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https://dochub/div/economicanalyticalservices/programmesprojectstaskforces/budgettables/data/"/>
    </mc:Choice>
  </mc:AlternateContent>
  <bookViews>
    <workbookView xWindow="0" yWindow="0" windowWidth="20175" windowHeight="5265" tabRatio="880"/>
  </bookViews>
  <sheets>
    <sheet name="Homepage" sheetId="83" r:id="rId1"/>
    <sheet name="About SRI" sheetId="74" r:id="rId2"/>
    <sheet name="Foreword" sheetId="73" r:id="rId3"/>
    <sheet name="ChartData" sheetId="2" state="hidden" r:id="rId4"/>
    <sheet name="Publication" sheetId="54" r:id="rId5"/>
    <sheet name="R&amp;D" sheetId="58" r:id="rId6"/>
    <sheet name="Other SRI" sheetId="59" r:id="rId7"/>
    <sheet name="KT &amp; RC" sheetId="63" r:id="rId8"/>
    <sheet name="AGOR" sheetId="48" r:id="rId9"/>
    <sheet name="S&amp;R Priorities" sheetId="79" r:id="rId10"/>
    <sheet name="CSIRO" sheetId="66" r:id="rId11"/>
    <sheet name="Sector" sheetId="52" r:id="rId12"/>
    <sheet name="Programs" sheetId="70" r:id="rId13"/>
    <sheet name="Portfolio" sheetId="30" r:id="rId14"/>
    <sheet name="SEO" sheetId="41" r:id="rId15"/>
    <sheet name="Rural" sheetId="69" r:id="rId16"/>
    <sheet name="SectorChart" sheetId="71" r:id="rId17"/>
    <sheet name="Sector%Chart" sheetId="68" r:id="rId18"/>
    <sheet name="ProgramsChart" sheetId="5" r:id="rId19"/>
    <sheet name="SEOChart" sheetId="1" r:id="rId20"/>
    <sheet name="RuralLevyChart" sheetId="6" r:id="rId21"/>
    <sheet name="Rural RDCs" sheetId="7" r:id="rId22"/>
    <sheet name="Notes" sheetId="19" r:id="rId23"/>
    <sheet name="Definitions" sheetId="77" r:id="rId24"/>
  </sheets>
  <definedNames>
    <definedName name="_xlnm._FilterDatabase" localSheetId="8" hidden="1">AGOR!$A$5:$AK$1248</definedName>
    <definedName name="_xlnm._FilterDatabase" localSheetId="7" hidden="1">'KT &amp; RC'!$A$5:$Q$5</definedName>
    <definedName name="_xlnm._FilterDatabase" localSheetId="6" hidden="1">'Other SRI'!$A$4:$AK$4</definedName>
    <definedName name="_xlnm._FilterDatabase" localSheetId="13" hidden="1">Portfolio!$A$4:$M$20</definedName>
    <definedName name="_xlnm._FilterDatabase" localSheetId="12" hidden="1">Programs!$A$12:$N$27</definedName>
    <definedName name="_xlnm._FilterDatabase" localSheetId="5" hidden="1">'R&amp;D'!$A$4:$BJ$4</definedName>
    <definedName name="_xlnm._FilterDatabase" localSheetId="15" hidden="1">Rural!$A$4:$AR$30</definedName>
    <definedName name="_xlnm._FilterDatabase" localSheetId="9" hidden="1">'S&amp;R Priorities'!$A$17:$R$37</definedName>
    <definedName name="A2298668K" localSheetId="0">#REF!,#REF!</definedName>
    <definedName name="A2298668K">#REF!,#REF!</definedName>
    <definedName name="A2298668K_Data" localSheetId="0">#REF!</definedName>
    <definedName name="A2298668K_Data">#REF!</definedName>
    <definedName name="A2298668K_Latest" localSheetId="0">#REF!</definedName>
    <definedName name="A2298668K_Latest">#REF!</definedName>
    <definedName name="A2302453L" localSheetId="0">#REF!,#REF!</definedName>
    <definedName name="A2302453L">#REF!,#REF!</definedName>
    <definedName name="A2302453L_Data" localSheetId="0">#REF!</definedName>
    <definedName name="A2302453L_Data">#REF!</definedName>
    <definedName name="A2302453L_Latest" localSheetId="0">#REF!</definedName>
    <definedName name="A2302453L_Latest">#REF!</definedName>
    <definedName name="A2302454R" localSheetId="0">#REF!,#REF!</definedName>
    <definedName name="A2302454R">#REF!,#REF!</definedName>
    <definedName name="A2302454R_Data" localSheetId="0">#REF!</definedName>
    <definedName name="A2302454R_Data">#REF!</definedName>
    <definedName name="A2302454R_Latest" localSheetId="0">#REF!</definedName>
    <definedName name="A2302454R_Latest">#REF!</definedName>
    <definedName name="A2302455T" localSheetId="0">#REF!,#REF!</definedName>
    <definedName name="A2302455T">#REF!,#REF!</definedName>
    <definedName name="A2302455T_Data" localSheetId="0">#REF!</definedName>
    <definedName name="A2302455T_Data">#REF!</definedName>
    <definedName name="A2302455T_Latest" localSheetId="0">#REF!</definedName>
    <definedName name="A2302455T_Latest">#REF!</definedName>
    <definedName name="A2302456V" localSheetId="0">#REF!,#REF!</definedName>
    <definedName name="A2302456V">#REF!,#REF!</definedName>
    <definedName name="A2302456V_Data" localSheetId="0">#REF!</definedName>
    <definedName name="A2302456V_Data">#REF!</definedName>
    <definedName name="A2302456V_Latest" localSheetId="0">#REF!</definedName>
    <definedName name="A2302456V_Latest">#REF!</definedName>
    <definedName name="A2302457W" localSheetId="0">#REF!,#REF!</definedName>
    <definedName name="A2302457W">#REF!,#REF!</definedName>
    <definedName name="A2302457W_Data" localSheetId="0">#REF!</definedName>
    <definedName name="A2302457W_Data">#REF!</definedName>
    <definedName name="A2302457W_Latest" localSheetId="0">#REF!</definedName>
    <definedName name="A2302457W_Latest">#REF!</definedName>
    <definedName name="A2302458X" localSheetId="0">#REF!,#REF!</definedName>
    <definedName name="A2302458X">#REF!,#REF!</definedName>
    <definedName name="A2302458X_Data" localSheetId="0">#REF!</definedName>
    <definedName name="A2302458X_Data">#REF!</definedName>
    <definedName name="A2302458X_Latest" localSheetId="0">#REF!</definedName>
    <definedName name="A2302458X_Latest">#REF!</definedName>
    <definedName name="A2302459A" localSheetId="0">#REF!,#REF!</definedName>
    <definedName name="A2302459A">#REF!,#REF!</definedName>
    <definedName name="A2302459A_Data" localSheetId="0">#REF!</definedName>
    <definedName name="A2302459A_Data">#REF!</definedName>
    <definedName name="A2302459A_Latest" localSheetId="0">#REF!</definedName>
    <definedName name="A2302459A_Latest">#REF!</definedName>
    <definedName name="A2302460K" localSheetId="0">#REF!,#REF!</definedName>
    <definedName name="A2302460K">#REF!,#REF!</definedName>
    <definedName name="A2302460K_Data" localSheetId="0">#REF!</definedName>
    <definedName name="A2302460K_Data">#REF!</definedName>
    <definedName name="A2302460K_Latest" localSheetId="0">#REF!</definedName>
    <definedName name="A2302460K_Latest">#REF!</definedName>
    <definedName name="A2302461L" localSheetId="0">#REF!,#REF!</definedName>
    <definedName name="A2302461L">#REF!,#REF!</definedName>
    <definedName name="A2302461L_Data" localSheetId="0">#REF!</definedName>
    <definedName name="A2302461L_Data">#REF!</definedName>
    <definedName name="A2302461L_Latest" localSheetId="0">#REF!</definedName>
    <definedName name="A2302461L_Latest">#REF!</definedName>
    <definedName name="A2302462R" localSheetId="0">#REF!,#REF!</definedName>
    <definedName name="A2302462R">#REF!,#REF!</definedName>
    <definedName name="A2302462R_Data" localSheetId="0">#REF!</definedName>
    <definedName name="A2302462R_Data">#REF!</definedName>
    <definedName name="A2302462R_Latest" localSheetId="0">#REF!</definedName>
    <definedName name="A2302462R_Latest">#REF!</definedName>
    <definedName name="A2302463T" localSheetId="0">#REF!,#REF!</definedName>
    <definedName name="A2302463T">#REF!,#REF!</definedName>
    <definedName name="A2302463T_Data" localSheetId="0">#REF!</definedName>
    <definedName name="A2302463T_Data">#REF!</definedName>
    <definedName name="A2302463T_Latest" localSheetId="0">#REF!</definedName>
    <definedName name="A2302463T_Latest">#REF!</definedName>
    <definedName name="A2302464V" localSheetId="0">#REF!,#REF!</definedName>
    <definedName name="A2302464V">#REF!,#REF!</definedName>
    <definedName name="A2302464V_Data" localSheetId="0">#REF!</definedName>
    <definedName name="A2302464V_Data">#REF!</definedName>
    <definedName name="A2302464V_Latest" localSheetId="0">#REF!</definedName>
    <definedName name="A2302464V_Latest">#REF!</definedName>
    <definedName name="A2302465W" localSheetId="0">#REF!,#REF!</definedName>
    <definedName name="A2302465W">#REF!,#REF!</definedName>
    <definedName name="A2302465W_Data" localSheetId="0">#REF!</definedName>
    <definedName name="A2302465W_Data">#REF!</definedName>
    <definedName name="A2302465W_Latest" localSheetId="0">#REF!</definedName>
    <definedName name="A2302465W_Latest">#REF!</definedName>
    <definedName name="A2302466X" localSheetId="0">#REF!,#REF!</definedName>
    <definedName name="A2302466X">#REF!,#REF!</definedName>
    <definedName name="A2302466X_Data" localSheetId="0">#REF!</definedName>
    <definedName name="A2302466X_Data">#REF!</definedName>
    <definedName name="A2302466X_Latest" localSheetId="0">#REF!</definedName>
    <definedName name="A2302466X_Latest">#REF!</definedName>
    <definedName name="A2302467A" localSheetId="0">#REF!,#REF!</definedName>
    <definedName name="A2302467A">#REF!,#REF!</definedName>
    <definedName name="A2302467A_Data" localSheetId="0">#REF!</definedName>
    <definedName name="A2302467A_Data">#REF!</definedName>
    <definedName name="A2302467A_Latest" localSheetId="0">#REF!</definedName>
    <definedName name="A2302467A_Latest">#REF!</definedName>
    <definedName name="A2302468C" localSheetId="0">#REF!,#REF!</definedName>
    <definedName name="A2302468C">#REF!,#REF!</definedName>
    <definedName name="A2302468C_Data" localSheetId="0">#REF!</definedName>
    <definedName name="A2302468C_Data">#REF!</definedName>
    <definedName name="A2302468C_Latest" localSheetId="0">#REF!</definedName>
    <definedName name="A2302468C_Latest">#REF!</definedName>
    <definedName name="A2302469F" localSheetId="0">#REF!,#REF!</definedName>
    <definedName name="A2302469F">#REF!,#REF!</definedName>
    <definedName name="A2302469F_Data" localSheetId="0">#REF!</definedName>
    <definedName name="A2302469F_Data">#REF!</definedName>
    <definedName name="A2302469F_Latest" localSheetId="0">#REF!</definedName>
    <definedName name="A2302469F_Latest">#REF!</definedName>
    <definedName name="A2302470R" localSheetId="0">#REF!,#REF!</definedName>
    <definedName name="A2302470R">#REF!,#REF!</definedName>
    <definedName name="A2302470R_Data" localSheetId="0">#REF!</definedName>
    <definedName name="A2302470R_Data">#REF!</definedName>
    <definedName name="A2302470R_Latest" localSheetId="0">#REF!</definedName>
    <definedName name="A2302470R_Latest">#REF!</definedName>
    <definedName name="A2302472V" localSheetId="0">#REF!,#REF!</definedName>
    <definedName name="A2302472V">#REF!,#REF!</definedName>
    <definedName name="A2302472V_Data" localSheetId="0">#REF!</definedName>
    <definedName name="A2302472V_Data">#REF!</definedName>
    <definedName name="A2302472V_Latest" localSheetId="0">#REF!</definedName>
    <definedName name="A2302472V_Latest">#REF!</definedName>
    <definedName name="A2302473W" localSheetId="0">#REF!,#REF!</definedName>
    <definedName name="A2302473W">#REF!,#REF!</definedName>
    <definedName name="A2302473W_Data" localSheetId="0">#REF!</definedName>
    <definedName name="A2302473W_Data">#REF!</definedName>
    <definedName name="A2302473W_Latest" localSheetId="0">#REF!</definedName>
    <definedName name="A2302473W_Latest">#REF!</definedName>
    <definedName name="A2302474X" localSheetId="0">#REF!,#REF!</definedName>
    <definedName name="A2302474X">#REF!,#REF!</definedName>
    <definedName name="A2302474X_Data" localSheetId="0">#REF!</definedName>
    <definedName name="A2302474X_Data">#REF!</definedName>
    <definedName name="A2302474X_Latest" localSheetId="0">#REF!</definedName>
    <definedName name="A2302474X_Latest">#REF!</definedName>
    <definedName name="A2302475A" localSheetId="0">#REF!,#REF!</definedName>
    <definedName name="A2302475A">#REF!,#REF!</definedName>
    <definedName name="A2302475A_Data" localSheetId="0">#REF!</definedName>
    <definedName name="A2302475A_Data">#REF!</definedName>
    <definedName name="A2302475A_Latest" localSheetId="0">#REF!</definedName>
    <definedName name="A2302475A_Latest">#REF!</definedName>
    <definedName name="A2302476C" localSheetId="0">#REF!,#REF!</definedName>
    <definedName name="A2302476C">#REF!,#REF!</definedName>
    <definedName name="A2302476C_Data" localSheetId="0">#REF!</definedName>
    <definedName name="A2302476C_Data">#REF!</definedName>
    <definedName name="A2302476C_Latest" localSheetId="0">#REF!</definedName>
    <definedName name="A2302476C_Latest">#REF!</definedName>
    <definedName name="A2302477F" localSheetId="0">#REF!,#REF!</definedName>
    <definedName name="A2302477F">#REF!,#REF!</definedName>
    <definedName name="A2302477F_Data" localSheetId="0">#REF!</definedName>
    <definedName name="A2302477F_Data">#REF!</definedName>
    <definedName name="A2302477F_Latest" localSheetId="0">#REF!</definedName>
    <definedName name="A2302477F_Latest">#REF!</definedName>
    <definedName name="A2302478J" localSheetId="0">#REF!,#REF!</definedName>
    <definedName name="A2302478J">#REF!,#REF!</definedName>
    <definedName name="A2302478J_Data" localSheetId="0">#REF!</definedName>
    <definedName name="A2302478J_Data">#REF!</definedName>
    <definedName name="A2302478J_Latest" localSheetId="0">#REF!</definedName>
    <definedName name="A2302478J_Latest">#REF!</definedName>
    <definedName name="A2302696F" localSheetId="0">#REF!,#REF!</definedName>
    <definedName name="A2302696F">#REF!,#REF!</definedName>
    <definedName name="A2302696F_Data" localSheetId="0">#REF!</definedName>
    <definedName name="A2302696F_Data">#REF!</definedName>
    <definedName name="A2302696F_Latest" localSheetId="0">#REF!</definedName>
    <definedName name="A2302696F_Latest">#REF!</definedName>
    <definedName name="A2302697J" localSheetId="0">#REF!,#REF!</definedName>
    <definedName name="A2302697J">#REF!,#REF!</definedName>
    <definedName name="A2302697J_Data" localSheetId="0">#REF!</definedName>
    <definedName name="A2302697J_Data">#REF!</definedName>
    <definedName name="A2302697J_Latest" localSheetId="0">#REF!</definedName>
    <definedName name="A2302697J_Latest">#REF!</definedName>
    <definedName name="A2302698K" localSheetId="0">#REF!,#REF!</definedName>
    <definedName name="A2302698K">#REF!,#REF!</definedName>
    <definedName name="A2302698K_Data" localSheetId="0">#REF!</definedName>
    <definedName name="A2302698K_Data">#REF!</definedName>
    <definedName name="A2302698K_Latest" localSheetId="0">#REF!</definedName>
    <definedName name="A2302698K_Latest">#REF!</definedName>
    <definedName name="A2302699L" localSheetId="0">#REF!,#REF!</definedName>
    <definedName name="A2302699L">#REF!,#REF!</definedName>
    <definedName name="A2302699L_Data" localSheetId="0">#REF!</definedName>
    <definedName name="A2302699L_Data">#REF!</definedName>
    <definedName name="A2302699L_Latest" localSheetId="0">#REF!</definedName>
    <definedName name="A2302699L_Latest">#REF!</definedName>
    <definedName name="A2302700K" localSheetId="0">#REF!,#REF!</definedName>
    <definedName name="A2302700K">#REF!,#REF!</definedName>
    <definedName name="A2302700K_Data" localSheetId="0">#REF!</definedName>
    <definedName name="A2302700K_Data">#REF!</definedName>
    <definedName name="A2302700K_Latest" localSheetId="0">#REF!</definedName>
    <definedName name="A2302700K_Latest">#REF!</definedName>
    <definedName name="A2302701L" localSheetId="0">#REF!,#REF!</definedName>
    <definedName name="A2302701L">#REF!,#REF!</definedName>
    <definedName name="A2302701L_Data" localSheetId="0">#REF!</definedName>
    <definedName name="A2302701L_Data">#REF!</definedName>
    <definedName name="A2302701L_Latest" localSheetId="0">#REF!</definedName>
    <definedName name="A2302701L_Latest">#REF!</definedName>
    <definedName name="A2302702R" localSheetId="0">#REF!,#REF!</definedName>
    <definedName name="A2302702R">#REF!,#REF!</definedName>
    <definedName name="A2302702R_Data" localSheetId="0">#REF!</definedName>
    <definedName name="A2302702R_Data">#REF!</definedName>
    <definedName name="A2302702R_Latest" localSheetId="0">#REF!</definedName>
    <definedName name="A2302702R_Latest">#REF!</definedName>
    <definedName name="A2302703T" localSheetId="0">#REF!,#REF!</definedName>
    <definedName name="A2302703T">#REF!,#REF!</definedName>
    <definedName name="A2302703T_Data" localSheetId="0">#REF!</definedName>
    <definedName name="A2302703T_Data">#REF!</definedName>
    <definedName name="A2302703T_Latest" localSheetId="0">#REF!</definedName>
    <definedName name="A2302703T_Latest">#REF!</definedName>
    <definedName name="A2302704V" localSheetId="0">#REF!,#REF!</definedName>
    <definedName name="A2302704V">#REF!,#REF!</definedName>
    <definedName name="A2302704V_Data" localSheetId="0">#REF!</definedName>
    <definedName name="A2302704V_Data">#REF!</definedName>
    <definedName name="A2302704V_Latest" localSheetId="0">#REF!</definedName>
    <definedName name="A2302704V_Latest">#REF!</definedName>
    <definedName name="A2302705W" localSheetId="0">#REF!,#REF!</definedName>
    <definedName name="A2302705W">#REF!,#REF!</definedName>
    <definedName name="A2302705W_Data" localSheetId="0">#REF!</definedName>
    <definedName name="A2302705W_Data">#REF!</definedName>
    <definedName name="A2302705W_Latest" localSheetId="0">#REF!</definedName>
    <definedName name="A2302705W_Latest">#REF!</definedName>
    <definedName name="A2304190J" localSheetId="0">#REF!,#REF!</definedName>
    <definedName name="A2304190J">#REF!,#REF!</definedName>
    <definedName name="A2304190J_Data" localSheetId="0">#REF!</definedName>
    <definedName name="A2304190J_Data">#REF!</definedName>
    <definedName name="A2304190J_Latest" localSheetId="0">#REF!</definedName>
    <definedName name="A2304190J_Latest">#REF!</definedName>
    <definedName name="A2304192L" localSheetId="0">#REF!,#REF!</definedName>
    <definedName name="A2304192L">#REF!,#REF!</definedName>
    <definedName name="A2304192L_Data" localSheetId="0">#REF!</definedName>
    <definedName name="A2304192L_Data">#REF!</definedName>
    <definedName name="A2304192L_Latest" localSheetId="0">#REF!</definedName>
    <definedName name="A2304192L_Latest">#REF!</definedName>
    <definedName name="A2304194T" localSheetId="0">#REF!,#REF!</definedName>
    <definedName name="A2304194T">#REF!,#REF!</definedName>
    <definedName name="A2304194T_Data" localSheetId="0">#REF!</definedName>
    <definedName name="A2304194T_Data">#REF!</definedName>
    <definedName name="A2304194T_Latest" localSheetId="0">#REF!</definedName>
    <definedName name="A2304194T_Latest">#REF!</definedName>
    <definedName name="A2304196W" localSheetId="0">#REF!,#REF!</definedName>
    <definedName name="A2304196W">#REF!,#REF!</definedName>
    <definedName name="A2304196W_Data" localSheetId="0">#REF!</definedName>
    <definedName name="A2304196W_Data">#REF!</definedName>
    <definedName name="A2304196W_Latest" localSheetId="0">#REF!</definedName>
    <definedName name="A2304196W_Latest">#REF!</definedName>
    <definedName name="A2304198A" localSheetId="0">#REF!,#REF!</definedName>
    <definedName name="A2304198A">#REF!,#REF!</definedName>
    <definedName name="A2304198A_Data" localSheetId="0">#REF!</definedName>
    <definedName name="A2304198A_Data">#REF!</definedName>
    <definedName name="A2304198A_Latest" localSheetId="0">#REF!</definedName>
    <definedName name="A2304198A_Latest">#REF!</definedName>
    <definedName name="A2304200A" localSheetId="0">#REF!,#REF!</definedName>
    <definedName name="A2304200A">#REF!,#REF!</definedName>
    <definedName name="A2304200A_Data" localSheetId="0">#REF!</definedName>
    <definedName name="A2304200A_Data">#REF!</definedName>
    <definedName name="A2304200A_Latest" localSheetId="0">#REF!</definedName>
    <definedName name="A2304200A_Latest">#REF!</definedName>
    <definedName name="A2304308C" localSheetId="0">#REF!,#REF!</definedName>
    <definedName name="A2304308C">#REF!,#REF!</definedName>
    <definedName name="A2304308C_Data" localSheetId="0">#REF!</definedName>
    <definedName name="A2304308C_Data">#REF!</definedName>
    <definedName name="A2304308C_Latest" localSheetId="0">#REF!</definedName>
    <definedName name="A2304308C_Latest">#REF!</definedName>
    <definedName name="A2304310R" localSheetId="0">#REF!,#REF!</definedName>
    <definedName name="A2304310R">#REF!,#REF!</definedName>
    <definedName name="A2304310R_Data" localSheetId="0">#REF!</definedName>
    <definedName name="A2304310R_Data">#REF!</definedName>
    <definedName name="A2304310R_Latest" localSheetId="0">#REF!</definedName>
    <definedName name="A2304310R_Latest">#REF!</definedName>
    <definedName name="A2304312V" localSheetId="0">#REF!,#REF!</definedName>
    <definedName name="A2304312V">#REF!,#REF!</definedName>
    <definedName name="A2304312V_Data" localSheetId="0">#REF!</definedName>
    <definedName name="A2304312V_Data">#REF!</definedName>
    <definedName name="A2304312V_Latest" localSheetId="0">#REF!</definedName>
    <definedName name="A2304312V_Latest">#REF!</definedName>
    <definedName name="A2304314X" localSheetId="0">#REF!,#REF!</definedName>
    <definedName name="A2304314X">#REF!,#REF!</definedName>
    <definedName name="A2304314X_Data" localSheetId="0">#REF!</definedName>
    <definedName name="A2304314X_Data">#REF!</definedName>
    <definedName name="A2304314X_Latest" localSheetId="0">#REF!</definedName>
    <definedName name="A2304314X_Latest">#REF!</definedName>
    <definedName name="A2304316C" localSheetId="0">#REF!,#REF!</definedName>
    <definedName name="A2304316C">#REF!,#REF!</definedName>
    <definedName name="A2304316C_Data" localSheetId="0">#REF!</definedName>
    <definedName name="A2304316C_Data">#REF!</definedName>
    <definedName name="A2304316C_Latest" localSheetId="0">#REF!</definedName>
    <definedName name="A2304316C_Latest">#REF!</definedName>
    <definedName name="A2304318J" localSheetId="0">#REF!,#REF!</definedName>
    <definedName name="A2304318J">#REF!,#REF!</definedName>
    <definedName name="A2304318J_Data" localSheetId="0">#REF!</definedName>
    <definedName name="A2304318J_Data">#REF!</definedName>
    <definedName name="A2304318J_Latest" localSheetId="0">#REF!</definedName>
    <definedName name="A2304318J_Latest">#REF!</definedName>
    <definedName name="A2304320V" localSheetId="0">#REF!,#REF!</definedName>
    <definedName name="A2304320V">#REF!,#REF!</definedName>
    <definedName name="A2304320V_Data" localSheetId="0">#REF!</definedName>
    <definedName name="A2304320V_Data">#REF!</definedName>
    <definedName name="A2304320V_Latest" localSheetId="0">#REF!</definedName>
    <definedName name="A2304320V_Latest">#REF!</definedName>
    <definedName name="A2304322X" localSheetId="0">#REF!,#REF!</definedName>
    <definedName name="A2304322X">#REF!,#REF!</definedName>
    <definedName name="A2304322X_Data" localSheetId="0">#REF!</definedName>
    <definedName name="A2304322X_Data">#REF!</definedName>
    <definedName name="A2304322X_Latest" localSheetId="0">#REF!</definedName>
    <definedName name="A2304322X_Latest">#REF!</definedName>
    <definedName name="A2304324C" localSheetId="0">#REF!,#REF!</definedName>
    <definedName name="A2304324C">#REF!,#REF!</definedName>
    <definedName name="A2304324C_Data" localSheetId="0">#REF!</definedName>
    <definedName name="A2304324C_Data">#REF!</definedName>
    <definedName name="A2304324C_Latest" localSheetId="0">#REF!</definedName>
    <definedName name="A2304324C_Latest">#REF!</definedName>
    <definedName name="A2304326J" localSheetId="0">#REF!,#REF!</definedName>
    <definedName name="A2304326J">#REF!,#REF!</definedName>
    <definedName name="A2304326J_Data" localSheetId="0">#REF!</definedName>
    <definedName name="A2304326J_Data">#REF!</definedName>
    <definedName name="A2304326J_Latest" localSheetId="0">#REF!</definedName>
    <definedName name="A2304326J_Latest">#REF!</definedName>
    <definedName name="A2304328L" localSheetId="0">#REF!,#REF!</definedName>
    <definedName name="A2304328L">#REF!,#REF!</definedName>
    <definedName name="A2304328L_Data" localSheetId="0">#REF!</definedName>
    <definedName name="A2304328L_Data">#REF!</definedName>
    <definedName name="A2304328L_Latest" localSheetId="0">#REF!</definedName>
    <definedName name="A2304328L_Latest">#REF!</definedName>
    <definedName name="A2304330X" localSheetId="0">#REF!,#REF!</definedName>
    <definedName name="A2304330X">#REF!,#REF!</definedName>
    <definedName name="A2304330X_Data" localSheetId="0">#REF!</definedName>
    <definedName name="A2304330X_Data">#REF!</definedName>
    <definedName name="A2304330X_Latest" localSheetId="0">#REF!</definedName>
    <definedName name="A2304330X_Latest">#REF!</definedName>
    <definedName name="A2304332C" localSheetId="0">#REF!,#REF!</definedName>
    <definedName name="A2304332C">#REF!,#REF!</definedName>
    <definedName name="A2304332C_Data" localSheetId="0">#REF!</definedName>
    <definedName name="A2304332C_Data">#REF!</definedName>
    <definedName name="A2304332C_Latest" localSheetId="0">#REF!</definedName>
    <definedName name="A2304332C_Latest">#REF!</definedName>
    <definedName name="A2304334J" localSheetId="0">#REF!,#REF!</definedName>
    <definedName name="A2304334J">#REF!,#REF!</definedName>
    <definedName name="A2304334J_Data" localSheetId="0">#REF!</definedName>
    <definedName name="A2304334J_Data">#REF!</definedName>
    <definedName name="A2304334J_Latest" localSheetId="0">#REF!</definedName>
    <definedName name="A2304334J_Latest">#REF!</definedName>
    <definedName name="A2304336L" localSheetId="0">#REF!,#REF!</definedName>
    <definedName name="A2304336L">#REF!,#REF!</definedName>
    <definedName name="A2304336L_Data" localSheetId="0">#REF!</definedName>
    <definedName name="A2304336L_Data">#REF!</definedName>
    <definedName name="A2304336L_Latest" localSheetId="0">#REF!</definedName>
    <definedName name="A2304336L_Latest">#REF!</definedName>
    <definedName name="A2304338T" localSheetId="0">#REF!,#REF!</definedName>
    <definedName name="A2304338T">#REF!,#REF!</definedName>
    <definedName name="A2304338T_Data" localSheetId="0">#REF!</definedName>
    <definedName name="A2304338T_Data">#REF!</definedName>
    <definedName name="A2304338T_Latest" localSheetId="0">#REF!</definedName>
    <definedName name="A2304338T_Latest">#REF!</definedName>
    <definedName name="A2304340C" localSheetId="0">#REF!,#REF!</definedName>
    <definedName name="A2304340C">#REF!,#REF!</definedName>
    <definedName name="A2304340C_Data" localSheetId="0">#REF!</definedName>
    <definedName name="A2304340C_Data">#REF!</definedName>
    <definedName name="A2304340C_Latest" localSheetId="0">#REF!</definedName>
    <definedName name="A2304340C_Latest">#REF!</definedName>
    <definedName name="A2304342J" localSheetId="0">#REF!,#REF!</definedName>
    <definedName name="A2304342J">#REF!,#REF!</definedName>
    <definedName name="A2304342J_Data" localSheetId="0">#REF!</definedName>
    <definedName name="A2304342J_Data">#REF!</definedName>
    <definedName name="A2304342J_Latest" localSheetId="0">#REF!</definedName>
    <definedName name="A2304342J_Latest">#REF!</definedName>
    <definedName name="A2304344L" localSheetId="0">#REF!,#REF!</definedName>
    <definedName name="A2304344L">#REF!,#REF!</definedName>
    <definedName name="A2304344L_Data" localSheetId="0">#REF!</definedName>
    <definedName name="A2304344L_Data">#REF!</definedName>
    <definedName name="A2304344L_Latest" localSheetId="0">#REF!</definedName>
    <definedName name="A2304344L_Latest">#REF!</definedName>
    <definedName name="A2304346T" localSheetId="0">#REF!,#REF!</definedName>
    <definedName name="A2304346T">#REF!,#REF!</definedName>
    <definedName name="A2304346T_Data" localSheetId="0">#REF!</definedName>
    <definedName name="A2304346T_Data">#REF!</definedName>
    <definedName name="A2304346T_Latest" localSheetId="0">#REF!</definedName>
    <definedName name="A2304346T_Latest">#REF!</definedName>
    <definedName name="A2304348W" localSheetId="0">#REF!,#REF!</definedName>
    <definedName name="A2304348W">#REF!,#REF!</definedName>
    <definedName name="A2304348W_Data" localSheetId="0">#REF!</definedName>
    <definedName name="A2304348W_Data">#REF!</definedName>
    <definedName name="A2304348W_Latest" localSheetId="0">#REF!</definedName>
    <definedName name="A2304348W_Latest">#REF!</definedName>
    <definedName name="A2304350J" localSheetId="0">#REF!,#REF!</definedName>
    <definedName name="A2304350J">#REF!,#REF!</definedName>
    <definedName name="A2304350J_Data" localSheetId="0">#REF!</definedName>
    <definedName name="A2304350J_Data">#REF!</definedName>
    <definedName name="A2304350J_Latest" localSheetId="0">#REF!</definedName>
    <definedName name="A2304350J_Latest">#REF!</definedName>
    <definedName name="A2304352L" localSheetId="0">#REF!,#REF!</definedName>
    <definedName name="A2304352L">#REF!,#REF!</definedName>
    <definedName name="A2304352L_Data" localSheetId="0">#REF!</definedName>
    <definedName name="A2304352L_Data">#REF!</definedName>
    <definedName name="A2304352L_Latest" localSheetId="0">#REF!</definedName>
    <definedName name="A2304352L_Latest">#REF!</definedName>
    <definedName name="A2304354T" localSheetId="0">#REF!,#REF!</definedName>
    <definedName name="A2304354T">#REF!,#REF!</definedName>
    <definedName name="A2304354T_Data" localSheetId="0">#REF!</definedName>
    <definedName name="A2304354T_Data">#REF!</definedName>
    <definedName name="A2304354T_Latest" localSheetId="0">#REF!</definedName>
    <definedName name="A2304354T_Latest">#REF!</definedName>
    <definedName name="A2304356W" localSheetId="0">#REF!,#REF!</definedName>
    <definedName name="A2304356W">#REF!,#REF!</definedName>
    <definedName name="A2304356W_Data" localSheetId="0">#REF!</definedName>
    <definedName name="A2304356W_Data">#REF!</definedName>
    <definedName name="A2304356W_Latest" localSheetId="0">#REF!</definedName>
    <definedName name="A2304356W_Latest">#REF!</definedName>
    <definedName name="A2304360L" localSheetId="0">#REF!,#REF!</definedName>
    <definedName name="A2304360L">#REF!,#REF!</definedName>
    <definedName name="A2304360L_Data" localSheetId="0">#REF!</definedName>
    <definedName name="A2304360L_Data">#REF!</definedName>
    <definedName name="A2304360L_Latest" localSheetId="0">#REF!</definedName>
    <definedName name="A2304360L_Latest">#REF!</definedName>
    <definedName name="A2304362T" localSheetId="0">#REF!,#REF!</definedName>
    <definedName name="A2304362T">#REF!,#REF!</definedName>
    <definedName name="A2304362T_Data" localSheetId="0">#REF!</definedName>
    <definedName name="A2304362T_Data">#REF!</definedName>
    <definedName name="A2304362T_Latest" localSheetId="0">#REF!</definedName>
    <definedName name="A2304362T_Latest">#REF!</definedName>
    <definedName name="A2304364W" localSheetId="0">#REF!,#REF!</definedName>
    <definedName name="A2304364W">#REF!,#REF!</definedName>
    <definedName name="A2304364W_Data" localSheetId="0">#REF!</definedName>
    <definedName name="A2304364W_Data">#REF!</definedName>
    <definedName name="A2304364W_Latest" localSheetId="0">#REF!</definedName>
    <definedName name="A2304364W_Latest">#REF!</definedName>
    <definedName name="A2304366A" localSheetId="0">#REF!,#REF!</definedName>
    <definedName name="A2304366A">#REF!,#REF!</definedName>
    <definedName name="A2304366A_Data" localSheetId="0">#REF!</definedName>
    <definedName name="A2304366A_Data">#REF!</definedName>
    <definedName name="A2304366A_Latest" localSheetId="0">#REF!</definedName>
    <definedName name="A2304366A_Latest">#REF!</definedName>
    <definedName name="A2304368F" localSheetId="0">#REF!,#REF!</definedName>
    <definedName name="A2304368F">#REF!,#REF!</definedName>
    <definedName name="A2304368F_Data" localSheetId="0">#REF!</definedName>
    <definedName name="A2304368F_Data">#REF!</definedName>
    <definedName name="A2304368F_Latest" localSheetId="0">#REF!</definedName>
    <definedName name="A2304368F_Latest">#REF!</definedName>
    <definedName name="A2304370T" localSheetId="0">#REF!,#REF!</definedName>
    <definedName name="A2304370T">#REF!,#REF!</definedName>
    <definedName name="A2304370T_Data" localSheetId="0">#REF!</definedName>
    <definedName name="A2304370T_Data">#REF!</definedName>
    <definedName name="A2304370T_Latest" localSheetId="0">#REF!</definedName>
    <definedName name="A2304370T_Latest">#REF!</definedName>
    <definedName name="A2304372W" localSheetId="0">#REF!,#REF!</definedName>
    <definedName name="A2304372W">#REF!,#REF!</definedName>
    <definedName name="A2304372W_Data" localSheetId="0">#REF!</definedName>
    <definedName name="A2304372W_Data">#REF!</definedName>
    <definedName name="A2304372W_Latest" localSheetId="0">#REF!</definedName>
    <definedName name="A2304372W_Latest">#REF!</definedName>
    <definedName name="A2304374A" localSheetId="0">#REF!,#REF!</definedName>
    <definedName name="A2304374A">#REF!,#REF!</definedName>
    <definedName name="A2304374A_Data" localSheetId="0">#REF!</definedName>
    <definedName name="A2304374A_Data">#REF!</definedName>
    <definedName name="A2304374A_Latest" localSheetId="0">#REF!</definedName>
    <definedName name="A2304374A_Latest">#REF!</definedName>
    <definedName name="A2304376F" localSheetId="0">#REF!,#REF!</definedName>
    <definedName name="A2304376F">#REF!,#REF!</definedName>
    <definedName name="A2304376F_Data" localSheetId="0">#REF!</definedName>
    <definedName name="A2304376F_Data">#REF!</definedName>
    <definedName name="A2304376F_Latest" localSheetId="0">#REF!</definedName>
    <definedName name="A2304376F_Latest">#REF!</definedName>
    <definedName name="A2304378K" localSheetId="0">#REF!,#REF!</definedName>
    <definedName name="A2304378K">#REF!,#REF!</definedName>
    <definedName name="A2304378K_Data" localSheetId="0">#REF!</definedName>
    <definedName name="A2304378K_Data">#REF!</definedName>
    <definedName name="A2304378K_Latest" localSheetId="0">#REF!</definedName>
    <definedName name="A2304378K_Latest">#REF!</definedName>
    <definedName name="A2304380W" localSheetId="0">#REF!,#REF!</definedName>
    <definedName name="A2304380W">#REF!,#REF!</definedName>
    <definedName name="A2304380W_Data" localSheetId="0">#REF!</definedName>
    <definedName name="A2304380W_Data">#REF!</definedName>
    <definedName name="A2304380W_Latest" localSheetId="0">#REF!</definedName>
    <definedName name="A2304380W_Latest">#REF!</definedName>
    <definedName name="A2304382A" localSheetId="0">#REF!,#REF!</definedName>
    <definedName name="A2304382A">#REF!,#REF!</definedName>
    <definedName name="A2304382A_Data" localSheetId="0">#REF!</definedName>
    <definedName name="A2304382A_Data">#REF!</definedName>
    <definedName name="A2304382A_Latest" localSheetId="0">#REF!</definedName>
    <definedName name="A2304382A_Latest">#REF!</definedName>
    <definedName name="A2304384F" localSheetId="0">#REF!,#REF!</definedName>
    <definedName name="A2304384F">#REF!,#REF!</definedName>
    <definedName name="A2304384F_Data" localSheetId="0">#REF!</definedName>
    <definedName name="A2304384F_Data">#REF!</definedName>
    <definedName name="A2304384F_Latest" localSheetId="0">#REF!</definedName>
    <definedName name="A2304384F_Latest">#REF!</definedName>
    <definedName name="A2304386K" localSheetId="0">#REF!,#REF!</definedName>
    <definedName name="A2304386K">#REF!,#REF!</definedName>
    <definedName name="A2304386K_Data" localSheetId="0">#REF!</definedName>
    <definedName name="A2304386K_Data">#REF!</definedName>
    <definedName name="A2304386K_Latest" localSheetId="0">#REF!</definedName>
    <definedName name="A2304386K_Latest">#REF!</definedName>
    <definedName name="A2304388R" localSheetId="0">#REF!,#REF!</definedName>
    <definedName name="A2304388R">#REF!,#REF!</definedName>
    <definedName name="A2304388R_Data" localSheetId="0">#REF!</definedName>
    <definedName name="A2304388R_Data">#REF!</definedName>
    <definedName name="A2304388R_Latest" localSheetId="0">#REF!</definedName>
    <definedName name="A2304388R_Latest">#REF!</definedName>
    <definedName name="A2304390A" localSheetId="0">#REF!,#REF!</definedName>
    <definedName name="A2304390A">#REF!,#REF!</definedName>
    <definedName name="A2304390A_Data" localSheetId="0">#REF!</definedName>
    <definedName name="A2304390A_Data">#REF!</definedName>
    <definedName name="A2304390A_Latest" localSheetId="0">#REF!</definedName>
    <definedName name="A2304390A_Latest">#REF!</definedName>
    <definedName name="A2304392F" localSheetId="0">#REF!,#REF!</definedName>
    <definedName name="A2304392F">#REF!,#REF!</definedName>
    <definedName name="A2304392F_Data" localSheetId="0">#REF!</definedName>
    <definedName name="A2304392F_Data">#REF!</definedName>
    <definedName name="A2304392F_Latest" localSheetId="0">#REF!</definedName>
    <definedName name="A2304392F_Latest">#REF!</definedName>
    <definedName name="A2304394K" localSheetId="0">#REF!,#REF!</definedName>
    <definedName name="A2304394K">#REF!,#REF!</definedName>
    <definedName name="A2304394K_Data" localSheetId="0">#REF!</definedName>
    <definedName name="A2304394K_Data">#REF!</definedName>
    <definedName name="A2304394K_Latest" localSheetId="0">#REF!</definedName>
    <definedName name="A2304394K_Latest">#REF!</definedName>
    <definedName name="A2304396R" localSheetId="0">#REF!,#REF!</definedName>
    <definedName name="A2304396R">#REF!,#REF!</definedName>
    <definedName name="A2304396R_Data" localSheetId="0">#REF!</definedName>
    <definedName name="A2304396R_Data">#REF!</definedName>
    <definedName name="A2304396R_Latest" localSheetId="0">#REF!</definedName>
    <definedName name="A2304396R_Latest">#REF!</definedName>
    <definedName name="A2304398V" localSheetId="0">#REF!,#REF!</definedName>
    <definedName name="A2304398V">#REF!,#REF!</definedName>
    <definedName name="A2304398V_Data" localSheetId="0">#REF!</definedName>
    <definedName name="A2304398V_Data">#REF!</definedName>
    <definedName name="A2304398V_Latest" localSheetId="0">#REF!</definedName>
    <definedName name="A2304398V_Latest">#REF!</definedName>
    <definedName name="A2304400V" localSheetId="0">#REF!,#REF!</definedName>
    <definedName name="A2304400V">#REF!,#REF!</definedName>
    <definedName name="A2304400V_Data" localSheetId="0">#REF!</definedName>
    <definedName name="A2304400V_Data">#REF!</definedName>
    <definedName name="A2304400V_Latest" localSheetId="0">#REF!</definedName>
    <definedName name="A2304400V_Latest">#REF!</definedName>
    <definedName name="A2304402X" localSheetId="0">#REF!,#REF!</definedName>
    <definedName name="A2304402X">#REF!,#REF!</definedName>
    <definedName name="A2304402X_Data" localSheetId="0">#REF!</definedName>
    <definedName name="A2304402X_Data">#REF!</definedName>
    <definedName name="A2304402X_Latest" localSheetId="0">#REF!</definedName>
    <definedName name="A2304402X_Latest">#REF!</definedName>
    <definedName name="A2304404C" localSheetId="0">#REF!,#REF!</definedName>
    <definedName name="A2304404C">#REF!,#REF!</definedName>
    <definedName name="A2304404C_Data" localSheetId="0">#REF!</definedName>
    <definedName name="A2304404C_Data">#REF!</definedName>
    <definedName name="A2304404C_Latest" localSheetId="0">#REF!</definedName>
    <definedName name="A2304404C_Latest">#REF!</definedName>
    <definedName name="A2304406J" localSheetId="0">#REF!,#REF!</definedName>
    <definedName name="A2304406J">#REF!,#REF!</definedName>
    <definedName name="A2304406J_Data" localSheetId="0">#REF!</definedName>
    <definedName name="A2304406J_Data">#REF!</definedName>
    <definedName name="A2304406J_Latest" localSheetId="0">#REF!</definedName>
    <definedName name="A2304406J_Latest">#REF!</definedName>
    <definedName name="A2304408L" localSheetId="0">#REF!,#REF!</definedName>
    <definedName name="A2304408L">#REF!,#REF!</definedName>
    <definedName name="A2304408L_Data" localSheetId="0">#REF!</definedName>
    <definedName name="A2304408L_Data">#REF!</definedName>
    <definedName name="A2304408L_Latest" localSheetId="0">#REF!</definedName>
    <definedName name="A2304408L_Latest">#REF!</definedName>
    <definedName name="A2304410X" localSheetId="0">#REF!,#REF!</definedName>
    <definedName name="A2304410X">#REF!,#REF!</definedName>
    <definedName name="A2304410X_Data" localSheetId="0">#REF!</definedName>
    <definedName name="A2304410X_Data">#REF!</definedName>
    <definedName name="A2304410X_Latest" localSheetId="0">#REF!</definedName>
    <definedName name="A2304410X_Latest">#REF!</definedName>
    <definedName name="A2304412C" localSheetId="0">#REF!,#REF!</definedName>
    <definedName name="A2304412C">#REF!,#REF!</definedName>
    <definedName name="A2304412C_Data" localSheetId="0">#REF!</definedName>
    <definedName name="A2304412C_Data">#REF!</definedName>
    <definedName name="A2304412C_Latest" localSheetId="0">#REF!</definedName>
    <definedName name="A2304412C_Latest">#REF!</definedName>
    <definedName name="A2304414J" localSheetId="0">#REF!,#REF!</definedName>
    <definedName name="A2304414J">#REF!,#REF!</definedName>
    <definedName name="A2304414J_Data" localSheetId="0">#REF!</definedName>
    <definedName name="A2304414J_Data">#REF!</definedName>
    <definedName name="A2304414J_Latest" localSheetId="0">#REF!</definedName>
    <definedName name="A2304414J_Latest">#REF!</definedName>
    <definedName name="A2304416L" localSheetId="0">#REF!,#REF!</definedName>
    <definedName name="A2304416L">#REF!,#REF!</definedName>
    <definedName name="A2304416L_Data" localSheetId="0">#REF!</definedName>
    <definedName name="A2304416L_Data">#REF!</definedName>
    <definedName name="A2304416L_Latest" localSheetId="0">#REF!</definedName>
    <definedName name="A2304416L_Latest">#REF!</definedName>
    <definedName name="A2304418T" localSheetId="0">#REF!,#REF!</definedName>
    <definedName name="A2304418T">#REF!,#REF!</definedName>
    <definedName name="A2304418T_Data" localSheetId="0">#REF!</definedName>
    <definedName name="A2304418T_Data">#REF!</definedName>
    <definedName name="A2304418T_Latest" localSheetId="0">#REF!</definedName>
    <definedName name="A2304418T_Latest">#REF!</definedName>
    <definedName name="A2304420C" localSheetId="0">#REF!,#REF!</definedName>
    <definedName name="A2304420C">#REF!,#REF!</definedName>
    <definedName name="A2304420C_Data" localSheetId="0">#REF!</definedName>
    <definedName name="A2304420C_Data">#REF!</definedName>
    <definedName name="A2304420C_Latest" localSheetId="0">#REF!</definedName>
    <definedName name="A2304420C_Latest">#REF!</definedName>
    <definedName name="A2304422J" localSheetId="0">#REF!,#REF!</definedName>
    <definedName name="A2304422J">#REF!,#REF!</definedName>
    <definedName name="A2304422J_Data" localSheetId="0">#REF!</definedName>
    <definedName name="A2304422J_Data">#REF!</definedName>
    <definedName name="A2304422J_Latest" localSheetId="0">#REF!</definedName>
    <definedName name="A2304422J_Latest">#REF!</definedName>
    <definedName name="A2304424L" localSheetId="0">#REF!,#REF!</definedName>
    <definedName name="A2304424L">#REF!,#REF!</definedName>
    <definedName name="A2304424L_Data" localSheetId="0">#REF!</definedName>
    <definedName name="A2304424L_Data">#REF!</definedName>
    <definedName name="A2304424L_Latest" localSheetId="0">#REF!</definedName>
    <definedName name="A2304424L_Latest">#REF!</definedName>
    <definedName name="A2304428W" localSheetId="0">#REF!,#REF!</definedName>
    <definedName name="A2304428W">#REF!,#REF!</definedName>
    <definedName name="A2304428W_Data" localSheetId="0">#REF!</definedName>
    <definedName name="A2304428W_Data">#REF!</definedName>
    <definedName name="A2304428W_Latest" localSheetId="0">#REF!</definedName>
    <definedName name="A2304428W_Latest">#REF!</definedName>
    <definedName name="A2323381C" localSheetId="0">#REF!,#REF!</definedName>
    <definedName name="A2323381C">#REF!,#REF!</definedName>
    <definedName name="A2323381C_Data" localSheetId="0">#REF!</definedName>
    <definedName name="A2323381C_Data">#REF!</definedName>
    <definedName name="A2323381C_Latest" localSheetId="0">#REF!</definedName>
    <definedName name="A2323381C_Latest">#REF!</definedName>
    <definedName name="A2323382F" localSheetId="0">#REF!,#REF!</definedName>
    <definedName name="A2323382F">#REF!,#REF!</definedName>
    <definedName name="A2323382F_Data" localSheetId="0">#REF!</definedName>
    <definedName name="A2323382F_Data">#REF!</definedName>
    <definedName name="A2323382F_Latest" localSheetId="0">#REF!</definedName>
    <definedName name="A2323382F_Latest">#REF!</definedName>
    <definedName name="A2323384K" localSheetId="0">#REF!,#REF!</definedName>
    <definedName name="A2323384K">#REF!,#REF!</definedName>
    <definedName name="A2323384K_Data" localSheetId="0">#REF!</definedName>
    <definedName name="A2323384K_Data">#REF!</definedName>
    <definedName name="A2323384K_Latest" localSheetId="0">#REF!</definedName>
    <definedName name="A2323384K_Latest">#REF!</definedName>
    <definedName name="A2432928L" localSheetId="0">#REF!,#REF!</definedName>
    <definedName name="A2432928L">#REF!,#REF!</definedName>
    <definedName name="A2432928L_Data" localSheetId="0">#REF!</definedName>
    <definedName name="A2432928L_Data">#REF!</definedName>
    <definedName name="A2432928L_Latest" localSheetId="0">#REF!</definedName>
    <definedName name="A2432928L_Latest">#REF!</definedName>
    <definedName name="A2432930X" localSheetId="0">#REF!,#REF!</definedName>
    <definedName name="A2432930X">#REF!,#REF!</definedName>
    <definedName name="A2432930X_Data" localSheetId="0">#REF!</definedName>
    <definedName name="A2432930X_Data">#REF!</definedName>
    <definedName name="A2432930X_Latest" localSheetId="0">#REF!</definedName>
    <definedName name="A2432930X_Latest">#REF!</definedName>
    <definedName name="A2435266T" localSheetId="0">#REF!,#REF!</definedName>
    <definedName name="A2435266T">#REF!,#REF!</definedName>
    <definedName name="A2435266T_Data" localSheetId="0">#REF!</definedName>
    <definedName name="A2435266T_Data">#REF!</definedName>
    <definedName name="A2435266T_Latest" localSheetId="0">#REF!</definedName>
    <definedName name="A2435266T_Latest">#REF!</definedName>
    <definedName name="A2435282T" localSheetId="0">#REF!,#REF!</definedName>
    <definedName name="A2435282T">#REF!,#REF!</definedName>
    <definedName name="A2435282T_Data" localSheetId="0">#REF!</definedName>
    <definedName name="A2435282T_Data">#REF!</definedName>
    <definedName name="A2435282T_Latest" localSheetId="0">#REF!</definedName>
    <definedName name="A2435282T_Latest">#REF!</definedName>
    <definedName name="A3606044K" localSheetId="0">#REF!,#REF!</definedName>
    <definedName name="A3606044K">#REF!,#REF!</definedName>
    <definedName name="A3606044K_Data" localSheetId="0">#REF!</definedName>
    <definedName name="A3606044K_Data">#REF!</definedName>
    <definedName name="A3606044K_Latest" localSheetId="0">#REF!</definedName>
    <definedName name="A3606044K_Latest">#REF!</definedName>
    <definedName name="A3606046R" localSheetId="0">#REF!,#REF!</definedName>
    <definedName name="A3606046R">#REF!,#REF!</definedName>
    <definedName name="A3606046R_Data" localSheetId="0">#REF!</definedName>
    <definedName name="A3606046R_Data">#REF!</definedName>
    <definedName name="A3606046R_Latest" localSheetId="0">#REF!</definedName>
    <definedName name="A3606046R_Latest">#REF!</definedName>
    <definedName name="A3606048V" localSheetId="0">#REF!,#REF!</definedName>
    <definedName name="A3606048V">#REF!,#REF!</definedName>
    <definedName name="A3606048V_Data" localSheetId="0">#REF!</definedName>
    <definedName name="A3606048V_Data">#REF!</definedName>
    <definedName name="A3606048V_Latest" localSheetId="0">#REF!</definedName>
    <definedName name="A3606048V_Latest">#REF!</definedName>
    <definedName name="A3606050F" localSheetId="0">#REF!,#REF!</definedName>
    <definedName name="A3606050F">#REF!,#REF!</definedName>
    <definedName name="A3606050F_Data" localSheetId="0">#REF!</definedName>
    <definedName name="A3606050F_Data">#REF!</definedName>
    <definedName name="A3606050F_Latest" localSheetId="0">#REF!</definedName>
    <definedName name="A3606050F_Latest">#REF!</definedName>
    <definedName name="A3606052K" localSheetId="0">#REF!,#REF!</definedName>
    <definedName name="A3606052K">#REF!,#REF!</definedName>
    <definedName name="A3606052K_Data" localSheetId="0">#REF!</definedName>
    <definedName name="A3606052K_Data">#REF!</definedName>
    <definedName name="A3606052K_Latest" localSheetId="0">#REF!</definedName>
    <definedName name="A3606052K_Latest">#REF!</definedName>
    <definedName name="A3606054R" localSheetId="0">#REF!,#REF!</definedName>
    <definedName name="A3606054R">#REF!,#REF!</definedName>
    <definedName name="A3606054R_Data" localSheetId="0">#REF!</definedName>
    <definedName name="A3606054R_Data">#REF!</definedName>
    <definedName name="A3606054R_Latest" localSheetId="0">#REF!</definedName>
    <definedName name="A3606054R_Latest">#REF!</definedName>
    <definedName name="A3606056V" localSheetId="0">#REF!,#REF!</definedName>
    <definedName name="A3606056V">#REF!,#REF!</definedName>
    <definedName name="A3606056V_Data" localSheetId="0">#REF!</definedName>
    <definedName name="A3606056V_Data">#REF!</definedName>
    <definedName name="A3606056V_Latest" localSheetId="0">#REF!</definedName>
    <definedName name="A3606056V_Latest">#REF!</definedName>
    <definedName name="A3606058X" localSheetId="0">#REF!,#REF!</definedName>
    <definedName name="A3606058X">#REF!,#REF!</definedName>
    <definedName name="A3606058X_Data" localSheetId="0">#REF!</definedName>
    <definedName name="A3606058X_Data">#REF!</definedName>
    <definedName name="A3606058X_Latest" localSheetId="0">#REF!</definedName>
    <definedName name="A3606058X_Latest">#REF!</definedName>
    <definedName name="A3606060K" localSheetId="0">#REF!,#REF!</definedName>
    <definedName name="A3606060K">#REF!,#REF!</definedName>
    <definedName name="A3606060K_Data" localSheetId="0">#REF!</definedName>
    <definedName name="A3606060K_Data">#REF!</definedName>
    <definedName name="A3606060K_Latest" localSheetId="0">#REF!</definedName>
    <definedName name="A3606060K_Latest">#REF!</definedName>
    <definedName name="A3606061L" localSheetId="0">#REF!,#REF!</definedName>
    <definedName name="A3606061L">#REF!,#REF!</definedName>
    <definedName name="A3606061L_Data" localSheetId="0">#REF!</definedName>
    <definedName name="A3606061L_Data">#REF!</definedName>
    <definedName name="A3606061L_Latest" localSheetId="0">#REF!</definedName>
    <definedName name="A3606061L_Latest">#REF!</definedName>
    <definedName name="A3606062R" localSheetId="0">#REF!,#REF!</definedName>
    <definedName name="A3606062R">#REF!,#REF!</definedName>
    <definedName name="A3606062R_Data" localSheetId="0">#REF!</definedName>
    <definedName name="A3606062R_Data">#REF!</definedName>
    <definedName name="A3606062R_Latest" localSheetId="0">#REF!</definedName>
    <definedName name="A3606062R_Latest">#REF!</definedName>
    <definedName name="A3606063T" localSheetId="0">#REF!,#REF!</definedName>
    <definedName name="A3606063T">#REF!,#REF!</definedName>
    <definedName name="A3606063T_Data" localSheetId="0">#REF!</definedName>
    <definedName name="A3606063T_Data">#REF!</definedName>
    <definedName name="A3606063T_Latest" localSheetId="0">#REF!</definedName>
    <definedName name="A3606063T_Latest">#REF!</definedName>
    <definedName name="Date_Range" localSheetId="0">#REF!,#REF!</definedName>
    <definedName name="Date_Range">#REF!,#REF!</definedName>
    <definedName name="Date_Range_Data" localSheetId="0">#REF!</definedName>
    <definedName name="Date_Range_Data">#REF!</definedName>
    <definedName name="_xlnm.Print_Area" localSheetId="1">'About SRI'!$B$1:$B$1</definedName>
    <definedName name="_xlnm.Print_Area" localSheetId="23">Definitions!$B$1:$G$151</definedName>
    <definedName name="_xlnm.Print_Area" localSheetId="13">Portfolio!$A$3:$M$21</definedName>
    <definedName name="_xlnm.Print_Area" localSheetId="12">Programs!#REF!</definedName>
    <definedName name="_xlnm.Print_Area" localSheetId="11">Sector!$A$66:$AQ$73</definedName>
    <definedName name="_xlnm.Print_Area" localSheetId="14">SEO!$A$18:$AH$35</definedName>
    <definedName name="rr" localSheetId="0">#REF!,#REF!</definedName>
    <definedName name="rr">#REF!,#REF!</definedName>
    <definedName name="Search_terms" localSheetId="0">OFFSET(#REF!,0,0,COUNTA(#REF!),1)</definedName>
    <definedName name="Search_terms">OFFSET(#REF!,0,0,COUNTA(#REF!),1)</definedName>
    <definedName name="Summary" localSheetId="0">OFFSET(#REF!,0,0,COUNTA(#REF!),1)</definedName>
    <definedName name="Summary">OFFSET(#REF!,0,0,COUNTA(#REF!),1)</definedName>
    <definedName name="Test" localSheetId="0">#REF!,#REF!</definedName>
    <definedName name="Test">#REF!,#REF!</definedName>
    <definedName name="Z_05C9F304_B468_43CA_A36D_29D1AEAA92CC_.wvu.Cols" localSheetId="23" hidden="1">Definitions!$H:$XFD</definedName>
    <definedName name="Z_05C9F304_B468_43CA_A36D_29D1AEAA92CC_.wvu.PrintArea" localSheetId="23" hidden="1">Definitions!$B$1:$G$151</definedName>
    <definedName name="Z_05C9F304_B468_43CA_A36D_29D1AEAA92CC_.wvu.Rows" localSheetId="23" hidden="1">Definitions!$128:$131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6" i="63" l="1"/>
  <c r="C83" i="63" l="1"/>
  <c r="Q29" i="70" l="1"/>
  <c r="Q28" i="70"/>
  <c r="Q27" i="70"/>
  <c r="Q26" i="70"/>
  <c r="Q25" i="70"/>
  <c r="Q24" i="70"/>
  <c r="Q22" i="70"/>
  <c r="Q20" i="70"/>
  <c r="Q19" i="70"/>
  <c r="Q18" i="70"/>
  <c r="Q17" i="70"/>
  <c r="Q16" i="70"/>
  <c r="Q15" i="70"/>
  <c r="Q14" i="70"/>
  <c r="P29" i="70"/>
  <c r="P28" i="70"/>
  <c r="P27" i="70"/>
  <c r="P26" i="70"/>
  <c r="P25" i="70"/>
  <c r="P24" i="70"/>
  <c r="P22" i="70"/>
  <c r="P20" i="70"/>
  <c r="P19" i="70"/>
  <c r="P16" i="70"/>
  <c r="P15" i="70"/>
  <c r="P14" i="70"/>
  <c r="AV3" i="58" l="1"/>
  <c r="AQ52" i="52" l="1"/>
  <c r="K13" i="79" l="1"/>
  <c r="K11" i="79"/>
  <c r="K7" i="79"/>
  <c r="K10" i="79"/>
  <c r="K12" i="79"/>
  <c r="K9" i="79"/>
  <c r="K8" i="79"/>
  <c r="K6" i="79"/>
  <c r="AR51" i="52"/>
  <c r="AR50" i="52"/>
  <c r="AR52" i="52" l="1"/>
  <c r="A7" i="52"/>
  <c r="A6" i="52"/>
  <c r="A4" i="52"/>
  <c r="P17" i="70" l="1"/>
  <c r="P18" i="70"/>
  <c r="AP3" i="2"/>
  <c r="AP4" i="2" s="1"/>
  <c r="AP88" i="52" l="1"/>
  <c r="AQ88" i="52" s="1"/>
  <c r="AP78" i="52"/>
  <c r="AQ3" i="2" s="1"/>
  <c r="AQ4" i="2" s="1"/>
  <c r="AQ78" i="52" l="1"/>
  <c r="AR3" i="2" s="1"/>
  <c r="AR4" i="2" s="1"/>
  <c r="C3" i="2"/>
  <c r="D3" i="2"/>
  <c r="E3" i="2"/>
  <c r="F3" i="2"/>
  <c r="G3" i="2"/>
  <c r="H3" i="2"/>
  <c r="I3" i="2"/>
  <c r="J3" i="2"/>
  <c r="K3" i="2"/>
  <c r="L3" i="2"/>
  <c r="M3" i="2"/>
  <c r="N3" i="2"/>
  <c r="O3" i="2"/>
  <c r="P3" i="2"/>
  <c r="Q3" i="2"/>
  <c r="R3" i="2"/>
  <c r="S3" i="2"/>
  <c r="T3" i="2"/>
  <c r="U3" i="2"/>
  <c r="V3" i="2"/>
  <c r="W3" i="2"/>
  <c r="X3" i="2"/>
  <c r="Y3" i="2"/>
  <c r="Z3" i="2"/>
  <c r="AA3" i="2"/>
  <c r="AB3" i="2"/>
  <c r="AC3" i="2"/>
  <c r="AD3" i="2"/>
  <c r="AE3" i="2"/>
  <c r="AF3" i="2"/>
  <c r="AG3" i="2"/>
  <c r="AH3" i="2"/>
  <c r="AI3" i="2"/>
  <c r="AJ3" i="2"/>
  <c r="AK3" i="2"/>
  <c r="AL3" i="2"/>
  <c r="AM3" i="2"/>
  <c r="AN3" i="2"/>
  <c r="AN4" i="2" s="1"/>
  <c r="AO3" i="2"/>
  <c r="AO4" i="2" s="1"/>
  <c r="AR144" i="2" l="1"/>
  <c r="AR39" i="2"/>
  <c r="AR141" i="2"/>
  <c r="AR169" i="2"/>
  <c r="AR142" i="2"/>
  <c r="AR38" i="2"/>
  <c r="AR172" i="2"/>
  <c r="AR107" i="2"/>
  <c r="AR106" i="2"/>
  <c r="AH11" i="2"/>
  <c r="AR168" i="2"/>
  <c r="AR103" i="2"/>
  <c r="AR170" i="2"/>
  <c r="AR40" i="2"/>
  <c r="AR143" i="2"/>
  <c r="AR104" i="2"/>
  <c r="AR105" i="2"/>
  <c r="AR171" i="2"/>
  <c r="AR37" i="2"/>
  <c r="AR140" i="2"/>
  <c r="AH12" i="2"/>
  <c r="AH15" i="2"/>
  <c r="AH14" i="2"/>
  <c r="AQ498" i="58"/>
  <c r="AR61" i="52" l="1"/>
  <c r="AR60" i="52"/>
  <c r="AR59" i="52"/>
  <c r="AR57" i="52"/>
  <c r="AR56" i="52"/>
  <c r="AR58" i="52"/>
  <c r="AR97" i="52" l="1"/>
  <c r="N79" i="63" l="1"/>
  <c r="N82" i="63"/>
  <c r="N77" i="63"/>
  <c r="N74" i="63"/>
  <c r="N22" i="63"/>
  <c r="N33" i="63" l="1"/>
  <c r="N36" i="63"/>
  <c r="N37" i="63"/>
  <c r="AG79" i="41" l="1"/>
  <c r="AR295" i="58"/>
  <c r="W62" i="59"/>
  <c r="AG153" i="41"/>
  <c r="G83" i="63"/>
  <c r="D83" i="63"/>
  <c r="E83" i="63"/>
  <c r="F83" i="63"/>
  <c r="H83" i="63"/>
  <c r="I83" i="63"/>
  <c r="J83" i="63"/>
  <c r="K83" i="63"/>
  <c r="L83" i="63"/>
  <c r="M83" i="63"/>
  <c r="AW3" i="58"/>
  <c r="B11" i="2"/>
  <c r="B36" i="2"/>
  <c r="B70" i="2"/>
  <c r="B103" i="2"/>
  <c r="B140" i="2"/>
  <c r="B168" i="2"/>
  <c r="B141" i="2"/>
  <c r="B142" i="2"/>
  <c r="B143" i="2"/>
  <c r="B144" i="2"/>
  <c r="B104" i="2"/>
  <c r="B105" i="2"/>
  <c r="B106" i="2"/>
  <c r="B107" i="2"/>
  <c r="N23" i="63"/>
  <c r="N6" i="63"/>
  <c r="N7" i="63"/>
  <c r="N8" i="63"/>
  <c r="N9" i="63"/>
  <c r="N10" i="63"/>
  <c r="N11" i="63"/>
  <c r="N12" i="63"/>
  <c r="N13" i="63"/>
  <c r="N14" i="63"/>
  <c r="N15" i="63"/>
  <c r="N16" i="63"/>
  <c r="N17" i="63"/>
  <c r="N18" i="63"/>
  <c r="N19" i="63"/>
  <c r="N20" i="63"/>
  <c r="N21" i="63"/>
  <c r="N24" i="63"/>
  <c r="N25" i="63"/>
  <c r="N26" i="63"/>
  <c r="N27" i="63"/>
  <c r="N28" i="63"/>
  <c r="N29" i="63"/>
  <c r="N30" i="63"/>
  <c r="N31" i="63"/>
  <c r="N32" i="63"/>
  <c r="N34" i="63"/>
  <c r="N35"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7" i="63"/>
  <c r="N68" i="63"/>
  <c r="N69" i="63"/>
  <c r="N70" i="63"/>
  <c r="N71" i="63"/>
  <c r="N72" i="63"/>
  <c r="N73" i="63"/>
  <c r="N75" i="63"/>
  <c r="N76" i="63"/>
  <c r="N78" i="63"/>
  <c r="N80" i="63"/>
  <c r="N81" i="63"/>
  <c r="B169" i="2"/>
  <c r="B170" i="2"/>
  <c r="B171" i="2"/>
  <c r="B172" i="2"/>
  <c r="D4"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C4" i="2"/>
  <c r="B71" i="2"/>
  <c r="B72" i="2"/>
  <c r="B73" i="2"/>
  <c r="B74" i="2"/>
  <c r="D72" i="2"/>
  <c r="H72" i="2"/>
  <c r="I70" i="2"/>
  <c r="Q72" i="2"/>
  <c r="AD70" i="2"/>
  <c r="AE74" i="2"/>
  <c r="AF71" i="2"/>
  <c r="AI74" i="2"/>
  <c r="AN70" i="2"/>
  <c r="W83" i="59"/>
  <c r="Q84" i="59"/>
  <c r="R84" i="59"/>
  <c r="S84" i="59"/>
  <c r="T83" i="59"/>
  <c r="U83" i="59"/>
  <c r="V83" i="59"/>
  <c r="Y16" i="66"/>
  <c r="Z16" i="66"/>
  <c r="AA16" i="66"/>
  <c r="AB16" i="66"/>
  <c r="AC16" i="66"/>
  <c r="AD16" i="66"/>
  <c r="AE16" i="66"/>
  <c r="AF16" i="66"/>
  <c r="AG16" i="66"/>
  <c r="AH16" i="66"/>
  <c r="X16" i="66"/>
  <c r="BU39" i="66"/>
  <c r="BT39" i="66"/>
  <c r="BS39" i="66"/>
  <c r="BR39" i="66"/>
  <c r="BQ39" i="66"/>
  <c r="BP39" i="66"/>
  <c r="BO39" i="66"/>
  <c r="BN39" i="66"/>
  <c r="BL39" i="66"/>
  <c r="BK39" i="66"/>
  <c r="BJ39" i="66"/>
  <c r="CE38" i="66"/>
  <c r="CD38" i="66"/>
  <c r="CC38" i="66"/>
  <c r="CB38" i="66"/>
  <c r="CA38" i="66"/>
  <c r="BZ38" i="66"/>
  <c r="BY38" i="66"/>
  <c r="BX38" i="66"/>
  <c r="BW38" i="66"/>
  <c r="BV38" i="66"/>
  <c r="BI38" i="66"/>
  <c r="B12" i="2"/>
  <c r="B13" i="2"/>
  <c r="B14" i="2"/>
  <c r="B15" i="2"/>
  <c r="A12" i="52"/>
  <c r="A11" i="52"/>
  <c r="A10" i="52"/>
  <c r="A9" i="52"/>
  <c r="A8" i="52"/>
  <c r="B37" i="2"/>
  <c r="B38" i="2"/>
  <c r="B39" i="2"/>
  <c r="B40" i="2"/>
  <c r="N83" i="63" l="1"/>
  <c r="AR36" i="2"/>
  <c r="AQ36" i="2"/>
  <c r="X70" i="2"/>
  <c r="F103" i="2"/>
  <c r="F168" i="2"/>
  <c r="F141" i="2"/>
  <c r="F169" i="2"/>
  <c r="F170" i="2"/>
  <c r="F144" i="2"/>
  <c r="F104" i="2"/>
  <c r="F172" i="2"/>
  <c r="F106" i="2"/>
  <c r="F142" i="2"/>
  <c r="F143" i="2"/>
  <c r="F38" i="2"/>
  <c r="F37" i="2"/>
  <c r="F40" i="2"/>
  <c r="F171" i="2"/>
  <c r="F39" i="2"/>
  <c r="F107" i="2"/>
  <c r="F140" i="2"/>
  <c r="F105" i="2"/>
  <c r="AK105" i="2"/>
  <c r="AK168" i="2"/>
  <c r="AK106" i="2"/>
  <c r="AK144" i="2"/>
  <c r="AK170" i="2"/>
  <c r="AK169" i="2"/>
  <c r="AK171" i="2"/>
  <c r="AK142" i="2"/>
  <c r="AK143" i="2"/>
  <c r="AK140" i="2"/>
  <c r="AK141" i="2"/>
  <c r="AK104" i="2"/>
  <c r="AK107" i="2"/>
  <c r="AK38" i="2"/>
  <c r="AK37" i="2"/>
  <c r="AK39" i="2"/>
  <c r="AK40" i="2"/>
  <c r="AK172" i="2"/>
  <c r="AK103" i="2"/>
  <c r="AC140" i="2"/>
  <c r="AC141" i="2"/>
  <c r="AC103" i="2"/>
  <c r="AC168" i="2"/>
  <c r="AC170" i="2"/>
  <c r="AC169" i="2"/>
  <c r="AC171" i="2"/>
  <c r="AC104" i="2"/>
  <c r="AC105" i="2"/>
  <c r="AC106" i="2"/>
  <c r="AC142" i="2"/>
  <c r="AC143" i="2"/>
  <c r="AC144" i="2"/>
  <c r="AC38" i="2"/>
  <c r="AC107" i="2"/>
  <c r="AC40" i="2"/>
  <c r="AC172" i="2"/>
  <c r="AC37" i="2"/>
  <c r="AC39" i="2"/>
  <c r="U142" i="2"/>
  <c r="U143" i="2"/>
  <c r="U106" i="2"/>
  <c r="U168" i="2"/>
  <c r="U140" i="2"/>
  <c r="U141" i="2"/>
  <c r="U104" i="2"/>
  <c r="U170" i="2"/>
  <c r="U144" i="2"/>
  <c r="U107" i="2"/>
  <c r="U171" i="2"/>
  <c r="U105" i="2"/>
  <c r="U38" i="2"/>
  <c r="U39" i="2"/>
  <c r="U37" i="2"/>
  <c r="U40" i="2"/>
  <c r="U172" i="2"/>
  <c r="U103" i="2"/>
  <c r="U169" i="2"/>
  <c r="M144" i="2"/>
  <c r="M104" i="2"/>
  <c r="M168" i="2"/>
  <c r="M142" i="2"/>
  <c r="M143" i="2"/>
  <c r="M170" i="2"/>
  <c r="M140" i="2"/>
  <c r="M141" i="2"/>
  <c r="M103" i="2"/>
  <c r="M105" i="2"/>
  <c r="M106" i="2"/>
  <c r="M171" i="2"/>
  <c r="M169" i="2"/>
  <c r="M38" i="2"/>
  <c r="M39" i="2"/>
  <c r="M107" i="2"/>
  <c r="M37" i="2"/>
  <c r="M172" i="2"/>
  <c r="M40" i="2"/>
  <c r="E168" i="2"/>
  <c r="E169" i="2"/>
  <c r="E170" i="2"/>
  <c r="E144" i="2"/>
  <c r="E171" i="2"/>
  <c r="E142" i="2"/>
  <c r="E143" i="2"/>
  <c r="E104" i="2"/>
  <c r="E105" i="2"/>
  <c r="E107" i="2"/>
  <c r="E38" i="2"/>
  <c r="E40" i="2"/>
  <c r="E141" i="2"/>
  <c r="E37" i="2"/>
  <c r="E172" i="2"/>
  <c r="E140" i="2"/>
  <c r="E39" i="2"/>
  <c r="E106" i="2"/>
  <c r="E103" i="2"/>
  <c r="AL144" i="2"/>
  <c r="AL104" i="2"/>
  <c r="AL168" i="2"/>
  <c r="AL103" i="2"/>
  <c r="AL170" i="2"/>
  <c r="AL172" i="2"/>
  <c r="AL141" i="2"/>
  <c r="AL169" i="2"/>
  <c r="AL142" i="2"/>
  <c r="AL38" i="2"/>
  <c r="AL143" i="2"/>
  <c r="AL171" i="2"/>
  <c r="AL40" i="2"/>
  <c r="AL37" i="2"/>
  <c r="AL39" i="2"/>
  <c r="AL106" i="2"/>
  <c r="AL105" i="2"/>
  <c r="AL140" i="2"/>
  <c r="AL107" i="2"/>
  <c r="C142" i="2"/>
  <c r="C141" i="2"/>
  <c r="C140" i="2"/>
  <c r="C144" i="2"/>
  <c r="C143" i="2"/>
  <c r="C105" i="2"/>
  <c r="C107" i="2"/>
  <c r="C38" i="2"/>
  <c r="C40" i="2"/>
  <c r="C106" i="2"/>
  <c r="C104" i="2"/>
  <c r="C37" i="2"/>
  <c r="C103" i="2"/>
  <c r="C39" i="2"/>
  <c r="C169" i="2"/>
  <c r="C170" i="2"/>
  <c r="C172" i="2"/>
  <c r="C168" i="2"/>
  <c r="C171" i="2"/>
  <c r="AJ168" i="2"/>
  <c r="AJ103" i="2"/>
  <c r="AJ106" i="2"/>
  <c r="AJ144" i="2"/>
  <c r="AJ170" i="2"/>
  <c r="AJ169" i="2"/>
  <c r="AJ171" i="2"/>
  <c r="AJ142" i="2"/>
  <c r="AJ143" i="2"/>
  <c r="AJ172" i="2"/>
  <c r="AJ140" i="2"/>
  <c r="AJ37" i="2"/>
  <c r="AJ104" i="2"/>
  <c r="AJ40" i="2"/>
  <c r="AJ38" i="2"/>
  <c r="AJ141" i="2"/>
  <c r="AJ39" i="2"/>
  <c r="AJ105" i="2"/>
  <c r="AJ107" i="2"/>
  <c r="AB168" i="2"/>
  <c r="AB170" i="2"/>
  <c r="AB142" i="2"/>
  <c r="AB169" i="2"/>
  <c r="AB171" i="2"/>
  <c r="AB104" i="2"/>
  <c r="AB105" i="2"/>
  <c r="AB106" i="2"/>
  <c r="AB172" i="2"/>
  <c r="AB103" i="2"/>
  <c r="AB140" i="2"/>
  <c r="AB141" i="2"/>
  <c r="AB37" i="2"/>
  <c r="AB144" i="2"/>
  <c r="AB143" i="2"/>
  <c r="AB40" i="2"/>
  <c r="AB39" i="2"/>
  <c r="AB38" i="2"/>
  <c r="AB107" i="2"/>
  <c r="T168" i="2"/>
  <c r="T140" i="2"/>
  <c r="T141" i="2"/>
  <c r="T142" i="2"/>
  <c r="T104" i="2"/>
  <c r="T170" i="2"/>
  <c r="T144" i="2"/>
  <c r="T171" i="2"/>
  <c r="T172" i="2"/>
  <c r="T143" i="2"/>
  <c r="T103" i="2"/>
  <c r="T106" i="2"/>
  <c r="T37" i="2"/>
  <c r="T39" i="2"/>
  <c r="T40" i="2"/>
  <c r="T169" i="2"/>
  <c r="T38" i="2"/>
  <c r="T107" i="2"/>
  <c r="T105" i="2"/>
  <c r="L168" i="2"/>
  <c r="L142" i="2"/>
  <c r="L143" i="2"/>
  <c r="L170" i="2"/>
  <c r="L140" i="2"/>
  <c r="L141" i="2"/>
  <c r="L105" i="2"/>
  <c r="L171" i="2"/>
  <c r="L103" i="2"/>
  <c r="L172" i="2"/>
  <c r="L169" i="2"/>
  <c r="L144" i="2"/>
  <c r="L104" i="2"/>
  <c r="L106" i="2"/>
  <c r="L39" i="2"/>
  <c r="L37" i="2"/>
  <c r="L40" i="2"/>
  <c r="L38" i="2"/>
  <c r="L107" i="2"/>
  <c r="D168" i="2"/>
  <c r="D169" i="2"/>
  <c r="D170" i="2"/>
  <c r="D144" i="2"/>
  <c r="D171" i="2"/>
  <c r="D143" i="2"/>
  <c r="D172" i="2"/>
  <c r="D140" i="2"/>
  <c r="D141" i="2"/>
  <c r="D106" i="2"/>
  <c r="D103" i="2"/>
  <c r="D142" i="2"/>
  <c r="D104" i="2"/>
  <c r="D37" i="2"/>
  <c r="D40" i="2"/>
  <c r="D39" i="2"/>
  <c r="D38" i="2"/>
  <c r="D105" i="2"/>
  <c r="D107" i="2"/>
  <c r="AD103" i="2"/>
  <c r="AD168" i="2"/>
  <c r="AD104" i="2"/>
  <c r="AD170" i="2"/>
  <c r="AD172" i="2"/>
  <c r="AD142" i="2"/>
  <c r="AD143" i="2"/>
  <c r="AD144" i="2"/>
  <c r="AD40" i="2"/>
  <c r="AD171" i="2"/>
  <c r="AD141" i="2"/>
  <c r="AD38" i="2"/>
  <c r="AD106" i="2"/>
  <c r="AD37" i="2"/>
  <c r="AD169" i="2"/>
  <c r="AD39" i="2"/>
  <c r="AD105" i="2"/>
  <c r="AD140" i="2"/>
  <c r="AD107" i="2"/>
  <c r="AQ169" i="2"/>
  <c r="AQ170" i="2"/>
  <c r="AQ143" i="2"/>
  <c r="AQ106" i="2"/>
  <c r="AQ171" i="2"/>
  <c r="AQ140" i="2"/>
  <c r="AQ142" i="2"/>
  <c r="AQ172" i="2"/>
  <c r="AQ105" i="2"/>
  <c r="AQ144" i="2"/>
  <c r="AQ107" i="2"/>
  <c r="AQ168" i="2"/>
  <c r="AQ37" i="2"/>
  <c r="AQ39" i="2"/>
  <c r="AQ40" i="2"/>
  <c r="AQ38" i="2"/>
  <c r="AQ104" i="2"/>
  <c r="AQ141" i="2"/>
  <c r="AQ103" i="2"/>
  <c r="AI143" i="2"/>
  <c r="AI144" i="2"/>
  <c r="AI170" i="2"/>
  <c r="AI169" i="2"/>
  <c r="AI171" i="2"/>
  <c r="AI172" i="2"/>
  <c r="AI142" i="2"/>
  <c r="AI140" i="2"/>
  <c r="AI168" i="2"/>
  <c r="AI106" i="2"/>
  <c r="AI105" i="2"/>
  <c r="AI37" i="2"/>
  <c r="AI107" i="2"/>
  <c r="AI38" i="2"/>
  <c r="AI40" i="2"/>
  <c r="AI39" i="2"/>
  <c r="AI104" i="2"/>
  <c r="AI103" i="2"/>
  <c r="AI141" i="2"/>
  <c r="AA170" i="2"/>
  <c r="AA169" i="2"/>
  <c r="AA171" i="2"/>
  <c r="AA105" i="2"/>
  <c r="AA172" i="2"/>
  <c r="AA103" i="2"/>
  <c r="AA144" i="2"/>
  <c r="AA140" i="2"/>
  <c r="AA141" i="2"/>
  <c r="AA168" i="2"/>
  <c r="AA143" i="2"/>
  <c r="AA107" i="2"/>
  <c r="AA37" i="2"/>
  <c r="AA39" i="2"/>
  <c r="AA40" i="2"/>
  <c r="AA106" i="2"/>
  <c r="AA142" i="2"/>
  <c r="AA38" i="2"/>
  <c r="AA104" i="2"/>
  <c r="S144" i="2"/>
  <c r="S170" i="2"/>
  <c r="S171" i="2"/>
  <c r="S172" i="2"/>
  <c r="S106" i="2"/>
  <c r="S169" i="2"/>
  <c r="S143" i="2"/>
  <c r="S104" i="2"/>
  <c r="S105" i="2"/>
  <c r="S168" i="2"/>
  <c r="S140" i="2"/>
  <c r="S142" i="2"/>
  <c r="S37" i="2"/>
  <c r="S40" i="2"/>
  <c r="S39" i="2"/>
  <c r="S107" i="2"/>
  <c r="S38" i="2"/>
  <c r="S141" i="2"/>
  <c r="S103" i="2"/>
  <c r="K170" i="2"/>
  <c r="K140" i="2"/>
  <c r="K142" i="2"/>
  <c r="K106" i="2"/>
  <c r="K104" i="2"/>
  <c r="K105" i="2"/>
  <c r="K171" i="2"/>
  <c r="K103" i="2"/>
  <c r="K172" i="2"/>
  <c r="K107" i="2"/>
  <c r="K144" i="2"/>
  <c r="K168" i="2"/>
  <c r="K37" i="2"/>
  <c r="K38" i="2"/>
  <c r="K143" i="2"/>
  <c r="K40" i="2"/>
  <c r="K39" i="2"/>
  <c r="K169" i="2"/>
  <c r="K141" i="2"/>
  <c r="AP170" i="2"/>
  <c r="AP143" i="2"/>
  <c r="AP106" i="2"/>
  <c r="AP171" i="2"/>
  <c r="AP140" i="2"/>
  <c r="AP142" i="2"/>
  <c r="AP172" i="2"/>
  <c r="AP141" i="2"/>
  <c r="AP144" i="2"/>
  <c r="AP103" i="2"/>
  <c r="AP107" i="2"/>
  <c r="AP104" i="2"/>
  <c r="AP168" i="2"/>
  <c r="AP40" i="2"/>
  <c r="AP105" i="2"/>
  <c r="AP39" i="2"/>
  <c r="AP38" i="2"/>
  <c r="AP37" i="2"/>
  <c r="AP169" i="2"/>
  <c r="AH170" i="2"/>
  <c r="AH169" i="2"/>
  <c r="AH171" i="2"/>
  <c r="AH172" i="2"/>
  <c r="AH142" i="2"/>
  <c r="AH143" i="2"/>
  <c r="AH140" i="2"/>
  <c r="AH141" i="2"/>
  <c r="AH168" i="2"/>
  <c r="AH106" i="2"/>
  <c r="AH105" i="2"/>
  <c r="AH144" i="2"/>
  <c r="AH103" i="2"/>
  <c r="AH104" i="2"/>
  <c r="AH40" i="2"/>
  <c r="AH107" i="2"/>
  <c r="AH39" i="2"/>
  <c r="AH37" i="2"/>
  <c r="AH38" i="2"/>
  <c r="Z170" i="2"/>
  <c r="Z171" i="2"/>
  <c r="Z105" i="2"/>
  <c r="Z172" i="2"/>
  <c r="Z103" i="2"/>
  <c r="Z104" i="2"/>
  <c r="Z142" i="2"/>
  <c r="Z143" i="2"/>
  <c r="Z144" i="2"/>
  <c r="Z106" i="2"/>
  <c r="Z168" i="2"/>
  <c r="Z107" i="2"/>
  <c r="Z40" i="2"/>
  <c r="Z38" i="2"/>
  <c r="Z141" i="2"/>
  <c r="Z39" i="2"/>
  <c r="Z140" i="2"/>
  <c r="Z37" i="2"/>
  <c r="Z169" i="2"/>
  <c r="R170" i="2"/>
  <c r="R171" i="2"/>
  <c r="R144" i="2"/>
  <c r="R107" i="2"/>
  <c r="R172" i="2"/>
  <c r="R106" i="2"/>
  <c r="R168" i="2"/>
  <c r="R140" i="2"/>
  <c r="R142" i="2"/>
  <c r="R143" i="2"/>
  <c r="R103" i="2"/>
  <c r="R141" i="2"/>
  <c r="R38" i="2"/>
  <c r="R104" i="2"/>
  <c r="R40" i="2"/>
  <c r="R39" i="2"/>
  <c r="R105" i="2"/>
  <c r="R37" i="2"/>
  <c r="R169" i="2"/>
  <c r="J170" i="2"/>
  <c r="J140" i="2"/>
  <c r="J142" i="2"/>
  <c r="J143" i="2"/>
  <c r="J106" i="2"/>
  <c r="J104" i="2"/>
  <c r="J105" i="2"/>
  <c r="J171" i="2"/>
  <c r="J141" i="2"/>
  <c r="J103" i="2"/>
  <c r="J172" i="2"/>
  <c r="J107" i="2"/>
  <c r="J168" i="2"/>
  <c r="J40" i="2"/>
  <c r="J39" i="2"/>
  <c r="J38" i="2"/>
  <c r="J144" i="2"/>
  <c r="J37" i="2"/>
  <c r="J169" i="2"/>
  <c r="V144" i="2"/>
  <c r="V142" i="2"/>
  <c r="V143" i="2"/>
  <c r="V106" i="2"/>
  <c r="V168" i="2"/>
  <c r="V140" i="2"/>
  <c r="V170" i="2"/>
  <c r="V141" i="2"/>
  <c r="V169" i="2"/>
  <c r="V172" i="2"/>
  <c r="V103" i="2"/>
  <c r="V104" i="2"/>
  <c r="V171" i="2"/>
  <c r="V38" i="2"/>
  <c r="V37" i="2"/>
  <c r="V39" i="2"/>
  <c r="V40" i="2"/>
  <c r="V105" i="2"/>
  <c r="V107" i="2"/>
  <c r="AO169" i="2"/>
  <c r="AO171" i="2"/>
  <c r="AO142" i="2"/>
  <c r="AO172" i="2"/>
  <c r="AO140" i="2"/>
  <c r="AO141" i="2"/>
  <c r="AO105" i="2"/>
  <c r="AO103" i="2"/>
  <c r="AO104" i="2"/>
  <c r="AO170" i="2"/>
  <c r="AO143" i="2"/>
  <c r="AO40" i="2"/>
  <c r="AO38" i="2"/>
  <c r="AO106" i="2"/>
  <c r="AO39" i="2"/>
  <c r="AO168" i="2"/>
  <c r="AO107" i="2"/>
  <c r="AO37" i="2"/>
  <c r="AO144" i="2"/>
  <c r="AG169" i="2"/>
  <c r="AG171" i="2"/>
  <c r="AG140" i="2"/>
  <c r="AG172" i="2"/>
  <c r="AG143" i="2"/>
  <c r="AG141" i="2"/>
  <c r="AG107" i="2"/>
  <c r="AG103" i="2"/>
  <c r="AG104" i="2"/>
  <c r="AG170" i="2"/>
  <c r="AG40" i="2"/>
  <c r="AG37" i="2"/>
  <c r="AG38" i="2"/>
  <c r="AG39" i="2"/>
  <c r="AG168" i="2"/>
  <c r="AG105" i="2"/>
  <c r="AG106" i="2"/>
  <c r="AG142" i="2"/>
  <c r="AG144" i="2"/>
  <c r="Y171" i="2"/>
  <c r="Y105" i="2"/>
  <c r="Y169" i="2"/>
  <c r="Y172" i="2"/>
  <c r="Y103" i="2"/>
  <c r="Y143" i="2"/>
  <c r="Y141" i="2"/>
  <c r="Y170" i="2"/>
  <c r="Y140" i="2"/>
  <c r="Y40" i="2"/>
  <c r="Y168" i="2"/>
  <c r="Y39" i="2"/>
  <c r="Y37" i="2"/>
  <c r="Y107" i="2"/>
  <c r="Y38" i="2"/>
  <c r="Y144" i="2"/>
  <c r="Y106" i="2"/>
  <c r="Y142" i="2"/>
  <c r="Y104" i="2"/>
  <c r="Q171" i="2"/>
  <c r="Q172" i="2"/>
  <c r="Q169" i="2"/>
  <c r="Q105" i="2"/>
  <c r="Q140" i="2"/>
  <c r="Q141" i="2"/>
  <c r="Q106" i="2"/>
  <c r="Q170" i="2"/>
  <c r="Q40" i="2"/>
  <c r="Q168" i="2"/>
  <c r="Q143" i="2"/>
  <c r="Q39" i="2"/>
  <c r="Q38" i="2"/>
  <c r="Q37" i="2"/>
  <c r="Q107" i="2"/>
  <c r="Q103" i="2"/>
  <c r="Q104" i="2"/>
  <c r="Q142" i="2"/>
  <c r="Q144" i="2"/>
  <c r="I171" i="2"/>
  <c r="I141" i="2"/>
  <c r="I103" i="2"/>
  <c r="I172" i="2"/>
  <c r="I106" i="2"/>
  <c r="I170" i="2"/>
  <c r="I143" i="2"/>
  <c r="I104" i="2"/>
  <c r="I105" i="2"/>
  <c r="I168" i="2"/>
  <c r="I140" i="2"/>
  <c r="I40" i="2"/>
  <c r="I107" i="2"/>
  <c r="I38" i="2"/>
  <c r="I37" i="2"/>
  <c r="I39" i="2"/>
  <c r="I142" i="2"/>
  <c r="I144" i="2"/>
  <c r="I169" i="2"/>
  <c r="AN172" i="2"/>
  <c r="AN140" i="2"/>
  <c r="AN141" i="2"/>
  <c r="AN103" i="2"/>
  <c r="AN144" i="2"/>
  <c r="AN104" i="2"/>
  <c r="AN105" i="2"/>
  <c r="AN168" i="2"/>
  <c r="AN106" i="2"/>
  <c r="AN170" i="2"/>
  <c r="AN169" i="2"/>
  <c r="AN171" i="2"/>
  <c r="AN142" i="2"/>
  <c r="AN37" i="2"/>
  <c r="AN39" i="2"/>
  <c r="AN38" i="2"/>
  <c r="AN107" i="2"/>
  <c r="AN40" i="2"/>
  <c r="AN143" i="2"/>
  <c r="AF172" i="2"/>
  <c r="AF142" i="2"/>
  <c r="AF105" i="2"/>
  <c r="AF140" i="2"/>
  <c r="AF141" i="2"/>
  <c r="AF107" i="2"/>
  <c r="AF168" i="2"/>
  <c r="AF170" i="2"/>
  <c r="AF169" i="2"/>
  <c r="AF171" i="2"/>
  <c r="AF144" i="2"/>
  <c r="AF106" i="2"/>
  <c r="AF39" i="2"/>
  <c r="AF104" i="2"/>
  <c r="AF38" i="2"/>
  <c r="AF103" i="2"/>
  <c r="AF40" i="2"/>
  <c r="AF37" i="2"/>
  <c r="AF143" i="2"/>
  <c r="X169" i="2"/>
  <c r="X172" i="2"/>
  <c r="X103" i="2"/>
  <c r="X104" i="2"/>
  <c r="X144" i="2"/>
  <c r="X141" i="2"/>
  <c r="X142" i="2"/>
  <c r="X168" i="2"/>
  <c r="X140" i="2"/>
  <c r="X170" i="2"/>
  <c r="X171" i="2"/>
  <c r="X105" i="2"/>
  <c r="X39" i="2"/>
  <c r="X106" i="2"/>
  <c r="X37" i="2"/>
  <c r="X107" i="2"/>
  <c r="X38" i="2"/>
  <c r="X40" i="2"/>
  <c r="X143" i="2"/>
  <c r="P172" i="2"/>
  <c r="P169" i="2"/>
  <c r="P168" i="2"/>
  <c r="P103" i="2"/>
  <c r="P104" i="2"/>
  <c r="P170" i="2"/>
  <c r="P171" i="2"/>
  <c r="P144" i="2"/>
  <c r="P107" i="2"/>
  <c r="P105" i="2"/>
  <c r="P37" i="2"/>
  <c r="P142" i="2"/>
  <c r="P106" i="2"/>
  <c r="P39" i="2"/>
  <c r="P141" i="2"/>
  <c r="P38" i="2"/>
  <c r="P40" i="2"/>
  <c r="P140" i="2"/>
  <c r="P143" i="2"/>
  <c r="H172" i="2"/>
  <c r="H106" i="2"/>
  <c r="H107" i="2"/>
  <c r="H105" i="2"/>
  <c r="H168" i="2"/>
  <c r="H144" i="2"/>
  <c r="H170" i="2"/>
  <c r="H104" i="2"/>
  <c r="H171" i="2"/>
  <c r="H140" i="2"/>
  <c r="H141" i="2"/>
  <c r="H142" i="2"/>
  <c r="H103" i="2"/>
  <c r="H39" i="2"/>
  <c r="H169" i="2"/>
  <c r="H38" i="2"/>
  <c r="H37" i="2"/>
  <c r="H40" i="2"/>
  <c r="H143" i="2"/>
  <c r="N169" i="2"/>
  <c r="N168" i="2"/>
  <c r="N104" i="2"/>
  <c r="N141" i="2"/>
  <c r="N142" i="2"/>
  <c r="N143" i="2"/>
  <c r="N170" i="2"/>
  <c r="N103" i="2"/>
  <c r="N106" i="2"/>
  <c r="N172" i="2"/>
  <c r="N38" i="2"/>
  <c r="N40" i="2"/>
  <c r="N144" i="2"/>
  <c r="N37" i="2"/>
  <c r="N171" i="2"/>
  <c r="N39" i="2"/>
  <c r="N107" i="2"/>
  <c r="N140" i="2"/>
  <c r="N105" i="2"/>
  <c r="AM144" i="2"/>
  <c r="AM104" i="2"/>
  <c r="AM105" i="2"/>
  <c r="AM168" i="2"/>
  <c r="AM106" i="2"/>
  <c r="AM103" i="2"/>
  <c r="AM169" i="2"/>
  <c r="AM171" i="2"/>
  <c r="AM142" i="2"/>
  <c r="AM143" i="2"/>
  <c r="AM172" i="2"/>
  <c r="AM140" i="2"/>
  <c r="AM141" i="2"/>
  <c r="AM39" i="2"/>
  <c r="AM107" i="2"/>
  <c r="AM37" i="2"/>
  <c r="AM38" i="2"/>
  <c r="AM40" i="2"/>
  <c r="AM170" i="2"/>
  <c r="AE142" i="2"/>
  <c r="AE143" i="2"/>
  <c r="AE105" i="2"/>
  <c r="AE140" i="2"/>
  <c r="AE141" i="2"/>
  <c r="AE103" i="2"/>
  <c r="AE168" i="2"/>
  <c r="AE104" i="2"/>
  <c r="AE169" i="2"/>
  <c r="AE171" i="2"/>
  <c r="AE144" i="2"/>
  <c r="AE172" i="2"/>
  <c r="AE39" i="2"/>
  <c r="AE170" i="2"/>
  <c r="AE107" i="2"/>
  <c r="AE38" i="2"/>
  <c r="AE106" i="2"/>
  <c r="AE37" i="2"/>
  <c r="AE40" i="2"/>
  <c r="W104" i="2"/>
  <c r="W144" i="2"/>
  <c r="W141" i="2"/>
  <c r="W142" i="2"/>
  <c r="W143" i="2"/>
  <c r="W168" i="2"/>
  <c r="W140" i="2"/>
  <c r="W107" i="2"/>
  <c r="W171" i="2"/>
  <c r="W105" i="2"/>
  <c r="W169" i="2"/>
  <c r="W172" i="2"/>
  <c r="W103" i="2"/>
  <c r="W39" i="2"/>
  <c r="W38" i="2"/>
  <c r="W40" i="2"/>
  <c r="W170" i="2"/>
  <c r="W37" i="2"/>
  <c r="W106" i="2"/>
  <c r="O169" i="2"/>
  <c r="O168" i="2"/>
  <c r="O104" i="2"/>
  <c r="O140" i="2"/>
  <c r="O141" i="2"/>
  <c r="O142" i="2"/>
  <c r="O143" i="2"/>
  <c r="O105" i="2"/>
  <c r="O171" i="2"/>
  <c r="O144" i="2"/>
  <c r="O172" i="2"/>
  <c r="O103" i="2"/>
  <c r="O39" i="2"/>
  <c r="O40" i="2"/>
  <c r="O170" i="2"/>
  <c r="O38" i="2"/>
  <c r="O37" i="2"/>
  <c r="O107" i="2"/>
  <c r="O106" i="2"/>
  <c r="G103" i="2"/>
  <c r="G105" i="2"/>
  <c r="G168" i="2"/>
  <c r="G144" i="2"/>
  <c r="G169" i="2"/>
  <c r="G171" i="2"/>
  <c r="G140" i="2"/>
  <c r="G141" i="2"/>
  <c r="G142" i="2"/>
  <c r="G143" i="2"/>
  <c r="G172" i="2"/>
  <c r="G106" i="2"/>
  <c r="G104" i="2"/>
  <c r="G107" i="2"/>
  <c r="G39" i="2"/>
  <c r="G40" i="2"/>
  <c r="G170" i="2"/>
  <c r="G38" i="2"/>
  <c r="G37" i="2"/>
  <c r="AQ73" i="2"/>
  <c r="AO71" i="2"/>
  <c r="AP74" i="2"/>
  <c r="AP70" i="2"/>
  <c r="AP71" i="2"/>
  <c r="AO72" i="2"/>
  <c r="AO74" i="2"/>
  <c r="AO70" i="2"/>
  <c r="AO73" i="2"/>
  <c r="X71" i="2"/>
  <c r="AP72" i="2"/>
  <c r="S11" i="2"/>
  <c r="S15" i="2"/>
  <c r="S14" i="2"/>
  <c r="S13" i="2"/>
  <c r="S12" i="2"/>
  <c r="Z13" i="2"/>
  <c r="Z12" i="2"/>
  <c r="Z15" i="2"/>
  <c r="Z11" i="2"/>
  <c r="Z14" i="2"/>
  <c r="R12" i="2"/>
  <c r="R11" i="2"/>
  <c r="R15" i="2"/>
  <c r="R14" i="2"/>
  <c r="R13" i="2"/>
  <c r="J15" i="2"/>
  <c r="J12" i="2"/>
  <c r="J13" i="2"/>
  <c r="J14" i="2"/>
  <c r="J11" i="2"/>
  <c r="K11" i="2"/>
  <c r="K15" i="2"/>
  <c r="K14" i="2"/>
  <c r="K13" i="2"/>
  <c r="K12" i="2"/>
  <c r="C15" i="2"/>
  <c r="C14" i="2"/>
  <c r="C13" i="2"/>
  <c r="C12" i="2"/>
  <c r="C11" i="2"/>
  <c r="AG11" i="2"/>
  <c r="AG15" i="2"/>
  <c r="AG14" i="2"/>
  <c r="AG13" i="2"/>
  <c r="AG12" i="2"/>
  <c r="Y11" i="2"/>
  <c r="Y15" i="2"/>
  <c r="Y14" i="2"/>
  <c r="Y13" i="2"/>
  <c r="Y12" i="2"/>
  <c r="Q15" i="2"/>
  <c r="Q14" i="2"/>
  <c r="Q13" i="2"/>
  <c r="Q12" i="2"/>
  <c r="Q11" i="2"/>
  <c r="I11" i="2"/>
  <c r="I15" i="2"/>
  <c r="I14" i="2"/>
  <c r="I13" i="2"/>
  <c r="I12" i="2"/>
  <c r="AP73" i="2"/>
  <c r="X74" i="2"/>
  <c r="X72" i="2"/>
  <c r="AF15" i="2"/>
  <c r="AF14" i="2"/>
  <c r="AF13" i="2"/>
  <c r="AF12" i="2"/>
  <c r="AF11" i="2"/>
  <c r="X15" i="2"/>
  <c r="X14" i="2"/>
  <c r="X13" i="2"/>
  <c r="X12" i="2"/>
  <c r="X11" i="2"/>
  <c r="P15" i="2"/>
  <c r="P14" i="2"/>
  <c r="P13" i="2"/>
  <c r="P12" i="2"/>
  <c r="P11" i="2"/>
  <c r="H15" i="2"/>
  <c r="H14" i="2"/>
  <c r="H13" i="2"/>
  <c r="H12" i="2"/>
  <c r="H11" i="2"/>
  <c r="AA11" i="2"/>
  <c r="AA15" i="2"/>
  <c r="AA14" i="2"/>
  <c r="AA13" i="2"/>
  <c r="AA12" i="2"/>
  <c r="AE15" i="2"/>
  <c r="AE14" i="2"/>
  <c r="AE13" i="2"/>
  <c r="AE12" i="2"/>
  <c r="AE11" i="2"/>
  <c r="W15" i="2"/>
  <c r="W14" i="2"/>
  <c r="W13" i="2"/>
  <c r="W12" i="2"/>
  <c r="W11" i="2"/>
  <c r="O15" i="2"/>
  <c r="O14" i="2"/>
  <c r="O13" i="2"/>
  <c r="O12" i="2"/>
  <c r="O11" i="2"/>
  <c r="G15" i="2"/>
  <c r="G14" i="2"/>
  <c r="G13" i="2"/>
  <c r="G12" i="2"/>
  <c r="G11" i="2"/>
  <c r="AB15" i="2"/>
  <c r="AB14" i="2"/>
  <c r="AB13" i="2"/>
  <c r="AB12" i="2"/>
  <c r="AB11" i="2"/>
  <c r="L15" i="2"/>
  <c r="L14" i="2"/>
  <c r="L13" i="2"/>
  <c r="L12" i="2"/>
  <c r="L11" i="2"/>
  <c r="D15" i="2"/>
  <c r="D14" i="2"/>
  <c r="D13" i="2"/>
  <c r="D12" i="2"/>
  <c r="D11" i="2"/>
  <c r="X73" i="2"/>
  <c r="AQ74" i="2"/>
  <c r="AQ72" i="2"/>
  <c r="AD15" i="2"/>
  <c r="AD14" i="2"/>
  <c r="AD13" i="2"/>
  <c r="AD12" i="2"/>
  <c r="AD11" i="2"/>
  <c r="V15" i="2"/>
  <c r="V14" i="2"/>
  <c r="V13" i="2"/>
  <c r="V12" i="2"/>
  <c r="V11" i="2"/>
  <c r="N15" i="2"/>
  <c r="N14" i="2"/>
  <c r="N13" i="2"/>
  <c r="N12" i="2"/>
  <c r="N11" i="2"/>
  <c r="F15" i="2"/>
  <c r="F14" i="2"/>
  <c r="F13" i="2"/>
  <c r="F12" i="2"/>
  <c r="F11" i="2"/>
  <c r="T15" i="2"/>
  <c r="T14" i="2"/>
  <c r="T13" i="2"/>
  <c r="T12" i="2"/>
  <c r="T11" i="2"/>
  <c r="AQ71" i="2"/>
  <c r="AQ70" i="2"/>
  <c r="AC15" i="2"/>
  <c r="AC14" i="2"/>
  <c r="AC13" i="2"/>
  <c r="AC12" i="2"/>
  <c r="AC11" i="2"/>
  <c r="U15" i="2"/>
  <c r="U14" i="2"/>
  <c r="U13" i="2"/>
  <c r="U12" i="2"/>
  <c r="U11" i="2"/>
  <c r="M15" i="2"/>
  <c r="M14" i="2"/>
  <c r="M13" i="2"/>
  <c r="M12" i="2"/>
  <c r="M11" i="2"/>
  <c r="E15" i="2"/>
  <c r="E14" i="2"/>
  <c r="E13" i="2"/>
  <c r="E12" i="2"/>
  <c r="E11" i="2"/>
  <c r="Q73" i="2"/>
  <c r="AK74" i="2"/>
  <c r="Y72" i="2"/>
  <c r="N36" i="2"/>
  <c r="P73" i="2"/>
  <c r="AB74" i="2"/>
  <c r="I73" i="2"/>
  <c r="Q70" i="2"/>
  <c r="C36" i="2"/>
  <c r="AN73" i="2"/>
  <c r="H73" i="2"/>
  <c r="R72" i="2"/>
  <c r="K70" i="2"/>
  <c r="AG73" i="2"/>
  <c r="G73" i="2"/>
  <c r="V71" i="2"/>
  <c r="AF73" i="2"/>
  <c r="N71" i="2"/>
  <c r="K72" i="2"/>
  <c r="J70" i="2"/>
  <c r="Y73" i="2"/>
  <c r="F74" i="2"/>
  <c r="AG72" i="2"/>
  <c r="AI36" i="2"/>
  <c r="K36" i="2"/>
  <c r="Q36" i="2"/>
  <c r="AN36" i="2"/>
  <c r="AF36" i="2"/>
  <c r="X36" i="2"/>
  <c r="P36" i="2"/>
  <c r="I36" i="2"/>
  <c r="AP36" i="2"/>
  <c r="R36" i="2"/>
  <c r="AO36" i="2"/>
  <c r="D36" i="2"/>
  <c r="AM36" i="2"/>
  <c r="AE36" i="2"/>
  <c r="W36" i="2"/>
  <c r="O36" i="2"/>
  <c r="H36" i="2"/>
  <c r="AA36" i="2"/>
  <c r="E36" i="2"/>
  <c r="AG36" i="2"/>
  <c r="AL36" i="2"/>
  <c r="AD36" i="2"/>
  <c r="V36" i="2"/>
  <c r="L36" i="2"/>
  <c r="AH36" i="2"/>
  <c r="Y36" i="2"/>
  <c r="AK36" i="2"/>
  <c r="AC36" i="2"/>
  <c r="U36" i="2"/>
  <c r="G36" i="2"/>
  <c r="S36" i="2"/>
  <c r="Z36" i="2"/>
  <c r="J36" i="2"/>
  <c r="AJ36" i="2"/>
  <c r="AB36" i="2"/>
  <c r="T36" i="2"/>
  <c r="M36" i="2"/>
  <c r="F36" i="2"/>
  <c r="U71" i="2"/>
  <c r="U74" i="2"/>
  <c r="D71" i="2"/>
  <c r="D74" i="2"/>
  <c r="AJ71" i="2"/>
  <c r="T74" i="2"/>
  <c r="E74" i="2"/>
  <c r="AD71" i="2"/>
  <c r="AD74" i="2"/>
  <c r="AJ74" i="2"/>
  <c r="AJ72" i="2"/>
  <c r="AB70" i="2"/>
  <c r="AB72" i="2"/>
  <c r="S72" i="2"/>
  <c r="S71" i="2"/>
  <c r="K71" i="2"/>
  <c r="K74" i="2"/>
  <c r="AM73" i="2"/>
  <c r="AE73" i="2"/>
  <c r="W73" i="2"/>
  <c r="O73" i="2"/>
  <c r="C70" i="2"/>
  <c r="AB71" i="2"/>
  <c r="T71" i="2"/>
  <c r="L74" i="2"/>
  <c r="E71" i="2"/>
  <c r="AJ70" i="2"/>
  <c r="D70" i="2"/>
  <c r="M71" i="2"/>
  <c r="M74" i="2"/>
  <c r="M70" i="2"/>
  <c r="M72" i="2"/>
  <c r="AC71" i="2"/>
  <c r="AC74" i="2"/>
  <c r="AC70" i="2"/>
  <c r="AI72" i="2"/>
  <c r="AI70" i="2"/>
  <c r="AA72" i="2"/>
  <c r="AA71" i="2"/>
  <c r="R70" i="2"/>
  <c r="R74" i="2"/>
  <c r="J71" i="2"/>
  <c r="J72" i="2"/>
  <c r="AL73" i="2"/>
  <c r="AD73" i="2"/>
  <c r="V73" i="2"/>
  <c r="N73" i="2"/>
  <c r="F73" i="2"/>
  <c r="AI71" i="2"/>
  <c r="AA74" i="2"/>
  <c r="S74" i="2"/>
  <c r="L71" i="2"/>
  <c r="AL72" i="2"/>
  <c r="AD72" i="2"/>
  <c r="I72" i="2"/>
  <c r="C74" i="2"/>
  <c r="AH70" i="2"/>
  <c r="AH71" i="2"/>
  <c r="AH74" i="2"/>
  <c r="Z74" i="2"/>
  <c r="Z70" i="2"/>
  <c r="Q71" i="2"/>
  <c r="Q74" i="2"/>
  <c r="I74" i="2"/>
  <c r="AK73" i="2"/>
  <c r="AC73" i="2"/>
  <c r="U73" i="2"/>
  <c r="M73" i="2"/>
  <c r="E73" i="2"/>
  <c r="C71" i="2"/>
  <c r="AG74" i="2"/>
  <c r="Z71" i="2"/>
  <c r="R71" i="2"/>
  <c r="J74" i="2"/>
  <c r="V72" i="2"/>
  <c r="AK70" i="2"/>
  <c r="AK71" i="2"/>
  <c r="AG71" i="2"/>
  <c r="Y71" i="2"/>
  <c r="Y70" i="2"/>
  <c r="Y74" i="2"/>
  <c r="P70" i="2"/>
  <c r="P72" i="2"/>
  <c r="H70" i="2"/>
  <c r="C73" i="2"/>
  <c r="AJ73" i="2"/>
  <c r="AB73" i="2"/>
  <c r="T73" i="2"/>
  <c r="L73" i="2"/>
  <c r="D73" i="2"/>
  <c r="C72" i="2"/>
  <c r="AN71" i="2"/>
  <c r="P74" i="2"/>
  <c r="I71" i="2"/>
  <c r="AK72" i="2"/>
  <c r="AC72" i="2"/>
  <c r="N72" i="2"/>
  <c r="AG70" i="2"/>
  <c r="AA70" i="2"/>
  <c r="U70" i="2"/>
  <c r="N70" i="2"/>
  <c r="AL71" i="2"/>
  <c r="AL74" i="2"/>
  <c r="L70" i="2"/>
  <c r="AN74" i="2"/>
  <c r="AN72" i="2"/>
  <c r="AF74" i="2"/>
  <c r="AF72" i="2"/>
  <c r="AF70" i="2"/>
  <c r="W72" i="2"/>
  <c r="W70" i="2"/>
  <c r="W71" i="2"/>
  <c r="O70" i="2"/>
  <c r="O72" i="2"/>
  <c r="O71" i="2"/>
  <c r="G71" i="2"/>
  <c r="G74" i="2"/>
  <c r="AI73" i="2"/>
  <c r="AA73" i="2"/>
  <c r="S73" i="2"/>
  <c r="K73" i="2"/>
  <c r="AM74" i="2"/>
  <c r="P71" i="2"/>
  <c r="H74" i="2"/>
  <c r="U72" i="2"/>
  <c r="G72" i="2"/>
  <c r="G70" i="2"/>
  <c r="E70" i="2"/>
  <c r="E72" i="2"/>
  <c r="T72" i="2"/>
  <c r="T70" i="2"/>
  <c r="AM72" i="2"/>
  <c r="AM70" i="2"/>
  <c r="AE70" i="2"/>
  <c r="AE72" i="2"/>
  <c r="V70" i="2"/>
  <c r="V74" i="2"/>
  <c r="N74" i="2"/>
  <c r="F71" i="2"/>
  <c r="F72" i="2"/>
  <c r="AH73" i="2"/>
  <c r="Z73" i="2"/>
  <c r="R73" i="2"/>
  <c r="J73" i="2"/>
  <c r="AM71" i="2"/>
  <c r="AE71" i="2"/>
  <c r="W74" i="2"/>
  <c r="O74" i="2"/>
  <c r="H71" i="2"/>
  <c r="AH72" i="2"/>
  <c r="Z72" i="2"/>
  <c r="L72" i="2"/>
  <c r="AL70" i="2"/>
  <c r="S70" i="2"/>
  <c r="F70" i="2"/>
  <c r="AX3" i="58"/>
  <c r="AQ506" i="58"/>
  <c r="AH13" i="2" l="1"/>
  <c r="AR498" i="58"/>
  <c r="AR506" i="58"/>
  <c r="AR70" i="2"/>
  <c r="AR73" i="2"/>
  <c r="AR71" i="2"/>
  <c r="AR72" i="2"/>
  <c r="AR74" i="2"/>
  <c r="AY3" i="58"/>
  <c r="AQ514" i="58"/>
  <c r="AR514" i="58" l="1"/>
</calcChain>
</file>

<file path=xl/sharedStrings.xml><?xml version="1.0" encoding="utf-8"?>
<sst xmlns="http://schemas.openxmlformats.org/spreadsheetml/2006/main" count="50723" uniqueCount="7285">
  <si>
    <t>Socio-Economic Objective (SEO)</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</si>
  <si>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</si>
  <si>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</si>
  <si>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</si>
  <si>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</si>
  <si>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</si>
  <si>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</si>
  <si>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</si>
  <si>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</si>
  <si>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</si>
  <si>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</si>
  <si>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</si>
  <si>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</si>
  <si>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</si>
  <si>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</si>
  <si>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</si>
  <si>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</si>
  <si>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</si>
  <si>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</si>
  <si>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</si>
  <si>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</si>
  <si>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</si>
  <si>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</si>
  <si>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</si>
  <si>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</si>
  <si>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</si>
  <si>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</si>
  <si>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</si>
  <si>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Notes</t>
  </si>
  <si>
    <t>Thematic Priorities</t>
  </si>
  <si>
    <t>SEO</t>
  </si>
  <si>
    <t>01. Exploration and exploitation of the Earth</t>
  </si>
  <si>
    <t>R&amp;D expenditure categorised by Thematic Priority was published within the SRI Budget Tables between 1998-99 and 2002-03.</t>
  </si>
  <si>
    <t>Mining, earth &amp; atmosphere</t>
  </si>
  <si>
    <t>02. Environment</t>
  </si>
  <si>
    <t xml:space="preserve">R&amp;D expenditure categorised by Socio-Economic Objective was reported from 2003-04 onwards, however the SEO categories varied over that time. </t>
  </si>
  <si>
    <t>Identification &amp; treatment of pollution</t>
  </si>
  <si>
    <t>03. Exploration and exploitation of space</t>
  </si>
  <si>
    <t>Prevention of pollution</t>
  </si>
  <si>
    <t>04. Transport, telecommunications and other infrastructures</t>
  </si>
  <si>
    <t>Transport &amp; telecommunications</t>
  </si>
  <si>
    <t>05. Energy</t>
  </si>
  <si>
    <t>Urban and rural planning</t>
  </si>
  <si>
    <t>06. Industrial production and technology</t>
  </si>
  <si>
    <t>Infrastructure and general planning of land use</t>
  </si>
  <si>
    <t>07. Health</t>
  </si>
  <si>
    <t>Energy</t>
  </si>
  <si>
    <t>08. Agriculture</t>
  </si>
  <si>
    <t>Industrial development</t>
  </si>
  <si>
    <t>09. Education</t>
  </si>
  <si>
    <t>Health</t>
  </si>
  <si>
    <t>10. Culture, recreation, religion and mass media</t>
  </si>
  <si>
    <t>Primary products</t>
  </si>
  <si>
    <t>11. Political and social systems, structures and processes</t>
  </si>
  <si>
    <t>Social development &amp; services</t>
  </si>
  <si>
    <t>12. General advancement of knowledge: R&amp;D financed from General University Funds (GUF)</t>
  </si>
  <si>
    <t>Social structures and relationships</t>
  </si>
  <si>
    <t>13. General advancement of knowledge: R&amp;D financed from other sources than GUF</t>
  </si>
  <si>
    <t>Targeted research funding</t>
  </si>
  <si>
    <t>14. Defence</t>
  </si>
  <si>
    <t>Advancement of knowledge / Non-oriented research / Other civil research</t>
  </si>
  <si>
    <t>General advancement of knowledge</t>
  </si>
  <si>
    <t>2015-16</t>
  </si>
  <si>
    <t>2016-17</t>
  </si>
  <si>
    <t>1978-79</t>
  </si>
  <si>
    <t>1979-80</t>
  </si>
  <si>
    <t>1980-81</t>
  </si>
  <si>
    <t>1981-82</t>
  </si>
  <si>
    <t>1982-83</t>
  </si>
  <si>
    <t>1983-84</t>
  </si>
  <si>
    <t>1984-85</t>
  </si>
  <si>
    <t>1985-86</t>
  </si>
  <si>
    <t>1986-87</t>
  </si>
  <si>
    <t>1987-88</t>
  </si>
  <si>
    <t>Business (R&amp;D Tax Measures)</t>
  </si>
  <si>
    <t>National Health &amp; Medical Research Council (NHMRC)</t>
  </si>
  <si>
    <t>Multisector (Other Health)</t>
  </si>
  <si>
    <t>Multisector (Rural)</t>
  </si>
  <si>
    <t>Multisector (Other R&amp;D)</t>
  </si>
  <si>
    <t>Australian Astronomical Observatory (AAO)</t>
  </si>
  <si>
    <t>Australian Centre for International Agricultural Research (ACIAR)</t>
  </si>
  <si>
    <t>Australian Institute of Aboriginal and Torres Strait Islander Studies (AIATSIS)</t>
  </si>
  <si>
    <t>Australian Institute of Marine Science (AIMS)</t>
  </si>
  <si>
    <t>Australian Nuclear Science &amp; Technology Organisation (ANSTO)</t>
  </si>
  <si>
    <t>Commonwealth Scientific and Industrial Research Organisation (CSIRO)</t>
  </si>
  <si>
    <t>Geoscience Australia</t>
  </si>
  <si>
    <t>Great Barrier Reef Marine Park Authority (GBRMPA)</t>
  </si>
  <si>
    <t>National Measurement Institute (NMI)</t>
  </si>
  <si>
    <t>Supervising Scientist</t>
  </si>
  <si>
    <t>Levy</t>
  </si>
  <si>
    <t>Barley</t>
  </si>
  <si>
    <t>Coal</t>
  </si>
  <si>
    <t>Dried Fruit</t>
  </si>
  <si>
    <t>Grain Legumes</t>
  </si>
  <si>
    <t>Meat</t>
  </si>
  <si>
    <t>Oilseeds</t>
  </si>
  <si>
    <t>Special Rural</t>
  </si>
  <si>
    <t>Tobacco</t>
  </si>
  <si>
    <t>Programme</t>
  </si>
  <si>
    <t>Dairy Australia Limited</t>
  </si>
  <si>
    <t xml:space="preserve">Meat Research </t>
  </si>
  <si>
    <t xml:space="preserve">Other Rural Research </t>
  </si>
  <si>
    <t>Sector</t>
  </si>
  <si>
    <t>Government</t>
  </si>
  <si>
    <t>Hospital</t>
  </si>
  <si>
    <t>University</t>
  </si>
  <si>
    <t>Other</t>
  </si>
  <si>
    <t>RURAL LEVY CHART</t>
  </si>
  <si>
    <t>RURAL LEVY DATA</t>
  </si>
  <si>
    <t>Agriculture and Water Resources</t>
  </si>
  <si>
    <t>Attorney-General's</t>
  </si>
  <si>
    <t>Communications and the Arts</t>
  </si>
  <si>
    <t>Defence</t>
  </si>
  <si>
    <t>Education and Training</t>
  </si>
  <si>
    <t>Environment and Energy</t>
  </si>
  <si>
    <t>Foreign Affairs and Trade</t>
  </si>
  <si>
    <t>Human Services</t>
  </si>
  <si>
    <t>Industry, Innovation and Science</t>
  </si>
  <si>
    <t>Prime Minister and Cabinet</t>
  </si>
  <si>
    <t>Social Services</t>
  </si>
  <si>
    <t>Veterans' Affairs</t>
  </si>
  <si>
    <t>Competitive</t>
  </si>
  <si>
    <t>Competitive/Targeted</t>
  </si>
  <si>
    <t>Entitlement</t>
  </si>
  <si>
    <t>Formula</t>
  </si>
  <si>
    <t>Targeted</t>
  </si>
  <si>
    <t>Uncategorised</t>
  </si>
  <si>
    <t>Portfolio</t>
  </si>
  <si>
    <t>Interactive charts</t>
  </si>
  <si>
    <t xml:space="preserve">Nil </t>
  </si>
  <si>
    <t>Nil</t>
  </si>
  <si>
    <t>97 Expanding Knowledge</t>
  </si>
  <si>
    <t>96 Environment</t>
  </si>
  <si>
    <t>95 Cultural Understanding</t>
  </si>
  <si>
    <t>94 Law, Politics and Community Services</t>
  </si>
  <si>
    <t>93 Education and Training</t>
  </si>
  <si>
    <t>92 Health</t>
  </si>
  <si>
    <t>91 Economic Framework</t>
  </si>
  <si>
    <t>90 Commercial Services and Tourism</t>
  </si>
  <si>
    <t>89 Information and Communication Services</t>
  </si>
  <si>
    <t>88 Transport</t>
  </si>
  <si>
    <t>87 Construction</t>
  </si>
  <si>
    <t>86 Manufacturing</t>
  </si>
  <si>
    <t>85 Energy</t>
  </si>
  <si>
    <t>84 Mineral Resources (Excl. Energy Resources)</t>
  </si>
  <si>
    <t>83 Animal Production and Animal Primary Products</t>
  </si>
  <si>
    <t>82 Plant Production and Plant Primary Products</t>
  </si>
  <si>
    <t>81 Defence</t>
  </si>
  <si>
    <t>NABS 2007 Socio–economic objective</t>
  </si>
  <si>
    <t>ANZSRC 2008 Socio–economic objective</t>
  </si>
  <si>
    <t>Table B - SEO concordance between ANZSRC 2008 and NABS 2007</t>
  </si>
  <si>
    <t>Department of Industry, Innovation and Science</t>
  </si>
  <si>
    <t>The Hon Greg Hunt MP, Minister for Industry, Innovation and Science</t>
  </si>
  <si>
    <t>The Australian Government’s 2016-17 Science, Research and Innovation Budget Tables</t>
  </si>
  <si>
    <t>Department of Industry and Science</t>
  </si>
  <si>
    <t>30 July 2015</t>
  </si>
  <si>
    <t>The Australian Government’s 2015-16 Science, Research and Innovation Budget Tables</t>
  </si>
  <si>
    <t>Department of Industry</t>
  </si>
  <si>
    <t>29 August 2014</t>
  </si>
  <si>
    <t>The Australian Government’s 2014-15 Science, Research and Innovation Budget Tables</t>
  </si>
  <si>
    <t>Department of Industry, Innovation, Climate Change, Science, Research and Tertiary Education</t>
  </si>
  <si>
    <t>Tables do not include Ministerial title</t>
  </si>
  <si>
    <t>24 July 2013</t>
  </si>
  <si>
    <t>The Australian Government’s 2013-14 Science, Research and Innovation Budget Tables</t>
  </si>
  <si>
    <t>Department of Industry, Innovation, Science, Research and Tertiary Education</t>
  </si>
  <si>
    <t>16 October 2012</t>
  </si>
  <si>
    <t>The Australian Government’s 2012-13 Science, Research and Innovation Budget Tables</t>
  </si>
  <si>
    <t>Department of Innovation, Industry, Science and Research</t>
  </si>
  <si>
    <t>May 2011</t>
  </si>
  <si>
    <t>The Australian Government's 2011-12 Science, Research and Innovation Budget Tables</t>
  </si>
  <si>
    <t>May 2010</t>
  </si>
  <si>
    <t>The Australian Government's 2010-11 Science, Research and Innovation Budget Tables</t>
  </si>
  <si>
    <t>May 2009</t>
  </si>
  <si>
    <t>The Australian Government's 2009-10 Science and Innovation Budget Tables</t>
  </si>
  <si>
    <t>May 2008</t>
  </si>
  <si>
    <t>The Australian Government's 2008-09 Science and Innovation Budget Tables</t>
  </si>
  <si>
    <t>Department of Education, Science and Training</t>
  </si>
  <si>
    <t>May 2007</t>
  </si>
  <si>
    <t>The Australian Government's 2007-08 Science and Innovation Budget Tables</t>
  </si>
  <si>
    <t>May 2006</t>
  </si>
  <si>
    <t>The Australian Government's 2006-07 Science and Innovation Budget Tables</t>
  </si>
  <si>
    <t>May 2005</t>
  </si>
  <si>
    <t>The Australian Government's 2005-06 Science and Innovation Budget Tables</t>
  </si>
  <si>
    <t>May 2004</t>
  </si>
  <si>
    <t>Science and Innovation Budget Tables 2004-05</t>
  </si>
  <si>
    <t>May 2003</t>
  </si>
  <si>
    <t>Science and Innovation Budget Tables 2003-04</t>
  </si>
  <si>
    <t>May 2002</t>
  </si>
  <si>
    <t>Science and Innovation Budget Tables 2002-03</t>
  </si>
  <si>
    <t>Department of Industry, Science and Resources</t>
  </si>
  <si>
    <t>May 2001</t>
  </si>
  <si>
    <t>Science and Innovation Budget Tables 2001-02</t>
  </si>
  <si>
    <t>Senator the Honourable Nick Minchin, Minister for Industry, Science and Resources</t>
  </si>
  <si>
    <t>May 2000</t>
  </si>
  <si>
    <t>Science and Technology Budget Statement 2000-01</t>
  </si>
  <si>
    <t>May 1999</t>
  </si>
  <si>
    <t>1999-2000</t>
  </si>
  <si>
    <t>Science and Technology Budget Statement 1999-2000</t>
  </si>
  <si>
    <t>Department of Industry, Science and Tourism</t>
  </si>
  <si>
    <t>The Honourable John Moore, MP, Minister for Industry, Science and Tourism</t>
  </si>
  <si>
    <t>May 1998</t>
  </si>
  <si>
    <t>Science and Technology Budget Statement 1998-99</t>
  </si>
  <si>
    <t>The Honourable Peter McGauran MP, Minister for Science and Technology</t>
  </si>
  <si>
    <t>May 1997</t>
  </si>
  <si>
    <t>Science and Technology Budget Statement 1997-98</t>
  </si>
  <si>
    <t>May 1996</t>
  </si>
  <si>
    <t>Science and Technology Budget Statement 1996-97</t>
  </si>
  <si>
    <t>Department of Industry, Science and Technology</t>
  </si>
  <si>
    <t>Senator the Honourable Peter Cook, Minister for Industry, Science and Technology and Minister assisting the Prime Minister for Science</t>
  </si>
  <si>
    <t>May 1995</t>
  </si>
  <si>
    <t>Science and Technology Budget Statement 1995-96</t>
  </si>
  <si>
    <t>Senator the Honourable Peter Cook, Minister for Industry, Science and Technology, and Minister assisting the Prime Minister for Science</t>
  </si>
  <si>
    <t>May 1994</t>
  </si>
  <si>
    <t>Science and Technology Budget Statement 1994-95</t>
  </si>
  <si>
    <t>Department of Industry, Technology and Regional Development</t>
  </si>
  <si>
    <t>Senator the Honourable Chris Schacht, Minister for Science and Small Business and Minister assisting the Prime Minister for Science</t>
  </si>
  <si>
    <t>May 1993</t>
  </si>
  <si>
    <t>Science and Technology Budget Statement 1993-94</t>
  </si>
  <si>
    <t>Department of Industry, Technology and Commerce</t>
  </si>
  <si>
    <t>The Honourable Ross Free, M.P., Minister for Science and Technology and Minister assisting the Prime Minister for Science</t>
  </si>
  <si>
    <t>May 1992</t>
  </si>
  <si>
    <t>Science and Technology Budget Statement 1992-93 (1992–93 Budget Related Paper No. 6)</t>
  </si>
  <si>
    <t>May 1991</t>
  </si>
  <si>
    <t>Science and Technology Budget Statement 1991-92 (1991-92 Budget Related Paper No. 6)</t>
  </si>
  <si>
    <t>The Honourable Simon Crean, M.P., Minister for Science and Technology and Minister assisting the Prime Minister for Science</t>
  </si>
  <si>
    <t>May 1990</t>
  </si>
  <si>
    <t>Science and Technology Budget Statement 1990-91 (1990-91 Budget Related Paper No. 7)</t>
  </si>
  <si>
    <t>The Honourable Barry O. Jones, Minister for Science, Customs and Small Business and Minister assisting the Prime Minister for Science and Technology</t>
  </si>
  <si>
    <t>May 1989</t>
  </si>
  <si>
    <t>Science and Technology Budget Statement 1989-90 (Budget Related Paper No. 10)</t>
  </si>
  <si>
    <t>No tables were released for 1988-89</t>
  </si>
  <si>
    <t>John Button, Barry Jones</t>
  </si>
  <si>
    <t>May 1988</t>
  </si>
  <si>
    <t>Science and Technology Statement 1987-88</t>
  </si>
  <si>
    <t>Department of Science</t>
  </si>
  <si>
    <t>The Minister for Science 
The Honourable Barry O. Jones, M.P.</t>
  </si>
  <si>
    <t>October 1986</t>
  </si>
  <si>
    <t>Science and Technology Statement 1986-87</t>
  </si>
  <si>
    <t>25 November 1985</t>
  </si>
  <si>
    <t>Science and Technology Statement 1985-86</t>
  </si>
  <si>
    <t>24 April 1985</t>
  </si>
  <si>
    <t>Science and Technology Statement 1984-85</t>
  </si>
  <si>
    <t>Department of Science and Technology</t>
  </si>
  <si>
    <t>The Minister for Science and Technology 
The Honourable Barry O. Jones, M.P.</t>
  </si>
  <si>
    <t>30 April 1984</t>
  </si>
  <si>
    <t>Science and Technology Statement 1983-84</t>
  </si>
  <si>
    <t>29 April 1983</t>
  </si>
  <si>
    <t>Science and Technology Statement 1982-83</t>
  </si>
  <si>
    <t>The Minister for Science and Technology 
The Honourable David Thomson, M.P.</t>
  </si>
  <si>
    <t>23 October 1981</t>
  </si>
  <si>
    <t>Science and Technology Statement 1981-82</t>
  </si>
  <si>
    <t>14 April 1981</t>
  </si>
  <si>
    <t>Science and Technology Statement 1980-81</t>
  </si>
  <si>
    <t>Department of Science and the Environment</t>
  </si>
  <si>
    <t>The Minister for Science and the Environment 
The Honourable David Thomson, M.P.</t>
  </si>
  <si>
    <t>April 1980</t>
  </si>
  <si>
    <t>Science Statement 1979-80</t>
  </si>
  <si>
    <t>Compiled by</t>
  </si>
  <si>
    <t>Released by</t>
  </si>
  <si>
    <t>Release date</t>
  </si>
  <si>
    <t>Financial year</t>
  </si>
  <si>
    <t>Title</t>
  </si>
  <si>
    <t>This table contains time series on the Socio-Economic Objectives (SEOs), or (previously) Thematic Priorities of Australian Government R&amp;D expenditure.</t>
  </si>
  <si>
    <t>Socio-Economic Objective (SEO) timeseries</t>
  </si>
  <si>
    <t>Sector timeseries</t>
  </si>
  <si>
    <t>National Health and Medical Research Council (NHMRC)</t>
  </si>
  <si>
    <t xml:space="preserve"> - Geoscience Australia</t>
  </si>
  <si>
    <t xml:space="preserve"> - National Collaborative Research Infrastructure Strategy (NCRIS)</t>
  </si>
  <si>
    <t xml:space="preserve"> - Commonwealth Scientific and Industrial Research Organisation (CSIRO)</t>
  </si>
  <si>
    <t xml:space="preserve"> - Bureau of Meteorology (BoM)</t>
  </si>
  <si>
    <t xml:space="preserve"> - Australian Research Council (ARC)</t>
  </si>
  <si>
    <t xml:space="preserve"> - Australian Nuclear Science &amp; Technology Organisation (ANSTO)</t>
  </si>
  <si>
    <t xml:space="preserve"> - Australian Institute of Marine Science (AIMS)</t>
  </si>
  <si>
    <t xml:space="preserve"> - Australian Institute of Aboriginal and Torres Strait Islander Studies (AIATSIS)</t>
  </si>
  <si>
    <t>This is the approach used by the Australian Bureau of Statistics (ABS) within its various R&amp;D expenditure surveys, e.g.:</t>
  </si>
  <si>
    <t>SRIBudgetTables@industry.gov.au</t>
  </si>
  <si>
    <t>Contact</t>
  </si>
  <si>
    <t>.</t>
  </si>
  <si>
    <t>Program replaces the Centre for Military and Veterans' Health</t>
  </si>
  <si>
    <t>Is an administered appropriation delivered under the Treatment Principles of the Veterans Entitlement Act (VEA) to commission best practice research to improve health services for entitled veterans.</t>
  </si>
  <si>
    <t>Special</t>
  </si>
  <si>
    <t>Higher Ed. (Other R&amp;D)</t>
  </si>
  <si>
    <t>Veteran Health Research</t>
  </si>
  <si>
    <t>Phoenix Australia (formerly Australian Center for Posttraumatic Mental Health) is contracted to provide a centre of excellence in military and veteran mental health research. The current contract expires June 2018.</t>
  </si>
  <si>
    <t>Phoenix Australia - Centre for Posttraumatic Mental Health</t>
  </si>
  <si>
    <t>Program ceased December 2013.</t>
  </si>
  <si>
    <t>Centre for Military and Veterans' Health</t>
  </si>
  <si>
    <t>Annual</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</si>
  <si>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</si>
  <si>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Department of Veterans' Affairs Applied Research Program</t>
  </si>
  <si>
    <t xml:space="preserve">New Measure  budget 15-16 costs exclude  ASL related administrative expenses (calculated as a $/ASL).
</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</si>
  <si>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</si>
  <si>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Aust. Govt. (Other R&amp;D)</t>
  </si>
  <si>
    <t>Australian War Memorial - Official Histories</t>
  </si>
  <si>
    <t xml:space="preserve">Family Study Research has now finished as a separate funding stream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</si>
  <si>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</si>
  <si>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</si>
  <si>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Multi-sector (Other R&amp;D)</t>
  </si>
  <si>
    <t>Research under the National Framework for Protecting Australia's Children 2009-2020</t>
  </si>
  <si>
    <t>Longitudinal study</t>
  </si>
  <si>
    <t>Research projects under the Social Policy Research Investment Strategy (SPRIS)</t>
  </si>
  <si>
    <t>National Plan to Reduce Violence against Women and their Children</t>
  </si>
  <si>
    <t>Research and data collection to support the National Plan to Reduce Violence against Women and their Children</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</si>
  <si>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</si>
  <si>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</si>
  <si>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Paid Parental Leave Evaluation</t>
  </si>
  <si>
    <t>Contract in place to 2017-18</t>
  </si>
  <si>
    <t>PBS Estimate. Ongoing budget measure from FY2010-11.</t>
  </si>
  <si>
    <t>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t>
  </si>
  <si>
    <t>Longitudinal Study of Indigenous Children (LSIC)</t>
  </si>
  <si>
    <t>Funding is total contract expenditure excluding GST. Breakdown cannot be provided across financial years.</t>
  </si>
  <si>
    <t>Independent study on impacts of problem gambling</t>
  </si>
  <si>
    <t>Independent research and evaluation of key assumptions around the impact of problem and recreational gamblers</t>
  </si>
  <si>
    <t>Research produced by Gambling Research Australia is widely used by academics, all levels of Government, the community sector, industry and the media</t>
  </si>
  <si>
    <t>Gambling Research Australia</t>
  </si>
  <si>
    <t>Children's Experiences and Views of Family Violence (ACU)</t>
  </si>
  <si>
    <t>BSCW Action Research</t>
  </si>
  <si>
    <t>Further information can be found at: http://www.issr.uq.edu.au/</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</si>
  <si>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</si>
  <si>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ARC Linkage Grant - Enhancing mothers' engagement with the workforce in the preschool years (Millennium Mums survey)</t>
  </si>
  <si>
    <t>ANROWS Diversity Data</t>
  </si>
  <si>
    <t>Grant Agreements in place to 2020</t>
  </si>
  <si>
    <t>ANROWS core funding</t>
  </si>
  <si>
    <t>The National Disability Research and Development Agenda is managed by the Research and Data Working Group comprising representatives from the states, territories and Australian Government.  The Research and Development Agenda supports a range of research and data activities including, the Disability Services National Minimum Data Set and priority research such as research on disadvantaged groups of people with disability, people's service experiences and key policy concepts.</t>
  </si>
  <si>
    <t>National Disability Research and Development Agenda</t>
  </si>
  <si>
    <t>PBS Estimate. Originally funded for a total $30.8 million until 2010-11, now an ongoing budget measure.</t>
  </si>
  <si>
    <t>LSAC is a major study following the development of 10,000 children and families across Australia. The study tracks children's development and life course trajectories  in today's economic, social and political environment.</t>
  </si>
  <si>
    <t>Longitudinal Survey of Australian Children (LSAC)</t>
  </si>
  <si>
    <t>Longitudinal study - Journey's Home</t>
  </si>
  <si>
    <t>Intercountry Adoption – Australian / International based research</t>
  </si>
  <si>
    <t>PBS Estimate. Ongoing measure from FY2010-11. To date, HILDA has received total budget funding of $71.4 million.</t>
  </si>
  <si>
    <t>Household, Income and Labour Dynamics in Australia (HILDA) Survey</t>
  </si>
  <si>
    <t>FaHCSIA is the former Department of Families, Housing, Community Services and Indigenous Affairs
Funds have been fully expensed.</t>
  </si>
  <si>
    <t>ARC Linkage Grants - FaHCSIA Cash Contributions</t>
  </si>
  <si>
    <t>ARC Linkage Grant - Centre of Excellence for Children and Families over the Life Course</t>
  </si>
  <si>
    <t>The project moved to DSS from the former Department of Immigration and Citizenship with the MoG changes in 2013.</t>
  </si>
  <si>
    <t>ARC Linkage Grant - Building successful diverse communities: What works and why</t>
  </si>
  <si>
    <t xml:space="preserve">MOU in place for PSS 2016, but not yet for PSS 2020. </t>
  </si>
  <si>
    <t>Personal Safety Survey (Australian Bureau of Statistics)</t>
  </si>
  <si>
    <t>The project commenced in 2014/15 and is funded over three years.</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</si>
  <si>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</si>
  <si>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Giving Australia</t>
  </si>
  <si>
    <t>Effects of Pornography on Young People (AIFS)</t>
  </si>
  <si>
    <t>MOU are in place to 2016-17</t>
  </si>
  <si>
    <t>Data Reporting and Collection Framework and associated research - ABS</t>
  </si>
  <si>
    <t>Longitudinal survey</t>
  </si>
  <si>
    <t>The Longitudinal Study of Humanitarian Migrants (BNLA) is a longitudinal study of the settlement experience of humanitarian arrivals in Australia, over five years, from 2013 until 2018.</t>
  </si>
  <si>
    <t>Building a New Life in Australia (BNLA) Longitudinal Study of Humanitarian Migrants (Australian Institute of Family Studies)</t>
  </si>
  <si>
    <t>Desert Knowledge Co-operative Research Centre</t>
  </si>
  <si>
    <t>Cooperative Research Centre for Remote Economic Participation</t>
  </si>
  <si>
    <t>Victorian Aboriginal Child Mortality Study</t>
  </si>
  <si>
    <t>Strategic Indigenous Research (CAEPR)</t>
  </si>
  <si>
    <t>Poverty in the midst of plenty</t>
  </si>
  <si>
    <t>Indigenous Populations project (CAEPR)</t>
  </si>
  <si>
    <t>Improved Indigenous population projections for policy and planning</t>
  </si>
  <si>
    <t>Closing the Gap Clearinghouse</t>
  </si>
  <si>
    <t>Rest of the World</t>
  </si>
  <si>
    <t>International Study on the Effectiveness of Reversing cameras</t>
  </si>
  <si>
    <t>International study on the effectiveness of advanced emergency braking systems for light vehicles</t>
  </si>
  <si>
    <t>Regional and Rural Research and Development Grants</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</si>
  <si>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</si>
  <si>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Used Car Safety Rating</t>
  </si>
  <si>
    <t>University of Tasmania - Pre-Blast Explosive Analyser project</t>
  </si>
  <si>
    <t>Teledyne - Stand-Off Body Scanner project</t>
  </si>
  <si>
    <t>Study on the effectiveness of ABS for motorcycles</t>
  </si>
  <si>
    <t xml:space="preserve">Payments to Austroads/ARRB Transport Research Ltd. </t>
  </si>
  <si>
    <t>Low Volume Roads Research</t>
  </si>
  <si>
    <t>Liquids, Aerosols and Gels Screening Technology Trials</t>
  </si>
  <si>
    <t>Joint Liquids, Aerosols and Gels Trial</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</si>
  <si>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</si>
  <si>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Funding to Transport Certification Australia - Heavy vehicle telematics and the Intelligent Access Project</t>
  </si>
  <si>
    <t>The Commonwealth's member contribution. ANCAP provides safety ratings (out of five stars) for new vehicle models entering the Australian market. The ratings are based on results of a range of crash tests as well as other factors.</t>
  </si>
  <si>
    <t>ANCAP-Vehicle Testing/Stars on Cars</t>
  </si>
  <si>
    <t>Air Cargo X-ray Trials</t>
  </si>
  <si>
    <t>National Innovation and Science Agenda</t>
  </si>
  <si>
    <t>Funding is to ensure the ongoing operation of the Australian Synchrotron to 2025-26 inclusive.</t>
  </si>
  <si>
    <t>International Science Linkages</t>
  </si>
  <si>
    <t>European Molecular Biology Laboratory Partner Facility</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</si>
  <si>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</si>
  <si>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Funding was secured to ensure ongoing operation of the Australian Synchrotron in 2016-17.</t>
  </si>
  <si>
    <t>Australian Synchrotron operating funding</t>
  </si>
  <si>
    <t>While this funding was delivered under the National Collaborative Research Infrastructure Strategy (NCRIS), it represented an additional $50 million on top of the original funding allocated to NCRIS</t>
  </si>
  <si>
    <t>Australian Synchrotron Contribution</t>
  </si>
  <si>
    <t>The Australia-India Strategic Research Fund (AISRF) supports Australian researchers from public and private sectors to participate with Indian scientists in leading-edge scientific research projects and workshops.</t>
  </si>
  <si>
    <t xml:space="preserve">Australia-India Strategic Research Fund </t>
  </si>
  <si>
    <t>The Australia-China Science and Research Fund (ACSRF) supports strategic science, technology and innovation collaboration of mutual benefit to Australia and China.</t>
  </si>
  <si>
    <t>Australia-China Science and Research Fund</t>
  </si>
  <si>
    <t>ICT Centre of Excellence</t>
  </si>
  <si>
    <t>The SKA will be the world's largest telescope which will be located in Australia and South Africa, with a project headquarters based in the United Kingdom.</t>
  </si>
  <si>
    <t>Square Kilometre Array Radio Telescope Project</t>
  </si>
  <si>
    <t>Australian Space Science Program</t>
  </si>
  <si>
    <t>Multi-sector (Energy &amp; Env.)</t>
  </si>
  <si>
    <t>Otway Basin Pilot Project</t>
  </si>
  <si>
    <t xml:space="preserve">The NLECI programme aims to accelerate research, development and demonstration of low emissions coal technologies. </t>
  </si>
  <si>
    <t>National Low Emissions Coal Initiative</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</si>
  <si>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</si>
  <si>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Low Emissions Technology Demonstration Fund</t>
  </si>
  <si>
    <t>Global Carbon Capture and Storage Institute</t>
  </si>
  <si>
    <t>The Coal Mining Abatement Technology Support Package (CMATSP) provides transitional assistance to the coal industry to facilitate the commercialisation of fugitive methane abatement technologies.  The program is funded to 30 June 2017.</t>
  </si>
  <si>
    <t>Coal Mining Abatement Technology Support Package</t>
  </si>
  <si>
    <t xml:space="preserve">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 CCS Flagships is the Australian Government’s primary program for large-scale CCS projects. The programme was created to develop commercial scale integrated CCS projects in Australia to operate from 2020. </t>
  </si>
  <si>
    <t>Carbon Capture and Storage (CCS) Flagships</t>
  </si>
  <si>
    <t>Multi-sector (CRCs)</t>
  </si>
  <si>
    <t>Cooperative Research Centres Programme</t>
  </si>
  <si>
    <t>Inspiring Australia - Higher Education Research Promotion (HERP) component</t>
  </si>
  <si>
    <t>Cairns Institute Tropical Innovation Hub - Contribution</t>
  </si>
  <si>
    <t>Venture Capital Tax Measure</t>
  </si>
  <si>
    <t>00. Multiple categories</t>
  </si>
  <si>
    <t>R&amp;D Tax Measure</t>
  </si>
  <si>
    <t>R&amp;D Tax Incentives - Refundable</t>
  </si>
  <si>
    <t xml:space="preserve">R&amp;D Tax Incentives - Non Refundable   </t>
  </si>
  <si>
    <t xml:space="preserve">R&amp;D Tax Concession (125%) </t>
  </si>
  <si>
    <t xml:space="preserve">R&amp;D Tax Concession - Interim Transition Measure   </t>
  </si>
  <si>
    <t>R&amp;D Refundable Tax Offset</t>
  </si>
  <si>
    <t>Premium Tax Concession for Additional R&amp;D (175%)</t>
  </si>
  <si>
    <t>Pooled Development Funds</t>
  </si>
  <si>
    <t>Currently a pilot programme.</t>
  </si>
  <si>
    <t>The Business Research and Innovation Initiative (BRII) is a pilot competitive grants programme announced as part of the “Government as Exemplar” pillar of the National Innovation and Science Agenda. The objective of the programme is to drive innovation among Australian small-to-medium enterprises (SMEs) and Australian Government agencies by encouraging SMEs to develop innovative solutions to public policy and service delivery challenges.</t>
  </si>
  <si>
    <t>Small-Scale Mammalian Cell Production Facility</t>
  </si>
  <si>
    <t xml:space="preserve">Budget for 2016-17 is $5m, which excludes $0.4m in Departmental expenses  </t>
  </si>
  <si>
    <t>Quantum Computing (NISA)</t>
  </si>
  <si>
    <t>Pharmaceutical Partnerships Program</t>
  </si>
  <si>
    <t>Commonwealth Serum Laboratories (CSL) - Commonwealth assistance</t>
  </si>
  <si>
    <t>Australian National Stem Cell Centre</t>
  </si>
  <si>
    <t>R&amp;D Start Loans Program</t>
  </si>
  <si>
    <t>National Enabling Technologies Strategy</t>
  </si>
  <si>
    <t>Motor Vehicle Producer R&amp;D Scheme</t>
  </si>
  <si>
    <t>Intermediary Access Program (Pilot)</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</si>
  <si>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</si>
  <si>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Innovation Investment Fund including Innovation Investment Follow-on Fund</t>
  </si>
  <si>
    <t>Industry Growth Centres are provided with funding to support individual projects that are submitted to them by their own stakeholders. Funds support a range of individual projects, including Commercialisation activities and for R&amp;D.</t>
  </si>
  <si>
    <t>The portion of the Industry Growth Centres that is reflected here is the allocation provided to Accelerating Commercialisation (part of the Entrepreneurs' Programme).</t>
  </si>
  <si>
    <t>Industry Cooperative Innovation Program</t>
  </si>
  <si>
    <t>Green Car Innovation Fund</t>
  </si>
  <si>
    <t>Innovation Connections is a facilitation service providing expert advice and solution pathways on knowledge-related issues, and a brokering service to connect businesses with appropriate knowledge providers and research organisations. This may include a co-funded grant of up to $50,000 that assists direct access to research capability.</t>
  </si>
  <si>
    <t>Enterprise Connect - Researchers in Business</t>
  </si>
  <si>
    <t>Expenditure in Pre-Seed in 2013-14 is a negative due to the fund received a return of uninvested monies.</t>
  </si>
  <si>
    <t>Competitive Pre-Seed Fund</t>
  </si>
  <si>
    <t xml:space="preserve">Commercialising Emerging Technologies (COMET) </t>
  </si>
  <si>
    <t>Commercialisation Australia</t>
  </si>
  <si>
    <t>Commercial Ready Program</t>
  </si>
  <si>
    <t>The Clean Technology Innovation Program supports businesses to develop new products, processes and services in the areas of clean energy, low-emission technology and other energy-efficient technologies. The final round of applications closed on 22 October 2013.</t>
  </si>
  <si>
    <t>Clean Technology Innovation Programme</t>
  </si>
  <si>
    <t>Clean Business Australia - Climate Ready Program</t>
  </si>
  <si>
    <t>These figures represent assistance paid and/or forecast to be paid to ATS participants for investment in allowable research and development reported under the scheme.</t>
  </si>
  <si>
    <t>The Automotive Transformation Scheme (ATS) commenced on 1 January 2011 and will run until 31 December 2020. It aims to encourage competitive investment, innovation and economic sustainability in the Australian automotive industry.</t>
  </si>
  <si>
    <t>Automotive Transformation Scheme</t>
  </si>
  <si>
    <t xml:space="preserve">Automotive Competitiveness Investment Scheme </t>
  </si>
  <si>
    <t>Information Technology Online (ITOL)</t>
  </si>
  <si>
    <t>Establishment of an ICT-enabled Research Laboratory - Commonwealth Assistance</t>
  </si>
  <si>
    <t>Building Information Technology Strengths – Incubators</t>
  </si>
  <si>
    <t>Building Information Technology Strengths – Advanced Networks program</t>
  </si>
  <si>
    <t>Research related to ISA’s performance audit of the science, research and innovation system</t>
  </si>
  <si>
    <t>Innovation and Science Australia (ISA) Board</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</si>
  <si>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</si>
  <si>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</si>
  <si>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National Innovation and Science Agenda (CSIRO Innovation Fund, and funding for Data61)</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</si>
  <si>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</si>
  <si>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Aust. Govt. (CSIRO)</t>
  </si>
  <si>
    <t>Service Delivery Reform Research</t>
  </si>
  <si>
    <t>Human Services Delivery Research Alliance</t>
  </si>
  <si>
    <t>Multi-sector (Other Health)</t>
  </si>
  <si>
    <t>-</t>
  </si>
  <si>
    <t>Review of the Mandatory Fortification of Bread</t>
  </si>
  <si>
    <t>Special Account funds - $818,000 AUD + 200,000 NZD - joint project Australian Government Department of Health and the New Zealand Ministry of Health</t>
  </si>
  <si>
    <t>Review of the 2006 Nutrient Reference Values for Australia and New Zealand</t>
  </si>
  <si>
    <t>Nil for 2014-15. HHF research BRE 663 will be fully expended in 2013/14 and there are no more funds against this BRE from 2014/15 onwards.</t>
  </si>
  <si>
    <t>Health and Hospitals Fund</t>
  </si>
  <si>
    <t>Population Health Division</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</si>
  <si>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</si>
  <si>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Support for Diabetes Research</t>
  </si>
  <si>
    <t>Cancer Australia programme</t>
  </si>
  <si>
    <t>Previously titled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</si>
  <si>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</si>
  <si>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Support for Cancer Clinical Trials</t>
  </si>
  <si>
    <t xml:space="preserve">Review of the Australian Radiation Protection and Nuclear Safety Act 1998 </t>
  </si>
  <si>
    <t>Research for Australian Dietary Guidelines</t>
  </si>
  <si>
    <t>Previously titled 'Cancer Research'</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</si>
  <si>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</si>
  <si>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Priority-driven Collaborative Cancer Research Scheme</t>
  </si>
  <si>
    <t xml:space="preserve">The PHCRIS funding agreement is being extended for six months from 1 July to 31 December 2016. </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</si>
  <si>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</si>
  <si>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Primary Health Care Research Evaluation and Development - Primary Health Care Research and Information Service</t>
  </si>
  <si>
    <t>Primary Health Care Research Evaluation and Development - Australian Primary Health Care Research Institute</t>
  </si>
  <si>
    <t>Primary Care Policy, Innovation and Research</t>
  </si>
  <si>
    <t>The Pharmacy Trials Program is part of  the 6th Community Pharmacy Agreement.</t>
  </si>
  <si>
    <t>The Pharmacy Trial Program will trial new and expanded Community Pharmacy Programmes which seek to improve clinical outcomes for consumers and/or extend the role of pharmacists in the delivery of primary healthcare services through community pharmacy.</t>
  </si>
  <si>
    <t>Pharmacy Trial Program</t>
  </si>
  <si>
    <t>Pandemic Vaccine Accelerated Development</t>
  </si>
  <si>
    <t>The PaCCSC agreement has been extended till 30 June 2015 with no additional funds.</t>
  </si>
  <si>
    <t>This survey collects demographic data and health indicators.</t>
  </si>
  <si>
    <t>National Health Survey</t>
  </si>
  <si>
    <t xml:space="preserve">Indicated R&amp;D expenditure is a 22% subset of total NCIRS programme expenditure </t>
  </si>
  <si>
    <t>Research conducted by the National Centre for Immunisation Research and Surveillance continues to support improvement of Australia's National Immunisation Program.</t>
  </si>
  <si>
    <t>National Centre for Immunisation Research and Surveillance</t>
  </si>
  <si>
    <t>National Cancer Plan - Boost Cancer Research</t>
  </si>
  <si>
    <t>National Breast Cancer Foundation Cohort Study</t>
  </si>
  <si>
    <t>Medical Research Infrastructure Projects</t>
  </si>
  <si>
    <t xml:space="preserve">Medical Research Future Fund </t>
  </si>
  <si>
    <t>This programme was previously listed as Attacking Lung Cancer.</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</si>
  <si>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</si>
  <si>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Maintaining support for women with gynaecological cancers</t>
  </si>
  <si>
    <t>Juvenile Diabetes Research Foundation - Australian Type 1 Diabetes Clinical Research Network</t>
  </si>
  <si>
    <t>Jigsaw Foundation - Support for craniofacial surgery</t>
  </si>
  <si>
    <t>Investing in Hearing Research</t>
  </si>
  <si>
    <t xml:space="preserve">This programme was previously listed as University of Melbourne's Onemda Vic Health Koori Health Unit. </t>
  </si>
  <si>
    <t>Indigenous Public Health Workforce Capacity Building Project, University of Melbourne (ONEMDA) and Deakin University Institute of Koori Education</t>
  </si>
  <si>
    <t>This programme was previously listed as Attacking Lung Cancer. Please note that the research and development (R &amp; D) expenditure in Columns B-L have been amended to reflect the definition of R &amp; D outlined in the instructions tab.</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</si>
  <si>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</si>
  <si>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Improving lung cancer outcomes</t>
  </si>
  <si>
    <t>In 2016-17, BBV and STI research will be funded from the Health Protection Program and the Research and Data Program. Previous years funding was from the Health Surveillance Fund.</t>
  </si>
  <si>
    <t xml:space="preserve">Blood Borne Viruses (BBV) and Sexually Transmissible Infection (STI) research, surveillance, data collection and analysis to inform jurisdictional and national policy and resulting programs. </t>
  </si>
  <si>
    <t>Health Surveillance Fund - Research Centres</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</si>
  <si>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</si>
  <si>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</si>
  <si>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Drug and Alcohol Research</t>
  </si>
  <si>
    <t>Disease Prevention and Health Promotion in Medicare Locals Programme</t>
  </si>
  <si>
    <t>Previously the Cooperative Research Centre for Aboriginal Health (CRCAH)</t>
  </si>
  <si>
    <t>Cooperative Research Centre for Aboriginal and Torres Strait Islander Health</t>
  </si>
  <si>
    <t>Was previously titled Priority Medical Research.  Funding in 2013-14 to 2015-16 is for Multiple Sclerosis Research in Australia funding agreement.</t>
  </si>
  <si>
    <t>Chronic Disease Prevention and Service Improvement Fund</t>
  </si>
  <si>
    <t>Cancer data to improve cancer care</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</si>
  <si>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</si>
  <si>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Biomedical Translation Fund </t>
  </si>
  <si>
    <t>The Department has intermittently funded BEACH since the late 1990s.</t>
  </si>
  <si>
    <t>Bettering the Evaluation and Care of Health - BEACH</t>
  </si>
  <si>
    <t>Previously reported by the Department of Regional Australia, Local Government, Arts and Sport</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</si>
  <si>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</si>
  <si>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Research Programs - Extramural</t>
  </si>
  <si>
    <t>Australian National Preventive Health Agency Research Fund</t>
  </si>
  <si>
    <t>Australian Longitudinal Study on Women's Health</t>
  </si>
  <si>
    <t>Australian Longitudinal Study on Male Health</t>
  </si>
  <si>
    <t>Australian Burden of Disease Study</t>
  </si>
  <si>
    <t>Anti-doping Research Program (ADRP)</t>
  </si>
  <si>
    <t>Adult Stem Cell Research Centre</t>
  </si>
  <si>
    <t>Indigenous Health Division</t>
  </si>
  <si>
    <t>Aboriginal and Torres Strait Islander Health Research Special Initiative</t>
  </si>
  <si>
    <t>45+ Study</t>
  </si>
  <si>
    <t>Payments made from NHMRC's Medical Research Endowment Account, supporting Health and Medical Research in Australian universities, research institutions, hospitals and other institutions.</t>
  </si>
  <si>
    <t>Multi-sector (NHMRC)</t>
  </si>
  <si>
    <t>NHMRC Research Grants</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</si>
  <si>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</si>
  <si>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 xml:space="preserve">The purpose of this study is to validate a particular dataset and methodology for population-level research to improve the health and safety of the Australian population. </t>
  </si>
  <si>
    <t>Medicines Post-Marketing Surveillance Using the 45 and Up Study and Services Linked Datasets</t>
  </si>
  <si>
    <t>The National Acoustic Laboratories is the research division of Australian Hearing, a Statutory Authority under the Commonwealth Department of Human Services (DHS).</t>
  </si>
  <si>
    <t>National Acoustic Laboratories</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</si>
  <si>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</si>
  <si>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Australian Sports Commission (ASC) Research Programs - Intramural</t>
  </si>
  <si>
    <t>To enhance the safe and effective use of radiotherapy and diagnostic imagining.</t>
  </si>
  <si>
    <t>Australian Radiation Protection and Nuclear Safety Agency (ARPANSA) - Radiation in Health Care - Safe and Better Use</t>
  </si>
  <si>
    <t>DFAT Aid Research and Development</t>
  </si>
  <si>
    <t>ARC Linkage Grant - Protecting the Australian Passport</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</si>
  <si>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</si>
  <si>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Funding is provided to an international intergovernmental organisation.</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</si>
  <si>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</si>
  <si>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International Whaling Commission Southern Ocean Research Partnership</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</si>
  <si>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</si>
  <si>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Water Resource Assessment and Research</t>
  </si>
  <si>
    <t>Conservation and Preservation Program</t>
  </si>
  <si>
    <t xml:space="preserve">BushBlitz is run by the DNP, from funding government (DoE-Biodiversity Fund) and the Private Sector (BHP Billiton). </t>
  </si>
  <si>
    <t>Funding to support taxonomic research for species discovery and the online dissemination application and publication of taxonomic information.</t>
  </si>
  <si>
    <t>Bush Blitz Strategic Taxonomy Grants Scheme</t>
  </si>
  <si>
    <t>Grants for taxonomic research and to build taxonomic capacity in institutions.</t>
  </si>
  <si>
    <t>Australian Biological Resources Study</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</si>
  <si>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</si>
  <si>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Climate Change Adaptation Research Facility (NCCARF) - support</t>
  </si>
  <si>
    <t>Wind Forecasting Capability</t>
  </si>
  <si>
    <t>Renewable Energy Fund</t>
  </si>
  <si>
    <t>Renewable Energy Equity Fund</t>
  </si>
  <si>
    <t xml:space="preserve">Renewable Energy Commercialisation program </t>
  </si>
  <si>
    <t>Energy Innovation Fund</t>
  </si>
  <si>
    <t>In 2012 the Australian Centre for Renewable Energy was combined  with the Australian Solar Institute to form, and continued under, the Australian Renewable Energy Agency (ARENA).</t>
  </si>
  <si>
    <t>Increase the supply of renewable energy in Australia.</t>
  </si>
  <si>
    <t>Australian Renewable Energy Agency (ARENA)</t>
  </si>
  <si>
    <t>Advanced Electricity Storage Technologies</t>
  </si>
  <si>
    <t xml:space="preserve">Formerly called Regional Natural Resource Management Planning for Climate Change (Stream 2). </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</si>
  <si>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</si>
  <si>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Natural Resource Management Planning for Climate Change</t>
  </si>
  <si>
    <t>National Landcare Programme - Natural Heritage Trust</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</si>
  <si>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</si>
  <si>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The National Environmental Research Program has provided funding on environmental research to improve our capacity to understand, manage and conserve Australia's unique biodiversity and ecosystems through the generation of world-class research, and its delivery to Australian environmental decision-makers and other stakeholders.</t>
  </si>
  <si>
    <t>National Environmental Research Program</t>
  </si>
  <si>
    <t>Marine and Biodiversity Research</t>
  </si>
  <si>
    <t>Low Emissions Technology and Abatement</t>
  </si>
  <si>
    <t xml:space="preserve">Greenhouse Gas Abatement program </t>
  </si>
  <si>
    <t>Formerly the Reef Resilience R&amp;D Programme. Programme name has been updated to reflect Environment PBS 14-15.</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</si>
  <si>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</si>
  <si>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Great Barrier Reef Foundation - contribution</t>
  </si>
  <si>
    <t>Emissions Measurement and Analysis</t>
  </si>
  <si>
    <t>Formerly the Reef Water Quality. Programme name has been updated to reflect Environment PBS.</t>
  </si>
  <si>
    <t>Caring for our Country - Natural Heritage Trust</t>
  </si>
  <si>
    <t>Urban Water Centres of Excellence program</t>
  </si>
  <si>
    <t>Science based framework for coal seam gas and large coal mining impacts on water.</t>
  </si>
  <si>
    <t>Office of Water Science</t>
  </si>
  <si>
    <t xml:space="preserve">Funding for this programme finishes 30 June 16 (2015-16 FY). Estimated Actual in 2013-14 is Dept. Environment component only, Dept. Industry's component not included. </t>
  </si>
  <si>
    <t>The ACCSP conducts fundamental climate change science research which is crucial in understanding Australia’s climate, what it will be like in the future, and how best to prepare for expected changes.</t>
  </si>
  <si>
    <t>Australian Climate Change Science program (ACCSP)</t>
  </si>
  <si>
    <t>Environmental Water Knowledge and Research</t>
  </si>
  <si>
    <t>National Carbon Accounting Toolbox</t>
  </si>
  <si>
    <t>National Carbon Accounting System</t>
  </si>
  <si>
    <t xml:space="preserve">Managed by Domestic Emissions Reduction Fund - sits under ENVIRO-ENVIRO:02 - Reducing Australia's Greenhouse Gas Emissions - subprogram - Extending the benefits of the Carbon Farming Initiate </t>
  </si>
  <si>
    <t xml:space="preserve">Reducing Australia's greenhouse Gases </t>
  </si>
  <si>
    <t>Indigenous Carbon Farming Fund</t>
  </si>
  <si>
    <t>Carbon Farming Futures - Methodology Development</t>
  </si>
  <si>
    <t>Bilateral Climate Change Partnerships program</t>
  </si>
  <si>
    <t>Statutory position established under the Commonwealth Environment Protection (Alligator Rivers Region) Act 1978 to ensure the protection of the Alligator Rivers Region environment from the effects of uranium mining</t>
  </si>
  <si>
    <t>Parks Australia (Commonwealth marine)</t>
  </si>
  <si>
    <t>GBRMPA funds programs conducted by AIMS, JCU etc</t>
  </si>
  <si>
    <t>The GBRMPA is the manager of the Great Barrier Reef Marine Park and funds a range of marine monitoring programs undertaken by AIMS, JCU and CSIRO.</t>
  </si>
  <si>
    <t>Research relating to weather, climate and water to improve understanding and forecasting</t>
  </si>
  <si>
    <t>Bureau of Meteorology Research Activities</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</si>
  <si>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</si>
  <si>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Domestic Violence Research</t>
  </si>
  <si>
    <t>Education Investment Fund - Round 3</t>
  </si>
  <si>
    <t>The Australian Institute for Nanoscience</t>
  </si>
  <si>
    <t xml:space="preserve">National Imaging Facility </t>
  </si>
  <si>
    <t>Education Investment Fund - Round 2</t>
  </si>
  <si>
    <t>Smart State Medical Research Centre</t>
  </si>
  <si>
    <t>Education Investment Fund - Super Science. This includes funding for nuclear science facilities which are the responsibility of the Australian Nuclear Science Technology Organisation.</t>
  </si>
  <si>
    <t>This includes funding for nuclear science facilities which are the responsibility of the Australian Nuclear Science Technology Organisation (ANSTO).</t>
  </si>
  <si>
    <t>Super Science - Future Industries</t>
  </si>
  <si>
    <t>Green Chemical Futures</t>
  </si>
  <si>
    <t>Australian Future Fibres Research and Innovation Centres</t>
  </si>
  <si>
    <t>Education Investment Fund - Sustainability Round</t>
  </si>
  <si>
    <t>Sustainable Energy for SKA</t>
  </si>
  <si>
    <t>Education Investment Fund - Super Science</t>
  </si>
  <si>
    <t>Super Science - Space Science and Astronomy</t>
  </si>
  <si>
    <t>Giant Magellan Telescope</t>
  </si>
  <si>
    <t>Education Investment Fund - Super Science. This includes funding for tropical marine research facilities which are the responsibility of the Australian Institute of Marine Science.</t>
  </si>
  <si>
    <t>This includes funding for tropical marine research facilities which are the responsibility of the Australian Institute of Marine Science (AIMS).</t>
  </si>
  <si>
    <t>Super Science - Marine and Climate</t>
  </si>
  <si>
    <t>Indian Ocean Marine Research Centre</t>
  </si>
  <si>
    <t>AuScope Australian Geophysical Observing System</t>
  </si>
  <si>
    <t>The National Collaborative Research Infrastructure Strategy (NCRIS) Program is a successor to the Major National Research Facilities (MNRF) and the Systemic Infrastructure Initiative.</t>
  </si>
  <si>
    <t>Supporting the costs of operating and maintaining capabilities funded through grants under the National Collaborative Research Infrastructure Strategy (NCRIS)</t>
  </si>
  <si>
    <t>National Collaborative Research Infrastructure Strategy</t>
  </si>
  <si>
    <t>Clean Energy Initiative (Education Investment Fund)</t>
  </si>
  <si>
    <t>Education Investment Fund - Round 1</t>
  </si>
  <si>
    <t>New Horizons - Monash University Project</t>
  </si>
  <si>
    <t>Collaborative Research Infrastructure Scheme (CRIS)</t>
  </si>
  <si>
    <t>Funding for research and research training provided under HESA (2003)</t>
  </si>
  <si>
    <t>National Imaging Facility</t>
  </si>
  <si>
    <t>National Centre for Synchrotron Science</t>
  </si>
  <si>
    <t>Learned Academies Supplementation funding</t>
  </si>
  <si>
    <t>La Trobe Institute for Molecular Sciences</t>
  </si>
  <si>
    <t>Institute of Photonics</t>
  </si>
  <si>
    <t>Heavy Ion Accelerators</t>
  </si>
  <si>
    <t>Emerging Biomolecular Platforms and Informatics</t>
  </si>
  <si>
    <t>Australian Plant Phenomics Facility</t>
  </si>
  <si>
    <t>Australian Phenomics Network</t>
  </si>
  <si>
    <t>Australian National Fabrication Facility</t>
  </si>
  <si>
    <t>Australian National Data Service</t>
  </si>
  <si>
    <t>Australian Microscopy and Microanalysis Research Facility</t>
  </si>
  <si>
    <t>Astronomy National Research Infrastructure</t>
  </si>
  <si>
    <t>Population Health Research Network</t>
  </si>
  <si>
    <t>Centre for Neural Engineering</t>
  </si>
  <si>
    <t>Australian Institute for Innovative Materials</t>
  </si>
  <si>
    <t>Retrofitting for Resilient and Sustainable Buildings</t>
  </si>
  <si>
    <t>Newcastle Institute for Energy and Resources</t>
  </si>
  <si>
    <t>Terrestrial Ecosystems Research Network</t>
  </si>
  <si>
    <t>Building the Sydney Institute of Marine Science</t>
  </si>
  <si>
    <t>Atlas of Living Australia</t>
  </si>
  <si>
    <t>Structure and Evolution of the Australian Continent</t>
  </si>
  <si>
    <t>National Sea Simulator</t>
  </si>
  <si>
    <t>Integrated Marine Observing System</t>
  </si>
  <si>
    <t>Institute for Marine and Antarctic Studies</t>
  </si>
  <si>
    <t>Groundwater Infrastructure Research Operational Support</t>
  </si>
  <si>
    <t>Centre for Climate Change and Energy Research</t>
  </si>
  <si>
    <t>CRN's primary objective is to build research capacity in regional higher education institutions through collaboration. Increased R&amp;D is a benefit of the programme</t>
  </si>
  <si>
    <t xml:space="preserve">Key CRN objectives have been achieved, in particular, collaborative partnerships have been established between universities to build research capacity, many of which are expected to be sustained beyond the life of the programme. </t>
  </si>
  <si>
    <t>Collaborative Research Networks Program</t>
  </si>
  <si>
    <t>Australian National University Research Infrastructure Projects</t>
  </si>
  <si>
    <t>Announced as part of the Government's Cyber Security Strategy in April 2016</t>
  </si>
  <si>
    <t>Establishment of academic centres of cyber security excellence will address the nation’s critical shortage of skilled cyber security professionals.</t>
  </si>
  <si>
    <t>Academic Centres of Cyber Security Excellence</t>
  </si>
  <si>
    <t>Commonwealth Strategic Relationship with ANU</t>
  </si>
  <si>
    <t>Sir Roland Wilson Foundation</t>
  </si>
  <si>
    <t>Commonwealth Strategic Relationship with ANU - The Commonwealth funding for the NSC is to support core administration of the National Security College.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</si>
  <si>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</si>
  <si>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Commonwealth-ANU Strategic Relationship</t>
  </si>
  <si>
    <t>Centre on China in the World</t>
  </si>
  <si>
    <t>Building the National Security College</t>
  </si>
  <si>
    <t>Building the Australian Centre on China in the World</t>
  </si>
  <si>
    <t>Australian National Institute for Public Policy</t>
  </si>
  <si>
    <t>Bond University - Grant for Clinical Education and Research Centre Building</t>
  </si>
  <si>
    <t>Bond University - Grant for Health Science and Medicine Building</t>
  </si>
  <si>
    <t>Higher Ed. (Block Funding)</t>
  </si>
  <si>
    <t>Systemic Infrastructure Initiative</t>
  </si>
  <si>
    <t>Program will terminate on 31 December 2016 and its funding will be absorbed by the Research Support Program (RSP), established as part of the National Innovation and Science Agenda.</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</si>
  <si>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</si>
  <si>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Sustainable Research Excellence in Universities</t>
  </si>
  <si>
    <t>Program will terminate on 31 December 2016 and its funding will be absorbed by the Research Training Program (RTP), established as part of the National Innovation and Science Agenda.</t>
  </si>
  <si>
    <t>The Research Training Scheme (RTS) provides block grant funding to eligible higher education providers (HEPs). RTS funding supports the costs associated with providing research training for domestic students undertaking a higher degree by research.</t>
  </si>
  <si>
    <t>Research Training Scheme</t>
  </si>
  <si>
    <t xml:space="preserve">Program established as part of the National Innovation and Science Agenda. Program commences on 1 January 2017, absorbing funding from the Australian Postgraduate Awards, International Postgraduate Research Scholarships and Research Training Scheme. </t>
  </si>
  <si>
    <t>Research Training Program</t>
  </si>
  <si>
    <t xml:space="preserve">Program established as part of the National Innovation and Science Agenda. Program commences on 1 January 2017, absorbing funding from the Joint Research Engagement, Research Infrastructure Block Grants and Sustainable Research Excellence in Universities programs. </t>
  </si>
  <si>
    <t>Research Support Program</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</si>
  <si>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</si>
  <si>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 xml:space="preserve">Research Infrastructure Block Grants </t>
  </si>
  <si>
    <t xml:space="preserve">Regional Protection Scheme </t>
  </si>
  <si>
    <t>National Institutes receive funding based on historical allocations.  All allocations are specifically approved by the Minister for Education and Training under Part 2-3 ‘Other Grants’ of the Higher Education Support Act 2003 (HESA).</t>
  </si>
  <si>
    <t xml:space="preserve">This item refers to funds for research and research training provided to the Institute of Advanced Studies (IAS) of the Australian National University (ANU) through the ANU's operating grant. </t>
  </si>
  <si>
    <t>National Institutes Program - ANU Component</t>
  </si>
  <si>
    <t>The Joint Research Engagement program (JRE) provides block grants to eligible Australian higher education providers (HEP). The JRE grant may be used to fund any activity related to research.</t>
  </si>
  <si>
    <t>Joint Research Engagement Program</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</si>
  <si>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</si>
  <si>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 xml:space="preserve">Institutional Grants Scheme </t>
  </si>
  <si>
    <t>Commercialisation Training Scheme</t>
  </si>
  <si>
    <t>Funding for research and research training provided under HESA (2003).</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</si>
  <si>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</si>
  <si>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 xml:space="preserve">Australian Postgraduate Awards </t>
  </si>
  <si>
    <t>Higher Ed. (ARC)</t>
  </si>
  <si>
    <t>Australian Research Council (ARC) - National Competitive Grants Program</t>
  </si>
  <si>
    <t>Australia Consensus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</si>
  <si>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</si>
  <si>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Mental Health - LASER Resilience Research</t>
  </si>
  <si>
    <t>Jet Fuel Exposure Syndrome Study</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</si>
  <si>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</si>
  <si>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Future Capability Technology Centre Program</t>
  </si>
  <si>
    <t>Capability Technology Demonstrator - Extension Program</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</si>
  <si>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</si>
  <si>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Australian Civil-Military Centre - Research and Lessons Learnt</t>
  </si>
  <si>
    <t>The Transition and Wellbeing Research Programme (TWRP) is a joint research agenda between Department of Veteran Affairs (DVA) and Department of Defence. The programme is a prevalence study of mental health issues in ADF members transitioning from full-time service. It is envisaged that the programme will be an interim step between the Military Health Outcomes Programme (MILHOP) and future longitudinal research studies of contemporary veterans.</t>
  </si>
  <si>
    <t>Mental Health - Transition and Wellbeing Research Programme</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</si>
  <si>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</si>
  <si>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Explosive Ordinance - Required materials for Proof and Equipment Unit</t>
  </si>
  <si>
    <t>DST Group expenditures shown here are for direct expenses on the research program and exclude costs associated with overheads and administrative support provided by other Defence Groups.</t>
  </si>
  <si>
    <t>DST Group is the Australian Government's lead agency dedicated to providing science and technology support for the country's defence and security needs.</t>
  </si>
  <si>
    <t>Aust. Govt. (DST Group)</t>
  </si>
  <si>
    <t>Defence Science and Technology Group (DST Group)</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</si>
  <si>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</si>
  <si>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 Council - Synapse program</t>
  </si>
  <si>
    <t>Ministry for the Arts contribution - through the Australian National University</t>
  </si>
  <si>
    <t>Research and Development with respect to the Human Sciences, specifically including maritime archaeology.</t>
  </si>
  <si>
    <t>Australian National Maritime Museum</t>
  </si>
  <si>
    <t>ARC Linkage Grants - NMA Contribution</t>
  </si>
  <si>
    <t>Through the University of NSW</t>
  </si>
  <si>
    <t>Transforming visualisation in museums, deep mapping for narrative coherence.</t>
  </si>
  <si>
    <t>ARC Linkage Grants - Australian National Maritime Museum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</si>
  <si>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</si>
  <si>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National Drug and Law Enforcement Research Program</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</si>
  <si>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</si>
  <si>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 xml:space="preserve">Australian Institute of Criminology (AIC) - Criminology Research Grant Program </t>
  </si>
  <si>
    <t xml:space="preserve">Australian Institute of Criminology (AIC) Research Program </t>
  </si>
  <si>
    <t>Rural R&amp;D Corporations</t>
  </si>
  <si>
    <t>Commonwealth matching contribution for agricultural research and development to Australian Wool Innovation Limited (AWI).</t>
  </si>
  <si>
    <t>Commonwealth matching contribution for agricultural research and development to Sugar Research Australia Limited (SRA), Cotton Research and Development Corporation (CRDC) and Australian Grape and Wine Authority (AGWA).</t>
  </si>
  <si>
    <t>Commonwealth matching contribution for agricultural research and development to Meat &amp; Livestock Australia Limited (MLA) and Australia Pork Limited (APL).</t>
  </si>
  <si>
    <t>Commonwealth matching contribution for agricultural research and development to Horticulture Innovation Australia Limited.</t>
  </si>
  <si>
    <t>Commonwealth matching contribution for agricultural research and development to Grains Research &amp; Development Corporation (GRDC).</t>
  </si>
  <si>
    <t>Commonwealth matching contribution for agricultural research and development to Forest and Wood Products Australia Limited (FWPAL).</t>
  </si>
  <si>
    <t>Commonwealth matching contribution for agricultural research and development to Fisheries Research &amp; Development Corporation (FRDC).</t>
  </si>
  <si>
    <t>Commonwealth matching contribution for agricultural research and development to Dairy Australia Limited.</t>
  </si>
  <si>
    <t>Wine Industry Support</t>
  </si>
  <si>
    <t xml:space="preserve">The grants program aims to support young people to undertake a project on an innovative or emerging scientific issue, including biophysical and social sciences, that will contribute to the ongoing success and sustainability of Australia's agricultural, fisheries and forestry industries. </t>
  </si>
  <si>
    <t>Science and Innovation Awards for Young People in Agriculture, Fisheries and Forestry</t>
  </si>
  <si>
    <t>Commonwealth matching contribution for Rural Industries Research &amp; Development Corporation (RIRDC) and Bill 1 appropriation for agriculture research and development.</t>
  </si>
  <si>
    <t xml:space="preserve">Rural Industries R&amp;D Corporation </t>
  </si>
  <si>
    <t>Regional Food Producers/Seafood Industry Innovation and Productivity Program</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</si>
  <si>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</si>
  <si>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Landcare Programme Innovation Grants</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</si>
  <si>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</si>
  <si>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Fisheries Resources Research Fund</t>
  </si>
  <si>
    <t>Established Pest Animals and Weeds Initiative</t>
  </si>
  <si>
    <t>Carbon Farming Initiative</t>
  </si>
  <si>
    <t>The Filling the Research Gap programme funds nationally coordinated research that will deliver practical options for land managers to reduce greenhouse gas emissions, build soil carbon and adapt to changes in climate</t>
  </si>
  <si>
    <t>Carbon Farming Futures - Filling the Research Gap</t>
  </si>
  <si>
    <t>The Extension and Outreach programme focuses on increasing the knowledge and understanding of farmers, land managers and their key influencers of land sector emissions management and sequestration of carbon in land systems.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</si>
  <si>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</si>
  <si>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Carbon Farming Futures - Action on the Ground</t>
  </si>
  <si>
    <t>The Rural R&amp;D for Profit programme provides grants to rural research and development corporations for collaborative research to improve farmgate productivity and profitability and innovation across the sector.</t>
  </si>
  <si>
    <t>A Competitive Agriculture Sector - boosting farm profits through rural R&amp;D</t>
  </si>
  <si>
    <t>The budget for this program is held within Treasury. 2015-16 estimated actual has been updated from the prior year's return.</t>
  </si>
  <si>
    <t>The trials aim to establish whether mechanical thinning of forests can reduce bushfire risk in an economical, socially acceptable and environmentally sound manner around key assets or where prescribed burning is undesirable for a range of reasons.</t>
  </si>
  <si>
    <t>Mechanical Fuel Load Reduction Trial</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</si>
  <si>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</si>
  <si>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Plant Biosecurity and Response Reform</t>
  </si>
  <si>
    <t>National Weeds and Productivity Research Program</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</si>
  <si>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</si>
  <si>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Centres of Excellence - Biosecurity Risk Analysis and Research</t>
  </si>
  <si>
    <t>The item includes expenditure from three programs.  They are: The Australian Animal Welfare Strategy; Animal Biosecurity and Response Reform (ABRR); Other Exotic Disease Preparedness Program. ABRR program commenced in 2010-11 financial year.</t>
  </si>
  <si>
    <t>Animal Welfare, Biosecurity and Exotic Disease Preparedness Programs</t>
  </si>
  <si>
    <t xml:space="preserve">Land and Water Research </t>
  </si>
  <si>
    <t>Climate Change Research Program</t>
  </si>
  <si>
    <t>Forest Industry Climate Change Research Fund</t>
  </si>
  <si>
    <t>Group2</t>
  </si>
  <si>
    <t>Group1</t>
  </si>
  <si>
    <t>About</t>
  </si>
  <si>
    <t>Appropriation</t>
  </si>
  <si>
    <t>Socio-Economic Objective</t>
  </si>
  <si>
    <t>Allocation method</t>
  </si>
  <si>
    <t>Total All other programs</t>
  </si>
  <si>
    <t>All other programs</t>
  </si>
  <si>
    <t>Total Industry R&amp;D Tax Measures</t>
  </si>
  <si>
    <t>Industry R&amp;D Tax Measures</t>
  </si>
  <si>
    <t>Total Geoscience Australia</t>
  </si>
  <si>
    <t>Total NCRIS</t>
  </si>
  <si>
    <t>National Collaborative Research Infrastructure Strategy (NCRIS)</t>
  </si>
  <si>
    <t>Total CSIRO</t>
  </si>
  <si>
    <t>Total BoM</t>
  </si>
  <si>
    <t>Bureau of Meteorology (BoM)</t>
  </si>
  <si>
    <t>Total ARC</t>
  </si>
  <si>
    <t>Australian Research Council (ARC)</t>
  </si>
  <si>
    <t>Total ANSTO</t>
  </si>
  <si>
    <t>Total AIMS</t>
  </si>
  <si>
    <t>Total AIATSIS</t>
  </si>
  <si>
    <t>04. Transport, telecommunication and other infrastructure</t>
  </si>
  <si>
    <t>Total</t>
  </si>
  <si>
    <t>Rest of the world</t>
  </si>
  <si>
    <t>Multisector</t>
  </si>
  <si>
    <r>
      <t xml:space="preserve">Higher Education sector </t>
    </r>
    <r>
      <rPr>
        <i/>
        <vertAlign val="superscript"/>
        <sz val="10"/>
        <rFont val="Arial"/>
        <family val="2"/>
      </rPr>
      <t xml:space="preserve"> </t>
    </r>
  </si>
  <si>
    <t>Business Enterprise sector</t>
  </si>
  <si>
    <t xml:space="preserve">Australian Government research activities    </t>
  </si>
  <si>
    <t>Other R&amp;D</t>
  </si>
  <si>
    <t>Energy and the Environment</t>
  </si>
  <si>
    <t>Other Health</t>
  </si>
  <si>
    <t>NHMRC (Government, MRI, Hospital, Other)</t>
  </si>
  <si>
    <t>NHMRC (University)</t>
  </si>
  <si>
    <r>
      <t xml:space="preserve">Higher Education sector </t>
    </r>
    <r>
      <rPr>
        <b/>
        <i/>
        <vertAlign val="superscript"/>
        <sz val="10"/>
        <rFont val="Arial"/>
        <family val="2"/>
      </rPr>
      <t xml:space="preserve"> </t>
    </r>
  </si>
  <si>
    <t>Defence Science and Technology Group</t>
  </si>
  <si>
    <t>CSIRO</t>
  </si>
  <si>
    <t>National Archives of Australia</t>
  </si>
  <si>
    <t>IP Australia</t>
  </si>
  <si>
    <t>Department of Health</t>
  </si>
  <si>
    <t>Department of Finance</t>
  </si>
  <si>
    <t>Department of Education and Training</t>
  </si>
  <si>
    <t>Australian Pesticides and Veterinary Medicines Authority</t>
  </si>
  <si>
    <t>Australia</t>
  </si>
  <si>
    <t>Macquarie University</t>
  </si>
  <si>
    <t>The Australian National University</t>
  </si>
  <si>
    <t>National Survey on Community Attitudes to Violence Against Women (VicHealth and then ANROWS from June 2016)</t>
  </si>
  <si>
    <t>Higher Education (Other R&amp;D)</t>
  </si>
  <si>
    <t xml:space="preserve">Australian Government (Other R&amp;D) </t>
  </si>
  <si>
    <t>Research Block Grants</t>
  </si>
  <si>
    <t>This time series has been created by concording the Thematic Priority and SEO categorisations as shown in the following two columns. The original, unconcorded data is provided within the 2015-16 edition (and earlier editions) of the tables.</t>
  </si>
  <si>
    <t xml:space="preserve">The summation across each of these two timeseries does not always equal the amounts shown in the summation across the Sector timeseries. The Sector timeseries total amounts should be taken as authoritative. 
</t>
  </si>
  <si>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</si>
  <si>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t xml:space="preserve">Carbon Farming Futures - Extension and Outreach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</si>
  <si>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</si>
  <si>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</si>
  <si>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Joint Force Integration - IMD Study</t>
  </si>
  <si>
    <t>Research Support Program (RSP) funds are paid as a block grant to eligible higher education providers (HEPs). The RSP grant supports the systemic costs of research.</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</si>
  <si>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</si>
  <si>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Formerly called Regional Natural Resource Management Planning for Climate Change (Stream 2). Estimated Actual in 2014-15 is the Stream 2 component only, Industry's component not included here; Programme name has been updated to reflect Environment PBS 14-15.</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</si>
  <si>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</si>
  <si>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</si>
  <si>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The Implementation of Agreements and Treaties with Indigenous and Local Peoples in Postcolonial States</t>
  </si>
  <si>
    <t xml:space="preserve">There is general support to Fund the ARC for 7 years (150k base funding) - but is subject to budget availability which is reviewed in the later stages of each financial year.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</si>
  <si>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</si>
  <si>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t>
  </si>
  <si>
    <t>Research and Data is managed by the Research and Data Working Group, comprising Australian Government and State/territory representatives</t>
  </si>
  <si>
    <t xml:space="preserve">Agriculture and Water Resources - Carbon Farming Futures - Extension and Outreach </t>
  </si>
  <si>
    <t>18 August 2016</t>
  </si>
  <si>
    <t>ARC Linkage Grant - Cultures of coast and sea: maritime environmental, cultural and ethnographic histories of northeast Australia</t>
  </si>
  <si>
    <t>ARC Linkage Grant - Return, Reconcile, Renew: understanding the history, effects and opportunities of repatriation and building an evidence base for the future.</t>
  </si>
  <si>
    <t>International Postgraduate Research Scholarship (IPRS)</t>
  </si>
  <si>
    <t>Major National Research Facilities (MNRF)</t>
  </si>
  <si>
    <t xml:space="preserve">Commonwealth Technology Port </t>
  </si>
  <si>
    <t>Federation Fund</t>
  </si>
  <si>
    <t>Estimate of Other Research and Research Training Support Sourced from the Australian Government</t>
  </si>
  <si>
    <t>Higher Ed. (Former funding framework)</t>
  </si>
  <si>
    <t>Research Evaluation and Grants for Learned Academies</t>
  </si>
  <si>
    <t xml:space="preserve">Institute of Molecular Bioscience </t>
  </si>
  <si>
    <t xml:space="preserve">Mount Stromlo Observatory Reconstruction </t>
  </si>
  <si>
    <t xml:space="preserve">National Marine Science Centre </t>
  </si>
  <si>
    <t>Post-graduate Awards</t>
  </si>
  <si>
    <t>Higher Education Funding Act</t>
  </si>
  <si>
    <t>National Oceans Office</t>
  </si>
  <si>
    <t>Commencement grants</t>
  </si>
  <si>
    <t>IR&amp;D Incentives Act 1976</t>
  </si>
  <si>
    <t>Project grants</t>
  </si>
  <si>
    <t>Public interest projects</t>
  </si>
  <si>
    <t xml:space="preserve">Test-It </t>
  </si>
  <si>
    <t>Venture Capital Limited Partnerships (VCLP)</t>
  </si>
  <si>
    <t>Australian Animal Health Laboratory (AAHL)</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</si>
  <si>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</si>
  <si>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</si>
  <si>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Australian Institute of Health &amp; Welfare (excl. grants)</t>
  </si>
  <si>
    <t>Commonwealth Serum Laboratories (CSL)</t>
  </si>
  <si>
    <t xml:space="preserve">Capital Works for Medical Institutes </t>
  </si>
  <si>
    <t>Kraft Pulp Mill study (CSIRO)</t>
  </si>
  <si>
    <t xml:space="preserve">Pharmaceutical Industry Investment Program </t>
  </si>
  <si>
    <t xml:space="preserve">Shipbuilding Innovation Scheme </t>
  </si>
  <si>
    <t xml:space="preserve">Technology Support Centres </t>
  </si>
  <si>
    <t>Biotechnology Innovation Fund</t>
  </si>
  <si>
    <t>Industry Innovation Program (includes R&amp;D Start Grants)</t>
  </si>
  <si>
    <t>Innovation Access Program – Industry (IAccP)</t>
  </si>
  <si>
    <t xml:space="preserve">Technology Diffusion Program </t>
  </si>
  <si>
    <t>Regional and Rural Research and Information and Data Program</t>
  </si>
  <si>
    <t>Special Rural Research Fund</t>
  </si>
  <si>
    <t>Unclassified</t>
  </si>
  <si>
    <t>Research Quantum (RQ)</t>
  </si>
  <si>
    <t>Research Training Component (RTC)</t>
  </si>
  <si>
    <t>Special Research Assistance</t>
  </si>
  <si>
    <t>Included funding for ARC Research Grants, Postgraduate Awards, Fellowships, Overseas Postgraduate Research Scholarships, Centres and Infrastructure but excluded funding through Budget sources.</t>
  </si>
  <si>
    <t>Education R&amp;D Grants</t>
  </si>
  <si>
    <t>Identifiable research support for universities</t>
  </si>
  <si>
    <t>Science Lectureships</t>
  </si>
  <si>
    <t xml:space="preserve">Targeted Institutional Links Programme </t>
  </si>
  <si>
    <t xml:space="preserve">Energy Research </t>
  </si>
  <si>
    <t>AIDS Research</t>
  </si>
  <si>
    <t>Health and Community Services Research Grants</t>
  </si>
  <si>
    <t>Advanced Manufacturing Technology Program</t>
  </si>
  <si>
    <t xml:space="preserve">Société Internationale de Télécommunications Aéronautiques </t>
  </si>
  <si>
    <t>Assistance under the Bounty (Computers) Act 1984</t>
  </si>
  <si>
    <t>Assistance is provided for local manufacturers of computer hardware, systems software and electronic microcircuits. It covers design and development costs.</t>
  </si>
  <si>
    <t>Australian Technology Group Pty Ltd</t>
  </si>
  <si>
    <t>Biotechnology grants</t>
  </si>
  <si>
    <t>ER&amp;D Act 1986 (GIRD)</t>
  </si>
  <si>
    <t>Building Information Technology Strengths – Intelligent Island (Tas.)</t>
  </si>
  <si>
    <t xml:space="preserve">Industry Innovation Programme </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</si>
  <si>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</si>
  <si>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</si>
  <si>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</si>
  <si>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</si>
  <si>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Malaria Vaccine Joint Venture</t>
  </si>
  <si>
    <t>Motor Vehicle R&amp;D</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</si>
  <si>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</si>
  <si>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</si>
  <si>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</si>
  <si>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Prior to 1981-82, Commonwealth support for Research Associations was provided through CSIRO. From 1988-89 the Associations were fully funded by industry.</t>
  </si>
  <si>
    <t xml:space="preserve">Software-Engineering Australia </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</si>
  <si>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</si>
  <si>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</si>
  <si>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</si>
  <si>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Australian Railway R&amp;D Organisation</t>
  </si>
  <si>
    <t>Transport planning and research</t>
  </si>
  <si>
    <t xml:space="preserve"> 2015-16</t>
  </si>
  <si>
    <t>Frascati Manual (2015):</t>
  </si>
  <si>
    <t>NT</t>
  </si>
  <si>
    <t>QLD</t>
  </si>
  <si>
    <t>NSW</t>
  </si>
  <si>
    <t>WA</t>
  </si>
  <si>
    <t>VIC</t>
  </si>
  <si>
    <t>ACT</t>
  </si>
  <si>
    <t>SA</t>
  </si>
  <si>
    <t>TAS</t>
  </si>
  <si>
    <t>2017-18</t>
  </si>
  <si>
    <t>The Australian Government’s 2017-18 Science, Research and Innovation Budget Tables</t>
  </si>
  <si>
    <t>The AGOR is compiled by the Department of Finance. The original AGOR dataset is available from:</t>
  </si>
  <si>
    <t>https://www.finance.gov.au/resource-management/governance/agor/</t>
  </si>
  <si>
    <t xml:space="preserve"> 2009-10</t>
  </si>
  <si>
    <t xml:space="preserve"> 2010-11</t>
  </si>
  <si>
    <t xml:space="preserve"> 2011-12</t>
  </si>
  <si>
    <t xml:space="preserve"> 2012-13</t>
  </si>
  <si>
    <t xml:space="preserve"> 2013-14</t>
  </si>
  <si>
    <t xml:space="preserve"> 2014-15</t>
  </si>
  <si>
    <t xml:space="preserve">Commencing with the 2015-16 tables, the methodology used to generate SEO allocations for the R&amp;D Tax Measures is as follows: </t>
  </si>
  <si>
    <t xml:space="preserve">1. The proportional distribution of business expenditure on R&amp;D (BERD) allocated to 2008 Australian and New Zealand Standard Research Classification (ANZSRC) SEOs is determined from the latest BERD data available from the Australian Bureau of Statistics (ABS). </t>
  </si>
  <si>
    <t>3. These NABS SEO proportions are then applied to the total R&amp;D Tax Measures amount for the latest financial year, to create R&amp;D expenditure amounts for each 2007 NABS SEO. It is these figures that are included within the tables.</t>
  </si>
  <si>
    <t>4. These same proportions are re-applied for this same financial year if/when in future the R&amp;D Tax Incentive amounts for this year are altered.</t>
  </si>
  <si>
    <t>8104.0 - Research and Experimental Development, Businesses, Australia</t>
  </si>
  <si>
    <t xml:space="preserve">1297.0 - Australian and New Zealand Standard Research Classification (ANZSRC), 2008  </t>
  </si>
  <si>
    <t>SEO CHART</t>
  </si>
  <si>
    <t>SEO DATA</t>
  </si>
  <si>
    <t>SECTOR CHART</t>
  </si>
  <si>
    <t>SECTOR DATA</t>
  </si>
  <si>
    <t>Gross domestic product: Current prices ($millions)</t>
  </si>
  <si>
    <t>Yes</t>
  </si>
  <si>
    <t>Research and Experimental Development (R&amp;D)</t>
  </si>
  <si>
    <t>·</t>
  </si>
  <si>
    <t>Innovation</t>
  </si>
  <si>
    <t>SRI-enabling activities</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</si>
  <si>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</si>
  <si>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</si>
  <si>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</si>
  <si>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</si>
  <si>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</si>
  <si>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</si>
  <si>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</si>
  <si>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</si>
  <si>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</si>
  <si>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</si>
  <si>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</si>
  <si>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</si>
  <si>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</si>
  <si>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</si>
  <si>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</si>
  <si>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</si>
  <si>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</si>
  <si>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</si>
  <si>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</si>
  <si>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</si>
  <si>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</si>
  <si>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</si>
  <si>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</si>
  <si>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t>Culture</t>
  </si>
  <si>
    <t>Support for SRI culture, whether at the organisational or national level. This may include SRI-related programs that focus on: gender; social diversity; development of a multicultural society; or science communication, among other things.</t>
  </si>
  <si>
    <t>Innovation and Science Australia (ISA) Performance Review of the Australian Science and Research System 2016</t>
  </si>
  <si>
    <t>Business enterprise</t>
  </si>
  <si>
    <t>Higher education</t>
  </si>
  <si>
    <t>Private non-profit</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</si>
  <si>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</si>
  <si>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</si>
  <si>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</si>
  <si>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</si>
  <si>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</si>
  <si>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</si>
  <si>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</si>
  <si>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</si>
  <si>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</si>
  <si>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</si>
  <si>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</si>
  <si>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This SEO covers all those budget allocations that are earmarked for R&amp;D but which cannot be attributed to an objective and are financed by sources other than GUF.</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</si>
  <si>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</si>
  <si>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</si>
  <si>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</si>
  <si>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</si>
  <si>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</si>
  <si>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</si>
  <si>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</si>
  <si>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Further information on appropriations is available from:</t>
  </si>
  <si>
    <t>This column enables related programs to be grouped together.</t>
  </si>
  <si>
    <t>This column enables related programs to be grouped together using additional categories that might exist in parallel with those in Group1.</t>
  </si>
  <si>
    <t>Forecast</t>
  </si>
  <si>
    <t>Adjust for inflation</t>
  </si>
  <si>
    <t>INFLATION LOOKUP</t>
  </si>
  <si>
    <r>
      <t>1.</t>
    </r>
    <r>
      <rPr>
        <sz val="7"/>
        <color theme="1"/>
        <rFont val="Arial"/>
        <family val="2"/>
      </rPr>
      <t xml:space="preserve">       </t>
    </r>
    <r>
      <rPr>
        <sz val="11"/>
        <color theme="1"/>
        <rFont val="Arial"/>
        <family val="2"/>
      </rPr>
      <t>GDP amounts over time are available from the following ABS publication:</t>
    </r>
  </si>
  <si>
    <r>
      <t>3.</t>
    </r>
    <r>
      <rPr>
        <sz val="7"/>
        <color theme="1"/>
        <rFont val="Arial"/>
        <family val="2"/>
      </rPr>
      <t xml:space="preserve">       </t>
    </r>
    <r>
      <rPr>
        <sz val="11"/>
        <color theme="1"/>
        <rFont val="Arial"/>
        <family val="2"/>
      </rPr>
      <t>The R&amp;D amount is divided by the GDP amount and then multiplied by 100 to generate a percentage.</t>
    </r>
  </si>
  <si>
    <t>Where the Budget Tables data is expressed as a percentage of GDP, the following process was used to calculate this proportion:</t>
  </si>
  <si>
    <t>Sector categories</t>
  </si>
  <si>
    <t>The high-level sector categories are defined within the Definitions tab, however there are subcategories reported within the Sector dataset that require further definition.</t>
  </si>
  <si>
    <t>Aust. Govt. (CSIRO) - support provided to CSIRO.</t>
  </si>
  <si>
    <t>Aust. Govt. (DST Group) - support provided to DST Group.</t>
  </si>
  <si>
    <t>Higher Ed. (ARC) - support provided to universities through the Australian Research Council (ARC).</t>
  </si>
  <si>
    <t>Higher Ed. (NHMRC) - support to universities provided through the National Health and Medical Research Council (NHMRC).</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</si>
  <si>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</si>
  <si>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</si>
  <si>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</si>
  <si>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</si>
  <si>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(Other R&amp;D) - support provided to Multisector projects not otherwise categorised.</t>
  </si>
  <si>
    <t>Business (Other R&amp;D) - all other support for Business R&amp;D.</t>
  </si>
  <si>
    <t>Aust. Govt. (Other R&amp;D) - all other support provided to Australian Government R&amp;D programs and activities.</t>
  </si>
  <si>
    <t>Business (R&amp;D Tax Measures) - support provided to Business through the R&amp;D Tax Incentive and other tax-based measures.</t>
  </si>
  <si>
    <t>Classification</t>
  </si>
  <si>
    <t>Type of Body</t>
  </si>
  <si>
    <t>GFS Sector Classification</t>
  </si>
  <si>
    <t>Materiality</t>
  </si>
  <si>
    <t>Description</t>
  </si>
  <si>
    <t>Established By / Under</t>
  </si>
  <si>
    <t>Creation Date</t>
  </si>
  <si>
    <t>GFS Function / Sector Reported</t>
  </si>
  <si>
    <t>Average Staffing Level (ASL)</t>
  </si>
  <si>
    <t>Max No. of  Board / Committee Members</t>
  </si>
  <si>
    <t>Paid Members?</t>
  </si>
  <si>
    <t>Annual Report Prepared and Tabled?</t>
  </si>
  <si>
    <t>ABN</t>
  </si>
  <si>
    <t>Website Address</t>
  </si>
  <si>
    <t>Strategic / Corporate / Organisational Plan</t>
  </si>
  <si>
    <t>Annual Reports</t>
  </si>
  <si>
    <t>Department of Agriculture and Water Resources</t>
  </si>
  <si>
    <t>GGS</t>
  </si>
  <si>
    <t>Material</t>
  </si>
  <si>
    <t/>
  </si>
  <si>
    <t>ANAO</t>
  </si>
  <si>
    <t>24 113 085 695</t>
  </si>
  <si>
    <t>http://www.agriculture.gov.au/</t>
  </si>
  <si>
    <t>Australian Fisheries Management Authority</t>
  </si>
  <si>
    <t>Small</t>
  </si>
  <si>
    <t>Fisheries Administration Act 1991</t>
  </si>
  <si>
    <t>Agriculture, Forestry and Fishing</t>
  </si>
  <si>
    <t>No</t>
  </si>
  <si>
    <t>Minister</t>
  </si>
  <si>
    <t>81 098 497 517</t>
  </si>
  <si>
    <t>http://www.afma.gov.au/</t>
  </si>
  <si>
    <t>http://www.afma.gov.au/about/corporate-publications</t>
  </si>
  <si>
    <t>89 636 749 924</t>
  </si>
  <si>
    <t>Agricultural and Veterinary Chemicals (Administration) Act 1992</t>
  </si>
  <si>
    <t>19 495 043 447</t>
  </si>
  <si>
    <t>http://www.apvma.gov.au/</t>
  </si>
  <si>
    <t>http://apvma.gov.au/node/11026</t>
  </si>
  <si>
    <t>http://www.apvma.gov.au/about/corporate/annual_reports/index.php</t>
  </si>
  <si>
    <t>Cotton Research and Development Corporation</t>
  </si>
  <si>
    <t>Primary Industries Research and Development Act 1989</t>
  </si>
  <si>
    <t>71 054 238 316</t>
  </si>
  <si>
    <t>http://crdc.com.au/</t>
  </si>
  <si>
    <t>http://www.crdc.com.au/about-Us</t>
  </si>
  <si>
    <t>Fisheries Research and Development Corporation</t>
  </si>
  <si>
    <t>74 311 094 913</t>
  </si>
  <si>
    <t>http://frdc.com.au</t>
  </si>
  <si>
    <t>http://frdc.com.au/about_frdc/corporate-documents/Pages/default.aspx</t>
  </si>
  <si>
    <t>Grains Research and Development Corporation</t>
  </si>
  <si>
    <t>55 611 223 291</t>
  </si>
  <si>
    <t>http://www.grdc.com.au</t>
  </si>
  <si>
    <t>Murray-Darling Basin Authority</t>
  </si>
  <si>
    <t>Water Act 2007, section 171</t>
  </si>
  <si>
    <t>Governor-General</t>
  </si>
  <si>
    <t>13 679 821 382</t>
  </si>
  <si>
    <t>http://www.mdba.gov.au</t>
  </si>
  <si>
    <t>http://www.mdba.gov.au/about-us/accountability-reporting</t>
  </si>
  <si>
    <t>25 203 754 319</t>
  </si>
  <si>
    <t>Advisory Committee on Social, Economic and Environmental Sciences</t>
  </si>
  <si>
    <t>Water Act 2007</t>
  </si>
  <si>
    <t>No, but noted in parent's annual report</t>
  </si>
  <si>
    <t>http://www.mdba.gov.au/about-us/governance/advisory-committee-social-economic-environmental-sciences</t>
  </si>
  <si>
    <t>Agricultural Finance Forum</t>
  </si>
  <si>
    <t>http://www.agriculture.gov.au/agriculture-food/aff</t>
  </si>
  <si>
    <t>Agricultural Industry Advisory Council</t>
  </si>
  <si>
    <t>http://www.agriculture.gov.au/about/who-we-are/portfolio-agencies#nonstatutory-bodies</t>
  </si>
  <si>
    <t>Agriculture Ministers Forum</t>
  </si>
  <si>
    <t>Australian, State / Territory and New Zealand Government Ministers with responsibility for primary industries</t>
  </si>
  <si>
    <t>Agriculture Senior Officials Committee</t>
  </si>
  <si>
    <t>All heads of state/territory and Australian and New Zealand government's departments with responsibility for primary industries</t>
  </si>
  <si>
    <t>Agriculture Senior Officials Committee - Agvet Chemicals Task Group</t>
  </si>
  <si>
    <t>Agriculture Senior Officials Committee - Drought Task Group</t>
  </si>
  <si>
    <t>Agriculture Senior Officials Committee - National Biosecurity Committee</t>
  </si>
  <si>
    <t>Intergovernmental Agreement on Biosecurity</t>
  </si>
  <si>
    <t>http://www.agriculture.gov.au/biosecurity/partnerships/nbc</t>
  </si>
  <si>
    <t>http://www.agriculture.gov.au/biosecurity/partnerships/nbc/intergovernmental-agreement-on-biosecurity</t>
  </si>
  <si>
    <t>Agriculture Senior Officials Committee - Primary Industries Technical Market Access &amp; Trade Development Task Group</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</si>
  <si>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</si>
  <si>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Animal Health Committee</t>
  </si>
  <si>
    <t>Primary Industries Standing Committee (PISC)</t>
  </si>
  <si>
    <t>National Biosecurity Committee</t>
  </si>
  <si>
    <t>http://www.agriculture.gov.au/animal-plant-health/animal/committees/ahc</t>
  </si>
  <si>
    <t>Australian Fisheries Management Forum</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</si>
  <si>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</si>
  <si>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</si>
  <si>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</si>
  <si>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</si>
  <si>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</si>
  <si>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Yes, but not tabled</t>
  </si>
  <si>
    <t>http://www.agriculture.gov.au/animal-plant-health/locusts/role</t>
  </si>
  <si>
    <t>http://www.agriculture.gov.au/animal-plant-health/locusts/publications</t>
  </si>
  <si>
    <t>http://www.agriculture.gov.au/animal-plant-health/locusts/publications/annual-activity</t>
  </si>
  <si>
    <t>Basin Officials Committee</t>
  </si>
  <si>
    <t>http://www.mdba.gov.au/about-mdba/governance/basin-officials-committee</t>
  </si>
  <si>
    <t>Basin Plan Implementation Committee</t>
  </si>
  <si>
    <t>Basin Plan Implementation Agreement</t>
  </si>
  <si>
    <t>http://www.mdba.gov.au/about-us/governance/basin-plan-implementation-committee</t>
  </si>
  <si>
    <t>Basin Senior Officials Group</t>
  </si>
  <si>
    <t>Basin Officials Committee and endorsed by Murray-Darling Basin Ministerial Council</t>
  </si>
  <si>
    <t>Bass Strait Central Zone Scallop Fishery Management Advisory Committee</t>
  </si>
  <si>
    <t>http://www.afma.gov.au/fisheries/committees/scallop-management-advisory-committee-scallopmac/</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</si>
  <si>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</si>
  <si>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</si>
  <si>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Biosecurity Incident National Communication Network</t>
  </si>
  <si>
    <t>The Biosecurity Incident National Communication Network (NCN)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NCN's role has expanded from its original focus on emergency animal diseases to include plant, aquatic animal and marine pest and disease responses. As well as working together in response to incidents, the NCN addresses national biosecurity preparedness issues.
16 core members, plus other members as necessary during a biosecurity incident.</t>
  </si>
  <si>
    <t>National Biosecurity Committee (NBC)</t>
  </si>
  <si>
    <t>Biosecurity Research Steering Committee</t>
  </si>
  <si>
    <t>Cotton Research and Development Corporation Selection Committee</t>
  </si>
  <si>
    <t>Dairy Export Industry Consultative Committee</t>
  </si>
  <si>
    <t>http://www.agriculture.gov.au/biosecurity/about/clients/consultative-committees/deicc</t>
  </si>
  <si>
    <t>Director of Biosecurity</t>
  </si>
  <si>
    <t>Biosecurity Act 2015</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</si>
  <si>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</si>
  <si>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</si>
  <si>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http://www.agriculture.gov.au/biosecurity/about/clients/consultative-committees/emiac</t>
  </si>
  <si>
    <t>Export Wild Game Meat Industry Consultative Committee</t>
  </si>
  <si>
    <t>The Export Wild Game Meat Industry Consultative Committee (EWGMICC) provides a forum for discussion between the industry and the Australian Government Department of Agriculture and Water Resources on market access priorities, market access conditions and other matters.</t>
  </si>
  <si>
    <t>Fisheries Research and Development Corporation Selection Committee</t>
  </si>
  <si>
    <t>Food and Grocery Sector Group</t>
  </si>
  <si>
    <t>At the request of the minister, the Grains Research and Development Corporation (GRDC) Selection Committee will conduct a selection process to identify candidates for nomination to the minister for appointment as GRDC directors. The selection committee provides important transparency and independence in the appointment of GRDC directors.
Membership includes a presiding member and up to four other members nominated by the presiding member, in consultation with the GRDC representative organisations. All selection committee members are appointed by the minister. The current selection committee members are appointed until 31 March 2017.</t>
  </si>
  <si>
    <t>Food and Grocery Sector Group was formed in 2003 as part of the Trusted Information Sharing Network (TISN)</t>
  </si>
  <si>
    <t>Food Export Regulators Steering Committee</t>
  </si>
  <si>
    <t>Department and state regulatory authorities</t>
  </si>
  <si>
    <t>Forest and Wood Products Council</t>
  </si>
  <si>
    <t>Regional Forest Agreements Act 2002</t>
  </si>
  <si>
    <t>http://www.agriculture.gov.au/forestry/industries/fwpc</t>
  </si>
  <si>
    <t>Forestry and Forest Products Committee</t>
  </si>
  <si>
    <t>Heads or senior representatives of State / Territory and Australian and New Zealand government's departments with responsibility for primary industries</t>
  </si>
  <si>
    <t>Grains Research and Development Corporation Selection Committee</t>
  </si>
  <si>
    <t>Great Artesian Basin Coordinating Committee</t>
  </si>
  <si>
    <t>http://www.environment.gov.au/about-us/accountability-reporting/annual-reports</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</si>
  <si>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</si>
  <si>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</si>
  <si>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</si>
  <si>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Halal Consultative Committee</t>
  </si>
  <si>
    <t>http://www.agriculture.gov.au/about/media-centre/communiques/indonesia-australia-food-security</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</si>
  <si>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</si>
  <si>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On 12 April 2016, the Minister for Agriculture and Water Resources announced, pursuant to subsection 566A(2) of the Biosecurity Act 2015, the appointment of Dr Helen Scott-Orr as the inaugural Inspector-General of Biosecurity. Dr Scott-Orr was appointed for a term of three years commencing on 25 July 2016.
In addition to reviewing the performance of functions under the Biosecurity Act, the Inspector-General of Biosecurity may also review the process used to prepare a draft Biosecurity Import Risk Assessment (BIRA).</t>
  </si>
  <si>
    <t>http://www.igb.gov.au/Pages/default.aspx</t>
  </si>
  <si>
    <t>Invasive Plant and Animal Committee</t>
  </si>
  <si>
    <t>Lake Eyre Basin Community Advisory Committee</t>
  </si>
  <si>
    <t>Lake Eyre Basin intergovernmental agreement</t>
  </si>
  <si>
    <t>http://www.lakeeyrebasin.gov.au/</t>
  </si>
  <si>
    <t>Lake Eyre Basin Ministerial Forum</t>
  </si>
  <si>
    <t>http://www.lakeeyrebasin.gov.au/collaborative-management/ministerial-forum</t>
  </si>
  <si>
    <t>Lake Eyre Basin Scientific Advisory Panel</t>
  </si>
  <si>
    <t>Manufacturers' Licensing Scheme - Industry Liaison Committee</t>
  </si>
  <si>
    <t>Australian Pesticides and Veterinary Medicines Authority (APVMA) (then NRA)</t>
  </si>
  <si>
    <t>Marine Pest Sectoral Committee</t>
  </si>
  <si>
    <t>http://www.agriculture.gov.au/pests-diseases-weeds/marine-pests/mp-sect-committee/</t>
  </si>
  <si>
    <t>Murray-Darling Basin Community Committee</t>
  </si>
  <si>
    <t>http://www.mdba.gov.au/about-us/governance/basin-community-committee</t>
  </si>
  <si>
    <t>Murray-Darling Basin Ministerial Council</t>
  </si>
  <si>
    <t>Murray-Darling Basin Agreement, Schedule 1 to the Water Act 2007 (Cwlth)</t>
  </si>
  <si>
    <t>The State contracting government</t>
  </si>
  <si>
    <t>http://www.mdba.gov.au/about-us/governance/ministerial-council</t>
  </si>
  <si>
    <t>National Biosecurity Information Governance Expert Group</t>
  </si>
  <si>
    <t>The National Biosecurity Information Governance Expert Group (NBIGG) has been established by the National Biosecurity Committee to oversee progress on Schedule 3 of the Intergovernmental Agreement on Biosecurity. It is represented mainly by senior executives of the Australian Government (Department of Agriculture and Water Resources - Chair) and all states and territories, except for the ACT (which declined to nominate a representative). A key objective is nationwide sharing of biosecurity information.</t>
  </si>
  <si>
    <t>Department under the National Biosecurity Committee</t>
  </si>
  <si>
    <t>National Biosecurity Management Group</t>
  </si>
  <si>
    <t>National Environmental Biosecurity Response Agreement</t>
  </si>
  <si>
    <t>National Committee for Land Use and Management Information</t>
  </si>
  <si>
    <t>http://www.agriculture.gov.au/abares/aclump/about-aclump</t>
  </si>
  <si>
    <t>National Committee on Soil and Terrain</t>
  </si>
  <si>
    <t>National Forest Inventory Steering Committee</t>
  </si>
  <si>
    <t>Forestry and Forest Products Committee (FFPC)</t>
  </si>
  <si>
    <t>National Management Group</t>
  </si>
  <si>
    <t>The Emergency Animal Disease Response Agreement (EADRA) and the Emergency Plant Pest Response Deed (EPPRD)</t>
  </si>
  <si>
    <t>National Rural Advisory Council</t>
  </si>
  <si>
    <t>Rural Adjustment Act 1992</t>
  </si>
  <si>
    <t>http://www.agriculture.gov.au/agriculture-food/drought/nrac</t>
  </si>
  <si>
    <t>Northern Prawn Fishery Management Advisory Committee</t>
  </si>
  <si>
    <t>http://www.afma.gov.au/fisheries/committees/northern-prawn-management-advisory-committee/</t>
  </si>
  <si>
    <t>Northern Territory Fisheries Joint Authority</t>
  </si>
  <si>
    <t>Commonwealth Fisheries Act 1952; on 2 February 1995 the body became subject to the Fisheries Management Act 1991 and the Northern Territory Fisheries Act 1988</t>
  </si>
  <si>
    <t>http://www.afma.gov.au/fisheries/joint-authority-fisheries/</t>
  </si>
  <si>
    <t>Plant Health Committee</t>
  </si>
  <si>
    <t>http://www.agriculture.gov.au/animal-plant-health/plant/committees/phc</t>
  </si>
  <si>
    <t>Queensland Fisheries Joint Authority</t>
  </si>
  <si>
    <t>Fisheries Management Act 1991</t>
  </si>
  <si>
    <t>Registration Liaison Committee for the Australian Pesticides and Veterinary Medicines Authority</t>
  </si>
  <si>
    <t>The Registration Liaison Committee is the main consultative forum between Australian Pesticides and Veterinary Medicines Authority (APVMA) and state, territory and Commonwealth agencies about to operational management of the National Registration Scheme.
The committee comprises the APVMA chairperson and representatives from the state/territory agencies in Australia and New Zealand with responsibility for primary industry, agriculture and biosecurity.</t>
  </si>
  <si>
    <t>Research, Development and Extension Governance Committee</t>
  </si>
  <si>
    <t>River Murray Operations Committee</t>
  </si>
  <si>
    <t>Rural Industries Research and Development Corporation Selection Committee</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</si>
  <si>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</si>
  <si>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</si>
  <si>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</si>
  <si>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</si>
  <si>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Scientific Advisory Group</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</si>
  <si>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</si>
  <si>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</si>
  <si>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http://www.agriculture.gov.au/biosecurity/partnerships/consultative-committees/SECC</t>
  </si>
  <si>
    <t>Shark-Plan Representative Group</t>
  </si>
  <si>
    <t>http://www.agriculture.gov.au/fisheries/environment/sharks/sharkplan2/shark_representative_group</t>
  </si>
  <si>
    <t>Small Pelagic Fishery, Southern Squid Jig Fishery, Commonwealth Trawl Sector and Gillnet, Hook and Trap Sectors Management Advisory Committee</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</si>
  <si>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</si>
  <si>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http://www.afma.gov.au/fisheries/committees/small-pelagic-fishery-resource-assessment-group/</t>
  </si>
  <si>
    <t>Southern Bluefin Tuna Fishery Management Advisory Committee</t>
  </si>
  <si>
    <t>http://www.afma.gov.au/fisheries/committees/southern-bluefin-tuna-management-advisory-committee/</t>
  </si>
  <si>
    <t>Statutory Fishing Rights Allocation Review Panel</t>
  </si>
  <si>
    <t>http://www.agriculture.gov.au/sfrarp</t>
  </si>
  <si>
    <t>Sub-Antarctic Fisheries Management Advisory Committee</t>
  </si>
  <si>
    <t>http://www.afma.gov.au/fisheries/committees/sub-antarctic-management-advisory-committee-southmac/</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</si>
  <si>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</si>
  <si>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</si>
  <si>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</si>
  <si>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</si>
  <si>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</si>
  <si>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http://www.dqmawg.org.au/</t>
  </si>
  <si>
    <t>Sub-committee on National Plant Health Surveillance</t>
  </si>
  <si>
    <t>http://www.agriculture.gov.au/plant/health/committees/snphs</t>
  </si>
  <si>
    <t>Sub-committee on Plant Health Diagnostics</t>
  </si>
  <si>
    <t>http://plantbiosecuritydiagnostics.net.au/sphds/</t>
  </si>
  <si>
    <t>Sustainable Diversion Limit Adjustment Assessment Committee</t>
  </si>
  <si>
    <t>Intergovernmental Agreement on Implementing Water Reform in the Murray Darling Basin</t>
  </si>
  <si>
    <t>http://www.mdba.gov.au/about-mdba/governance/committees</t>
  </si>
  <si>
    <t>Torres Strait Protected Zone Joint Authority</t>
  </si>
  <si>
    <t>Torres Strait Fisheries Act 1984, section 30</t>
  </si>
  <si>
    <t>http://pzja.gov.au/</t>
  </si>
  <si>
    <t>http://pzja.gov.au/resources/publications/</t>
  </si>
  <si>
    <t>http://pzja.gov.au/resources/publications/annual-reports/</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</si>
  <si>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</si>
  <si>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</si>
  <si>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</si>
  <si>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Water Efficiency Labelling and Standards Regulator</t>
  </si>
  <si>
    <t>National Water Efficiency Labelling and Standards Act 2005</t>
  </si>
  <si>
    <t>http://www.waterrating.gov.au/</t>
  </si>
  <si>
    <t>http://www.environment.gov.au/topics/about-us/accountability-reporting/annual-reports</t>
  </si>
  <si>
    <t>Western Australian Fisheries Joint Authority</t>
  </si>
  <si>
    <t>Australian Egg Corporation Limited</t>
  </si>
  <si>
    <t>The Australian Egg Corporation Limited (AECL) is an industry services body or provider of marketing and research and development (RandD) services for the benefit of all stakeholders, principally egg producers. AECL is mainly funded through statutory levies, collected under the Egg Industry Service Provision Act 2002 (the Act) and Australian Government funds for the purposes of 'approved' RandD.
AECL is a public, non-listed company and was registered with the Australian Securities and Investments Commission on 18 November 2002 and commenced operations on 1 February 2003. The framework for AECL operations is established by the Act, the funding agreement with the Australian Government and the company's constitution. 
AECL services Australian egg producers irrespective of their size, location or farming system who distribute a wide variety of eggs and egg products to the local and international market.
AECL is not an industry representative body.</t>
  </si>
  <si>
    <t>Egg Industry Service Provision Act 2002, s6</t>
  </si>
  <si>
    <t>66 102 859 585</t>
  </si>
  <si>
    <t>http://www.aecl.org/about-us/strategic-plan/</t>
  </si>
  <si>
    <t>http://www.aecl.org/about-us/annual-reports/</t>
  </si>
  <si>
    <t>Australian Livestock Export Corporation Ltd</t>
  </si>
  <si>
    <t>Australian Meat and Live-Stock Industry Act 1997, s60(3) and s60(3A)</t>
  </si>
  <si>
    <t>88 082 408 740</t>
  </si>
  <si>
    <t>Australian Meat Processor Corporation Limited</t>
  </si>
  <si>
    <t>Australian Meat and Live-Stock Industry Act 1997, s60(3AA) and s60(3AB)</t>
  </si>
  <si>
    <t>67 082 373 448</t>
  </si>
  <si>
    <t>http://www.ampc.com.au</t>
  </si>
  <si>
    <t>http://www.ampc.com.au/about-ampc/strategic-plans</t>
  </si>
  <si>
    <t>http://www.ampc.com.au/about-ampc/corporate-publications/annual-reports</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</si>
  <si>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</si>
  <si>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</si>
  <si>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</si>
  <si>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Ernst &amp; Young</t>
  </si>
  <si>
    <t>83 092 783 278</t>
  </si>
  <si>
    <t>http://australianpork.com.au/about-us/australian-pork-limited/</t>
  </si>
  <si>
    <t>http://australianpork.com.au/library-resources/publications/strategic-plans/</t>
  </si>
  <si>
    <t>http://australianpork.com.au/library-resources/publications/annual-reports/</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</si>
  <si>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</si>
  <si>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</si>
  <si>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</si>
  <si>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PricewaterhouseCoopers</t>
  </si>
  <si>
    <t>12 095 165 558</t>
  </si>
  <si>
    <t>http://www.wool.com/about-awi/how-we-consult/awi-business-cycle/</t>
  </si>
  <si>
    <t>http://www.wool.com/about-awi/shareholder-information/annual-reports/</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</si>
  <si>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</si>
  <si>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</si>
  <si>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Deloitte</t>
  </si>
  <si>
    <t>60 105 227 987</t>
  </si>
  <si>
    <t>http://www.dairyaustralia.com.au/Industry-information/About-Dairy-Australia/Publications-2/Strategic-Plan.aspx</t>
  </si>
  <si>
    <t>http://www.dairyaustralia.com.au/Industry-information/About-Dairy-Australia/Publications-2/Annual-Reports.aspx</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</si>
  <si>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</si>
  <si>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</si>
  <si>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</si>
  <si>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75 127 114 185</t>
  </si>
  <si>
    <t>http://www.fwpa.com.au/</t>
  </si>
  <si>
    <t>http://www.fwpa.com.au/about-us/corporate-documents.html</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</si>
  <si>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</si>
  <si>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</si>
  <si>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</si>
  <si>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71 602 100 149</t>
  </si>
  <si>
    <t>http://www.horticulture.com.au/</t>
  </si>
  <si>
    <t>http://www.horticulture.com.au/about-2/</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</si>
  <si>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</si>
  <si>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</si>
  <si>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</si>
  <si>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39 081 678 364</t>
  </si>
  <si>
    <t>http://www.mla.com.au/Home</t>
  </si>
  <si>
    <t>Sugar Research Australia Limited</t>
  </si>
  <si>
    <t>Sugar Research and Development Services Act 2013, s9(1)</t>
  </si>
  <si>
    <t>KPMG</t>
  </si>
  <si>
    <t>16 163 670 068</t>
  </si>
  <si>
    <t>http://www.sugarresearch.com.au/</t>
  </si>
  <si>
    <t>http://www.sugarresearch.com.au/page/About_SRA/Corporate_publications/</t>
  </si>
  <si>
    <t>Administrative Review Council</t>
  </si>
  <si>
    <t>Administrative Appeals Tribunal Act 1975, section 48</t>
  </si>
  <si>
    <t>Attorney-General's Department</t>
  </si>
  <si>
    <t>http://www.arc.ag.gov.au</t>
  </si>
  <si>
    <t>Admiralty Rules Committee</t>
  </si>
  <si>
    <t>Admiralty Act 1988, section 42</t>
  </si>
  <si>
    <t>Australian Institute of Police Management</t>
  </si>
  <si>
    <t>Australian Federal Police Act 1979</t>
  </si>
  <si>
    <t>17 864 931 143</t>
  </si>
  <si>
    <t>Australian Federal Police</t>
  </si>
  <si>
    <t>Bankruptcy Reform Consultative Forum</t>
  </si>
  <si>
    <t>Family Law Council</t>
  </si>
  <si>
    <t>Family Law Act 1975, section 115</t>
  </si>
  <si>
    <t>http://www.ag.gov.au/FamiliesAndMarriage/FamilyLawCouncil/Pages/default.aspx</t>
  </si>
  <si>
    <t>http://www.ag.gov.au/FamiliesAndMarriage/FamilyLawCouncil/Pages/Annualreports.aspx</t>
  </si>
  <si>
    <t>Information Advisory Committee</t>
  </si>
  <si>
    <t>Office of the Australian Information Commissioner</t>
  </si>
  <si>
    <t>http://www.oaic.gov.au/about-us/corporate-information/key-oaic-documents/</t>
  </si>
  <si>
    <t>Interception Consultative Committee</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</si>
  <si>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</si>
  <si>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four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</si>
  <si>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</si>
  <si>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http://www.ag.gov.au/FamiliesAndMarriage/IntercountryAdoption/Consultationandengagement/Pages/default.aspx</t>
  </si>
  <si>
    <t>Inter-Governmental Committee on the Australian Crime Commission</t>
  </si>
  <si>
    <t>Australian Crime Commission Act 2002, section 8</t>
  </si>
  <si>
    <t>National Cybercrime Working Group</t>
  </si>
  <si>
    <t>Former Standing Council of Attorneys-General and reports to the Law, Crime and Community Safety Council (LCCSC)</t>
  </si>
  <si>
    <t>National Identity Security Coordination Group</t>
  </si>
  <si>
    <t>COAG</t>
  </si>
  <si>
    <t>Natural Disaster Relief and Recovery Arrangements Stakeholder Group</t>
  </si>
  <si>
    <t>Precursor Advisory Group</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</si>
  <si>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</si>
  <si>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</si>
  <si>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Privacy Advisory Committee</t>
  </si>
  <si>
    <t>Privacy Act 1988, section 82</t>
  </si>
  <si>
    <t>Secret Network Owners Committee</t>
  </si>
  <si>
    <t>Senior Officers Group on Organised Crime</t>
  </si>
  <si>
    <t>Law, Crime and Community Safety Council (LCCSC)</t>
  </si>
  <si>
    <t>Trusted Information Sharing Network for Critical Infrastructure Resilience</t>
  </si>
  <si>
    <t>Cabinet</t>
  </si>
  <si>
    <t>Law Courts Ltd</t>
  </si>
  <si>
    <t>54 885 678 988</t>
  </si>
  <si>
    <t>http://www.lawcourtsltd.com.au/financial.html</t>
  </si>
  <si>
    <t>92 661 124 436</t>
  </si>
  <si>
    <t>Administrative Appeals Tribunal</t>
  </si>
  <si>
    <t>Public Order and Safety</t>
  </si>
  <si>
    <t>90 680 970 626</t>
  </si>
  <si>
    <t>http://www.aat.gov.au</t>
  </si>
  <si>
    <t>http://www.aat.gov.au/Publications/AnnualReport.htm</t>
  </si>
  <si>
    <t>Australian Commission for Law Enforcement Integrity</t>
  </si>
  <si>
    <t>Law Enforcement Integrity Commissioner Act 2006</t>
  </si>
  <si>
    <t>78 796 734 093</t>
  </si>
  <si>
    <t>http://www.aclei.gov.au</t>
  </si>
  <si>
    <t>Australian Criminal Intelligence Commission</t>
  </si>
  <si>
    <t>The Australian Criminal Intelligence Commission (ACIC) is a Commonwealth law enforcement and criminal intelligence agency that commenced operations on 1 July 2016 following the merger of the Australian Crime Commission and CrimTrac.
The ACIC was formed to strengthen the ability to respond to crime affecting Australia. The agency, through its investigative, research and information delivery services, will work with law enforcement partners to improve the ability to stop criminals
exploiting emerging opportunities and perceived gaps in law enforcement information. The ACIC will carry out the following functions: 
- Provide strategic criminal intelligence assessments and advice on national criminal intelligence priorities
- Conduct investigations and intelligence operations into federally relevant criminal activity
- Collect, correlate, analyse and disseminate criminal information and intelligence
- Provide nationally coordinated criminal history checks
- Maintain a national database of criminal information and intelligence, and maintain national information capabilities and services to support policing and law enforcement
- Undertake criminological research and communicate the findings.</t>
  </si>
  <si>
    <t>Australian Crime Commission Act 2002</t>
  </si>
  <si>
    <t>http://www.afp.gov.au/</t>
  </si>
  <si>
    <t>http://www.afp.gov.au/about-the-afp/governance/strategic-plan.aspx</t>
  </si>
  <si>
    <t>http://www.afp.gov.au/en/media-centre/publications.aspx</t>
  </si>
  <si>
    <t>Australian Financial Security Authority</t>
  </si>
  <si>
    <t>Executive Agency, under Section 65 Public Service Act 1999</t>
  </si>
  <si>
    <t>63 384 330 717</t>
  </si>
  <si>
    <t>https://www.afsa.gov.au/</t>
  </si>
  <si>
    <t>Australian Human Rights Commission</t>
  </si>
  <si>
    <t>Australian Human Rights Commission Act 1986</t>
  </si>
  <si>
    <t>47 996 232 602</t>
  </si>
  <si>
    <t>http://www.humanrights.gov.au/</t>
  </si>
  <si>
    <t>http://www.humanrights.gov.au/publications/annual-reports</t>
  </si>
  <si>
    <t>Australian Institute of Criminology</t>
  </si>
  <si>
    <t>Criminology Research Act 1971</t>
  </si>
  <si>
    <t>63 257 175 248</t>
  </si>
  <si>
    <t>http://aic.gov.au/</t>
  </si>
  <si>
    <t>http://aic.gov.au/about_aic/corporate%20information/section8.html</t>
  </si>
  <si>
    <t>http://www.aic.gov.au/publications/current%20series/annualreport/11-20/2014.html</t>
  </si>
  <si>
    <t>Australian Law Reform Commission</t>
  </si>
  <si>
    <t>88 913 413 914</t>
  </si>
  <si>
    <t>http://www.alrc.gov.au/</t>
  </si>
  <si>
    <t>http://www.alrc.gov.au/about/corporate-information/corporate-plan</t>
  </si>
  <si>
    <t>http://www.alrc.gov.au/about/annual-reports</t>
  </si>
  <si>
    <t>Australian Security Intelligence Organisation</t>
  </si>
  <si>
    <t>37 467 566 201</t>
  </si>
  <si>
    <t>http://www.asio.gov.au/</t>
  </si>
  <si>
    <t>http://www.asio.gov.au/Publications/Strategic-Plan.html</t>
  </si>
  <si>
    <t>http://www.asio.gov.au/Publications/Report-to-Parliament/Report-to-Parliament.html</t>
  </si>
  <si>
    <t>Australian Transaction Reports and Analysis Centre</t>
  </si>
  <si>
    <t>32 770 513 371</t>
  </si>
  <si>
    <t>http://www.austrac.gov.au/</t>
  </si>
  <si>
    <t>http://www.austrac.gov.au/business_strategy.html</t>
  </si>
  <si>
    <t>http://www.austrac.gov.au/annual_report.html</t>
  </si>
  <si>
    <t>Federal Court of Australia</t>
  </si>
  <si>
    <t>Federal Court of Australia Act 1976</t>
  </si>
  <si>
    <t>49 110 847 399</t>
  </si>
  <si>
    <t>http://www.fedcourt.gov.au/</t>
  </si>
  <si>
    <t>http://www.fedcourt.gov.au/publications/annual-reports</t>
  </si>
  <si>
    <t>Archives Act 1983</t>
  </si>
  <si>
    <t>Recreation and Culture</t>
  </si>
  <si>
    <t>36 889 228 992</t>
  </si>
  <si>
    <t>http://naa.gov.au/</t>
  </si>
  <si>
    <t>http://www.naa.gov.au/about-us/organisation/accountability/corporate-plan/index.aspx</t>
  </si>
  <si>
    <t>http://www.naa.gov.au/about-us/organisation/accountability/annual-reports/index.aspx</t>
  </si>
  <si>
    <t>Office of Parliamentary Counsel</t>
  </si>
  <si>
    <t>Parliamentary Counsel Act 1970</t>
  </si>
  <si>
    <t>General Public Services</t>
  </si>
  <si>
    <t>41 425 630 817</t>
  </si>
  <si>
    <t>http://www.opc.gov.au</t>
  </si>
  <si>
    <t>http://www.opc.gov.au/about/index.htm</t>
  </si>
  <si>
    <t>http://www.opc.gov.au/about/documents.htm</t>
  </si>
  <si>
    <t>85 249 230 937</t>
  </si>
  <si>
    <t>http://www.oaic.gov.au</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</si>
  <si>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</si>
  <si>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</si>
  <si>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41 036 606 436</t>
  </si>
  <si>
    <t>http://www.cdpp.gov.au</t>
  </si>
  <si>
    <t>http://www.cdpp.gov.au/about-us/strategic-directions/</t>
  </si>
  <si>
    <t>http://www.cdpp.gov.au/publications/?publication_category=annual-reports</t>
  </si>
  <si>
    <t>Australian Cybercrime Online Reporting Network - Joint Management Group</t>
  </si>
  <si>
    <t>National Plan to Combat Cybercrime</t>
  </si>
  <si>
    <t>Australian Cybercrime Online Reporting Network - Steering Committee</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</si>
  <si>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</si>
  <si>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</si>
  <si>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</si>
  <si>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</si>
  <si>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Australia-New Zealand Emergency Management Committee</t>
  </si>
  <si>
    <t>Member agencies</t>
  </si>
  <si>
    <t>COAG Law, Crime and Community Safety Council</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</si>
  <si>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</si>
  <si>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</si>
  <si>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Defence Force Discipline Appeal Tribunal</t>
  </si>
  <si>
    <t>Defence Force Discipline Appeals Act 1955</t>
  </si>
  <si>
    <t>http://www.defenceappeals.gov.au/home</t>
  </si>
  <si>
    <t>Document Verification Service Advisory Board</t>
  </si>
  <si>
    <t>The Document Verification Service (DVS) Advisory Board is responsible for considering DVS operational policy, approving new user applications, compliance, accreditation, and risk management.</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</si>
  <si>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</si>
  <si>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Crime Commission, CrimTrac, the Australian Federal Police, the Australian Institute of Criminology, the Department of Immigration and Border Protection and the Defence Export Control Office), to facilitate improved national consistency in response to firearm and weapon issues.</t>
  </si>
  <si>
    <t>Industry Consultation on National Security</t>
  </si>
  <si>
    <t>National Archives of Australia Advisory Council</t>
  </si>
  <si>
    <t>Senator and member of House of Representatives chosen by Parliament; other members appointed by Attorney-General</t>
  </si>
  <si>
    <t>http://www.naa.gov.au/about-us/organisation/advisory-council/index.aspx</t>
  </si>
  <si>
    <t>National Justice and Policing Senior Officials Group</t>
  </si>
  <si>
    <t>National Justice and Policing Senior Officials Group (NJPSOG) is the senior officials group providing support to  the Law, Crime and Community Safety Council (LCCSC) on justice and policing issues. NJPSOG also operates as a forum to consider co-operation, efficiency and innovation in service delivery and administration by considering national and cross-jurisdictional approaches to administering justice and policing issues.</t>
  </si>
  <si>
    <t>National Native Title Tribunal</t>
  </si>
  <si>
    <t>Native Title Act 1993 (Cwlth)</t>
  </si>
  <si>
    <t>http://www.nntt.gov.au/aboutus/Pages/Strategic-focus.aspx</t>
  </si>
  <si>
    <t>http://www.federalcourt.gov.au/publications/annual-reports/2013-14/part-5</t>
  </si>
  <si>
    <t>Letters Patent and the Royal Commission Act 1902</t>
  </si>
  <si>
    <t>ABC Advisory Council</t>
  </si>
  <si>
    <t>Australian Broadcasting Corporation Act 1983</t>
  </si>
  <si>
    <t>Australian Broadcasting Corporation</t>
  </si>
  <si>
    <t>http://about.abc.net.au/who-we-are/abc-advisory-council/</t>
  </si>
  <si>
    <t>Australia Post Stakeholder Council</t>
  </si>
  <si>
    <t>http://auspost.com.au/about-us/corporate-governance.html</t>
  </si>
  <si>
    <t>http://auspost.com.au/about-us/publications.html</t>
  </si>
  <si>
    <t>Classification Board</t>
  </si>
  <si>
    <t>Classification (Publications, Films and Computer Games) Act 1995</t>
  </si>
  <si>
    <t>http://www.classification.gov.au/Pages/Home.aspx</t>
  </si>
  <si>
    <t>http://www.classification.gov.au/About/AnnualReports/Pages/Annual-reports.aspx</t>
  </si>
  <si>
    <t>Classification Review Board</t>
  </si>
  <si>
    <t>Consumer Consultative Forum</t>
  </si>
  <si>
    <t>Australian Communications and Media Authority Act 2005, section 59</t>
  </si>
  <si>
    <t>Australian Communications and Media Authority</t>
  </si>
  <si>
    <t>Copyright Tribunal</t>
  </si>
  <si>
    <t>Copyright Act 1968</t>
  </si>
  <si>
    <t>http://www.copyrighttribunal.gov.au/</t>
  </si>
  <si>
    <t>Emergency Call Service Advisory Committee</t>
  </si>
  <si>
    <t>Australian Communications and Media Authority Act, section 58</t>
  </si>
  <si>
    <t>Film Certification Advisory Board</t>
  </si>
  <si>
    <t>Income Tax Assessment Act 1997 and Film Certification Advisory Board Rules 2008</t>
  </si>
  <si>
    <t>National Broadband Network Liaison Group</t>
  </si>
  <si>
    <t>Department of Communications and the Arts</t>
  </si>
  <si>
    <t>National Cultural Heritage Committee</t>
  </si>
  <si>
    <t>Protection of Movable Cultural Heritage Act 1986</t>
  </si>
  <si>
    <t>Numbering Advisory Committee</t>
  </si>
  <si>
    <t>Australian Communications and Media Authority Act 2005, section 58</t>
  </si>
  <si>
    <t>Online Safety Consultative Working Group</t>
  </si>
  <si>
    <t>Protection Zone Advisory Committee</t>
  </si>
  <si>
    <t>Australian Communications and Media Authority Act 2005, section 58; and Telecommunications At 1997, schedule 3A</t>
  </si>
  <si>
    <t>Public Lending Right Committee</t>
  </si>
  <si>
    <t>Public Lending Right Act 1985</t>
  </si>
  <si>
    <t>http://arts.gov.au/literature/lending-rights/plr-committee</t>
  </si>
  <si>
    <t>http://arts.gov.au/literature/lending-rights/plr-committee/annual-reports</t>
  </si>
  <si>
    <t>SBS Community Advisory Committee</t>
  </si>
  <si>
    <t>Special Broadcasting Service Act 1991</t>
  </si>
  <si>
    <t>Special Broadcasting Service Corporation</t>
  </si>
  <si>
    <t>http://www.sbs.com.au/aboutus/community/article/id/160/h/Community-Advisory-Committee</t>
  </si>
  <si>
    <t>Stay Smart Online</t>
  </si>
  <si>
    <t>https://www.communications.gov.au/what-we-do/internet/stay-smart-online</t>
  </si>
  <si>
    <t>Technical Advisory Group</t>
  </si>
  <si>
    <t>http://www.acma.gov.au/theACMA/technical-advisory-group-tag</t>
  </si>
  <si>
    <t>Youth Advisory Group on Cybersafety</t>
  </si>
  <si>
    <t>Australian Communications Consumer Action Network</t>
  </si>
  <si>
    <t>42 133 719 678</t>
  </si>
  <si>
    <t>https://accan.org.au/</t>
  </si>
  <si>
    <t>https://accan.org.au/about/strategic-plan</t>
  </si>
  <si>
    <t>https://accan.org.au/about/annual-reports</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</si>
  <si>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</si>
  <si>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</si>
  <si>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48 008 590 403</t>
  </si>
  <si>
    <t>http://www.cbf.com.au/</t>
  </si>
  <si>
    <t>http://www.cbf.com.au/about/cbf-strategic-plan/</t>
  </si>
  <si>
    <t>http://www.cbf.com.au/about/cbf-annual-report/</t>
  </si>
  <si>
    <t>NBN Co Spectrum Pty Ltd ACN 094 085 024</t>
  </si>
  <si>
    <t>30 094 085 024</t>
  </si>
  <si>
    <t>NBN Co Limited</t>
  </si>
  <si>
    <t>49 138 338 271</t>
  </si>
  <si>
    <t>51 491 646 726</t>
  </si>
  <si>
    <t>http://www.communications.gov.au</t>
  </si>
  <si>
    <t>http://www.communications.gov.au/about_us/annual_reports</t>
  </si>
  <si>
    <t>Company Limited by Guarantee</t>
  </si>
  <si>
    <t>88 072 479 835</t>
  </si>
  <si>
    <t>https://www.creativepartnershipsaustralia.org.au/</t>
  </si>
  <si>
    <t>https://www.creativepartnershipsaustralia.org.au/about-us/corporate-information/</t>
  </si>
  <si>
    <t>Australia Council</t>
  </si>
  <si>
    <t>The Australia Council is the Australian Government's principal arts funding and advisory body. It supports the creation, presentation and appreciation of excellence in the arts by providing assistance to Australian artists and arts organisations, and making art accessible to the public.</t>
  </si>
  <si>
    <t>Australia Council Act 1975, section 4; and continues through section 7 of the Australia Council Act 2013 (an update to the functions, powers and governance structure of the Council)</t>
  </si>
  <si>
    <t>38 392 626 187</t>
  </si>
  <si>
    <t>http://www.australiacouncil.gov.au</t>
  </si>
  <si>
    <t>http://www.australiacouncil.gov.au/about/strategic-plan-and-corporate-plan/</t>
  </si>
  <si>
    <t>http://www.australiacouncil.gov.au/news/media-centre/reports/</t>
  </si>
  <si>
    <t>Australian Broadcasting Corporation Act 1983, section 5</t>
  </si>
  <si>
    <t>52 429 278 345</t>
  </si>
  <si>
    <t>http://www.abc.net.au/</t>
  </si>
  <si>
    <t>http://about.abc.net.au/how-the-abc-is-run/reports-and-publications/</t>
  </si>
  <si>
    <t>Australian Communications and Media Authority Act 2005</t>
  </si>
  <si>
    <t>55 386 169 386</t>
  </si>
  <si>
    <t>http://www.acma.gov.au/</t>
  </si>
  <si>
    <t>http://www.acma.gov.au/theACMA/About/Corporate/Accountability/acma-corporate-plan</t>
  </si>
  <si>
    <t>http://www.acma.gov.au/theACMA/Library/Corporate-library/Corporate-publications</t>
  </si>
  <si>
    <t>Australian Film, Television and Radio School</t>
  </si>
  <si>
    <t>Australian Film, Television and Radio School Act 1973</t>
  </si>
  <si>
    <t>19 892 732 021</t>
  </si>
  <si>
    <t>http://www.aftrs.edu.au</t>
  </si>
  <si>
    <t>http://www.aftrs.edu.au/about/governance/corporate-plan</t>
  </si>
  <si>
    <t>http://www.aftrs.edu.au/about/governance/annual-reports</t>
  </si>
  <si>
    <t>Australian National Maritime Museum Act 1990</t>
  </si>
  <si>
    <t>35 023 590 988</t>
  </si>
  <si>
    <t>http://www.anmm.gov.au</t>
  </si>
  <si>
    <t>http://www.anmm.gov.au/about-us/corporate-information/planning-and-reporting</t>
  </si>
  <si>
    <t>Australian Postal Corporation</t>
  </si>
  <si>
    <t>PNFC</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</si>
  <si>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</si>
  <si>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</si>
  <si>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Transport and Communication</t>
  </si>
  <si>
    <t>28 864 970 579</t>
  </si>
  <si>
    <t>http://auspost.com.au</t>
  </si>
  <si>
    <t>Bundanon Trust</t>
  </si>
  <si>
    <t>72 058 829 217</t>
  </si>
  <si>
    <t>http://www.bundanon.com.au/</t>
  </si>
  <si>
    <t>http://www.bundanon.com.au/content/annual-reports</t>
  </si>
  <si>
    <t>Museum of Australian Democracy at Old Parliament House</t>
  </si>
  <si>
    <t>30 620 774 963</t>
  </si>
  <si>
    <t>http://moadoph.gov.au/</t>
  </si>
  <si>
    <t>http://moadoph.gov.au/about/corporate-documents/</t>
  </si>
  <si>
    <t>National Film and Sound Archive of Australia</t>
  </si>
  <si>
    <t>National Film and Sound Archive of Australia Act 2008</t>
  </si>
  <si>
    <t>41 251 017 588</t>
  </si>
  <si>
    <t>http://www.nfsa.gov.au</t>
  </si>
  <si>
    <t>National Gallery of Australia</t>
  </si>
  <si>
    <t>National Gallery Act 1975</t>
  </si>
  <si>
    <t>27 855 975 449</t>
  </si>
  <si>
    <t>http://nga.gov.au</t>
  </si>
  <si>
    <t>http://nga.gov.au/AboutUs/DOWNLOAD/StratPlan_2013-17.pdf</t>
  </si>
  <si>
    <t>http://www.nga.gov.au/AboutUs/Reports/index.cfm</t>
  </si>
  <si>
    <t>National Library of Australia</t>
  </si>
  <si>
    <t>National Library Act 1960</t>
  </si>
  <si>
    <t>28 346 858 075</t>
  </si>
  <si>
    <t>http://www.nla.gov.au/</t>
  </si>
  <si>
    <t>http://www.nla.gov.au/corporate-documents/annual-reports</t>
  </si>
  <si>
    <t>National Museum of Australia</t>
  </si>
  <si>
    <t>National Museum of Australia Act 1980</t>
  </si>
  <si>
    <t>70 592 297 967</t>
  </si>
  <si>
    <t>http://www.nma.gov.au</t>
  </si>
  <si>
    <t>http://www.nma.gov.au/about_us/ips/strategic-plan</t>
  </si>
  <si>
    <t>http://www.nma.gov.au/about_us/ips/annual-report</t>
  </si>
  <si>
    <t>National Portrait Gallery of Australia</t>
  </si>
  <si>
    <t>54 742 771 196</t>
  </si>
  <si>
    <t>http://www.portrait.gov.au</t>
  </si>
  <si>
    <t>http://www.portrait.gov.au/content/policies</t>
  </si>
  <si>
    <t>National Broadband Network Companies Act 2011</t>
  </si>
  <si>
    <t>86 136 533 741</t>
  </si>
  <si>
    <t>http://www.nbnco.com.au/</t>
  </si>
  <si>
    <t>http://www.nbnco.com.au/corporate-information/about-nbn-co/corporate-plan.html</t>
  </si>
  <si>
    <t>http://www.nbnco.com.au/corporate-information/about-nbn-co/corporate-plan/financial-reports.html</t>
  </si>
  <si>
    <t>Screen Australia</t>
  </si>
  <si>
    <t>Screen Australia is the Commonwealth Government screen agency providing support to Australian film, television, documentary and digital media makers.</t>
  </si>
  <si>
    <t>Screen Australia Act 2008</t>
  </si>
  <si>
    <t>46 741 353 180</t>
  </si>
  <si>
    <t>http://www.screenaustralia.gov.au/</t>
  </si>
  <si>
    <t>http://www.screenaustralia.gov.au/about_us/Corporate-Information.aspx</t>
  </si>
  <si>
    <t>91 314 398 574</t>
  </si>
  <si>
    <t>http://www.sbs.com.au/</t>
  </si>
  <si>
    <t>http://www.sbs.com.au/aboutus/corporate/index/id/40/h/Policies-Publications</t>
  </si>
  <si>
    <t>ANZLIC - the Spatial Information Council</t>
  </si>
  <si>
    <t>ANZLIC was originally established in January 1986 as the Australian Land Information Council (ALIC) by agreement between the Australian Prime Minister and the heads of the State and Territory governments</t>
  </si>
  <si>
    <t>http://www.ANZLIC.gov.au</t>
  </si>
  <si>
    <t>12 212 931 598</t>
  </si>
  <si>
    <t>Communications Sector Group</t>
  </si>
  <si>
    <t>Communications Security and Enforcement Roundtable</t>
  </si>
  <si>
    <t>CSER is an open forum and not a formal committee under s58 of the Australian Communications and Media Authority Act 2005</t>
  </si>
  <si>
    <t>Indigenous Repatriation Policy 2011</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</si>
  <si>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</si>
  <si>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</si>
  <si>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</si>
  <si>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http://www.rtirc.gov.au/</t>
  </si>
  <si>
    <t>AP Innovation Ventures Pty Ltd</t>
  </si>
  <si>
    <t>AP Innovation Ventures Pty Ltd is an Australia Post controlled entity, established as a trustee for Innovation Ventures Trust.</t>
  </si>
  <si>
    <t>48 609 953 504</t>
  </si>
  <si>
    <t>AP International Holdings Pty Ltd</t>
  </si>
  <si>
    <t>63 110 171 723</t>
  </si>
  <si>
    <t>APeCom Fund</t>
  </si>
  <si>
    <t>Early Stage Venture Capital Limited Partnership</t>
  </si>
  <si>
    <t>27 517 972 989</t>
  </si>
  <si>
    <t>APost Accelerator Pty Ltd</t>
  </si>
  <si>
    <t>Australia Post controlled entity, which is the General Partner of APeCom Fund</t>
  </si>
  <si>
    <t>59 610 049 084</t>
  </si>
  <si>
    <t>APost innovation Pty Ltd</t>
  </si>
  <si>
    <t>Australia Post controlled entity</t>
  </si>
  <si>
    <t>50 609 953 513</t>
  </si>
  <si>
    <t>Australia Post Digital MailBox Pty Ltd</t>
  </si>
  <si>
    <t>25 155 133 001</t>
  </si>
  <si>
    <t>Australia Post Licensee Advisory Council Ltd</t>
  </si>
  <si>
    <t>Australia Post Services Pty Ltd</t>
  </si>
  <si>
    <t>67 002 599 340</t>
  </si>
  <si>
    <t>Australia Post Transaction Services Pty Ltd</t>
  </si>
  <si>
    <t>Australia Post Transaction Services Pty Ltd is an Australia Post controlled holding company with multiple subsidiaries, including Australia Post Digital MailBox Pty Ltd, Postcorp Developments Pty Ltd, Post Fulfilment Online Pty Ltd and Decipha Pty Ltd. These entities provide a range of services including property management, eFulfilment and electronic transactions, logistics management and  delivery of the MyPost Digital Mailbox.</t>
  </si>
  <si>
    <t>87 116 164 286</t>
  </si>
  <si>
    <t>Australian Express Freight Pty Ltd</t>
  </si>
  <si>
    <t>Australian Express Freight Pty Ltd is an Australia Post  controlled trustee entity.</t>
  </si>
  <si>
    <t>88 052 906 920</t>
  </si>
  <si>
    <t>Australian Express Transport Pty Ltd</t>
  </si>
  <si>
    <t>Australian Express Transport Pty Ltd is an Australia Post  controlled trustee entity.</t>
  </si>
  <si>
    <t>84 052 906 966</t>
  </si>
  <si>
    <t>AUX Investments Pty Ltd</t>
  </si>
  <si>
    <t>99 146 824 919</t>
  </si>
  <si>
    <t>corProcure Pty Ltd</t>
  </si>
  <si>
    <t>99 093 438 192</t>
  </si>
  <si>
    <t>Darra No. 1 Trust</t>
  </si>
  <si>
    <t>Darra No. 1 Trust is an Australia Post controlled  trust  holding property assets.</t>
  </si>
  <si>
    <t>43 568 904 145</t>
  </si>
  <si>
    <t>Darra No. 2 Trust</t>
  </si>
  <si>
    <t>Darra No. 2 Trust is an Australia Post controlled  trust  holding property assets.</t>
  </si>
  <si>
    <t>88 221 221 421</t>
  </si>
  <si>
    <t>Decipha Pty Ltd</t>
  </si>
  <si>
    <t>31 100 126 396</t>
  </si>
  <si>
    <t>DFE Pty Ltd</t>
  </si>
  <si>
    <t>76 083 767 515</t>
  </si>
  <si>
    <t>DFE Transport Pty Ltd</t>
  </si>
  <si>
    <t>50 061 106 741</t>
  </si>
  <si>
    <t>Discount Freight Express Pty Ltd</t>
  </si>
  <si>
    <t>43 001 504 463</t>
  </si>
  <si>
    <t>Geospend Pty Ltd</t>
  </si>
  <si>
    <t>48 058 776 033</t>
  </si>
  <si>
    <t>Innovation Ventures Trust</t>
  </si>
  <si>
    <t>Australia Post controlled trust</t>
  </si>
  <si>
    <t>18 646 733 973</t>
  </si>
  <si>
    <t>Lakewood Logistics Pty Ltd</t>
  </si>
  <si>
    <t>28 052 490 758</t>
  </si>
  <si>
    <t>Mardarne No 1 Trust</t>
  </si>
  <si>
    <t>48 117 464 674</t>
  </si>
  <si>
    <t>Mardarne Pty Ltd</t>
  </si>
  <si>
    <t>20 050 291 060</t>
  </si>
  <si>
    <t>Minchinbury No. 1 Trust</t>
  </si>
  <si>
    <t>Minchinbury No. 1 Trust is an Australia Post controlled  trust  holding property assets.</t>
  </si>
  <si>
    <t>94 746 511 945</t>
  </si>
  <si>
    <t>Minchinbury No. 2 Trust</t>
  </si>
  <si>
    <t>Minchinbury No. 2 Trust is an Australia Post controlled  trust  holding property assets.</t>
  </si>
  <si>
    <t>28 486 219 191</t>
  </si>
  <si>
    <t>Multigroup Distribution Services Pty Ltd</t>
  </si>
  <si>
    <t>44 001 227 890</t>
  </si>
  <si>
    <t>Our Neighbourhood Pty Ltd</t>
  </si>
  <si>
    <t>Our Neighbourhood Pty Ltd is an Australia Post controlled entity, established as a trustee for Australia Post's Public Ancillary Fund.</t>
  </si>
  <si>
    <t>84 164 450 819</t>
  </si>
  <si>
    <t>http://ourneighbourhood.com.au/the-our-neighbourhood-trust.html</t>
  </si>
  <si>
    <t>Our Neighbourhood Trust</t>
  </si>
  <si>
    <t>Our Neighbourhood Trust is an Australia Post controlled  Public Ancillary Trust.</t>
  </si>
  <si>
    <t>33 728 717 537</t>
  </si>
  <si>
    <t>POLi Payments Pty Ltd</t>
  </si>
  <si>
    <t>73 105 393 664</t>
  </si>
  <si>
    <t>https://www.polipayments.com/</t>
  </si>
  <si>
    <t>Post Fulfilment Online Pty Ltd</t>
  </si>
  <si>
    <t>39 077 184 420</t>
  </si>
  <si>
    <t>Post Logistics Australasia Pty Ltd</t>
  </si>
  <si>
    <t>Post Logistics Australasia Pty Ltd is an Australia Post controlled holding company for Lakewood Logistics Pty Ltd - currently inactive.</t>
  </si>
  <si>
    <t>75 002 579 115</t>
  </si>
  <si>
    <t>Postcorp Developments Pty Ltd</t>
  </si>
  <si>
    <t>53 066 773 180</t>
  </si>
  <si>
    <t>PostLogistics Pte Ltd</t>
  </si>
  <si>
    <t>SecurePay Holdings Pty Ltd</t>
  </si>
  <si>
    <t>SecurePay Holdings Pty Ltd is an Australia Post controlled holding company for SecurePay  Pty Ltd, an entity which provides online payment services.</t>
  </si>
  <si>
    <t>87 081 623 403</t>
  </si>
  <si>
    <t>https://www.securepay.com.au/</t>
  </si>
  <si>
    <t>SecurePay Pty Ltd</t>
  </si>
  <si>
    <t>92 088 101 875</t>
  </si>
  <si>
    <t>Sprintpak Pty Ltd</t>
  </si>
  <si>
    <t>Sprintpak Pty Ltd is an Australia Post controlled entity providing warehousing logistics services.</t>
  </si>
  <si>
    <t>79 006 712 563</t>
  </si>
  <si>
    <t>Star Track Couriers Pty Ltd</t>
  </si>
  <si>
    <t>12 076 597 950</t>
  </si>
  <si>
    <t>http://www.startrack.com.au/</t>
  </si>
  <si>
    <t>Star Track Pty Ltd</t>
  </si>
  <si>
    <t>73 068 767 117</t>
  </si>
  <si>
    <t>Star Track Special Services Pty Ltd</t>
  </si>
  <si>
    <t>32 001 686 755</t>
  </si>
  <si>
    <t>StarTrack Retail Pty Ltd</t>
  </si>
  <si>
    <t>53 146 789 979</t>
  </si>
  <si>
    <t>The Australia Post Shelf Trust (Number 1)</t>
  </si>
  <si>
    <t>The Australia Post Shelf Trust Number 1  is a  Trust owned by PostCorp Development Pty Ltd.</t>
  </si>
  <si>
    <t>The Australia Post Shelf Trust (Number 2)</t>
  </si>
  <si>
    <t>The Australia Post Shelf Trust Number 2  is a  Trust owned by PostCorp Development Pty Ltd.</t>
  </si>
  <si>
    <t>Australian Air Force (Royal Australian Air Force)</t>
  </si>
  <si>
    <t>Defence Act 1903, section 30; and Air Force Act 1923</t>
  </si>
  <si>
    <t>68 706 814 312</t>
  </si>
  <si>
    <t>Department of Defence</t>
  </si>
  <si>
    <t>http://www.airforce.gov.au</t>
  </si>
  <si>
    <t>Australian Army</t>
  </si>
  <si>
    <t>Defence Act 1903, section 30</t>
  </si>
  <si>
    <t>http://www.army.gov.au/</t>
  </si>
  <si>
    <t>http://www.defence.gov.au/AnnualReports/</t>
  </si>
  <si>
    <t>Australian Defence College</t>
  </si>
  <si>
    <t>http://www.defence.gov.au/adc/</t>
  </si>
  <si>
    <t>Australian Defence Force Financial Services Consumer Centre</t>
  </si>
  <si>
    <t>The Centre's principal activity is the provision of curriculum-based financial education to all Australian Defence Force members at various stages in their careers (from recruits, deployment, promotion to transition). The Centre also provides the Chief of the Defence Force and the Service Chiefs with technical assistance on related matters, as requested. The Centre has 6 members, with the Chair appointed by the Chief of the Defence Force, and other representatives from each Service and the Australian Public Service.</t>
  </si>
  <si>
    <t>Australian Defence Human Research Ethics Committee</t>
  </si>
  <si>
    <t>Australian Geo-spatial Intelligence Organisation</t>
  </si>
  <si>
    <t>Canberra ACT</t>
  </si>
  <si>
    <t>http://www.defence.gov.au/digo/index.htm</t>
  </si>
  <si>
    <t>Australian Government Defence Export Support Forum</t>
  </si>
  <si>
    <t>http://www.defence.gov.au/teamaustralia/Events.htm</t>
  </si>
  <si>
    <t>Australian Signals Directorate</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</si>
  <si>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</si>
  <si>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</si>
  <si>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</si>
  <si>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Defence Families of Australia</t>
  </si>
  <si>
    <t>27 688 368 241</t>
  </si>
  <si>
    <t>http://www.dfa.org.au</t>
  </si>
  <si>
    <t>Defence Force Advocate</t>
  </si>
  <si>
    <t>Defence Act 1903, section 58S</t>
  </si>
  <si>
    <t>28 743 866 496</t>
  </si>
  <si>
    <t>Defence Honours and Awards Appeals Tribunal</t>
  </si>
  <si>
    <t>Administratively in 2008, and then under the Defence Legislation Amendment Act [No. 1] 2010 [Cwlth]</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</si>
  <si>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</si>
  <si>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</si>
  <si>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</si>
  <si>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Defence Reserve Support Council</t>
  </si>
  <si>
    <t>http://www.defencereservessupport.gov.au/</t>
  </si>
  <si>
    <t>http://www.dsto.defence.gov.au/</t>
  </si>
  <si>
    <t>http://www.dsto.defence.gov.au/publication/dsto-strategic-plan-2013-2018</t>
  </si>
  <si>
    <t>Director of Military Prosecutions</t>
  </si>
  <si>
    <t>Defence Force Discipline Act 1982, section 188G</t>
  </si>
  <si>
    <t>http://www.defence.gov.au/mjs/organisations.htm#3</t>
  </si>
  <si>
    <t>Forces Entertainment Board</t>
  </si>
  <si>
    <t>Inspector-General of the Australian Defence Force</t>
  </si>
  <si>
    <t>http://www.defence.gov.au/mjs/organisations.htm#1</t>
  </si>
  <si>
    <t>Judge Advocate General and Deputy Judge Advocate Generals</t>
  </si>
  <si>
    <t>Defence Force Discipline Act 1982, section 179</t>
  </si>
  <si>
    <t>http://www.defence.gov.au/JAG/</t>
  </si>
  <si>
    <t>http://www.defence.gov.au/JAG/Reports.asp</t>
  </si>
  <si>
    <t>Office of Reserve Service Protection</t>
  </si>
  <si>
    <t>Defence Reserve Service (Protection) Regulations 2001</t>
  </si>
  <si>
    <t>http://www.defencereservessupport.gov.au/for-reservists/serving-as-a-reservist/</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</si>
  <si>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</si>
  <si>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</si>
  <si>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http://www.acpmh.unimelb.edu.au/</t>
  </si>
  <si>
    <t>Rapid, Prototyping, Development and Evaluation Board</t>
  </si>
  <si>
    <t>Rapid, Prototyping, Development and Evaluation Board (RPDE) conducts two main types of activities: (1) Quicklooks; and, (2) Tasks:
- A Quicklook delivers guidance, advice and input on a Defence issue by rapidly bringing together experts from industry and academia. A Quicklook delivers a report in an agreed timeframe, usually less than three months.
- Tasks delivers a prototyped solution, which may be a report, a proof of concept, or a physical prototype (limited to Technical Readiness Level 6). Tasks focus on identifying, understanding and facilitating change and may involve the introduction of a new organisations, concepts and/or technologies. The Task report considers all Fundamental Inputs to Capability elements, and may be focused beyond technology or equipment. Tasks normally take 12-18 months to complete.
RPDE is governed by a Board of (17) Participant representatives chaired by Head of Capability Systems, Capability Development Group (CDG), Department of Defence. Project activities are overseen by a (19 member) One Star Steering Group chaired by the Director General Integrated Capability Development, CDG.    RPDE is an innovative collaboration between Defence, Industry and Academia that seeks to harness their collective knowledge and expertise to solve Defence's complex capability problems.  RPDE maintains a collegiate and cooperative environment that seeks to encourage and maintain a broad engagement between all the stakeholders.</t>
  </si>
  <si>
    <t>Relationship agreement between the Commonwealth and Industry participants</t>
  </si>
  <si>
    <t>Head of Capability Systems - Capability Development Group, Dept of Defence</t>
  </si>
  <si>
    <t>Registrar of Military Justice</t>
  </si>
  <si>
    <t>Defence Force Discipline Act 1982, section 188FB</t>
  </si>
  <si>
    <t>Religious Advisory Committee to the Services</t>
  </si>
  <si>
    <t>Chief of the Defence Force</t>
  </si>
  <si>
    <t>RACS Secretary HMAS Kuttabul</t>
  </si>
  <si>
    <t>Woomera Prohibited Area Advisory Board</t>
  </si>
  <si>
    <t>Agreed to as a recommendation of the Hawke Review 2011</t>
  </si>
  <si>
    <t>Prime Minister</t>
  </si>
  <si>
    <t>http://www.defence.gov.au/woomera/board/</t>
  </si>
  <si>
    <t>http://www.defence.gov.au/woomera/board/index.htm</t>
  </si>
  <si>
    <t>http://www.defence.gov.au/</t>
  </si>
  <si>
    <t>http://www.defence.gov.au/AboutUs.asp</t>
  </si>
  <si>
    <t>Australian Cyber Security Centre</t>
  </si>
  <si>
    <t>http://www.acsc.gov.au/index.html</t>
  </si>
  <si>
    <t>Australian Defence Force Cover Scheme (ADF Cover)</t>
  </si>
  <si>
    <t>Australian Defence Force Cover Act 2015</t>
  </si>
  <si>
    <t>http://www.defence.gov.au/dpe/pac/ADFCover.pdf</t>
  </si>
  <si>
    <t>Australian Defence Force Superannuation Scheme (ADF Super)</t>
  </si>
  <si>
    <t>Australian Defence Force Superannuation Act 2015; by a Trust Deed executed by the Minister</t>
  </si>
  <si>
    <t>https://www.militarysuper.gov.au/adf-super/</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</si>
  <si>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</si>
  <si>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</si>
  <si>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Defence Act 1903</t>
  </si>
  <si>
    <t>http://www.navy.gov.au/about</t>
  </si>
  <si>
    <t>Centre for Defence Industry Capability</t>
  </si>
  <si>
    <t>No, but disclosed in parent's financial statements</t>
  </si>
  <si>
    <t>https://www.business.gov.au/cdic</t>
  </si>
  <si>
    <t>The position of CDF is now a statutory position following the First Principles Review</t>
  </si>
  <si>
    <t>http://www.defence.gov.au/cdf/</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</si>
  <si>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</si>
  <si>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</si>
  <si>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</si>
  <si>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First Principles Review Oversight Board</t>
  </si>
  <si>
    <t>http://www.defence.gov.au/publications/reviews/firstprinciples/</t>
  </si>
  <si>
    <t>Future Submarine Competitive Evaluation Process - Expert Advisory Panel</t>
  </si>
  <si>
    <t>The Expert Advisory Panel will assure the Government that the Future Submarine Competitive Evaluation Process remains sound, is conducted in accordance with probity and accountability principles, and that participants have been treated fairly and equitably.</t>
  </si>
  <si>
    <t>Vice Chief of the Defence Force</t>
  </si>
  <si>
    <t>The position of VCDF is now a statutory position following the First Principles Review</t>
  </si>
  <si>
    <t>http://www.defence.gov.au/VCDF/</t>
  </si>
  <si>
    <t>Young Endeavour Youth Scheme</t>
  </si>
  <si>
    <t>Defence Health Limited</t>
  </si>
  <si>
    <t>80 008 629 481</t>
  </si>
  <si>
    <t>https://www.defencehealth.com.au/</t>
  </si>
  <si>
    <t>Army Amenities Fund Company</t>
  </si>
  <si>
    <t>Corporations Act company controlled by the Commonwealth</t>
  </si>
  <si>
    <t>82 008 629 490</t>
  </si>
  <si>
    <t>http://www.armyholidays.com.au/</t>
  </si>
  <si>
    <t>http://www.armyholidays.com.au/about/strategic-statement</t>
  </si>
  <si>
    <t>http://www.armyholidays.com.au/about/annual-report</t>
  </si>
  <si>
    <t>Army and Air Force Canteen Service</t>
  </si>
  <si>
    <t>Army and Air Force Canteen Service Regulations 1959</t>
  </si>
  <si>
    <t>69 289 134 420</t>
  </si>
  <si>
    <t>http://www.aafcans.gov.au</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</si>
  <si>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</si>
  <si>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</si>
  <si>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</si>
  <si>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http://armyrtf.com.au</t>
  </si>
  <si>
    <t>Australian Strategic Policy Institute Limited</t>
  </si>
  <si>
    <t>77 097 369 045</t>
  </si>
  <si>
    <t>https://www.aspi.org.au/</t>
  </si>
  <si>
    <t>https://www.aspi.org.au/publications/search?query=annual+report&amp;meta_a_orsand=&amp;meta_T_orsand=&amp;fDatemin=&amp;fDatemax=&amp;submit=Search+publications</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</si>
  <si>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</si>
  <si>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</si>
  <si>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</si>
  <si>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Housing and Community Amenities</t>
  </si>
  <si>
    <t>72 968 504 934</t>
  </si>
  <si>
    <t>http://www.dha.gov.au</t>
  </si>
  <si>
    <t>http://www.dha.gov.au/about-us/our-organisation/governance</t>
  </si>
  <si>
    <t>http://www.dha.gov.au/about-us/media-and-publications/annual-reports</t>
  </si>
  <si>
    <t>RAAF Welfare Recreational Company</t>
  </si>
  <si>
    <t>Services Trust Funds Act 1947</t>
  </si>
  <si>
    <t>45 008 499 303</t>
  </si>
  <si>
    <t>http://www.raafholidays.com.au</t>
  </si>
  <si>
    <t>http://www.raafholidays.com.au/about/business-plan</t>
  </si>
  <si>
    <t>http://www.raafholidays.com.au/about/annual-reports</t>
  </si>
  <si>
    <t>Royal Australian Air Force Veterans Residences Trust Fund</t>
  </si>
  <si>
    <t>41 893 787 911</t>
  </si>
  <si>
    <t>Royal Australian Air Force Welfare Trust Fund</t>
  </si>
  <si>
    <t>The Trust provides benefits for serving and former members of the Royal Australian Air Force and their dependants.</t>
  </si>
  <si>
    <t>24 616 803 717</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</si>
  <si>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</si>
  <si>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</si>
  <si>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</si>
  <si>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50 616 294 781</t>
  </si>
  <si>
    <t>http://www.navycanteens.com.au</t>
  </si>
  <si>
    <t>Royal Australian Navy Relief Trust Fund</t>
  </si>
  <si>
    <t>The Fund provides welfare assistance to serving and ex-serving members of the RAN and their families.</t>
  </si>
  <si>
    <t>49 934 525 476</t>
  </si>
  <si>
    <t>http://intranet.defence.gov.au/navyweb/sites/RANRTF/ComWeb.asp?page=255915</t>
  </si>
  <si>
    <t>http://intranet.defence.gov.au/navyweb/sites/RANRTF/comweb.asp?page=265585&amp;Title=Publications</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</si>
  <si>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</si>
  <si>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</si>
  <si>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Agreement for the Operation of the Asia-Pacific Centre for Military Law</t>
  </si>
  <si>
    <t>http://www.apcml.org</t>
  </si>
  <si>
    <t>http://apcml.org/our-mission-vision-and-goals</t>
  </si>
  <si>
    <t>Australian Civil-Military Centre</t>
  </si>
  <si>
    <t>https://www.acmc.gov.au/</t>
  </si>
  <si>
    <t>Australian Government Security Vetting Agency</t>
  </si>
  <si>
    <t>The Defence Security Authority (DSA) leads Defence's protective security efforts, and sets Defence protective security policy-including authoring its primary source of protective security policy, the Defence Security Manual; further it assists the Secretary, Chief of the Defence Force, Group Heads and Service Chiefs to manage security risk; and under the auspices of the Australian Government Security Vetting Agency undertakes security clearance vetting for the whole-of-government; and finally DSA monitors Defence's security performance.
The Defence Security Authority is part of the department and is not created under a separate statute.</t>
  </si>
  <si>
    <t>http://www.defence.gov.au/dsa/</t>
  </si>
  <si>
    <t>Australian Hydrographic Service</t>
  </si>
  <si>
    <t>The Australian Hydrographic Service is the entity responsible for the provision of hydrographic services to Australia, under the Safety of Life at Sea (SOLAS) Convention</t>
  </si>
  <si>
    <t>Australian Maritime Defence Council</t>
  </si>
  <si>
    <t>DHA Advisory Committee</t>
  </si>
  <si>
    <t>The DHA Advisory Committee's function is, either on its own initiative or at the request of DHA, to give advice and information to DHA about the performance of DHA's functions.</t>
  </si>
  <si>
    <t>Defence Housing Australia Act 1987, section 27</t>
  </si>
  <si>
    <t>Defence Housing Australia and Defence Chiefs</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</si>
  <si>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</si>
  <si>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</si>
  <si>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DHA Investment Management Ltd</t>
  </si>
  <si>
    <t>16 161 662 255</t>
  </si>
  <si>
    <t>https://www.dhaim.com.au/</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</si>
  <si>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</si>
  <si>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</si>
  <si>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Navy Health Ltd</t>
  </si>
  <si>
    <t>61 092 229 000</t>
  </si>
  <si>
    <t>http://navyhealth.com.au/</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</si>
  <si>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</si>
  <si>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</si>
  <si>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</si>
  <si>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</si>
  <si>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</si>
  <si>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Higher Education</t>
  </si>
  <si>
    <t>52 234 063 906</t>
  </si>
  <si>
    <t>http://www.anu.edu.au</t>
  </si>
  <si>
    <t>http://www.anu.edu.au/about/plans-reviews</t>
  </si>
  <si>
    <t>The Australian Government Department of Education is responsible for national policies and programmes that help Australians access early childhood education, school education, post-school, higher education, international education and academic research.</t>
  </si>
  <si>
    <t>12 862 898 150</t>
  </si>
  <si>
    <t>https://education.gov.au</t>
  </si>
  <si>
    <t>http://www.education.gov.au/strategic-plan-2014-2017</t>
  </si>
  <si>
    <t>https://education.gov.au/annual-reports?resource=</t>
  </si>
  <si>
    <t>Aboriginal and Torres Strait Islander Education Advisory Group</t>
  </si>
  <si>
    <t>The Aboriginal and Torres Strait Islander Education Advisory Group (ATSIEAG) is a cross-cutting advisory group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</si>
  <si>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COAG Education Council</t>
  </si>
  <si>
    <t>Australia Indonesia Centre</t>
  </si>
  <si>
    <t>12 377 614 012</t>
  </si>
  <si>
    <t>http://australiaindonesiacentre.org/mission-and-objectives/</t>
  </si>
  <si>
    <t>Australian Industry and Skills Committee</t>
  </si>
  <si>
    <t>https://www.education.gov.au/AISC</t>
  </si>
  <si>
    <t>Australian-American Educational Foundation (Fulbright Commission)</t>
  </si>
  <si>
    <t>http://www.fulbright.com.au/</t>
  </si>
  <si>
    <t>http://www.fulbright.com.au/about/governance</t>
  </si>
  <si>
    <t>http://www.fulbright.com.au/media-and-news/publications</t>
  </si>
  <si>
    <t>The Council for International Education will oversee the implementation of the National Strategy for International Education 2025</t>
  </si>
  <si>
    <t>https://internationaleducation.gov.au</t>
  </si>
  <si>
    <t>Early Childhood Policy Group</t>
  </si>
  <si>
    <t>The Early Childhood Policy Group (ECPG) reports to and provides high-level strategic policy advice to AESOC on all early childhood related components of the Education Council strategic reform framework.
ECPG replaced the Early Childhood Development Working Group (ECDWG) in January 2014.</t>
  </si>
  <si>
    <t>Australian Education Senior Officials Committee (AESOC)</t>
  </si>
  <si>
    <t>Flexible Literacy for Remote Primary Schools Programme Advisory Committee</t>
  </si>
  <si>
    <t>Schools Policy Group</t>
  </si>
  <si>
    <t>The Schools Policy Group reports to and provides high-level strategic policy advice to AEEYSOC on all school education components of the Education Council strategic reform framework and on any national education agreement, including all school education related elements of the Education Council work plan; progress towards the delivery of those priorities and towards the achievement of nationally agreed goals and objectives, and future priorities and directions in order to achieve the nationally agreed goals and objectives.
Specifically the Schools Policy Group will have strategic oversight of and provide advice to AEEYSOC on national curriculum, reporting; assessment and education architecture alongside planning, monitoring and reporting in relation to ACARA, AITSL and ESA, and initial teacher education, teacher and school leadership, and professional development, quality of schooling, languages education, Science, Technology, Engineering and Mathematics in schools, research opportunities pursuant to the Education Council research plan, and national funding arrangements for schooling and any associated agreements.
Membership compromised of senior officers with responsibility for school education policy from all jurisdictions including ACARA, AITSL and ESA (as Observers) and the non-government sector.</t>
  </si>
  <si>
    <t>Schools Vocational Learning and Training Working Group</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</si>
  <si>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</si>
  <si>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</si>
  <si>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ANU Enterprise Pty Limited</t>
  </si>
  <si>
    <t>Undertake research and experimental work and the promotion of the use of techniques and processes derived or developed from research and experimental work</t>
  </si>
  <si>
    <t>31 008 548 650</t>
  </si>
  <si>
    <t>http://www.anuenterprise.com.au</t>
  </si>
  <si>
    <t>Australian Scientific Instruments Pty Limited</t>
  </si>
  <si>
    <t>Development, manufacture and sale of scientific instruments.</t>
  </si>
  <si>
    <t>43 008 644 273</t>
  </si>
  <si>
    <t>http://www.asi-pl.com.au</t>
  </si>
  <si>
    <t>National Centre for Vocational Education Research Ltd</t>
  </si>
  <si>
    <t>87 007 967 311</t>
  </si>
  <si>
    <t>Australian Curriculum, Assessment and Reporting Authority</t>
  </si>
  <si>
    <t>Australian Curriculum, Assessment and Reporting Authority Act 2008</t>
  </si>
  <si>
    <t>Education</t>
  </si>
  <si>
    <t>54 735 928 084</t>
  </si>
  <si>
    <t>http://www.acara.edu.au</t>
  </si>
  <si>
    <t>http://www.acara.edu.au/about_us/about_us.html</t>
  </si>
  <si>
    <t>http://www.acara.edu.au/news_media/publications.html</t>
  </si>
  <si>
    <t>Australian Institute for Teaching and School Leadership Limited</t>
  </si>
  <si>
    <t>Public Governance, Performance and Accountability Act 2013 and subject to the provisions of the Commonwealth Corporations Act 2001</t>
  </si>
  <si>
    <t>17 117 362 740</t>
  </si>
  <si>
    <t>http://www.aitsl.edu.au/about-us</t>
  </si>
  <si>
    <t>Australian Institute of Aboriginal and Torres Strait Islander Studies</t>
  </si>
  <si>
    <t>Australian Institute of Aboriginal and Torres Strait Islander Studies Act 1989</t>
  </si>
  <si>
    <t>General Public Service</t>
  </si>
  <si>
    <t>62 020 533 641</t>
  </si>
  <si>
    <t>http://aiatsis.gov.au/</t>
  </si>
  <si>
    <t>http://www.aiatsis.gov.au/about-us/corporate-documents-and-policies</t>
  </si>
  <si>
    <t>Australian Research Council</t>
  </si>
  <si>
    <t>Australian Research Council Act 2001</t>
  </si>
  <si>
    <t>35 201 451 156</t>
  </si>
  <si>
    <t>http://www.arc.gov.au</t>
  </si>
  <si>
    <t>http://www.arc.gov.au/corporate-plan</t>
  </si>
  <si>
    <t>http://www.arc.gov.au/annual-reports</t>
  </si>
  <si>
    <t>National Vocational Education and Training Regulator (Australian Skills Quality Authority)</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</si>
  <si>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</si>
  <si>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</si>
  <si>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72 581 678 650</t>
  </si>
  <si>
    <t>http://www.asqa.gov.au</t>
  </si>
  <si>
    <t>http://www.asqa.gov.au/news-and-publications/publications/publications.html</t>
  </si>
  <si>
    <t>http://www.asqa.gov.au/publications/annual-reports.html</t>
  </si>
  <si>
    <t>Tertiary Education Quality and Standards Agency</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</si>
  <si>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</si>
  <si>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</si>
  <si>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</si>
  <si>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http://www.teqsa.gov.au</t>
  </si>
  <si>
    <t>http://www.teqsa.gov.au/about/strategic-plan</t>
  </si>
  <si>
    <t>http://www.teqsa.gov.au/news-publications/publications</t>
  </si>
  <si>
    <t>Australia India Education Council</t>
  </si>
  <si>
    <t>http://www.australiaindiaeducation.com</t>
  </si>
  <si>
    <t>The COAG Education Council is primarily supported by a group of senior officials with responsibility for school education, early childhood and youth affairs who meet as the Australian Education Senior Officials Committee (AESOC).
AESOC is directly responsible to the Education Council for the execution of Education Council decisions. Specifically, AEEOC:
- provides policy advice to the Education Council
- supervises and coordinates the Education Council work across its advisory bodies and working groups;
- resolves operational and policy issues before progressing matters raised by ministerial authorities and companies to the Education Council; and
- manages and coordinates jurisdictions' funding contributions for nationally agreed projects and initiatives, through the Education Council Secretariat.</t>
  </si>
  <si>
    <t>Copyright Advisory Group</t>
  </si>
  <si>
    <t>Data Strategy Group</t>
  </si>
  <si>
    <t>The Data Strategy Group (DSG) is tasked with providing high-level strategic data policy advice to the Australian Education, Early Childhood and Youth Affairs Systems Officials Committees (AEEYSOC) to support the Education Council Strategic Reform Framework and the development of evidence-based policy, including monitoring and reporting on school education and early childhood outcomes.
Department of Education and Training will provide secretariat for the DSG and support to the Chair.</t>
  </si>
  <si>
    <t>Australian Education, Early Childhood Development and Youth Affairs Senior Officials Committee (AEEYSOC)</t>
  </si>
  <si>
    <t>Early Childhood Data Sub Group</t>
  </si>
  <si>
    <t>Early Childhood Data Subgroup (ECDSG) carries out work on data improvement in the area of early childhood outcomes, policy, programs and services in order to provide advice to the DSG.
Department of Education and Training will provide secretariat support to the ECDSG and support to the Chair.</t>
  </si>
  <si>
    <t>Data Strategy Group (DSG)</t>
  </si>
  <si>
    <t>Higher Education Standards Panel</t>
  </si>
  <si>
    <t>http://hestandards.gov.au</t>
  </si>
  <si>
    <t>International Assessments Joint National Advisory Committee</t>
  </si>
  <si>
    <t>Facilitate communication between the Department of Education and Training, state and territory governments, national project manager(s), school systems, education and subject experts, professional associations, and other relevant stakeholders to enable the provision of effective advice and support for Australia's participation in international assessments.</t>
  </si>
  <si>
    <t>Joint Working Group to Provide Advice on Reform for Students with Disability</t>
  </si>
  <si>
    <t>http://education.gov.au/background-information-nationally-consistent-collection-data-school-students-disability</t>
  </si>
  <si>
    <t>Safe and Supportive School Communities Working Group</t>
  </si>
  <si>
    <t>http://education.qld.gov.au/</t>
  </si>
  <si>
    <t>Trades Recognition Australia</t>
  </si>
  <si>
    <t>74 599 608 295</t>
  </si>
  <si>
    <t>Tuition Protection Service Advisory Board</t>
  </si>
  <si>
    <t>Education Services for Overseas Students Act 2000</t>
  </si>
  <si>
    <t>https://www.education.gov.au</t>
  </si>
  <si>
    <t>Tuition Protection Service Director</t>
  </si>
  <si>
    <t>The functions of the TPS Director include:
- providing assistance to international students affected by an unexpected provider closure by placing them in an alternative course or paying them a refund;
- managing the Overseas Students Tuition Fund; and 
- reporting to the Minister on the operations of the TPS and the financial status of the Overseas Students Tuition Fund (Annual Report).</t>
  </si>
  <si>
    <t>https://tps.gov.au/StaticContent/Get/AnnualReports</t>
  </si>
  <si>
    <t>ANU (UK) Foundation</t>
  </si>
  <si>
    <t>Established in the UK to facilitate fund-raising foundation activities for the advancement of education.</t>
  </si>
  <si>
    <t>http://philanthropy.anu.edu.au/endowment-for-excellence/foundations-of-the-anu-endowment-for-excellence/anu-uk-foundation/</t>
  </si>
  <si>
    <t>ANU MTAA Super Venture Capital Partnership, LP</t>
  </si>
  <si>
    <t>Provide investment in commercialisation, pre-seed and early stage private equity investment as part of the  - Motor Traders Association of Australia (MTAA) Super Venture Capital Partnership.</t>
  </si>
  <si>
    <t>65 402 155 067</t>
  </si>
  <si>
    <t>ANU MTAA Super Venture Capital Pty Limited</t>
  </si>
  <si>
    <t>Provide governance and administration services to ANU - Motor Traders Association of Australia (MTAA) Super Venture Capital Partnership</t>
  </si>
  <si>
    <t>17 112 749 854</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</si>
  <si>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</si>
  <si>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for Early Childhood Education and Care (NQF). ACECQA is governed by a 13 member Board appointed by consensus of the Education Council. Key functions include:
- promoting national consistency
- promoting continuous quality improvement by education and care services 
- educating and informing services and the community about the NQF
- publishing and maintaining national registers of early childhood education and care services, providers and Certified Supervisors.
The National Quality Framework was established on 1 January 2012 and includes:
- a legislative framework that consists of the Education and Care Services National Law and the Education  and Care Services National Regulations, incorporating the National Quality Standard 
- a quality assessment and rating system 
- a lead regulatory authority in each state and territory with primary responsibility for the approval, monitoring and quality assessment of services in their jurisdiction 
- a national body - ACECQA, to guide implementation of the NQF.</t>
  </si>
  <si>
    <t>Education and Care Services National Law Act 2010 (a States and Territories based legislation)</t>
  </si>
  <si>
    <t>59 372 786 746</t>
  </si>
  <si>
    <t>http://www.acecqa.gov.au</t>
  </si>
  <si>
    <t>http://www.acecqa.gov.au/strategic-plan</t>
  </si>
  <si>
    <t>http://www.acecqa.gov.au/annual-report</t>
  </si>
  <si>
    <t>BRU Holdings Pty Limited</t>
  </si>
  <si>
    <t>Was established to participate in the construction and operation of student accommodation facility on Section 30 Block 4 of the City West Precinct</t>
  </si>
  <si>
    <t>21 115 155 934</t>
  </si>
  <si>
    <t>BRU Projects Pty Limited</t>
  </si>
  <si>
    <t>Facilitate the day-to-day administration and operation of the student accommodation facility</t>
  </si>
  <si>
    <t>42 114 934 904</t>
  </si>
  <si>
    <t>Education Services Australia</t>
  </si>
  <si>
    <t>18 007 342 421</t>
  </si>
  <si>
    <t>http://www.esa.edu.au/about-us/strategic-plan</t>
  </si>
  <si>
    <t>http://www.esa.edu.au/about-us/annual-report</t>
  </si>
  <si>
    <t>SA2 Holdings Pty Limited</t>
  </si>
  <si>
    <t>Was established to participate in the construction and operation of student accommodation facility on part of Section 21 Block 4 of the City West Precinct</t>
  </si>
  <si>
    <t>66 126 340 163</t>
  </si>
  <si>
    <t>SA2 Projects Pty Limited</t>
  </si>
  <si>
    <t>25 126 340 805</t>
  </si>
  <si>
    <t>The Social Research Centre Pty Limited</t>
  </si>
  <si>
    <t>Survey research services and survey design, data management, analytics and qualitative analysis.</t>
  </si>
  <si>
    <t>91 096 153 212</t>
  </si>
  <si>
    <t>http://www.srcentre.com.au</t>
  </si>
  <si>
    <t>Coal Mining Industry (Long Service Leave Funding) Corporation</t>
  </si>
  <si>
    <t>PFC</t>
  </si>
  <si>
    <t>Coal Mining Industry (Long Service Leave) Administration Act 1992</t>
  </si>
  <si>
    <t>Other Economic Affairs</t>
  </si>
  <si>
    <t>12 039 670 644</t>
  </si>
  <si>
    <t>https://www.coallslcorp.com.au/docs/default-source/corporate-plan/cmilsl-2015-19-corporate-plan.pdf?sfvrsn=2</t>
  </si>
  <si>
    <t>http://coallslcorp.com.au/files-and-reports/annual-reports/</t>
  </si>
  <si>
    <t>Comcare</t>
  </si>
  <si>
    <t>Safety, Rehabilitation and Compensation Act 1988</t>
  </si>
  <si>
    <t>41 640 788 304</t>
  </si>
  <si>
    <t>http://www.comcare.gov.au</t>
  </si>
  <si>
    <t>http://www.comcare.gov.au/Forms_and_Publications/publications/corporate_publications/comcare_strategic_plan</t>
  </si>
  <si>
    <t>http://www.comcare.gov.au/Forms_and_Publications/publications/corporate_publications/comcare_annual_reports</t>
  </si>
  <si>
    <t>http://www.employment.gov.au</t>
  </si>
  <si>
    <t>http://www.employment.gov.au/about-department</t>
  </si>
  <si>
    <t>http://www.employment.gov.au/annual-reports</t>
  </si>
  <si>
    <t>Seafarers Safety, Rehabilitation and Compensation Authority</t>
  </si>
  <si>
    <t>32 745 854 352</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</si>
  <si>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</si>
  <si>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</si>
  <si>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</si>
  <si>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Safety, Rehabilitation and Compensation Commission</t>
  </si>
  <si>
    <t>Safety, Rehabilitation and Compensation Act 1988, section 89A</t>
  </si>
  <si>
    <t>http://www.srcc.gov.au/publications/srcc_corporate_documents</t>
  </si>
  <si>
    <t>http://www.srcc.gov.au/publications/srcc_corporate_documents/srcc_annual_reports</t>
  </si>
  <si>
    <t>Asbestos Safety and Eradication Agency</t>
  </si>
  <si>
    <t>Asbestos Safety and Eradication Agency Act 2013</t>
  </si>
  <si>
    <t>50 802 255 175</t>
  </si>
  <si>
    <t>http://www.asbestossafety.gov.au</t>
  </si>
  <si>
    <t>http://asbestossafety.gov.au/publications</t>
  </si>
  <si>
    <t>Australian Building and Construction Commission</t>
  </si>
  <si>
    <t>Building and Construction Industry (Improving Productivity) Act 2016</t>
  </si>
  <si>
    <t>68 003 725 098</t>
  </si>
  <si>
    <t>http://www.fwbc.gov.au/accountability/</t>
  </si>
  <si>
    <t>Fair Work Commission</t>
  </si>
  <si>
    <t>Fair Work Act 1999</t>
  </si>
  <si>
    <t>93 614 579 199</t>
  </si>
  <si>
    <t>https://www.fwc.gov.au/</t>
  </si>
  <si>
    <t>https://www.fwc.gov.au/about-us/operations/strategy-vision-future-directions</t>
  </si>
  <si>
    <t>https://www.fwc.gov.au/about-us/reports-publications/annual-reports</t>
  </si>
  <si>
    <t>Fair Work Act 2009</t>
  </si>
  <si>
    <t>43 884 188 232</t>
  </si>
  <si>
    <t>http://www.fairwork.gov.au</t>
  </si>
  <si>
    <t>http://www.fairwork.gov.au/about-us/policies-and-guides/internal-policies-and-plans</t>
  </si>
  <si>
    <t>http://www.fairwork.gov.au/about-us/reports-and-submissions/annual-reports</t>
  </si>
  <si>
    <t>Safe Work Australia</t>
  </si>
  <si>
    <t>Safe Work Australia Act 2008</t>
  </si>
  <si>
    <t>81 840 374 163</t>
  </si>
  <si>
    <t>http://www.safeworkaustralia.gov.au</t>
  </si>
  <si>
    <t>http://www.safeworkaustralia.gov.au/sites/swa/about/corporateinformation/pages/corporate</t>
  </si>
  <si>
    <t>http://www.safeworkaustralia.gov.au/sites/swa/about/annual-reports/pages/annual-reports</t>
  </si>
  <si>
    <t>Workplace Gender Equality Agency</t>
  </si>
  <si>
    <t>Workplace Gender and Equality Act 2012</t>
  </si>
  <si>
    <t>47 641 643 874</t>
  </si>
  <si>
    <t>https://www.wgea.gov.au</t>
  </si>
  <si>
    <t>https://www.wgea.gov.au/sites/default/files/Workplace%20Gender%20Equality%20Agency%20Corporate%20Plan%202015-16.pdf</t>
  </si>
  <si>
    <t>https://www.wgea.gov.au/accountability-and-reporting-documents/annual-reports</t>
  </si>
  <si>
    <t>Asbestos Safety and Eradication Agency Council</t>
  </si>
  <si>
    <t>Federal Safety Commissioner</t>
  </si>
  <si>
    <t>National Workplace Relations Consultative Council</t>
  </si>
  <si>
    <t>National Workplace Relations Consultative Council Act 2002, section 4</t>
  </si>
  <si>
    <t>Bureau of Meteorology</t>
  </si>
  <si>
    <t>Meteorology Act 1955</t>
  </si>
  <si>
    <t>92 637 533 532</t>
  </si>
  <si>
    <t>http://www.bom.gov.au</t>
  </si>
  <si>
    <t>http://www.bom.gov.au/inside/corp_documents.shtml</t>
  </si>
  <si>
    <t>Department of the Environment and Energy</t>
  </si>
  <si>
    <t>34 190 894 983</t>
  </si>
  <si>
    <t>http://www.environment.gov.au</t>
  </si>
  <si>
    <t>http://www.environment.gov.au/about-us/accountability-reporting</t>
  </si>
  <si>
    <t>Director of National Parks</t>
  </si>
  <si>
    <t>Environment Protection and Conservation Act 1999</t>
  </si>
  <si>
    <t>13 051 694 963</t>
  </si>
  <si>
    <t>http://www.environment.gov.au/node/35649</t>
  </si>
  <si>
    <t>http://www.environment.gov.au/topics/national-parks/parks-australia/publications</t>
  </si>
  <si>
    <t>Great Barrier Reef Marine Park Authority</t>
  </si>
  <si>
    <t>Great Barrier Reef Marine Park Act 1975</t>
  </si>
  <si>
    <t>12 949 356 885</t>
  </si>
  <si>
    <t>http://www.gbrmpa.gov.au</t>
  </si>
  <si>
    <t>http://www.gbrmpa.gov.au/about-us/corporate-information/annual-report</t>
  </si>
  <si>
    <t>Australia-Netherlands Committee on Old Dutch Shipwrecks</t>
  </si>
  <si>
    <t>Commonwealth Historic Shipwrecks Act 1976</t>
  </si>
  <si>
    <t>http://www.environment.gov.au/heritage/shipwrecks/international/ancods.html</t>
  </si>
  <si>
    <t>http://www.heritage-activities.nl/ancods/index.html</t>
  </si>
  <si>
    <t>COAG Energy Council</t>
  </si>
  <si>
    <t>https://scer.govspace.gov.au/about-us/terms-of-reference/</t>
  </si>
  <si>
    <t>COAG Energy Council Exploration, Investment &amp; GeoScience Working Group</t>
  </si>
  <si>
    <t>Working group established under the COAG Energy Council, with membership from the Commonwealth, States  and Territories, to discuss policy issues and implement agreed national programs related to the Council's exploration, investment and geoscience reform agenda</t>
  </si>
  <si>
    <t>COAG Energy Council Government GeoScience Information Committee</t>
  </si>
  <si>
    <t>Working group established under the COAG Energy Council, with membership from the Commonwealth, States  and Territories, to discuss policy issues and implement agreed national programs related to the Council's land access for resources reform agenda</t>
  </si>
  <si>
    <t>COAG Energy Council National Gas Emergency Response Advisory Committee</t>
  </si>
  <si>
    <t>Working group established under the COAG Energy Council, with membership from the Commonwealth, States  and Territories, to discuss policy issues and implement agreed national programs related to the Council's national gas emergency response responsibilities</t>
  </si>
  <si>
    <t>COAG Energy Council National Oil Supplies Emergency Committee</t>
  </si>
  <si>
    <t>Working group established under the COAG Energy Council, with membership from the Commonwealth, States  and Territories, to discuss policy issues and implement agreed national programs related to the Council's national oil supplies emergency response responsibilities</t>
  </si>
  <si>
    <t>COAG Energy Council Senior Committee of Officials</t>
  </si>
  <si>
    <t>COAG Energy Council Upstream Petroleum Resources Working Group</t>
  </si>
  <si>
    <t>Working group established under the COAG Energy Council, with membership from the Commonwealth, States  and Territories, to discuss policy issues and implement agreed national programs related to the Council's upstream petroleum resources reform agenda</t>
  </si>
  <si>
    <t>Emissions Reduction Assurance Committee</t>
  </si>
  <si>
    <t>Carbon Credits (Carbon Farming Initiative) Act 2011</t>
  </si>
  <si>
    <t>Energy Consumers Australia</t>
  </si>
  <si>
    <t>Historic Shipwrecks Delegates Committee</t>
  </si>
  <si>
    <t>http://www.environment.gov.au/topics/heritage/heritage-grants-and-funding</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</si>
  <si>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</si>
  <si>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</si>
  <si>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http://www.environment.gov.au/minister/hunt/2015/mr20151009.html</t>
  </si>
  <si>
    <t>Indigenous Reef Advisory Committee</t>
  </si>
  <si>
    <t>http://www.gbrmpa.gov.au/about-us/reef-advisory-committee/indigenous-reef-advisory-committee</t>
  </si>
  <si>
    <t>National Landcare Advisory Committee</t>
  </si>
  <si>
    <t>The role of the advisory committee is to advise the Natural Heritage Ministerial Board on the implementation of the National Landcare Programme including investment priorities, delivery, community consultation and engagement, and achievement of outcomes.</t>
  </si>
  <si>
    <t>Natural Heritage Ministerial Board</t>
  </si>
  <si>
    <t>http://www.nrm.gov.au/national-landcare-programme/board-and-committee</t>
  </si>
  <si>
    <t>Office of the Threatened Species Commissioner</t>
  </si>
  <si>
    <t>Environmental Protection and Biodiversity Conservation Act 1999</t>
  </si>
  <si>
    <t>Reef 2050 Advisory Committee</t>
  </si>
  <si>
    <t>The Great Barrier Reef Ministerial Forum and the Reef 2050 Plan</t>
  </si>
  <si>
    <t>Great Barrier Reef Ministerial Forum</t>
  </si>
  <si>
    <t>http://www.environment.gov.au/marine/gbr/reef2050/advisory-bodies</t>
  </si>
  <si>
    <t>Reef 2050 Plan Independent Expert Panel</t>
  </si>
  <si>
    <t>Reef Integrated Monitoring and Reporting Program - Steering Group</t>
  </si>
  <si>
    <t>Tourism Reef Advisory Committee</t>
  </si>
  <si>
    <t>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tourism. The Tourism Reef Advisory Committee replaces the previous Tourism and Recreation Reef Advisory Committee whose first meeting was held in February 2000.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t>
  </si>
  <si>
    <t>http://www.gbrmpa.gov.au/about-us/reef-advisory-committee/tourism-reef-advisory-committee</t>
  </si>
  <si>
    <t>Uluru-Kata Tjuta Board of Management</t>
  </si>
  <si>
    <t>Environment Protection and Biodiversity Conservation Act 1999</t>
  </si>
  <si>
    <t>http://www.environment.gov.au/topics/national-parks/uluru-kata-tjuta-national-park/management-and-conservation/park-management</t>
  </si>
  <si>
    <t>Wind Farm Commissioner</t>
  </si>
  <si>
    <t>http://www.environment.gov.au/climate-change/national-wind-farm-commissioner</t>
  </si>
  <si>
    <t>Australian Renewable Energy Agency</t>
  </si>
  <si>
    <t>Australian Renewable Energy Agency Act 2011 and Australian Renewable Energy Agency (Consequential Amendments and Transitional Provisions) Act 2011</t>
  </si>
  <si>
    <t>Fuel and Energy</t>
  </si>
  <si>
    <t>35 931 927 899</t>
  </si>
  <si>
    <t>http://arena.gov.au/</t>
  </si>
  <si>
    <t>Clean Energy Finance Corporation</t>
  </si>
  <si>
    <t>Clean Energy Finance Corporation Act 2012</t>
  </si>
  <si>
    <t>43 669 904 352</t>
  </si>
  <si>
    <t>http://www.cleanenergyfinancecorp.com.au</t>
  </si>
  <si>
    <t>http://www.cleanenergyfinancecorp.com.au/what-we-do/investment-mandate.aspx</t>
  </si>
  <si>
    <t>http://www.cleanenergyfinancecorp.com.au/reports/annual-report.aspx</t>
  </si>
  <si>
    <t>Clean Energy Regulator</t>
  </si>
  <si>
    <t>Clean Energy Regulator Act 2011</t>
  </si>
  <si>
    <t>72 321 984 210</t>
  </si>
  <si>
    <t>http://www.cleanenergyregulator.gov.au</t>
  </si>
  <si>
    <t>http://www.cleanenergyregulator.gov.au/About/Accountability-and-reporting/Corporate-plans</t>
  </si>
  <si>
    <t>http://www.cleanenergyregulator.gov.au/About/Accountability-and-reporting/Annual-Reports</t>
  </si>
  <si>
    <t>Climate Change Authority</t>
  </si>
  <si>
    <t>Climate Change Authority Act 2011</t>
  </si>
  <si>
    <t>60 585 018 782</t>
  </si>
  <si>
    <t>http://climatechangeauthority.gov.au</t>
  </si>
  <si>
    <t>http://www.climatechangeauthority.gov.au/about-cca</t>
  </si>
  <si>
    <t>Sydney Harbour Federation Trust</t>
  </si>
  <si>
    <t>Sydney Harbour Federation Trust Act 2001</t>
  </si>
  <si>
    <t>14 178 614 905</t>
  </si>
  <si>
    <t>http://www.harbourtrust.gov.au</t>
  </si>
  <si>
    <t>http://www.harbourtrust.gov.au/planning-projects/strategic-plans#comprehensve_plan</t>
  </si>
  <si>
    <t>http://www.harbourtrust.gov.au/about/publications/annual-reports</t>
  </si>
  <si>
    <t>Alligator Rivers Region Advisory Committee</t>
  </si>
  <si>
    <t>Environment Protection (Alligator Rivers Regions) Act 1978</t>
  </si>
  <si>
    <t>http://www.environment.gov.au/node/23142</t>
  </si>
  <si>
    <t>http://www.environment.gov.au/node/23143</t>
  </si>
  <si>
    <t>Alligator Rivers Region Technical Committee</t>
  </si>
  <si>
    <t>http://www.environment.gov.au/ssd/communication/committees/arrtc/index.html</t>
  </si>
  <si>
    <t>http://www.environment.gov.au/node/23146</t>
  </si>
  <si>
    <t>Australian Heritage Council</t>
  </si>
  <si>
    <t>Australian Heritage Council Act 2003</t>
  </si>
  <si>
    <t>http://www.environment.gov.au/heritage/ahc/index.html</t>
  </si>
  <si>
    <t>Australian World Heritage Advisory Committee</t>
  </si>
  <si>
    <t>Environment Protection and Heritage Council (EPHC)</t>
  </si>
  <si>
    <t>Formally appointed by COAG Environment Protection and Heritage Council. Now World Heritage properties nominate a representative</t>
  </si>
  <si>
    <t>http://www.environment.gov.au/heritage/organisations/world-heritage-committee.html</t>
  </si>
  <si>
    <t>http://www.environment.gov.au/topics/heritage/heritage-organisations/australian-heritage-council/about-council</t>
  </si>
  <si>
    <t>Booderee National Park Board of Management</t>
  </si>
  <si>
    <t>http://www.environment.gov.au/topics/national-parks/booderee-national-park/management-and-conservation/park-management</t>
  </si>
  <si>
    <t>Bureau of Meteorology Jurisdictional Reference Group on Water Information</t>
  </si>
  <si>
    <t>Commercial Building Disclosure Forum</t>
  </si>
  <si>
    <t>Commonwealth Environmental Water Holder</t>
  </si>
  <si>
    <t>http://www.environment.gov.au/water/cewo</t>
  </si>
  <si>
    <t>Commonwealth Environmental Water Office</t>
  </si>
  <si>
    <t>http://www.environment.gov.au/aggregation/commonwealth-environmental-water-office</t>
  </si>
  <si>
    <t>Fuel Standards Consultative Committee</t>
  </si>
  <si>
    <t>http://www.environment.gov.au/atmosphere/fuelquality/standards/fscc.html</t>
  </si>
  <si>
    <t>Great Barrier Reef Intergovernmental Agreement</t>
  </si>
  <si>
    <t>Hazardous Waste Technical Group</t>
  </si>
  <si>
    <t>Hazardous Waste (Regulation of Exports and Imports) Act 1989, sections 58B, 58C, 58D and 58E</t>
  </si>
  <si>
    <t>http://www.environment.gov.au/node/21236</t>
  </si>
  <si>
    <t>http://www.environment.gov.au/archive/settlements/publications/chemicals/hazardous-waste/tg/index.html</t>
  </si>
  <si>
    <t>Independent Expert Scientific Committee on Coal Seam Gas and Large Coal Mining Development</t>
  </si>
  <si>
    <t>Provides scientific advice to decision makers on the impact that coal seam gas and large coal mining development may have on Australia's water resources.</t>
  </si>
  <si>
    <t>http://www.iesc.environment.gov.au/</t>
  </si>
  <si>
    <t>http://www.iesc.environment.gov.au/iesc</t>
  </si>
  <si>
    <t>Indigenous Advisory Committee</t>
  </si>
  <si>
    <t>The Indigenous Advisory Committee (IAC) is an expert group who provide advice to the Minister for the Environment on the operation of the EPBC Act, taking into account the significance of Indigenous peoples' knowledge of the management of land and the conservation and sustainable use of biodiversity.</t>
  </si>
  <si>
    <t>http://www.environment.gov.au/indigenous/committees/iac.html</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</si>
  <si>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</si>
  <si>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</si>
  <si>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http://www.environment.gov.au/topics/national-parks/kakadu-national-park/management-and-conservation/park-management</t>
  </si>
  <si>
    <t>Land Sector Carbon and Biodiversity Board</t>
  </si>
  <si>
    <t>http://www.environment.gov.au/cleanenergyfuture/land-sector/board.html</t>
  </si>
  <si>
    <t>http://www.environment.gov.au/cleanenergyfuture/land-sector/board-ar.html</t>
  </si>
  <si>
    <t>Local Marine Advisory Committees - Bowen-Burdekin</t>
  </si>
  <si>
    <t>Twelve Local Marine Advisory Committees operate along the Great Barrier Reef catchment.
Representing community interests from Cape York south to the Burnett region, these advisory committees provide an avenue for local communities to discuss areas of concern directly with the agency. The committees also have input into the management of the Great Barrier Reef Marine Park and undertake activities that contribute to its long-term protection.
Each advisory committee meets at least five times a year.  Committee members are appointed for a three-year term.
The 2012-2015 term will conclude on 30 June 2015. Nominations are currently being accepted for LMAC membership for the 2015-2018 term. The new term will commence on 1 July 2015.</t>
  </si>
  <si>
    <t>http://www.gbrmpa.gov.au/about-us/local-marine-advisory-committees/bowen-burdekin</t>
  </si>
  <si>
    <t>Local Marine Advisory Committees - Burnett</t>
  </si>
  <si>
    <t>http://www.gbrmpa.gov.au/about-us/local-marine-advisory-committees/burrnett</t>
  </si>
  <si>
    <t>Local Marine Advisory Committees - Cairns</t>
  </si>
  <si>
    <t>http://www.gbrmpa.gov.au/about-us/local-marine-advisory-committees/cairns</t>
  </si>
  <si>
    <t>Local Marine Advisory Committees - Cape York</t>
  </si>
  <si>
    <t>http://www.gbrmpa.gov.au/about-us/local-marine-advisory-committees/cape-york-lmac</t>
  </si>
  <si>
    <t>Local Marine Advisory Committees - Capricorn Coast</t>
  </si>
  <si>
    <t>http://www.gbrmpa.gov.au/about-us/local-marine-advisory-committees/capricorn-coast</t>
  </si>
  <si>
    <t>Local Marine Advisory Committees - Cassowary Coast</t>
  </si>
  <si>
    <t>http://www.gbrmpa.gov.au/about-us/local-marine-advisory-committees/cassowary-coast</t>
  </si>
  <si>
    <t>Local Marine Advisory Committees - Douglas</t>
  </si>
  <si>
    <t>http://www.gbrmpa.gov.au/about-us/local-marine-advisory-committees/douglas</t>
  </si>
  <si>
    <t>Local Marine Advisory Committees - Gladstone</t>
  </si>
  <si>
    <t>http://www.gbrmpa.gov.au/about-us/local-marine-advisory-committees/gladstone-region</t>
  </si>
  <si>
    <t>Local Marine Advisory Committees - Hinchinbrook</t>
  </si>
  <si>
    <t>http://www.gbrmpa.gov.au/about-us/local-marine-advisory-committees/hinchinbrook</t>
  </si>
  <si>
    <t>Local Marine Advisory Committees - Mackay</t>
  </si>
  <si>
    <t>http://www.gbrmpa.gov.au/about-us/local-marine-advisory-committees/mackay</t>
  </si>
  <si>
    <t>Local Marine Advisory Committees - Townsville</t>
  </si>
  <si>
    <t>http://www.gbrmpa.gov.au/about-us/local-marine-advisory-committees/townsville</t>
  </si>
  <si>
    <t>Local Marine Advisory Committees - Whitsunday</t>
  </si>
  <si>
    <t>http://www.gbrmpa.gov.au/about-us/local-marine-advisory-committees/whitsunday-lmac</t>
  </si>
  <si>
    <t>National Environment Protection Council</t>
  </si>
  <si>
    <t>National Environment Protection Council Act 1994</t>
  </si>
  <si>
    <t>http://www.environment.gov.au/protection/nepc</t>
  </si>
  <si>
    <t>National Operating Committee on Jet Fuel Assurance</t>
  </si>
  <si>
    <t>National Wildlife Corridors Committee</t>
  </si>
  <si>
    <t>http://www.environment.gov.au/topics/biodiversity/biodiversity-conservation/wildlife-corridors</t>
  </si>
  <si>
    <t>http://www.environment.gov.au/resource/national-wildlife-corridors-plan-framework-landscape-scale-conservation</t>
  </si>
  <si>
    <t>The Natural Heritage Ministerial Board is established under the Natural Heritage Trust of Australia Act 1997.  The Board provides the formal mechanism for liaison and cooperation between the Environment and Agriculture Ministers on all matters relating to jointly managed  programmes funded through the Natural Heritage Trust (NHT) of Australia Account.  The Board supports the design and delivery of the National Landcare Programme.  It  also oversees and makes decisions on related programmes funded through the NHT Account, including the Reef Plan 2050 and the Indigenous Protected Areas programmes.  The Board consists of the Environment Minister and the Agriculture Minister.</t>
  </si>
  <si>
    <t>Natural Heritage Trust of Australia Act 1997</t>
  </si>
  <si>
    <t>Reef Water Quality Independent Science Panel</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</si>
  <si>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</si>
  <si>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</si>
  <si>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Rock Art Foundation Committee</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</si>
  <si>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</si>
  <si>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making or adoption of recovery plans and threat abatement plans.</t>
  </si>
  <si>
    <t>http://www.environment.gov.au/topics/biodiversity/threatened-species-ecological-communities/threatened-species-scientific</t>
  </si>
  <si>
    <t>http://www.environment.gov.au/archive/about/publications/annual-report/index.html#tssc</t>
  </si>
  <si>
    <t>Australian Energy Market Commission</t>
  </si>
  <si>
    <t>49 236 270 144</t>
  </si>
  <si>
    <t>http://www.aemc.gov.au/Major-Pages/Strategic-priorities</t>
  </si>
  <si>
    <t>Australian Energy Market Operator</t>
  </si>
  <si>
    <t>Australian Electoral Commission</t>
  </si>
  <si>
    <t>Finance</t>
  </si>
  <si>
    <t>Commonwealth Electoral Act 1918</t>
  </si>
  <si>
    <t>21 133 285 851</t>
  </si>
  <si>
    <t>http://aec.gov.au</t>
  </si>
  <si>
    <t>http://annualreport.aec.gov.au/annual-reports.html</t>
  </si>
  <si>
    <t>61 970 632 495</t>
  </si>
  <si>
    <t>http://www.finance.gov.au</t>
  </si>
  <si>
    <t>http://www.finance.gov.au/about-the-department/finance_strategic_plan/</t>
  </si>
  <si>
    <t>http://www.finance.gov.au/publications/annual-reports/</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</si>
  <si>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</si>
  <si>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</si>
  <si>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http://maps.finance.gov.au/parliamentarians_travel/comcar.html</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</si>
  <si>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</si>
  <si>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</si>
  <si>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</si>
  <si>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</si>
  <si>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http://www.css.gov.au/forms-and-publications/publications/</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</si>
  <si>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</si>
  <si>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</si>
  <si>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</si>
  <si>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http://www.dfrdb.gov.au/forms-and-publications/</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</si>
  <si>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</si>
  <si>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</si>
  <si>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</si>
  <si>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</si>
  <si>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</si>
  <si>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</si>
  <si>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https://www.pss.gov.au/forms-and-publications/publications/</t>
  </si>
  <si>
    <t>AHL Opal Fund</t>
  </si>
  <si>
    <t>Subsidiary Investment holding entity for the Future Fund Management Agency</t>
  </si>
  <si>
    <t>Future Fund Management Agency</t>
  </si>
  <si>
    <t>Cayman Islands</t>
  </si>
  <si>
    <t>Ares Credit Strategies Feeder III UK, LP</t>
  </si>
  <si>
    <t>Baranduda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</si>
  <si>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</si>
  <si>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Chelsea Co-Investment LP</t>
  </si>
  <si>
    <t>Clocktower FF LP</t>
  </si>
  <si>
    <t>COPS VI (F) Holdings Ltd</t>
  </si>
  <si>
    <t>United States of America</t>
  </si>
  <si>
    <t>Elementum Tranquillius Fund Ltd</t>
  </si>
  <si>
    <t>Epicentre Co-Investment 1 LP</t>
  </si>
  <si>
    <t>FFH No.3 Trust</t>
  </si>
  <si>
    <t>33 606 236 125</t>
  </si>
  <si>
    <t>Greenspring GE III Master LP</t>
  </si>
  <si>
    <t>Hayfin Opal III LP</t>
  </si>
  <si>
    <t>Ionic Volatility Arbitrage Fund III Ltd</t>
  </si>
  <si>
    <t>Ionic Volatility Arbitrage Master Fund III Ltd</t>
  </si>
  <si>
    <t>Lake Constance LP</t>
  </si>
  <si>
    <t>Guernsey</t>
  </si>
  <si>
    <t>North Haven Real Estate Fund VIII Co-Investments No.1 LP</t>
  </si>
  <si>
    <t>Parliamentary Retiring Allowances Trust</t>
  </si>
  <si>
    <t>Parliamentary Contributory Superannuation Act 1948, section 5</t>
  </si>
  <si>
    <t>QMS Diversified Global Macro Offshore Fund II Ltd</t>
  </si>
  <si>
    <t>QS FF Emerging Markets Feeder L.P.</t>
  </si>
  <si>
    <t>QS FF Emerging Markets L.P.</t>
  </si>
  <si>
    <t>Quadrant Private Equity No.4C</t>
  </si>
  <si>
    <t>Queenscliff Trust</t>
  </si>
  <si>
    <t>RCP FF Small Buyout Co-Investment Fund II, L.P.</t>
  </si>
  <si>
    <t>SEIF II Co-Invest FF LLC</t>
  </si>
  <si>
    <t>Thurgoona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</si>
  <si>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</si>
  <si>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ASC Pty Ltd</t>
  </si>
  <si>
    <t>Company Limited by Shares</t>
  </si>
  <si>
    <t>64 008 605 034</t>
  </si>
  <si>
    <t>http://www.asc.com.au/</t>
  </si>
  <si>
    <t>http://www.asc.com.au/en/About-Us/Corporate-Information/Annual-Report/</t>
  </si>
  <si>
    <t>Commonwealth Superannuation Corporation</t>
  </si>
  <si>
    <t>48 882 817 243</t>
  </si>
  <si>
    <t>http://www.csc.gov.au</t>
  </si>
  <si>
    <t>http://www.csc.gov.au/reports-and-information/annual-reports/</t>
  </si>
  <si>
    <t>Future Fund Act 2006</t>
  </si>
  <si>
    <t>53 156 699 293</t>
  </si>
  <si>
    <t>http://www.futurefund.gov.au</t>
  </si>
  <si>
    <t>http://www.futurefund.gov.au/annual_reports</t>
  </si>
  <si>
    <t>Australian Political Exchange Council</t>
  </si>
  <si>
    <t>Agreement of the Principals, an interim committee comprising of the leaders of major federal parliamentary parties</t>
  </si>
  <si>
    <t>http://www.polexchange.org.au/</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</si>
  <si>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</si>
  <si>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</si>
  <si>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</si>
  <si>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Comcover</t>
  </si>
  <si>
    <t>Department, in parallel to the registration and tabling of the Financial Management and Accountability Determination 2009/05 - Comcover Special Account Establishment 2009</t>
  </si>
  <si>
    <t>http://www.finance.gov.au/comcover/</t>
  </si>
  <si>
    <t>Future Fund Board of Guardians</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</si>
  <si>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</si>
  <si>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</si>
  <si>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</si>
  <si>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Military Superannuation and Benefits Scheme</t>
  </si>
  <si>
    <t>Military Superannuation and Benefits Act 1991</t>
  </si>
  <si>
    <t>http://www.militarysuper.gov.au/forms-and-publications/publications/</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</si>
  <si>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</si>
  <si>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</si>
  <si>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</si>
  <si>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</si>
  <si>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http://www.pssap.gov.au/forms-and-publications/publications/</t>
  </si>
  <si>
    <t>Adams Street Global Opportunities Secondary Fund II-A, L.P.</t>
  </si>
  <si>
    <t>Adams Street Partnership Fund - 2009 Non-US Emerging Markets Fund-A, L.P.</t>
  </si>
  <si>
    <t>Advent International GPE VII-F L.P.</t>
  </si>
  <si>
    <t>Archer Capital GF Trust 2C</t>
  </si>
  <si>
    <t>Archer Capital Trust 5C</t>
  </si>
  <si>
    <t>Ares Credit Strategies Feeder Fund III L.P.</t>
  </si>
  <si>
    <t>Ares Credit Strategies Fund III, L.P.</t>
  </si>
  <si>
    <t>Ares CSF III Luxembourg SARL</t>
  </si>
  <si>
    <t>Ares Private Debt Strategies Fund III, L.P.</t>
  </si>
  <si>
    <t>ASC AWD Shipbuilder Pty Ltd</t>
  </si>
  <si>
    <t>A wholly-owned subsidiary of ASC Shipbuilding Pty Ltd, the company is the contracting entity of ASC Pty Ltd in respect of the Air Warfare Destroyer build program</t>
  </si>
  <si>
    <t>15 112 123 181</t>
  </si>
  <si>
    <t>ASC Engineering Pty Ltd</t>
  </si>
  <si>
    <t>A wholly-owned subsidiary of ASC Pty Ltd, the company is the owner of all ASC Air Warfare Destroyer (AWD) related assets (property, infrastructure, plant, furniture and fittings)</t>
  </si>
  <si>
    <t>45 051 762 639</t>
  </si>
  <si>
    <t>ASC Modules Pty Ltd</t>
  </si>
  <si>
    <t>A wholly-owned subsidiary of ASC Shipbuilding Pty Ltd. The company is dormant.</t>
  </si>
  <si>
    <t>98 093 237 739</t>
  </si>
  <si>
    <t>ASC Shipbuilding Pty Ltd</t>
  </si>
  <si>
    <t>A wholly-owned subsidiary of ASC Pty Ltd, the company is the employer of the majority of the ASC Air Warfare Destroyer staff.</t>
  </si>
  <si>
    <t>15 051 899 864</t>
  </si>
  <si>
    <t>ASP Offshore Company Limited - 2009 Non-US Emerging Markets Fund-A</t>
  </si>
  <si>
    <t>ASP Offshore Company Limited - Global Opportunities Secondary Fund II-A</t>
  </si>
  <si>
    <t>Berkshire FF Multifamily Co-Investment Fund, L.P.</t>
  </si>
  <si>
    <t>Berkshire FF Multifamily Co-Investment REIT</t>
  </si>
  <si>
    <t>BlackRock Co-Investment Fund III (Parallel) L.P.</t>
  </si>
  <si>
    <t>Brookfield Real Estate Partners F L.P.</t>
  </si>
  <si>
    <t>Brookfield Retail Holdings II LLC</t>
  </si>
  <si>
    <t>Bulk Maritime Partners III Ltd</t>
  </si>
  <si>
    <t>Caiman IV-A FIV Sub LLC</t>
  </si>
  <si>
    <t>Deep Blue Tech Pty Ltd</t>
  </si>
  <si>
    <t>A wholly-owned subsidiary of ASC Pty Ltd and conducts submarine research and development. The company is now dormant</t>
  </si>
  <si>
    <t>13 127 163 722</t>
  </si>
  <si>
    <t>Dover Street 2011 Overflow Fund L.P.</t>
  </si>
  <si>
    <t>Fairchild Offshore Fund II L.P.</t>
  </si>
  <si>
    <t>Future Fund Investment Company No.1 Pty Ltd</t>
  </si>
  <si>
    <t>81 130 318 188</t>
  </si>
  <si>
    <t>Future Fund Investment Company No.2 Pty Ltd</t>
  </si>
  <si>
    <t>90 130 788 493</t>
  </si>
  <si>
    <t>Future Fund Investment Company No.3 Pty Ltd</t>
  </si>
  <si>
    <t>40 134 338 882</t>
  </si>
  <si>
    <t>Future Fund Investment Company No.4 Pty Ltd</t>
  </si>
  <si>
    <t>47 134 338 908</t>
  </si>
  <si>
    <t>Future Fund Investment Company No.5 Pty Ltd</t>
  </si>
  <si>
    <t>51 134 338 926</t>
  </si>
  <si>
    <t>Future Fund Investment Company No.6 Pty Ltd</t>
  </si>
  <si>
    <t>59 161 332 574</t>
  </si>
  <si>
    <t>Garrison Real Estate Fund II A L.P.</t>
  </si>
  <si>
    <t>GIP II - D1 Intermediate (Scot), L.P.</t>
  </si>
  <si>
    <t>GIP II D1 Holding I L.P.</t>
  </si>
  <si>
    <t>GIP II D3 Holding 1 (Eagle US) LLC</t>
  </si>
  <si>
    <t>GIP II-D1 Intermediate Eagle AIV 1 L.P.</t>
  </si>
  <si>
    <t>Global Hedged Strategies Fund Ltd</t>
  </si>
  <si>
    <t>Global Infrastructure Partners - Co-Invest IV L.P.</t>
  </si>
  <si>
    <t>Global Infrastructure Partners II-D1, L.P.</t>
  </si>
  <si>
    <t>Global Infrastructure Partners II-D2, L.P.</t>
  </si>
  <si>
    <t>GPE VI-A OT Co-Investment L.P.</t>
  </si>
  <si>
    <t>Greenspring GE (Offshore) , L.P.</t>
  </si>
  <si>
    <t>Greenspring GE II (Offshore), L.P.</t>
  </si>
  <si>
    <t>Greenspring Growth Equity II, L.P.</t>
  </si>
  <si>
    <t>Greenspring Growth Equity, L.P.</t>
  </si>
  <si>
    <t>GREF II A Holdings LLC</t>
  </si>
  <si>
    <t>GREF II A REO LLC</t>
  </si>
  <si>
    <t>Hayfin Opal Holdings Limited</t>
  </si>
  <si>
    <t>Hayfin Opal Luxco 1 SARL</t>
  </si>
  <si>
    <t>Hayfin Opal Luxco 2 SARL</t>
  </si>
  <si>
    <t>Hayfin Opal Luxco 3 SARL</t>
  </si>
  <si>
    <t>HERE Co-Investment Feeder Fund I, L.P.</t>
  </si>
  <si>
    <t>HERE Co-Investment Fund I, L.P.</t>
  </si>
  <si>
    <t>Highstar Caiman IV-V Interco LLC</t>
  </si>
  <si>
    <t>Highstar Capital IV-A L.P.</t>
  </si>
  <si>
    <t>Horsley Bridge Strategic Fund, L.P.</t>
  </si>
  <si>
    <t>Kitty Hawk Offshore Fund II Ltd.</t>
  </si>
  <si>
    <t>Lantau Overseas Fund II, L.P.</t>
  </si>
  <si>
    <t>Melbourne Holdings 1, L.P.</t>
  </si>
  <si>
    <t>Melbourne Holdings 2, L.P.</t>
  </si>
  <si>
    <t>Melbourne Holdings 8, L.P.</t>
  </si>
  <si>
    <t>Metropolitan Fund L.P.</t>
  </si>
  <si>
    <t>Oaktree FF Investment Fund AIF (Delaware), L.P.</t>
  </si>
  <si>
    <t>Oaktree FF Investment Fund Class F Holdings, L.P.</t>
  </si>
  <si>
    <t>Oaktree FF Investment Fund, L.P.</t>
  </si>
  <si>
    <t>Oaktree FF-A (Cayman) 1 CTB Ltd.</t>
  </si>
  <si>
    <t>OCM FFF Holdings CTB, LLC</t>
  </si>
  <si>
    <t>OCM FFF Holdings Ltd.</t>
  </si>
  <si>
    <t>OCM Luxembourg OPPS FFF SARL</t>
  </si>
  <si>
    <t>Pacific Alliance-FF Asia Special Situations Fund L.P.</t>
  </si>
  <si>
    <t>Pacific Alliance-FF Feeder Fund L.P.</t>
  </si>
  <si>
    <t>Quadrant Private Equity No.3C</t>
  </si>
  <si>
    <t>Race Point V Holdings Ltd</t>
  </si>
  <si>
    <t>RCP FF Small Buyout Co-Investment Fund, L.P.</t>
  </si>
  <si>
    <t>Secondary Overflow Cayman Fund, L.P.</t>
  </si>
  <si>
    <t>SWG Arlington CIV B, LLC</t>
  </si>
  <si>
    <t>SWG Arlington IV-A FIV Sub, LLC</t>
  </si>
  <si>
    <t>SWG Griffith CIV B, LLC</t>
  </si>
  <si>
    <t>SWG Griffith IV-A FIV Sub, LLC</t>
  </si>
  <si>
    <t>SWG IV-A Interco LLC</t>
  </si>
  <si>
    <t>Worden Fund, L.P.</t>
  </si>
  <si>
    <t>Australian Secret Intelligence Service</t>
  </si>
  <si>
    <t>Intelligence Services Act 2001</t>
  </si>
  <si>
    <t>http://www.asis.gov.au</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</si>
  <si>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</si>
  <si>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</si>
  <si>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47 065 634 525</t>
  </si>
  <si>
    <t>http://www.dfat.gov.au</t>
  </si>
  <si>
    <t>http://www.dfat.gov.au/dept/annual_reports/</t>
  </si>
  <si>
    <t>Australia National Commission for UNESCO</t>
  </si>
  <si>
    <t>United Nations and the Australian Government (who are one of the founding members)</t>
  </si>
  <si>
    <t>http://www.dfat.gov.au/intorgs/unesco/index.html</t>
  </si>
  <si>
    <t>http://www.dfat.gov.au/intorgs/unesco/priorities-and-mission.html</t>
  </si>
  <si>
    <t>http://www.dfat.gov.au/intorgs/unesco/annual-report.html</t>
  </si>
  <si>
    <t>Australia-ASEAN Council</t>
  </si>
  <si>
    <t>http://dfat.gov.au/about-us/publications/corporate/annual-reports/Pages/annual-reports.aspx</t>
  </si>
  <si>
    <t>Australia-China Council</t>
  </si>
  <si>
    <t>Executive Council Order</t>
  </si>
  <si>
    <t>http://www.dfat.gov.au/people-to-people/foundations-councils-institutes/australia-china-council/Pages/australia-china-council.aspx</t>
  </si>
  <si>
    <t>http://www.dfat.gov.au/people-to-people/foundations-councils-institutes/australia-china-council/management/Pages/management.aspx</t>
  </si>
  <si>
    <t>Australia-India Council</t>
  </si>
  <si>
    <t>The Australia-India Council works to broaden the relationship between Australia and India by encouraging and supporting contacts and increasing levels of knowledge and understanding between the peoples and institutions of the two countries. The Council initiates or supports a range of activities designed to promote a greater awareness of Australia in India and a greater awareness of India in Australia, including visits and exchanges between the two countries, development of institutional links, and support of studies in each country of the other. The Council offers support, in the form of funding, for projects likely to contribute to the development of the relationship, within the context of AIC objectives and guidelines.  Projects are currently focused in the arts, education, science, sport and social and public policy fields.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</si>
  <si>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http://www.dfat.gov.au/aic/</t>
  </si>
  <si>
    <t>Australia-Korea Foundation</t>
  </si>
  <si>
    <t>The Australia-Korea Foundation (AKF) was established to promote bilateral relations between Korea and Australia. The objectives of the Foundation are to increase public awareness of Australia in Korea and of Korea in Australia; develop partnerships in areas of shared interest in the bilateral, regional and global context; and increase Australians' capacity to effectively engage with Korea. The AKF offers annual funding rounds for Grants to organisations and individuals to support projects or activities which advance Australia's engagement with Korea, including cultural and academic pursuits, business and community exchanges, and partnerships and collaborations.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</si>
  <si>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Executive Council Order (amended in 2004)</t>
  </si>
  <si>
    <t>http://www.dfat.gov.au/akf/</t>
  </si>
  <si>
    <t>http://www.dfat.gov.au/people-to-people/foundations-councils-institutes/australia-korea-foundation/Pages/australia-korea-foundation.aspx</t>
  </si>
  <si>
    <t>Australian Standing Committee on Tourism</t>
  </si>
  <si>
    <t>Tourism Ministers Meeting</t>
  </si>
  <si>
    <t>Australian Trade and Investment Commission (Austrade)</t>
  </si>
  <si>
    <t>Editorial Advisory Board</t>
  </si>
  <si>
    <t>https://www.dfat.gov.au/historical/doafp.html</t>
  </si>
  <si>
    <t>Indigenous Tourism Group</t>
  </si>
  <si>
    <t>The Indigenous Tourism Group (ITG) focuses on ways to increase the quality and quantity of Australia's Indigenous tourism product offering, and the participation of Indigenous Australians in the tourism industry.</t>
  </si>
  <si>
    <t>Australian Standing Committee on Tourism (ASCOT)</t>
  </si>
  <si>
    <t>National Investment Advisory Board</t>
  </si>
  <si>
    <t>New Colombo Plan Reference Group</t>
  </si>
  <si>
    <t>Trade and Investment Ministers Meeting</t>
  </si>
  <si>
    <t>Australian Centre for International Agricultural Research</t>
  </si>
  <si>
    <t>Australian Centre for International Agricultural Research Act 1982</t>
  </si>
  <si>
    <t>34 864 955 427</t>
  </si>
  <si>
    <t>http://www.aciar.gov.au</t>
  </si>
  <si>
    <t>http://aciar.gov.au/corporate_governance</t>
  </si>
  <si>
    <t>Australian Trade Commission Act 1985</t>
  </si>
  <si>
    <t>11 764 698 227</t>
  </si>
  <si>
    <t>http://www.austrade.gov.au</t>
  </si>
  <si>
    <t>http://www.austrade.gov.au/About-Austrade/Corporate-Information</t>
  </si>
  <si>
    <t>Export Finance and Insurance Corporation</t>
  </si>
  <si>
    <t>Export Finance and Insurance Corporation Act 1991</t>
  </si>
  <si>
    <t>96 874 024 697</t>
  </si>
  <si>
    <t>http://www.efic.gov.au</t>
  </si>
  <si>
    <t>http://www.efic.gov.au/about-efic/our-organisation/</t>
  </si>
  <si>
    <t>http://www.efic.gov.au/about-efic/our-governance/reporting/overview/</t>
  </si>
  <si>
    <t>Tourism Australia</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</si>
  <si>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</si>
  <si>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</si>
  <si>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99 657 548 712</t>
  </si>
  <si>
    <t>http://www.tourism.australia.com</t>
  </si>
  <si>
    <t>http://www.tourism.australia.com/about-us/our-performance-and-reporting.aspx</t>
  </si>
  <si>
    <t>ACIAR Policy Advisory Council</t>
  </si>
  <si>
    <t>http://aciar.gov.au/pac</t>
  </si>
  <si>
    <t>Australia-Indonesia Institute</t>
  </si>
  <si>
    <t>http://www.dfat.gov.au/aii/introduction.html</t>
  </si>
  <si>
    <t>Australia-Japan Foundation</t>
  </si>
  <si>
    <t>http://www.dfat.gov.au/ajf</t>
  </si>
  <si>
    <t>http://dfat.gov.au/people-to-people/foundations-councils-institutes/australia-japan-foundation/governance/Pages/ajf-strategic-plan-2014-17.aspx</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</si>
  <si>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</si>
  <si>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</si>
  <si>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</si>
  <si>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http://dfat.gov.au/asno</t>
  </si>
  <si>
    <t>http://dfat.gov.au/international-relations/security/asno/Pages/annual-reports.aspx</t>
  </si>
  <si>
    <t>Commission for International Agricultural Research</t>
  </si>
  <si>
    <t>The Commission provides advice to the Minister in relation to the formulation of agricultural research and development programs, the funding of these programs, and, on the Minister's request, any other matter relating to this Act.</t>
  </si>
  <si>
    <t>http://aciar.gov.au/commission</t>
  </si>
  <si>
    <t>Council for Australian-Arab Relations</t>
  </si>
  <si>
    <t>http://www.dfat.gov.au/caar</t>
  </si>
  <si>
    <t>Council on Australia Latin America Relations</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</si>
  <si>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</si>
  <si>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http://www.dfat.gov.au/coalar</t>
  </si>
  <si>
    <t>http://www.dfat.gov.au/coalar/index.html</t>
  </si>
  <si>
    <t>Independent Evaluation Committee</t>
  </si>
  <si>
    <t>http://www.ode.dfat.gov.au/about/iec.html</t>
  </si>
  <si>
    <t>Pacific Women Shaping Pacific Development Advisory Board</t>
  </si>
  <si>
    <t>Pacific Women Shaping Pacific Development (Pacific Women) is a 10 year $320 million program. Pacific Women supports 14 Pacific countries to meet the commitments made in the 2012 Pacific Island Forum Leaders' Gender Equality Declaration and will work with Pacific governments, civil society organisations, the private sector, and multilateral, regional and United Nations agencies to achieve its intended outcomes</t>
  </si>
  <si>
    <t>http://www.pacificwomen.org/about/pwspd-advisory-board/</t>
  </si>
  <si>
    <t>Senior Official Trade and Investment Group</t>
  </si>
  <si>
    <t>Tourism Access Working Group</t>
  </si>
  <si>
    <t>Tourism Access Working Group (TAWG) is a government/industry forum to address tourism access issues.  TAWG meetings are co-chaired by the ministers responsible for transport and tourism.</t>
  </si>
  <si>
    <t>Tourism Collaboration Intergovernmental Agreement, Trade and Investment Minister (Minister Robb) is the Chair and supported by Austrade Secretariat</t>
  </si>
  <si>
    <t>Tourism Research Advisory Board</t>
  </si>
  <si>
    <t>http://tra.gov.au/aboutus/tourism-research-advisory-board.html</t>
  </si>
  <si>
    <t>Tourism Research Australia</t>
  </si>
  <si>
    <t>Tourism White Paper 2003</t>
  </si>
  <si>
    <t>http://www.tra.gov.au/</t>
  </si>
  <si>
    <t>Australian Aged Care Quality Agency</t>
  </si>
  <si>
    <t>Australian Aged Care Quality Agency Act 2013</t>
  </si>
  <si>
    <t>Social Security and Welfare</t>
  </si>
  <si>
    <t>69 605 091 341</t>
  </si>
  <si>
    <t>http://www.aacqa.gov.au</t>
  </si>
  <si>
    <t>http://www.aacqa.gov.au/about-us</t>
  </si>
  <si>
    <t>Australian Digital Health Agency</t>
  </si>
  <si>
    <t>Public Governance, Performance and Accountability (Establishing the Australian Digital Health Agency) Rule 2016</t>
  </si>
  <si>
    <t>84 425 496 912</t>
  </si>
  <si>
    <t>Australian Institute of Health and Welfare</t>
  </si>
  <si>
    <t>Australian Institute of Health and Welfare Act 1987</t>
  </si>
  <si>
    <t>16 515 245 497</t>
  </si>
  <si>
    <t>http://www.aihw.gov.au</t>
  </si>
  <si>
    <t>http://www.aihw.gov.au/publication-detail/?id=10737419612</t>
  </si>
  <si>
    <t>http://www.aihw.gov.au/publications/aihw-annual-reports/</t>
  </si>
  <si>
    <t>Australian Sports Commission</t>
  </si>
  <si>
    <t>The Australian Sports Commission (ASC) is Australia's primary national sports administration and advisory agency. The ASC is focused on getting more Australians participating and excelling in sport by:
- delivering key programs in line with the Australian Government's sport policy objectives;
- providing financial support and other assistance to national sporting organisations to encourage participation, deliver high performance results, and improve their capability, sustainability and effectiveness; and
- building collaboration, alignment, and effectiveness within the Australian sport sector.
The ASC is recognised as a world leader in encouraging participation in sport, and the development of high performance sports people. Services are provided in a range of fields including:
- high performance coaching
- sport sciences
- sports information
- sports management
- facility management
- education and resources
- participation development
- delivery of funding programs to national sporting organisations.
The ASC is governed by a board of commissioners appointed by the Australian Government. The board determines the ASC's overall direction, decides on the actual allocation of resources, develops policy for delegated decisions, and is accountable to the Minister of Sport and to Parliament.</t>
  </si>
  <si>
    <t>Australian Sports Commission Act 1989</t>
  </si>
  <si>
    <t>67 374 695 240</t>
  </si>
  <si>
    <t>http://www.ausport.gov.au</t>
  </si>
  <si>
    <t>http://www.ausport.gov.au/about/publications</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</si>
  <si>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</si>
  <si>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</si>
  <si>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Aged Care Complaints Commissioner</t>
  </si>
  <si>
    <t>The Aged Care Complaints Commissioner (Complaints Commissioner) is an independent statutory office holder, responsible for managing complaints about Australian Government funded aged care services. The responsibility for complaints management was transferred from the Department of Health to the Complaints Commissioner on 1 January 2016. This change strengthens previous arrangements by providing an independent focus on aged care complaints handling, and separates complaints management from the funding and regulation role of the Department of Health. 
The Complaints Commissioner provides a free service for anyone to raise their concerns.  All complaints raised with the Complaints Commissioner are taken seriously. Complaints can be made openly, confidentially or anonymously.
The Complaints Commissioner's functions are to:
- Work with complainants and service providers to resolve complaints quickly and effectively, and to assist aged care providers to improve the quality of their services
- Educate people and service providers about best practice in both complaints handling and the matters arising from complaints. 
- Provide information to the Minister for Aged Care in relation to any of the Commissioner's functions, if required.</t>
  </si>
  <si>
    <t>Aged Care Act 1997</t>
  </si>
  <si>
    <t>Aged Care Pricing Commissioner</t>
  </si>
  <si>
    <t>http://www.acpc.gov.au/</t>
  </si>
  <si>
    <t>http://www.acpc.gov.au/publications/</t>
  </si>
  <si>
    <t>Aged Care Quality Advisory Council</t>
  </si>
  <si>
    <t>The Advisory Council's functions are:
(a) on its own initiative, to provide advice to the CEO in relation to the CEO's functions; and
(b) at the request of the CEO, to provide advice to the CEO in relation to the CEO's functions; and
(c) at the request of the Minister, to provide advice to the Minister in relation to the operations of the Quality Agency and matters relating to the performance of the CEO's functions.</t>
  </si>
  <si>
    <t>Aged Care Sector Committee</t>
  </si>
  <si>
    <t>Australian Digital Health Agency - Clinical and Technical Advisory Committee</t>
  </si>
  <si>
    <t>Sub-committee for the Australian Digital Health Agency (the Agency)</t>
  </si>
  <si>
    <t>Australian Digital Health Agency - Consumer Advisory Committee</t>
  </si>
  <si>
    <t>Australian Digital Health Agency - Jurisdictional Advisory Committee</t>
  </si>
  <si>
    <t>Australian Digital Health Agency - Privacy and Security Committee</t>
  </si>
  <si>
    <t>Australian Medical Research Advisory Board</t>
  </si>
  <si>
    <t>Medical Research Future Fund Act 2015</t>
  </si>
  <si>
    <t>Australian National Advisory Council on Alcohol and Drugs</t>
  </si>
  <si>
    <t>Clinical Safety Oversight Committee</t>
  </si>
  <si>
    <t>The Clinical Safety Oversight Committee (CSOC) provides overarching, independent advice to the ACSQHC and the My Health Record System Operator on matters relating to the clinical safety of the My Health Record system.</t>
  </si>
  <si>
    <t>Clinical Trials Jurisdictional Working Group</t>
  </si>
  <si>
    <t>Hospital Principal Committee / COAG</t>
  </si>
  <si>
    <t>COAG Health Council</t>
  </si>
  <si>
    <t>http://www.ahmac.gov.au/site/home.aspx</t>
  </si>
  <si>
    <t>Director of Human Biosecurity</t>
  </si>
  <si>
    <t>National Health and Medical Research Council Act 1992</t>
  </si>
  <si>
    <t>National Health and Medical Research Council</t>
  </si>
  <si>
    <t>Health Star Rating Advisory Committee</t>
  </si>
  <si>
    <t>Formally known as the Front-of-Pack Labelling Oversight and Advisory Committee, the Health Star Rating Advisory Committee (HSRAC) is responsible for overseeing the voluntary implementation of the Health Star Rating system, including the social marketing campaign, and the monitoring and evaluation component of the system. The HSRAC is responsible for providing advice to the Food Regulation Standing Committee about these elements. The HSRAC consists of ten members and brings together stakeholders from industry, government, consumer, and public health organisations.</t>
  </si>
  <si>
    <t>Australia and New Zealand Ministerial Forum on Food Regulation</t>
  </si>
  <si>
    <t>Medicare Benefits Schedule Review Taskforce</t>
  </si>
  <si>
    <t>http://www.health.gov.au/internet/main/publishing.nsf/Content/MBSReviewTaskforce</t>
  </si>
  <si>
    <t>Jurisdictional Blood Committee</t>
  </si>
  <si>
    <t>National Immunoglobulin Governance Advisory Committee</t>
  </si>
  <si>
    <t>National Industrial Chemicals Notification and Assessment Scheme</t>
  </si>
  <si>
    <t>Industrial Chemicals (Notification and Assessment) Act 1989</t>
  </si>
  <si>
    <t>31 162 998 046</t>
  </si>
  <si>
    <t>http://www.nicnas.gov.au</t>
  </si>
  <si>
    <t>http://www.health.gov.au/internet/budget/publishing.nsf/Content/2015-2016_Health_PBS</t>
  </si>
  <si>
    <t>National Pathology Accreditation Advisory Council</t>
  </si>
  <si>
    <t>http:www.health.gov.au/ npaac</t>
  </si>
  <si>
    <t>NHMRC National Institute for Dementia Research</t>
  </si>
  <si>
    <t>The National Health and Medical Research Council (NHMRC) has engaged Alzheimer's Australia  as a service provider to establish and operate the NHMRC National Institute for Dementia Research (the Institute).
The Institute is targeting, coordinating, and translating the national dementia research effort to ensure existing and new research translates into better understanding of dementia, and better treatment and care for dementia patients.
The Institute is led by a Director, supported by  a small secretariat, an expert advisory panel and  a membership network. The Institute is not an independent body. It will report to the NHMRC's CEO and be subject to the existing governance arrangements of the NHMRC.</t>
  </si>
  <si>
    <t>http://www.nhmrc.gov.au/research/boosting-dementia-research-initiative/specific-elements-boosting-dementia-research-initiati</t>
  </si>
  <si>
    <t>NICNAS Strategic Consultative Committee</t>
  </si>
  <si>
    <t>The committee is established to advise the Director of NICNAS on strategies for improving the efficiency and effectiveness of NICNAS operations in achieving the objects of the Industrial Chemicals Notification and Assessment Act 1989 (ICNA Act).  In accordance with Government policy on smaller and more rational government, the SCC replaces two previous NICNAS consultative committees:  the Industry Government Consultative Committee and the Community Engagement Forum.  The committee comprises four members nominated by national industry organisations and four members nominated by national community-based organisations</t>
  </si>
  <si>
    <t>Pathology Clinical Committee</t>
  </si>
  <si>
    <t>Canberra</t>
  </si>
  <si>
    <t>http://www.health.gov.au/internet/main/publishing.nsf/content/MBSR-committees-pathology</t>
  </si>
  <si>
    <t>Pharmaceutical Benefits Advisory Committee</t>
  </si>
  <si>
    <t>National Health Act 1953</t>
  </si>
  <si>
    <t>http://www.pbs.gov.au/info/industry/listing/elements/pbac-meetings</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</si>
  <si>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</si>
  <si>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Fifth Community Pharmacy Agreement (5CPA)).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</si>
  <si>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Pharmaceutical Services Federal Committee of Inquiry</t>
  </si>
  <si>
    <t>Provisions for the Pharmaceutical Services Committee of Inquiry have been included within the National Health Act for some time.  The Act allows that the Committee can be established at either a state or federal level.  State level committees were last active approximately 20 years ago.
A growing number of complaints regarding the conduct of approved pharmacists in relation to the supply and claiming of Pharmaceutical Benefits Scheme medicines from premises for which the pharmacists were not approved prompted the previous Minister for Health to direct the Department to re-establish the Committee. This will allow the committee to investigate matters, at a federal level, of non-compliance with conditions of approval for approved pharmacists.  It is for this reason the Pharmaceutical Services Federal Committee of Inquiry has been established.
The National Health Act specifies the membership of the committee to consist of four pharmacists to be appointed by the Minister for Health as well as the Secretary (or their delegate who must be a Departmental officer who is a medical practitioner or pharmacist).</t>
  </si>
  <si>
    <t>Primary Health Care Advisory Group</t>
  </si>
  <si>
    <t>The Australian Government will work hand-in-hand with health professionals and patients to deliver a healthier Medicare to ensure Australians continue receiving the high-quality and appropriate care they need as efficiently as possible.</t>
  </si>
  <si>
    <t>http://www.health.gov.au/internet/main/publishing.nsf/Content/PrimaryHealthCareAdvisoryGroup-1#memb</t>
  </si>
  <si>
    <t>Private Health Ministerial Advisory Committee</t>
  </si>
  <si>
    <t>The Private Health Ministerial Advisory Committee was established by the Minister for Health to bring together key industry representatives to provide advice on the development and implementation of possible reforms to private health insurance.</t>
  </si>
  <si>
    <t>http://www.health.gov.au/internet/main/publishing.nsf/Content/phmac</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</si>
  <si>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</si>
  <si>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Royal Australian College of General Practitioners (RACGP).</t>
  </si>
  <si>
    <t>National Health and Medical Research Council - Commissioner of Complaints</t>
  </si>
  <si>
    <t>https://www.nhmrc.gov.au/grants-funding/policy/commissioner-complaints</t>
  </si>
  <si>
    <t>National Health and Medical Research Council -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</si>
  <si>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t>
  </si>
  <si>
    <t>https://www.nhmrc.gov.au/about/nhmrc-committees</t>
  </si>
  <si>
    <t>National Health and Medical Research Council - Embryo Research and Licensing Committee</t>
  </si>
  <si>
    <t>The National Health and Medical Research Council (NHMRC) - Embryo Research Licensing Committee considers applications for licences to conduct certain types of research involving human embryos. It is responsible for monitoring compliance with legislation through the appointment of inspectors and taking necessary enforcement action, such as cancelling or suspending licences.</t>
  </si>
  <si>
    <t>Research Involving Human Embryos Act 2002</t>
  </si>
  <si>
    <t>National Health and Medical Research Council - Health Innovation Advisory Committee</t>
  </si>
  <si>
    <t>The National Health and Medical Research Council (NHMRC) - Health Innovation Advisory Committee (HIAC) advises the CEO and Council of NHMRC on current and emerging issues related to the development, commercialisation and uptake of innovative technologies and practices arising from health and medical research.</t>
  </si>
  <si>
    <t>National Health and Medical Research Council - Health Translation Advisory Committee</t>
  </si>
  <si>
    <t>The National Health and Medical Research Council (NHMRC) - Health Translation Advisory Committee (HTAC) advises the CEO and Council of NHMRC on opportunities to improve health outcomes in areas including clinical care, public, population and environmental health, communicable diseases and prevention of illness through effective translation of research into health care and clinical practice.</t>
  </si>
  <si>
    <t>Australian Commission on Safety and Quality in Health Care</t>
  </si>
  <si>
    <t>National Health Reform Act 2011</t>
  </si>
  <si>
    <t>97 250 687 371</t>
  </si>
  <si>
    <t>http://www.safetyandquality.gov.au</t>
  </si>
  <si>
    <t>http://www.safetyandquality.gov.au/about-us/strategic-plan/            http://www.safetyandquality.gov.au/about-us/corporate-plan/</t>
  </si>
  <si>
    <t>http://www.safetyandquality.gov.au/publications-resources/annual-reports/</t>
  </si>
  <si>
    <t>Australian National Preventive Health Agency</t>
  </si>
  <si>
    <t>Health Services</t>
  </si>
  <si>
    <t>Australian Organ and Tissue Donation and Transplantation Authority</t>
  </si>
  <si>
    <t>The Organ and Tissue Authority works with states and territories, clinicians, and the community sector to deliver the Australian Government's national reform program to improve organ and tissue donation, and transplantation outcomes in Australia.  In December 2015 the Government agreed that it would not proceed with the merger of the  AOTDTA with the NBA.</t>
  </si>
  <si>
    <t>Australian Organ and Tissue Donation and Transplantation Authority Act 2008</t>
  </si>
  <si>
    <t>56 253 405 315</t>
  </si>
  <si>
    <t>http://www.donatelife.gov.au</t>
  </si>
  <si>
    <t>http://www.donatelife.gov.au/annual-reports</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</si>
  <si>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</si>
  <si>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</si>
  <si>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61 321 195 155</t>
  </si>
  <si>
    <t>http://www.arpansa.gov.au</t>
  </si>
  <si>
    <t>http://www.arpansa.gov.au/AboutUs/corporate/strategic.cfm</t>
  </si>
  <si>
    <t>http://www.arpansa.gov.au/AboutUs/corporate/annualreports.cfm</t>
  </si>
  <si>
    <t>Australian Sports Anti-Doping Authority</t>
  </si>
  <si>
    <t>91 592 527 503</t>
  </si>
  <si>
    <t>http://www.asada.gov.au</t>
  </si>
  <si>
    <t>http://www.asada.gov.au/about/annual_reports.html</t>
  </si>
  <si>
    <t>Australian Sports Foundation Limited</t>
  </si>
  <si>
    <t>27 008 613 858</t>
  </si>
  <si>
    <t>http://www.asf.org.au</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</si>
  <si>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</si>
  <si>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</si>
  <si>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</si>
  <si>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21 075 951 918</t>
  </si>
  <si>
    <t>http://www.canceraustralia.gov.au</t>
  </si>
  <si>
    <t>http://canceraustralia.gov.au/about-us/accountability-and-reporting/annual-reports</t>
  </si>
  <si>
    <t>Food Standards Australia New Zealand</t>
  </si>
  <si>
    <t>Food Standards Australian New Zealand Act 1991</t>
  </si>
  <si>
    <t>20 537 066 246</t>
  </si>
  <si>
    <t>http://www.foodstandards.gov.au</t>
  </si>
  <si>
    <t>http://www.foodstandards.gov.au/publications/pages/corporateplan/corporateplan20122015/Default.aspx</t>
  </si>
  <si>
    <t>http://www.foodstandards.gov.au/publications/Pages/Default.aspx?k=Annual+report</t>
  </si>
  <si>
    <t>Independent Hospital Pricing Authority</t>
  </si>
  <si>
    <t>27 598 959 960</t>
  </si>
  <si>
    <t>http://www.ihpa.gov.au</t>
  </si>
  <si>
    <t>http://www.ihpa.gov.au/internet/ihpa/publishing.nsf/Content/publications-Strategic%20plan</t>
  </si>
  <si>
    <t>http://www.ihpa.gov.au/internet/ihpa/publishing.nsf/Content/publications-Annual%20report</t>
  </si>
  <si>
    <t>National Blood Authority</t>
  </si>
  <si>
    <t>The National Blood Authority (NBA) is a statutory agency that manages and coordinates arrangements for the supply of blood and blood products and services on behalf of the Australian Government and state and territory governments. 
The NBA was to be merged with the Organ and Tissue Authority (OTA), however, as announced at the 2015-16 MYEFO, the Australian Government did not proceed with the proposed merger of the two agencies.</t>
  </si>
  <si>
    <t>National Blood Authority Act 2003</t>
  </si>
  <si>
    <t>87 361 602 478</t>
  </si>
  <si>
    <t>http://www.blood.gov.au/about-nba</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</si>
  <si>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</si>
  <si>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</si>
  <si>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http://www.nhmrc.gov.au</t>
  </si>
  <si>
    <t>https://www.nhmrc.gov.au/guidelines/publications/nh160</t>
  </si>
  <si>
    <t>https://www.nhmrc.gov.au/guidelines/publications/nh162</t>
  </si>
  <si>
    <t>National Health Funding Body</t>
  </si>
  <si>
    <t>15 337 761 242</t>
  </si>
  <si>
    <t>http://www.nhfb.gov.au</t>
  </si>
  <si>
    <t>http://www.nhfb.gov.au/publications/</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</si>
  <si>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</si>
  <si>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</si>
  <si>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83 537 016 476</t>
  </si>
  <si>
    <t>http://www.mentalhealthcommission.gov.au</t>
  </si>
  <si>
    <t>http://www.mentalhealthcommission.gov.au/about-us/our-documents.aspx</t>
  </si>
  <si>
    <t>Professional Services Review</t>
  </si>
  <si>
    <t>Health Insurance Act 1973</t>
  </si>
  <si>
    <t>45 307 308 260</t>
  </si>
  <si>
    <t>http://www.psr.gov.au</t>
  </si>
  <si>
    <t>http://www.psr.gov.au/publications-and-resources/governance-and-corporate-documents</t>
  </si>
  <si>
    <t>http://www.psr.gov.au/publications-and-resources/annual-reports</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</si>
  <si>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</si>
  <si>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</si>
  <si>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</si>
  <si>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https://www.tga.gov.au/committee/advisory-committee-biologicals-acb</t>
  </si>
  <si>
    <t>Advisory Committee on Chemicals Scheduling</t>
  </si>
  <si>
    <t>Therapeutic Goods Act 1989 &amp;                                                                                                      Therapeutic Goods Regulations 1990</t>
  </si>
  <si>
    <t>https://www.tga.gov.au/committee/advisory-committee-chemicals-scheduling-accs</t>
  </si>
  <si>
    <t>Advisory Committee on Complementary Medicines</t>
  </si>
  <si>
    <t>http://www.tga.gov.au/committee/advisory-committee-complementary-medicines-accm</t>
  </si>
  <si>
    <t>Advisory Committee on Medical Devices</t>
  </si>
  <si>
    <t>http://www.tga.gov.au/committee/advisory-committee-medical-devices-acmd</t>
  </si>
  <si>
    <t>Advisory Committee on Medicines Scheduling</t>
  </si>
  <si>
    <t>http://www.tga.gov.au/committee/advisory-committee-medicines-scheduling-acms</t>
  </si>
  <si>
    <t>Aged Care Financing Authority</t>
  </si>
  <si>
    <t>Committee Principles 2014 under the Aged Care Act 1997, section 96-3(1)(a)</t>
  </si>
  <si>
    <t>Agency Management Committee</t>
  </si>
  <si>
    <t>Health Practitioner Regulation National Law Act as in force in each State and Territory</t>
  </si>
  <si>
    <t>Anti-Doping Rule Violation Panel</t>
  </si>
  <si>
    <t>Australian Sports Anti-Doping Authority Act 2006</t>
  </si>
  <si>
    <t>https://www.asada.gov.au/about-asada/affiliate-bodies/anti-doping-rule-violation-panel</t>
  </si>
  <si>
    <t>The joint food regulation system is overseen by the Australia New Zealand Ministerial Forum on Food Regulation (Forum). The Forum is responsible for developing domestic food regulation policy in the form of policy guidelines. The Forum also promotes a consistent approach to the implementation and enforcement of domestic food standards.</t>
  </si>
  <si>
    <t>http://www.health.gov.au/internet/main/publishing.nsf/Content/foodsecretariat-system1.htm</t>
  </si>
  <si>
    <t>Australian Bleeding Disorders Registry Steering Committee</t>
  </si>
  <si>
    <t>Australian Commission on Safety and Quality in Health Care's Inter-Jurisdictional Committee</t>
  </si>
  <si>
    <t>The IJC is a meeting of safety and quality officials of the Commonwealth, States, and Territories supported by the Commission, but created by the AHMC in 2006. It is responsible for providing advice on the process of policy development and facilitating jurisdictional engagement in the work of the Commission.</t>
  </si>
  <si>
    <t>Australian Commission on Safety and Quality in Health Care's Primary Care Committee</t>
  </si>
  <si>
    <t>Australian Commission on Safety and Quality in Health Care's Private Hospital Committee</t>
  </si>
  <si>
    <t>The PHSC is responsible for advising the Commission on key safety and quality initiatives from the perspective of the private hospital sector.</t>
  </si>
  <si>
    <t>Australian Community Pharmacy Authority</t>
  </si>
  <si>
    <t>Australian Health Ministers' Advisory Council</t>
  </si>
  <si>
    <t>The Australian Health Ministers' Advisory Council (AHMAC) is the  advisory and support body to the COAG Health Council (CHC). It seeks to facilitate improvements in the efficiency and effectiveness of the delivery of health services through a coordinated or joint approach on matters of mutual interest.</t>
  </si>
  <si>
    <t>Australian Health Protection Principal Committee</t>
  </si>
  <si>
    <t>Australian Sports Drug Medical Advisory Committee</t>
  </si>
  <si>
    <t>ASDMAC is a specialist medical advisory committee authorised to consider and, where appropriate, approve applications by athletes for the therapeutic use of substances that are normally prohibited under the World Anti-Doping Agency's List of Prohibited Substances and Methods.  The issuing of Therapeutic Use Exemptions (TUE) allows athletes to obtain legitimate access to appropriate medical treatment when they have an illness or medical condition.   With the passage  of legislative amendments, ASDMAC's membership has been expanded to include three review members.</t>
  </si>
  <si>
    <t>http://www.asdmac.gov.au</t>
  </si>
  <si>
    <t>Australian Technical Advisory Group on Immunisation</t>
  </si>
  <si>
    <t>The Australian Technical Advisory Group on Immunisation (ATAGI) advises the Minister for health on the National Immunisation Program and related matters, The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17 members are appointed by the Minister for Health, five of whom are not paid.</t>
  </si>
  <si>
    <t>http://www.immunise.health.gov.au/internet/immunise/publishing.nsf/Content/atagi</t>
  </si>
  <si>
    <t>Charter Signatories Committee</t>
  </si>
  <si>
    <t>The Charter Signatories Committee is the main mechanism for engaging the sector (state and territory governments, non-government organisations, eye and tissue banks, and peak bodies) to promote nationally consistent communications about organ and tissue donation.</t>
  </si>
  <si>
    <t>Clinical Governance Committee</t>
  </si>
  <si>
    <t>The Clinical Governance Committee is  the peak clinical committee for the DonateLife Network; it makes recommendations relating to the clinical aspects of the national reform program for consideration by the Jurisdictional Advisory Group.</t>
  </si>
  <si>
    <t>Communicable Diseases Network Australia</t>
  </si>
  <si>
    <t>The Communicable Diseases Network Australia (CDNA) will provide national public health coordination and leadership, and support best practice for the prevention and control of communicable disease in Australia.</t>
  </si>
  <si>
    <t>http://www.health.gov.au/internet/main/publishing.nsf/Content/cda-cdna-cdna.htm</t>
  </si>
  <si>
    <t>Complaints Resolution Panel</t>
  </si>
  <si>
    <t>Therapeutic Goods Regulations 1991 42R</t>
  </si>
  <si>
    <t>Gene Technology Ethics and Community Consultative Committee</t>
  </si>
  <si>
    <t>Gene Technology Act 2000</t>
  </si>
  <si>
    <t>Gene Technology Regulator</t>
  </si>
  <si>
    <t>http://www.ogtr.gov.au/internet/ogtr/publishing.nsf/Content/gteccc-2</t>
  </si>
  <si>
    <t>http://www.ogtr.gov.au/internet/ogtr/publishing.nsf/Content/reports-1</t>
  </si>
  <si>
    <t>15 862 053 538</t>
  </si>
  <si>
    <t>http://www.ogtr.gov.au/internet/ogtr/publishing.nsf/Content/section-about</t>
  </si>
  <si>
    <t>Gene Technology Standing Committee</t>
  </si>
  <si>
    <t>Terms of Reference for the Legislative and Governance Forum on Gene Technology</t>
  </si>
  <si>
    <t>http://www.health.gov.au/internet/main/publishing.nsf/Content/gene-gtstandingcommittee.htm</t>
  </si>
  <si>
    <t>Gene Technology Technical Advisory Committee</t>
  </si>
  <si>
    <t>http://www.ogtr.gov.au/internet/ogtr/publishing.nsf/Content/gttac-2</t>
  </si>
  <si>
    <t>General Practice Recognition Appeal Committee</t>
  </si>
  <si>
    <t>Health Insurance (Vocational Registration of General Practitioners) Regulations 1989</t>
  </si>
  <si>
    <t>General Practice Recognition Eligibility Committee</t>
  </si>
  <si>
    <t>Haemovigilance Advisory Committee</t>
  </si>
  <si>
    <t>The Haemovigilance Advisory Committee (HAC) is an advisory committee for Governments, with advice provided to the Jurisdictional Blood Committee (JBC) and Health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</si>
  <si>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Healthdirect Australia Board</t>
  </si>
  <si>
    <t>Jurisdictional Committee</t>
  </si>
  <si>
    <t>Jurisdictional Advisory Group</t>
  </si>
  <si>
    <t>The Jurisdictional Advisory Group is the peak governance committee for the DonateLife Network. It considers and makes recommendations with respect to strategic directions, clinical and data governance, and program planning for the DonateLife Network.</t>
  </si>
  <si>
    <t>The Jurisdictional Blood Committee (JBC) is responsible for all jurisdictional issues relating to the national blood supply, including planning, production, supply, and budgeting. It provides national policy leadership on these matters, advising Health Ministers through the  Council of Australian Governments (COAG) Health Council (formerly the  Standing Council on Health (SCoH)), and settling less significant issues as authorised by the Council.  Advice and support to the COAG Health Council is provided through the Hospitals Principal Committee and the Australian Health Ministers' Advisory Council.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</si>
  <si>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Legislative and Governance Forum on Gene Technology</t>
  </si>
  <si>
    <t>The intergovernmental Gene Technology Agreement</t>
  </si>
  <si>
    <t>http://www.health.gov.au/internet/main/publishing.nsf/Content/gene-gtmc.htm</t>
  </si>
  <si>
    <t>Medical Services Advisory Committee</t>
  </si>
  <si>
    <t>The Committee advises the Minister for Health on whether new medical services should be publicly funded with reference to an evidence-based assessment of their safety, effectiveness, and cost-effectiveness.
The maximum no. of board / committee members is determined at the discretion of the Minister.</t>
  </si>
  <si>
    <t>http://www.msac.gov.au</t>
  </si>
  <si>
    <t>http://msac.gov.au/internet/msac/publishing.nsf/Content/about-us-lp-1</t>
  </si>
  <si>
    <t>Medicare Participation Review Committee</t>
  </si>
  <si>
    <t>Ministerial Advisory Committee on Blood Borne Viruses and Sexually Transmissible Infections</t>
  </si>
  <si>
    <t>http://www.health.gov.au/internet/main/publishing.nsf/Content/ohp-bbvs-1</t>
  </si>
  <si>
    <t>National Health and Medical Research Council - Australian Health Ethics Committee</t>
  </si>
  <si>
    <t>National Health and Medical Research Council - Australian Health Ethics Committee (AHEC) is a Principal Committee of the NHMRC providing advice to Council. 
The functions of AHEC are:
- to advise the Council on the ethical issues relating to health; 
- to develop and give the Council human research guidelines under subsection 10(2) of the NHMRC Act; 
- any other functions conferred on the Committee in writing by the Minister after consulting the CEO; and
- any other functions conferred on the Committee by the NHMRC Act, the regulations, or any other law.
The 2015 - 2018 triennium of AHEC was established by the Minister for Health on 17 August 2015</t>
  </si>
  <si>
    <t>https://www.nhmrc.gov.au/about/nhmrc-committees/australian-health-ethics-committee-ahec</t>
  </si>
  <si>
    <t>National Health and Medical Research Council - Research Committee</t>
  </si>
  <si>
    <t>National Health and Medical Research Council - Research Committee (RC) is a Principal Committee of NHMRC providing advice to Council. The functions of the RC are:
- to advise and make recommendations to the Council on the application and monitoring of the Medical Research Endowment Account (MREA); and
- to monitor the use of assistance provided from the MREA; 
- to advise the Council on matters relating to medical research and public health research, including the quality and scope of such research in Australia; 
- such other functions as the Minister from time to time determines in writing after consulting the CEO; and
- any other functions conferred on the Committee by the NHMRC Act, the regulations, or any other law..
The 2015 - 2018 triennium of RC was established by the Minister for Health on 8 July 2015.</t>
  </si>
  <si>
    <t>https://www.nhmrc.gov.au/about/nhmrc-committees/research-committee</t>
  </si>
  <si>
    <t>National Medical Training Advisory Network</t>
  </si>
  <si>
    <t>Standing Council on Health (SCOH) under the former Health Workforce Australia (HWA)</t>
  </si>
  <si>
    <t>http://www.health.gov.au/internet/main/publishing.nsf/Content/nmtan</t>
  </si>
  <si>
    <t>Nuclear Safety Committee</t>
  </si>
  <si>
    <t>Australian Radiation Protection and Nuclear Safety Act 1998</t>
  </si>
  <si>
    <t>http://www.arpansa.gov.au/aboutus/committees/nsc.cfm</t>
  </si>
  <si>
    <t>Patient Blood Management Steering Committee</t>
  </si>
  <si>
    <t>Professional Services Review - Determining Authority</t>
  </si>
  <si>
    <t>http://www.psr.gov.au/psr-agency-corporate-information/statutory-appointments</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</si>
  <si>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</si>
  <si>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practitioner under review referred by the Director has engaged in inappropriate practice. Committee meetings are held in private and can be undertaken as the Committee sees fit, subject to timeframes and other requirements included in the Act.</t>
  </si>
  <si>
    <t>Prostheses List Advisory Committee</t>
  </si>
  <si>
    <t>http://www.health.gov.au/internet/main/publishing.nsf/Content/health-privatehealth-PLAC</t>
  </si>
  <si>
    <t>Quality Use of Pathology Committee</t>
  </si>
  <si>
    <t>The QUPC provides advice to the department in relation to the strategic direction of the Quality Use of Pathology Program, including  identification of the priorities for improvement and/ or pathology initiatives.</t>
  </si>
  <si>
    <t>http://www.health.gov.au/qupc</t>
  </si>
  <si>
    <t>http://www.arpansa.gov.au/aboutus/committees/rhsac.cfm</t>
  </si>
  <si>
    <t>Radiation Health Committee</t>
  </si>
  <si>
    <t>http://www.arpansa.gov.au/aboutus/committees/rhc.cfm</t>
  </si>
  <si>
    <t>Therapeutic Goods (Codes of Conduct) Implementation Advisory Group</t>
  </si>
  <si>
    <t>Therapeutic Goods Act 1989</t>
  </si>
  <si>
    <t>Therapeutic Goods Advertising Code council</t>
  </si>
  <si>
    <t>The Council's functions are:
- to consider requirements for the advertising of therapeutic goods and changes to the Therapeutic Goods Advertising Code, to accept submissions for this purpose, and to advise the Minister accordingly; 
- to make recommendations to the Minister for achieving greater uniformity in approval processes and standards for advertising therapeutic goods in specified media and broadcast media; 
- to make recommendations to the Minister about requests for review of a decision of the Secretary under Therapeutic Goods Regulation 5G; 
- to consider matters raised at Council meetings by Council members or observers to the Council and advise the Minister accordingly; 
- to advise the Minister on any matter referred to the Council by the Minister or Secretary of the Department of Health; and
- any other function conferred on the Council by the Therapeutic Goods Regulations 1990.</t>
  </si>
  <si>
    <t>Therapeutic Goods Regulations 1990 42A</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</si>
  <si>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</si>
  <si>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</si>
  <si>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Aboriginal and Torres Strait Islander Health Practice Board of Australia</t>
  </si>
  <si>
    <t>http://www.atsihealthpracticeboard.gov.au/</t>
  </si>
  <si>
    <t>Australian Health Practitioner Regulation Agency</t>
  </si>
  <si>
    <t>https://www.ahpra.gov.au/</t>
  </si>
  <si>
    <t>Chinese Medicine Board of Australia</t>
  </si>
  <si>
    <t>http://www.chinesemedicineboard.gov.au/</t>
  </si>
  <si>
    <t>Chiropractic Board of Australia</t>
  </si>
  <si>
    <t>http://www.chiropracticboard.gov.au/</t>
  </si>
  <si>
    <t>Dental Board of Australia</t>
  </si>
  <si>
    <t>http://www.dentalboard.gov.au/</t>
  </si>
  <si>
    <t>Medical Board of Australia</t>
  </si>
  <si>
    <t>http://www.medicalboard.gov.au/</t>
  </si>
  <si>
    <t>Medical Radiation Practice Board of Australia</t>
  </si>
  <si>
    <t>http://www.medicalradiationpracticeboard.gov.au/</t>
  </si>
  <si>
    <t>National Health Practitioner Ombudsman and Privacy Commissioner</t>
  </si>
  <si>
    <t>http://www.nhpopc.gov.au</t>
  </si>
  <si>
    <t>Nursing and Midwifery Board of Australia</t>
  </si>
  <si>
    <t>http://www.nursingmidwiferyboard.gov.au/</t>
  </si>
  <si>
    <t>Occupational Therapy Board of Australia</t>
  </si>
  <si>
    <t>http://www.occupationaltherapyboard.gov.au/</t>
  </si>
  <si>
    <t>Optometry Board of Australia</t>
  </si>
  <si>
    <t>http://www.optometryboard.gov.au/</t>
  </si>
  <si>
    <t>Osteopathy Board of Australia</t>
  </si>
  <si>
    <t>http://www.osteopathyboard.gov.au/</t>
  </si>
  <si>
    <t>Pharmacy Board of Australia</t>
  </si>
  <si>
    <t>http://www.pharmacyboard.gov.au/</t>
  </si>
  <si>
    <t>Physiotherapy Board of Australia</t>
  </si>
  <si>
    <t>http://www.physiotherapyboard.gov.au/</t>
  </si>
  <si>
    <t>Podiatry Board of Australia</t>
  </si>
  <si>
    <t>http://www.podiatryboard.gov.au/</t>
  </si>
  <si>
    <t>Psychology Board of Australia</t>
  </si>
  <si>
    <t>http://www.psychologyboard.gov.au/</t>
  </si>
  <si>
    <t>Australian Hearing Services</t>
  </si>
  <si>
    <t>Australian Hearing Services Act 1991</t>
  </si>
  <si>
    <t>Other Health Services</t>
  </si>
  <si>
    <t>80 308 797 003</t>
  </si>
  <si>
    <t>http://www.hearing.com.au</t>
  </si>
  <si>
    <t>Child Support Registrar</t>
  </si>
  <si>
    <t>Child Support (Registration and Collection) Act 1988</t>
  </si>
  <si>
    <t>Department of Human Services</t>
  </si>
  <si>
    <t>Welfare Payment Infrastructure Transformation Programme Expert Advisory Group</t>
  </si>
  <si>
    <t>90 794 605 008</t>
  </si>
  <si>
    <t>Chief Executive Centrelink</t>
  </si>
  <si>
    <t>The Human Services (Centrelink) Act 1997(previously the Commonwealth Services Agency Delivery Act 1997) creates the statutory office of the Chief Executive Centrelink within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</si>
  <si>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</si>
  <si>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Chief Executive Medicare</t>
  </si>
  <si>
    <t>The Human Services (Medicare) Act 1973 (previously the Medicare Australia Act 1973) creates the statutory office of the Chief Executive Medicare within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</si>
  <si>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</si>
  <si>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Child Support National Stakeholder Engagement Group</t>
  </si>
  <si>
    <t>http://www.humanservices.gov.au/community/family-organisations/</t>
  </si>
  <si>
    <t>Compliance Working Group</t>
  </si>
  <si>
    <t>Health Professionals Online Services Sub-Committee</t>
  </si>
  <si>
    <t>Sub-committee, Stakeholder Consultative Group (SCG)</t>
  </si>
  <si>
    <t>National Multicultural Advisory Group</t>
  </si>
  <si>
    <t>Older Australians Working Group</t>
  </si>
  <si>
    <t>Stakeholder Consultative Group</t>
  </si>
  <si>
    <t>33 380 054 835</t>
  </si>
  <si>
    <t>http://www.border.gov.au</t>
  </si>
  <si>
    <t>http://www.border.gov.au/about/reports-publications/reports/corporate-plan</t>
  </si>
  <si>
    <t>Australian Border Force</t>
  </si>
  <si>
    <t>The Coalition Government</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</si>
  <si>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</si>
  <si>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</si>
  <si>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</si>
  <si>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</si>
  <si>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Child Protection Panel</t>
  </si>
  <si>
    <t>http://www.border.gov.au/about/reports-publications/reviews-inquiries/child-protection-panel-terms-of-reference</t>
  </si>
  <si>
    <t>Independent Health Advice Panel</t>
  </si>
  <si>
    <t>The Independent Health Advice Panel (IHAP) is appointed by the Chief Medical Officer/Surgeon General to provide expert independent advice to the Department of Immigration and Border Protection as requested in relation to detention health issues, both onshore and offshore and may include advice on systemic issues, individual cases or specific incidents. The IHAP will also provide independent expert advice on non-detention health matters concerning the Department, namely visa and staff health. 
The IHAP consists a range of health experts to be used by the CMO, if and when required. The CMO can provide advice on the expertise and composition of the panel.
The Department will provide secretariat and administrative support to the IHAP.</t>
  </si>
  <si>
    <t>Chief Medical Officer / Surgeon General</t>
  </si>
  <si>
    <t>Independent Health Advisor</t>
  </si>
  <si>
    <t>The Independent Health Advisor (the Advisor) is appointed by the Secretary to provide expert independent advice to the Department of Immigration and Border Protection as requested in relation to detention health issues, both onshore and offshore and may include advice on systemic issues, individual cases or specific incidents.
The Advisor will be able to draw on the professional and clinical advice of the Department's Chief Medical Officer and contracted detention health service providers.
A panel of health experts was established to be used by the Advisor, if and when required. The Advisor was able to provide advice on the expertise and composition of the panel. The Department provides secretariat and administrative support to the Advisor.
Following the establishment of the CMO/Surgeon General role within DIBP, and on the advice of the Advisor, a new Independent Health Advice Panel (IHAP) was established in 2016 to provide advice to the CMO/SG.
The Advisor is contracted to the Department until 30 June 2016, after which the role will cease.</t>
  </si>
  <si>
    <t>Joint Advisory Committee for asylum seeker management under the Regional Resettlement Arrangement in Papua New Guinea</t>
  </si>
  <si>
    <t>The Joint Advisory Committee for asylum seeker management under the Regional Resettlement Arrangement in Papua New Guinea is a bilateral committee with the Government of Papua New Guinea overseeing the implementation of the Memorandum of Understanding between the Government of the Independent State of Papua New Guinea and the Government of Australia relating to the transfer to, and assessment and settlement in, Papua New Guinea of certain persons, and related issues.</t>
  </si>
  <si>
    <t>Memorandum of Understanding between the Government of the Independent State of Papua New Guinea and the Government of Australia relating to the transfer to, and assessment and settlement in, Papua New Guinea of certain persons, and related issues</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</si>
  <si>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</si>
  <si>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</si>
  <si>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National Committee on Trade Facilitation</t>
  </si>
  <si>
    <t>National Customs Brokers Licensing Advisory Committee</t>
  </si>
  <si>
    <t>Customs Act 1901</t>
  </si>
  <si>
    <t>Nauru Joint Advisory Committee - Safety and Security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</si>
  <si>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Safety and Security Sub-Committee sits underneath the Nauru Joint Advisory Committee construct.</t>
  </si>
  <si>
    <t>Memorandum of Understanding between the Republic of Nauru and the Commonwealth of Australia, relating to the transfer to and assessment of persons in Nauru, and related issues</t>
  </si>
  <si>
    <t>Joint Advisory Committee for Regional Processing Arrangements in Nauru</t>
  </si>
  <si>
    <t>Operation Sovereign Borders (Joint Agency Task Force)</t>
  </si>
  <si>
    <t>Operation Sovereign Borders (OSB) is a military-led, border security operation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led by the Australian Federal Police
- Detection, Interception and Transfer Task Group - led by the Australian Border Force (ABF), which includes Maritime Border Command (MBC) 
- Offshore Detention and Returns Task Group - led by the Department of Immigration and Border Protection (DIBP).</t>
  </si>
  <si>
    <t>http://www.border.gov.au/about/operation-sovereign-borders</t>
  </si>
  <si>
    <t>Translation and Interpreting Service</t>
  </si>
  <si>
    <t>Education Visa Consultative 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</si>
  <si>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t>
  </si>
  <si>
    <t>Ministerial Advisory Council on Skilled Migration</t>
  </si>
  <si>
    <t>The Ministerial Advisory Council on Skilled Migration (MACSM) is a tripartite body comprising industry, union and government representatives which will provide advice to the Minister and Assistant Minister for Immigration and Border Protection on Australia's temporary and permanent skilled migration programmes and associated matters.
The MACSM will advise the Ministers on:
- programme specific visa and policy settings to optimise the contribution of skilled migration to Australia's productivity and economy.
- the size and composition of Australia's temporary and permanent migration programmes, and the impacts of these programmes on Net Overseas Migration levels and population growth.
- The composition of the Consolidated Sponsored Occupations Lists, with a view to increasing the productivity contribution of sponsored migration.
- Skill shortages in the labour market which cannot be met from the domestic labour force and domestic training and education programmes.
- opportunities to reduce regulatory burdens and costs on Australian businesses seeking to access visa programmes to fill genuine skilled vacancies.
- policies to ensure that Australian workers are afforded priority in the labour market.
- the role of State and Territory governments in skilled and business migration.
- the adequateness of regulatory powers of the Department of Immigration and Border Protection to ensure integrity and detect and prevent practices which are inconsistent with the intent of the programme.
- the role and regulation of the migration advice industry.
- the impacts of migration to Australia, including social and settlement matters.
- potential changes to visa programmes to enhance productivity in the Australian economy, support economic growth, assist employers address genuine skill shortages, and better align Australia's visa programme with domestic training and education policies.
MACSM had its inaugural meeting on 19 June 2015 in Sydney where Assistant Minister Cash was in attendance.</t>
  </si>
  <si>
    <t>Minister's Council on Asylum Seekers and Detention</t>
  </si>
  <si>
    <t>http://www.mcasd.gov.au/</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</si>
  <si>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</si>
  <si>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</si>
  <si>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</si>
  <si>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</si>
  <si>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Nauru Joint Advisory Committee - Children and Community Services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</si>
  <si>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Children and Community Services Sub-Committee sits underneath the Nauru Joint Advisory Committee construct.</t>
  </si>
  <si>
    <t>Nauru Joint Advisory Committee - Health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</si>
  <si>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Health Sub-Committee sits underneath the Nauru Joint Advisory Committee construct.</t>
  </si>
  <si>
    <t>Nauru Joint Advisory Committee - Legal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</si>
  <si>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Legal Sub-Committee sits underneath the Nauru Joint Advisory Committee construct.</t>
  </si>
  <si>
    <t>Skilled Migration Officials Group</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</si>
  <si>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</si>
  <si>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</si>
  <si>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Australian Institute of Marine Science</t>
  </si>
  <si>
    <t>Australian Institute of Marine Science Act 1972</t>
  </si>
  <si>
    <t>78 961 616 230</t>
  </si>
  <si>
    <t>http://www.aims.gov.au/</t>
  </si>
  <si>
    <t>http://www.aims.gov.au/publications.html</t>
  </si>
  <si>
    <t>http://www.aims.gov.au/docs/publications/annual-reports.html</t>
  </si>
  <si>
    <t>Australian Nuclear Science and Technology Organisation</t>
  </si>
  <si>
    <t>The Australian Nuclear Science and Technology Organisation (ANSTO) is Australia's national nuclear research and development organisation, and the centre of Australian nuclear expertise. Its unique expertise is applied to radiopharmaceutical production, research into areas of national priority including health, materials engineering and water resource management and helping Australian industries solve complex problems. It also provides expert advice to Government on all matters relating to nuclear science, technology and engineering. ANSTO operates landmark national scientific facilities, including OPAL, Australia's only nuclear research reactor, and more recently the Australian Synchrotron, for the benefit of industry, the Australian research community and all Australians.</t>
  </si>
  <si>
    <t>Australian Nuclear Science and Technology Organisation Act 1987</t>
  </si>
  <si>
    <t>47 956 969 590</t>
  </si>
  <si>
    <t>http://www.ansto.gov.au/</t>
  </si>
  <si>
    <t>http://www.ansto.gov.au/Resources/Publications/CorporatePlan/index.htm</t>
  </si>
  <si>
    <t>http://www.ansto.gov.au/Resources/Publications/AnnualReports/index.htm</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</si>
  <si>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</si>
  <si>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</si>
  <si>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Industrial Research Act 1949</t>
  </si>
  <si>
    <t>41 687 119 230</t>
  </si>
  <si>
    <t>http://www.csiro.au</t>
  </si>
  <si>
    <t>http://www.csiro.au/en/About/Strategy-structure</t>
  </si>
  <si>
    <t>http://www.csiro.au/en/About/Our-impact/Reporting-our-impact/Annual-reports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</si>
  <si>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</si>
  <si>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http://www.industry.gov.au</t>
  </si>
  <si>
    <t>http://www.industry.gov.au/AboutUs/CorporatePublications/Pages/StrategicPlan.aspx</t>
  </si>
  <si>
    <t>http://www.industry.gov.au/AboutUs/CorporatePublications/AnnualReports/Pages/default.aspx</t>
  </si>
  <si>
    <t>Mining and Mineral Resources (other than fuels) Manufacturing and Construction</t>
  </si>
  <si>
    <t>80 091 799 039</t>
  </si>
  <si>
    <t>http://www.ga.gov.au</t>
  </si>
  <si>
    <t>IP Australia is the Australian Government agency that administers intellectual property (IP) rights and legislation relating to patents, trade marks, designs and plant breeder's rights. IP Australia is a listed entity within the Department of Industry, Innovation and Science, but operates independently of the Department on financial matters and with some degree of autonomy on other matters.
IP Australia includes office holders as specified under the Designs Act 2003, the Plant Breeder's Rights Act 1994, the Patents Act 1990 and the Trade Marks Act 1995.</t>
  </si>
  <si>
    <t>38 113 072 755</t>
  </si>
  <si>
    <t>http://www.ipaustralia.gov.au</t>
  </si>
  <si>
    <t>http://www.ipaustralia.gov.au/about-us/what-we-do/strategic-plan/</t>
  </si>
  <si>
    <t>Northern Australia Infrastructure Facility</t>
  </si>
  <si>
    <t>The Northern Australia Infrastructure Facility (NAIF) offers up to $5 billion over 5 years in concessional finance to encourage and complement private sector investment in infrastructure that benefits Northern Australia. This may include developments in airports, communications, energy, ports, rail and water.</t>
  </si>
  <si>
    <t>Northern Australia Infrastructure Facility Act 2016</t>
  </si>
  <si>
    <t>83 960 779 392</t>
  </si>
  <si>
    <t>Astronomy Governance Working Group</t>
  </si>
  <si>
    <t>The Department of Industry, Innovation and Science has reconvened the Astronomy Governance Working Group with an expanded membership to provide advice on the possible implementation of options for consolidation of astronomy governance.
The Government is working closely with the sector to ensure that it can carefully consider key governance arrangements that enable Australian astronomers to maintain our international standing, continue their excellent research and have access to the necessary tools in infrastructure to achieve this.</t>
  </si>
  <si>
    <t>Australia - China Science and Research Fund Advisory Panel</t>
  </si>
  <si>
    <t>Australia-China Science and Research Fund Advisory Panel assesses grant applications and recommends to the Department of Industry, Innovation and Science the final set of projects to be supported under each round of the Australia-China Science and Research Fund (ACSRF).  This is a part-time body that is appointed annually.  Its membership and size varies depending on the priority areas of each ACSRF funding round.</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</si>
  <si>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</si>
  <si>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</si>
  <si>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http://www.atnf.csiro.au/management/steering/index.html</t>
  </si>
  <si>
    <t>http://www.atnf.csiro.au/the_atnf/annual_reports/index.html</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</si>
  <si>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</si>
  <si>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</si>
  <si>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</si>
  <si>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Australia Telescope User Committee</t>
  </si>
  <si>
    <t>http://www.atnf.csiro.au/management/atuc/</t>
  </si>
  <si>
    <t>Australian Animal Health Laboratory Network</t>
  </si>
  <si>
    <t>http://www.agriculture.gov.au/animal-plant-health/animal/system/lab-network</t>
  </si>
  <si>
    <t>Australian Industry Participation Authority</t>
  </si>
  <si>
    <t>Australian Jobs Act 2013</t>
  </si>
  <si>
    <t>Australia-New Zealand Square Kilometre Array Coordination Committee</t>
  </si>
  <si>
    <t>The Australian and New Zealand SKA Coordination Committee's (ANZSCC) purpose is to support and advise the Australian, West Australian and New Zealand governments' involvement in the development and construction of the Square Kilometre Array (SKA), proposed to be the world's largest radio telescope.</t>
  </si>
  <si>
    <t>http://www.ska.gov.au/About/Pages/ANZSCC.aspx</t>
  </si>
  <si>
    <t>http://www.business.gov.au/</t>
  </si>
  <si>
    <t>Business Design Reference Group</t>
  </si>
  <si>
    <t>Business Online Service Management Committee</t>
  </si>
  <si>
    <t>The Business Online Service (BOS) Management Committee is a committee of officials which allows states and territories to have input into the business.gov.au website content and development.</t>
  </si>
  <si>
    <t>The Clinical Trials Advisory Committee (CTAC) provides advice to the Department of Health and the Department of Industry on various measures under the clinical trials reform initiative.
Secretariat support is provided by the Department of Industry.  Department of Health and Industry co-Chair the committee.</t>
  </si>
  <si>
    <t>Terms of Reference</t>
  </si>
  <si>
    <t>http://www.industry.gov.au/industry/IndustrySectors/PharmaceuticalsandHealthTechnologies/Clinical-Trials-Reform/Pages/Clinical-Trials-Advisory-Committee.aspx</t>
  </si>
  <si>
    <t>COAG Industry and Skills Council</t>
  </si>
  <si>
    <t>Commonwealth Science Council</t>
  </si>
  <si>
    <t>http://www.chiefscientist.gov.au/category/advice-to-government/commonwealth-science-council/</t>
  </si>
  <si>
    <t>Innovation and Science Australia</t>
  </si>
  <si>
    <t>Greenhouse and Energy Minimum Standards Act 2012, the GEMS Regulator is established as a statutory position under s70</t>
  </si>
  <si>
    <t>http://www.energyrating.gov.au</t>
  </si>
  <si>
    <t>Growth Centres Advisory Committee</t>
  </si>
  <si>
    <t>http://www.business.gov.au/advice-and-support/EIP/Pages/default.aspx</t>
  </si>
  <si>
    <t>http://www.business.gov.au/grants-and-assistance/innovation-rd/InnovationAustralia/Pages/InnovationAustralia-AnnualReports.aspx#</t>
  </si>
  <si>
    <t>Marine National Facility Scientific Advisory Committee</t>
  </si>
  <si>
    <t>http://www.marine.csiro.au/nationalfacility/about/scientific-advisory-committee.htm</t>
  </si>
  <si>
    <t>National Marine Science Committee</t>
  </si>
  <si>
    <t>Changed from the Ocean Policy Science Advisory Group (OPSAG) to the National Marine Science Committee (NMSC) on 1 July 2014</t>
  </si>
  <si>
    <t>National Radioactive Waste Management Facility - Independent Advisory Panel</t>
  </si>
  <si>
    <t>The purpose of the Independent Advisory Panel is to provide the Department of Industry and Science with a broader understanding of technical and community issues associated with managing Australia's radioactive waste. Two groups will support the process: a technical subgroup and a socio-economic subgroup</t>
  </si>
  <si>
    <t>Questacon Advisory Council</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</si>
  <si>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</si>
  <si>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</si>
  <si>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84 165 322 752</t>
  </si>
  <si>
    <t>CSIRO Financial Services Pty Ltd</t>
  </si>
  <si>
    <t>Data61</t>
  </si>
  <si>
    <t>http://www.csiro.au/en/Research/D61</t>
  </si>
  <si>
    <t>Science and Industry Endowment Fund</t>
  </si>
  <si>
    <t>Science and Industry Endowment Act 1926</t>
  </si>
  <si>
    <t>Legislation</t>
  </si>
  <si>
    <t>30 996 538 219</t>
  </si>
  <si>
    <t>http://www.sief.org.au/index.html</t>
  </si>
  <si>
    <t>http://www.sief.org.au/AboutSIEF/Strategy.html</t>
  </si>
  <si>
    <t>http://www.sief.org.au/AboutSIEF/Reports.html</t>
  </si>
  <si>
    <t>The role of the Biomedical Translation Fund Committee is to assist the Innovation Australia Board administer the Biomedical Translation Fund programme and provide guidance to the department throughout the lifecycle of the programme.</t>
  </si>
  <si>
    <t>Industry Research and Development Act 1986</t>
  </si>
  <si>
    <t>http://industry.gov.au/innovation/Innovation-Australia/Pages/Committees.aspx#</t>
  </si>
  <si>
    <t>The role of the Innovation Investment Committee is to assist Innovation Australia administer the suite of venture capital programmes, and provide guidance to the Department throughout the lifecycles of the various programmes. For the venture capital tax concession programmes Venture Capital Limited Partnerships (VCLP), Early Stage Venture Capital Limited Partnerships (ESVCLP) and Pooled Development Funds (PDF), this include decisions on registration, and decisions relating to compliance and interpretation of provisions in the relevant Acts.</t>
  </si>
  <si>
    <t>National Offshore Petroleum Safety and Environmental Management Authority</t>
  </si>
  <si>
    <t>The National Offshore Petroleum Safety and Environmental Management Authority is a Commonwealth Statutory Agency regulating the health and safety, structural integrity and environmental management of all offshore petroleum activities in Commonwealth waters, and in coastal waters where state and territory powers and functions have been conferred.</t>
  </si>
  <si>
    <t>Offshore Petroleum and Greenhouse Gas Storage Act 2006</t>
  </si>
  <si>
    <t>22 385 178 289</t>
  </si>
  <si>
    <t>http://www.nopsema.gov.au</t>
  </si>
  <si>
    <t>http://www.nopsema.gov.au/about/annual-report-corporate-plan-and-budget/</t>
  </si>
  <si>
    <t>Anti-Dumping Commission</t>
  </si>
  <si>
    <t>Customs Act 1901 (Part XVB)</t>
  </si>
  <si>
    <t>http://www.adcommission.gov.au</t>
  </si>
  <si>
    <t>Anti-Dumping Review Panel</t>
  </si>
  <si>
    <t>The Anti-Dumping Review Panel (ADRP), on application, reviews  certain decisions made by the Minister and the Anti-Dumping Commissioner under Part XVB of the Customs Act 1901 relating to the imposition of anti-dumping and countervailing measures.  The ADRP makes recommendations to the responsible Minister about whether the original decision should be affirmed or revoked/and or a new decision substituted.</t>
  </si>
  <si>
    <t>CUSTOMS ACT 1901 (Part XVB)</t>
  </si>
  <si>
    <t>http://adreviewpanel.gov.au/Pages/default.aspx</t>
  </si>
  <si>
    <t>Australia - India Strategic Research Fund Advisory Panel</t>
  </si>
  <si>
    <t>Australia-India Strategic Research Fund Advisory Panel assesses grant applications and recommends to the Department of Industry, Innovation and Science the final set of projects to be supported under each round of the Australia-India Strategic Research Fund (AISRF).  This is a part-time body that is appointed annually.  Its membership and size varies depending on the priority areas of each AISRF funding round.</t>
  </si>
  <si>
    <t>Australian Astronomical Observatory</t>
  </si>
  <si>
    <t>Australian Astronomical Observatory Act 2010</t>
  </si>
  <si>
    <t>Australian Astronomical Observatory Advisory Committee</t>
  </si>
  <si>
    <t>Australian Building Codes Board</t>
  </si>
  <si>
    <t>http://www.abcb.gov.au/</t>
  </si>
  <si>
    <t>Building Ministers' Forum</t>
  </si>
  <si>
    <t>Carbon Net Intergovernmental Steering Committee</t>
  </si>
  <si>
    <t>Review critical project stages and provide high level project direction.</t>
  </si>
  <si>
    <t>Chief Scientist</t>
  </si>
  <si>
    <t>http://www.chiefscientist.gov.au/</t>
  </si>
  <si>
    <t>Commonwealth State and Territory Advisory Council on Innovation</t>
  </si>
  <si>
    <t>Defence Industry Policy Statement 2007 - 2010</t>
  </si>
  <si>
    <t>Industry Research and Development Act, 1986</t>
  </si>
  <si>
    <t>The committee operates under delegation from Innovation Australia. It is responsible for providing advice to the Innovation Australia Board about the operations of the RandD Tax Concession Program for income years commencing before 1 July 2011 and the RandD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RandD Tax Concession Program and the RandD Tax Incentive.</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</si>
  <si>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</si>
  <si>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</si>
  <si>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http://adcommission.gov.au/adsystem/referencematerial/Pages/ITRF.aspx</t>
  </si>
  <si>
    <t>Joint Accreditation System of Australia/New Zealand Governing Board</t>
  </si>
  <si>
    <t>52 780 433 757</t>
  </si>
  <si>
    <t>http://www.jas-anz.org/index.php</t>
  </si>
  <si>
    <t>http://www.jas-anz.org/governance</t>
  </si>
  <si>
    <t>Maralinga Land and Environment Management Committee</t>
  </si>
  <si>
    <t>National Measurement Institute</t>
  </si>
  <si>
    <t>National Measurement Act 1960; section 51 (xv) of the Constitution explicitly makes weights and measures a Commonwealth responsibility</t>
  </si>
  <si>
    <t>National Offshore Petroleum Titles Administrator</t>
  </si>
  <si>
    <t>http://www.nopta.gov.au</t>
  </si>
  <si>
    <t>Science and Industry Endowment Fund Advisory Council</t>
  </si>
  <si>
    <t>The Science and Industry Endowment Fund (SIEF) Advisory Council was established in October 2009 by the CSIRO Board Endowment Committee, at the request of the SIEF Trustee as a result of the gift of monies to SIEF by CSIRO to rejuvenation of the fund.  The primary role of the Advisory Council is to assist the Trustee in the determination of application of SIEF monies which aligns with the SIEF's objectives.
The Advisory Council must have no fewer than five members, with a majority of members who are not employed by CSIRO.  The Trustee is not a member of the Council but has a right to attend any meeting and to be heard at such meetings.  Meetings of the Advisory Council are held three times per year, or as required, to provide advice to the Trustee on the application of the SIEF to specific research projects, to develop and consider research initiatives and direction of the SIEF and associated issues.</t>
  </si>
  <si>
    <t>http://www.sief.org.au/AboutSIEF/management.html</t>
  </si>
  <si>
    <t>ANSTO Inc</t>
  </si>
  <si>
    <t>Is engaged in the nuclear science and technology consulting business, however is a largely dormant company.
The number of board members is 2 or more.</t>
  </si>
  <si>
    <t>850 Energy Drive, Suite 400 Idaho Falls</t>
  </si>
  <si>
    <t>Fundación CSIRO Chile Research</t>
  </si>
  <si>
    <t>The Fundación was established to promote Australian-Chilean cooperation in applied scientific research including the operation of an International Centre of Excellence in the field of Mining and Mineral Processing.</t>
  </si>
  <si>
    <t>http://www.csiro.au/Outcomes/Mineral-Resources/CSIRO-Chile-ES.aspx</t>
  </si>
  <si>
    <t>http://www.csiro.au/Portals/About-CSIRO/How-we-work/Budget--Performance/Annual-Report/Annual-Report-2013-14.aspx</t>
  </si>
  <si>
    <t>Gene Shears Pty Ltd</t>
  </si>
  <si>
    <t>22 008 651 410</t>
  </si>
  <si>
    <t>GeoSLAM Ltd</t>
  </si>
  <si>
    <t>GeoSLAM Ltd is a spin-out company established by CSIRO and 3D Laser Mapping Limited UK (3DLM) to commercialise CSIRO -developed digital laser mapping technology.  Geo SLAM Ltd is registered in United Kingdom.</t>
  </si>
  <si>
    <t>Industry Capability Network Limited</t>
  </si>
  <si>
    <t>85 068 571 513</t>
  </si>
  <si>
    <t>http://www.icn.org.au/publications</t>
  </si>
  <si>
    <t>National ICT Australia (NICTA) is Australia's Information Communications Technology (ICT) Research Centre of Excellence and the nation's largest organisation dedicated to ICT research. NICTA's  primary goal is to pursue high-impact research excellence and, through application of this research, to create national benefit and wealth for Australia. 
NICTA is funded by the Australian Government through the Department of Communications until 30 June 2016 and the Australian Research Council through the ICT Centre of Excellence Program. NICTA is also funded and supported by the Australian Capital Territory, the New South Wales, Queensland and Victorian Governments, the Australian National University, the University of New South Wales, the University of Melbourne, the University of Queensland, the University of Sydney, Griffith University, Queensland University of Technology, Monash University and other university partners.</t>
  </si>
  <si>
    <t>62 102 206 173</t>
  </si>
  <si>
    <t>https://www.nicta.com.au/</t>
  </si>
  <si>
    <t>81 125 708 063</t>
  </si>
  <si>
    <t>http://www.petnetsolutions.com.au/</t>
  </si>
  <si>
    <t>Snowy Hydro Limited</t>
  </si>
  <si>
    <t>Snowy Hydro Corporatisation Act 1997, section 55</t>
  </si>
  <si>
    <t>17 090 574 431</t>
  </si>
  <si>
    <t>Synchrotron Light Source Australia Pty Ltd</t>
  </si>
  <si>
    <t>To efficiently and effectively operate the Australian Synchrotron as a national synchrotron facility that facilitates the performance of scientific, medical and industrial research; and to promote and/or advance scientific knowledge, particularly in relation to synchrotron science, through the facilitation of scientific research and the development of innovation and technology. Registered as a charity under the Australian Charities and Not-For-Profit Commission Act 2012.</t>
  </si>
  <si>
    <t>18 159 468 256</t>
  </si>
  <si>
    <t>http://www.synchrotron.org.au/</t>
  </si>
  <si>
    <t>http://www.synchrotron.org.au/news/publications/annual-report</t>
  </si>
  <si>
    <t>WLAN Services Pty Ltd</t>
  </si>
  <si>
    <t>85 112 099 260</t>
  </si>
  <si>
    <t>Department of Infrastructure and Regional Development</t>
  </si>
  <si>
    <t>86 267 354 017</t>
  </si>
  <si>
    <t>https://infrastructure.gov.au/department/about/corporate-plan.aspx</t>
  </si>
  <si>
    <t>Infrastructure Australia</t>
  </si>
  <si>
    <t>Infrastructure Australia Act 2008, part 2</t>
  </si>
  <si>
    <t>Other Transport and Communications</t>
  </si>
  <si>
    <t>49 150 585 136</t>
  </si>
  <si>
    <t>http://infrastructureaustralia.gov.au/about/accountability-reporting.aspx</t>
  </si>
  <si>
    <t>Acting Administrator of the Indian Ocean Territories (Christmas Island and Cocos (Keeling) Island)</t>
  </si>
  <si>
    <t>Administration Ordinance 1968 (CI), section 7 and Administration Ordinance 1975 (CKI), subsection 6(1)</t>
  </si>
  <si>
    <t>Administrator of Norfolk Island</t>
  </si>
  <si>
    <t>The Administrator is the most senior Australian Government representative on Norfolk Island and is responsible for the law, order and good governance of the Territory.
In 1896 the first Administrator was sworn in.</t>
  </si>
  <si>
    <t>Norfolk Island Act 1979</t>
  </si>
  <si>
    <t>http://www.regional.gov.au/territories/norfolk_island/administrator/index.aspx</t>
  </si>
  <si>
    <t>Administrator of the Indian Ocean Territories (Christmas Island and Cocos (Keeling) Islands)</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</si>
  <si>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</si>
  <si>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</si>
  <si>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</si>
  <si>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</si>
  <si>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</si>
  <si>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http://www.govhouse.nt.gov.au/TheAdministrator/Pages/default.aspx</t>
  </si>
  <si>
    <t>Australian Motor Vehicle Certification Board</t>
  </si>
  <si>
    <t>Commonwealth, state and territory road transport departments</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</si>
  <si>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</si>
  <si>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collects data on roads and builds and sells high technology equipment.</t>
  </si>
  <si>
    <t>Aviation Access Forum</t>
  </si>
  <si>
    <t>The Aviation Access Forum provides advice to the Australian Government on policy, operational and administrative issues associated with disability access to airline and airport services.</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</si>
  <si>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</si>
  <si>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</si>
  <si>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</si>
  <si>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COAG Transport and Infrastructure Council</t>
  </si>
  <si>
    <t>Deputy Administrator of the Indian Ocean Territories (Christmas Island and Cocos (Keeling) Islands)</t>
  </si>
  <si>
    <t>Administration Ordinance 1968 (CI), subsection 8(1) and Administration Ordinance 1975 (CKI), subsection 7(1)</t>
  </si>
  <si>
    <t>International Air Services Commission</t>
  </si>
  <si>
    <t>International Air Services Commission Act 1992, section 6</t>
  </si>
  <si>
    <t>http://www.iasc.gov.au/</t>
  </si>
  <si>
    <t>www.iasc.gov.au/other_information/annual_report.aspx</t>
  </si>
  <si>
    <t>Jervis Bay Territory Emergency Management Committee</t>
  </si>
  <si>
    <t>Jervis Bay Territory Emergency Management Ordinance 2015</t>
  </si>
  <si>
    <t>Jervis Bay Territory Fire Management Committee</t>
  </si>
  <si>
    <t>Jervis Bay Territory Rural Fires Ordinance 2014</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</si>
  <si>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</si>
  <si>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</si>
  <si>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https://infrastructure.gov.au/transport/disabilities/review/2012.aspx</t>
  </si>
  <si>
    <t>Northern Australia Transport Study business stakeholder group</t>
  </si>
  <si>
    <t>The business stakeholder group was established to assist the Government in preparing a plan for improving aviation and surface transport connections to northern Australia ('the Northern Australia Transport Study').
The business stakeholder group is comprised of representatives from the aviation, maritime and logistics industries, and the broader business community.</t>
  </si>
  <si>
    <t>Regional Development Australia Chairs Reference Group</t>
  </si>
  <si>
    <t>The Board was established  in 1989 under a Memorandum of Understanding between the Commonwealth and the Norfolk Island Government</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</si>
  <si>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</si>
  <si>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</si>
  <si>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</si>
  <si>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Moorebank Intermodal Development Investment Nominees Pty Ltd</t>
  </si>
  <si>
    <t>55 606 134 347</t>
  </si>
  <si>
    <t>Moorebank Intermodal Company Limited</t>
  </si>
  <si>
    <t>Moorebank Intermodal Development Rail Nominees Pty Ltd</t>
  </si>
  <si>
    <t>86 606 134 918</t>
  </si>
  <si>
    <t>Moorebank Precinct Nominees Pty Ltd</t>
  </si>
  <si>
    <t>38 606 141 566</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</si>
  <si>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</si>
  <si>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</si>
  <si>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www.nhvr.gov.au/about-us/what-we-do/annual-report</t>
  </si>
  <si>
    <t>Airservices Australia</t>
  </si>
  <si>
    <t>Air Services Act 1995, section 7</t>
  </si>
  <si>
    <t>59 698 720 886</t>
  </si>
  <si>
    <t>Australian Maritime Safety Authority</t>
  </si>
  <si>
    <t>Australian Maritime Safety Authority Act 1990, section 5</t>
  </si>
  <si>
    <t>65 377 938 320</t>
  </si>
  <si>
    <t>Australian Rail Track Corporation Limited</t>
  </si>
  <si>
    <t>Commonwealth company under the Corporations Act 2001</t>
  </si>
  <si>
    <t>Rail Transport</t>
  </si>
  <si>
    <t>75 081 455 754</t>
  </si>
  <si>
    <t>Australian Transport Safety Bureau</t>
  </si>
  <si>
    <t>Transport Safety Investigation Act 2003, section 12</t>
  </si>
  <si>
    <t>65 061 156 887</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</si>
  <si>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</si>
  <si>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</si>
  <si>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</si>
  <si>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44 808 014 470</t>
  </si>
  <si>
    <t>64 161 635 105</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</si>
  <si>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</si>
  <si>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</si>
  <si>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</si>
  <si>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75 149 374 427</t>
  </si>
  <si>
    <t>National Transport Commission</t>
  </si>
  <si>
    <t>The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</si>
  <si>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</si>
  <si>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67 890 861 578</t>
  </si>
  <si>
    <t>Administrator of Vehicle Standards</t>
  </si>
  <si>
    <t>The Administrator of Vehicle Standards acts on behalf of the Minister, making decisions under various provisions of the Motor Vehicle Standards Act 1989 and the Motor Vehicle Standards Regulations 1989.</t>
  </si>
  <si>
    <t>Aircraft Noise Ombudsman</t>
  </si>
  <si>
    <t>www.ano.gov.au/reportsstats</t>
  </si>
  <si>
    <t>Airport Environment Officers</t>
  </si>
  <si>
    <t>Associate Administrators of Vehicle Standards</t>
  </si>
  <si>
    <t>Associate Administrators are able to make specified decisions under the Motor Vehicle Standards Act 1989 and Motor Vehicle Standards Regulations 1989.</t>
  </si>
  <si>
    <t>Motor Vehicle Standards Act 1989, section 22(3)</t>
  </si>
  <si>
    <t>Australian Bicycle Council</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</si>
  <si>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</si>
  <si>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</si>
  <si>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Australian and New Zealand road transport and traffic authorities</t>
  </si>
  <si>
    <t>16 245 787 323</t>
  </si>
  <si>
    <t>www.austroads.com.au/about-austroads/annual-reports</t>
  </si>
  <si>
    <t>Black Spot Consultative Panels</t>
  </si>
  <si>
    <t>Infrastructure Working Group</t>
  </si>
  <si>
    <t>The Infrastructure Working Group (IWG) supports the Transport and Infrastructure Council by developing reforms to infrastructure investment, procurement and financing.</t>
  </si>
  <si>
    <t>Inspector of Transport Security</t>
  </si>
  <si>
    <t>Inspector of Transport Security Act 2006, part 4</t>
  </si>
  <si>
    <t>Motor Vehicle Standards Review Panel</t>
  </si>
  <si>
    <t>RDA ACT Australian Capital Territory</t>
  </si>
  <si>
    <t>Memorandums of Understanding between the Australian Government and each state and territory government</t>
  </si>
  <si>
    <t>RDA NSW Central Coast</t>
  </si>
  <si>
    <t>RDA NSW Central West</t>
  </si>
  <si>
    <t>RDA NSW Far South Coast</t>
  </si>
  <si>
    <t>RDA NSW Far West</t>
  </si>
  <si>
    <t>RDA NSW Hunter</t>
  </si>
  <si>
    <t>RDA NSW Illawarra</t>
  </si>
  <si>
    <t>RDA NSW Mid North Coast</t>
  </si>
  <si>
    <t>RDA NSW Murray</t>
  </si>
  <si>
    <t>RDA NSW Northern Inland</t>
  </si>
  <si>
    <t>RDA NSW Northern Rivers</t>
  </si>
  <si>
    <t>RDA NSW Orana</t>
  </si>
  <si>
    <t>RDA NSW Riverina</t>
  </si>
  <si>
    <t>RDA NSW Southern Inland</t>
  </si>
  <si>
    <t>RDA NSW Sydney</t>
  </si>
  <si>
    <t>RDA NT Northern Territory</t>
  </si>
  <si>
    <t>RDA QLD Darling Downs &amp; South West</t>
  </si>
  <si>
    <t>RDA QLD Far North Queensland &amp; Torres Strait</t>
  </si>
  <si>
    <t>RDA QLD Fitzroy &amp; Central West</t>
  </si>
  <si>
    <t>80 872 399 139</t>
  </si>
  <si>
    <t>RDA QLD Gold Coast</t>
  </si>
  <si>
    <t>RDA QLD Ipswich &amp; West Moreton</t>
  </si>
  <si>
    <t>RDA QLD Logan &amp; Redlands</t>
  </si>
  <si>
    <t>RDA QLD Mackay-Isaac-Whitsunday</t>
  </si>
  <si>
    <t>RDA QLD Moreton Bay</t>
  </si>
  <si>
    <t>RDA QLD Sunshine Coast</t>
  </si>
  <si>
    <t>RDA QLD Townsville &amp; North West</t>
  </si>
  <si>
    <t>RDA QLD Wide Bay Burnett</t>
  </si>
  <si>
    <t>75 530 792 492</t>
  </si>
  <si>
    <t>RDA SA Adelaide Hills, Fleurieu &amp; Kangaroo Island</t>
  </si>
  <si>
    <t>RDA SA Adelaide Metropolitan</t>
  </si>
  <si>
    <t>RDA SA Barossa</t>
  </si>
  <si>
    <t>RDA SA Far North</t>
  </si>
  <si>
    <t>94 561 061 743</t>
  </si>
  <si>
    <t>RDA SA Limestone Coast</t>
  </si>
  <si>
    <t>RDA SA Murraylands &amp; Riverland</t>
  </si>
  <si>
    <t>RDA SA Whyalla &amp; Eyre Peninsula</t>
  </si>
  <si>
    <t>www.eyreregion.com.au/component/content/article/1-regional/611-2013-2014-annual-report</t>
  </si>
  <si>
    <t>RDA SA Yorke &amp; Mid North</t>
  </si>
  <si>
    <t>RDA TAS Tasmania</t>
  </si>
  <si>
    <t>RDA VIC Barwon South West</t>
  </si>
  <si>
    <t>RDA VIC Gippsland</t>
  </si>
  <si>
    <t>RDA VIC Grampians</t>
  </si>
  <si>
    <t>RDA VIC Hume</t>
  </si>
  <si>
    <t>RDA VIC Loddon Mallee</t>
  </si>
  <si>
    <t>RDA VIC Melbourne East</t>
  </si>
  <si>
    <t>RDA VIC Northern Melbourne</t>
  </si>
  <si>
    <t>RDA VIC Southern Melbourne</t>
  </si>
  <si>
    <t>http://www.rdv.vic.gov.au/regional-development-australia/southern-melbourne</t>
  </si>
  <si>
    <t>RDA VIC Western Melbourne</t>
  </si>
  <si>
    <t>http://www.rdv.vic.gov.au/regional-development-australia/western-melbourne</t>
  </si>
  <si>
    <t>RDA WA Goldfields Esperance</t>
  </si>
  <si>
    <t>RDA WA Great Southern</t>
  </si>
  <si>
    <t>RDA WA Kimberley</t>
  </si>
  <si>
    <t>RDA WA Mid West Gascoyne</t>
  </si>
  <si>
    <t>RDA WA Peel</t>
  </si>
  <si>
    <t>RDA WA Perth</t>
  </si>
  <si>
    <t>RDA WA Pilbara</t>
  </si>
  <si>
    <t>RDA WA South West</t>
  </si>
  <si>
    <t>RDA WA Wheatbelt</t>
  </si>
  <si>
    <t>www.rdawheatbelt.com.au/publications/current/item/rdaw-annual-report-2012-13?category_id=15</t>
  </si>
  <si>
    <t>Registrar of Liner Shipping</t>
  </si>
  <si>
    <t>The Registrar of Liner Shipping registers liner cargo shipping conference agreements and variations of agreements, designated shipper bodies and persons as shipping line agents.</t>
  </si>
  <si>
    <t>Competition and Consumer Act 2010, Part X</t>
  </si>
  <si>
    <t>Slot Compliance Committee</t>
  </si>
  <si>
    <t>The Slot Compliance Committee develops and administers the slot compliance scheme for Sydney Airport that is consistent with section 49 of the Sydney Airport Demand Management Act 1997.</t>
  </si>
  <si>
    <t>Sydney Airport</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</si>
  <si>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</si>
  <si>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</si>
  <si>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Sydney Airport Community Forum</t>
  </si>
  <si>
    <t>Transport and Infrastructure Senior Officials' Committee</t>
  </si>
  <si>
    <t>Transport and Infrastructure Council</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</si>
  <si>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</si>
  <si>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</si>
  <si>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83 113 379 936</t>
  </si>
  <si>
    <t>www.tca.gov.au/tca/publications-reports</t>
  </si>
  <si>
    <t>Airport Building Controllers</t>
  </si>
  <si>
    <t>Aviation Security Identification Card Issuing Bodies</t>
  </si>
  <si>
    <t>Maritime Security Identification Card issuing Bodies</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</si>
  <si>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</si>
  <si>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Under the Marine Safety (Domestic Commercial Vessel) National Law Act 2012 (National Law), AMSA delegates certain functions to State and Territory maritime safety agencies which undertake day-to-day interaction with the domestic commercial vessel industry.</t>
  </si>
  <si>
    <t>https://www.amsa.gov.au/forms-and-publications/about-amsa/publications/Corporate-Plans/index.asp</t>
  </si>
  <si>
    <t>https://www.amsa.gov.au/forms-and-publications/about-amsa/publications/Annual-Reports/index.asp</t>
  </si>
  <si>
    <t>Office of the National Rail Safety Regulator</t>
  </si>
  <si>
    <t>Rail Safety National Law 2012</t>
  </si>
  <si>
    <t>http://www.onrsr.com.au/about-onrsr/corporate-publications/corporate-plan</t>
  </si>
  <si>
    <t>www.onrsr.com.au/about-onrsr/corporate-publications/annual-reports</t>
  </si>
  <si>
    <t>Sydney Airport Slot Manager</t>
  </si>
  <si>
    <t>Sydney Airport Demand Management Act 1997</t>
  </si>
  <si>
    <t>Department of the House of Representatives</t>
  </si>
  <si>
    <t>Parliamentary Departments</t>
  </si>
  <si>
    <t>Parliamentary Service Act 1999</t>
  </si>
  <si>
    <t>18 526 287 740</t>
  </si>
  <si>
    <t>http://www.aph.gov.au/About_Parliament/House_of_Representatives</t>
  </si>
  <si>
    <t>http://www.aph.gov.au/About_Parliament/Parliamentary_Departments/Department_of_the_House_of_Representatives/Corporate_Plan</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</si>
  <si>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</si>
  <si>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</si>
  <si>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</si>
  <si>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</si>
  <si>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http://www.aph.gov.au/About_Parliament/Parliamentary_Departments/Department_of_the_Senate/Annual_Reports</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</si>
  <si>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</si>
  <si>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</si>
  <si>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52 997 141 147</t>
  </si>
  <si>
    <t>http://www.aph.gov.au/About_Parliament/Parliamentary_Departments/Department_of_Parliamentary_Services</t>
  </si>
  <si>
    <t>http://www.aph.gov.au/About_Parliament/Parliamentary_Departments/Department_of_Parliamentary_Services/Publications</t>
  </si>
  <si>
    <t>Parliamentary Budget Office</t>
  </si>
  <si>
    <t>49 775 240 532</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</si>
  <si>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</si>
  <si>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</si>
  <si>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47 008 504 587</t>
  </si>
  <si>
    <t>http://www.ahl.gov.au</t>
  </si>
  <si>
    <t>http://www.ahl.gov.au/?q=our-organisation</t>
  </si>
  <si>
    <t>Department of the Prime Minister and Cabinet</t>
  </si>
  <si>
    <t>18 108 001 191</t>
  </si>
  <si>
    <t>http://www.pmc.gov.au</t>
  </si>
  <si>
    <t>https://www.dpmc.gov.au/pmc/publication/corporate-plan-2015-19.</t>
  </si>
  <si>
    <t>http://www.dpmc.gov.au/pmc/accountability-and-reporting/annual-reports</t>
  </si>
  <si>
    <t>Digital Transformation Agency</t>
  </si>
  <si>
    <t>The Digital Transformation Agency (DTA) is an Executive Agency within the Prime Minister and Cabinet portfolio. The DTA exists to make it easy for people to deal with government, by helping government transform services to be simple, clear and fast.</t>
  </si>
  <si>
    <t>96 257 979 159</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</si>
  <si>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</si>
  <si>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</si>
  <si>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76 050 300 626</t>
  </si>
  <si>
    <t>http://www.australiaday.org.au</t>
  </si>
  <si>
    <t>http://www.australiaday.org.au/about-us/national-australia-day-council/</t>
  </si>
  <si>
    <t>Office of the Inspector-General of Intelligence and Security</t>
  </si>
  <si>
    <t>Inspector-General of Intelligence and Security Act 1986</t>
  </si>
  <si>
    <t>67 332 668 643</t>
  </si>
  <si>
    <t>http://www.igis.gov.au</t>
  </si>
  <si>
    <t>http://www.igis.gov.au/publications-reports/corporate-plan-2015-19-0</t>
  </si>
  <si>
    <t>http://www.igis.gov.au/publications-reports/annual-reports</t>
  </si>
  <si>
    <t>Office of the Official Secretary to the Governor-General</t>
  </si>
  <si>
    <t>The position of Official Secretary to the Governor-General was established in 1901. The Governor-General Act 1974 was amended in 1984 to establish the position as a statutory office. The Official Secretary and his staff provide the Governor-General with the necessary support to enable him to carry out his constitutional, statutory, ceremonial and public duties.</t>
  </si>
  <si>
    <t>Governor-General Act 1974</t>
  </si>
  <si>
    <t>67 582 329 284</t>
  </si>
  <si>
    <t>https://www.gg.gov.au/official-secretary-governor-general</t>
  </si>
  <si>
    <t>http://www.gg.gov.au/office-official-secretary-governor-general/corporate-plans</t>
  </si>
  <si>
    <t>https://www.gg.gov.au/office-official-secretary-governor-general/annual-reports</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</si>
  <si>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</si>
  <si>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</si>
  <si>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</si>
  <si>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Assistance for Indigenous Australians nec</t>
  </si>
  <si>
    <t>86 106 441 085</t>
  </si>
  <si>
    <t>http://www.tiwilandcouncil.com</t>
  </si>
  <si>
    <t>http://www.tiwilandcouncil.com/about/corporate.htm</t>
  </si>
  <si>
    <t>http://www.tiwilandcouncil.com/publications/corporate-publications.htm</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</si>
  <si>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</si>
  <si>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</si>
  <si>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</si>
  <si>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62 564 797 956</t>
  </si>
  <si>
    <t>Aboriginal and Torres Strait Islander Mental Health and Suicide Prevention Advisory Group</t>
  </si>
  <si>
    <t>Aboriginal Land Rights (Northern Territory) Act 1976 Subsection 65(1) and is a special account for the purposes of the Public Governance, Performance and Accountability Act 2013</t>
  </si>
  <si>
    <t>http://www.dpmc.gov.au/indigenous-affairs/grant/aboriginals-benefit-account-aba-grant-funding</t>
  </si>
  <si>
    <t>http://www.otl.gov.au/site/publications.asp</t>
  </si>
  <si>
    <t>Advisory Panel - The National Plan to Reduce Violence against Women and their Children</t>
  </si>
  <si>
    <t>https://www.dpmc.gov.au/office-women/safety-women-0</t>
  </si>
  <si>
    <t>Australian Bravery Decorations Council</t>
  </si>
  <si>
    <t>https://www.itsanhonour.gov.au/honours/awards/medals/bravery.cfm</t>
  </si>
  <si>
    <t>Australian Government's Cyber Security Review - Independent Panel of Experts</t>
  </si>
  <si>
    <t>http://www.dpmc.gov.au/pmc/about-pmc/core-priorities/national-security-and-international-policy/australian-governments-cyber-security-review#The Review</t>
  </si>
  <si>
    <t>Council for the Order of Australia</t>
  </si>
  <si>
    <t>Council of Australian Governments</t>
  </si>
  <si>
    <t>Defence Force Remuneration Tribunal</t>
  </si>
  <si>
    <t>Australian Public Service Commission</t>
  </si>
  <si>
    <t>http://www.dfrt.gov.au/</t>
  </si>
  <si>
    <t>http://www.dfrt.gov.au/annual-reports</t>
  </si>
  <si>
    <t>Independent National Security Legislation Monitor</t>
  </si>
  <si>
    <t>Joint Agency Coordination Centre</t>
  </si>
  <si>
    <t>http://www.jacc.gov.au/</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</si>
  <si>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</si>
  <si>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</si>
  <si>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</si>
  <si>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Prime Minister's Business Advisory Council</t>
  </si>
  <si>
    <t>Prime Minister's Indigenous Advisory Council</t>
  </si>
  <si>
    <t>http://iac.dpmc.gov.au/</t>
  </si>
  <si>
    <t>Referendum Council</t>
  </si>
  <si>
    <t>Remuneration Tribunal</t>
  </si>
  <si>
    <t>Remuneration Tribunal Act 1973, section 4</t>
  </si>
  <si>
    <t>http://www.remtribunal.gov.au/</t>
  </si>
  <si>
    <t>http://www.remtribunal.gov.au/document-library-search?query=&amp;collection=remuneration-tribunal&amp;profile=doclib&amp;f.Type+of+document%7CA=Annual+Report</t>
  </si>
  <si>
    <t>CDC Nominees (TCTP) Pty Limited</t>
  </si>
  <si>
    <t>Subsidiary Investment holding entity  of IBA (100% ownership)</t>
  </si>
  <si>
    <t>Indigenous Business Australia</t>
  </si>
  <si>
    <t>65 059 599 512</t>
  </si>
  <si>
    <t>IBA Asset Management Pty Ltd</t>
  </si>
  <si>
    <t>35 165 202 657</t>
  </si>
  <si>
    <t>IBA Property Investments Pty Limited</t>
  </si>
  <si>
    <t>32 060 484 602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</si>
  <si>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</si>
  <si>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</si>
  <si>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69 604 304 172</t>
  </si>
  <si>
    <t>http://www.iba.gov.au/</t>
  </si>
  <si>
    <t>http://www.iba.gov.au/about-us/publications/#Plans</t>
  </si>
  <si>
    <t>http://www.iba.gov.au/about-us/publications/annual-report-archive/</t>
  </si>
  <si>
    <t>IBA Retail Property Trust</t>
  </si>
  <si>
    <t>Subsidiary investment holding entity of IBA (100% ownership)</t>
  </si>
  <si>
    <t>63 274 062 053</t>
  </si>
  <si>
    <t>IBA Tourism Asset Management Pty Ltd</t>
  </si>
  <si>
    <t>The role of this entity is to provide operational management and support of the assets in the IBA Tourism Portfolio and Hospitality Portfolio along with providing Asset management services.</t>
  </si>
  <si>
    <t>77 604 242 211</t>
  </si>
  <si>
    <t>Indigenous Prosperity Fund - Cash Fund</t>
  </si>
  <si>
    <t>Constitution</t>
  </si>
  <si>
    <t>57 175 362 241</t>
  </si>
  <si>
    <t>Indigenous Prosperity Fund - Growth Fund</t>
  </si>
  <si>
    <t>Indigenous Prosperity Fund - Income Fund</t>
  </si>
  <si>
    <t>91 509 688 057</t>
  </si>
  <si>
    <t>Indigenous Real Estate Investment Trust-Head Trust</t>
  </si>
  <si>
    <t>Subsidiary Investment holding entity  of IBA (80% ownership)</t>
  </si>
  <si>
    <t>81 151 733 525</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</si>
  <si>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</si>
  <si>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</si>
  <si>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45 175 406 445</t>
  </si>
  <si>
    <t>http://www.anindilyakwa.com.au</t>
  </si>
  <si>
    <t>http://www.anindilyakwa.com.au/periodicals-and-annual-reports</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</si>
  <si>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</si>
  <si>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</si>
  <si>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</si>
  <si>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33 020 645 631</t>
  </si>
  <si>
    <t>http://www.anao.gov.au</t>
  </si>
  <si>
    <t>http://www.anao.gov.au/About-Us/ANAO-Corporate-Plan</t>
  </si>
  <si>
    <t>http://www.anao.gov.au/About-Us/Annual-Reports</t>
  </si>
  <si>
    <t>99 470 863 260</t>
  </si>
  <si>
    <t>http://www.apsc.gov.au</t>
  </si>
  <si>
    <t>http://www.apsc.gov.au/publications-and-media/current-publications/apsc-corporate-plan</t>
  </si>
  <si>
    <t>http://www.apsc.gov.au/about-the-apsc/parliamentary/annual-report</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</si>
  <si>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</si>
  <si>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</si>
  <si>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</si>
  <si>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</si>
  <si>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http://www.clc.org.au</t>
  </si>
  <si>
    <t>http://www.clc.org.au/publications/content/clc-corporate-plan-2015-2019/</t>
  </si>
  <si>
    <t>http://www.clc.org.au/publications/cat/annual-reports/</t>
  </si>
  <si>
    <t>Aboriginal and Torres Strait Islander Act 2005</t>
  </si>
  <si>
    <t>25 192 932 833</t>
  </si>
  <si>
    <t>http://www.iba.gov.au</t>
  </si>
  <si>
    <t>http://www.iba.gov.au/2015/08/iba-corporate-plan-strategy-towards-2019-is-now-available/</t>
  </si>
  <si>
    <t>http://www.iba.gov.au/about-us/news-publications/annual-report-archive/</t>
  </si>
  <si>
    <t>Indigenous Land Corporation</t>
  </si>
  <si>
    <t>59 912 679 254</t>
  </si>
  <si>
    <t>http://www.ilc.gov.au</t>
  </si>
  <si>
    <t>http://www.ilc.gov.au/Publications/Annual-Reports</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</si>
  <si>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</si>
  <si>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</si>
  <si>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56 327 515 336</t>
  </si>
  <si>
    <t>http://www.nlc.org.au</t>
  </si>
  <si>
    <t>http://www.nlc.org.au/publications/cat/annual-reports</t>
  </si>
  <si>
    <t>Office of National Assessments</t>
  </si>
  <si>
    <t>The Office of National Assessments (ONA) assesses and analyses international political, strategic and economic developments for the Prime Minister and senior ministers in the National Security Committee of Cabinet. ONA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ONA also consults broadly within government and with experts in other sectors.</t>
  </si>
  <si>
    <t>Office of National Assessments Act 1977</t>
  </si>
  <si>
    <t>87 904 367 991</t>
  </si>
  <si>
    <t>http://www.ona.gov.au</t>
  </si>
  <si>
    <t>Office of the Commonwealth Ombudsman</t>
  </si>
  <si>
    <t>The Commonwealth Ombudsman safeguards the community in its dealings with Australian Government agencies. The Ombudsman's office handles complaints, conducts investigations, performs audits and inspections, encourages good administration, and carries out specialist oversight tasks.
The Public Interest Disclosure Act 2013 confers new roles and responsibilities on the Ombudsman to oversee the operation of the federal government public interest disclosure scheme.
The Commonwealth Ombudsman is also the Defence Force, Immigration, Law Enforcement, Postal Industry,  Australian Capital Territory, Overseas Students, Private Health Insurance and Norfolk Island Ombudsman.</t>
  </si>
  <si>
    <t>Ombudsman Act 1976</t>
  </si>
  <si>
    <t>53 003 678 148</t>
  </si>
  <si>
    <t>http://www.ombudsman.gov.au</t>
  </si>
  <si>
    <t>Outback Stores Pty Ltd</t>
  </si>
  <si>
    <t>63 120 661 234</t>
  </si>
  <si>
    <t>http://www.outbackstores.com.au</t>
  </si>
  <si>
    <t>http://outbackstores.com.au/news/publications/</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</si>
  <si>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</si>
  <si>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</si>
  <si>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57 155 285 807</t>
  </si>
  <si>
    <t>http://www.tsra.gov.au</t>
  </si>
  <si>
    <t>http://www.tsra.gov.au/media-and-publications/publications/annual-reports</t>
  </si>
  <si>
    <t>Australia-New Zealand Counter-Terrorism Committee</t>
  </si>
  <si>
    <t>Intergovernmental Agreement</t>
  </si>
  <si>
    <t>http://www.nationalsecurity.gov.au/WhatAustraliaisdoing/Pages/Australia-New-Zealand-Counter-Terrorism-Committee.aspx</t>
  </si>
  <si>
    <t>Civil Society 20 Steering Group</t>
  </si>
  <si>
    <t>Membership is drawn from NGOs and Private Sector to lobby the G20</t>
  </si>
  <si>
    <t>https://www.g20.org/g20_priorities/working_partners/civil_society_20_c20</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</si>
  <si>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</si>
  <si>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</si>
  <si>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http://www.otl.gov.au/site/</t>
  </si>
  <si>
    <t>National Emergency Medal Committee</t>
  </si>
  <si>
    <t>The National Emergency Medal is administered by the Australian Honours and Awards Secretariat at Government House and provides secretariat support to the National Emergency Medal Committee.  The independent Committee is made up of five members, including two ex-officio members appointed by the Minister with responsibility for the Australian honours system (currently the Prime Minister), and three community members appointed on the Minister's advice by the Governor-General.
National Emergency Medal is awarded to persons who rendered sustained service during specified dates in specified places in response to nationally-significant emergencies within Australia; or to other persons who rendered significant service in response to such emergencies.  Medals have been awarded for service performed during the Victorian bushfires in 2009, the Queensland floods in 2010-11 and during Cyclone Yasi.  The Governor-General may approve an award for significant service on recommendation of the Committee.</t>
  </si>
  <si>
    <t>National Emergency Medal Regulations 2011,  Regulation 9</t>
  </si>
  <si>
    <t>https://www.itsanhonour.gov.au/honours/awards/medals/national_emergency_medal.cfm</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</si>
  <si>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</si>
  <si>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</si>
  <si>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</si>
  <si>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http://www.naidoc.org.au</t>
  </si>
  <si>
    <t>Nomination Panel for appointments to the boards of the Australian Broadcasting Co and Special Broadcasting Service</t>
  </si>
  <si>
    <t>Australian Broadcasting Corporation Act 1983, section 24F(4)</t>
  </si>
  <si>
    <t>Office of the Aboriginal Land Commissioner</t>
  </si>
  <si>
    <t>The Commissioner is an independent statutory office holder who administers the Aboriginal Land Rights (Northern Territory) Act
1976</t>
  </si>
  <si>
    <t>http://www.dpmc.gov.au/indigenous-affairs/publication/aboriginal-land-commissioner-report-year-ended-30-june-2014</t>
  </si>
  <si>
    <t>Office of the Independent National Security Legislation Monitor</t>
  </si>
  <si>
    <t>Independent National Security Legislation Monitor Act 2010</t>
  </si>
  <si>
    <t>http://www.dpmc.gov.au/pmc/about-pmc/core-priorities/independent-national-security-legislation-monitor</t>
  </si>
  <si>
    <t>The Registrar is an independent statutory office holder who administers the Corporations (Aboriginal and Torres Strait Islander) Act 2006 (CATSI Act).</t>
  </si>
  <si>
    <t>Corporations (Aboriginal and Torres Strait Islander) Act 2006</t>
  </si>
  <si>
    <t>http://www.oric.gov.au</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</si>
  <si>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</si>
  <si>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</si>
  <si>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12 144 928 281</t>
  </si>
  <si>
    <t>Bowen Basin Holdings Pty Limited</t>
  </si>
  <si>
    <t>96 090 002 056</t>
  </si>
  <si>
    <t>Bowen Basin Investments Pty Limited</t>
  </si>
  <si>
    <t>86 083 431 761</t>
  </si>
  <si>
    <t>Carpentaria Shipping Trust Australia</t>
  </si>
  <si>
    <t>65 269 319 387</t>
  </si>
  <si>
    <t>CDC Nominees (McArthur River Shipping) Pty Limited</t>
  </si>
  <si>
    <t>18 065 634 157</t>
  </si>
  <si>
    <t>Darwin Hotel Holdings Pty Limited</t>
  </si>
  <si>
    <t>Darwin Hotel Holdings Trust</t>
  </si>
  <si>
    <t>19 624 422 841</t>
  </si>
  <si>
    <t>Fitzroy Lodge Investments Pty Limited</t>
  </si>
  <si>
    <t>98 096 002 194</t>
  </si>
  <si>
    <t>Gagudju Crocodile Hotel Trust</t>
  </si>
  <si>
    <t>Subsidiary Investment holding entity  of IBA (70% ownership)</t>
  </si>
  <si>
    <t>89 259 603 696</t>
  </si>
  <si>
    <t>Gagudju Lodge Cooinda Trust</t>
  </si>
  <si>
    <t>Subsidiary Investment holding entity  of IBA (52% ownership)</t>
  </si>
  <si>
    <t>47 292 427 570</t>
  </si>
  <si>
    <t>Hotel Enterprises Pty Limited</t>
  </si>
  <si>
    <t>53 129 747 440</t>
  </si>
  <si>
    <t>Hotel Holdings Trust</t>
  </si>
  <si>
    <t>75 035 213 998</t>
  </si>
  <si>
    <t>Ikara Wilpena Enterprises Pty Ltd</t>
  </si>
  <si>
    <t>Subsidiary Investment holding entity  of IBA (87% ownership)</t>
  </si>
  <si>
    <t>75 155 337 474</t>
  </si>
  <si>
    <t>Ikara Wilpena Holdings Trust</t>
  </si>
  <si>
    <t>72 131 496 531</t>
  </si>
  <si>
    <t>Kakadu Tourism (GCH) Pty Limited</t>
  </si>
  <si>
    <t>50 087 366 612</t>
  </si>
  <si>
    <t>Kakadu Tourism (GLC) Pty Limited</t>
  </si>
  <si>
    <t>74 087 366 336</t>
  </si>
  <si>
    <t>Leonora Investments Pty Limited</t>
  </si>
  <si>
    <t>66 126 419 618</t>
  </si>
  <si>
    <t>Leonora Investments Trust</t>
  </si>
  <si>
    <t>35 730 558 104</t>
  </si>
  <si>
    <t>Li Ar Yalug Holding Trust</t>
  </si>
  <si>
    <t>Subsidiary Investment holding entity  of IBA (91% ownership)</t>
  </si>
  <si>
    <t>20 205 625 807</t>
  </si>
  <si>
    <t>Subsidiary Investment holding entity  of IBA (89% ownership)</t>
  </si>
  <si>
    <t>Mungo Lodge Holdings Pty Limited</t>
  </si>
  <si>
    <t>70 106 381 408</t>
  </si>
  <si>
    <t>Mungo Lodge Pty Limited</t>
  </si>
  <si>
    <t>91 106 500 556</t>
  </si>
  <si>
    <t>Mungo Lodge Trust</t>
  </si>
  <si>
    <t>16 840 494 151</t>
  </si>
  <si>
    <t>Mutijulu Foundation</t>
  </si>
  <si>
    <t>Trustee for the Mutijulu Foundation Trust, which was established as a charitable trust for the benefit of identified Aboriginal communities. Wholly owned subsidiary of Voyages Indigenous Tourism Australia Pty Ltd, but not a controlled entity</t>
  </si>
  <si>
    <t>57 100 482 924</t>
  </si>
  <si>
    <t>Voyages Indigenous Tourism Australia Pty Ltd</t>
  </si>
  <si>
    <t>https://www.ayersrockresort.com.au/uluru-and-kata-tjuta/mutitjulu-foundation</t>
  </si>
  <si>
    <t>National Centre of Indigenous Excellence Ltd</t>
  </si>
  <si>
    <t>Operates the NCIE facility at Redfern for the achievement of Indigenous benefits. Wholly owned subsidiary of the Indigenous Land Corporation.</t>
  </si>
  <si>
    <t>98 133 644 578</t>
  </si>
  <si>
    <t>Conducts operations and employs staff working on  agricultural business on ILC owned or leased properties. Wholly owned subsidiary of the Indigenous Land Corporation..</t>
  </si>
  <si>
    <t>28 108 266 548</t>
  </si>
  <si>
    <t>North Stradbroke Enterprises Pty Ltd</t>
  </si>
  <si>
    <t>96 149 399 539</t>
  </si>
  <si>
    <t>North Stradbroke Enterprises Trust</t>
  </si>
  <si>
    <t>67 982 392 324</t>
  </si>
  <si>
    <t>Tennant Creek Enterprises Pty Limited</t>
  </si>
  <si>
    <t>Tennant Creek Enterprises Trust</t>
  </si>
  <si>
    <t>28 566 518 023</t>
  </si>
  <si>
    <t>Tennant Creek Land Holding Trust</t>
  </si>
  <si>
    <t>Subsidiary Investment holding entity  of IBA (90% ownership)</t>
  </si>
  <si>
    <t>26 854 669 395</t>
  </si>
  <si>
    <t>Tennant Creek Supermarket Pty Limited</t>
  </si>
  <si>
    <t>46 132 055 497</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</si>
  <si>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</si>
  <si>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</si>
  <si>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33 616 401 350</t>
  </si>
  <si>
    <t>Tjapukai Aboriginal Cultural Park Partnership</t>
  </si>
  <si>
    <t>37 121 038 415</t>
  </si>
  <si>
    <t>Tjapukai Pty Limited</t>
  </si>
  <si>
    <t>98 071 123 843</t>
  </si>
  <si>
    <t>Owns and operates Ayers Rock Resort (ARR) and operates other ILC tourism businesses for the achievement of Indigenous benefits. Wholly owned subsidiary of the Indigenous Land Corporation.</t>
  </si>
  <si>
    <t>52 146 482 591</t>
  </si>
  <si>
    <t>Wildman River Lodge Trust</t>
  </si>
  <si>
    <t>48 244 364 507</t>
  </si>
  <si>
    <t>Wildman Wilderness Lodge Pty Ltd</t>
  </si>
  <si>
    <t>65 072 129 358</t>
  </si>
  <si>
    <t>25 154 340 011</t>
  </si>
  <si>
    <t>Australian Institute of Family Studies</t>
  </si>
  <si>
    <t>The Australian Institute of Family Studies (AIFS) is the Australian Government's key research body in the area of family wellbeing. It was established in 1980 under the Family Law Act 1975. Its role is to increase understanding of factors affecting how Australian families function by:
- conducting research; and
- disseminating findings.
With a history of more than 30 years of researching and analysing influences on Australian families, AIFS holds a wealth of policy- and practice-relevant knowledge - a foundation of knowledge that continues to grow. The Institute's work provides an evidence base for developing policy and practice related to the wellbeing of families in Australia.</t>
  </si>
  <si>
    <t>Family Law Act 1975</t>
  </si>
  <si>
    <t>64 001 053 079</t>
  </si>
  <si>
    <t>http://www.aifs.gov.au</t>
  </si>
  <si>
    <t>http://www.aifs.gov.au/institute/aifs/corporateplans/directions/strategic/index.html</t>
  </si>
  <si>
    <t>http://www.aifs.gov.au/institute/pubs/annualreports/annualreports.html</t>
  </si>
  <si>
    <t>Department of Social Services</t>
  </si>
  <si>
    <t>36 342 015 855</t>
  </si>
  <si>
    <t>http://www.dss.gov.au</t>
  </si>
  <si>
    <t>http://www.dss.gov.au/about-the-department/publications-articles/corporate-publications/annual-reports</t>
  </si>
  <si>
    <t>National Accreditation Authority for Translators and Interpreters</t>
  </si>
  <si>
    <t>42 008 596 996</t>
  </si>
  <si>
    <t>http://www.naati.com.au/home_page.html</t>
  </si>
  <si>
    <t>http://www.naati.com.au/annual_reports.html</t>
  </si>
  <si>
    <t>The Prime Minister's Community Business Partnership (the Partnership)</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</si>
  <si>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</si>
  <si>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</si>
  <si>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67 162 349 171</t>
  </si>
  <si>
    <t>http://www.anrows.org.au/about/who-we-are</t>
  </si>
  <si>
    <t>http://www.anrows.org.au/file/anrows-annual-report-2013-14webpdf</t>
  </si>
  <si>
    <t>National Disability Insurance Scheme Launch Transition Agency</t>
  </si>
  <si>
    <t>National Disability Insurance Scheme Act 2013</t>
  </si>
  <si>
    <t>25 617 475 104</t>
  </si>
  <si>
    <t>http://www.ndis.gov.au/about-us</t>
  </si>
  <si>
    <t>Australian Institute of Family Studies Advisory Council</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</si>
  <si>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</si>
  <si>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</si>
  <si>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http://www.aifs.gov.au/institute/aifs/advisorycouncil.html</t>
  </si>
  <si>
    <t>Australian Multicultural Council</t>
  </si>
  <si>
    <t>COAG Disability Reform Council</t>
  </si>
  <si>
    <t>The Disability Reform Council ('the Council') was established under the Council of Australian Governments (COAG) and empowered with functions under the Intergovernmental Agreement on the National Disability Insurance Scheme Launch. The Council is responsible for making decisions and formulating advice on matters arising from the launch of the NDIA and matters relating to the implementation of the full scheme. It is a forum for discussion and decision-making between jurisdictions on issues relating to the NDIS. Specifically, the Council will monitor outcomes and the performance of launch sites based on performance and outcome measures agreed to by all jurisdictions. The Council also has a range of responsibilities under the NDIS Act.</t>
  </si>
  <si>
    <t>https://www.dss.gov.au/our-responsibilities/disability-and-carers/programmes-services/government-international/disability-reform-council</t>
  </si>
  <si>
    <t>National Disability Insurance Scheme Actuary</t>
  </si>
  <si>
    <t>https://ndis.gov.au/about-us/governance/scheme-actuary-and-reviewing-actuary</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</si>
  <si>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</si>
  <si>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</si>
  <si>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http://www.ndis.gov.au/about-us/governance/ndis-independent-advisory-council</t>
  </si>
  <si>
    <t>National Disability Insurance Scheme Reviewing Actuary</t>
  </si>
  <si>
    <t>Settlement Services Advisory Council</t>
  </si>
  <si>
    <t>The Settlement Services Advisory Council is a ministerially-appointed expert and independent body that provides advice to the Government on matters relating to the resettlement of refugees and humanitarian entrants in Australia.</t>
  </si>
  <si>
    <t>Australian Housing &amp; Urban Research Institute</t>
  </si>
  <si>
    <t>11 090 448 918</t>
  </si>
  <si>
    <t>http://www.ahuri.edu.au</t>
  </si>
  <si>
    <t>http://www.ahuri.edu.au/about</t>
  </si>
  <si>
    <t>http://www.ahuri.edu.au/about/annual_reports/current_annual_report</t>
  </si>
  <si>
    <t>Our Watch</t>
  </si>
  <si>
    <t>The role of Our Watch is to drive cultural and attitudinal change to prevent violence against women and their children from the ground up through community engagement and advocacy.</t>
  </si>
  <si>
    <t>Two Principal Members (The Commonwealth and Victorian Governments) appoint two Directors; and the rest of the Directors are appointed by the board</t>
  </si>
  <si>
    <t>60 164 123 844</t>
  </si>
  <si>
    <t>http://www.ourwatch.org.au</t>
  </si>
  <si>
    <t>http://www.ourwatch.org.au/Who-We-Are/Annual-reports</t>
  </si>
  <si>
    <t>Treasury</t>
  </si>
  <si>
    <t>Note Printing Australia Limited is a wholly owned subsidiary of the Reserve Bank of Australia. The company manufactures Australia's banknotes. It also produces a range of other security products for domestic and overseas markets, including the new ePassport, which incorporates leading edge biometric capabilities and complies with the International Civil Aviation Organisation Standards.
The 5 directors are appointed by the Reserve Bank. The Assistant Governor (Currency) of the RBA is the Chair of the board. One member of the Reserve Bank Board currently serves on the NPA Board.</t>
  </si>
  <si>
    <t>Reserve Bank of Australia</t>
  </si>
  <si>
    <t>86 082 630 671</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</si>
  <si>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</si>
  <si>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</si>
  <si>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51 824 753 556</t>
  </si>
  <si>
    <t>http://www.ato.gov.au</t>
  </si>
  <si>
    <t>https://www.ato.gov.au/About-ATO/About-us/Our-strategic-direction/</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</si>
  <si>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</si>
  <si>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</si>
  <si>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</si>
  <si>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64 703 642 210</t>
  </si>
  <si>
    <t>http://www.cgc.gov.au</t>
  </si>
  <si>
    <t>https://www.cgc.gov.au/index.php?option=com_content&amp;view=article&amp;id=30&amp;Itemid=146</t>
  </si>
  <si>
    <t>https://www.cgc.gov.au/index.php?option=com_content&amp;view=article&amp;id=21&amp;Itemid=147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</si>
  <si>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</si>
  <si>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</si>
  <si>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92 802 414 793</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</si>
  <si>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</si>
  <si>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</si>
  <si>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50 008 559 486</t>
  </si>
  <si>
    <t>http://www.rba.gov.au/publications/annual-reports/index.html</t>
  </si>
  <si>
    <t>Royal Australian Mint</t>
  </si>
  <si>
    <t>45 852 104 259</t>
  </si>
  <si>
    <t>http://www.ramint.gov.au</t>
  </si>
  <si>
    <t>http://www.ramint.gov.au/about/about-the-mint/strategic_plan.cfm</t>
  </si>
  <si>
    <t>http://www.ramint.gov.au/about/compliance/annual_reports.cfm</t>
  </si>
  <si>
    <t>ACCC Performance Consultative Committee</t>
  </si>
  <si>
    <t>Australian Competition and Consumer Commission</t>
  </si>
  <si>
    <t>http://accc.gov.au/about-us/consultative-committees</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</si>
  <si>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</si>
  <si>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</si>
  <si>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</si>
  <si>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</si>
  <si>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</si>
  <si>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http://www.competitiontribunal.gov.au/</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</si>
  <si>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</si>
  <si>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</si>
  <si>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</si>
  <si>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</si>
  <si>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</si>
  <si>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Level 2, 15 Moore Street</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</si>
  <si>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</si>
  <si>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</si>
  <si>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https://www.ato.gov.au/General/Consultation/Consultation-groups/Consultation-Steering-Group/</t>
  </si>
  <si>
    <t>Foreign Investment Review Board</t>
  </si>
  <si>
    <t>http://www.firb.gov.au/content/default.asp</t>
  </si>
  <si>
    <t>Global Infrastructure Hub</t>
  </si>
  <si>
    <t>Company Limited by Guarantee, the Treasurer gave notice pursuant to section 72 of the Public Governance, Performance and Accountability Act 2013 of the creation the Hub.</t>
  </si>
  <si>
    <t>https://consult.treasury.gov.au/financial-system-division/dispute-resolution/</t>
  </si>
  <si>
    <t>Legislative and Governance Forum for Corporations</t>
  </si>
  <si>
    <t>Legislative and Governance Forum on Consumer Affairs</t>
  </si>
  <si>
    <t>http://www.consumerlaw.gov.au/content/Content.aspx?doc=ministerial_council.htm</t>
  </si>
  <si>
    <t>National Tax Liaison Group</t>
  </si>
  <si>
    <t>Steering Committee for the Review of Government Service Provision</t>
  </si>
  <si>
    <t>http://www.pc.gov.au/gsp/review</t>
  </si>
  <si>
    <t>Superannuation Complaints Tribunal Advisory Committee</t>
  </si>
  <si>
    <t>Superannuation Complaints Tribunal</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</si>
  <si>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</si>
  <si>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</si>
  <si>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26 331 428 522</t>
  </si>
  <si>
    <t>http://www.abs.gov.au</t>
  </si>
  <si>
    <t>http://www.abs.gov.au/ausstats/abs@.nsf/mf/1005.0</t>
  </si>
  <si>
    <t>http://www.abs.gov.au/AUSSTATS/abs@.nsf/DetailsPage/1001.02012-13?OpenDocument</t>
  </si>
  <si>
    <t>Competition and Consumer Act 2010</t>
  </si>
  <si>
    <t>94 410 483 623</t>
  </si>
  <si>
    <t>http://www.accc.gov.au</t>
  </si>
  <si>
    <t>http://www.accc.gov.au/publications/corporate-plan-priorities</t>
  </si>
  <si>
    <t>http://www.accc.gov.au/publications/accc-aer-annual-report</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</si>
  <si>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</si>
  <si>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</si>
  <si>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13 059 525 039</t>
  </si>
  <si>
    <t>http://www.aofm.gov.au</t>
  </si>
  <si>
    <t>http://aofm.gov.au/publications/annual-reports/</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</si>
  <si>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</si>
  <si>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</si>
  <si>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</si>
  <si>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79 635 582 658</t>
  </si>
  <si>
    <t>http://www.apra.gov.au</t>
  </si>
  <si>
    <t>http://www.apra.gov.au/AboutAPRA/Publications/Pages/Annual-Report.aspx</t>
  </si>
  <si>
    <t>Australian Reinsurance Pool Corporation</t>
  </si>
  <si>
    <t>The Australian Reinsurance Pool Corporation (ARPC) is a statutory authority established under the Terrorism Insurance Act 2003 (TI Act), being subject also to requirements under the Public Governance, Performance and Accountability Act 2013 (prior to 1 July 2014, the Commonwealth Authorities and Companies Act 1997).
Following the terrorist events that occurred in the United States of America on 11 September 2001, there was a global withdrawal of terrorism insurance. This was of particular concern to the commercial property sector internationally. The Government was concerned that the lack of comprehensive insurance cover for commercial property or infrastructure would lead to a reduction in financing and investment in the Australian property sector.
The role of the ARPC was to establish and subsequently provide ongoing administration of a scheme that would provide (re)insurance cover for eligible terrorism losses involving commercial property, associated business interruption and public liability.</t>
  </si>
  <si>
    <t>Terrorism Insurance Act 2003</t>
  </si>
  <si>
    <t>Other Economic Affairs Nec</t>
  </si>
  <si>
    <t>74 807 136 872</t>
  </si>
  <si>
    <t>http://www.arpc.gov.au</t>
  </si>
  <si>
    <t>http://arpc.gov.au/ips/agency_plan/</t>
  </si>
  <si>
    <t>http://arpc.gov.au/news-and-publications/annual-reports/</t>
  </si>
  <si>
    <t>Australian Securities and Investments Commission</t>
  </si>
  <si>
    <t>ASIC is Australia's corporate, markets and financial services regulator. The Australian Securities and Investments Commission Act 2001 requires us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 receive, process and store, efficiently and quickly, information that is given to us 
- make information about companies and other bodies available to the public as soon as practicable.</t>
  </si>
  <si>
    <t>Australian Securities and Investments Commission Act 2001</t>
  </si>
  <si>
    <t>86 768 265 615</t>
  </si>
  <si>
    <t>http://www.asic.gov.au</t>
  </si>
  <si>
    <t>http://www.asic.gov.au/asic/asic.nsf/byheadline/Annual+reports?openDocument</t>
  </si>
  <si>
    <t>Inspector-General of Taxation</t>
  </si>
  <si>
    <t>The Inspector-General of Taxation Act 2003 (the Act) established an independent statutory agency to review:
- systems established by the Australian Taxation Office to administer the tax laws; and
- systems established by tax laws in relation to administrative matters;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</si>
  <si>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</si>
  <si>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Financial and Fiscal Affairs</t>
  </si>
  <si>
    <t>51 248 702 319</t>
  </si>
  <si>
    <t>http://www.igt.gov.au</t>
  </si>
  <si>
    <t>http://www.igt.gov.au/content/annual_reports.asp?NavID=15</t>
  </si>
  <si>
    <t>National Competition Council</t>
  </si>
  <si>
    <t>56 552 760 098</t>
  </si>
  <si>
    <t>http://www.ncc.gov.au</t>
  </si>
  <si>
    <t>http://ncc.gov.au/about/strategic_plan</t>
  </si>
  <si>
    <t>http://ncc.gov.au/publications/C41</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</si>
  <si>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</si>
  <si>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</si>
  <si>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80 959 780 601</t>
  </si>
  <si>
    <t>http://www.auasb.gov.au</t>
  </si>
  <si>
    <t>http://www.auasb.gov.au/About-the-AUASB/AUASB-Strategic-Plan.aspx</t>
  </si>
  <si>
    <t>http://www.auasb.gov.au/About-the-AUASB/Annual-reports.aspx</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</si>
  <si>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</si>
  <si>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</si>
  <si>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92 702 019 575</t>
  </si>
  <si>
    <t>http://www.aasb.gov.au</t>
  </si>
  <si>
    <t>http://www.aasb.gov.au/AASB-Board/Board-strategic-plan.aspx</t>
  </si>
  <si>
    <t>http://www.aasb.gov.au/About-the-AASB/AASB-annual-reports.aspx</t>
  </si>
  <si>
    <t>Productivity Commission</t>
  </si>
  <si>
    <t>The Productivity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</si>
  <si>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</si>
  <si>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78 094 372 050</t>
  </si>
  <si>
    <t>http://www.pc.gov.au</t>
  </si>
  <si>
    <t>http://www.pc.gov.au/annual-reports</t>
  </si>
  <si>
    <t>ACCC Consumer Consultative Committee</t>
  </si>
  <si>
    <t>The ACCC established the Consumer Consultative Committee in 2001 to provide a forum through which consumer protection issues could be addressed collaboratively between our organisation and consumer representatives.</t>
  </si>
  <si>
    <t>Australasian Consumer Fraud Taskforce</t>
  </si>
  <si>
    <t>http://www.scamwatch.gov.au/content/index.phtml/itemId/725675</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</si>
  <si>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</si>
  <si>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</si>
  <si>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</si>
  <si>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54 488 464 865</t>
  </si>
  <si>
    <t>http://www.acnc.gov.au/</t>
  </si>
  <si>
    <t>http://www.acnc.gov.au/ACNC/About_ACNC/Corporate_info/Strat_Plan/ACNC/Edu/StratPlan_2012.aspx</t>
  </si>
  <si>
    <t>http://www.acnc.gov.au/ACNC/About_ACNC/Corporate_info/Annual_Reports/ACNC/Publications/ARlanding.aspx?hkey=e97a86cb-6218-4be1-8951-233f4f8f911b</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</si>
  <si>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</si>
  <si>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</si>
  <si>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</si>
  <si>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Australian Energy Regulator</t>
  </si>
  <si>
    <t>Australian Government Competitive Neutrality Complaints Office</t>
  </si>
  <si>
    <t>http://www.pc.gov.au/agcnco</t>
  </si>
  <si>
    <t>Australian Loan Council</t>
  </si>
  <si>
    <t>Financial Agreement Act</t>
  </si>
  <si>
    <t>Australian Statistics Advisory Council</t>
  </si>
  <si>
    <t>http://www.asac.gov.au</t>
  </si>
  <si>
    <t>http://www.asac.gov.au/ASAC/ASACHome.nsf/home/Annual%20Report</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</si>
  <si>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</si>
  <si>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</si>
  <si>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http://taxboard.gov.au/</t>
  </si>
  <si>
    <t>CCAAC is an expert advisory panel, which provides advice to the Minister for Small Business on consumer policy issues. CCAAC considers reports and papers referred to CCAAC by the Minister and report to the Minister on their likely consumer impacts; identify emerging issues impacting on consumers and draw those to the attention of the Minister; and investigates and reports to the Minister on consumer issues referred to CCAAC by the Minister.</t>
  </si>
  <si>
    <t>http://ccaac.gov.au/</t>
  </si>
  <si>
    <t>http://www.caldb.gov.au/</t>
  </si>
  <si>
    <t>Consumer Advisory Panel</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</si>
  <si>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</si>
  <si>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</si>
  <si>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</si>
  <si>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http://www.cfr.gov.au/</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</si>
  <si>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</si>
  <si>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</si>
  <si>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</si>
  <si>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</si>
  <si>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http://www.financialliteracy.gov.au/financial-literacy-board</t>
  </si>
  <si>
    <t>http://www.financialliteracy.gov.au/strategy-and-action-plan/strategy-2014</t>
  </si>
  <si>
    <t>Financial Reporting Council</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</si>
  <si>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</si>
  <si>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</si>
  <si>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</si>
  <si>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</si>
  <si>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</si>
  <si>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</si>
  <si>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Payments System Board</t>
  </si>
  <si>
    <t>Scamwatch</t>
  </si>
  <si>
    <t>http://scamwatch.gov.au/</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</si>
  <si>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</si>
  <si>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</si>
  <si>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Superannuation (Resolution of Complaints) Act 1993</t>
  </si>
  <si>
    <t>http://www.sct.gov.au/</t>
  </si>
  <si>
    <t>http://www.sct.gov.au/downloads/annual-reports</t>
  </si>
  <si>
    <t>Takeovers Panel</t>
  </si>
  <si>
    <t>Australian Securities and Investments Commission Act 1989 and continued in existence by s 261 of the Australian Securities and Investments Commission Act 2001</t>
  </si>
  <si>
    <t>http://www.takeovers.gov.au/content/resources/reports/annual_reports.aspx</t>
  </si>
  <si>
    <t>Tax Practitioners Board</t>
  </si>
  <si>
    <t>Tax Agent Services Act 2009, Division 60</t>
  </si>
  <si>
    <t>Trans-Tasman Accounting and Auditing Standards Advisory Group</t>
  </si>
  <si>
    <t>A bilateral agreement between Australia and New Zealand</t>
  </si>
  <si>
    <t>http://ttaasag.treasury.gov.au/default.asp</t>
  </si>
  <si>
    <t>Trans-Tasman Council on Banking Supervision</t>
  </si>
  <si>
    <t>Treasurer and New Zealand Finance Minister who agreed on a Terms of Reference</t>
  </si>
  <si>
    <t>http://www.cfr.gov.au/about-cfr/financial-distress-planning-management/trans-tasman-council-on-banking-supervision.html</t>
  </si>
  <si>
    <t>Utility Regulators Forum</t>
  </si>
  <si>
    <t>The Utility Regulators Forum was established in 1997 to encourage cooperation between Commonwealth, state and territory based regulators.</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</si>
  <si>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</si>
  <si>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</si>
  <si>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</si>
  <si>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</si>
  <si>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23 964 290 824</t>
  </si>
  <si>
    <t>http://www.dva.gov.au</t>
  </si>
  <si>
    <t>http://www.dva.gov.au/about-dva/publications-and-forms/corporate/corporate-plan</t>
  </si>
  <si>
    <t>http://www.dva.gov.au/about-dva/accountability-and-reporting/veterans-affairs-portfolio-annual-reports</t>
  </si>
  <si>
    <t>Australian War Memorial</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</si>
  <si>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</si>
  <si>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</si>
  <si>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64 909 221 257</t>
  </si>
  <si>
    <t>http://www.awm.gov.au</t>
  </si>
  <si>
    <t>http://www.awm.gov.au/about/documents/</t>
  </si>
  <si>
    <t>Anzac Centenary Inter-Departmental Task Force</t>
  </si>
  <si>
    <t>The Inter-Departmental Task Force consists of representation from a number of Commonwealth Government departments and agencies, as well as most national cultural institutions to provide advice and updates on Anzac Centenary related projects and initiative</t>
  </si>
  <si>
    <t>Relevant Departments</t>
  </si>
  <si>
    <t>Anzac Centenary Public Fund Board</t>
  </si>
  <si>
    <t>Anzac Centenary State, Territory and Local Government Working Group</t>
  </si>
  <si>
    <t>The Anzac Centenary State, Territory and Local Government (STLG) Working Group was created in 2012 as one of six groups to provide subject matter expertise and recommendations to the Anzac Centenary Advisory Board regarding independent and cross-jurisdictional planning and preparation for the Anzac Centenary (2014-2018). As ACAB has disbanded the STLG meet to share and discuss Anzac Centenary arrangements and events. STLG membership consists of senior state and territory government representatives who are responsible for the planning and implementation of Anzac Centenary commemorative activities in there respective jurisdictions.</t>
  </si>
  <si>
    <t>Initially created as a sub-committee of the Anzac Centenary Advisory Board</t>
  </si>
  <si>
    <t>Commemorations Grants Advisory Committee</t>
  </si>
  <si>
    <t>The board considers applications for "Saluting Their Service" Community Commemorative Grants and Major Commemorative Grants against guidelines and advises the Department on recommendations to make to the Minister</t>
  </si>
  <si>
    <t>Defence Services Homes Insurance Scheme</t>
  </si>
  <si>
    <t>Economical home insurance, and a range of other insurances, is available to current and former ADF members who are eligible under the Defence Home Ownership Assistance Scheme (DHOAS). Eligible members of both the Permanent Forces and the Reserves are able to access the Defence Service Homes Insurance Scheme (DSHIS) as an additional benefit. DSHIS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 Members of the ex-service community 
- Those that provide services to the above communities
DSHIS reduces the risk of under insurance by estimating the replacement cost of your home for you. We also include an amount to cover those extra expenses you may incur if you have to re-build such as temporary accommodation, demolition costs and extra costs related to re-building.</t>
  </si>
  <si>
    <t>Defence Service Homes Act 1918</t>
  </si>
  <si>
    <t>97 191 187 638</t>
  </si>
  <si>
    <t>Director of the Office of Australian War Graves</t>
  </si>
  <si>
    <t>The Director of the Office of Australian War Graves is a statutory office holder. The Office of Australian War Graves acts as an agent of the Commonwealth War Graves Commission (CWGC) to maintain war cemeteries and memorials and individual war graves (in Australia and the region) for members of the Commonwealth forces, who died during the First and Second World Wars, commemorates eligible veterans who died post-war and whose deaths were caused by their war service and builds and maintains official Australian memorials overseas.</t>
  </si>
  <si>
    <t>War Graves Act 1980</t>
  </si>
  <si>
    <t>http://www.dva.gov.au/commemorations-memorials-and-war-graves/office-australian-war-graves</t>
  </si>
  <si>
    <t>DVA and Defence Rehabilitation Advisory Committee</t>
  </si>
  <si>
    <t>The role of the DVA and Defence Rehabilitation Advisory Committee (RAC) is to act in an advisory capacity to the Department of Veterans' Affairs (DVA) and Defence on rehabilitation matters. Issues are brought to the RAC that require expert opinion and discussion, thereby assisting DVA and Defence in making informed choices regarding their rehabilitation programs, policies and practice. The RAC also provides a forum for identifying new Australian and international research and best practice activities in rehabilitation. The RAC membership consists of professionals with expertise in mental health, rehabilitation medicine, psychiatry, allied health, and medical, psychosocial and vocational rehabilitation.</t>
  </si>
  <si>
    <t>http://www.dva.gov.au/health-and-wellbeing/rehabilitation/rehabilitation-service-providers#rac</t>
  </si>
  <si>
    <t>DVA Health Consultative Forum</t>
  </si>
  <si>
    <t>The  DVA Health Consultative Forum will promote and support collaboration and partnership between DVA and peak bodies representing the health sector.  The key focus for the Committee will be to address health issues of strategic importance to the ex-service and defence communities, and to assist DVA in setting strategic health directions for the medium to long term.  The Committee will be a consultative forum and not a decision making body.</t>
  </si>
  <si>
    <t>Peak body nominations (external committee members) endorsed by Assistant Secretary, Programme Management Branch (note, sitting fees will only be paid where members are not paid employees of their association)</t>
  </si>
  <si>
    <t>ESO (Ex-Service Organisation) Round Table</t>
  </si>
  <si>
    <t>http://www.dva.gov.au/consultation-and-grants/consultation-ex-service-community</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</si>
  <si>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</si>
  <si>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</si>
  <si>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Military Rehabilitation and Compensation Commission</t>
  </si>
  <si>
    <t>Military Rehabilitation and Compensation Act 2004</t>
  </si>
  <si>
    <t>National Aged and Community Care Forum</t>
  </si>
  <si>
    <t>Prime Ministerial Advisory Council on Veterans' Mental Health</t>
  </si>
  <si>
    <t>The role of the PMAC on Veterans' Mental Health is to advise the Prime Minister, the Minister for Veterans' Affairs and the Government on high level strategic and complex matters relating to the mental health of veterans and their families, particularly those relating to former serving personnel with service after 1975.</t>
  </si>
  <si>
    <t>http://www.pmac.dva.gov.au/</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</si>
  <si>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</si>
  <si>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</si>
  <si>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Australian Soldiers' Repatriation Act 1920</t>
  </si>
  <si>
    <t>Repatriation Medical Authority</t>
  </si>
  <si>
    <t>http://www.rma.gov.au/pubs/main.htm</t>
  </si>
  <si>
    <t>Repatriation Pharmaceutical Reference Committee</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</si>
  <si>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</si>
  <si>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</si>
  <si>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Repatriation Commission and the Military Rehabilitation &amp; Compensation Commission</t>
  </si>
  <si>
    <t>Scientific Advisory Committee - Transition Wellbeing Research Programme</t>
  </si>
  <si>
    <t>Specialist Medical Review Council</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</si>
  <si>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</si>
  <si>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</si>
  <si>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</si>
  <si>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Study of Health Outcomes in Aircraft Maintenance Personnel Serum Management Committee</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</si>
  <si>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</si>
  <si>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Veterans and Veterans Families Counselling Service National Advisory Committee</t>
  </si>
  <si>
    <t>http://www.vvcs.gov.au/AboutVVCS/national-advisory-committee.htm</t>
  </si>
  <si>
    <t>Veterans' Children Education Scheme and Military Rehabilitation and Compensation Act Education Training Scheme State Boards</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</si>
  <si>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</si>
  <si>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</si>
  <si>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</si>
  <si>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</si>
  <si>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</si>
  <si>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Younger Veterans - Contemporary Needs Forum</t>
  </si>
  <si>
    <t>GENERAL</t>
  </si>
  <si>
    <t>http://www.finance.gov.au/resource-management/appropriations/guide-to-appropriations/</t>
  </si>
  <si>
    <t>The notes column includes information that helps to clarify the nature of a program/activity, including that:</t>
  </si>
  <si>
    <t>CHART DATA</t>
  </si>
  <si>
    <t xml:space="preserve">Defence Science &amp; Technology (DST) Group </t>
  </si>
  <si>
    <t xml:space="preserve">Higher Education sector  </t>
  </si>
  <si>
    <t>The Australian Building and Construction Commission (ABCC) promotes an improved workplace relations framework to ensure that building work is carried out fairly, efficiently and productively for the benefit of all building industry participants by providing education and advice and ensuring compliance with designated building laws and Commonwealth Building Codes.
The ABCC was established under the Building and Construction Industry (Improving Productivity) Act 2016. It commenced operations on 2 December 2016, transitioning from its predecessor entity, Office of the Fair Work Building Industry Inspectorate (OFWBII).  OFWBII replaced a previous entity called the Office of the Australian Building and Construction Commissioner, which was in operation from 2005-2012.</t>
  </si>
  <si>
    <t>Fair Work Ombudsman and Registered Organisations Commission Entity</t>
  </si>
  <si>
    <t>Independent Parliamentary Expenses Authority</t>
  </si>
  <si>
    <t>Legislative and Executive Affairs</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</si>
  <si>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</si>
  <si>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Gene Shears Pty Ltd is a JV company established by the CPI. JV between CSIRO and Limagrain Pacific Pty Ltd.
This company was set up in 1989 within the CSIRO as an incorporated joint venture between CSIRO and Groupe Limagrain Pacific Pty Ltd (later joined by Johnson and Johnson).  The joint venture related to research in the ribozyme area.  The "gene shears" breakthrough stemmed from basic research by two CSIRO scientists in 1983/84 into the molecular structure of a parasite of a plant virus.  This led to the discovery of certain ribozymes that could be used to target and cut specific RNA molecules with potential applications in crop, horticulture and pasture plants.</t>
  </si>
  <si>
    <t>The Department of the Prime Minister and Cabinet has is leading the Review. Strong cyber security is fundamental in a modern global economy. It supports prosperity and confidence and is vital to our economic and national security. PM&amp;C has consulted widely with the private sector and efforts are focussed on developing a new public Cyber Security Strategy.  
To ensure the Strategy's initiatives are practical and relevant for all stakeholders, an independent panel of experts provides advice to the Review. Their expertise and knowledge from the business and public sector is helping to determine where we should place our efforts to protect Australia's cyber security.</t>
  </si>
  <si>
    <t>https://www.rba.gov.au/</t>
  </si>
  <si>
    <t>This row tells the VLOOKUP which column of the table to copy data from.</t>
  </si>
  <si>
    <t>· 5206.0 Australian National Accounts: National Income, Expenditure and Product</t>
  </si>
  <si>
    <t>Program / Activity</t>
  </si>
  <si>
    <t>Breakdowns of expenditure across SEOs are also provided for the following agencies/programs:</t>
  </si>
  <si>
    <t>The R&amp;D expenditures for rural programs exclude that component of Australian Government outlays funded from industry levies. The levy figures reported are the estimated proportion of levies that are attributable to research purposes.</t>
  </si>
  <si>
    <t xml:space="preserve"> - exclude expenditures through industry, innovation and science programs where these programs do not permit expenditure on R&amp;D;</t>
  </si>
  <si>
    <t>RE-BASED INDEX NUMBER</t>
  </si>
  <si>
    <t>Forward estimates information for many government programs is available from the Department of Finance through its PBS line items dataset, which is available from:</t>
  </si>
  <si>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</si>
  <si>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t>Definitions for the terms 'R&amp;D', 'scientists and researchers', and SRI-enabler' are provided in the Definitions worksheet.</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</si>
  <si>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</si>
  <si>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Higher Ed. (Block Funding) - research support provided to universities through the research block grants and associated measures under the Higher Education Support Act 2003.</t>
  </si>
  <si>
    <t>Multisector (Energy and Environment) - support provided to energy and environment programs or activities - usually (but not exclusively) those that belong to the following SEOs:</t>
  </si>
  <si>
    <t>Inflation adjustment methodology used in the SRI Budget Tables</t>
  </si>
  <si>
    <t>Publication information</t>
  </si>
  <si>
    <t>Estimated Actual</t>
  </si>
  <si>
    <t>Budget Estimate</t>
  </si>
  <si>
    <t>2018-19</t>
  </si>
  <si>
    <t>2019-20</t>
  </si>
  <si>
    <t>2020-21</t>
  </si>
  <si>
    <t>This column reports the last year that a program/activity received funding.</t>
  </si>
  <si>
    <t>This column reports the first year that a program/activity received funding.</t>
  </si>
  <si>
    <t>STRUCTURE OF SUPPORTING TABLES</t>
  </si>
  <si>
    <t>2015 NISA Initiative</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</si>
  <si>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</si>
  <si>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Citizen Science Grants and Sponsorship and Maker Projects grants.</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</si>
  <si>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</si>
  <si>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</si>
  <si>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</si>
  <si>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</si>
  <si>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Women in STEM and Entrepreneurship (WISE)</t>
  </si>
  <si>
    <t xml:space="preserve">2015 NISA initiative </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</si>
  <si>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</si>
  <si>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Additional Funding for Austrade Landing Pads</t>
  </si>
  <si>
    <t>Australian Tropical Medicine Commercialisation Grants</t>
  </si>
  <si>
    <t>Our North, Our Future: White Paper on Developing Northern Australia</t>
  </si>
  <si>
    <t>The ATMC Programme is an $8.5 million competitive grants programme over three years to commercialise research in new tropical therapeutics and diagnostics undertaken in Australia.</t>
  </si>
  <si>
    <t>Medical Research Institute (MRI)</t>
  </si>
  <si>
    <t>Early Stage Venture Capital Limited Partnerships (ESVCLP)</t>
  </si>
  <si>
    <t xml:space="preserve">The Australian Government venture capital programs provide favourable tax treatment for businesses and individuals investing into Australian venture capital and early stage businesses. </t>
  </si>
  <si>
    <t>This program was transferred from the R&amp;D table in 2017-18</t>
  </si>
  <si>
    <t>Global Innovation Strategy - Landing Pads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</si>
  <si>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</si>
  <si>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</si>
  <si>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Maintaining Engineering Excellence</t>
  </si>
  <si>
    <t xml:space="preserve">Annual </t>
  </si>
  <si>
    <t>Advanced Manufacturing Fund</t>
  </si>
  <si>
    <t>$5 million for student research to maintain the flow of highly trained engineers to the automotive design and engineering industry.</t>
  </si>
  <si>
    <t>$4 million in grants to support small scale and pilot research projects in advanced manufacturing.</t>
  </si>
  <si>
    <t>Global Innovation Strategy</t>
  </si>
  <si>
    <t>Funding was secured to improve collaboration between Australian research and industry bodies and international counterparts.</t>
  </si>
  <si>
    <t>Global Innovation Strategy presently encompasses the following three elements: Global Innovation Linkages; Global Connections Fund; Regional Collaboration Programme</t>
  </si>
  <si>
    <t>DIIS amounts shown only. DFAT contributes 50% of $20m program commitment from 2015-16 to 2018-19.</t>
  </si>
  <si>
    <t>Access to World-leading Astronomy Infrastructure</t>
  </si>
  <si>
    <t>Estimated new government expenditure for this measure, over the full ten years of the Australia-ESO Strategic Partnership, is $119 million.</t>
  </si>
  <si>
    <t xml:space="preserve">Industry Growth Centres </t>
  </si>
  <si>
    <t>Social Impact Investing Market - trials</t>
  </si>
  <si>
    <t>Reducing Pressure on Housing Affordability - Social Impact Investments</t>
  </si>
  <si>
    <t>Try, Test and Learn Fund</t>
  </si>
  <si>
    <t>Investment Approaches to Welfare</t>
  </si>
  <si>
    <t>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</si>
  <si>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This measure supports partnerships with state governments to design and implement social impact investments that improve outcomes for youth at risk of or experiencing homelessness.</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</si>
  <si>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</si>
  <si>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Commencing with the 2016-17 tables, ANSTO includes the Australian Synchrotron. ANSTO took ownership effective 01 July 2016.  The Synchrotron funds in 2017-18 amount to $40.587 million (2016-17 $24.416 million). In 2016-17 the Australian Synchrotron also received $5.5 million from the Department of Education and Training and $2 million from the Department of Defence.</t>
  </si>
  <si>
    <t>Historically have only shown Departmental Appropriation</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</si>
  <si>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</si>
  <si>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‘Science based framework for coal seam gas and large coal mining impacts on water” is no longer a PBS line item</t>
  </si>
  <si>
    <t>International Blue Carbon Stocktake</t>
  </si>
  <si>
    <t>Combined geological and bioregional Assessments</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</si>
  <si>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</si>
  <si>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Science based framework to assess the potential impact of unconventional gas production on water and the environment.</t>
  </si>
  <si>
    <t>Build of physical innovation space</t>
  </si>
  <si>
    <t>Training, conferences and events in innovation related fields</t>
  </si>
  <si>
    <t>Secretary's Awards for Innovation</t>
  </si>
  <si>
    <t xml:space="preserve">Behavioural Insights projects </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</si>
  <si>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</si>
  <si>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</si>
  <si>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Training, conferences and events designed to build and support staff awareness, capacity, and capability in innovation related methodologies and thinking. For example design thinking, behavioural insights, randomised control trials and data analytics.</t>
  </si>
  <si>
    <t>Funding is an estimated total of  combined training, conferences and events per FY.</t>
  </si>
  <si>
    <t>This funding has been spent from the executive budget. The awards are allocated yearly, however previous winners did not use their prize money  until FY 16/17. This means that there is a much higher expenditure than expected for the 16/17FY.</t>
  </si>
  <si>
    <t>Data Integration Partnership for Australia</t>
  </si>
  <si>
    <t>Open Geocoded National Address File</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</si>
  <si>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</si>
  <si>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</si>
  <si>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</si>
  <si>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This is the total funding for the Department of Health and the AIHW. This is a cross-portfolio initiative, with a number of agencies involved. PM&amp;C has provided headline figures as the lead agency, but suggest cross-checking with other agencies' input</t>
  </si>
  <si>
    <t>This funding is allocated to the CSIRO. This is a cross-portfolio initiative, with a number of agencies involved. PM&amp;C has provided headline figures as the lead agency, but suggest cross-checking with other agencies' input</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</si>
  <si>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</si>
  <si>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</si>
  <si>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</si>
  <si>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</si>
  <si>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Menzies</t>
  </si>
  <si>
    <t>Indigenous Research Fund</t>
  </si>
  <si>
    <t>IRF is a part of Program 2.6: Research and Evaluation</t>
  </si>
  <si>
    <t>Industry Skills Fund</t>
  </si>
  <si>
    <t xml:space="preserve">As of 31 December 2016, the Industry Skills Fund was closed to applications. </t>
  </si>
  <si>
    <t>Industry Innovation and Competitiveness Agenda</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</si>
  <si>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</si>
  <si>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The RMA is an independent statutory authority whose role is to determine legislative instruments (Statements of Principles or SOPs) for any disease, injury or death that could be related to military service, based on sound medical-scientific evidence.  The SOPs state the factors which must exist to cause or aggravate a particular kind of disease, injury or death.</t>
  </si>
  <si>
    <t>Building Digital Capability</t>
  </si>
  <si>
    <t>Digital Platforms</t>
  </si>
  <si>
    <t>Oversight of Significant Digital and ICT Intiatives</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</si>
  <si>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</si>
  <si>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</si>
  <si>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This proposal is to establish oversight and assurance of high-profile APS Modernisation Fund proposals through the DTA Digital Investment Management Office (DIMO).</t>
  </si>
  <si>
    <t>Northern Australia Rice Industry</t>
  </si>
  <si>
    <t>Project Agreement for managing established pest animals and weeds</t>
  </si>
  <si>
    <t>National Carp Control Plan</t>
  </si>
  <si>
    <t>Stronger Farmers, Stronger Economy - Improvements to access premium markets - improve biosecurity</t>
  </si>
  <si>
    <t>The program funds R&amp;D projects that will assist the development of a rice industry in Northern Australia.</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</si>
  <si>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</si>
  <si>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budget for this program is funds administered through Treasury to the states and territories. 
</t>
  </si>
  <si>
    <t>The National Carp Control Plan relates to the potential release of a biological control agent to control carp in Australia. Funding was announced as part of the 2016 Federal Budget.</t>
  </si>
  <si>
    <t>The FRDC lead the development of the plan and funding has been transferred to them under a Cmwlth grant agreement</t>
  </si>
  <si>
    <t>Initiative under Agriculutural Competitiveness White paper to create new, rapid diagnostic tests for arboviruses</t>
  </si>
  <si>
    <t>456003 (Terminating) Arbovirus Research</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</si>
  <si>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</si>
  <si>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</si>
  <si>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Tourism Research Australia - Development of survey methodology</t>
  </si>
  <si>
    <t>Development of new survey techniques to measure tourism industry</t>
  </si>
  <si>
    <t>No longer operating rolled into Single Innovation Fund innovation program</t>
  </si>
  <si>
    <t>The Longitudinal ADF Study Evaluating Resilience (LASER-Resilience) is a collaboration between Defence and the Australian Centre for Post-traumatic Mental Health (ACPMH). The study measures resilience and psychological wellbeing over time and is expected to identify factors leading to psychological resilience and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t>
  </si>
  <si>
    <t>Head Joint Enablers VCDF Group - Moral Injury</t>
  </si>
  <si>
    <t>Joint Force Integration - JP2008PH5B1.2</t>
  </si>
  <si>
    <t>Joint Force Integration - QINETIQ</t>
  </si>
  <si>
    <t>Per-and Poly-Fluorinated Alkyl Substances - National Health Research Program</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</si>
  <si>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</si>
  <si>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 xml:space="preserve">The Australian Centre for the Study of Armed Conflict and Society (ACSACS), UNSW undertook research into Mortal Injury (MI). The overall intent of the ACSACS MI Project was to educate the Defence Community and the broader public on the incidence of MI as a consequence of operational service, and widen the discussion of unseen wounds from the perceived narrow focus on Post Traumatic Stress Disorder (OTSD). 
This was the only research development of the contract. </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</si>
  <si>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</si>
  <si>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</si>
  <si>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</si>
  <si>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</si>
  <si>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Commonwealth matching contribution for agricultural research and development to Australian Egg Coporation Limited (AECL).</t>
  </si>
  <si>
    <t>Payment to Plant Biosecurity Cooperative Research Centre ($100k)</t>
  </si>
  <si>
    <t>Includes additional $0.4 million per year (2015-16 to 2017-18) of funding agreed as part of the Agricultural Competitiveness White Paper</t>
  </si>
  <si>
    <t>Commonwealth Matching only</t>
  </si>
  <si>
    <t>Total Commonwealth Matching AECL</t>
  </si>
  <si>
    <t>(FWPA) - Commonwealth Matching only</t>
  </si>
  <si>
    <t>HIAL from 4 Nov 2014 - Commonwealth Matching only</t>
  </si>
  <si>
    <t xml:space="preserve">Total Commonwealth Matching for SRA, CRDC &amp; AGWA </t>
  </si>
  <si>
    <t>ARC Linkage Grant - Restoring Dignity: Networked Knowledge for Repatriation Communities</t>
  </si>
  <si>
    <t>Department of Communications and the Arts contribution - through the Australian National University</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</si>
  <si>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</si>
  <si>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</si>
  <si>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</si>
  <si>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Multiple</t>
  </si>
  <si>
    <t>Excellence in Research for Australia (ERA)</t>
  </si>
  <si>
    <t>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The objectives of ERA are to:
- establish an evaluation framework that gives government, industry, business and the wider community assurance of the excellence of research conducted in Australian higher education institutions
- provide a national stocktake of discipline level areas of research strength and areas where there is opportunity for development in Australian higher education institutions
- identify excellence across the full spectrum of research performance
- identify emerging research areas and opportunities for further development
- allow for comparisons of research in Australia, nationally and internationally, for all discipline areas.</t>
  </si>
  <si>
    <t xml:space="preserve">An Innovation and Higher Education System for the 21st Century </t>
  </si>
  <si>
    <t>Innovation and Science Agenda</t>
  </si>
  <si>
    <t>Multi-method</t>
  </si>
  <si>
    <t>The Entrepreneurs’ Programme uses experienced Advisers and Facilitators, drawn from industry, to ensure businesses get the advice and support needed to improve their competiveness, productivity and to seek growth opportunities. Practical support for businesses, researchers and entrepreneurs includes: advice from people with relevant private sector experience, co-funded grants to commercialise novel intellectual property in the form of new products, processes and services, funding to take advantage of growth opportunities, and connection and collaboration opportunities.</t>
  </si>
  <si>
    <t>Expenditure and commitments relate to the budgets for all EP elements except Innovation Connection grants (reported in the R&amp;D programs tab) and Single Services Delivery.</t>
  </si>
  <si>
    <t>Entrepreneurs' Programme - Innovation Connection Grants</t>
  </si>
  <si>
    <t>Expenditure and commitment only relates to the Innovation Connections grant budgets</t>
  </si>
  <si>
    <t>Intelligent Transport Cooperative Research Centre</t>
  </si>
  <si>
    <t>Contribution to the Intelligent Transport CRC to undertake research in the areas of road user safety and human factors, consumer adoption, security and safety technologies, risk and insurance, policy and law, traffic and fleet management, asset management and planning, cooperative situational awareness, trustworthy positinoning and sensing and cooperative vehicle applications.</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</si>
  <si>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</si>
  <si>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</si>
  <si>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</si>
  <si>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</si>
  <si>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</si>
  <si>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</si>
  <si>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 xml:space="preserve"> - Forecast value of GDP deflator = (Previous year’s value of deflator)*(1+Growth rate of deflator/100)</t>
  </si>
  <si>
    <t>The process used to calculate the forecast GDP deflators is as follows:</t>
  </si>
  <si>
    <t>ADJUST FOR INFLATION IF BOX IS CHECKED</t>
  </si>
  <si>
    <t>*use 1988-89</t>
  </si>
  <si>
    <t>Science</t>
  </si>
  <si>
    <t>myGov capacity development</t>
  </si>
  <si>
    <t>Design, Practice and Innovation Programme</t>
  </si>
  <si>
    <t>User Experience Centres</t>
  </si>
  <si>
    <t>Technology Innovation Centres</t>
  </si>
  <si>
    <t>Digitisation of payment process</t>
  </si>
  <si>
    <t xml:space="preserve">MyGov provides Australians with a single entry portal to government digital services. The development work has involved intensive user-centred design and technological development work. The myGov web service has been enhanced.
</t>
  </si>
  <si>
    <t xml:space="preserve">This project focuses on end to end project and design services for major transformation projects, including user research, engagement and user experience, future design of services and supports multi-disciplinary teams and agile ways of working. This is a fundamental shift in how DHS manages transformation projects. It aims to drive more innovation activities across the DHS Australia wide foot print, and aligning the DHS services with the Digital Transformation Agency's Digital Service Standard. </t>
  </si>
  <si>
    <t>To ensure users are actively and frequently engaged throughout DHS design to implementation processes DHS established two user experience centres, one in Canberra and one in Brisbane. To allow inclusion of remote and regional people DHS is also trialling the re-purposing of a mobile service centre (bus) to facilitate user engagement.</t>
  </si>
  <si>
    <t>A centre showcases future technology concepts and creating an environment that allows staff, other government agencies and interested industry partners to explore future delivery options and stimulate innovative thinking. Technology is refreshed continually in partnership with providers.  The centre is staffed with graduates with science, technology, engineering and mathematics backgrounds, who work with a senior facilitator to deliver sessions that optimise participants experience.</t>
  </si>
  <si>
    <t xml:space="preserve">DHS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</si>
  <si>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National Plan for Environmental Information, Bureau of Meteorology</t>
  </si>
  <si>
    <t>Emerging Technologies Lab, Metinsight,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</si>
  <si>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</si>
  <si>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</si>
  <si>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</si>
  <si>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</si>
  <si>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</si>
  <si>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</si>
  <si>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</si>
  <si>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</si>
  <si>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Health Protection Program</t>
  </si>
  <si>
    <t>Investing in Medical Research - fighting childhood cancer</t>
  </si>
  <si>
    <t>Suicide Prevention Research Fund</t>
  </si>
  <si>
    <t>National Suicide Prevention Trial</t>
  </si>
  <si>
    <t>National Leadership Role in Suicide Prevention Research</t>
  </si>
  <si>
    <t>Primary Health Network Mental Health Lead Site Evaluation</t>
  </si>
  <si>
    <t>Head to Health Digital Gateway</t>
  </si>
  <si>
    <t>Health Policy Research and Data Program - Multiple Sclerosis Research</t>
  </si>
  <si>
    <t>Health Policy Research and Data Program - National Maternal and Perinatal Mortality and Morbidity Data Collection Phase 2</t>
  </si>
  <si>
    <t>Health Policy Research and Data Program - Primary Care Research</t>
  </si>
  <si>
    <t>St George and Sutherland Medical Research Foundation - Microbiome Research Centre</t>
  </si>
  <si>
    <t>Cure4MND</t>
  </si>
  <si>
    <t xml:space="preserve">Analysis of poorly entered GP data </t>
  </si>
  <si>
    <t>Research on Fetal Alcohol Spectrum Disorder (FASD)</t>
  </si>
  <si>
    <t>National health literacy Survey</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</si>
  <si>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</si>
  <si>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</si>
  <si>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Blood Borne Viruses (BBV) and Sexually Transmissible Infection (STI)research, including longitudinal and translational, to inform and support the national response to BBV and STI.</t>
  </si>
  <si>
    <t xml:space="preserve">Previously funded with BBV and STI Surveillance from the Health Protection Program. These amounts include research funding of 4.31m (3.871m in 2018/19) plus 0.509m paid to Kirby for research related to their surveillance activities. </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</si>
  <si>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</si>
  <si>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A new digital mental health gateway that promotes access to information, advice and digital mental health treatment.</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</si>
  <si>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</si>
  <si>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</si>
  <si>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 xml:space="preserve">. </t>
  </si>
  <si>
    <t xml:space="preserve">This activity develops and builds upon existing national maternal and perinatal data collection in Australia. </t>
  </si>
  <si>
    <t xml:space="preserve">Funding for this project commenced in 2011 and was previously funded from the Health System Capacity Development Fund. </t>
  </si>
  <si>
    <t xml:space="preserve">This activity is to support the conduct of primary care research to build an evidence base to inform policy development and health care practice. </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</si>
  <si>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</si>
  <si>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</si>
  <si>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 xml:space="preserve">This activity supports research into and the prevention of Motor Neurone Disease (MND) in the Australian Community. </t>
  </si>
  <si>
    <t xml:space="preserve">2016 Election Commitment, announced 3 December 2016. </t>
  </si>
  <si>
    <t xml:space="preserve">A Capital Market's Phd student will research and investigate NPS records which were discarded to understand why GP data entry are poor, for example, clinical software, provdier behaviour, etc.  </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</si>
  <si>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</si>
  <si>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</si>
  <si>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Periodic</t>
  </si>
  <si>
    <t>Dementia and Aged Care Services Research and Innovation Funding Round</t>
  </si>
  <si>
    <t>Tackling Indigenous Smoking - Innovation Grants</t>
  </si>
  <si>
    <t>Evaluation to the Tackling Indigenous Smoking Program</t>
  </si>
  <si>
    <t>Australian Sports Commission (ASC) Innovation Programs - Intramural</t>
  </si>
  <si>
    <t>Australian Sports Commission (ASC) Innovation Programs - Extramural</t>
  </si>
  <si>
    <t xml:space="preserve">The Dementia and Aged Care Services Fund (DACS) Research and Innovation Funding Round 2016 is designed to support activities that respond to exising and emerging challneges including dementia care, better support services  targeting people form diverse social and cultural backgorunds, and support special measures for Aboriginal and Torres Strait Islander people.  </t>
  </si>
  <si>
    <t>Innovation project grants - provides funding for evidence-based, innovative research, coupled with services, to address the most difficult and critical Indigenous smoking behaviours (such as very high smoking rates in pregnant women and in remote areas).</t>
  </si>
  <si>
    <t>* The Cultural and Indigenous Research Centre Australia (CIRCA) is leading the evaluation of the Tackling Indigenous Smoking Program.
* CIRCA was selected through a limited tender process using the Department’s Panel of Program Reviewers and Evaluators.
* Purpose of the evaluation is to assess the impact of delivering locally tailored population health approaches as a strategy to reduce the high smoking rates among Aboriginal and Torres Strait Islander people.</t>
  </si>
  <si>
    <t>The ASC's intramural innovation programs supports the delivery of extramural innovation programs for national sporting organisations.</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</si>
  <si>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</si>
  <si>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Palliative Care Clinical Studies Collaborative</t>
  </si>
  <si>
    <t xml:space="preserve">Supporting women in rural areas diagnosed with breast cancer </t>
  </si>
  <si>
    <t>Three dedicated Australian Prostate Cancer Research Centres (two centres funded from 2008-09 and a third from 2013-14)</t>
  </si>
  <si>
    <t>Advisory Committee on Medicines</t>
  </si>
  <si>
    <t>Advisory Committee on Vaccines</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</si>
  <si>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</si>
  <si>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Tax Deduction for equity subscriptions in Management Investment Companies (MICs) 8</t>
  </si>
  <si>
    <t>Business (Other R&amp;D)</t>
  </si>
  <si>
    <t>Former funding framework</t>
  </si>
  <si>
    <t>Data Integration Partnership for Australia - Enhancement and Expansion of the DSS Data Exchange (DEX)</t>
  </si>
  <si>
    <t>Entrepreneurs' Programme (excluding Single Service Delivery and Innovation Connection Grants)</t>
  </si>
  <si>
    <t>Venture Capital program</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</si>
  <si>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</si>
  <si>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</si>
  <si>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Research engaged</t>
  </si>
  <si>
    <t>R&amp;D active</t>
  </si>
  <si>
    <t>SRI-enabler</t>
  </si>
  <si>
    <t>R&amp;D investment</t>
  </si>
  <si>
    <t>1. Direct expenditures by government upon its own R&amp;D activities (e.g. through agencies such as CSIRO, ANSTO and AIMS);</t>
  </si>
  <si>
    <t>2008 System of National Accounts - s10.104, p.204</t>
  </si>
  <si>
    <t>2. Funding provided to organisations in other sectors to assist them to undertake R&amp;D activities (e.g. research block grants for universities, ARC and NHMRC grants, Cooperative Research Centres program grants);</t>
  </si>
  <si>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</si>
  <si>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</si>
  <si>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Program/Activity</t>
  </si>
  <si>
    <t>Financial years</t>
  </si>
  <si>
    <t>Forward Estimates</t>
  </si>
  <si>
    <t>Appropriation type</t>
  </si>
  <si>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</si>
  <si>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</si>
  <si>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</si>
  <si>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t>ARGS &amp; ARC grants/fellowships (including marine R&amp;D grants)</t>
  </si>
  <si>
    <t xml:space="preserve"> - Series A2420916F, Gross Domestic Product</t>
  </si>
  <si>
    <t xml:space="preserve"> - Table 4. Expenditure on Gross Domestic Product (GDP), Implicit price deflators </t>
  </si>
  <si>
    <t>Mental Health - Viability of Intensive Prolonged Exposure Therapy for Post Traumatic Stress Disorder (PTSD)</t>
  </si>
  <si>
    <t xml:space="preserve">ARC Linkage Grant - A study of flexibilities that enable workforce participation and skill development and use  and their implications for work-life outcomes in Australia </t>
  </si>
  <si>
    <t xml:space="preserve">ANZAC Day at home and abroad: A centenary history of Australia's National Day </t>
  </si>
  <si>
    <t>Department of Veterans' Affairs - Family Study Research</t>
  </si>
  <si>
    <t>Industry Growth Centres Initiative - Commercialisation Fund</t>
  </si>
  <si>
    <t>Australian Synchrotron operating funding (NISA)</t>
  </si>
  <si>
    <t>Research Associations</t>
  </si>
  <si>
    <t>Business Research and Innovation Initiative (BRII)</t>
  </si>
  <si>
    <t>Multisector (Energy and the Environment)</t>
  </si>
  <si>
    <t>Multisector (Cooperative Research Centres)</t>
  </si>
  <si>
    <t>Total Australian Government R&amp;D investment</t>
  </si>
  <si>
    <r>
      <rPr>
        <b/>
        <sz val="10"/>
        <color theme="1"/>
        <rFont val="Arial"/>
        <family val="2"/>
      </rPr>
      <t>Note:</t>
    </r>
    <r>
      <rPr>
        <sz val="10"/>
        <color theme="1"/>
        <rFont val="Arial"/>
        <family val="2"/>
      </rPr>
      <t xml:space="preserve"> Forward estimates are unavailable for some programs and some years.</t>
    </r>
  </si>
  <si>
    <t>Investment in extramural R&amp;D</t>
  </si>
  <si>
    <t>Investment in intramural R&amp;D</t>
  </si>
  <si>
    <t>Total R&amp;D investment as a percentage of GDP</t>
  </si>
  <si>
    <t>Original Budget Estimate</t>
  </si>
  <si>
    <t>R&amp;D PROGRAMS AND ACTIVITIES DATASET</t>
  </si>
  <si>
    <t>Details on the Allocation Method, Socio-Economic Objectives and Sector classification are found in Definitions.</t>
  </si>
  <si>
    <t>Allocation method, Socio-Economic Objectives and Sector classifications</t>
  </si>
  <si>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</si>
  <si>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</si>
  <si>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</si>
  <si>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</si>
  <si>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</si>
  <si>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t xml:space="preserve">The R&amp;D investment amounts reported within the SRI Budget Tables: </t>
  </si>
  <si>
    <t>What do the R&amp;D investment amounts reported within the tables include, and what do they exclude?</t>
  </si>
  <si>
    <t xml:space="preserve"> - include revenues foregone by the Australian Government through the R&amp;D Tax Incentive and other such measures;</t>
  </si>
  <si>
    <t>While by implication, years prior to the 'Estimated Actual' year might be considered 'Actuals', in fact all amounts reported in the tables are subject to revision in future years.</t>
  </si>
  <si>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</si>
  <si>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</si>
  <si>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</si>
  <si>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</si>
  <si>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</si>
  <si>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</si>
  <si>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 xml:space="preserve">· Table 4. Expenditure on Gross Domestic Product (GDP), Implicit price deflators </t>
  </si>
  <si>
    <r>
      <t xml:space="preserve">· </t>
    </r>
    <r>
      <rPr>
        <sz val="11"/>
        <color theme="1"/>
        <rFont val="Arial"/>
        <family val="2"/>
      </rPr>
      <t>The following equation is then applied:</t>
    </r>
  </si>
  <si>
    <r>
      <t xml:space="preserve">· </t>
    </r>
    <r>
      <rPr>
        <sz val="11"/>
        <color theme="1"/>
        <rFont val="Arial"/>
        <family val="2"/>
      </rPr>
      <t>Table 36. Expenditure on Gross Domestic Product (GDP), Chain volume measures and Current prices, Annual</t>
    </r>
  </si>
  <si>
    <t xml:space="preserve"> - Industry R&amp;D Tax Measures.</t>
  </si>
  <si>
    <t>The Hon Ian Macfarlane MP, Minister for Industry and Science</t>
  </si>
  <si>
    <t>The Hon Ian Macfarlane MP, Minister for Industry</t>
  </si>
  <si>
    <r>
      <rPr>
        <b/>
        <sz val="10"/>
        <color theme="1"/>
        <rFont val="Arial"/>
        <family val="2"/>
      </rPr>
      <t>Note:</t>
    </r>
    <r>
      <rPr>
        <sz val="10"/>
        <color theme="1"/>
        <rFont val="Arial"/>
        <family val="2"/>
      </rPr>
      <t xml:space="preserve"> Forward estimates are unavailable for some programs and some years. As a consequence, no totals have been provided for the forward estimate years.</t>
    </r>
  </si>
  <si>
    <t>Tax Incentives for Early Stage Investors (Early Stage Innovation Company - ESIC)</t>
  </si>
  <si>
    <t>NB. Mid each financial year, new forecasts are available from the: 
 - Midyear Economic and Financial Outlook (MYEFO) - Part 2: Economic Outlook, Table 2.2: Domestic Economic Forecasts, GDP deflator.</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</si>
  <si>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</si>
  <si>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First year</t>
  </si>
  <si>
    <t>Last year</t>
  </si>
  <si>
    <t>NOTES</t>
  </si>
  <si>
    <t>Inflation adjustment and the interactive charts</t>
  </si>
  <si>
    <t>For details of inflation adjustment refer to the:</t>
  </si>
  <si>
    <t>AUSTRALIAN GOVERNMENT ORGANISATIONS REGISTER (AGOR) - SRI-RELATED BODIES DATASET</t>
  </si>
  <si>
    <t>To this dataset have been added three columns, each answering one of the following questions:</t>
  </si>
  <si>
    <t>For further details refer to the:</t>
  </si>
  <si>
    <t>GDP deflator</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</si>
  <si>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</si>
  <si>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Deflation was undertaken using ABS publication:</t>
  </si>
  <si>
    <t>1.       The GDP deflators are obtained from the following ABS Publication:</t>
  </si>
  <si>
    <r>
      <t>2.</t>
    </r>
    <r>
      <rPr>
        <sz val="7"/>
        <color theme="1"/>
        <rFont val="Arial"/>
        <family val="2"/>
      </rPr>
      <t xml:space="preserve">       </t>
    </r>
    <r>
      <rPr>
        <sz val="11"/>
        <color theme="1"/>
        <rFont val="Arial"/>
        <family val="2"/>
      </rPr>
      <t>Each financial year for this series is matched to the nominal R&amp;D value within the corresponding financial year (e.g. the June-2015 deflator is matched to the 2014-15 R&amp;D value).</t>
    </r>
  </si>
  <si>
    <r>
      <t>5.</t>
    </r>
    <r>
      <rPr>
        <sz val="7"/>
        <color theme="1"/>
        <rFont val="Arial"/>
        <family val="2"/>
      </rPr>
      <t xml:space="preserve">       </t>
    </r>
    <r>
      <rPr>
        <sz val="11"/>
        <color theme="1"/>
        <rFont val="Arial"/>
        <family val="2"/>
      </rPr>
      <t>The nominal R&amp;D value for each financial year is divided by the corresponding rebased GDP deflator (e.g. 2007-08 financial year R&amp;D value is divided by the rebased June 2008 GDP deflator.</t>
    </r>
  </si>
  <si>
    <t xml:space="preserve"> - e.g. If the forecast increase to the GDP deflator is 4% and the previous financial year’s GDP deflator is 99.6, then the forecast index number is 99.6*(1+4/100) = 103.58</t>
  </si>
  <si>
    <t>· Series A2304617J: Gross domestic product: Current prices.</t>
  </si>
  <si>
    <t>This GDP series has been used because the R&amp;D investment values are expressed in current prices.</t>
  </si>
  <si>
    <r>
      <t>2.</t>
    </r>
    <r>
      <rPr>
        <sz val="7"/>
        <color theme="1"/>
        <rFont val="Arial"/>
        <family val="2"/>
      </rPr>
      <t xml:space="preserve">       </t>
    </r>
    <r>
      <rPr>
        <sz val="11"/>
        <color theme="1"/>
        <rFont val="Arial"/>
        <family val="2"/>
      </rPr>
      <t>Each GDP year is matched to the relevant Budget Table financial year (e.g. for Budget Tables financial year 2015-16, the GDP year is June 2016);</t>
    </r>
  </si>
  <si>
    <t>Difference between current value and original Budget Estimate</t>
  </si>
  <si>
    <t>Difference between Budget Estimates from one year to the next</t>
  </si>
  <si>
    <t>% difference between Budget Estimates from one year to the next</t>
  </si>
  <si>
    <t>Current value</t>
  </si>
  <si>
    <t>% difference between current value and original Budget Estimate</t>
  </si>
  <si>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</si>
  <si>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</si>
  <si>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t>This column provides the name of each program or activity for which data is available.</t>
  </si>
  <si>
    <t>· Series A2420916F, Gross Domestic Product.</t>
  </si>
  <si>
    <t>5216.0  Australian System of National Accounts: Concepts, Sources and Methods</t>
  </si>
  <si>
    <t>Further information on prices indices (6.26) and price deflation (6.45) is available within ABS publication:</t>
  </si>
  <si>
    <t>7.   Series A2420916F does not provide deflators for the latest two financial years, however these deflators may be forecast.</t>
  </si>
  <si>
    <t>· The forecast GDP deflators are then used to generate inflation adjusted R&amp;D values for their respective financial years, using the process described above.</t>
  </si>
  <si>
    <t>13 October 2017</t>
  </si>
  <si>
    <t xml:space="preserve">Senator the Hon Michaelia Cash, Minister for Employment, Minister for Women, Acting Minister for Industry, Innovation and Science 
</t>
  </si>
  <si>
    <t>Australian Government general government payments ($millions)</t>
  </si>
  <si>
    <t>Total R&amp;D investment as a percentage of total Australian Government payments</t>
  </si>
  <si>
    <t>ABS index year</t>
  </si>
  <si>
    <t>KNOWLEDGE TRANSFER AND COMMERCIALISATION PROGRAMS AND ACTIVITIES</t>
  </si>
  <si>
    <t>The Australian Government’s 2018-19 Science, Research and Innovation Budget Tables</t>
  </si>
  <si>
    <t>Science is the pursuit and application of knowledge and understanding of the natural and social world following a systematic methodology based on evidence.
Scientific methodology includes the following:</t>
  </si>
  <si>
    <t>Objective observation: Measurement and data (possibly although not necessarily using mathematics as a tool)</t>
  </si>
  <si>
    <t>Evidence</t>
  </si>
  <si>
    <t>Experiment and/or observation as benchmarks for testing hypotheses</t>
  </si>
  <si>
    <t>Induction: reasoning to establish general rules or conclusions drawn from facts or examples</t>
  </si>
  <si>
    <t>Repetition</t>
  </si>
  <si>
    <t>Critical analysis</t>
  </si>
  <si>
    <t>Verification and testing: critical exposure to scrutiny, peer review and assessment.</t>
  </si>
  <si>
    <t>UK Science Council</t>
  </si>
  <si>
    <t>Research commercialisation and Knowledge-transfer</t>
  </si>
  <si>
    <t>Research commercialisation refers to the process through which ideas or research can be exploited by firms and researchers themselves so as to generate economic and social value and industrial development.</t>
  </si>
  <si>
    <t>Knowledge transfer refers to the multiple channels through which knowledge may be exchanged between the publicly-funded research sector and other sectors of the economy. These channels include:</t>
  </si>
  <si>
    <t xml:space="preserve">Publishing </t>
  </si>
  <si>
    <t>The most traditional and widespread mode of transmission of knowledge; mostly limited to published papers.</t>
  </si>
  <si>
    <t>Conferencing, networking</t>
  </si>
  <si>
    <t>Professional conferences, informal relations, casual contact and conversations.</t>
  </si>
  <si>
    <t>Collaborative research and research partnerships</t>
  </si>
  <si>
    <t>Situations where scientists and private companies jointly commit resources and research efforts to projects; research carried out jointly and may be cofounded (in relation to contract research); these range from small-scale projects to strategic partnerships with multiple members and stakeholders (i.e. public-private partnerships).</t>
  </si>
  <si>
    <t xml:space="preserve">Contract research </t>
  </si>
  <si>
    <t>Commissioned by a private firm to pursue a solution to a problem of interest; distinct from most types of consulting; involves creating new knowledge per the specifications or goals of client; usually more applied than collaborative research.</t>
  </si>
  <si>
    <t>Academic consulting</t>
  </si>
  <si>
    <t>Research or advisory services provided by researchers to industry clients. There are three different types: research-, opportunity- and commercialisation-driven consulting.</t>
  </si>
  <si>
    <t>Student hiring by or placement in Industry</t>
  </si>
  <si>
    <t>Includes joint supervision of theses, internships, and collaborative research.</t>
  </si>
  <si>
    <t>Patenting and licensing</t>
  </si>
  <si>
    <t>The grant of a patent confers upon a patent holder the exclusive right to exploit an invention, or to authorise another person to exploit an invention, during the patent term. A patent holder may license any or all of its patent rights to a third party.</t>
  </si>
  <si>
    <t>Public research startups/spin-offs</t>
  </si>
  <si>
    <t>Start-up companies are companies or traders as persons engaged in businesses that were partially or entirely dependent upon licensing or assignment of a PFRO's technology for initiation.</t>
  </si>
  <si>
    <t>Personnel exchanges/intersectoral mobility</t>
  </si>
  <si>
    <t>May take many forms; usually university or industry researchers spending time in the alternate settings; the most important form is employment by industry.</t>
  </si>
  <si>
    <t xml:space="preserve">Standards </t>
  </si>
  <si>
    <t>Documents based on various degrees of consensus.</t>
  </si>
  <si>
    <t>Commercialising Public Research: New Trends and Strategies, OECD 2013</t>
  </si>
  <si>
    <t>A program, activity or organisation is considered SRI-enabling if it undertakes any of the following activities with respect to science, research and/or innovation (SRI):</t>
  </si>
  <si>
    <t>Support for the development of, or provision of access to, key SRI infrastructure such as:
• research infrastructure (e.g. the Australian Synchrotron; the Square Kilometre Array);
• information assets and data infrastructure (e.g. ABS data collections; Australian National Data Service (ANDS));
• intellectual property system (e.g. IP Australia).</t>
  </si>
  <si>
    <t>The chart below, which was extracted from p.91 of the 2015 Frascati Manual, provides advice on the categorisation of programs and activities.</t>
  </si>
  <si>
    <r>
      <t xml:space="preserve"> - If a program or activity provides funding to more than one of these sectors and a financial breakdown of expenditure between sectors is available then this program is categorised as '</t>
    </r>
    <r>
      <rPr>
        <b/>
        <sz val="11"/>
        <color theme="1"/>
        <rFont val="Arial"/>
        <family val="2"/>
      </rPr>
      <t>Multisector</t>
    </r>
    <r>
      <rPr>
        <sz val="11"/>
        <color theme="1"/>
        <rFont val="Arial"/>
        <family val="2"/>
      </rPr>
      <t xml:space="preserve">'. Details of the SEO breakdown are incorporated within the </t>
    </r>
    <r>
      <rPr>
        <b/>
        <sz val="11"/>
        <color theme="1"/>
        <rFont val="Arial"/>
        <family val="2"/>
      </rPr>
      <t>SEO tables tab</t>
    </r>
    <r>
      <rPr>
        <sz val="11"/>
        <color theme="1"/>
        <rFont val="Arial"/>
        <family val="2"/>
      </rPr>
      <t xml:space="preserve"> of this document.</t>
    </r>
  </si>
  <si>
    <t xml:space="preserve"> - If a program or activity primarily provides funding to one or more organisations outside of Australia then it is categorised as 'Rest of the world'.</t>
  </si>
  <si>
    <r>
      <t xml:space="preserve">This option is used primarily by research agencies, funding councils and programs that provide support for or engage in a variety of areas of research. Tables are provided for financial breakdowns within the </t>
    </r>
    <r>
      <rPr>
        <b/>
        <sz val="11"/>
        <rFont val="Arial"/>
        <family val="2"/>
      </rPr>
      <t>SEO tables tab.</t>
    </r>
  </si>
  <si>
    <t>A combination of the above two categories. This category should be chosen when a program or activity makes substantial use of both mechanisms.</t>
  </si>
  <si>
    <t xml:space="preserve">Use this category when none of the above options is suitable. An entry in the Notes field of the relevant dataset may describe the allocation method that is used. </t>
  </si>
  <si>
    <t>Estimate</t>
  </si>
  <si>
    <t>Data on Australian Government general government payments is obtainable from:</t>
  </si>
  <si>
    <t>Average</t>
  </si>
  <si>
    <t>OECD's Main Science and Technology Indicators</t>
  </si>
  <si>
    <t>In harmony with the approach described above, the nominal amounts reported in the SRI Budget Tables are adjusted for inflation using the following process:</t>
  </si>
  <si>
    <t>Use of the GDP deflator is also referred to within the documentation accompanying the:</t>
  </si>
  <si>
    <t>The programs and activities included in this dataset were reported by departments and agencies on the basis that they (i.e. the programs and activities) were "explicitly intended to support science, research and/or innovation", as these terms are defined within the Definitions tab.</t>
  </si>
  <si>
    <t xml:space="preserve">In order to avoid double reporting programs and activities that are also listed within the R&amp;D dataset, the programs included in the 'Other SRI programs' dataset either involve no reportable R&amp;D, or else have had their R&amp;D component reported separately in the R&amp;D dataset. </t>
  </si>
  <si>
    <t>Notwithstanding the above, prior to the 2017-18 edition the tables provided financial details only for R&amp;D programs and activities.</t>
  </si>
  <si>
    <t xml:space="preserve">This table was added in the 2018-19 edition. </t>
  </si>
  <si>
    <t>The purpose of this table is to provide increased information about government support for knowledge transfer and research commercialisation.</t>
  </si>
  <si>
    <t>Knowledge transfer</t>
  </si>
  <si>
    <t>Commercialisation</t>
  </si>
  <si>
    <t>Program or program element</t>
  </si>
  <si>
    <t>Strategic coordination and direction setting</t>
  </si>
  <si>
    <t>Physical precinct creation, enhancement, and expansion</t>
  </si>
  <si>
    <t>Supports research infrastructure</t>
  </si>
  <si>
    <t>Supports research training</t>
  </si>
  <si>
    <t>Encourages PFROs to engage with businesses and other end-users</t>
  </si>
  <si>
    <t>Encourages businesses and other end-users to engage with PFROs</t>
  </si>
  <si>
    <t>Supports incubators and accelerators</t>
  </si>
  <si>
    <t>Supports exports</t>
  </si>
  <si>
    <t>Description of how program/activity supports knowledge transfer and/or commercialisation</t>
  </si>
  <si>
    <t>Grouping</t>
  </si>
  <si>
    <t>Engagement and Impact Assessment</t>
  </si>
  <si>
    <t>Centres of Excellence Scheme</t>
  </si>
  <si>
    <t xml:space="preserve">Supports innovative and transformational research of international standing, the training and development of the next generation of researchers, and the building of human capacity to support research and industry in the future. </t>
  </si>
  <si>
    <t>Linkage Program</t>
  </si>
  <si>
    <t>Industrial Transformation Research Program</t>
  </si>
  <si>
    <t>Encourages and supports university-based researchers and industry to work together to find solutions to a range of issues facing Australian industries.</t>
  </si>
  <si>
    <t>Linkage Infrastructure, Equipment and Facilities Scheme</t>
  </si>
  <si>
    <t>Supports collaborative arrangements across organisations to develop resources, top-quality research, mentoring, training, expertise and knowledge. Partners may be drawn from industry and are required to contribute cash and/or in-kind or other material resources.</t>
  </si>
  <si>
    <t>Linkage Projects Scheme</t>
  </si>
  <si>
    <t>Promotes collaboration and research partnerships between key stakeholders in research and innovation including higher education institutions, government, business, industry and end-users.</t>
  </si>
  <si>
    <t>CSIRO Innovation Fund</t>
  </si>
  <si>
    <t>The Fund will invest in start-up and spin off companies, and SMEs engaged in the translation of research generated in the publicly funded research sector.</t>
  </si>
  <si>
    <t>CSIRO ON Accelerator</t>
  </si>
  <si>
    <t>ON is Australia’s national innovation accelerator program, powered by CSIRO.</t>
  </si>
  <si>
    <t>CSIRO SME Connect</t>
  </si>
  <si>
    <t>Links Australian businesses with researchers, facilitating and enabling innovation-driven partnerships through funding, support and resources.</t>
  </si>
  <si>
    <t>Provides a mechanism for Early Career Researchers (ECR) to build new skills and relationships with industry. ECR, research organisations and small and medium sized (SME) Australian businesses will work together to develop innovative commercial solutions that build Australia’s national competitiveness.</t>
  </si>
  <si>
    <t>Up to $1-2M pa for a term of 3-5 years</t>
  </si>
  <si>
    <t>Actively promotes collaboration between academia, industry and the research sectors to shape the future of industrial research training. Seeks to attract high calibre candidates with the vision of developing Australia’s future research leaders.</t>
  </si>
  <si>
    <t>Rural Research and Development (R&amp;D) Corporations</t>
  </si>
  <si>
    <t>RDCs invest in R&amp;D to improve the profitability, productivity, competitiveness and long-term sustainability of Australia's primary industries. There are currently 15 RDCs—five Commonwealth statutory bodies and 10 industry-owned companies (IOCs). All manage R&amp;D services, with most IOCs also providing other industry services, mainly marketing. Statutory RDCs are also able to undertake marketing at industry request, where supported by a statutory marketing levy</t>
  </si>
  <si>
    <t>Primarily from statutory commodity levies</t>
  </si>
  <si>
    <t>Help build Australia’s capability in cyber security through encouraging more students to study cyber security, increase the number of highly skilled post-graduates, and support research addressing key challenges.</t>
  </si>
  <si>
    <t>Australian Mathematical Sciences Institute National Research Internships Program</t>
  </si>
  <si>
    <t>Supports industry-based training of PhD research students, with a focus on women in STEM.</t>
  </si>
  <si>
    <t>Provides funding to enable continued operation of super-computer capacity and world-class research infrastructure.</t>
  </si>
  <si>
    <t>$150 million per annum ongoing (indexed) from 1 July 2017</t>
  </si>
  <si>
    <t>Biomedical Translation Fund</t>
  </si>
  <si>
    <t>Makes venture capital investments in promising biomedical innovations with commercialisation potential in Australia.</t>
  </si>
  <si>
    <t>$250 million (matched with private capital)</t>
  </si>
  <si>
    <t>Medical Research Future Fund (MRFF)</t>
  </si>
  <si>
    <t>Provides grants of financial assistance to support health and medical research and innovation, with the objective of improving the health and wellbeing of Australians.</t>
  </si>
  <si>
    <t>$1.4 billion in disbursements in the first five years to 2020-21</t>
  </si>
  <si>
    <t>Encourages further research, investment in emerging engineers and scientists, provide facilities to test new products and develop business capability to ensure advanced manufacturing businesses are world‑leaders in competitive global markets.</t>
  </si>
  <si>
    <t>Advanced Manufacturing Early Stage Research Fund</t>
  </si>
  <si>
    <t>Funding for the Advanced Manufacturing Growth Centre to support small scale and pilot research projects in advanced manufacturing.</t>
  </si>
  <si>
    <t>Entrepreneurs’ Programme (EP)</t>
  </si>
  <si>
    <t>Provides access to experienced Advisers and Facilitators, drawn from industry, to ensure businesses get the advice and support needed to improve their competitiveness, productivity and to seek growth opportunities.</t>
  </si>
  <si>
    <t>EP – Accelerating Commercialisation</t>
  </si>
  <si>
    <t>Helps businesses, entrepreneurs and researchers to commercialise novel products, services and processes.</t>
  </si>
  <si>
    <t>EP – Incubator Support</t>
  </si>
  <si>
    <t>EP – Innovation Connections</t>
  </si>
  <si>
    <t>Provides businesses with access to expert technology advice to address technology and knowledge gaps, and collaborate with the research sector in developing new ideas with commercial potential.</t>
  </si>
  <si>
    <t>Cooperative Research Centres (CRC) Program</t>
  </si>
  <si>
    <t>Global Connections Fund</t>
  </si>
  <si>
    <t>Provides initial funding support aimed at promoting Australian researcher and small business collaboration.</t>
  </si>
  <si>
    <t>Global Innovation Linkages</t>
  </si>
  <si>
    <t>Provides funding to help Australian businesses and researchers collaborate with global partners on strategically focused, leading-edge research and development projects.</t>
  </si>
  <si>
    <t>Industry Growth Centres Initiative</t>
  </si>
  <si>
    <t>An industry-led initiative driving innovation, productivity and competitiveness by focusing on sectors of competitive strength and strategic priority.</t>
  </si>
  <si>
    <t>Advanced Health Research and Translation Centres</t>
  </si>
  <si>
    <t>Encourages leadership in health research and translation in Australia by recognising leading centres of collaboration that excel in health and medical research, the translation of evidence into excellent patient care, and demonstrate a strong research and translation focus in the education of health professionals, at an international level.</t>
  </si>
  <si>
    <t>Boosting Dementia Research Initiative</t>
  </si>
  <si>
    <t>Provides funding to boost dementia research with: $150 million to urgently scale up dementia research, and $50 million for an NHMRC National Institute for Dementia Research.</t>
  </si>
  <si>
    <t>$200 million (2014-2019)</t>
  </si>
  <si>
    <t>Centres of Research Excellence</t>
  </si>
  <si>
    <t>Provides support for teams of researchers to pursue collaborative research and develop capacity in clinical, population health and health services research.</t>
  </si>
  <si>
    <t>Development Grants</t>
  </si>
  <si>
    <t>Supports health and medical research at the proof-of-concept stage that specifically drives towards a commercial outcome within a foreseeable timeframe.</t>
  </si>
  <si>
    <t>Equipment Grants</t>
  </si>
  <si>
    <t>Provides funding annually to NHMRC approved Administering Institutions to facilitate the procurement of equipment designed to support high quality health and medical research,</t>
  </si>
  <si>
    <t>Independent Research Institute Infrastructure Support Scheme</t>
  </si>
  <si>
    <t>Provides funding annually for overhead infrastructure costs to NHMRC approved Administering Institutions that are independent medical research institutes.</t>
  </si>
  <si>
    <t>Partnership Centres Initiative</t>
  </si>
  <si>
    <t>Bring teams of researchers and decision‑makers together to create better health services and health by collaborative work on priority themes determined by the needs of the health and health care systems.</t>
  </si>
  <si>
    <t>Partnership Projects</t>
  </si>
  <si>
    <t>Provides funding and support to create new opportunities for researchers and policy makers to work together to define research questions, undertake research, interpret the findings and implement the findings into policy and practice.</t>
  </si>
  <si>
    <t>https://www.budget.gov.au/2018-19/content/bp1/download/BP1_full.pdf</t>
  </si>
  <si>
    <t>· A forecast for the GDP deflator is obtained from the annual Budget document:
 - Budget Paper No 1; Statement 2: Economic Outlook; Table 1: Domestic Economy Forecasts; GDP deflator</t>
  </si>
  <si>
    <t>PROGRAMS DATA</t>
  </si>
  <si>
    <t>Programs</t>
  </si>
  <si>
    <t>PROGRAMS CHART</t>
  </si>
  <si>
    <t>2021-22</t>
  </si>
  <si>
    <t>CSIRO annual report revenue/expenditure sources timeseries</t>
  </si>
  <si>
    <t>CSIRO revenue/expenditure by source (1926–27 to present)</t>
  </si>
  <si>
    <t>1926–27</t>
  </si>
  <si>
    <t>1927–28</t>
  </si>
  <si>
    <t>1928–29</t>
  </si>
  <si>
    <t>1929–30</t>
  </si>
  <si>
    <t>1930–31</t>
  </si>
  <si>
    <t>1931–32</t>
  </si>
  <si>
    <t>1932–33</t>
  </si>
  <si>
    <t>1933–34</t>
  </si>
  <si>
    <t>1934–35</t>
  </si>
  <si>
    <t>1935–36</t>
  </si>
  <si>
    <t>1936–37</t>
  </si>
  <si>
    <t>1937–38</t>
  </si>
  <si>
    <t>1938–39</t>
  </si>
  <si>
    <t>1939–40</t>
  </si>
  <si>
    <t>1940–41</t>
  </si>
  <si>
    <t>1941–42</t>
  </si>
  <si>
    <t>1942–43</t>
  </si>
  <si>
    <t>1943–44</t>
  </si>
  <si>
    <t>1944–45</t>
  </si>
  <si>
    <t>1945–46</t>
  </si>
  <si>
    <t>1946–47</t>
  </si>
  <si>
    <t>1947–48</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</si>
  <si>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</si>
  <si>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</si>
  <si>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</si>
  <si>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</si>
  <si>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</si>
  <si>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</si>
  <si>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</si>
  <si>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</si>
  <si>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</si>
  <si>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</si>
  <si>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</si>
  <si>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</si>
  <si>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</si>
  <si>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</si>
  <si>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</si>
  <si>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</si>
  <si>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</si>
  <si>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</si>
  <si>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</si>
  <si>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</si>
  <si>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</si>
  <si>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</si>
  <si>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</si>
  <si>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</si>
  <si>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</si>
  <si>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</si>
  <si>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</si>
  <si>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</si>
  <si>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</si>
  <si>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</si>
  <si>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</si>
  <si>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</si>
  <si>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</si>
  <si>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</si>
  <si>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</si>
  <si>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</si>
  <si>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</si>
  <si>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</si>
  <si>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</si>
  <si>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</si>
  <si>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</si>
  <si>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</si>
  <si>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</si>
  <si>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</si>
  <si>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</si>
  <si>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</si>
  <si>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</si>
  <si>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</si>
  <si>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</si>
  <si>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</si>
  <si>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</si>
  <si>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</si>
  <si>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</si>
  <si>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</si>
  <si>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</si>
  <si>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</si>
  <si>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</si>
  <si>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</si>
  <si>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</si>
  <si>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</si>
  <si>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</si>
  <si>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</si>
  <si>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</si>
  <si>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</si>
  <si>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</si>
  <si>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</si>
  <si>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</si>
  <si>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</si>
  <si>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</si>
  <si>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</si>
  <si>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The data contained within this spreadsheet was extracted from CSIRO annual reports, which are in the public domain. Over the period 1926–27 to present, CSIRO variously reported either expenditure by source or revenue by source. The column number indicates the annual report year from which the data was extracted. Blanks indicate that no data was reported. Zeros indicate that the value reported was '0'.</t>
  </si>
  <si>
    <t>₤000</t>
  </si>
  <si>
    <t>$000</t>
  </si>
  <si>
    <t>Government appropriation</t>
  </si>
  <si>
    <t>Other sources</t>
  </si>
  <si>
    <t>Expenditure by source (1926–27 to 1967–68)</t>
  </si>
  <si>
    <t>Treasury funds</t>
  </si>
  <si>
    <t>External sources</t>
  </si>
  <si>
    <t>Total expenditure</t>
  </si>
  <si>
    <t>Sources of revenue (1968–69 to 1984–85)</t>
  </si>
  <si>
    <t>General Research Account (Special Account)</t>
  </si>
  <si>
    <t xml:space="preserve"> – Appropriations</t>
  </si>
  <si>
    <t xml:space="preserve"> – Other revenue</t>
  </si>
  <si>
    <t>Specific Research Account</t>
  </si>
  <si>
    <t>Other Moneys</t>
  </si>
  <si>
    <t>Total revenue</t>
  </si>
  <si>
    <t>Sources of revenue (1985–86 to present)</t>
  </si>
  <si>
    <t>For the years 1986-87 to 1988-89, the 'Other Revenues' row includes data from a 'Grants and other contributions' row (that existed for only those three years).</t>
  </si>
  <si>
    <t>Revenues from Government/Appropriations</t>
  </si>
  <si>
    <t>Other revenues</t>
  </si>
  <si>
    <t>A subset of items included within 'Other revenues' (for 1985–86 to present)</t>
  </si>
  <si>
    <t>Goods and Services</t>
  </si>
  <si>
    <t>Royalties and license fees</t>
  </si>
  <si>
    <t xml:space="preserve">   </t>
  </si>
  <si>
    <t>This subset of annual report line items are included here because they: (1) have been included within CSIRO annual reports over an extended period and up until the present time, and because (2) they are relevant to CSIRO's performance as a scientific and industrial research organisation, rather than as a generic government agency or corporate entity.</t>
  </si>
  <si>
    <t>The government appropriation data reported here is not always identical with the amounts reported for CSIRO in the R&amp;D tab. This is because of changes to reporting standards within both CSIRO annual reports and within the SRI Budget Tables, since 1978-79.</t>
  </si>
  <si>
    <t>DEFINITIONS</t>
  </si>
  <si>
    <t>Portfolio Dept?</t>
  </si>
  <si>
    <t>Established by/Under More Info</t>
  </si>
  <si>
    <t>PS Act Body</t>
  </si>
  <si>
    <t>Board / Committee Appointed by</t>
  </si>
  <si>
    <t>Board / Committee Appointed More Info</t>
  </si>
  <si>
    <t>Auditor</t>
  </si>
  <si>
    <t>Auditor Other</t>
  </si>
  <si>
    <t>Parent Organisation</t>
  </si>
  <si>
    <t>Parent Board / Non-Board Title</t>
  </si>
  <si>
    <t>Head Office Street Address</t>
  </si>
  <si>
    <t>Head Office Suburb</t>
  </si>
  <si>
    <t>Head Office State</t>
  </si>
  <si>
    <t>Head Office Postcode</t>
  </si>
  <si>
    <t>Head Office Country</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</si>
  <si>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</si>
  <si>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</si>
  <si>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C. Other</t>
  </si>
  <si>
    <t>J. Joint Ventures, Partnerships and Interests in Other Companies</t>
  </si>
  <si>
    <t>Committee, Council, Board, Forum</t>
  </si>
  <si>
    <t>Invasive Animals Limited Board</t>
  </si>
  <si>
    <t>https://invasives.com.au/</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</si>
  <si>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</si>
  <si>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</si>
  <si>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B. Secondary</t>
  </si>
  <si>
    <t>D. Advisory Body - Policy and Stakeholder Consultation</t>
  </si>
  <si>
    <t>Principal Body / Management Board / Senior Executive Officer</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</si>
  <si>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</si>
  <si>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</si>
  <si>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</si>
  <si>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</si>
  <si>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H. Inter Jurisdictional and International Bodies</t>
  </si>
  <si>
    <t>http://www.agriculture.gov.au/biosecurity/partnerships/nbc/nbepeg</t>
  </si>
  <si>
    <t>Wine Australia Selection Committee</t>
  </si>
  <si>
    <t>The selection committee provides important transparency and independence in the appointment of Wine Australia directors. At the request of the Minister for Agriculture and Water Resources, the Wine Australia Selection Committee conducts a selection process to identify candidates for nomination to the minister for appointment as Wine Australia directors. Membership includes a presiding member and up to four other members nominated by Wine Australia's representative organisations. All selection committee members are appointed by the minister.</t>
  </si>
  <si>
    <t>E. Statutory Office Holder Offices and Committees</t>
  </si>
  <si>
    <t>Act / Regulation</t>
  </si>
  <si>
    <t>Wine Australia Act 2013</t>
  </si>
  <si>
    <t>Ministerial</t>
  </si>
  <si>
    <t>Wine Australia</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</si>
  <si>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</si>
  <si>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</si>
  <si>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http://www.agriculture.gov.au/biosecurity/partnerships/consultative-committees/iifcc</t>
  </si>
  <si>
    <t>Family Court of Australia</t>
  </si>
  <si>
    <t>The Family Court of Australia is Australia?s specialist court dealing with family disputes, and hears appeals from decisions in family law matters of the Federal Circuit Court of Australia. The Family Court sits in each state and territory except Western Australia, where family law matters are heard by a state court, the Family Court of Western Australia</t>
  </si>
  <si>
    <t>The Constitution and the Family Law Act 1975</t>
  </si>
  <si>
    <t>Governor-General in Council</t>
  </si>
  <si>
    <t>Federal Circuit Court of Australia</t>
  </si>
  <si>
    <t>The Federal Circuit Court of Australia hears less complex disputes in matters under family, administrative, bankruptcy, industrial relations, migration and trade practices laws. It hears the majority of first instance family law matters. The Federal Circuit Court sits in all Australian states and territories.</t>
  </si>
  <si>
    <t>The Constitution and the Federal Circuit Court of Australia Act 1999</t>
  </si>
  <si>
    <t>Australian Children's Television Foundation Board</t>
  </si>
  <si>
    <t>The Australian Children's Television Foundation Board is responsible for the performance of the company and its development and production of television programs for children.</t>
  </si>
  <si>
    <t>L. Bodies Linked to the Australian Government through Statutory Contracts Agreements and Delegations</t>
  </si>
  <si>
    <t>Body established by the Corporations Act 2001, Company constitution or through a Trust Deed; and Victoria Companies Act 1961, Memorandum and Articles of Association of the Australian Children's Television Foundation</t>
  </si>
  <si>
    <t>eSafety Commissioner</t>
  </si>
  <si>
    <t>TBA</t>
  </si>
  <si>
    <t>Benjamin Offices, Chan Street</t>
  </si>
  <si>
    <t>Belconnen</t>
  </si>
  <si>
    <t>http://www.esafety.gov.au</t>
  </si>
  <si>
    <t>Australia Business Arts Foundation (Creative Partnerships Australia)</t>
  </si>
  <si>
    <t>A. Principal</t>
  </si>
  <si>
    <t>C. Commonwealth Company</t>
  </si>
  <si>
    <t>Level 4, 2-4 Kavanagh Street</t>
  </si>
  <si>
    <t>Southbank</t>
  </si>
  <si>
    <t>I. Subsidiaries of Corporate Commonwealth Entities and Commonwealth Companies</t>
  </si>
  <si>
    <t>Corporations Act 2001 / Company / Trust Deed / Partnership</t>
  </si>
  <si>
    <t>219-241 Cleveland Street</t>
  </si>
  <si>
    <t>Redfern</t>
  </si>
  <si>
    <t>Advisory Committee for Indigenous Repatriation</t>
  </si>
  <si>
    <t>This all-Indigenous Advisory Committee for Indigenous Repatriation (ACIR) is appointed by the Minister for the Arts to advise on policy and program issues related to Indigenous repatriation from Australian and overseas collections.
Members of the Advisory Committee for Indigenous Repatriation are appointed based on their knowledge, experience and understanding of repatriation issues. Members do not represent their community or their state or Territory of origin or residence. Committee comprises 5 Aboriginal members and one Torres Strait Islander member.
Members must be of Aboriginal and/or Torres Strait Islander descent and have at least one of the following qualifications:
- an understanding of Aboriginal or Torres Strait Islander culture and traditions
- have previous or existing involvement in Indigenous repatriation, and/or
- have experience in museum and/or cultural heritage work, and
- hold a significant position or play an important role in their community in relation to Aboriginal and Torres Strait Islander issues.</t>
  </si>
  <si>
    <t>arts.gov.au/indigenous/repatriation</t>
  </si>
  <si>
    <t>The company is a wholly-owned subsidiary of NBN Co Limited, established for the purpose of installing and operating the National Broadband Network in Tasmania. 7 directors appointed by the members of the company.</t>
  </si>
  <si>
    <t>Level 11, 100 Arthur Street</t>
  </si>
  <si>
    <t>North Sydney</t>
  </si>
  <si>
    <t>Old Parliament House Advisory Council</t>
  </si>
  <si>
    <t>The Advisory Council provides expert advice to the Minister and the Director on matter relevant to the role, functions and activities of Old Parliament House , either on request from the Minister or Director, or at Council's instigation.
Old Parliament House provides secretariat support.</t>
  </si>
  <si>
    <t>18 King George Terrace</t>
  </si>
  <si>
    <t>Parkes</t>
  </si>
  <si>
    <t>http://www.moadoph.gov.au</t>
  </si>
  <si>
    <t>http://static.moadoph.gov.au/ophgovau/media/docs/corporate/13-18-oph-strategic-plan.docx</t>
  </si>
  <si>
    <t>National School Resourcing Board</t>
  </si>
  <si>
    <t>The Australian Government has established a National School Resourcing Board (the Board) to provide greater independent oversight over Commonwealth school funding. The Board will undertake reviews of different parts of the funding model under the Australian Education Act 2013 (the Act). These reviews will help ensure public confidence in the funding model and ensure states, territories and other approved authorities comply with their obligations under the Act.</t>
  </si>
  <si>
    <t>Australian Education Act 2013</t>
  </si>
  <si>
    <t>www.education.gov.au/school-resourcing-board</t>
  </si>
  <si>
    <t>Review to Achieve Educational Excellence in Australian Schools</t>
  </si>
  <si>
    <t>The Review to Achieve Educational Excellence in Australian Schools, established by the Government and chaired by Mr David Gonski AC, has been commissioned to examine evidence and make recommendations on how school funding should be used to improve school performance and student outcomes.</t>
  </si>
  <si>
    <t>Instrument of Appointment</t>
  </si>
  <si>
    <t>Unique Student Identifier</t>
  </si>
  <si>
    <t>50 Marcus Clark Street</t>
  </si>
  <si>
    <t>http://www.usi.gov.au</t>
  </si>
  <si>
    <t>Greenhouse and Energy Minimum Standards (GEMS) Regulator</t>
  </si>
  <si>
    <t>10 Binara St</t>
  </si>
  <si>
    <t>COAG Energy Council Independent Energy Appointments Selection Panel</t>
  </si>
  <si>
    <t>G. Ministerial Councils and Related Bodies including those Established by the COAG</t>
  </si>
  <si>
    <t>COAG Energy Council Energy Efficiency Advisory Team</t>
  </si>
  <si>
    <t>Commonwealth / State / Territory - Senior Executive Officer</t>
  </si>
  <si>
    <t>GPO Box 9839</t>
  </si>
  <si>
    <t>http://www.scer.gov.au</t>
  </si>
  <si>
    <t>COAG Energy Council Resources Policy and Engagement Working Group</t>
  </si>
  <si>
    <t>Public Governance, Performance and Accountability Act 2013 and Rule Independent Review</t>
  </si>
  <si>
    <t>The Public Governance, Performance and Accountability Act 2013 (PGPA Act), subsection 112(2), requires that an independent review (review) of the operation of the PGPA Act and Rule be conducted as soon as practicable after 1 July 2017. The Explanatory Memorandum to the Act explains that this will be a post-implementation review of how the PGPA Act and Rule have worked and whether improvements could be made.</t>
  </si>
  <si>
    <t>s112 of PGPA Act 2013</t>
  </si>
  <si>
    <t>One Canberra Avenue</t>
  </si>
  <si>
    <t>Forrest</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</si>
  <si>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</si>
  <si>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</si>
  <si>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Common User Facility, 61 Veitch Road, Osborne SA 5017</t>
  </si>
  <si>
    <t>Osborne</t>
  </si>
  <si>
    <t>EMD2 Flexi Dynamic Australian Feeder Fund</t>
  </si>
  <si>
    <t>Elementum Eccles Fund Ltd</t>
  </si>
  <si>
    <t>EMD Flexi Dynamic Australian Feeder Fund</t>
  </si>
  <si>
    <t>QMS Diversified Global Macro Offshore Fund III Ltd</t>
  </si>
  <si>
    <t>GPE VII-A OT Co-Investment L.P.</t>
  </si>
  <si>
    <t>Bain Capital Credit Holdings Investors (MRF), LP</t>
  </si>
  <si>
    <t>Quadrant Private Equity No.5C</t>
  </si>
  <si>
    <t>GIP II-D1 AIV Unit Trust</t>
  </si>
  <si>
    <t>FF Bearcat Holdings LP</t>
  </si>
  <si>
    <t>BT High Alpha Fixed Income Fund</t>
  </si>
  <si>
    <t>Lake Constance CI Ltd</t>
  </si>
  <si>
    <t>FRM Argyle Limited</t>
  </si>
  <si>
    <t>Bain Capital Distressed and Special Situations 2016 (F-EU), L.P.</t>
  </si>
  <si>
    <t>To be confirmed</t>
  </si>
  <si>
    <t>MRFF Investment Company No.1 Pty Ltd</t>
  </si>
  <si>
    <t>The company facilitates MRFF investments.
The shares in the company are owned by Northern Trust Global Services non-beneficially, on behalf of the Future Fund Board of Guardians.</t>
  </si>
  <si>
    <t>95 610 668 598</t>
  </si>
  <si>
    <t>MRFF Investment Company No.2 Pty Ltd</t>
  </si>
  <si>
    <t>50 610 668 785</t>
  </si>
  <si>
    <t>Bain Capital Distressed and Special Situations 2016 (F), LP</t>
  </si>
  <si>
    <t>GIP II D8 Holding 1 (Blue U.S.), LLC</t>
  </si>
  <si>
    <t>GIP II D7 Holding 1 (CPV U.S.), LLC</t>
  </si>
  <si>
    <t>GIP II-D1 Intermediate CPV AIV 1, L.P.</t>
  </si>
  <si>
    <t>GIP II D6 Holding 1 (FLNG U.S.), LLC</t>
  </si>
  <si>
    <t>Greenspring Growth Equity II (Cayman), L.P.</t>
  </si>
  <si>
    <t>GIP II D5 Holding I (FLNGI Option Offshore), L.P. Inc.</t>
  </si>
  <si>
    <t>Bain Capital Middle Market Credit 2014 (F), LP</t>
  </si>
  <si>
    <t>GWII Unit Trust 2</t>
  </si>
  <si>
    <t>Bain Capital Middle Market Credit 2010 (Offshore II Master), L.P.</t>
  </si>
  <si>
    <t>Bain Capital Middle Market Credit 2010 Investors (Offshore II), Ltd</t>
  </si>
  <si>
    <t>Indo-Pacific Centre for Health Security Technical Reference Group</t>
  </si>
  <si>
    <t>The Technical Reference Group (TRG) provides strategic advice to inform the Health Security Initiative?s priorities, policies and investment decisions. 
TRG members have experience and expertise across a broad range of fields relevant to the Initiative. These include health policy and systems research, medical research, infectious disease surveillance and control, and international development programming. 
Members have broad international professional networks and extensive experience with international organisations including the World Bank, the World Health Organisation and the Global Fund to Fight AIDS, Tuberculosis and Malaria. 
TRG members will meet as a group twice a year and individuals will also provide their expertise on specific issues on request. Members will help to shape the initiative, review its progress, recommend adjustments as required, and amplify its reach and impact by calling on their networks.</t>
  </si>
  <si>
    <t>RG Casey Building, John McEwen Crescent</t>
  </si>
  <si>
    <t>Barton</t>
  </si>
  <si>
    <t>http://indopacifichealthsecurity.dfat.gov.au/Pages/default.aspx</t>
  </si>
  <si>
    <t>Advisory Group on Australia-Africa Relations</t>
  </si>
  <si>
    <t>The Advisory Group on Australia-Africa Relations provides advice to the Minister of Foreign Affairs, through the Department of Foreign Affairs and Trade, on strengthening Australia's relationships with the countries of Africa.</t>
  </si>
  <si>
    <t>Portfolio Secretary</t>
  </si>
  <si>
    <t>Trade, Tourism and Investment Policy Advisory Council</t>
  </si>
  <si>
    <t>The Minister for Trade and Investment established the Trade and Investment Policy Advisory Council (TIPAC) in June 2014 to facilitate ongoing dialogue between the Minister and the business community on the challenges and opportunities inherent in advancing Australia's trade and investment interests.
TIPAC will provide informal advice to the Minister on issues or themes it identifies, with an immediate focus on the Government's trade and investment agenda. TIPAC may also provide advice on regulatory reform and policy specific to tourism, services and international education as important elements of the Government's trade and investment agenda.
The membership of TIPAC will be limited to 15 members with initial membership terms of two years.  TIPAC will be chaired by the Minister for Trade and Investment. The membership of TIPAC comprises business leaders and experts with broad industry and/ or economic policy experience who can contribute specific trade and investment business expertise not otherwise available to Government. Membership arrangements are at the sole discretion of the Minister for Trade and Investment.
Members are free to speak in their personal or professional capacity, but may not do so on behalf of TIPAC or the Government. TIPAC will provide informal advice and recommendations to the Minister for Trade and Investment on trade and investment issues.  It will not make binding decisions or recommendations on the Government or direct the work of other government-business bodies.
TIPAC will meet at least twice a year. It may also conduct out-of-session meetings.</t>
  </si>
  <si>
    <t>Aged Care Workforce Strategy Taskforce</t>
  </si>
  <si>
    <t>The purpose of the taskforce is to develop a strategy for growing and sustaining the workforce providing aged care services and support for older people, to meet their care needs  in a variety of settings across Australia.</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</si>
  <si>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</si>
  <si>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</si>
  <si>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</si>
  <si>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</si>
  <si>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</si>
  <si>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http://www.immunise.health.gov.au/internet/immunise/publishing.nsf/Content/nic</t>
  </si>
  <si>
    <t>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</si>
  <si>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t>
  </si>
  <si>
    <t>Advisory Committee on the Safety of Medical Devices</t>
  </si>
  <si>
    <t>The Advisory Committee on the Safety of Medical Devices was established under Part 6 Division, 1DA of the Therapeutic Goods Regulations 1990 (the regulations) to advise and make recommendations to the Minister and the Therapeutic Goods Administration (TGA) on the safety, risk assessment, risk management, and performance of medical devices supplied in Australia.
The ACSMD replaces the Medical Device Incident Review Committee ,which was a sub-committee of the Advisory Committee on Medical Devices.</t>
  </si>
  <si>
    <t>PO Box 100 (MDP 122)</t>
  </si>
  <si>
    <t>Woden</t>
  </si>
  <si>
    <t>http://www.tga.gov.au/committee/advisory-committee-safety-medical-devices-acsmd</t>
  </si>
  <si>
    <t>Advisory Committee on Non-prescription Medicines</t>
  </si>
  <si>
    <t>The Advisory Committee on Non-prescription Medicines (ACNM) was established in January 2010. The ACNM advise and make recommendations to the TGA regarding the entry of non-prescription medicines on the Australian Register of Therapeutic Goods (the Register). The recommendations could relate to the inclusion of a non-prescription medicine on the Register, changes to an entry of a non-prescription medicine, and/or the removal or retention of a non-prescription medicine. The ACNM may also provide advice to the TGA on other matters concerning a non-prescription medicine, and any other matters referred to it by the TGA. The ACNM supersedes the Medicines Evaluation Committee (MEC).</t>
  </si>
  <si>
    <t>http://www.tga.gov.au/committee/advisory-committee-non-prescription-medicines-acnm</t>
  </si>
  <si>
    <t>Advisory Committee on Prescription Medicines</t>
  </si>
  <si>
    <t>The Advisory Committee on Prescription Medicines was established in January 2010. The ACPM advises and makes recommendations to the TGA on prescription medicines. The recommendations could relate to the inclusion of a prescription medicine on the Australian Register of Therapeutic Goods (the Register), changes to an entry of a prescription medicine, and/or the removal or retention of a prescription medicine. 
The ACPM may also provide advice to the Minister or the Secretary, through the TGA, on other matters concerning a prescription medicine, and any other matters referred to it by the Minister or the Secretary.
The ACPM is the successor of the Australian Drug Evaluation Committee which was formed in 1963.</t>
  </si>
  <si>
    <t>PO Box 100</t>
  </si>
  <si>
    <t>http://www.tga.gov.au/committee/advisory-committee-prescription-medicines-acpm</t>
  </si>
  <si>
    <t>6/5 Tennant Street</t>
  </si>
  <si>
    <t>Fyshwick</t>
  </si>
  <si>
    <t>Australian Radiation Protection and Nuclear Safety Agency - Radiation Health and Safety Advisory Council</t>
  </si>
  <si>
    <t>The Council has the following functions:
? to identify emerging issues relating to radiation protection and nuclear safety and to advise the CEO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 to report to the CEO on matters relating to radiation protection and nuclear safety.</t>
  </si>
  <si>
    <t>Commissioner / CEO / Senior Executive Officer</t>
  </si>
  <si>
    <t>Home Affairs</t>
  </si>
  <si>
    <t>Department of Home Affairs</t>
  </si>
  <si>
    <t>A. Non Corporate Commonwealth Entity</t>
  </si>
  <si>
    <t>Constitution and Administrative Arrangement Orders</t>
  </si>
  <si>
    <t>Social Security and Welfare; Education; Other Economic Affairs; General Public Services</t>
  </si>
  <si>
    <t>Yes - Department</t>
  </si>
  <si>
    <t>6 Chan Street</t>
  </si>
  <si>
    <t>Trans-Tasman IP Attorneys Board</t>
  </si>
  <si>
    <t>The Trans-Tasman IP Attorneys Board (the Board) administers the regulatory and disciplinary regimes for patent attorneys in Australia and New Zealand, and trade marks attorneys in Australia.
The members of the (previous) Professional Standards Board for Patent and Trade Marks Attorneys (PSB) transitioned to the Trans-Tasman IP Attorneys Board.
The board meets three times a year.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
IP Australia provides secretariat services to the Board. The Board has 7-10 members. The Director General of IP Australia (or his/her nominee) and the New Zealand Commissioner of Patents (or his/her nominee) are members of the Board for as long as they hold these positions. The Board also includes a Chair, at least two members nominated by the New Zealand Minister responsible for patents to represent the New Zealand patent attorney profession, and at least two other members. These other members are usually Australian patent attorneys or trade marks attorneys, but they can also be lawyers, academics or people skilled in public administration. The Minister for Jobs and Innovation appoints all members except for the Director General and the Commissioner of Patents.</t>
  </si>
  <si>
    <t>Minister / Patents Act 1990 and Patents Regulations 1991</t>
  </si>
  <si>
    <t>Barndioota Consultative Committee</t>
  </si>
  <si>
    <t>The Government, through the Department of Industry, Innovation and Science, is currently undertaking a process to establish a National Radioactive Waste Management Facility to manage Australia?s low level and intermediate level radioactive waste. The Barndioota Consultative Committee has been established to ensure constructive dialogue and information exchange between the Government and the Barndioota community on all aspects of the project pertaining to Phase Two. The Committee is not a decision-making body and performs an advisory role only.</t>
  </si>
  <si>
    <t>National Climate Science Advisory Committee</t>
  </si>
  <si>
    <t>National University Precincts Advisory Committee</t>
  </si>
  <si>
    <t>The Committee will advise the Minister for Industry, Innovation and Science on the development of a National University Precincts Strategy and the role of governments in supporting precinct development and growth. In doing so, the Committee will draw on international examples and best practice cluster development and management as well as the operation and performance of emerging precincts.</t>
  </si>
  <si>
    <t>Trans-Tasman IP Attorneys Disciplinary Tribunal</t>
  </si>
  <si>
    <t>The Trans-Tasman IP Attorneys Disciplinary Tribunal is established under regulation 20.62 of the Patents Regulations 1991 and replaced the Patent and Trade Marks Attorneys Disciplinary Tribunal (which was terminated as at the commencement date of the Trans-Tasman IP Attorneys Disciplinary Tribunal).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
The Disciplinary Tribunal will comprise a President and at least two other Tribunal members. Under regulation 20.63 of the Patents Regulations, the President has to be a legal practitioner who has been enrolled for at least seven years, whilst the Tribunal members are current or former registered patent and/or trade marks attorneys who have been registered in Australia or New Zealand for at least five years.
The Disciplinary Tribunal's functions and powers are performed and exercised by a three-person Panel of the Disciplinary Tribunal and may be exercised in Australia or New Zealand. The Panel Chair (usually the President of the Disciplinary Tribunal) determines the other members of the Disciplinary Tribunal who are to constitute the Panel. At least one of the Panel members must be a resident of the same country as the attorney who is the subject of the disciplinary proceedings. The President and all other members are appointed by the Minister for Jobs and Innovation.</t>
  </si>
  <si>
    <t>Innovation and Science Australia - Biomedical Translation Fund Committee</t>
  </si>
  <si>
    <t>Innovation and Science Australia - Innovation Investment Committee</t>
  </si>
  <si>
    <t>Innovation and Science Australia - Cooperative Research Centres Advisory Committee</t>
  </si>
  <si>
    <t>The CRC Advisory Committee was established under the Innovation Australia Board to implement the recommendations of the CRC Programme review and provide advice to the Minister on the CRC Programme. 
The Cooperative Research Centres (CRC) Advisory Committee may consists of up to seven members:- an independent Chair, three other independent members appointed by the Minister of Industry and Science for a period of up to five years and an ex-officio member. Committee Members are drawn from industry, research and Australian Government departments and agencies responsible for innovation and research. Committee members are selected to ensure the CRC Advisory Committee has a broad range of expertise relevant to the needs of the programme in research, education, utilisation, research management, industry and other end users.</t>
  </si>
  <si>
    <t>http://www.business.gov.au/grants-and-assistance/Collaboration/CRC/about-the-program/Pages/crc-committee.aspx</t>
  </si>
  <si>
    <t>Innovation and Science Australia - Entrepreneurs' Programme Committee</t>
  </si>
  <si>
    <t>The committee operates under delegation from Innovation Australia. It is responsible for providing advice to the Innovation Australia Board about the operations of the Entrepreneurs' Programme - Accelerating Commercialisation, in particular helping Australian entrepreneur, inventors, start-ups, commercialisation offices and small and medium businesses address the challenges associated with commercialising novel intellectual property and providing technical merit assessment for grants under this programme.</t>
  </si>
  <si>
    <t>The National Science, Technology and Research Committee is an officials level body with responsibility for supporting the work of the Commonwealth Science Council by:
- ensuring that a strategic and whole-of-government approach is taken towards all aspects of science, technology, engineering, mathematics and innovation
-identifying areas of national strength in science, research and innovation and current and future capability need
- identifying opportunities to improve the impact, focus, prioritisation and quality of Australia's investment in science and research
- identifying opportunities to improved connections between government, research organisations, universities and business
-coordinating responses to other matters referred to it by the  Commonwealth Science Council.</t>
  </si>
  <si>
    <t>Clinical Trials Advisory Committee</t>
  </si>
  <si>
    <t>10 Binara Street</t>
  </si>
  <si>
    <t>Canberra City</t>
  </si>
  <si>
    <t>Innovation and Science Australia - R&amp;D Incentives Committee</t>
  </si>
  <si>
    <t>2 Phillip Law St</t>
  </si>
  <si>
    <t>Acton</t>
  </si>
  <si>
    <t>PETNET Australia Pty Ltd</t>
  </si>
  <si>
    <t>PETNET Australia Pty Ltd was established to manufacture FDG for use in Australian hospitals, clinics, and research facilities for PET imaging.</t>
  </si>
  <si>
    <t>Board / Committee / Chairperson / Council</t>
  </si>
  <si>
    <t>New Illawarra Road</t>
  </si>
  <si>
    <t>Lucas Heights</t>
  </si>
  <si>
    <t>Defence Future Capability Technology Centre Committee</t>
  </si>
  <si>
    <t>The Department of Industry, Innovation and Science, in partnership with the Department of Defence (Defence), provides administrative and secretariat support to the DFCTC Committee under a Memorandum of Understanding with Defence. The role of the DFCTC Committee is to advise on selection and oversight the operation of the successful Defence Future Capability and Technology Centre.</t>
  </si>
  <si>
    <t>F. Non Statutory - Function w Separate Branding</t>
  </si>
  <si>
    <t>National ICT Australia limited</t>
  </si>
  <si>
    <t>Level 5, 13 Garden Street</t>
  </si>
  <si>
    <t>Eveleigh</t>
  </si>
  <si>
    <t>Infrastructure, Regional Development and Cities</t>
  </si>
  <si>
    <t>Christmas Island Health Advisory Group</t>
  </si>
  <si>
    <t>Cocos (Keeling) Islands Health Advisory Group</t>
  </si>
  <si>
    <t>Cabo Verde</t>
  </si>
  <si>
    <t>WSA Co Limited</t>
  </si>
  <si>
    <t>WSA Co was established by the Australian Government to develop and operate Western Sydney Airport (WSA) at Badgery's Creek. WSA Co is required to execute its responsibilities in accordance with a Project Deed with the Government in order to open the WSA by 2026.
In delivering the WSA, WSA Co's objectives are to:
? improve access to aviation services in Western Sydney
? resolve the long-term aviation capacity issue in the Sydney basin
? maximise the value of a WSA as a national asset
? optimise the benefits of WSA for employment and investment in Western Sydney
? effectively integrate with new and existing initiatives in the Western Sydney area
? operate on commercially sound principles</t>
  </si>
  <si>
    <t>Level 3, 45-47 Scott Street</t>
  </si>
  <si>
    <t>Liverpool</t>
  </si>
  <si>
    <t>http://wsaco.com.au/</t>
  </si>
  <si>
    <t>Inquiry into progress under the National Road Safety Strategy 2011-2020</t>
  </si>
  <si>
    <t>The Inquiry into progress under the National Road Safety Strategy 2011-2020 is an independent advisory group to inquire into progress made under the National Road Safety Strategy 2011-2020.</t>
  </si>
  <si>
    <t>Department of Infrastructure, Regional Development and Cities</t>
  </si>
  <si>
    <t>http://roadsafety.gov.au/</t>
  </si>
  <si>
    <t>Infrastructure and Project Financing Agency</t>
  </si>
  <si>
    <t>PGPA Rule (Schedule 1)</t>
  </si>
  <si>
    <t>Yes - Executive Agency</t>
  </si>
  <si>
    <t>Sydney CBD</t>
  </si>
  <si>
    <t>http://www.ipfa.gov.au/</t>
  </si>
  <si>
    <t>Regional Jobs and Investment Packages - Local Planning Committee - Latrobe Valley</t>
  </si>
  <si>
    <t>One of the 10 Regional Jobs and Investment Packages (RJIP) Local Planning Committees established Australia-wide. The Australian Government has committed $220 million to the RJIP to help regions in Australia diversify their economies, stimulate long-term economic growth and deliver sustainable employment. RJIP Local Planning Committees will work with the community and key stakeholders to develop local investment plans.</t>
  </si>
  <si>
    <t>111 Alinga Street</t>
  </si>
  <si>
    <t>http://www.business.gov.au/rjip</t>
  </si>
  <si>
    <t>Regional Jobs and Investment Packages - Local Planning Committee - Regional Tasmania</t>
  </si>
  <si>
    <t>Forum on Western Sydney Airport</t>
  </si>
  <si>
    <t>Minister / Airport Act 1996</t>
  </si>
  <si>
    <t>http://www.westernsydneyairport.gov.au/forum/index.aspx</t>
  </si>
  <si>
    <t>Regional Jobs and Investment Packages - Local Planning Committee - Goulburn Valley</t>
  </si>
  <si>
    <t>Expert Panel for the Inquiry into Freight and Supply Chain Priorities</t>
  </si>
  <si>
    <t>The Australian Government is seeking to improve freight and supply chain efficiency and capacity and to reduce the costs of transporting goods through our major national container ports, airports and intermodal terminals.
The Expert Panel will assist in an independent inquiry to analyse how Australia can best lift productivity and efficiency of Australia's freight and supply chain infrastructure.</t>
  </si>
  <si>
    <t>Regional Jobs and Investment Packages - Local Planning Committee - New South Wales - North Coast</t>
  </si>
  <si>
    <t>Regional Jobs and Investment Packages - Local Planning Committee - New South Wales - South Coast</t>
  </si>
  <si>
    <t>Regional Jobs and Investment Packages - Local Planning Committee - Bowen Basin</t>
  </si>
  <si>
    <t>Regional Jobs and Investment Packages - Local Planning Committee - Upper Spencer Gulf</t>
  </si>
  <si>
    <t>Regional Jobs and Investment Packages - Local Planning Committee - Wide Bay Burnett</t>
  </si>
  <si>
    <t>Regional Jobs and Investment Packages - Local Planning Committee - QLD - Tropical North Queensland</t>
  </si>
  <si>
    <t>Regional Jobs and Investment Packages - Local Planning Committee - Geelong</t>
  </si>
  <si>
    <t>General Aviation Advisory Group</t>
  </si>
  <si>
    <t>The purpose of the General Aviation Advisory Group is to operate as a forum where industry representatives can identify opportunities to work collaboratively to respond to the general aviation sector and provide advice to the Minister for Infrastructure and Transport.</t>
  </si>
  <si>
    <t>http://www.infrastructure.gov.au/aviation/general/</t>
  </si>
  <si>
    <t>Aviation Strategic Leaders Forum</t>
  </si>
  <si>
    <t>The Aviation Strategic Leaders Forum (ASLF) is a mechanism to raise high-level strategic issues relevant to the aviation industry and to provide advice to the Minister on these issues.</t>
  </si>
  <si>
    <t>Supreme Court of Norfolk Island</t>
  </si>
  <si>
    <t>The Norfolk Island Supreme Court is the superior court of record for the Territory of Norfolk Island. It is constituted by a Chief Justice and such other Judges as are appointed by the Governor-General under the Norfolk Island Act 1979 (Cth).</t>
  </si>
  <si>
    <t>Kingston and Arthur's Vale Historic Area Advisory Committee</t>
  </si>
  <si>
    <t>Joint Commonwealth and Tasmanian Economic Council</t>
  </si>
  <si>
    <t>The Council aims to drive reforms to improve the performance of the Tasmanian economy.</t>
  </si>
  <si>
    <t>http://regional.gov.au/regional/joint-commonwealth-tasmanian-economic-council/</t>
  </si>
  <si>
    <t>http://regional.gov.au/regional/joint-commonwealth-tasmanian-economic-council/documents/tor.aspx</t>
  </si>
  <si>
    <t>Joint Commonwealth and Tasmanian Economic Council Business Members Group</t>
  </si>
  <si>
    <t>The Department provides policy advice, programs and regulation across a wide range of areas including:
? infrastructure planning and coordination
? infrastructure and project financing
? national policy on cities
? population policy
? transport safety
? land transport
? civil aviation and airports
? maritime transport
? major projects
? territory reforms and service delivery
? regional development policy coordination
? local government programs</t>
  </si>
  <si>
    <t>Transport and Communication; Other Purposes; Housing and Community Amenities</t>
  </si>
  <si>
    <t>http://www.infrastructure.gov.au</t>
  </si>
  <si>
    <t>https://infrastructure.gov.au/department/annual_report/index.aspx</t>
  </si>
  <si>
    <t>RDA QLD Brisbane</t>
  </si>
  <si>
    <t>One of 55 Regional Development Australia committees established Australia-wide.  Regional Development Australia (RDA) is a nationwide initiative of the Commonwealth Government. RDA aims to work with State and Local Government to boost the economic capability of their region, improving productivity and promoting activities and investments that unlock economic growth. Key functions include:
? maintain a regional plan and advise on priorities for economic development; 
? act as a two-way conduit providing advice to and from the Australian Government; 
? assist local community stakeholders to develop project proposals and help shepherd them to appropriate public and/or private funding sources; 
? promote Government programs, policies and initiatives; and 
? establish links and co-operative alliances by working with regional communities, other regional development organisations including neighbouring RDA committees, businesses, industry and local governments to promote regional development.</t>
  </si>
  <si>
    <t>Agreement / Treaty / Council Order</t>
  </si>
  <si>
    <t>Private Sector</t>
  </si>
  <si>
    <t>32 789 512 585</t>
  </si>
  <si>
    <t>Level 1, 681 Fairfield Road</t>
  </si>
  <si>
    <t>Yeerongpilly</t>
  </si>
  <si>
    <t>http://www.rdabrisbane.org.au</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</si>
  <si>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</si>
  <si>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</si>
  <si>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International Agreement / Treaty / Council Order</t>
  </si>
  <si>
    <t>JBT Courthouse, Village Road</t>
  </si>
  <si>
    <t>Jervis Bay Village</t>
  </si>
  <si>
    <t>http://www.courts.act.gov.au/magistrates/courts/jervis_bay_court</t>
  </si>
  <si>
    <t>Registered Organisations Commission (ROC)</t>
  </si>
  <si>
    <t>The Registered Organisations Commission is the independent regulator of Unions and Employer Associations.</t>
  </si>
  <si>
    <t>Fair Work (Registered Organisations) Act 2009</t>
  </si>
  <si>
    <t>Fair Work Commission Expert Panel</t>
  </si>
  <si>
    <t>The Fair Work Commission Expert Panel undertakes reviews of default superannuation funds and an annual minimum wage review.</t>
  </si>
  <si>
    <t>Security of Payments Working Group</t>
  </si>
  <si>
    <t>Not specified</t>
  </si>
  <si>
    <t>Department of Jobs and Small Business</t>
  </si>
  <si>
    <t>The role of the Department of Jobs and Small Business (the department) is to develop and implement policy and programmes to deliver the Australian Government's agenda to create more jobs and great workplaces. This is achieved by:
- creating a productive and competitive labour market through employment policies and programmes which increase Australia's workforce participation
- facilitating jobs growth through policies which promote fair, productive and safe workplaces
- strong and effective network and corporate function which works collaboratively with partners to build capability, support delivery and enhance accountability to ensure the positive reputation of the Department.</t>
  </si>
  <si>
    <t>Social Security and Welfare; Other Economic Affairs</t>
  </si>
  <si>
    <t>10-14 Mort Street</t>
  </si>
  <si>
    <t>Official Residences Advisory Committee (ORAC)</t>
  </si>
  <si>
    <t>The Lodge and Kirribilli House are two significant national buildings that are the official residences of the Prime Minister. The ORAC will guide the Australian Government on how to conserve and improve these official residences for future generations.
The ORAC was established by the Prime Minister, in consultation with the Leader of the Opposition.</t>
  </si>
  <si>
    <t>1 National Circuit</t>
  </si>
  <si>
    <t>Cities Reference Group</t>
  </si>
  <si>
    <t>Wilpena Pound Aerodrome Services Pty Ltd</t>
  </si>
  <si>
    <t>Moore Stephens</t>
  </si>
  <si>
    <t>Level 2, 15 Lancaster Place</t>
  </si>
  <si>
    <t>Majura Park</t>
  </si>
  <si>
    <t>http://www.airwilpena.com.au</t>
  </si>
  <si>
    <t>Anderleigh Enterprises Pty Ltd</t>
  </si>
  <si>
    <t>Subsidiary Investment holding entity of IBA</t>
  </si>
  <si>
    <t>Anderleigh Holding Trust</t>
  </si>
  <si>
    <t>Subsidiary vehicle entity for investment</t>
  </si>
  <si>
    <t>Darwin Hotel Partnership</t>
  </si>
  <si>
    <t>Level 2, 5 Lancaster Place</t>
  </si>
  <si>
    <t>Darwin Hotel Pty Ltd</t>
  </si>
  <si>
    <t>Marlba Maya Pty Ltd</t>
  </si>
  <si>
    <t>Tennant Creek Foodbarn Partnership</t>
  </si>
  <si>
    <t>Subsidiary Investment vehicle entity</t>
  </si>
  <si>
    <t>National Indigenous Pastoral Enterprises Pty Ltd</t>
  </si>
  <si>
    <t>Level 7, 121 King William St</t>
  </si>
  <si>
    <t>Adelaide</t>
  </si>
  <si>
    <t>Port Hedland Investment Trust</t>
  </si>
  <si>
    <t>Aboriginals Benefit Account Advisory Committee</t>
  </si>
  <si>
    <t>The Aboriginals Benefit Account Advisory Committee (ABAAC) advises the Minister for Indigenous Affairs on Aboriginals Benefit Account (ABA) payments for projects that will benefit Aboriginal people living in the Northern Territory. 
Decisions about what initiatives will be funded are made by the Minister. The committee is made up of a Chair appointed by the Minister and 14 members elected by the four Northern Territory Land Councils.</t>
  </si>
  <si>
    <t>GPO Box 9932</t>
  </si>
  <si>
    <t>Darwin</t>
  </si>
  <si>
    <t>National Disability and Carers Advisory Council</t>
  </si>
  <si>
    <t>The Council will provide advice on issues of strategic importance in relation to the disability and carer sectors, and will focus on driving the implementation of the overarching National Disability Strategy, the National Disability Insurance Scheme, enhanced supports and services for carers, and reforms to disability employment. The Council will be Co-Chaired by the Assistant Minister for Social Services and Disability Services, the Hon Jane Prentice MP, and Ms Keran Howe. The membership of the Council includes representatives from industry and services sectors, non-government organisations, disability sector experts, people with disability and carers. The Council incorporates representatives from a range of backgrounds and members are drawn from every state and territory.</t>
  </si>
  <si>
    <t>Financial Adviser Standards and Ethics Authority Ltd</t>
  </si>
  <si>
    <t>The Financial Adviser Standards and Ethics Authority Ltd (FASEA) will be responsible for governing the conduct of professionals in the financial advice sector, by setting mandatory educational and training requirements, developing and setting an industry exam, and creating a Code of Ethics that all advisers will be required to adhere to.</t>
  </si>
  <si>
    <t>Yes - but not tabled</t>
  </si>
  <si>
    <t>48 618 495 828</t>
  </si>
  <si>
    <t>Level 12 530 Collins Street</t>
  </si>
  <si>
    <t>Melbourne</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</si>
  <si>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</si>
  <si>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</si>
  <si>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http://www.treasury.gov.au/ConsultationsandReviews/Reviews/2016/Review-of-the-Treasurys-Macroeconomic-Forecasting-Capabilities/Expert-panel</t>
  </si>
  <si>
    <t>Independent Expert Panel Review of Financial System's External Dispute Resolution and Complaints Framework</t>
  </si>
  <si>
    <t>On 20 April 2016, the Australian Government announced a review of the financial system?s external dispute resolution and complaints framework.  An expert panel comprised of Professor Ian Ramsay, Ms Julie Abramson and Mr Alan Kirkland is undertaking the review.</t>
  </si>
  <si>
    <t>Superannuation Industry Stewardship Group</t>
  </si>
  <si>
    <t>Not-for-Profit Stewardship Group</t>
  </si>
  <si>
    <t>Tax Practitioner Stewardship Group</t>
  </si>
  <si>
    <t>Large Business Stewardship Group</t>
  </si>
  <si>
    <t>Small Business Stewardship Group</t>
  </si>
  <si>
    <t>Individuals Stewardship Group</t>
  </si>
  <si>
    <t>GST Stewardship Group</t>
  </si>
  <si>
    <t>Australian Government Financial Literacy Board</t>
  </si>
  <si>
    <t>The Australian Government Financial Literacy Board is a non-statutory body that provides advice to government and ASIC on financial literacy issues. The Board comprises 13 members appointed by the Assistant Treasurer, usually for a term of 3 years.
Members are appointed in their own right, rather than as representatives of particular organisations, and volunteer their services. The Board meets quarterly to discuss financial literacy initiatives as they relate to business, education and the community sector.</t>
  </si>
  <si>
    <t>GPO Box 9827</t>
  </si>
  <si>
    <t>Sydney</t>
  </si>
  <si>
    <t>Commonwealth Consumer Affairs Advisory Council</t>
  </si>
  <si>
    <t>Note Printing Australia Ltd</t>
  </si>
  <si>
    <t>1-9 Potter Street</t>
  </si>
  <si>
    <t>Craigieburn</t>
  </si>
  <si>
    <t>http://www.noteprinting.com/index1.shtml</t>
  </si>
  <si>
    <t>http://www.noteprinting.com/about-npa-history-and-management.shtml</t>
  </si>
  <si>
    <t>Companies Auditors Disciplinary Board</t>
  </si>
  <si>
    <t>Level 5, 100 Market Street</t>
  </si>
  <si>
    <t>Scientific Advisory Committee - Hospital Research Program</t>
  </si>
  <si>
    <t>The Scientific Advisory Committee (SAC) provides advice on scientific matters related to the conduct of the study. The SAC reports to the Department of Veterans' Affairs (DVA). The SAC also:
- assists DVA and the research organisations in aligning research to the study's methodology.
- monitors progress of the study from a scientific viewpoint.
- provides regular reports to the Consultative Forum through the Independent Scientific Adviser.
- reviews the research for accuracy and validity.</t>
  </si>
  <si>
    <t>Level 8, Gnabra Building, 21 Genge Street</t>
  </si>
  <si>
    <t>Civic</t>
  </si>
  <si>
    <t>Scientific Advisory Committee - F111 Mortality and Cancer Incidence - 4th study</t>
  </si>
  <si>
    <t>Scientific Advisory Committee - Vietnam Veterans Family Study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</si>
  <si>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</si>
  <si>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c/o 18 Marcus Clarke Street</t>
  </si>
  <si>
    <t>http://www.agriculture.gov.au</t>
  </si>
  <si>
    <t>1 Crewe Place</t>
  </si>
  <si>
    <t>Rosebery</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</si>
  <si>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</si>
  <si>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</si>
  <si>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18 Marcus Clarke Street</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</si>
  <si>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</si>
  <si>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Level 4, 51 Allara St</t>
  </si>
  <si>
    <t>Staff Elected / Discretion of members / Shareholders</t>
  </si>
  <si>
    <t>Level 8, 1 Chifley Square</t>
  </si>
  <si>
    <t>The Invasive Plants and Animals Committee sits under the National Biosecurity Committee. It is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</si>
  <si>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</si>
  <si>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Level 6, 73 Northbourne Ave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</si>
  <si>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</si>
  <si>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</si>
  <si>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B. Corporate Commonwealth Entity</t>
  </si>
  <si>
    <t>Cnr Botanic and Hackney Roads</t>
  </si>
  <si>
    <t>http://www.wineaustralia.com/au</t>
  </si>
  <si>
    <t>http://www.wineaustralia.com/au/about-Us/strategy-and-reporting</t>
  </si>
  <si>
    <t>The Agriculture Ministers' Forum (AGMIN) membership comprises Australian/state/territory and New Zealand government ministers with responsibility for primary industries, and is chaired by the Australian Government Minister for Agriculture and Water Resources. The role of AGMIN is to enable cross-jurisdictional cooperative and coordinated approaches to matters of national interest. AGMIN is the peak forum to collaborate on priority issues of national significance affecting Australia's primary production sectors including fisheries and forestry.</t>
  </si>
  <si>
    <t>Office holder role</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</si>
  <si>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</si>
  <si>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</si>
  <si>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The AGSOC Drought Task Group was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Commonwealth is the lead jurisdiction for this task group and the Australian Government Department of Agriculture and Water Resources provides secretariat functions for this committee.</t>
  </si>
  <si>
    <t>18 Marcus Clarke St</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</si>
  <si>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</si>
  <si>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Indonesia - Australia Partnership on Food Security in the Red Meat and Cattle Sector</t>
  </si>
  <si>
    <t>The Indonesia-Australia Partnership on Food Security in the Red Meat and Cattle Sector is part of the Agriculture and Water Resources portfolio, and functions in an advisory capacity.</t>
  </si>
  <si>
    <t>GPO Box 858</t>
  </si>
  <si>
    <t>Shark-Plan Representative Group (SRG) was established in 2013 to oversee and report on the implementation of Australia's National Plan of Action for the Management and Conservation of Sharks (Shark-Plan 2). The SRG meets annually and includes representatives from the Northern Territory and state fisheries agencies, Australian Fisheries Management Authority, the Department of Agriculture and Water Resources, the Australian Bureau of Agricultural and Resource Economics and Sciences, the Department of the Environment and Energy, the Great Barrier Reef Marine Park Authority, the Fisheries Research Development Corporation, commercial and recreational fishing sectors and environmental non-government organisations.</t>
  </si>
  <si>
    <t>Initiated by the department in collaboration with national fishing stakeholders, including eNGOs, scientists, government fisheries regulators and research managers.</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</si>
  <si>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</si>
  <si>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50 Meiers Rd</t>
  </si>
  <si>
    <t>Indooroopilly</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</si>
  <si>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and Water Resources, NZ Ministry for Primary Industries and the Director of CEBRA.</t>
  </si>
  <si>
    <t>The Dairy Export Industry Consultative Committee (DEICC) is the principal consultative forum for the Australian Government Department of Agriculture and Water Resources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</si>
  <si>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TBC</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</si>
  <si>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</si>
  <si>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</si>
  <si>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beneficially of eradicating an exotic pest or disease in accordance with a national response plan and agreed cost shared budget. 
The number of members is determined on a case by case basis in accordance with the NEBRA.</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</si>
  <si>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Agricultural Ministers' Forum (AGMIN). The NBC takes an overarching, cross-sectoral approach to national biosecurity policy, and works collaboratively to achieve national policy objectives for biosecurity in Australia.
The Secretary of the Australian Government Department of Agriculture and Water Resources chairs the NBC as a member of AGSOC. The Australian Government is also represented by the Department of Agriculture and Water Resources' Deputy Secretary, Biosecurity, and a Deputy Secretary from the Australian Government Department of the Environment.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Australian Government Department of Agriculture  and Water Resources provides secretariat functions for this committee.</t>
  </si>
  <si>
    <t>Commonwealth / State / Territory Minister(s)</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</si>
  <si>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</si>
  <si>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Membership -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committee has three observers based on technical/scientific expertise. New Zealand is a standing observer on MPSC.
Chairperson - The Chairperson is selected by the membership and appointed for a two-year term.
Secretariat - Secretariat support is provided by the Department of Agriculture and Water Resources.
Meeting arrangements - Face-to-face meetings are convened twice a year, with additional teleconference sessions as required. Meetings are hosted by member jurisdictions. A significant amount of business is considered out of session where committee discussion of the issue is not necessary.
Stakeholder communication -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</si>
  <si>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7 London Circuit</t>
  </si>
  <si>
    <t>CANBERRA</t>
  </si>
  <si>
    <t>Yes - Statutory Agency</t>
  </si>
  <si>
    <t>Crowe Horwath</t>
  </si>
  <si>
    <t>Level 11, 10-16 Queen Street</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</si>
  <si>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</si>
  <si>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</si>
  <si>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https://www.mdba.gov.au/publications/policies-guidelines/corporate-plan</t>
  </si>
  <si>
    <t>https://www.mdba.gov.au/publications/mdba-reports/MDBA-annual-report</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</si>
  <si>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</si>
  <si>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</si>
  <si>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</si>
  <si>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</si>
  <si>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The Great Artesian Basin Coordinating Committee is part of the The Great Artesian Basin Coordinating Committee is part of the Agriculture and Water Resources portfolio, and functions in an advisory capacity. The Great Artesian Basin Coordinating Committee provides advice from community organisations and agencies to ministers on efficient, effective and sustainable whole-of-resource management and to coordinate activity between stakeholders. The chair is appointed by the Minister for Agriculture and Water Resources and all other members are nominated by stakeholder state governments, community groups and industry sectors. No ministerial discretion in appointment.</t>
  </si>
  <si>
    <t>http://www.gabcc.gov.au</t>
  </si>
  <si>
    <t>The Lake Eyre Basin Community Advisory Committee is part of the Agriculture and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t>
  </si>
  <si>
    <t>Level 5, IBM Centre, 60 City Road</t>
  </si>
  <si>
    <t>http://www.dairyaustralia.com.au/</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</si>
  <si>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and Water Resources.</t>
  </si>
  <si>
    <t>BDO East Coast Partnership</t>
  </si>
  <si>
    <t>Suite 4.02, Level 4, 107 Mount Street</t>
  </si>
  <si>
    <t>http://www.aecl.org/</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</si>
  <si>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</si>
  <si>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and Water Resources.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</si>
  <si>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Level 6, 68 Harrington Street</t>
  </si>
  <si>
    <t>The Rocks</t>
  </si>
  <si>
    <t>http://www.wool.com/</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</si>
  <si>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Agreement Area, consistent with the spirit and intent of the Agreement. In particular, the Scientific Advisory Panel provides advice on monitoring the condition of rivers and catchments within the Agreement Area and the establishment of programs to meet those requirements.</t>
  </si>
  <si>
    <t>The Forestry and Forest Products Committee (FFPC) reviews and advises on measures focussed on promoting sustainability and industry development in the forestry and forest product industries. Members are officials representing the Commonwealth, state, territory and NZ government agencies with responsibility for forestry and/or forest products.</t>
  </si>
  <si>
    <t>Established under the Lake Eyre Basin Intergovernmental Agreement with the Australian, Qld, SA and NT Governments. Its role is to implement the Lake Eyre Basin Intergovernmental Agreement by developing or adopting Policies and Strategies for the management of the Lake Eyre Basin Agreement Area, in accordance with the purpose, objectives and principles set out in the Agreement. The Ministerial Forum may also adopt management plans prepared by the States/Territory in the Lake Eyre Basin if those plans are consistent with the Agreement and with the Policies developed or adopted by the Ministerial Forum.</t>
  </si>
  <si>
    <t>Level 2, 2 Brisbane Avenue</t>
  </si>
  <si>
    <t>BARTON</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</si>
  <si>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</si>
  <si>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</si>
  <si>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The Department of Agriculture and Water Resources helps drive a stronger Australian economy by building a more profitable, resilient and sustainable agriculture sector, and by supporting the sustainable and productive management and use of rivers and water resources.
The department?s work contributes to: building successful primary industries; expanding agricultural fisheries and forestry exports; managing biosecurity and imported food risk; and sustaining water and other natural resources.
The department has a diverse role as a policy adviser to government, researcher, program administrator, service provider, market access negotiator and regulator. 
It employs people with a range of skills?policy officers, program administrators, economists, meat inspectors, survey staff, biosecurity officers, researchers, veterinary officers, communicators and project managers. Employees work in a variety of places including offices, airports, mail centres, shipping ports, laboratories and abattoirs in regional centres, rural communities and capital cities throughout Australia and overseas.</t>
  </si>
  <si>
    <t>Transport and Communication; Housing and Community Amenities; Agriculture, Forestry and Fishing</t>
  </si>
  <si>
    <t>http://www.agriculture.gov.au/about/reporting/corporate-plan</t>
  </si>
  <si>
    <t>http://www.agriculture.gov.au/about/reporting/annualreport</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</si>
  <si>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</si>
  <si>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Nexia Australia</t>
  </si>
  <si>
    <t>Level 1, 40 Mount Street</t>
  </si>
  <si>
    <t>https://www.livecorp.com.au/</t>
  </si>
  <si>
    <t>https://www.livecorp.com.au/livecorp-information</t>
  </si>
  <si>
    <t>https://www.livecorp.com.au/annual-reports</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</si>
  <si>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</si>
  <si>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Suite 1, Level 5, 110 Walker St</t>
  </si>
  <si>
    <t>http://www.mla.com.au/About-MLA/Planning-and-reporting/Corporate-documents</t>
  </si>
  <si>
    <t>http://www.mla.com.au/About-MLA/Planning-and-reporting/Annual-reporting</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</si>
  <si>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</si>
  <si>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The Australian Pesticides and Veterinary Medicines Authority (APVMA) established the Manufacturers' Licensing Scheme Industry Liaison Committee (MLSILC) to provide a forum to discuss strategic and operational issues relating to the Manufacturers' Licensing Scheme (MLS) and the Overseas Good Manufacturing Practice (GMP) Scheme with industry representatives and auditors. The MLSILC is comprised of the APVMA chairperson and two members from Manufacturing Quality Licencing, the section involved in managing the MLS and the Overseas GMP Scheme; a representative from the APVMA-Authorised Auditors; and up to two representatives from each of the following industry bodies: - Feed Ingredients and Additives Association of Australia - Animal Medicines Australia - Veterinary Manufacturers and Distributors Association</t>
  </si>
  <si>
    <t>18 Wormald Street</t>
  </si>
  <si>
    <t>Symonston</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</si>
  <si>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</si>
  <si>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GPO Box 46</t>
  </si>
  <si>
    <t>Brisbane</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</si>
  <si>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</si>
  <si>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GPO Box 3000</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</si>
  <si>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</si>
  <si>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7th Floor, Dumas House, 2 Havelock Street</t>
  </si>
  <si>
    <t>WEST PERTH</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</si>
  <si>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</si>
  <si>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Department of Agriculture and Water Resources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Agriculture and Food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 (currently the NSW Department of Primary Industries ).</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</si>
  <si>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</si>
  <si>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</si>
  <si>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http://www.afma.gov.au/about-us/afma-annual-reports/</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</si>
  <si>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</si>
  <si>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</si>
  <si>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25 Geils Court</t>
  </si>
  <si>
    <t>Deakin</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</si>
  <si>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</si>
  <si>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</si>
  <si>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</si>
  <si>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2 Lloyd Street</t>
  </si>
  <si>
    <t>Narrabri</t>
  </si>
  <si>
    <t>Level 4, East Building, 4 National Circuit</t>
  </si>
  <si>
    <t>https://grdc.com.au/about/corporate-governance/annual-operational-plan</t>
  </si>
  <si>
    <t>https://grdc.com.au/about/corporate-governance/annual-report</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</si>
  <si>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</si>
  <si>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</si>
  <si>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Rural Industries Research and Development Corporation (trading as AgriFutures Australia)</t>
  </si>
  <si>
    <t>Building 7, CSU, Tooma Way</t>
  </si>
  <si>
    <t>Wagga Wagga</t>
  </si>
  <si>
    <t>http://www.agrifutures.com.au/</t>
  </si>
  <si>
    <t>http://www.agrifutures.com.au/about/corporate-documents/</t>
  </si>
  <si>
    <t>http://www.agrifutures.com.au/wp-content/uploads/2017/08/rirdc_ar1516_final-8.pdf</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</si>
  <si>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</si>
  <si>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</si>
  <si>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</si>
  <si>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PO Box 376</t>
  </si>
  <si>
    <t>THURSDAY ISLAND</t>
  </si>
  <si>
    <t>Level 1, Unit 7, 50 Collie Street</t>
  </si>
  <si>
    <t>4 National Circuit</t>
  </si>
  <si>
    <t>Barton CANBERRA</t>
  </si>
  <si>
    <t>The Industry Consultation on National Security (ICONS) is a new CEO-level consultative body chaired by the Attorney-General.  It provides a forum for the Australian Government to engage directly with Australia's business leaders  on key national security issues. It also fulfils the Prime Minister's requirements for ministers to have a stakeholder consultation mechanism on deregulation and portfolio policy priorities.</t>
  </si>
  <si>
    <t>3-5 National Circuit</t>
  </si>
  <si>
    <t>COAG Law, Crime and Community Safety Council (LCCSC) assists the Council of Australian Governments by developing a national and Trans-Tasman focus on fighting crime and promoting best practice in law, criminal justice and community safety, including in policy, operations and service provision.
The Council's work covers the following broad themes:
- law enforcement and crime reduction
- law reform, and 
- emergency management.</t>
  </si>
  <si>
    <t>http://www.lccsc.gov.au</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</si>
  <si>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</si>
  <si>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steering committee: - is responsible for strategic decision-making regarding the ACORN's operation (including funding or support) and currently includes executive level membership from CrimTrac, AGD, ACC, a user-agency representative and a representative of the ACORN Joint Management Group (JMG).   AGD chairs this body.</t>
  </si>
  <si>
    <t>Level 17 Governor Macquarie Tower, 1 Farrer Place</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</si>
  <si>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</si>
  <si>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The Office of the Australian Information Commissioner (OAIC) is an independent Australian Government agency established under the Australian Information Commissioner Act 2010.
The OAIC has three primary functions:
- privacy functions, conferred by the Privacy Act 1988 (Privacy Act) and other laws
- freedom of information functions, in particular, oversight of the operation of the Freedom of Information Act 1982 (FOI Act) and review of decisions made by agencies and ministers under that Act
- government information policy functions, conferred on the Australian Information Commissioner under the Australian Information Commissioner Act 2010.</t>
  </si>
  <si>
    <t>Australian Information Commissioner Act 2010</t>
  </si>
  <si>
    <t>175 Pitt Street</t>
  </si>
  <si>
    <t>https://www.oaic.gov.au/about-us/corporate-information/key-documents/</t>
  </si>
  <si>
    <t>https://www.oaic.gov.au/about-us/corporate-information/annual-reports/all/</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</si>
  <si>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</si>
  <si>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</si>
  <si>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Level 3, 175 Pitt Street</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</si>
  <si>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</si>
  <si>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http://www.cert.gov.au</t>
  </si>
  <si>
    <t>Australia-New Zealand Emergency Management Committee (ANZEMC) is the senior officials group supporting the Law, Crime and Community Safety Council on emergency management matters. The committee works to  strengthen disaster resilience by providing strategic leadership on emergency management policy and supporting related capability and capacity development activities including the implementation of the National Strategy for Disaster Resilience. 
ANZEMC comprises senior representatives from the Australian, state and territory governments, the Australian Local Government Association and New Zealand. ANZEMC is co-chaired by the Secretary of the Commonwealth Attorney-General's Department and a rotating state/territory representative.</t>
  </si>
  <si>
    <t>Natural Disaster Relief and Recovery Arrangements (NDRRA) Stakeholder Group is the primary, and the permanent, forum for the Commonwealth/Attorney-General's Department to consult with the States and Territories on the terms, conditions and scope and effectiveness of the NDRRA.</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</si>
  <si>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</si>
  <si>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</si>
  <si>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38 Sydney Avenue</t>
  </si>
  <si>
    <t>The National Identity Security Coordination Group (NISCG) comprises representatives from the Commonwealth, States and Territories and works to implement the National Identity Security (NIS) Strategy.</t>
  </si>
  <si>
    <t>GPO Box 605</t>
  </si>
  <si>
    <t>https://www.aclei.gov.au/about/corporate-information</t>
  </si>
  <si>
    <t>https://www.aclei.gov.au/about/corporate-information/annual-reports</t>
  </si>
  <si>
    <t>Secret Network Owners Committee (SNOC) relates to management of the network for Secret level communications.</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</si>
  <si>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</si>
  <si>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44 Mort St</t>
  </si>
  <si>
    <t>Braddon</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</si>
  <si>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</si>
  <si>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http://www.tisn.gov.au</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</si>
  <si>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</si>
  <si>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t>
  </si>
  <si>
    <t>https://www.afsa.gov.au/about-us/corporate-publications/corporate-plan</t>
  </si>
  <si>
    <t>https://www.afsa.gov.au/about-us/corporate-information/annual-reports</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</si>
  <si>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</si>
  <si>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</si>
  <si>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</si>
  <si>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BARTON  </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</si>
  <si>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</si>
  <si>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Level 5, Commonwealth Law Courts Building, 1 Victoria Avenue</t>
  </si>
  <si>
    <t>Perth</t>
  </si>
  <si>
    <t>http://www.nntt.gov.au</t>
  </si>
  <si>
    <t>The Committee advises the Attorney-General about rules concerning the practice and procedure to be followed in courts exercising jurisdiction under the Act, and matters incidental to such practice and procedure.</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</si>
  <si>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</si>
  <si>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</si>
  <si>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Queen Victoria Terrace</t>
  </si>
  <si>
    <t>Its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</si>
  <si>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Director of Public Prosecutions Act 1983</t>
  </si>
  <si>
    <t>Yes - Statutory Agency with Dual Staffing Powers</t>
  </si>
  <si>
    <t>Level 3, 28 Sydney Avenue</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</si>
  <si>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</si>
  <si>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L16, Law Courts Building, Queens Square</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</si>
  <si>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</si>
  <si>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http://www.arc.ag.gov.au/Publications/Reports/Pages/AnnualReports.aspx</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</si>
  <si>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</si>
  <si>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</si>
  <si>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</si>
  <si>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Level 6, 83 Clarence Street</t>
  </si>
  <si>
    <t>http://www.aat.gov.au/about-the-aat/corporate-information/corporate-and-strategic-plans</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</si>
  <si>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</si>
  <si>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Law Courts Building</t>
  </si>
  <si>
    <t>Queens Square Sydney</t>
  </si>
  <si>
    <t>http://www.lawcourtsltd.com.au</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</si>
  <si>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</si>
  <si>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</si>
  <si>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Level 40, MLC Tower, 19 Martin Place</t>
  </si>
  <si>
    <t>SYDNEY</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</si>
  <si>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</si>
  <si>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Level 4, 28 Sydney Avenue</t>
  </si>
  <si>
    <t>FORREST</t>
  </si>
  <si>
    <t>The Defence Force Discipline Appeal Tribunal hears and determines appeals from courts martial and Defence Force magistrates in respect of service offences by Australian Defence Force personnel.</t>
  </si>
  <si>
    <t>305 William Street</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</si>
  <si>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</si>
  <si>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70 Constitution Avenue</t>
  </si>
  <si>
    <t>Social Security and Welfare; Public Order and Safety</t>
  </si>
  <si>
    <t>https://www.ag.gov.au</t>
  </si>
  <si>
    <t>https://www.ag.gov.au/About/Pages/default.aspx</t>
  </si>
  <si>
    <t>https://www.ag.gov.au/Publications/AnnualReports/Pages/default.aspx</t>
  </si>
  <si>
    <t>111 Bourke Street</t>
  </si>
  <si>
    <t>Online Safety Consultative Working Group (CWG) provides advice to government on online safety issues.
The group has the important role of providing advice on measures to protect Australian children from online risks including cyber bullying, exposure to illegal content and privacy breaches. The group meets twice a year and has members drawn from community groups, internet service providers, industry associations, business and government. Sub-working groups will be formed as required to address specific online safety issues.</t>
  </si>
  <si>
    <t>National Portrait Gallery of Australia Act 2012 National Portrait Gallery of Australia Regulations 2013 National Portrait Gallery of Australia (Consequential and Transitional Provisions) Act 2012</t>
  </si>
  <si>
    <t>King Edward Terrace</t>
  </si>
  <si>
    <t>Parkes Canberra</t>
  </si>
  <si>
    <t>AUX Investments Pty Ltd is an Australia Post controlled holding company for Star Track Express Holdings Pty Ltd, a holding entity  for Star Track Express Investments Pty Ltd .</t>
  </si>
  <si>
    <t>National Broadband Network Liaison Group (NBNLG) is made up of representatives from the Department, NBN Co and state and territory governments. The meetings provide a forum for NBN Co to update state and territory representatives on the progress of the NBN rollout and any regulatory and policy issues being considered.
The meetings give representatives the opportunity to discuss initiatives relevant to the rollout of the NBN.</t>
  </si>
  <si>
    <t>The Youth Advisory Group on Cyber Safety (YAG) is a group of young Australians aged 8 to 17 who provide advice directly to government on online safety issues from a young person's perspective. YAG advice has resulted in the development and refinement of online safety resources and initiatives to help keep all Australians safer in the online world. Responsibility for the YAG program transferred from the Department of Communications to the Children's eSafety Commissioner on 1 July 2015.
The first YAG consultation was launched in 2009 with 304 secondary school students representing 15 schools from across Australia. In 2013, 2612 students from 289 schools Australia-wide participated in the YAG. All Australian primary and secondary schools are eligible to nominate for the YAG program.</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</si>
  <si>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</si>
  <si>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Level 40-41, 360 Elizabeth Street</t>
  </si>
  <si>
    <t>Part of ACMA. A forum that deals with communications, law enforcement regulatory and operational matters.</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</si>
  <si>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</si>
  <si>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Ashby &amp; Co</t>
  </si>
  <si>
    <t>Suite 402, Level 4, 55 Mountain Street</t>
  </si>
  <si>
    <t>Ultimo</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</si>
  <si>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</si>
  <si>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</si>
  <si>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McCoy Cct</t>
  </si>
  <si>
    <t>ACTON</t>
  </si>
  <si>
    <t>http://www.nfsa.gov.au/about/corporate</t>
  </si>
  <si>
    <t>Level 7, 45 Jones Street</t>
  </si>
  <si>
    <t>The Technical Advisory Group (TAG) is a consultative forum established and chaired by the ACMA, which includes representatives of consumer electronics suppliers, standards development organisations and ACMA staff from technical regulation areas.
The TAG meets on an ad hoc basis as agreed by the members, when there are identified matters that require discussion by the group. The TAG provides policy advice and recommendations to the ACMA about strategic directions in the technical regulation of communications in Australia, and related matters.</t>
  </si>
  <si>
    <t>PO Box 13112, Law Courts</t>
  </si>
  <si>
    <t>The Film Certification Advisory Board (FCAB) issues provisional certificates for 'Location and PDV Offsets' under section 376-45 of the Income Tax Assessment Act 1997, which are refundable tax offsets for Australian expenditure incurred in creating films. The Board also advises the Minister on policy relevant to issuing the certificates. Members include the chair (departmental official) and two other members appointed by the Minister for the Arts.</t>
  </si>
  <si>
    <t>The purpose of the Department of Communications is to promote an innovative and competitive communications sector, through policy development, advice and programme delivery, so all Australians can realise the full potential of digital technologies and communications services. The Department of Communications is responsible for 3 strategic priorities important for the growth and development of Australia: enhancing digital productivity, expanding digital infrastructure and promoting efficient communications markets. 
- Enhancing digital productivity: Rapid technological change is transforming the economy, with significant implications for productivity, competition and innovation. The speed and success with which certain sectors, and the economy as a whole, can adopt these technologies is of increasing importance to our national prosperity. We play a critical role in advising Government on opportunities arising from the innovative adoption and use of digital technologies.
- Expanding digital infrastructure: Australia's economy and security increasingly relies on the availability and integrity of digital infrastructure, communications networks and systems. We advise Government on the necessary market settings to deliver competitive and efficient digital infrastructure to drive growth in the broader economy.
- Promoting efficient communications markets: For Australians to fully benefit from communications, broadcasting, media and other services the markets that supply these services must be trusted and operate efficiently. We advise Government on the necessary market settings to promote competition, while ensuring access to basic services, making available socially valuable content, and safeguarding consumers from inappropriate content and unfair dealing.</t>
  </si>
  <si>
    <t>Transport and Communication; Recreation and Culture</t>
  </si>
  <si>
    <t>2 Phillip Law Street</t>
  </si>
  <si>
    <t>https://www.communications.gov.au/who-we-are/department/corporate-plan</t>
  </si>
  <si>
    <t>Subsidiary of NBN Co Limited which holds a wireless spectrum license.</t>
  </si>
  <si>
    <t>The Australian Communication and Media Authority (ACMA) may declare a protection zone in relation to one or more international submarine cables, or one or more submarine cables that are proposed to be installed.  The Advisory Committee reviews the Australian Communication and Media Authority's (ACMA) proposals for a Protection Zone submarine cables that are installed or yet to be installed.</t>
  </si>
  <si>
    <t>Level 32, Melbourne Central Tower, 360 Elizabeth Street</t>
  </si>
  <si>
    <t>MELBOURNE</t>
  </si>
  <si>
    <t>http://www.acma.gov.au</t>
  </si>
  <si>
    <t>Radio Communications Consultative Committee</t>
  </si>
  <si>
    <t>Assists ACMA to perform its spectrum management functions under s9 of the Act by:
- providing advice to ACMA on international and domestic radio communication issues;
- providing a forum for liaison and coordination between ACMA and organisations represented by persons appointed by the Committee;
- assisting ACMA by identifying other important interests that should be considered as part of a broader consultative approach; and
- providing advice to ACMA on other relevant issues identified during consultation with industry groups.</t>
  </si>
  <si>
    <t>The Australian Communications and Media Authority (ACMA) is the independent statutory authority tasked with ensuring most elements of Australia's media and communications legislation, related regulations, and numerous derived standards and codes of practice operate effectively and efficiently, and in the public interest.
The ACMA is also a 'converged' regulator, created to bring together the threads of the evolving communications universe, specifically in the Australian context the convergence of the four 'worlds' of telecommunications, broadcasting, radio communications and the internet.
Congruent with its converged nature, the ACMA bridges a diverse collection of legislated objectives. The agency has responsibilities under four principal acts: the Radio communications Act, the Telecommunications Act, the Telecommunications (Consumer Protection and Service Standards) Act and the Broadcasting Services Act. There are another 22 Acts to which the agency responds in areas such as spam, the Do Not Call Register, and interactive gambling.</t>
  </si>
  <si>
    <t>Level 5, The Bay Centre, 65 Pirrama Road</t>
  </si>
  <si>
    <t>Pyrmont</t>
  </si>
  <si>
    <t>The ACMA was required to establish a Consumer Consultative Forum under section 59 of the Australian Communications and Media Authority Act 2005. The Consumer Consultative Forum (CCF) is chaired by an ACMA member, and assists ACMA to perform its functions in relation to matters affecting consumers. The aims of the CCF are to:
- provide a forum to engage demand-side and supply-side interests on communications consumer issues;
- ensure that the ACMA has access to representative perspectives on issues affecting consumers;
- within the context of overall consumer interests, position the interests of systematically disadvantaged consumers. 
Membership includes representatives from consumer groups, industry bodies, and regulatory and government agencies.</t>
  </si>
  <si>
    <t>AP International Holdings Pty Ltd is an Australia Post controlled holding company for Post Logistics Pty Ltd, a Hong Kong incorporated entity providing freight forwarding services.</t>
  </si>
  <si>
    <t>Australia Post Licensee Advisory Council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</si>
  <si>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</si>
  <si>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Since 2000, the ACMA has maintained an emergency services advisory committee to assist the ACMA in performing its telecommunications functions in relation to the emergency call service. Membership of the Emergency Call Service Advisory Committee (ECSAC) is comprised of representatives from government, consumer groups, emergency service organisations, carriers, carriage service providers and the emergency call persons. ECSAC provides advice to the ACMA on a range of operational, performance and priority matters relating to the emergency call service and provides a forum for the exchange of views and discussion.</t>
  </si>
  <si>
    <t>3/34 Queen Street</t>
  </si>
  <si>
    <t>The Classification Board is an independent statutory authority established under the National Classification Scheme, a legislated co-operative arrangement created 1 January 1996 between the Australian,  state and territory governments that provides a national approach to classification.
The board is responsible for classification decisions concerning films, computer games and publications.
Principles for decision-making are set out in the National Classification Code.  Separate guidelines for the classification of films, computer games and publications are established under the Scheme.
The board comprises of a director, a deputy director, other board members and temporary board members.</t>
  </si>
  <si>
    <t>23-33 Mary Street</t>
  </si>
  <si>
    <t>Surry Hills</t>
  </si>
  <si>
    <t>The  Classification Review Board is an independent statutory authority set-up under the National Classification Scheme, a legislated co-operative arrangement created 1 January 1996 between the Australian,  state and territory governments that provides a national approach to classification.
The  review board is a part-time board which meets to review a decision of the Classification Board as needed. Principles for decision-making are set out in the National Classification Code.  Separate guidelines for the classification of films, computer games and publications are established under the Scheme.
The review board comprises of a convenor, a deputy convenor and other review board members.</t>
  </si>
  <si>
    <t>Gifted to the Australian people in 1993 by Arthur and Yvonne Boyd the Bundanon property  is located on 1,100 hectares of pristine bush land overlooking the Shoalhaven River, near Nowra in New South Wales, two and a half hours south of Sydney.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the Australia Council for the Arts; the Macquarie Group Foundation; the Pratt Foundation and a range of other public and private sources.</t>
  </si>
  <si>
    <t>170 Riversdale Road</t>
  </si>
  <si>
    <t>Illaroo</t>
  </si>
  <si>
    <t>https://bundanon.com.au/about/</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</si>
  <si>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</si>
  <si>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SBS is Australia's primary multicultural broadcaster whose principal function is to provide multilingual and multicultural radio, television and digital services that inform, educate and entertain all Australians, and, in doing so, reflect and promote Australia's multicultural society. SBS provides services, including in-language content for Australia's multicultural society, including ethnic, Aboriginal and Torres Strait Islander communities and contributes to the retention and continuing development of language and other cultural skills.</t>
  </si>
  <si>
    <t>14 Herbert Street</t>
  </si>
  <si>
    <t>Artarmon</t>
  </si>
  <si>
    <t>http://www.sbs.com.au/aboutus/corporate/view/id/111/h/Annual-Reports</t>
  </si>
  <si>
    <t>The function of the committee, specified under the Act is: 'To assist the SBS Board to fulfil its duty to be aware of, and responsive to, community needs and opinions, by advising the Board on community needs and opinions, including those of small or newly arrived ethnic groups, on matters relevant to its Charter.'
The Community Advisory Committee generally meets three times a year to discuss issues of relevance to SBS and to give advice, raise community concerns and provide feedback on programming and projects to the SBS Board.
Committee members are appointed by the SBS Board. In determining appointments to the Community Advisory Committee, the Board considers matters including diversity of backgrounds, geographical spread and specialised skills and knowledge; including ability to reflect the needs and interests of women, youth, the aged, and people with disabilities.</t>
  </si>
  <si>
    <t>Locked Bag 028</t>
  </si>
  <si>
    <t>Crows Nest</t>
  </si>
  <si>
    <t>The Numbering Advisory Committee was established in March 1991 by AUSTEL, one of the predecessors of the ACMA, and has met an average of three times a year since then to assist, first AUSTEL and then the ACMA, in performing its functions relating to management of Australia's numbering resources.
Secretariat support is provided by staff of ACMA. Members of the Numbering Advisory Committee include user groups (including those representing residential telephone users, small business and corporate users), carriage service providers (including the three largest carriers, Telstra, Optus and Vodafone), and a number of industry associations and government representatives.</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</si>
  <si>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</si>
  <si>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Wharf 7, 58 Pirrama Road</t>
  </si>
  <si>
    <t>PYRMONT</t>
  </si>
  <si>
    <t>The Committee advises the Minister on the operation of the Act, the National Cultural Heritage Control List, and the National Cultural Heritage Account. 10 members comprising four persons, each of whom represents a different collecting institution, a member of Universities Australia, a nominee of the Minister for Families, Housing, Community Services and Indigenous Affairs, and four other persons with experience relevant to the cultural heritage of Australia - appointed by Minister for the Arts.</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</si>
  <si>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 The Ministry for the Arts is responsible for day-to-day management of the programs. The Committee may also provide advice to the Minister for the Arts regarding the programs.</t>
  </si>
  <si>
    <t>TJ Ryan &amp; Co</t>
  </si>
  <si>
    <t>Level 7, 369 Royal Parade</t>
  </si>
  <si>
    <t>Parkville</t>
  </si>
  <si>
    <t>The ABC is a national (publicly funded) broadcaster, providing news, current affairs and entertainment programming on television, radio and digital services across Australia. The ABC's principle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t>
  </si>
  <si>
    <t>700 Harris Street</t>
  </si>
  <si>
    <t>http://about.abc.net.au/how-the-abc-is-run/our-plans/</t>
  </si>
  <si>
    <t>The Australian Broadcasting Corporation Advisory Council advises the Board on matters relating to the Corporation's broadcasting programs.</t>
  </si>
  <si>
    <t>Australia Post Services Pty Ltd, formerly SnapX Pty Ltd, is an Australia Post controlled entity  providing logistics services.</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</si>
  <si>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</si>
  <si>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Lawson Crescent, Acton Peninsula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</si>
  <si>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</si>
  <si>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Parkes Place</t>
  </si>
  <si>
    <t>372 Elizabeth Street</t>
  </si>
  <si>
    <t>Building 130, Entertainment Quarter</t>
  </si>
  <si>
    <t>Moore Park</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</si>
  <si>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</si>
  <si>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http://www.nla.gov.au/corporate-documents/corporate-plans</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</si>
  <si>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</si>
  <si>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</si>
  <si>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105 Tennant Street</t>
  </si>
  <si>
    <t>Russell Offices, R2-1-C067</t>
  </si>
  <si>
    <t>RUSSELL</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</si>
  <si>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</si>
  <si>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8 Station St</t>
  </si>
  <si>
    <t>Wollongong</t>
  </si>
  <si>
    <t>http://www.hydro.gov.au</t>
  </si>
  <si>
    <t>DHA Investment Management Limited (DHA IML) is a wholly owned subsidiary of DHA and its principal objective is to establish, operate and administer Managed Investment Schemes.  DHA IML is the Responsible Entity for the DHA Residential Property Fund No.1</t>
  </si>
  <si>
    <t>26 Brisbane Ave</t>
  </si>
  <si>
    <t>R1-1-D Zone, PO Box 7901</t>
  </si>
  <si>
    <t>Canberra BC</t>
  </si>
  <si>
    <t>The Australian Government Defence Export Support Forum (AGDESF) guides a coordinated approach to defence export support. It is chaired by Head Defence Industry Division in the Department of Defence, through which secretariat support is provided. The AGDESF includes senior representatives from across the Department of Defence (Industry Division, including the Australian Military Sales Office, and Defence Export Controls Office), Foreign Affairs and Trade, Export Finance and Insurance Corporation (EFIC), Department of Industry and Science, Customs, the Australian Trade Commission (Austrade), and the Industry development departments (or equivalent) of each State and Territory Government.
The primary outcome achieved from the forum is a coordinated approach to initiatives across federal and state government departments on defence industry export related activities. The forum emphasises and enhances collaboration between State, Territory and Federal departments in coordinating Defence industry export promotion activities. Successful trade missions run by Team Defence Australia influenced through this coordinated approach is one example of successful outcomes achieved through the forum. 
The AGDESF forum remains a valuable mechanism for whole of Government coordination of defence-related export promotion.</t>
  </si>
  <si>
    <t>Russell Offices</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</si>
  <si>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</si>
  <si>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http://www.defence-honours-tribunal.gov.au</t>
  </si>
  <si>
    <t>Chief of the Defence Force / Army / Airforce / Navy</t>
  </si>
  <si>
    <t>http://www.adfconsumer.gov.au/</t>
  </si>
  <si>
    <t>Level 3, 13 London Circuit</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</si>
  <si>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</si>
  <si>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5/101 Tennant St</t>
  </si>
  <si>
    <t>Defence Act 1903, section 110B</t>
  </si>
  <si>
    <t>Level 2, 91 Northbourne Avenue</t>
  </si>
  <si>
    <t>Turner</t>
  </si>
  <si>
    <t>RPDE, Dept of Defence</t>
  </si>
  <si>
    <t>Brindabella Park Canberra</t>
  </si>
  <si>
    <t>http://www.rpde.org.au</t>
  </si>
  <si>
    <t>http://www.rpde.org.au/publications</t>
  </si>
  <si>
    <t>www.rpde.org.au/publications</t>
  </si>
  <si>
    <t>The Board is responsible for fostering relationships with the entertainment and arts industries, and the media, with the aim of identifying, promoting and securing suitable entertainment for Australian Forces.</t>
  </si>
  <si>
    <t>Campbell Park Offices, Northcott Drive</t>
  </si>
  <si>
    <t>5 Tennant St</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</si>
  <si>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</si>
  <si>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BP18-03-128, Brindabella Business Park</t>
  </si>
  <si>
    <t>Canberra Airport</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</si>
  <si>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</si>
  <si>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Level 2, Arts House, 40 Macquarie Street</t>
  </si>
  <si>
    <t>https://www.aspi.org.au/about-aspi/corporate-plan</t>
  </si>
  <si>
    <t>Building 113,  Victoria Barracks, Oxford St</t>
  </si>
  <si>
    <t>Paddington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</si>
  <si>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</si>
  <si>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Cummings Flavel McCormack</t>
  </si>
  <si>
    <t>Level 3, 161 Barry Street</t>
  </si>
  <si>
    <t>Carlton</t>
  </si>
  <si>
    <t>The Council comprises volunteers who aim to promote the benefits of employing members of the Reserve. The Council has committees in each State and Territory and in larger regional centres, such as Townsville.
The council members comprise representatives from the Australian Chamber of Commerce and Industry, the Australian Council of Trade Unions, the Australian Industry Group, the Council of Small Business of Australia, the Defence Reserves Association, the Federation of Ethnic Communities Councils of Australia, the Department of Education, Employment and Workplace Relations, the education sector, the media, the Returned and Services League of Australia, National Council of Women of Australia and a youth representative.
The Council comprises 32 members (5 from Defence).  The Defence Reserve Support Council (DRSC) National Chair and two Vice Chairs are appointed by the Assistant Minister for Defence.  The remainder are appointed by the DRSC National Chair.</t>
  </si>
  <si>
    <t>BP18-3 PO Box 7925</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</si>
  <si>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</si>
  <si>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Australian Defence College, Department of Defence</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</si>
  <si>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</si>
  <si>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Level 2, 826 Whitehorse Road</t>
  </si>
  <si>
    <t>Box Hill</t>
  </si>
  <si>
    <t>The Australian Defence Human Research Ethics Committee (ADHEREC) is a formed Defence body which is part of Joint Health Command. The Committee promotes and encourages health research on military-related matters. It was known as the Australian Defence Medical Ethics Committee until 2001. The committee has a Defence chair and 14 members of which 6 are non-Defence.
The Committee provides a compliance report to the Australian Health Ethics Committee of the National Health and Medical Research Council (part of the Health Portfolio) each financial year. Members are appointed by the Minister for Defence.</t>
  </si>
  <si>
    <t>Commander Joint Health Command</t>
  </si>
  <si>
    <t>Joint Health Command</t>
  </si>
  <si>
    <t>Campbell Park Offices</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</si>
  <si>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</si>
  <si>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</si>
  <si>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The Young Endeavour Youth Scheme (YEYS) was established to develop and administer the youth development program delivered to young Australians in the Sail Training Ship Young Endeavour.</t>
  </si>
  <si>
    <t>Building 24, Garden Island</t>
  </si>
  <si>
    <t>Potts Point</t>
  </si>
  <si>
    <t>http://www.youngendeavour.gov.au/site/</t>
  </si>
  <si>
    <t>Russell Offices R8-01-007</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</si>
  <si>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</si>
  <si>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Level 36, 52 Martin Place</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</si>
  <si>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</si>
  <si>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Deputy Chief of Navy, Russell Offices</t>
  </si>
  <si>
    <t>Religious Advisory Committee to the Services (RACS) advises the Chief of the Defence Force and the Service Chiefs on religious matters.</t>
  </si>
  <si>
    <t>Australian Signals Directorate (ASD) previously known as the Defence Signals Directorate. ASD provides foreign signals intelligence products and services to key stakeholders in the Australian Government and the Australian Defence Force.
The functions of ASD are recognised in section 7 of the Intelligence Services Act 2001.
The ASD is part of the department and is not created under a separate statute.</t>
  </si>
  <si>
    <t>http://www.asd.gov.au</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</si>
  <si>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</si>
  <si>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24 Scherger Drive</t>
  </si>
  <si>
    <t>P.O. BOX 7980</t>
  </si>
  <si>
    <t>CANBERRA BC</t>
  </si>
  <si>
    <t>The Army and Air Force Canteen Service (AAFCANS), trading since 1915, provides on-base and deployed convenience food, services and everyday essentials through a variety of retail options. AAFCANS is a non-profit organisation that supports local base community</t>
  </si>
  <si>
    <t>Building E11, Lavarack Parade</t>
  </si>
  <si>
    <t>Enoggera</t>
  </si>
  <si>
    <t>http://www.aafcans.gov.au/governance</t>
  </si>
  <si>
    <t>CP3 -1-122, Campbell Park Offices</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</si>
  <si>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</si>
  <si>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</si>
  <si>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Defence and Social Security and Welfare</t>
  </si>
  <si>
    <t>Ground Floor Building L474, Thorn Circle, RAAF Williams</t>
  </si>
  <si>
    <t>LAVERTON</t>
  </si>
  <si>
    <t>ttps://www.airforce.gov.au/Our-People/Veterans/?RAAF-FUscVw9samM0TlAdEojE6R1Moge5vPkB</t>
  </si>
  <si>
    <t>http://armyrtf.com.au/Public%20information/policies</t>
  </si>
  <si>
    <t>http://armyrtf.com.au/about-the-artf/annual-report</t>
  </si>
  <si>
    <t>R8-3-043, PO Box 7909</t>
  </si>
  <si>
    <t>CP3-1-130</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</si>
  <si>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</si>
  <si>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Air Force Headquarters</t>
  </si>
  <si>
    <t>Russell Offices Canberra</t>
  </si>
  <si>
    <t>Navy Headquarters</t>
  </si>
  <si>
    <t>http://www.navy.gov.au/</t>
  </si>
  <si>
    <t>Defence; Education; General Public Services; Transport and Communication; Other Purposes</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</si>
  <si>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</si>
  <si>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Council for International Education</t>
  </si>
  <si>
    <t>50 Marcus Clarke Street</t>
  </si>
  <si>
    <t>The Australian Industry and Skills Committee is established by the agreement of the members of the Council of Australian Governments (COAG) Industry and Skills Council as an industry-led body that provides advice on the implementation of national vocational education and training policies. The Committee's role is to provide advice to ensure that the directions taken by ministers are informed by an industry-based perspective focused on the quality and relevance of the national training system.</t>
  </si>
  <si>
    <t>Social Security and Welfare; Education; General Public Services</t>
  </si>
  <si>
    <t>The Advisory Committee was established to support the effective implementation and governance of the Flexible literacy for remote primary schools programme.</t>
  </si>
  <si>
    <t>The Schools Vocational Learning and Training Working Group consists of representatives from the Australian and state and territory governments, Industry, the training sector and Catholic and Independent schools. In addition to supporting the implementation of the Preparing Secondary Students for Work framework, the working group's 2016 remit includes improving career education in schools, access to appropriately qualified teachers and trainers and school to work transitions for Indigenous students to support COAG's Aboriginal and Torres Strait Islander Education Strategy post-school transitions goal.</t>
  </si>
  <si>
    <t>A Prime Ministerial initiative, the Australia Indonesia Centre will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</si>
  <si>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</si>
  <si>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Caulfield East</t>
  </si>
  <si>
    <t>http://www.australiaindonesiacentre.org</t>
  </si>
  <si>
    <t>Level 5, 35 Bridge Street</t>
  </si>
  <si>
    <t>Level 3, 33 St Andrews Place</t>
  </si>
  <si>
    <t>East Melbourne</t>
  </si>
  <si>
    <t>COAG Education Council (EC) replaced the Standing Council on School Education and Early Childhood (SCSEEC) on 1 July 2014. Terms of Reference (ToR) for the Council were endorsed by the Prime Minister in November 2015 and show higher and international education also considered by the Council.</t>
  </si>
  <si>
    <t>31 Flinders Street</t>
  </si>
  <si>
    <t>ADELAIDE</t>
  </si>
  <si>
    <t>Secretariat - 50 Marcus Clarke St</t>
  </si>
  <si>
    <t>The main function of the Tuition Protection Service (TPS) Advisory Board is to provide advice and recommendations to the TPS Director on the annual settings of the TPS Levy . Membership currently comprises 4 non-government and 5 government representatives selected on the basis of skills and experience.</t>
  </si>
  <si>
    <t>50 Marcus Clarke St</t>
  </si>
  <si>
    <t>A sub-working group of the Education Council.
Joint Working Group provides advice on reform for students with disability. Members from Australian Government, State and Territory government agencies and non-government agencies (Independent Schools Council of Australia and the National Catholic Education Commission).</t>
  </si>
  <si>
    <t>PO Box 9880</t>
  </si>
  <si>
    <t>K. National Law Bodies</t>
  </si>
  <si>
    <t>Level 6, 175 Liverpool Street</t>
  </si>
  <si>
    <t>The Higher Education Standards Panel (the Panel) is an expert Advisory Body established under the Tertiary Education Quality and Standards Agency Act 2011 (TEQSA Act 2011). The Panel has been established to provide independent advice to the Commonwealth Minister(s) responsible for tertiary education and research. The Panel's work is independent of the quality assurance agency, the Tertiary Education Quality and Standards Agency (TEQSA).  On the 17 February 2015, the Minister for Education and Training announced the merger of the TEQSA Advisory Council and the Higher Education Standards Panel, and the disbanding of the Council. The Higher Education Standards Panel (the Panel) will advise and make recommendations to the Minister and the Tertiary Education Quality and Standards Agency (TEQSA) on the making, varying and other matters related to the Higher Education Standards Framework. The Panel will also advise and make recommendations on effective arrangements to support the operation of the Higher Education Standards Framework that minimise regulatory intervention in Australian higher education, while ensuring accountability for quality.
In carrying out its functions the Panel will:
- work with TEQSA to review:
    - its strategic objectives and plans, performance against these plans, reform agenda and resourcing requirements
    - its approach to its core activities of provider registration and course accreditation, including its application of the principles of risk, necessity and proportionality to different types and categories of higher education providers
    - its processes and decision-making timeframes for its key activities of provider registration and course accreditation
    - its risk framework and its application
- advise and make recommendations to the Minister on ways to shape and implement higher education reforms relating to the Higher Education Standards Framework:
    - consistent with streamlining and deregulation
    - consistent with effective market monitoring and data reporting in higher education</t>
  </si>
  <si>
    <t>Education; and Other Economic Affairs</t>
  </si>
  <si>
    <t>Level 6, 595 Collins Street</t>
  </si>
  <si>
    <t>Level 14, 530 Collins Street Melbourne</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</si>
  <si>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with representation from academia, policy makers and industry which aims to set the strategic direction of the bilateral education, training and research partnership and to develop strategic advice to focus and shape collaborative efforts.</t>
  </si>
  <si>
    <t>Minister and Minister for Education India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</si>
  <si>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</si>
  <si>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Grant Thornton</t>
  </si>
  <si>
    <t>Level 5, 440 Collins Street</t>
  </si>
  <si>
    <t>http://www.esa.edu.au</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</si>
  <si>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</si>
  <si>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440 Collins Street</t>
  </si>
  <si>
    <t>https://www.aitsl.edu.au/about-aitsl/governance</t>
  </si>
  <si>
    <t>Level 3, 15-31 Pelham Street</t>
  </si>
  <si>
    <t>CARLTON</t>
  </si>
  <si>
    <t>Australian Curriculum, Assessment and Reporting Authority (ACARA) is responsible for delivering:
- an Australian Curriculum from Foundation  to Year 12 in specified learning areas
- a national assessment programme aligned to the national curriculum that measures students' progress
- a national data collection and reporting programme that supports:
     - analysis, evaluation, research and resource allocation
     - accountability and reporting on schools and broader national achievement.</t>
  </si>
  <si>
    <t>Level 13, Tower B, Centennial Plaza, 280 Elizabeth Street</t>
  </si>
  <si>
    <t>ANU (UK) Foundation, Templeco Corporate Services, 16 Old Bailey</t>
  </si>
  <si>
    <t>London, EC4M 7EG</t>
  </si>
  <si>
    <t>United Kingdom of Great Britain and Northern Ireland</t>
  </si>
  <si>
    <t>The Australian Research Council (ARC) is a statutory agency and advises the Government on research matters, manages the National Competitive Grants Program, a significant component of Australia's investment in research and development, and has responsibility for the Excellence in Research for Australia (ERA).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</si>
  <si>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Level 2, 11 Lancaster Place</t>
  </si>
  <si>
    <t>Level 1, 262 Victoria Street</t>
  </si>
  <si>
    <t>North Melbourne</t>
  </si>
  <si>
    <t>The Safe and Supportive School Communities Working Group is a working group of the Education Council and includes representatives from all educational jurisdictions in Australia, including representatives from the National Catholic Education Commission, Independent Schools Council of Australia and the Australian Government Department of Education and Training.</t>
  </si>
  <si>
    <t>PO Box 15033</t>
  </si>
  <si>
    <t>City East</t>
  </si>
  <si>
    <t>The Copyright Advisory Group - Schools (CAG Schools) represents schools in Australia on copyright matters to the Education Council (formerly SCSEEC). CAG schools is assisted by the National Copyright Unit (the NCU). CAG Schools members include Federal, State and Territory Departments of Education, all Catholic Education Offices and the Independent Schools Council of Australia.</t>
  </si>
  <si>
    <t>Within the Department of Education and Training,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</si>
  <si>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</si>
  <si>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http://www.tradesrecognitionaustralia.gov.au</t>
  </si>
  <si>
    <t>The Australian Institute of Aboriginal and Torres Strait Islander Studies (AIATSIS) is an independent statutory authority created by the Australian Institute of Aboriginal and Torres Strait Islander Studies Act 1989 (the Act). The AIATSIS Amendment Bill 2015, passed by Parliament and received Royal Assent in February 2016, enacts legislative changes to the Australian Institute of Aboriginal and Torres Strait Islander Studies Act 1989 (AIATSIS Act). The Bill will modernise the appointment process for the AIATSIS Council, refocus the functions of AIATSIS to better target resources and direct maximum effort to preserving its pre-eminent collection of Aboriginal and Torres Strait Islander culture and heritage and reflect contemporary language that better reflects the functions of AIATSIS and applies culturally appropriate terminology in describing Aboriginal and Torres Strait Islander peoples in the AIATSIS Act.</t>
  </si>
  <si>
    <t>51 Lawson Crescent</t>
  </si>
  <si>
    <t>111-113 Gladstone Street</t>
  </si>
  <si>
    <t>FYSHWICK</t>
  </si>
  <si>
    <t>The National Centre for Vocational Education Research Ltd (NCVER)  is an, Australian Public Company, limited by guarantee. NCVER provides research and statistics on vocational education and training (VET). It is responsible for collecting, managing, analysing, evaluating and communicating research and statistics about VET nationally.  
The Memorandum and Articles of Association show there are nine Members of the Company and nine Directors of the Board.  The Members of the Company are the Ministers of the Crown who have responsibility for VET in the Commonwealth, and each state and territory.</t>
  </si>
  <si>
    <t>Edwards Marshal, Chartered Accountants</t>
  </si>
  <si>
    <t>http://www.ncver.edu.au</t>
  </si>
  <si>
    <t>Building 95, Fulton Muir Building, Corner Barry Drive &amp; North Road</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</si>
  <si>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</si>
  <si>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</si>
  <si>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Bellchambersbarrett</t>
  </si>
  <si>
    <t>Level 1, 6 Napier Close</t>
  </si>
  <si>
    <t>DEAKIN</t>
  </si>
  <si>
    <t>The Department of the Environment designs and implements the Australian Government's policies and programmes to protect and conserve the environment, water and heritage and promote climate action. The environmental framework is being delivered under four pillars:
- Clean Air and Climate Change
- Clean Land
- Clean Water
- National Heritage</t>
  </si>
  <si>
    <t>Housing and Community Amenities; Recreation and Culture; Agriculture, Forestry and Fishing; Other Eco</t>
  </si>
  <si>
    <t>The Commissioner will work collaboratively with all levels of government, scientists, industry and the community to resolve complaints from communities about the operations of wind farms.</t>
  </si>
  <si>
    <t>PO Box 24434</t>
  </si>
  <si>
    <t>2-68 Flinders Street</t>
  </si>
  <si>
    <t>Townsville</t>
  </si>
  <si>
    <t>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Indigenous matters. The Indigenous Reef Advisory Committee replaces the previous Indigenous Reef Advisory Committee.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</si>
  <si>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t>
  </si>
  <si>
    <t>The Emissions Reduction Assurance Committee (ERAC) is an independent, expert committee which assesses whether methods meet the requirements of the Emissions Reduction Fund and provides advice to the Minister for the Environment and Energy.</t>
  </si>
  <si>
    <t>GPO Box 787</t>
  </si>
  <si>
    <t>www.environment.gov.au/climate-change/emissions-reduction-fund/methods/erac</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</si>
  <si>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
The Commissioner also draws upon a group of informal expert advisors in developing a programme of conservation actions for priority threatened species.</t>
  </si>
  <si>
    <t>Sub-group formed under the COAG Energy Council Exploration Investment and GeoScience Working Group with membership from the Commonwealth, States and Territories to discuss policy issues and implement agreed national programs related to the Council's geoscience information agenda.</t>
  </si>
  <si>
    <t>The Senior Committee of Officials (SCO) is in place to advise the COAG Energy Council and develop issues for its consideration in the context of the Council's Terms of Reference and other issues as identified and agreed by Ministers.</t>
  </si>
  <si>
    <t>The Committee will report to the Land Sector Carbon and Biodiversity Board and provide advice to the Minister on the nomination, assessment and declaration process of the National Wildlife Corridors Plan and other matters relating to wildlife corridors.</t>
  </si>
  <si>
    <t>Dept of the Environment</t>
  </si>
  <si>
    <t>The Clean Energy Finance Corporation (CEFC) mobilises capital investment in renewable energy, low-emission technology and energy efficiency projects in Australia.</t>
  </si>
  <si>
    <t>Suite 1702, 1 Bligh Street</t>
  </si>
  <si>
    <t>The Australian Renewable Energy Agency (ARENA) was established by the Australian Government to make renewable energy solutions more affordable and increase the amount of renewable energy used in Australia.</t>
  </si>
  <si>
    <t>Yes - Operate with some Independence</t>
  </si>
  <si>
    <t>John Gorton Building, King Edward Terrace, Parkes, ACT, 2600</t>
  </si>
  <si>
    <t>http://www.climatechangeauthority.gov.au/about-cca/corporate-plans/corporate-plan-2016-17</t>
  </si>
  <si>
    <t>5 Farrell Place</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</si>
  <si>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</si>
  <si>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http://www.environment.gov.au/marine/gbr/protecting-the-reef/intergovernmental-agreement</t>
  </si>
  <si>
    <t>CBD Program mandates the disclosure of energy efficiency information for commercial office spaces of 2000 square metres or more. Disclosure of this information before sale or lease assists prospective buyers and tenants to make informed decisions. The CBD Program is an initiative of the Council of Australian Governments (COAG) and is delivered by the Australian Government Department of Industry.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</si>
  <si>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Members include all Chairs of Australia's World Heritage properties Advisory Committees, and two representatives from the Australian World Heritage Indigenous Network.  Is a forum for sharing of best practice approaches to World Heritage property management.</t>
  </si>
  <si>
    <t>The Commonwealth Environmental Water Holder is responsible for the management water entitlements acquired by the Commonwealth.  These water entitlements are used to protect or restore environmental assets of the Murray-Darling Basin.</t>
  </si>
  <si>
    <t>The Commonwealth Environmental Water Office (CEWO) was established to support the Commonwealth Environmental Water Holder (CEWH) to make decisions on the use of Commonwealth environmental water.</t>
  </si>
  <si>
    <t>Coordinates the Bureau's water information activities with those of the States and Territories. Comprising representatives from the lead water agencies in each jurisdiction, the Reference Group provides a forum for members to articulate water information priorities and provide feedback to the Bureau on its various water information products and services.</t>
  </si>
  <si>
    <t>Director of Meteorology</t>
  </si>
  <si>
    <t>Level 6, 201 Elizabeth Street</t>
  </si>
  <si>
    <t>http://www.aemc.gov.au</t>
  </si>
  <si>
    <t>The Council advises the Australian Government on policies and programs concerning the preservation of Australian heritage. Members are appointed by the Minister under the Australian Heritage Council Act 2003, section 4. Council comprised of a chair, 6 members and 2 up to associate members.</t>
  </si>
  <si>
    <t>Dept Of The Environment</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</si>
  <si>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t>
  </si>
  <si>
    <t>Building 28 Best Avenue, off Suakin Drive</t>
  </si>
  <si>
    <t>Mosman</t>
  </si>
  <si>
    <t>The company generates electricity and also provides financial hedge and insurance products to participants in the national electricity market.  It also undertakes water management according to the Snowy Water Licence by the New South Wales Government.  Snowy Hydro does not own the water but has the right to collect, divert, store and release water according to the Licence.  
The shareholding arrangements are New South Wales 58%, Victoria 29% and the Commonwealth holding the remaining 13% share.</t>
  </si>
  <si>
    <t>http://www.snowyhydro.com.au</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</si>
  <si>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 with each member appointed for a term of three years.</t>
  </si>
  <si>
    <t>Fuel Quality Standards Act 2000</t>
  </si>
  <si>
    <t>33 Allara Street</t>
  </si>
  <si>
    <t>The Hazardous Waste Technical Group advises on technical issues associated with the operation and interpretation of the Hazardous Waste (Regulation of Exports and Imports) Act 1989.
The Group is comprised of eight experts appointed by the Minister, and generally meets in response to requests for advice on specific issues.</t>
  </si>
  <si>
    <t>King Edwards Terrace</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</si>
  <si>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</si>
  <si>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Village Road</t>
  </si>
  <si>
    <t>Jervis Bay</t>
  </si>
  <si>
    <t>The National Environment Protection Council (NEPC) members are ministers from Commonwealth, state and territory governments.  NEPC has law making powers under the NEPC Act, and meets on an as needed basis.</t>
  </si>
  <si>
    <t>Supervising Scientist Branch, Pedersen Rd</t>
  </si>
  <si>
    <t>The Committee makes recommendations to the Minister on the quality of scientific research into, and the assessment of, the impacts of uranium mining operations on the environment in the Alligator Rivers Region. The Committee is comprised a Chair with scientific or technical qualifications, one member with scientific or technical qualifications appointed on the nomination of the Northern Land Council, and other independent scientific experts.</t>
  </si>
  <si>
    <t>Environment Protection (Alligator Rivers Region) Act 1978</t>
  </si>
  <si>
    <t>PO Box 71</t>
  </si>
  <si>
    <t>JABIRU</t>
  </si>
  <si>
    <t>PO Box 119</t>
  </si>
  <si>
    <t>YULARA</t>
  </si>
  <si>
    <t>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national Historic Shipwrecks Program.</t>
  </si>
  <si>
    <t>Department of the Environment</t>
  </si>
  <si>
    <t>The Director of National Parks is a corporation established under the Environment Protection and Biodiversity Conservation Act 1999  (EPBC Act), the principal Commonwealth legislation for establishing and managing protected areas. The corporation is constituted by the person appointed to the office named the Director of National Parks.
Under the EPBC Act, the Director of National Parks' responsibilities include:
- managing Commonwealth reserves and conservation zones
- protecting biodiversity and heritage in Commonwealth reserves and conservation zones
- carrying out research relevant to Commonwealth reserves
- cooperating with other countries to establish and manage national parks and nature reserves in those countries
- making recommendations to the Australian Government Minister for the Environment
Commonwealth reserves that are wholly or partly on Indigenous people's land are managed in conjunction with a Board of Management. There are also Advisory Committees who provide advice to the Director on the management of other reserves. These boards and committees play crucial roles in determining the policies and priorities for the management of each protected area.</t>
  </si>
  <si>
    <t>51 Allara Street</t>
  </si>
  <si>
    <t>Agreement between the Netherlands and Australia Concerning Old Dutch Shipwrecks found near the coastline of Western Australia, contained in the Historic Shipwrecks Act 1976, Schedule 1. The Committee determines the ownership and subsequent disposition of the artefacts recovered from Dutch shipwrecks off the coast of Western Australia.  2 members are each appointed by the Australian and the Netherlands Governments. The Committee is effectively dormant and would only re-convene in the event that another Dutch Shipwreck is discovered in Australian waters.</t>
  </si>
  <si>
    <t>Other Economic Affairs; Housing and Community Amenities; Agriculture, Forestry and Fishing</t>
  </si>
  <si>
    <t>700 Collins Street</t>
  </si>
  <si>
    <t>Docklands Melbourne</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</si>
  <si>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</si>
  <si>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</si>
  <si>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One Canberra Avenue, Forrest ACT 2603</t>
  </si>
  <si>
    <t>http://www.ipea.gov.au/publications.html</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</si>
  <si>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</si>
  <si>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</si>
  <si>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The company facilitates Future Fund investments.
The shares in the company are owned by Northern Trust Global Services non-beneficially, on behalf of the Future Fund Board of Guardians.</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</si>
  <si>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</si>
  <si>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</si>
  <si>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Level 8, 121 Marcus Clarke Street</t>
  </si>
  <si>
    <t>https://www.csc.gov.au/about-us/governance/</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</si>
  <si>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</si>
  <si>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The Future Fund Management Agency (the Agency) supports the Future Fund Board of Guardians (the Board)  in undertaking its functions in relation to the Future Fund, the Medical Research Future Fund, the DisabilityCare Australia Fund, the Building Australia Fund and the Education Investment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</si>
  <si>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120 Collins Street</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</si>
  <si>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DisabilityCare Australia Fund, the Building Australia Fund and the Education Investment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</si>
  <si>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http://www.futurefund.gov.au/</t>
  </si>
  <si>
    <t>http://www.futurefund.gov.au/about-us/annual-reports</t>
  </si>
  <si>
    <t>http://www.pssap.gov.au</t>
  </si>
  <si>
    <t>ASC group consists of two main businesses, ASC Pty Ltd, Australia?s sovereign submarine company which, as part of the Australian Submarine Enterprise with the Royal Australian Navy and Department of Defence, ensures the sovereign maintenance and capability development of the Collins Class submarine fleet. 
The second part of the company is ASC Shipbuilding, Australia?s only builder of major steel-hulled warships. ASC Shipbuilding is the lead shipbuilder of Australia?s most complex major warships, the Air Warfare Destroyers, as part of the AWD Alliance.</t>
  </si>
  <si>
    <t>694 Mersey Road North</t>
  </si>
  <si>
    <t>Osbourne</t>
  </si>
  <si>
    <t>https://www.asc.com.au/about-us/company-reports/</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</si>
  <si>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</si>
  <si>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50 925 523 120</t>
  </si>
  <si>
    <t>http://www.militarysuper.gov.au</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</si>
  <si>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</si>
  <si>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http://www.pss.gov.au</t>
  </si>
  <si>
    <t>The role of the Australian Electoral Commission is to deliver the franchise: that is, an Australian citizen's right to vote, as established by the Commonwealth Electoral Act 1918.</t>
  </si>
  <si>
    <t>http://www.aec.gov.au/About_AEC/Publications/corporate-plan/index.htm</t>
  </si>
  <si>
    <t>http://www.css.gov.au</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</si>
  <si>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</si>
  <si>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39 798 362 763</t>
  </si>
  <si>
    <t>http://www.dfrdb.gov.au</t>
  </si>
  <si>
    <t>The mission of the Australia-ASEAN Council is to broaden and deepen the relationship between Australia and the countries of South-East Asia and to undertake and support programs that strengthen next-generation links between Australia and the region.
This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objectives of the Council are:
- Initiate and support influential persons and groups in Australia and South-East Asian countries, with activities that encourage a greater interest in the development of cooperation and collaboration between the countries, including trade and economic relations and people-to-people links;
- Promote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Promote the Australia-ASEAN region relationship and foster relations through media and alumni activities in order to facilitate long-term bilateral links; and
- Wherever possible the AAC seeks to expand people-to-people and institutional links through partnerships with other organisations and seed funding of projects.</t>
  </si>
  <si>
    <t>At Minister Bishop's request, an International Reference Group (IRG) has been established to provide advice on the strategic direction of the innovationXchange. The Group will be chaired by Minister Bishop and comprised of 13 additional members representing the private sector in finance, technology and social innovation, as well as philanthropists and civil society. The group will meet twice annually and the composition of the group will be reviewed after 12 months.</t>
  </si>
  <si>
    <t>http://www.innovationxchange.dfat.gov.au</t>
  </si>
  <si>
    <t>The New Colombo Plan Reference Group was established by the Minister for Foreign Affairs on 1 April 2014 for an initial period of three years. The Group provides guidance and advice to Government on issues relating to the New Colombo Plan (NCP).  The NCP aims to lift knowledge of the Indo-Pacific in Australia and strengthen our people-to-people and institutional relationships through study and internships undertaken by Australian undergraduate students in the region.  
The purpose of the Group is to provide high level strategic advice and guidance to the Minister for Foreign Affairs, through the Department of Foreign Affairs and Trade, regarding the implementation of the NCP, consistent with the range of experience and expertise of the Group relevant to NCP program aims and activities.  Reference Group members also raise awareness of the NCP as appropriate.</t>
  </si>
  <si>
    <t>http://dfat.gov.au/people-to-people/new-colombo-plan/about/Pages/new-colombo-plan-reference-group.aspx.</t>
  </si>
  <si>
    <t>A Commonwealth, State and Territories Ministers forum for cross jurisdictional coordination and dialogue on trade and investment. Participants include: Commonwealth, state and territory trade and investment Ministers.</t>
  </si>
  <si>
    <t>The Independent Evaluation Committee (IEC) was established in mid-2012 to strengthen the independence and credibility of the work of the Office of Development Effectiveness (ODE). Its key objective is to improve the quality of evaluations of Australia's aid program by enhancing the efficiency and effectiveness of Australian aid.  The IEC is an advisory body with a whole of government mandate chaired by Jim Adams, a former Vice President of the World Bank. It provides independent expert evaluation advice to improve ODE's work in planning, commissioning, managing and delivering a high quality evaluation program. The IEC provides advice on ODE's evaluation strategy and work plan, and oversees ODE's preparation of an annual evaluation summary and quality assurance report.
The IEC meets three or four times a year. The Independent Evaluation Committee has three external members (including the chair) and one senior Department of Foreign Affairs and Trade representative. The Minister for Foreign Affairs appoints its external members. Given the IEC's Whole-of-Government mandate, a representative from the Department of Finance is invited to attend meetings as an observer. 
Current IEC external members are Jim Adams (Chair), Mr Stephen Creese, and Dr Wendy Jarvie. They contribute a mix of solid international development and aid effectiveness experience, high-level evaluation expertise and strong public sector experience to the Committee.</t>
  </si>
  <si>
    <t>A Senior Officials Trade and Investment Group (SOTIG), at the Deputy Secretary / Deputy Director General level, works to further improve coordination and collaboration on ways to grow Australia's trade and investment.</t>
  </si>
  <si>
    <t>A Tourism Ministers forum to discuss and monitor the  implementation of Tourism 2020 and tourism policy matters relevant to the Commonwealth, State,  Territory and New Zealand Governments.</t>
  </si>
  <si>
    <t>Tourism Research Australia provides the Secretariat to the Tourism Research Advisory Board. The Advisory Board provides high-level leadership and oversight of research related to the Australian tourism industry and reports to the Minister responsible for Tourism. 
The Advisory Board identifies key research priorities under the National Tourism Research Agenda, which are endorsed by the Tourism Ministers' Meeting. Research priorities are:
- Tourist trends
- Performance - evaluation and assessment
- Facilitation
- Tourism products
- Risk/resilience/climate change
- Dissemination
The Advisory Board provides oversight of the annual Tourism Directions Conference. The State of the Industry is a key deliverable at the conference and provides a detailed analysis of how Australian tourism is currently performing, the challenges it will face, and how the industry needs to respond.</t>
  </si>
  <si>
    <t>Tourism Ministers' Council National Long-Term Tourism Strategy (Tourism 2020)</t>
  </si>
  <si>
    <t>ACIAR House, 38 Thynne Street</t>
  </si>
  <si>
    <t>Bruce</t>
  </si>
  <si>
    <t>The Australia-Japan Foundation (AJF) was, first established by the Australian Government in 1976 and, re-established in 2006 as an advisory body within the Department.  Its purpose,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</si>
  <si>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http://dfat.gov.au/people-to-people/foundations-councils-institutes/australia-japan-foundation/governance/Pages/ajf-annual-reports.aspx http://dfat.gov.au/about-us/publications/corporate/annual-reports/Pages/annual-reports.aspx</t>
  </si>
  <si>
    <t>Tourism Research Australia (TRA) provides independent research and insights for the tourism industry.  TRA are recognised  as the leading authority on tourism research. TRA was formed to assist government through the provision of information for the formulation of evidence based policy, the monitoring of key tourism trends and to undertake critical research programs.</t>
  </si>
  <si>
    <t>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Council's strategic objections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</si>
  <si>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A National Investment Advisory Board (NIAB), at the General Manager/Division Head level, works under SOTIG's strategic direction to deliver a nationally coordinated approach to investment promotion, attraction and facilitation.</t>
  </si>
  <si>
    <t>Export Finance and Insurance Corporation (EFIC) supports the growth of Australian companies in their international activities by providing tailored financial solutions when the private market faces constraints.  
As Australia's export credit agency, EFIC assists Australian-based businesses so that they can take advantage of commercial export and overseas investment opportunities. EFIC also support buyers of Australian goods and services in emerging markets and subcontractors to Australian exporters. 
EFIC works directly with businesses and their banks to provide loans, guarantees, bonds and insurance products.</t>
  </si>
  <si>
    <t>Other Economic Affairs; General Public Services</t>
  </si>
  <si>
    <t>R.G. Casey Building, John McEwen Crescent</t>
  </si>
  <si>
    <t>http://dfat.gov.au/about-us/publications/corporate/Pages/dfat-corporate-plan.aspx</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</si>
  <si>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</si>
  <si>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t>
  </si>
  <si>
    <t>The functions of the PAC are to provide advice to the Minister regarding agricultural problems of developing countries.  ACIAR also provides advice on programs and policies with respect to agricultural research for:
- identifying agricultural problems of developing countries; and
- finding solutions to agricultural problems of developing countries.
The Council thereby fills a valuable overview role, advising the Minister and the Centre on matters including:
- national and regional development constraints;
- opportunities for research and development collaboration;
- national and regional research priorities, particularly those of ACIAR's partner countries;
- the matching of Australian expertise with these priorities - Australia's comparative advantage;
- modes of operation for ACIAR; and
- sources of national and international expertise.</t>
  </si>
  <si>
    <t>The Editorial Advisory Board advises the Minister for Foreign Affairs on the Documents on Australian Foreign Policy project to document the evolution of Australia's external relations.
The Minister for Foreign Affairs appoints a Chair and members for fixed terms.</t>
  </si>
  <si>
    <t>Australian Standing Committee on Tourism (ASCOT) objectives are to improve cooperation and coordination of Government Policies and activities to implement Tourism 2020 and tourism policy matters.</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</si>
  <si>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</si>
  <si>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49 667 785 014</t>
  </si>
  <si>
    <t>The Australian National Commission for UNESCO is the Australian Government focal point for the United Nations Educational, Scientific and Cultural Organization (UNESCO). The National Commission provides expert analysis and policy advice to the Australian Government on UNESCO matters and acts as a point of liaison between government, the community and UNESCO in Australia. 
UNESCO was established in 1946 as a specialised agency of the United Nations. UNESCO's mandate includes education, the natural sciences, the social and human sciences, culture and communications/information technology. Australia is a founding member. Further information is available from UNESCO.</t>
  </si>
  <si>
    <t>Department of Health PO Box 9848 Canberra, ACT, 2601</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</si>
  <si>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</si>
  <si>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https://www.digitalhealth.gov.au</t>
  </si>
  <si>
    <t>https://www.digitalhealth.gov.au/about-the-agency/corporate-plan</t>
  </si>
  <si>
    <t>Australian Advisory Council on the Medicinal use of Cannabis</t>
  </si>
  <si>
    <t>The Advisory Council on the Medicinal Use of Cannabis looks at all aspects of patient healthcare, cannabis therapies, related research, palliative care and patient advocacy. The Medicinal Cannabis Scheme is the result of extensive consultation between the Federal Government and State and Territory authorities in the development of regulations and security protocols for the cultivation, production and manufacture of medicinal cannabis.</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</si>
  <si>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</si>
  <si>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Level 18, 90 Collins Street</t>
  </si>
  <si>
    <t>http://www.agedcarecomplaints.gov.au</t>
  </si>
  <si>
    <t>100 Wellington Parade</t>
  </si>
  <si>
    <t>EAST MELBOURNE</t>
  </si>
  <si>
    <t>The Pathology Clinical Committee provides advice and recommendations to the Medicare Benefits Schedule (MBS) Review Taskforce committee on specific evidence based MBS item reviews and rules that underpin Medicare arrangements - as per the MBS Review Taskforce .</t>
  </si>
  <si>
    <t>260 Elizabeth Street</t>
  </si>
  <si>
    <t>The functions of the Commissioner are to investigate complaints concerning action taken by the Chief Executive Officer of the NHMRC (CEO) or the NHMRC Research Committee in relation to an application for funding made on or after 24 June 1993.</t>
  </si>
  <si>
    <t>GPO Box 1421</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</si>
  <si>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</si>
  <si>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Level 9, 111 Phillip Street</t>
  </si>
  <si>
    <t>Parramatta</t>
  </si>
  <si>
    <t>Australian National Advisory Council on Alcohol and Drugs (ANACAD) key role will be to provide advice to the Government on a range of national drug and alcohol issues, including advice on emerging issues and new substances, to ensure the Government is well placed to respond.</t>
  </si>
  <si>
    <t>243 Northbourne Ave</t>
  </si>
  <si>
    <t>Lyneham</t>
  </si>
  <si>
    <t>The purpose of the working group is to identify and implement actions that will enable a consistent national approach to multi-jurisdictional clinical trials within Australia with the intention of enhancing Australia's ability to attract national and international clinical trials.</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</si>
  <si>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</si>
  <si>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The Aged Care Sector Committee provides advice to the Government on aged care policy development and implementation and helps to guide future changes to the aged care system.  The Committee also acts as the mechanism for consultation between the Australian Government and the Aged Care Sector.  Membership of the Committee is representative of the sector and Committee members consult broadly within their own memberships and constituencies to ensure that stakeholder views inform the policy development process.
The Aged Care Sector Committee is a non statutory committee.
The Terms of Reference require the Chair of the Committee to annually report to Ministers. This takes the form of a letter.</t>
  </si>
  <si>
    <t>Level 5, Sirius Building Worgan Street</t>
  </si>
  <si>
    <t>https://agedcare.health.gov.au/aged-care-reform/aged-care-sector-committee</t>
  </si>
  <si>
    <t>The Australian Aged Care Quality Agency manages the accreditation and on-going compliance monitoring of Australian Government subsidised age care providers through the residential aged care accreditation process, and quality review of Home Care services, Commonwealth Home Support Programme (CHSP) services,  and National Aboriginal and Torres Strait Islander Flexible Aged Care (NATSIFAC) services;. AACQA also promotes innovation and high quality care to care recipients and through providing information, education and training services to aged care providers.</t>
  </si>
  <si>
    <t>The Commonwealth, State, and Territory governments have a shared intention to work in partnership to improve health outcomes for all Australians, and to ensure the sustainability of the Australian health system.  
The COAG Health Council provides a forum for cooperation on health issues, especially primary and secondary care.  In addition, the Council will fulfil regulatory/governance obligations that fall within the health portfolio in the areas of national registration and accreditation.</t>
  </si>
  <si>
    <t>Level 9, 300 Elizabeth Street</t>
  </si>
  <si>
    <t>Social Security and Welfare; Education; Other Economic Affairs; General Public Services; Housing and Community Amenities; Recreation and Culture; Health; Public Order and Safety</t>
  </si>
  <si>
    <t>Sirius Building, Furzer Street</t>
  </si>
  <si>
    <t>Woden Town Centre</t>
  </si>
  <si>
    <t>https://www.health.gov.au/</t>
  </si>
  <si>
    <t>https://www.health.gov.au/internet/publications/publishing.nsf/Content/corporate-plan-2017-18-toc</t>
  </si>
  <si>
    <t>https://www.health.gov.au/internet/main/publishing.nsf/Content/Annual+Reports-3</t>
  </si>
  <si>
    <t>The purpose of the Advisory Group is to oversee and guide the implementation of the Working Group's recommendations relating to self regulation including:
- implementation of the Working Group's high-level principles, and alignment of the industry's codes of conduct;
- establishment of communication mechanisms to support better access to information for health consumers, industry, and health care professionals;
- improved training for health care professionals and industry participants in relation to ethical behaviour;
- alignment of ethical standards and requirements for health care professionals with the standards required for industry; and 
- development of shared complaints reporting and handling processes.</t>
  </si>
  <si>
    <t>Level 6, 221 London Circuit</t>
  </si>
  <si>
    <t>The Advisory Committee on Vaccines was established to advise and make recommendations to the Minister for Health and the Therapeutic Goods Administration (TGA) on the safety, risk assessment, and risk management of vaccines.</t>
  </si>
  <si>
    <t>http://www.tga.gov.au/committee/advisory-committee-safety-vaccines-acsov</t>
  </si>
  <si>
    <t>The Agency Management Committee was appointed by the Australian Health Workforce Ministerial Council in September 2012.
The Committee consists of seven (7)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</si>
  <si>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National Medical Training Advisory Network (NMTAN) was established in February 2014 following the agreement of Health Ministers in November 2012 to develop a nationally consistent approach to improve medical training. It provides advice to Health Ministers on issues relating to the planning, distribution and coordination of medical training and medical training plans across the medical training pipeline from university through to vocational training. 
NMTAN consists of representatives of national medical accreditation and registration agencies, medical associations, medical schools, rural health organisations, medical student bodies, the specialist colleges, states and territories, the private sector and the Australian Indigenous Doctors' Association.
The Committee has three subcommittees with a focus on policy development for: 
- capacity for and distribution of the vocational training in medical specialties; 
- changing clinical work with projected changing burden of disease to enable workforce modelling; and
- employment patterns and intentions of prevocational doctors to better inform career planning for junior doctors. 
 NMTAN is also responsible for producing an annual report on medical education and training, supported by a data subcommittee.</t>
  </si>
  <si>
    <t>Level 6, Sirius Building, Worgan Street</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</si>
  <si>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</si>
  <si>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Level 3, 44 Sydney Avenue</t>
  </si>
  <si>
    <t>Members of the inaugural Aboriginal and Torres Strait Islander Health Practice Board of Australia were appointed for three years by the Australian Health Workforce Ministerial Council.
The functions of the Aboriginal and Torres Strait Islander Health Practice Board of Australia include:
- developing standards, codes and guidelines for Aboriginal and Torres Strait Islander Health Practice ;
- approving accreditation standards and accredited courses of study;
- registering Aboriginal and Torres Strait Islander Health practitioners and students; and
- handling notifications, complaints, investigations and disciplinary hearings.</t>
  </si>
  <si>
    <t>Members of the Chinese Medicine  Board of Australia are appointed by the Australian Health Workforce Ministerial Council.
The functions of the Chinese Medicine Board of Australia include:
- developing standards, codes and guidelines for the Chinese Medicine profession;
- approving accreditation standards and accredited courses of study;
- registering Chinese Medicine practitioners and students;
- handling notifications, complaints, investigations and disciplinary hearings; and
- assessing overseas trained practitioners who wish to practise in Australia.</t>
  </si>
  <si>
    <t>Members of the Medical Board of Australia are appointed by the Australian Health Workforce Ministerial Council.
The role of the Medical Board of Australia is to:
- register medical practitioners and medical students;
- develop standards, codes and guidelines for the medical profession;
- investigate notifications and complaints;
- where necessary, conduct panel hearings and refer serious matters to Tribunal hearings;
- assess International Medical Graduates who wish to practise in Australia; and
- approve accreditation standards and accredited courses of study.</t>
  </si>
  <si>
    <t>Members of the Medical Radiation Practice Board of Australia are appointed by the Australian Health Workforce Ministerial Council.
The functions of the Medical Radiation Practice Board of Australia include:
- developing standards, codes and guidelines for the Medical Radiation profession 
-  approving accreditation standards and accredited courses of study. 
- registering Medical Radiation practitioners and students 
- handling notifications, complaints, investigations and disciplinary hearings 
- assessing overseas trained practitioners who wish to practise in Australia</t>
  </si>
  <si>
    <t>Members of the Occupational Therapy Board of Australia are appointed by the Australian Health Workforce Ministerial Council.
The functions of the Occupational Therapy Board of Australia include:
- developing standards, codes, and guidelines for the Occupational Therapy profession;
- approving accreditation standards and accredited courses of study;
- registering Occupational Therapy practitioners and students;
- handling notifications, complaints, investigations, and disciplinary hearings; and
- assessing overseas trained practitioners who wish to practise in Australia.</t>
  </si>
  <si>
    <t>Level 12, 6 O'Connell Street</t>
  </si>
  <si>
    <t>Level 6, 1 Oxford Street</t>
  </si>
  <si>
    <t>Level 5, 255 Elizabeth Street</t>
  </si>
  <si>
    <t>The PCC is responsible for facilitating the engagement and uptake of Commission programs in the primary health care sector.</t>
  </si>
  <si>
    <t>The Legislative and Governance Forum on Gene Technology (GT Forum) comprises ministers from each jurisdiction (the Commonwealth and the States and Territories) nominated as the minister responsible for Gene Technology in their jurisdiction by their Head of Government.  The GT Forum is established under the intergovernmental Gene Technology Agreement 2001 (the Agreement).
The GT Forum's functions are to:
a.  issue policy principles, policy guidelines, and codes of practice to govern the activities of the Gene Technology Regulator (the Regulator), and the operation of the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regulations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 Forum by the Gene Technology Agreement.</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</si>
  <si>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</si>
  <si>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http://www.quitnow.gov.au</t>
  </si>
  <si>
    <t>http://www.quitnow.gov.au/internet/anpha/publishing.nsf/Content/corporate-documents</t>
  </si>
  <si>
    <t>Its primary role is to advise the Minister about the listing of prostheses and their appropriate benefits in the Prostheses List. The List is made under the Private Health Insurance Act 2007 and the Private Health Insurance (Prostheses) Rules which require private health insurers to pay benefits for those prostheses.
The Prostheses List arrangements, the PLAC and its predecessor, the PDC, were established to control inflation in private health insurance benefits paid for prostheses. The Prostheses List plays an important role in ensuring the sustainability of the Australian private health insurance system, and helps to achieve the Government's policy objective of ensuring private health insurance remains affordable and accessible to all Australians.
The committee is comprised of an independent Chair, with members having expertise in current clinical practice, health insurance, consumer health, health economics, health policy, private hospitals, and the medical device industry.</t>
  </si>
  <si>
    <t>The Advisory Committee on Chemicals Scheduling replaces the National Drugs and Poisons Schedule Committee.  It was established under the Therapeutic Goods Act 1989 (the Act) to advise and make recommendations to the Secretary of the Department of Health (or delegate) on the level of access required for medicines and chemicals.</t>
  </si>
  <si>
    <t>The Advisory Committee on Medicines Scheduling (ACMS) replaces the National Drugs and Poisons Schedule Committee. It was established under the Therapeutic Goods Act 1989 (the Act) to advise and make recommendations to the Secretary of the Department of Health (or delegate) on the level of access required for medicines and chemicals.</t>
  </si>
  <si>
    <t>Australian Health Practitioner Regulation Agency's (AHPRA) operations are governed by the Health Practitioner Regulation National Law, as in force in each state and territory (the National Law), which came into effect on 1 July 2010. This law means that for the first time in Australia, 14 health professions are regulated by nationally consistent legislation under the National Registration and Accreditation Scheme. AHPRA supports the 14 National Boards that are responsible for regulating the health professions. The primary role of the National Boards is to protect the public and they set standards and policies that all registered health practitioners must meet. Each National Board has entered into a health profession agreement with AHPRA which sets out the fees payable by health practitioners, the annual budget of the National Board and the services provided by AHPRA. The Agency Management Committee is appointed by the Australian Health Workforce Ministerial Council in accordance with National Law. The Committee consists of at least 5 people including:
A Chair who is not a registered health practitioner and has not been a health practitioner in the last 5 years ; at least 2 people with expertise in health and/or education and training ; at least 2 people with business or administrative expertise who are not current or previous registered health practitioners .</t>
  </si>
  <si>
    <t>The National Health Practitioner Ombudsman and Privacy Commissioner is appointed by the Australian Health Workforce Ministerial Council
The National Health Practitioner Ombudsman and Privacy Commissioner has two functions. The first is to receive and resolve complaints from people who believe they may have been treated unfairly in administrative processes by an agency within the National Scheme and to review the handling of freedom of information processes and actions undertaken by the agencies. 
The second key role is to receive and resolve complaints from people who believe their personal information has not been handled appropriately under the National Scheme.</t>
  </si>
  <si>
    <t>The Advisory Committee on Complementary Medicines (ACCM) was established in January 2010 to advise and make recommendations to the Therapeutic Goods Administration (TGA) on the inclusion, variation, or retention of a complementary medicine in the Australian Register of Therapeutic Goods. It replaces the Complementary Medicines Evaluation Committee (CMEC). The Committee advises the Therapeutic Goods Administration on the scientific and policy aspects of the control, supply, and use of complementary medicines with a particular focus on the safety, efficacy (including the efficacy claims made for products), and quality of products.</t>
  </si>
  <si>
    <t>The Advisory Committee on Medical Devices (ACMD) provides independent medical and scientific advice to the Minister and the Therapeutic Goods Administration (TGA) on the safety, quality, and performance of medical devices supplied in Australia, including issues relating to pre-market conformity assessment and post-market monitoring.</t>
  </si>
  <si>
    <t>The Anti Doping Rule Violation Panel is established as a separate body to decide whether a possible anti-doping rule violation has been committed based on evidence presented by the Australian Sports Anti-Doping Authority (ASADA). The agreement of the Panel that a possible violation has occurred is the trigger for referring the case to the responsible national sporting organisation for decision. Maximum 9 members (including Chair).</t>
  </si>
  <si>
    <t>The purpose of establishing the PBMSC is to provide high-level advice and assistance to the NBA General Manager and other staff to assist in achieving the following goals:
Successful strategies are deployed to assist:
- health care professionals to practice in accordance with the PBM and other best practice guidelines 
- hospitals to gain accreditation against the NSQHS Standard for Blood and Blood Products.
- PBM and other best practice initiatives lead to genuine changes in clinical practice and improvements in patient outcomes.
- Collaboration between governments and organisations leads to better practice and improved patient outcomes.  
- PBM and other Guidelines are delivered to a high quality, at an efficient price, in accordance with their stated objectives.</t>
  </si>
  <si>
    <t>Members of the Chiropractic Board of Australia are appointed by the Australian Health Workforce Ministerial Council.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</si>
  <si>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Members of the Nursing and Midwifery Board of Australia  are appointed by the Australian Health Workforce Ministerial Council.
The functions of the Nursing and Midwifery Board of Australia include:
- registering nursing and midwifery practitioners and students;
- developing standards, codes, and guidelines for the nursing and midwifery profession;
- handling notifications, complaints, investigations, and disciplinary hearings;
- assessing overseas trained practitioners who wish to practise in Australia; and
- approving accreditation standards and accredited courses of study.</t>
  </si>
  <si>
    <t>Members of the Optometry Board of Australia are appointed by the Australian Health Workforce Ministerial Council.
The functions of the Optometry Board of Australia include:
- registering optometrists and students;
- developing standards, codes, and guidelines for the optometry profession;
- handling notifications, complaints, investigations, and disciplinary hearings;
- assessing overseas trained practitioners who wish to practise in Australia;
- approving accreditation standards and accredited courses of study.</t>
  </si>
  <si>
    <t>Members of the Osteopathy Board of Australia are appointed by the Australian Health Workforce Ministerial Council.
The functions of the Osteopathy Board of Australia include:
- registering osteopaths and students;
- developing standards, codes, and guidelines for the osteopathy profession ;handling notifications, complaints, investigations, and disciplinary hearings;
- assessing overseas trained practitioners who wish to practise in Australia; and
- approving accreditation standards and accredited courses of study.</t>
  </si>
  <si>
    <t>Members of the Pharmacy Board of Australia are appointed by the Australian Health Workforce Ministerial Council.
The functions of the Pharmacy Board of Australia include:
- registering pharmacists and students;
- developing standards, codes, and guidelines for the pharmacy profession;
- handling notifications, complaints, investigations, and disciplinary hearings; and
- assessing overseas trained practitioners who wish to practise in Australia approving accreditation standards and accredited courses of study.</t>
  </si>
  <si>
    <t>Members of the Physiotherapy Board of Australia are appointed by the Australian Health Workforce Ministerial Council.
The functions of the Physiotherapy Board of Australia include:
- registering physiotherapists and students;
- developing standards, codes and guidelines for the physiotherapy profession;
- handling notifications, complaints, investigations and disciplinary hearings; and
- assessing overseas trained practitioners who wish to practise in Australia; approving accreditation standards and accredited courses of study.</t>
  </si>
  <si>
    <t>Members of the Podiatry Board of Australia are appointed by the Australian Health Workforce Ministerial Council.
The functions of the Podiatry Board of Australia include:
- registering podiatrists and students;
- developing standards, codes and guidelines for the podiatry profession;
- handling notifications, complaints, investigations and disciplinary hearings;
- assessing overseas trained practitioners who wish to practise in Australia; and
- approving accreditation standards and accredited courses of study.</t>
  </si>
  <si>
    <t>Members of the Psychology Board of Australia are appointed by the Australian Health Workforce Ministerial Council.
The functions of the Psychology Board of Australia include:
- registering psychologists and provisional psychologists;
- developing standards, codes and guidelines for the psychology profession;
- handling notifications, complaints, investigations and disciplinary hearings;
- assessing overseas trained practitioners who wish to practise in Australia; and
- approving accreditation standards and accredited courses of study.</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</si>
  <si>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</si>
  <si>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Members of the Dental Board of Australia are appointed by the Australian Health Workforce Ministerial Council.
The functions of the Dental Board of Australia include:
- registering dentists, students, dental specialists, dental therapists, dental hygienists, oral health therapists and dental prosthetists; 
- developing standards, codes and guidelines for the dental profession;
- handling notifications, complaints, investigations and disciplinary hearings;
- assessing overseas trained practitioners who wish to practise in Australia; and
- approving accreditation standards and accredited courses of study.</t>
  </si>
  <si>
    <t>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t>
  </si>
  <si>
    <t>Level 5, Scarborough House, Atlantic Street</t>
  </si>
  <si>
    <t>WODEN</t>
  </si>
  <si>
    <t>http://www.donatelife.gov.au/corporate-plan</t>
  </si>
  <si>
    <t>Gene Technology Ethics and Community Consultative Committee's (GTECCC) function is to provide advice on request of the Gene Technology Regulator or the Legislative Governance Forum on Gene Technology on ethical issues, community consultation and matters of general concern to the community relating to gene technology and GMOs.</t>
  </si>
  <si>
    <t>Level 1, 15 National Circuit</t>
  </si>
  <si>
    <t>Directors are appointed by Commonwealth, NSW, SA, Tas, WA, ACT and NT governments.</t>
  </si>
  <si>
    <t>133 Castlereagh Street</t>
  </si>
  <si>
    <t>http://www.healthdirect.gov.au</t>
  </si>
  <si>
    <t>The Australian Health Protection Principal Committee (AHPPC) provides advice and recommendations to the Health Ministerial Advisory Council on:
- health protection matters to mitigate emerging health threats related to infectious diseases, the environment, natural disasters, and disasters related to human endeavour in a context of prevention;
- national health protection priorities and are coordination of resources to address these priorities;
- coordination of emergency operational activity in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sub-committees (enHealth), the National Health Emergency Management Standing Committee (NHEMS), and the Blood Borne Virus and Sexually Transmissible Infections Standing Committee (BBVSS);
- consulting and negotiating with other relevant agencies and committees, including the Community Care and Population Health Principal Committee and other Principal Committees, on the development of national public health emergency planning, coordination and control, antimicrobial resistance, communicable disease, environmental health and other health protection priorities and strategies;
- promoting the alignment of jurisdictional strategic plans and activities with agreed national priorities;
- considering the of the AHPPC in the context of Aboriginal and Torres Strait Islander health outcomes; and
- overseeing national activities that strengthen health protection infrastructure and capacity nationally.
Secretariat support is provide by the Department of Health (Australian Government).</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</si>
  <si>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</si>
  <si>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88 601 010 284</t>
  </si>
  <si>
    <t>Level 1, 16 Marcus Clarke Street</t>
  </si>
  <si>
    <t>Level 14, 300 Elizabeth Street</t>
  </si>
  <si>
    <t>https://canceraustralia.gov.au/about-us/accountability-and-reporting</t>
  </si>
  <si>
    <t>The Australian Sports Anti-Doping Authority (ASADA) is a government statutory authority that aims to protect the health of athletes, as well as the integrity of sport.  To achieve this, ASADA conducts World Anti-Doping Code-compliant anti-doping activities with a focus on:
- Deterrence, through communication and education initiatives, including building awareness with athletes, support personnel and other stakeholders. 
- Detection, through the implementation of an integrated programme of intelligence gathering, targeted testing, and investigation of possible ADRVs. 
- Enforcement, by managing cases of possible Anti-Doping Rule Violations and presenting these cases at hearings and appeals.</t>
  </si>
  <si>
    <t>https://www.asada.gov.au/about-asada/corporate-information/corporate-plan-0</t>
  </si>
  <si>
    <t>Level 2, 243 Northbourne Avenue</t>
  </si>
  <si>
    <t>http://www.blood.gov.au</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</si>
  <si>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</si>
  <si>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55 Blackall Street</t>
  </si>
  <si>
    <t>Membership of the Gene Technology Standing Committee (GTSC) reflects the membership of the GT Forum, and consists of a senior official from each jurisdiction (in addition to the Commonwealth Government) who shall provide that jurisdiction's views as a whole on the matters considered by the GTSC. The Gene Technology Regulator is not a member of the GTSC, but attends as a participant.
The GTSC provides high-level support to the GT Forum, is responsible for coordinating policy advice to the GT Forum, and for promoting a consultative national approach to gene technology (as defined in the Gene Technology Act 2000) policy development and implementation. It also supports the GT Forum in developing and issuing policy principles, policy guidelines, and codes of practice as defined in the GT Act.
The terms of reference of the GTSC are:
a.  to provide policy advice to Ministers who are members of the GT Forum on matters relating to gene technology that are within the scope of the national cooperative regulatory scheme for gene technology; 
b.  to support the GT Forum in developing and issuing:
   ?policy principles
   ?policy guidelines; and
   ?codes of practice as defined in the Act;
c.  to provide effective support to the GT Forum and to facilitate implementation of its decisions; 
d.  to support the GT Forum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 Forum, the Regulator/Office of the Gene Technology Regulator (OGTR), or the States/Territories; 
g.  to support the GT Forum in fulfilling its functions; 
h.  to provide advice to the GT Forum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</si>
  <si>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The Regulator administers Australia's national gene technology regulatory scheme to protect human health and the environment by assessing and managing risks which may be posed by genetically modified organisms. The Regulator licences and monitors work with GMOs, certifies physical containment facilities and accredits organisations. The scheme is comprised of Commonwealth Gene Technology Act 2000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</si>
  <si>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http://www.ogtr.gov.au</t>
  </si>
  <si>
    <t>The Gene Technology Technical Advisory Committee (GTTAC) function is to provide scientific and technical advice at the request of the Gene Technology Regulator (the Regulator) or the Legislative Governance Forum on Gene Technology relating to genetically modified organisms (GMOs), gene technology, and biosafety. The Regulator must consult GTTAC on the risk assessment of all licence applications for the environmental release of GMOs.</t>
  </si>
  <si>
    <t>The Nuclear Safety Committee has the following functions:
? to advise the CEO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</si>
  <si>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The Radiation Health Committee has the following functions:
? to advise the CEO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</si>
  <si>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Australian Sports Drug Agency Act 1990  Australian Sports Anti-Doping Authority Act 2006</t>
  </si>
  <si>
    <t>The Secretariat for ASDMAC operates out of ASADA</t>
  </si>
  <si>
    <t>The Panel's functions are to:
- receive and consider complaints about advertisements and generic information about therapeutic goods under Subdivision 2 of Division 3 Part 6 of the Therapeutic Goods Regulations 1990; and
- take action and make recommendations to the Secretary of the Department of Health on the complaints in accordance with that Subdivision.</t>
  </si>
  <si>
    <t>Level 13 Macquarie House, 167 Macquarie Street</t>
  </si>
  <si>
    <t>http://www.tgacrp.com.au</t>
  </si>
  <si>
    <t>38 - 40 Urunga Parade</t>
  </si>
  <si>
    <t>Miranda</t>
  </si>
  <si>
    <t>http://www.tgacc.com.au</t>
  </si>
  <si>
    <t>Furzer Street</t>
  </si>
  <si>
    <t>Level 5 Scarborough House</t>
  </si>
  <si>
    <t>http://www.health.gov.au/acpa</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</si>
  <si>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</si>
  <si>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Level 1, 20 Brindabella Circuit</t>
  </si>
  <si>
    <t>Brindabella Business Park</t>
  </si>
  <si>
    <t>The Professional Service Review (PSR) Determining Authority considers agreements between the PSR Director and practitioners referred to PSR by Chief Executive Medicare and, if appropriate, ratifies them. The Determining Authority also determines the sanctions to apply when a PSR Committee has decided that a practitioner has engaged in inappropriate practice, as defined in the Act.</t>
  </si>
  <si>
    <t>National Industrial Chemicals Notification and Assessment Scheme (NICNAS) is a statutory scheme that registers introducers of industrial chemicals, assesses industrial chemicals for their risks to human health and the environment and, where relevant, makes recommendations to regulatory authorities regarding risk mitigation.  Departmental staff administer the scheme, under the direction of the Director of NICNAS, who is a statutory office-holder.</t>
  </si>
  <si>
    <t>http://www.nicnas.gov.au/communications/publications/annual-reporting</t>
  </si>
  <si>
    <t>The Committee considers appeals from medical practitioners who have been refused re-inclusion on the Vocational Register maintained by Medicare Australia, or who have been removed from the Vocational Register. The Committee operates in conjunction with the General Practice Recognition Eligibility Committee.</t>
  </si>
  <si>
    <t>The Committee considers applications from medical practitioners requesting re-inclusion on the Vocational Register maintained by Medicare Australia.  Inclusion on the Vocational Register enables a medical practitioner to access specific items on the Medicare Benefits Schedule which provide a higher Medicare rebate.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</si>
  <si>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</si>
  <si>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CHC Secretariat PO Box  344 Rundle Mall SA 5000</t>
  </si>
  <si>
    <t>http://www.coaghealthcouncil.gov.au/#</t>
  </si>
  <si>
    <t>The Committee hears matters relating to participation in the Medicare Scheme.
Individual Committees are established by Chairs with members required to be a practitioner in the profession associated with the matter for hearing.</t>
  </si>
  <si>
    <t>The Australian Sports Foundation Limited (ASF) assists non-profit sporting organisations, schools, councils, and community organisations by generating private funds for the development of Australian sport. This includes through the Sport Incentive Programme and Giving4Grassroots.</t>
  </si>
  <si>
    <t>Leverrier Street</t>
  </si>
  <si>
    <t>https://asf.org.au/about/our-corporate-plan/</t>
  </si>
  <si>
    <t>https://asf.org.au/about/annual-report/</t>
  </si>
  <si>
    <t>The Council advises the Commonwealth, State, and Territory Health Ministers on matters relating to the accreditation of pathology laboratories. The Council plays a key role in ensuring the quality of Australian pathology services. One if its key responsibilities is the development and maintenance of standards and guidelines for pathology practices in Australia.</t>
  </si>
  <si>
    <t>23 Furzer Street</t>
  </si>
  <si>
    <t>The PBAC advises the Minister about which drugs and medicinal preparations should be made available as pharmaceutical benefits, and also advises the Minister about which vaccines should be included on the National Immunisation Program.</t>
  </si>
  <si>
    <t>http://www.acic.gov.au</t>
  </si>
  <si>
    <t>https://www.acic.gov.au/about-us/corporate-documents</t>
  </si>
  <si>
    <t>5 Chan Street</t>
  </si>
  <si>
    <t>The Australian Border Force is the operational enforcement arm of the Department of Immigration and Border Protection (DIBP), responsible for investigations, compliance and immigration detention operations, across Australia's air and seaports and land and maritime domains. It brings together the people, capability and systems from across the Department that protect the border and facilitate the lawful passage of people and goods. The ABF is led by the ABF Commissioner, who is Australia's most senior border law enforcement officer.</t>
  </si>
  <si>
    <t>The National Committee on Trade Facilitation (NCTF) provides a forum for the discussion of strategic issues affecting Australian Industry stakeholders in the international trade environment. The NCTF will discuss opportunities for reform and improvements to the international trade environment. The NCTF will fulfil the obligations required by the World Trade Organization's Agreement on Trade Facilitation, and serve as the Department of Immigration and Border Protection's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</si>
  <si>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</si>
  <si>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The Child Protection Panel has been established to provide independent advice on child protection in immigration detention and regional processing centres (RPCs). The establishment of the Panel is partly in response to the recent Moss Review into allegations at the Nauru Regional Processing Centre.
The purpose of this Panel is to ensure that a comprehensive and contemporary framework for the Department relating to the protection of children is in place. This will be done by assessing the adequacy of Departmental and service provider policy and practice around the management of incidents of abuse, neglect or exploitation involving children. Based on this assessment, the Panel will provide recommendations for ongoing improvement.</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</si>
  <si>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</si>
  <si>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The Minister's Council on Asylum Seekers and Detention (the Council) was established as an advisory council to the Minister for Immigration and Border Protection (the Minister). Members of the Council were appointed by the Minister for their expertise, demonstrated commitment to immigration and humanitarian issues and community representation.
The principal purpose of the Council is to provide independent advice to the Minister on policies, processes, services and programmes necessary to achieve the timely, fair and effective resolution of immigration status for people seeking migration outcomes in Australia. This includes people whose immigration status is unresolved residing either in the community or any form of immigration detention.
In particular, the Council provides advice on:
- policies, services and programmes designed to assist the management of asylum seeker issues
- policies, services and programmes designed to support the timely resolution of immigration status outcomes
- the appropriateness and adequacy of services available to assist people whose immigration status is unresolved 
- immigration detention matters including, but not limited to, the suitability of facilities, accommodation and  service arrangements.
In addressing these issues, the Council:
- develops work programme(s), agreed with by the Minister, identifying priority issues to be addressed 
- responds to specific issues identified as a priority by the Minister and  provide advice accordingly
- liaises with relevant non-government and inter-governmental organisations, statutory bodies and immigration detention service providers on a regular basis
- regularly visits the range of immigration detention facilities in operation to obtain information on the suitability, environment and operation of each facility
- contributes to and provides advice about areas of research, that would aid in the  improvement of policies,  programmes and services 
- reports on the activities of the Council to the Minister on a regular basis.
The Council is to provide a forum for the Minister to consult on issues relevant to its principal purpose.</t>
  </si>
  <si>
    <t>AUSTRAC's purpose is to protect the integrity of Australia's financial system and contribute to the administration of justice through our expertise in countering money laundering and the financing of terrorism.
AUSTRAC operates with two important roles:
- Anti-Money Laundering / Counter-Terrorism Financing Act 2006 obligations - AUSTRAC oversees the compliance of Australian businesses, defined as 'reporting entities', with their requirements under the Anti-Money Laundering and Counter-Terrorism Financing Act 2006 and the Financial Transaction Reports Act 1988.  These requirements include: implementing programs for identifying and monitoring customers and for managing the risks of money laundering and terrorism financing; reporting suspicious matters, threshold transactions and international funds transfer instructions; and submitting an annual compliance report.
- AUSTRAC intelligence - In its intelligence role, AUSTRAC provides financial information to state, territory and Australian law enforcement, security, social justice and revenue agencies, and certain international counterparts.  The intelligence provided has been analysed by highly qualified AUSTRAC personnel who use sophisticated tools to identify information that can assist AUSTRAC's partner agencies to investigate and prosecute criminal and terrorist enterprises in Australia and overseas.</t>
  </si>
  <si>
    <t>Level 7, Tower A, Zenith Centre, 821 Pacific Highway</t>
  </si>
  <si>
    <t>Chatswood</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</si>
  <si>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</si>
  <si>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</si>
  <si>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General Public Services; Public Order and Safety</t>
  </si>
  <si>
    <t>47 Kings Avenue</t>
  </si>
  <si>
    <t>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t>
  </si>
  <si>
    <t>Casselden Place, Level 6, 2 Lonsdale Street</t>
  </si>
  <si>
    <t>http://www.tisnational.gov.au</t>
  </si>
  <si>
    <t>The Australian Institute of Criminology (AIC) is Australia's national research and knowledge centre on crime and justice. The Institute seeks to promote justice and reduce crime by undertaking and communicating evidence-based research to inform policy and practice.
Since July 1, 2011 the Australian Institute of Criminology, a Commonwealth statutory authority, is regulated under the Public Governance, Performance and Accountability Act 2013. 
The functions of the AIC include conducting criminological research; communicating the results of research; conducting or arranging conferences and seminars; and publishing material arising out of the AIC's work.</t>
  </si>
  <si>
    <t>74 Leichardt Street</t>
  </si>
  <si>
    <t>GRIFFITH CANBERRA</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</si>
  <si>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</si>
  <si>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Collins Beach Road</t>
  </si>
  <si>
    <t>Manly</t>
  </si>
  <si>
    <t>The Welfare Payment Infrastructure Transformation Programme Expert Advisory Group provides guidance and advice to the Minister for Human Services and the Minister for Finance on the implementation of the Welfare Payment Infrastructure Transformation Programme. The Group draws on its collective experience in large scale business and ICT transformation and seeks input and information as needed from the Secretary and Executive of the Department of Human Services.</t>
  </si>
  <si>
    <t>18 Canberra Avenue</t>
  </si>
  <si>
    <t>The Group advises on compliance activities undertaken by the Department of Human Services to ensure the protection of the integrity of its service delivery and government outlays. The  Group provides a channel for health, medical and pharmaceutical peak bodies to engage with the Department of Human Services on identifying compliance risks and developing practical and appropriate mitigation strategies relating to Medicare Benefits Schedule (MBS) benefits and subsidies under the Pharmaceutical Benefits Scheme (PBS) and health related incentives.</t>
  </si>
  <si>
    <t>The HPOS Sub-committee provides strategic advice on service delivery matters impacting health professionals and health administrators, as they relate to the department, with a focus on the provisioning of services through HPOS.
The HPOS Sub-committee participates in co-design of initiatives impacting health professionals, including advice on ease of use, navigation, functionality and practicality for health professionals and health administrators. It assists in identifying information and educational needs for health professionals, and packaging communication material to health professionals and health administrators through members' respective representational groups.</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</si>
  <si>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Department of Human Services, Attorney-General's Department and the Commonwealth Ombudsman.</t>
  </si>
  <si>
    <t>The Stakeholder Consultative Group is the department's peak stakeholder consultation forum on health and aged care issues. It includes representatives and professionals from consumer, medical, allied health, pharmaceutical and aged care fields. The group engages with the department on business priorities and programmes at a strategic level.</t>
  </si>
  <si>
    <t>The Department of Human Services (the department) delivers social and health related services, through its Centrelink, Medicare and Child Support programmes. Through close collaboration with the community and partner agencies, the department plays an active role in developing new approaches to social and health related policy and service delivery.</t>
  </si>
  <si>
    <t>Social Security and Welfare; Health</t>
  </si>
  <si>
    <t>https://www.humanservices.gov.au/</t>
  </si>
  <si>
    <t>https://www.humanservices.gov.au/organisations/about-us/publications-and-resources/corporate-plan</t>
  </si>
  <si>
    <t>https://www.humanservices.gov.au/organisations/about-us/annual-reports</t>
  </si>
  <si>
    <t>The Group offers feedback on the current and potential impacts of service delivery on older Australians. It has representatives of peak organisations and customer groups, and allows the department to showcase service delivery developments.</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</si>
  <si>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</si>
  <si>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Australian Hearing Services (Australian Hearing) is the largest provider of government funded hearing services. Australian Hearing provides hearing services to clients eligible under the Australian Government Hearing Services Program. Its services include assessing hearing, fitting hearing devices and providing rehabilitative programs to help eligible clients manage their hearing impairment.</t>
  </si>
  <si>
    <t>Level 5, 16 University Avenue</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</si>
  <si>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the Human Services Department; and
     (b)  specified in a written instrument made by the Human Services Secretary
The Department of Social Services is responsible for the policy whilst, the Department of Human Services undertakes the activity as specified under legislation.</t>
  </si>
  <si>
    <t>46-48 Sheridan Street</t>
  </si>
  <si>
    <t>Cairns</t>
  </si>
  <si>
    <t>https://www.directory.gov.au/portfolios/industry-innovation-and-science/northern-australia-infrastructure-facility</t>
  </si>
  <si>
    <t>Education; Other Economic Affairs; Fuel and Energy; General Public Services; Housing and Community Amenities; Mining and Mineral Resources (other than fuels) Manufacturing and Construction</t>
  </si>
  <si>
    <t>NICTA and DP were the two major ICT research organisations in Australia. On 28 August 2015, it was announced that National ICT Australia Limited (NICTA) and CSIRO's Digital Productivity Business Unit (DP) would merge to form a new entity called 'Data61'. 
Data61 is building the world's leading data-focused research, development and digital powerhouse that will benefit Australian industry as it reaches into new global markets and seizes new opportunities for jobs and growth.
Data61 will continue to operate as two legal entities until 30th  June 2016. Structurally however Data61 is managed as a single business under the leadership of Mr Adrian Turner.
From 1 July 2016, Data61 will comprise a single entity controlled by CSIRO.</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</si>
  <si>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</si>
  <si>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The Growth Centres Advisory Committee provides strategic advice on the Industry Growth Centres initiative and matters relating to sectoral industry policy, business productivity, commercialisation and deregulation.</t>
  </si>
  <si>
    <t>Australia's Chief Scientist provides high-level independent advice to the Prime Minister and other Ministers on matters relating to science, technology and innovation. They also hold the position of Executive Officer of the Commonwealth Science Council to identify challenges and opportunities for Australia that can be addressed, in part, through science.
The Chief Scientist also holds a number of ex-officio roles at the discretion of the government and include the role of chair in the National Science, Technology and Research Committee, the Research Infrastructure Road mapping panel, and deputy chair of Innovation and Science Australia.</t>
  </si>
  <si>
    <t>Cnr Vimiera &amp; Pembroke Roads</t>
  </si>
  <si>
    <t>Marsfield</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</si>
  <si>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</si>
  <si>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</si>
  <si>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The Australian Industry Participation (AIPM) Authority is a full time statutory position established by the Australian Jobs Act 2013 (Cwlth.). The AIPM Authority's role as defined in the Act is to evaluate, approve and publish summaries of AIPM plans from major Australian project proponents, as well as to monitor compliance and report on the implementation of plans. The AIPM Authority also provides advice on AIPM plan requirements for major Government procurements, loans and grants. The AIPM Authority is appointed by the Minister. The current acting AIPM Authority is a senior departmental officer.</t>
  </si>
  <si>
    <t>http://www.industry.gov.au/aip</t>
  </si>
  <si>
    <t>The COAG Industry and Skills Council (CISC) was announced by COAG on 13 December 2013 and replaces the former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</si>
  <si>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http://www.ansto.gov.au</t>
  </si>
  <si>
    <t>The Business Design Reference Group (BDRG) is a group of technical officials who look at technical issues relating to the Business Online Service (BOS) and provides advice to the BOS Management Committee.</t>
  </si>
  <si>
    <t>The Anti-Dumping Commission is responsible for undertaking investigations into the alleged dumping and subsidisation of goods exported to Australia, and assessing the level of duties to be imposed to address material injury to Australian industry.</t>
  </si>
  <si>
    <t>Level 35, 55 Collins Street</t>
  </si>
  <si>
    <t>Santiago Corporate Office, Avda. Apoquindo 2827, 12th Floor</t>
  </si>
  <si>
    <t>Las Condes, Santiago Metropolitan Region</t>
  </si>
  <si>
    <t>Chile</t>
  </si>
  <si>
    <t>800 Blackburn Road</t>
  </si>
  <si>
    <t>Clayton</t>
  </si>
  <si>
    <t>Level 8, 58 Mounts Bay Road</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</si>
  <si>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</si>
  <si>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1 Moorbridge Court</t>
  </si>
  <si>
    <t>Moorbridge Road East, Bingham Nottingham, NOTTS NG13 8GG</t>
  </si>
  <si>
    <t>The Australian Astronomical Observatory, a division of the Department of Industry and Science, operates the Anglo-Australian and UK Schmidt telescopes on behalf of the astronomical community of Australia. To this end the Observatory is part of and is funded by the Australian Government. Its function is to provide world-class observing facilities for Australian optical astronomers.
Statement of Purpose:
The Australian Astronomical Observatory (AAO) provides world-class optical and infrared observing facilities enabling Australian astronomers to do excellent science. The AAO is a world leader in astronomical research and in the development of innovative telescope instrumentation. It also takes a leading role in the formulation of long-term plans for astronomy in Australia.</t>
  </si>
  <si>
    <t>105 Delhi Rd</t>
  </si>
  <si>
    <t>North Ryde</t>
  </si>
  <si>
    <t>http://www.aao.gov.au</t>
  </si>
  <si>
    <t>The AAO Advisory Committee is mandated by the Australian Astronomical Observatory Act 2010 and advises the Secretary and Director about the performance of the astronomical functions of the AAO.
Members are appointed by the Secretary of Industry.</t>
  </si>
  <si>
    <t>Ian Wark Laboratory, Bayview Avenue</t>
  </si>
  <si>
    <t>Joint Accreditation System of Australia/New Zealand (JAS - 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</si>
  <si>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Maralinga  Nuclear Test Site Hand Back Deed signed by Commonwealth Government, SA Government and Maralinga Tjarutja</t>
  </si>
  <si>
    <t>The Building Ministers' Forum (BMF) is comprised of the group of Commonwealth, State and Territory Ministers with responsibility for building and plumbing regulation. The BMF members are the Parties to the Australian Building Codes Board Intergovernmental Agreement (ABCB IGA) which recognises the role of the BMF and establishes the ABCB. The role of the BMF is to meet periodically to review the outcomes and progress of the ABCB. Secretariat support for the BMF is provided by the Department of Industry and Science.</t>
  </si>
  <si>
    <t>WLAN Services Pty Ltd was set up as a special purpose vehicle to provide specific services to CSIRO on the Wireless LAN project.  CSIRO is a sole shareholder of WLAN Services Pty Ltd.</t>
  </si>
  <si>
    <t>5 Julius Avenue</t>
  </si>
  <si>
    <t>The National Measurement Institute (NMI), is a division of the Department of Industry, Innovation and Science,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good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</si>
  <si>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36 Bradfield Road</t>
  </si>
  <si>
    <t>West Lindfield</t>
  </si>
  <si>
    <t>http://www.measurement.gov.au</t>
  </si>
  <si>
    <t>This is a council of high level officials (which meets twice a year) from the Australian Government, the State and Territory governments, and the New Zealand Government who advise and coordinate comment on their innovation policy, activities and programs. With a targeted and strategic approach to innovation issues, the Council aims to improve the effectiveness, integration and coordination of the national innovation system."</t>
  </si>
  <si>
    <t>http://www.science.gov.au/scienceGov/CouncilsCommitteesWorkingGroups/CouncilsAndCommittees/Pages/default.aspx</t>
  </si>
  <si>
    <t>Wipfli (who merged with the previous auditors, Galusha Higgins &amp; Galusha PC)</t>
  </si>
  <si>
    <t>Idaho Falls, IDAHO, 83401</t>
  </si>
  <si>
    <t>4 Phipps Close</t>
  </si>
  <si>
    <t>ICN Limited was established as an independent company in 1995. ICNL is funded by the Department to:
- nationally coordinate state-based Industry Capability Network (ICN) offices including New Zealand;
- administer Supplier Access to Major Projects (SAMP) programme for the Australian Government; and
- manage the national database of Australian industry capabilities and project opportunities.
ICN Limited also develops and markets information on Australian industry capability.</t>
  </si>
  <si>
    <t>37 Geils Court</t>
  </si>
  <si>
    <t>http://www.icn.org.au</t>
  </si>
  <si>
    <t>47 Bowes Street</t>
  </si>
  <si>
    <t>Phillip</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</si>
  <si>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Forum,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</si>
  <si>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</si>
  <si>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Level 12, SAP House</t>
  </si>
  <si>
    <t>MCS Audit Pty Ltd</t>
  </si>
  <si>
    <t>1 Barry Drive</t>
  </si>
  <si>
    <t>The National Science and Technology Centre, known as Questacon, promotes greater understanding and awareness of science and technology within the community. Questacon was in the Department of Communications, Information, Technology and the Arts until 1 July 2003, when it became a part of the Department of Education, Science and Training until
December 2007. Since then it has operated as a division within the Department of Industry and Science. Members are appointed by the Minister for Industry and Science.  The advisory council comprises a Chair, the Questacon director and 5 other members, there are currently 2 vacant positions.</t>
  </si>
  <si>
    <t>Australia's animal health laboratory network seeks to sustain and improve the quality of livestock and livestock products, and to assure domestic and international market access through the application of best practice to veterinary laboratory services.
The aim of the network is to development and delivery of a national animal health laboratory service capability for the effective control of animal diseases of major importance to Australia.</t>
  </si>
  <si>
    <t>The Australian Institute of Marine Science (AIMS), Australia's tropical marine research agency, is recognised internationally for its leadership in research into tropical marine environments and their living aquatic resources. Its mission is to generate and transfer knowledge to support the protection and sustainable use of the marine environment through innovative, world-class scientific and technological research.
AIMS:
 - conducts strategic and applied research into marine life, from microbes to whole-of-ecosystems, and the processes that sustain them
 - monitors condition and trends in health of the marine environment
 - builds models and decision support tools to assist interpretation of the data collected
 - develops a broad spectrum of enabling technologies, from molecular sciences to ocean technologies.
AIMS' research is targeted towards priorities of Commonwealth and State Governments and industry.</t>
  </si>
  <si>
    <t>Cape Ferguson</t>
  </si>
  <si>
    <t>Cnr Jerrabomberra Ave and Hindmarsh Drive</t>
  </si>
  <si>
    <t>http://www.ga.gov.au/about/corporate-documents</t>
  </si>
  <si>
    <t>The Science and Industry Endowment Fund was founded by statute in 1926 at the same time as the predecessor organisation to CSIRO - the CSIR.  It was seeded with an appropriation by Parliament of £100,000 from consolidated revenue.  Until the 2009 rejuvenation of the SIEF, its investment priorities, as reflected in the Act, were to provide assistance to people engaged in scientific research and for the training of students in scientific research.
On 20 October 2009 the then Minister for Innovation, Industry, Science and Research, Senator the Hon. Kim Carr, announced the rejuvenation of the SIEF through an initial gift to the SIEF by CSIRO.  CSIRO has subsequently made an additional two gifts. All three gifts were made from the proceeds of licences granted by CSIRO in 2009 for its wireless local area network (WLAN) technology.  The injection of monies into the SIEF, made pursuant to a Deed of Gift dated 15 October 2009, provides the opportunity to extend the reach of the SIEF and diversify its support for a range of research activities which fall outside the mainstream and address present and future major challenges.</t>
  </si>
  <si>
    <t>Limestone Avenue</t>
  </si>
  <si>
    <t>Campbell</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</si>
  <si>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</si>
  <si>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JBT Administration Office, Village Road</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</si>
  <si>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</si>
  <si>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The Regional Development Australia (RDA) Chairs Reference Group is a reference group of RDA Chairs comprising of one representative per state and territory who are nominated by the RDAs residing in each of the states or territories.
The reference group is an informal consultation group unlike the local RDA Committees established by a MoU, the Minister established the reference group.  The group provides information and advice to the Deputy Prime Minister on critical issues in their respective jurisdiction on regional and economic development matters. 
The Department agrees to these changes.</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</si>
  <si>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</si>
  <si>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Suite 2, Level 9, 1 O'Connell Street</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</si>
  <si>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</si>
  <si>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</si>
  <si>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Not Yet Appointed</t>
  </si>
  <si>
    <t>NAPTAC is established by the Department as an associate body under the Transport and Infrastructure Council.</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</si>
  <si>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will be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</si>
  <si>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Level 21, 126 Phillip St</t>
  </si>
  <si>
    <t>http://www.infrastructureaustralia.gov.au</t>
  </si>
  <si>
    <t>http://www.transportinfrastructurecouncil.gov.au</t>
  </si>
  <si>
    <t>http://www.infrastructure.gov.au/aviation/aaf/index.aspx</t>
  </si>
  <si>
    <t>Marine Safety (Domestic Commercial Vessel) National Law Act 2012 (the National Law); and the, Marine Safety (Domestic Commercial Vessel) National Law (Consequential Amendments) Act 2012</t>
  </si>
  <si>
    <t>82 Northbourne Avenue</t>
  </si>
  <si>
    <t>http://www.infrastructure.gov.au/maritime/safety/nmsr.aspx</t>
  </si>
  <si>
    <t>NHVR commenced administering a single set of laws for heavy vehicles under the Heavy Vehicle National Law</t>
  </si>
  <si>
    <t>Gassworks Level 3, 76 Skyring Terrace</t>
  </si>
  <si>
    <t>Newstead</t>
  </si>
  <si>
    <t>http://www.nhvr.gov.au/</t>
  </si>
  <si>
    <t>http://www.nhvr.gov.au/about-us/what-we-do/corporate-plan</t>
  </si>
  <si>
    <t>The Moorebank Intermodal Company Limited (MIC) was established to facilitate the development of an intermodal terminal at Moorebank in Sydney's south-west.  MIC is a Government Business Enterprise (GBE), which is incorporated under the Commonwealth Corporations Act 2001, and operates under the Public Governance, Performance and Accountability Act 2013 (PGPA Act).  MIC is wholly owned by the Australian Government, which is represented by the Minister for Infrastructure and Transport and the Minister for Finance as MIC's two Shareholder Ministers.
MIC will oversee the development of the Moorebank Intermodal Terminal. MIC aims to optimise private sector expertise and investment, through a competitive process, to develop and operate the intermodal terminal and meet the project's objectives.
MIC's objectives for the project are to:
? boost national productivity over the long-term through improved freight network capacity and rail utilisation
? create a flexible and commercially viable common user facility for rail operators and other terminal users
? attract employment and investment to south-western Sydney
? achieve sound environmental and social outcomes that are considerate of community views
? optimise value for money for MIC having regard to the other stated project objectives</t>
  </si>
  <si>
    <t>http://www.micl.com.au</t>
  </si>
  <si>
    <t>http://www.micl.com.au/about-us/statement-of-corporate-intent.aspx</t>
  </si>
  <si>
    <t>http://www.micl.com.au/about-us/annual-report.aspx</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</si>
  <si>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and now has responsibility for regulatory oversight of rail safety law in the jurisdictions of New South Wales, Victoria, South Australia, Tasmania, the Northern Territory, the Australian Capital Territory, and Western Australia.</t>
  </si>
  <si>
    <t>Level 1, 75 Hindmarsh Square</t>
  </si>
  <si>
    <t>http://www.onrsr.com.au/</t>
  </si>
  <si>
    <t>The key function of the Transport and Infrastructure Senior Officials' Committee (TISOC) is to develop, coordinate and progress the strategic agenda of the Transport and Infrastructure Council.</t>
  </si>
  <si>
    <t>http://www.transportinfrastructurecouncil.gov.au/officials_committee</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</si>
  <si>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</si>
  <si>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Australian Transport Safety Bureau (ATSB) is Australia's national transport safety investigator. The ATSB's function is to improve transport safety by investigating and reporting on aviation, maritime and rail safety matters.</t>
  </si>
  <si>
    <t>62 Northbourne Avenue</t>
  </si>
  <si>
    <t>http://www.atsb.gov.au</t>
  </si>
  <si>
    <t>https://www.atsb.gov.au/about_atsb/corporateplan2016/</t>
  </si>
  <si>
    <t>https://www.atsb.gov.au/publications/2016/annual-report-2015-16/</t>
  </si>
  <si>
    <t>78 439 379 275</t>
  </si>
  <si>
    <t>Unit 6A, 97 Northbourne Ave (F1 Solutions Bldg)</t>
  </si>
  <si>
    <t>http://www.rdaact.org.au</t>
  </si>
  <si>
    <t>49 731 314 890</t>
  </si>
  <si>
    <t>10 Chittaway Road</t>
  </si>
  <si>
    <t>Ourimbah</t>
  </si>
  <si>
    <t>http://www.rdacc.org.au</t>
  </si>
  <si>
    <t>55 418 618 640</t>
  </si>
  <si>
    <t>Suite 4, 59 Hill Street</t>
  </si>
  <si>
    <t>Orange</t>
  </si>
  <si>
    <t>http://www.rdacentralwest.org.au</t>
  </si>
  <si>
    <t>http://www.rdacentralwest.org.au/our-priorities/regional-plan/</t>
  </si>
  <si>
    <t>19 030 783 279</t>
  </si>
  <si>
    <t>81a North Street</t>
  </si>
  <si>
    <t>Nowra</t>
  </si>
  <si>
    <t>http://www.rdafsc.com.au</t>
  </si>
  <si>
    <t>39 391 813 076</t>
  </si>
  <si>
    <t>353 Blende Street</t>
  </si>
  <si>
    <t>Broken Hill</t>
  </si>
  <si>
    <t>http://www.rdafarwestnsw.org.au</t>
  </si>
  <si>
    <t>65 229 482 135</t>
  </si>
  <si>
    <t>Level 3, 251 Wharf Road</t>
  </si>
  <si>
    <t>Newcastle</t>
  </si>
  <si>
    <t>http://www.rdahunter.org.au</t>
  </si>
  <si>
    <t>46 389 260 571</t>
  </si>
  <si>
    <t>87-89 Market Street</t>
  </si>
  <si>
    <t>http://www.rdaillawarra.com.au</t>
  </si>
  <si>
    <t>http://www.rdaillawarra.com.au/home/about-us/regional-plan/</t>
  </si>
  <si>
    <t>94 866 952 886</t>
  </si>
  <si>
    <t>Level 1, Suites 9 &amp; 10, 111 William Street</t>
  </si>
  <si>
    <t>Port Macquarie</t>
  </si>
  <si>
    <t>http://www.rdamidnorthcoast.org.au</t>
  </si>
  <si>
    <t>14 980 981 822</t>
  </si>
  <si>
    <t>440 Swift Street</t>
  </si>
  <si>
    <t>Albury</t>
  </si>
  <si>
    <t>http://www.rdamurray.org.au</t>
  </si>
  <si>
    <t>67 306 109 661</t>
  </si>
  <si>
    <t>Suite 6, Level 1, 175 Rusden Street</t>
  </si>
  <si>
    <t>Armidale</t>
  </si>
  <si>
    <t>http://www.rdani.org.au</t>
  </si>
  <si>
    <t>19 029 547 565</t>
  </si>
  <si>
    <t>Level 3, Rous Water Building, 218 Molesworth Street</t>
  </si>
  <si>
    <t>Lismore</t>
  </si>
  <si>
    <t>28 264 534 206</t>
  </si>
  <si>
    <t>Suite 4, Level 1, 47-59 Wingewarra Street</t>
  </si>
  <si>
    <t>Dubbo</t>
  </si>
  <si>
    <t>http://www.rdaorana.org.au</t>
  </si>
  <si>
    <t>11 527 622 696</t>
  </si>
  <si>
    <t>Suite 12A-13, Level 1, 130-140 Banna Ave</t>
  </si>
  <si>
    <t>Griffith</t>
  </si>
  <si>
    <t>http://www.rdariverina.org.au</t>
  </si>
  <si>
    <t>16 954 683 226</t>
  </si>
  <si>
    <t>Level 1, 114 Crawford Street</t>
  </si>
  <si>
    <t>Queanbeyan</t>
  </si>
  <si>
    <t>http://www.rdasi.org.au</t>
  </si>
  <si>
    <t>42 973 708 239</t>
  </si>
  <si>
    <t>Suite 102, Level 1 460 Church Street</t>
  </si>
  <si>
    <t>North Parramatta</t>
  </si>
  <si>
    <t>http://www.rdasydney.org.au</t>
  </si>
  <si>
    <t>17 438 221 797</t>
  </si>
  <si>
    <t>Suite 8B, Level 1, 25 Parap Road</t>
  </si>
  <si>
    <t>Parap</t>
  </si>
  <si>
    <t>http://www.rdant.com.au</t>
  </si>
  <si>
    <t>25 193 934 349</t>
  </si>
  <si>
    <t>Suite D, 162 Hume Street</t>
  </si>
  <si>
    <t>Toowoomba</t>
  </si>
  <si>
    <t>http://www.rda-ddsw.org.au</t>
  </si>
  <si>
    <t>30 438 376 695</t>
  </si>
  <si>
    <t>Level 1, Cairns Port Authority Building Corner of Grafton &amp; Hartley Streets</t>
  </si>
  <si>
    <t>http://www.rdafnqts.org.au</t>
  </si>
  <si>
    <t>25 Yeppoon Road</t>
  </si>
  <si>
    <t>Parkhurst</t>
  </si>
  <si>
    <t>http://www.rdafcw.com.au</t>
  </si>
  <si>
    <t>http://www.rdafcw.com.au/regional-plans</t>
  </si>
  <si>
    <t>62 263 636 894</t>
  </si>
  <si>
    <t>Level 1, AD62, 7 Short Street</t>
  </si>
  <si>
    <t>Southport</t>
  </si>
  <si>
    <t>http://www.rdagoldcoast.org.au</t>
  </si>
  <si>
    <t>26 394 882 199</t>
  </si>
  <si>
    <t>17 Lowry Street</t>
  </si>
  <si>
    <t>North Ipswich</t>
  </si>
  <si>
    <t>http://www.rdaiwm.org.au</t>
  </si>
  <si>
    <t>54 726 472 231</t>
  </si>
  <si>
    <t>Level 1, 6 Ewing Road</t>
  </si>
  <si>
    <t>Woodridge</t>
  </si>
  <si>
    <t>http://www.rdaloganandredlands.org.au</t>
  </si>
  <si>
    <t>74 283 115 224</t>
  </si>
  <si>
    <t>Suite 4, Corner Gordon and Peel Streets</t>
  </si>
  <si>
    <t>Mackay</t>
  </si>
  <si>
    <t>http://www.rdamackaywhitsunday.org.au</t>
  </si>
  <si>
    <t>53 725 465 871</t>
  </si>
  <si>
    <t>Unit 1, 77 King Street</t>
  </si>
  <si>
    <t>Caboolture</t>
  </si>
  <si>
    <t>http://www.rdamoretonbay.org.au</t>
  </si>
  <si>
    <t>73 171 280 102</t>
  </si>
  <si>
    <t>Level 4, 12 First Avenue</t>
  </si>
  <si>
    <t>Maroochydore</t>
  </si>
  <si>
    <t>http://www.rdasunshinecoast.org.au</t>
  </si>
  <si>
    <t>http://www.rdasunshinecoast.org.au/2013-16-regional-roadmap-framework/</t>
  </si>
  <si>
    <t>44 798 638 628</t>
  </si>
  <si>
    <t>Level 1, Enterprise House, 6 The Strand</t>
  </si>
  <si>
    <t>http://www.rdanwq.org.au</t>
  </si>
  <si>
    <t>Suite 3, 319 - 325 Kent Street</t>
  </si>
  <si>
    <t>Maryborough</t>
  </si>
  <si>
    <t>http://www.rdawidebayburnett.org.au</t>
  </si>
  <si>
    <t>89 816 693 886</t>
  </si>
  <si>
    <t>4 Angas Place</t>
  </si>
  <si>
    <t>Strathalbyn</t>
  </si>
  <si>
    <t>http://www.rdahc.com.au</t>
  </si>
  <si>
    <t>51 158 580 402</t>
  </si>
  <si>
    <t>2/70 Hindmarsh Square</t>
  </si>
  <si>
    <t>http://www.rdametroadelaide.com.au</t>
  </si>
  <si>
    <t>70 509 677 325</t>
  </si>
  <si>
    <t>28 Murray Street</t>
  </si>
  <si>
    <t>Tanunda</t>
  </si>
  <si>
    <t>http://www.barossa.org.au</t>
  </si>
  <si>
    <t>http://www.barossa.org.au/regional-roadmap/2014-regional-roadmap/</t>
  </si>
  <si>
    <t>2A Stirling Road</t>
  </si>
  <si>
    <t>Port Augusta</t>
  </si>
  <si>
    <t>http://www.rdafn.com.au</t>
  </si>
  <si>
    <t>83 127 441 747</t>
  </si>
  <si>
    <t>Old Town Hall Commercial Street</t>
  </si>
  <si>
    <t>East Mount Gambier</t>
  </si>
  <si>
    <t>http://www.rdalimestonecoast.org.au</t>
  </si>
  <si>
    <t>32 137 252 384</t>
  </si>
  <si>
    <t>137 Adelaide Road</t>
  </si>
  <si>
    <t>Murray Bridge</t>
  </si>
  <si>
    <t>http://www.murraylands.org.au</t>
  </si>
  <si>
    <t>97 230 147 358</t>
  </si>
  <si>
    <t>89 Liverpool Street</t>
  </si>
  <si>
    <t>Port Lincoln</t>
  </si>
  <si>
    <t>http://www.eyreregion.com.au</t>
  </si>
  <si>
    <t>68 705 101 048</t>
  </si>
  <si>
    <t>85 Ellen Street</t>
  </si>
  <si>
    <t>Port Pirie</t>
  </si>
  <si>
    <t>http://www.yorkeandmidnorth.com.au</t>
  </si>
  <si>
    <t>58 012 013 049</t>
  </si>
  <si>
    <t>12-16 St John Street</t>
  </si>
  <si>
    <t>Launceston</t>
  </si>
  <si>
    <t>http://www.rdatasmania.org.au</t>
  </si>
  <si>
    <t>Level 2, Harrison Place, 237 Ryrie Street</t>
  </si>
  <si>
    <t>Geelong</t>
  </si>
  <si>
    <t>http://www.rdv.vic.gov.au/regional-development-australia/committees/barwon-south-west</t>
  </si>
  <si>
    <t>33 Breed Street</t>
  </si>
  <si>
    <t>Traralgon</t>
  </si>
  <si>
    <t>http://www.rdv.vic.gov.au/regional-development-australia/committees/gippsland</t>
  </si>
  <si>
    <t>111 Armstrong Street</t>
  </si>
  <si>
    <t>North Ballarat</t>
  </si>
  <si>
    <t>http://www.rdv.vic.gov.au/regional-development-australia/committees/grampians</t>
  </si>
  <si>
    <t>First Floor, 62 Ovens Street</t>
  </si>
  <si>
    <t>Wangaratta</t>
  </si>
  <si>
    <t>http://www.rdv.vic.gov.au/regional-development-australia/committees/hume</t>
  </si>
  <si>
    <t>Level 1, 56-60 King Street</t>
  </si>
  <si>
    <t>Bendigo</t>
  </si>
  <si>
    <t>http://www.rdv.vic.gov.au/regional-development-australia/committees/loddon-mallee</t>
  </si>
  <si>
    <t>12 Maroondah Highway</t>
  </si>
  <si>
    <t>Ringwood</t>
  </si>
  <si>
    <t>http://www.rdv.vic.gov.au/regional-development-australia/committees/eastern-melbourne</t>
  </si>
  <si>
    <t>Suite 16, Level 1, 20 Enterprise Drive</t>
  </si>
  <si>
    <t>Bundoora</t>
  </si>
  <si>
    <t>http://www.rdv.vic.gov.au/regional-development-australia/committees/northern-melbourne</t>
  </si>
  <si>
    <t>165-169 Thomas Street</t>
  </si>
  <si>
    <t>Dandenong</t>
  </si>
  <si>
    <t>Level 1, 67 Ashley Street</t>
  </si>
  <si>
    <t>Tottenham</t>
  </si>
  <si>
    <t>79 076 244 669</t>
  </si>
  <si>
    <t>171 Piccadilly Street</t>
  </si>
  <si>
    <t>Kalgoorlie</t>
  </si>
  <si>
    <t>http://www.rdage.com.au</t>
  </si>
  <si>
    <t>76 274 049 432</t>
  </si>
  <si>
    <t>Suite 6, First Floor, The Coach House, Cnr York Street and Peels Place</t>
  </si>
  <si>
    <t>Albany</t>
  </si>
  <si>
    <t>http://www.rdagreatsouthern.com.au</t>
  </si>
  <si>
    <t>96 544 957 591</t>
  </si>
  <si>
    <t>Unit 4, 20 Hamersley Street</t>
  </si>
  <si>
    <t>Broome</t>
  </si>
  <si>
    <t>http://www.rdakimberley.com.au</t>
  </si>
  <si>
    <t>22 450 469 916</t>
  </si>
  <si>
    <t>Level 2, Suite 9, 209 Foreshore Drive</t>
  </si>
  <si>
    <t>Geraldton</t>
  </si>
  <si>
    <t>http://www.rdamwg.com.au</t>
  </si>
  <si>
    <t>33 048 864 681</t>
  </si>
  <si>
    <t>17/38 Mandurah Terrace</t>
  </si>
  <si>
    <t>Mandurah</t>
  </si>
  <si>
    <t>http://www.rdapeel.org.au</t>
  </si>
  <si>
    <t>85 627 952 016</t>
  </si>
  <si>
    <t>Office 2, The RISE, 28 Eighth Avenue</t>
  </si>
  <si>
    <t>Maylands</t>
  </si>
  <si>
    <t>http://www.rdaperth.com.au</t>
  </si>
  <si>
    <t>83 499 631 861</t>
  </si>
  <si>
    <t>Suite 5, Welcome Lotteries House, 7 Morse Court</t>
  </si>
  <si>
    <t>Karratha</t>
  </si>
  <si>
    <t>http://www.rdapilbara.org.au</t>
  </si>
  <si>
    <t>84 863 950 712</t>
  </si>
  <si>
    <t>Podium Level Bunbury Tower 61 Victoria Street</t>
  </si>
  <si>
    <t>Bunbury</t>
  </si>
  <si>
    <t>http://www.rdasouthwest.com.au</t>
  </si>
  <si>
    <t>30 580 026 380</t>
  </si>
  <si>
    <t>3 Constable Street</t>
  </si>
  <si>
    <t>Gingin</t>
  </si>
  <si>
    <t>http://www.rdawheatbelt.com.au</t>
  </si>
  <si>
    <t>http://www.rdawheatbelt.com.au/publications/current/item/whea</t>
  </si>
  <si>
    <t>http://www.transportinfrastructurecouncil.gov.au/iwg</t>
  </si>
  <si>
    <t>Maritime Transport and Offshore Facilities Security Regulations 2003</t>
  </si>
  <si>
    <t>Level 12, 535 Bourke Street</t>
  </si>
  <si>
    <t>http://www.tca.gov.au</t>
  </si>
  <si>
    <t>http://www.tca.gov.au/tca/publications-reports</t>
  </si>
  <si>
    <t>Airports Act 1996</t>
  </si>
  <si>
    <t>http://www.infrastructure.gov.au/aviation/airport/planning/aeo_contact.aspx</t>
  </si>
  <si>
    <t>Aviation Transport Security Regulations 2005</t>
  </si>
  <si>
    <t>The Inspector, when directed by the Minister, inquires into a major transport or offshore security incident, or a pattern or series of incidents that point to a systemic failure or possible weakness of aviation or maritime transport security regulatory systems.</t>
  </si>
  <si>
    <t>Level 4, 179 Turbot Street</t>
  </si>
  <si>
    <t>http://www.infrastructure.gov.au/transport/security/oits</t>
  </si>
  <si>
    <t>Level 3, 600 Bourke Street</t>
  </si>
  <si>
    <t>http://www.ntc.gov.au</t>
  </si>
  <si>
    <t>http://www.ntc.gov.au/about-ntc/ntc-corporate-strategies-and-reports/</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</si>
  <si>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</si>
  <si>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</si>
  <si>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The role of the Australian Bicycle Council (ABC) is to:
? oversee and coordinate the implementation of the Australian National Cycling Strategy;
? provide a forum for the sharing of information between stakeholders involved in the implementation of the strategy, and
? maintain a repository of information and resources to promote increased cycling in Australia.</t>
  </si>
  <si>
    <t>Suite 2, Level 9, 287 Elizabeth Street</t>
  </si>
  <si>
    <t>http://www.bicyclecouncil.com.au</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</si>
  <si>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</si>
  <si>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Level 3, Suite 1227, International Terminal (T1)</t>
  </si>
  <si>
    <t>http://www.coordaus.com.au/</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</si>
  <si>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</si>
  <si>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Sir Donald Bradman Drive Passenger Rail Terminal Road</t>
  </si>
  <si>
    <t>Mile End</t>
  </si>
  <si>
    <t>http://www.artc.com.au</t>
  </si>
  <si>
    <t>http://www.artc.com.au/Content.aspx?p=28</t>
  </si>
  <si>
    <t>Sydney Airport Demand Management Act 1997 and associated Regulations</t>
  </si>
  <si>
    <t>http://www.infrastructure.gov.au/aviation/airport/planning/apr_slots.aspx</t>
  </si>
  <si>
    <t>The Sydney Airport Community Forum (SACF) provides advice to the Minister for Infrastructure and Transport on the Long Term Operating Plan for the Airport.</t>
  </si>
  <si>
    <t>http://www.sacf.infrastructure.gov.au</t>
  </si>
  <si>
    <t>http://www.infrastructure.gov.au/aviation/airport/planning/abc_contact.aspx</t>
  </si>
  <si>
    <t>16 Furzer Street</t>
  </si>
  <si>
    <t>http://www.casa.gov.au</t>
  </si>
  <si>
    <t>https://www.casa.gov.au/publication/corporate-plan-2017-18</t>
  </si>
  <si>
    <t>https://www.casa.gov.au/publication/annual-report-2016-17</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</si>
  <si>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</si>
  <si>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25 Constitution Avenue</t>
  </si>
  <si>
    <t>http://www.airservicesaustralia.com</t>
  </si>
  <si>
    <t>http://www.airservicesaustralia.com/2017-18-corporate-plan/</t>
  </si>
  <si>
    <t>http://www.airservicesaustralia.com/publications/corporate-publications/annual-reports</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</si>
  <si>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</si>
  <si>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http://www.amsa.gov.au</t>
  </si>
  <si>
    <t>http://www.amsa.gov.au/forms-and-publications/about-amsa/publications/Corporate-Plans/index.asp</t>
  </si>
  <si>
    <t>http://www.amsa.gov.au/forms-and-publications/about-amsa/publications/Annual-Reports/index.asp</t>
  </si>
  <si>
    <t>Motor Vehicle Standards Act 1989, section 22(2)</t>
  </si>
  <si>
    <t>https://infrastructure.gov.au/maritime/business/liner_shipping/index.aspx</t>
  </si>
  <si>
    <t>http://www.austroads.com.au</t>
  </si>
  <si>
    <t>http://www.austroads.com.au/about-austroads/strategic-planning</t>
  </si>
  <si>
    <t>Housing and Community Amenities; Recreation and Culture</t>
  </si>
  <si>
    <t>PARKES</t>
  </si>
  <si>
    <t>http://www.nationalcapital.gov.au</t>
  </si>
  <si>
    <t>http://www.nationalcapital.gov.au/index.php?option=com_content&amp;view=article&amp;id=2729&amp;Itemid=961</t>
  </si>
  <si>
    <t>http://www.nationalcapital.gov.au/index.php?option=com_content&amp;view=article&amp;id=176:h8s1&amp;catid=56:ql-menu-corporate&amp;Itemid=175</t>
  </si>
  <si>
    <t>New Military Barracks</t>
  </si>
  <si>
    <t>Norfolk Island</t>
  </si>
  <si>
    <t>Government House</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</si>
  <si>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</si>
  <si>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Christmas Island Administration Building</t>
  </si>
  <si>
    <t>Jalan Pantai, Christmas Island, Indian Ocean</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</si>
  <si>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</si>
  <si>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500 Burwood Hwy</t>
  </si>
  <si>
    <t>Vermont South</t>
  </si>
  <si>
    <t>http://www.arrb.com.au</t>
  </si>
  <si>
    <t>http://www.nationalcapital.gov.au/index.php?option=com_content&amp;view=article&amp;id=2111&amp;Itemid=824</t>
  </si>
  <si>
    <t>The Asbestos Safety and Eradication Agency provides a national focus on asbestos issues which goes beyond workplace safety to encompass environmental and public health concerns.  The agency aims to ensure asbestos issues receive the attention and focus needed to drive change across all levels of government.</t>
  </si>
  <si>
    <t>Level 10, 255 Elizabeth St</t>
  </si>
  <si>
    <t>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t>
  </si>
  <si>
    <t>Level 8, 255 Elizabeth St</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</si>
  <si>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</si>
  <si>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Level 7, 309 Kent Street</t>
  </si>
  <si>
    <t>509 St Kilda Road</t>
  </si>
  <si>
    <t>http://www.abcc.gov.au</t>
  </si>
  <si>
    <t>Level 7, New Acton Nishi, 2 Phillip Law St</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</si>
  <si>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</si>
  <si>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Level 4, 11 Exhibition Street</t>
  </si>
  <si>
    <t>The Fair Work Ombudsman and Registered Organisations Entity was established on 1 May 2017 upon the commencement of the Registered Organisations Commission.
Under the Public Governance, Performance and Accountability Rule 2014 the Fair Work Ombudsman and Registered Organisations Commission Entity (FWOROCE) is considered to be a listed entity comprising of following combination of independent bodies:
? The Office of the Fair Work Ombudsman, established on 1 July 2009, and
? The Registered Organisations Commission, established on 1 May 2017.
The Fair Work Ombudsman is an independent statutory office. Our jurisdiction is set out in the Fair Work Act and our services are free to all workers and employers in Australia.
Our main role is to:
- promote harmonious, productive and cooperative workplace relations
- ensure compliance with Australian workplace laws
- monitor certain 457 subclass visa arrangements.
The Registered Organisations Commission is responsible for improving the governance and financial accountability of unions and employer associations by ensuring compliance with the Fair Work (Registered Organisations) Act 2009 through education, monitoring, and, where appropriate, enforcement.
www.roc.gov.au
Registered Organisations Commission: 1300 341 665</t>
  </si>
  <si>
    <t>Level 9, 414 La Trobe St</t>
  </si>
  <si>
    <t>http://www.fsc.gov.au</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</si>
  <si>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</si>
  <si>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121 Marcus Clarke St</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</si>
  <si>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</si>
  <si>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Level 6, 18 Honeysuckle Drive</t>
  </si>
  <si>
    <t>www.coallsl.com.au</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</si>
  <si>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</si>
  <si>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Level 4/121 Marcus Clarke St</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</si>
  <si>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</si>
  <si>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http://www.srcc.gov.au</t>
  </si>
  <si>
    <t>The role of the Parliamentary Budget Office (PBO) is to inform the Parliament by providing independent and non-partisan analysis of the budget cycle, fiscal policy and the financial implications of proposals.</t>
  </si>
  <si>
    <t>Parliament House</t>
  </si>
  <si>
    <t>http://www.pbo.gov.au</t>
  </si>
  <si>
    <t>http://www.aph.gov.au/About_Parliament/Parliamentary_Departments/Parliamentary_Budget_Office/reports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</si>
  <si>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http://www.aph.gov.au/Parliamentary_Business/Committees/House_of_Representatives_Committees</t>
  </si>
  <si>
    <t>http://www.aph.gov.au/About_Parliament/Parliamentary_Departments/Department_of_the_House_of_Representatives/Annual_Report_2015-16</t>
  </si>
  <si>
    <t>http://www.aph.gov.au/About_Parliament/Parliamentary_Departments/Department_of_the_Senate/Corporate_Plans/Corporate_Plan_2017_18</t>
  </si>
  <si>
    <t>The Referendum Council has been established for constitutional recognition of Aboriginal and Torres Strait Islander peoples.
The council will advise the government on progress and next steps towards a referendum to recognise Aboriginal and Torres Strait Islander peoples in the Australian Constitution.
The Referendum Council is an eminent group and will guide an important national discussion about recognition. The engagement process will employ digital and traditional means so that all Australians can have their say on recognition.</t>
  </si>
  <si>
    <t>IBA's investment - managed fund</t>
  </si>
  <si>
    <t>92 355 897 336</t>
  </si>
  <si>
    <t>https://www.dta.gov.au</t>
  </si>
  <si>
    <t>https://www.dta.gov.au/who-we-are/corporate/</t>
  </si>
  <si>
    <t>On 28 January 2015, the Prime Minister announced that the 2015 COAG agenda will address the problem of violence against women at a national level.
The Prime Minister has established an Advisory Panel to support COAG to address the problem of violence against women in Australia. Former Victorian Police Commissioner, Mr Ken Lay APM, will Chair the Advisory Panel.  Ms Rosie Batty, Australian of the Year 2015, and Ms Heather Nancarrow, Chief Executive Officer of Australia's National Research Organisation for Women's Safety (ANROWS) are joint Deputy Chairs. You can read the Prime Minister's announcement about the full membership of the Advisory Panel here.
On 17 April 2015, COAG, in its 39th meeting, addressed the problem of violence against women.</t>
  </si>
  <si>
    <t>PO Box 6500</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</si>
  <si>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</si>
  <si>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http://www.dpmc.gov.au/inslm</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</si>
  <si>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</si>
  <si>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The Prime Minister's Business Advisory Council brings together 12 prominent Australian and global business leaders and experts . It will meet at least three times a year with senior members of the Government. The Council advises the Government on programmes and policies that support a strong and nimble economy to capitalise on Australia's potential and enable small and large businesses to grow.</t>
  </si>
  <si>
    <t>The Prime Minister's Indigenous Advisory Council (the 'Council') will provide advice to the Government on Indigenous affairs, and will focus on practical changes to improve the lives of Aboriginal and Torres Strait Islander people.
- The Council will provide ongoing advice to the Government on emerging policy and implementation issues related to Indigenous affairs including, but not limited to:
  - improving school attendance and educational attainment;
  - creating lasting employment opportunities in the real economy;
  - reviewing land ownership and other drivers of economic development;
  - preserving Aboriginal and Torres Strait Islander cultures;
  - building reconciliation and creating a new partnership between black and white Australians;
  - empowering Aboriginal and Torres Strait Islander communities;
  - building the capacity of communities, service providers and governments;
  - promoting better evaluation to inform government decision-making;
  - supporting greater shared responsibility and reducing dependence on government within indigenous communities; and
  - achieving constitutional recognition of Aboriginal and Torres Strait Islander people.
- The Council will engage with Aboriginal and Torres Strait Islander communities, including existing Indigenous advocacy bodies, to ensure that the Government has access to a diversity of views. The Council will also engage with other individuals and organisations, as relevant to the Government's agenda.
- The Government may request the Council to provide advice on specific policy and programme effectiveness, to help ensure that Indigenous programmes achieve real, positive change in the lives of Aboriginal people.
- The Council will report annually to the Government on its activities, via letter to the Prime Minister.
The Council will have up to 12 members, including a Chair and Deputy Chair.  Members will be both Indigenous and non-Indigenous.  Members will have a strong understanding of Indigenous culture and bring a diversity of expertise in economic development and business acumen, employment, education, youth participation, service delivery and health.  The membership will include representation from both the private, public and civil society sectors and be drawn from across Australia, with at least one representative from a remote area.  
The Council will meet three times annually with the Prime Minister and relevant senior ministers.  The Council will report annually to the Government on its activities, via letter to the Prime Minister.
Secretariat support will be provided by the  Department of the Prime Minister and Cabinet.</t>
  </si>
  <si>
    <t>A 14-member committee has been appointed to co-ordinate civil society engagement with G20 leaders. The Committee will identify key policy positions of non-government sector voices in Australia to feed into the G20 Leaders' Summit agenda.</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</si>
  <si>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</si>
  <si>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http://www.wilpenapound.com.au</t>
  </si>
  <si>
    <t>Under the Act, the INSLM is appointed on a part-time basis for a period not exceeding three years. The INSLM is eligible for reappointment once only. The INSLM's role is to review the operation, effectiveness and implications of Australia's counter-terrorism and national security legislation on an ongoing basis. This includes considering whether the laws contain appropriate safeguards for protecting the rights of individuals, remain proportionate to any threat of terrorism or threat to national security or both, and remain necessary</t>
  </si>
  <si>
    <t>179 Elizabeth Street</t>
  </si>
  <si>
    <t>http://www.voyages.com.au</t>
  </si>
  <si>
    <t>166-180 George St</t>
  </si>
  <si>
    <t>http://www.ncie.org.au</t>
  </si>
  <si>
    <t>Merit Partners</t>
  </si>
  <si>
    <t>PO Box 1953</t>
  </si>
  <si>
    <t>Berrimah</t>
  </si>
  <si>
    <t>334 Flinders Street</t>
  </si>
  <si>
    <t>http://www.holidayinn.com/townsville</t>
  </si>
  <si>
    <t>Level 1, 16 Bowes Place</t>
  </si>
  <si>
    <t>GPO Box 3671</t>
  </si>
  <si>
    <t>Outback Stores provides retail services to remote stores on behalf of Indigenous communities with the aim to improve the health, employment and economy of remote Indigenous communities.</t>
  </si>
  <si>
    <t>67 Pruen Road</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</si>
  <si>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</si>
  <si>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</si>
  <si>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B Block, Treasury Building, Parkes Pl</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</si>
  <si>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</si>
  <si>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19 National Circuit</t>
  </si>
  <si>
    <t>The Nomination Panel was established to:
- conduct a selection process for non-executive Members and Chairpersons to the Boards, based on the principle of merit and having regard to the selection criteria provided by the Minister for Broadband, Communications and the Digital Economy;
- provide the Minister with a written shortlist of at least three recommended candidates for each vacancy with a comparative assessment of the recommended candidates; and
- the panel is assisted in carrying out these functions by a secretariat within the Department of Communications and, as required, a recruitment firm.</t>
  </si>
  <si>
    <t>HLB Mann Judd</t>
  </si>
  <si>
    <t>http://www.tjapukai.com.au</t>
  </si>
  <si>
    <t>http://www.wildmanwildernesslodge.com.au</t>
  </si>
  <si>
    <t>The Indigenous Land Corporation (ILC) is an independent statutory authority of the Australian Government, established in 1995. ILC's purpose is to assist Indigenous people to acquire and manage land to achieve economic, environmental, social and cultural benefits. New projects are developed by applications/ ideas  submitted by Indigenous organisations or landholders, or by the ILC in collaboration with other organisations and government agencies. The ILC also operates commercial businesses to deliver training and employment opportunities for Indigenous people in agriculture and tourism.</t>
  </si>
  <si>
    <t>http://www.ilc.gov.au/Home/News/New-ILC-Corporate-Plan</t>
  </si>
  <si>
    <t>http://www.pomaritime.com</t>
  </si>
  <si>
    <t>Social Security and Welfare; Other Economic Affairs Culture</t>
  </si>
  <si>
    <t>Level 1, Torres Strait Haus, 46 Victoria Parade</t>
  </si>
  <si>
    <t>Thursday Island</t>
  </si>
  <si>
    <t>http://www.tsra.gov.au/the-tsra/corporate-information</t>
  </si>
  <si>
    <t>The Council of Australian Governments (COAG) is the peak intergovernmental forum in Australia, comprising the Prime Minister, State Premiers, Territory Chief Ministers and the President of the Australian Local Government Association. 
Members include heads of the Australian Government, State and Territory governments, and the president of the Australian Local Government Association.</t>
  </si>
  <si>
    <t>30 Bougainvillea Drive</t>
  </si>
  <si>
    <t>Alyangula</t>
  </si>
  <si>
    <t>King George Terrace</t>
  </si>
  <si>
    <t>5 Bunaan Close, Wreck Bay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</si>
  <si>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</si>
  <si>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</si>
  <si>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</si>
  <si>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</si>
  <si>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</si>
  <si>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PMB, Pickataramoor</t>
  </si>
  <si>
    <t>Melville Island</t>
  </si>
  <si>
    <t>2 National Cct</t>
  </si>
  <si>
    <t>Level 5, Childers Square, 14 Childers Street</t>
  </si>
  <si>
    <t>http://www.ombudsman.gov.au/about/accountability-and-reporting/corporate-plan</t>
  </si>
  <si>
    <t>http://www.ombudsman.gov.au/publications/annual</t>
  </si>
  <si>
    <t>39-41 Woods Street</t>
  </si>
  <si>
    <t>27 Stuart Hwy</t>
  </si>
  <si>
    <t>Alice Springs</t>
  </si>
  <si>
    <t>45 Mitchell Street</t>
  </si>
  <si>
    <t>http://www.nlc.org.au/publications/cat/corporate-plan</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</si>
  <si>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</si>
  <si>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The Council considers the nominations of Australian citizens, other than military personnel, for an award in the Order of Australia. The Order of Australia is the pre-eminent means of recognising outstanding achievement and contribution by Australians. The Council makes recommendations for awards directly to the Governor-General for approval and announcement.
Council consists of 8 community members (1 of whom is the Chair), State and Territory government members, and 3 ex officio members being the Cabinet Secretary, the Chief of the Defence Force and a Departmental official. Prime Minister recommends the community members and State and Territory governments recommend their members to the Governor-General for approval.</t>
  </si>
  <si>
    <t>http://www.itsanhonour.gov.au</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</si>
  <si>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</si>
  <si>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PO Box 281</t>
  </si>
  <si>
    <t>Civic Square</t>
  </si>
  <si>
    <t>Level 1, 2-6 Shea Street</t>
  </si>
  <si>
    <t>The Department of Prime Minister and Cabinet's (PMandC) principal function is to provide high-quality policy advice to the Prime Minister and the Cabinet on matters that are at the forefront of public and government administration, including domestic and international affairs and, in particular, the implications of proposals for Commonwealth-State relations. The Department briefs the Prime Minister, the Cabinet Secretary, and the Parliamentary Secretary to the Prime Minister, and consults extensively across the Australian Public Service (APS) to ensure that the advice provided draws on the most appropriate sources.</t>
  </si>
  <si>
    <t>Social Security and Welfare; General Public Services; Recreation and Culture</t>
  </si>
  <si>
    <t>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t>
  </si>
  <si>
    <t>http://www.communitybusinesspartnership.gov.au/</t>
  </si>
  <si>
    <t>Department of Social Services (DSS) has policy responsibility for: families and children; child care; housing; community services; seniors; disability and carers; women; ageing and aged care; disability employment services; working age and student payments; settlement and multicultural services; and civil society and volunteering.</t>
  </si>
  <si>
    <t>Social Security and Welfare; Education; Health; Public Order and Safety; Housing and Community</t>
  </si>
  <si>
    <t>Soward Way (Cnr Athllon Drive)</t>
  </si>
  <si>
    <t>Greenway</t>
  </si>
  <si>
    <t>https://www.dss.gov.au/publications-articles/corporate-publications/department-of-social-services-corporate-plans</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</si>
  <si>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</si>
  <si>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Level 1, 43-45 Brougham Street</t>
  </si>
  <si>
    <t>http://www.ndis.gov.au/sites/default/files/documents/corporate_plan.pdf</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</si>
  <si>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</si>
  <si>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</si>
  <si>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Ms Sandra Lawson from Grant Thornton</t>
  </si>
  <si>
    <t>GPO Box 24229</t>
  </si>
  <si>
    <t>LBW &amp;: Partners</t>
  </si>
  <si>
    <t>Suite 2.03, Level 2, 90 Bourke Road</t>
  </si>
  <si>
    <t>Alexandria</t>
  </si>
  <si>
    <t>The Australian Multicultural Council is an advisory body to Government on issues of multicultural policy and programmes. The Terms of Reference of the Council are: 
- Harnessing the economic and social benefits of Australia's culturally diverse population.
- Celebrating diversity, promoting social acceptance and fostering engagement with Australian values, identity and citizenship, within the framework of Australian law.
- Building stronger and more cohesive communities and addressing barriers to participation, including racism and discrimination.
- Promoting greater intercultural and interfaith understanding and dialogue.
- Empowering civil society through partnerships with the business sector and harnessing the experience of established communities in developing the capacity of newer communities.</t>
  </si>
  <si>
    <t>Level 6, Sirius Building</t>
  </si>
  <si>
    <t>http://www.dss.gov.au/amc</t>
  </si>
  <si>
    <t>Level 20, 485 La Trobe Street</t>
  </si>
  <si>
    <t>Hardwickes Partners Pty Ltd</t>
  </si>
  <si>
    <t>17A, 2 King Street</t>
  </si>
  <si>
    <t>Level 20, South Tower, 485 La Trobe Street</t>
  </si>
  <si>
    <t>http://www.asbfeo.gov.au</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</si>
  <si>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</si>
  <si>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</si>
  <si>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Level 7, 120 Collins Street</t>
  </si>
  <si>
    <t>http://www.acnc.gov.au</t>
  </si>
  <si>
    <t>GPO Box 5108</t>
  </si>
  <si>
    <t>http://www.tpb.gov.au</t>
  </si>
  <si>
    <t>Langton Crescent</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</si>
  <si>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</si>
  <si>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t>
  </si>
  <si>
    <t>Level 35, The Tower, 360 Elizabeth St</t>
  </si>
  <si>
    <t>Melbourne Central</t>
  </si>
  <si>
    <t>http://www.aer.gov.au/</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</si>
  <si>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</si>
  <si>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</si>
  <si>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</si>
  <si>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Level 7, 600 Bourke Street</t>
  </si>
  <si>
    <t>1 Market Street</t>
  </si>
  <si>
    <t>C/- The Treasury; Langton Crescent</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</si>
  <si>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</si>
  <si>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http://www.frc.gov.au</t>
  </si>
  <si>
    <t>http://www.frc.gov.au/about_the_frc/strategic-plan-2013-16/</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</si>
  <si>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(excluding Queensland); contributions from their university partners and third parties.</t>
  </si>
  <si>
    <t>Level 1, 114 Flinders Street</t>
  </si>
  <si>
    <t>General Public Services; Other Purposes; Housing and Community Amenities; Agriculture, Forestry and Fishing</t>
  </si>
  <si>
    <t>http://aofm.gov.au/publications/corporate-plans/</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</si>
  <si>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</si>
  <si>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</si>
  <si>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Level 26, 400 George St</t>
  </si>
  <si>
    <t>http://www.apra.gov.au/AboutAPRA/Publications/Pages/Corporate-Plan.aspx</t>
  </si>
  <si>
    <t>https://www.pc.gov.au/about/governance/corporate-plan</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</si>
  <si>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</si>
  <si>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</si>
  <si>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23 Marcus Clarke Street</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</si>
  <si>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</si>
  <si>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The Tribunal reviews complaints about superannuation funds, annuities, deferred annuities, and retirement savings accounts. Tribunal consists of a Chair, Deputy Chair (appointed by the Governor-General) and at least 7 other members appointed by the Treasurer. Secretariat services provided by ASIC.</t>
  </si>
  <si>
    <t>The Legislative and Governance Forum on Consumer Affairs consists of all Commonwealth, State, Territory and New Zealand Ministers responsible for fair trading and consumer protection laws. Legislative and Governance Forum on Consumer Affairs (CAF) was formerly known as the Ministerial Council on Consumer Affairs (MCCA). CAF's objective is to improve consumer well-being through consumer empowerment and protection, fostering effective competition and enabling the confident participation of consumers in markets in which both consumers and suppliers trade fairly.</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</si>
  <si>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</si>
  <si>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Level 12, 530 Collins St</t>
  </si>
  <si>
    <t>http://asic.gov.au/about-asic/what-we-do/our-role/</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</si>
  <si>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</si>
  <si>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Level 10, 63 Exhibition Street</t>
  </si>
  <si>
    <t>http://www.takeovers.gov.au/</t>
  </si>
  <si>
    <t>Australian Bureau of Statistics Act 1975</t>
  </si>
  <si>
    <t>45 Benjamin Way</t>
  </si>
  <si>
    <t>The Australian Statistics Advisory Council (ASAC) advises the Minister and the Australian Statistician on the improvement, extension and co-ordination of statistical services provided for public purposes in Australia, and also on the priorities and programs of work that should be adopted in relation to major aspects of the provision of those statistical services. The Treasurer and Australian Statistician may refer matters to the Council.
Council comprises Chair, Australian Statistician and 10-22 other members, all appointed by the Treasurer.</t>
  </si>
  <si>
    <t>http://firb.gov.au/about/publication</t>
  </si>
  <si>
    <t>Level 5 Roma Mitchell Commonwealth Law Courts Building</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</si>
  <si>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</si>
  <si>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Denison Street</t>
  </si>
  <si>
    <t>65 Martin Place</t>
  </si>
  <si>
    <t>http://www.rba.gov.au/about-rba/corporate-plan.html</t>
  </si>
  <si>
    <t>86-88 Northbourne Avenue</t>
  </si>
  <si>
    <t>http://www.aga.gov.au</t>
  </si>
  <si>
    <t>Social Security and Welfare; Education; Fuel and Energy; General Public Services; Housing and Community Amenities; Recreation and Culture; Health; Mining and Mineral Resources (other than fuels) Manufacturing and Construction</t>
  </si>
  <si>
    <t>26 Narellan St</t>
  </si>
  <si>
    <t>Social Security and Welfare; Education; Other Economic Affairs; Fuel and Energy; General Public Services; Transport and Communication; Other Purposes; Housing and Community Amenities; Health; Public Order and Safety; Agriculture, Forestry and Fishing</t>
  </si>
  <si>
    <t>https://treasury.gov.au/</t>
  </si>
  <si>
    <t>https://treasury.gov.au/publication/corporate-plan-2017-18/</t>
  </si>
  <si>
    <t>https://treasury.gov.au/the-department/corporate-publications/annual-report/</t>
  </si>
  <si>
    <t>Level 6, Gnabra Building, 21 Genge Street</t>
  </si>
  <si>
    <t>The Board assesses projects and makes recommendations to the Minister for Veterans' Affairs for project funding from the Anzac Centenary Public Fund</t>
  </si>
  <si>
    <t>21 Genge Street</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</si>
  <si>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</si>
  <si>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Cnr of Bunda and Genge Streets</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</si>
  <si>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</si>
  <si>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</si>
  <si>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Employment, and two persons nominated by the Minister for Defence. The Commission is assisted by staff made available by the Secretary of the Department.</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</si>
  <si>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</si>
  <si>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</si>
  <si>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</si>
  <si>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</si>
  <si>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The Council reviews Statements of Principles and decisions of the Repatriation Medical Authority.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Part-time members are appointed by the Minister for Veterans' Affairs. Members numbers vary from time to time as needed for new reviews.</t>
  </si>
  <si>
    <t>Veterans? Entitlements Act 1986</t>
  </si>
  <si>
    <t>http://www.smrc.gov.au</t>
  </si>
  <si>
    <t>The Veterans' Children Education Scheme (VCES) and Military Rehabilitation and Compensation Act Education Training Scheme (MRCAETS) State Boards are compensatory schemes that provide financial assistance, student support services, guidance and counselling for eligible children to help them achieve their full potential in education and career training. The VCES was established under the provisions of Part VII of the Veterans' Entitlements Act 1986 (VEA) and was prepared in accordance with section 117 of the Act by the Repatriation Commission and approved by the Minister.  VCES was formerly known as the Soldier's Children Education Scheme. The MRCAETS is modelled on the VCES.  The MRCAETS was established under Division VI of the Military Rehabilitation and Compensation Act 2004 (MRCA) and was prepared in accordance with section 258 of the Act by the Military Rehabilitation and Compensation Commission (MRCC) and approved by the Minister.
Board members are nominated for the positions and may have experience in education and counselling, or may represent educational, counselling and ex-service organisations and serve in an honorary capacity. The VCES and MRCAETS boards in each state are comprised of the same members and perform the same functions.</t>
  </si>
  <si>
    <t>Part VII of the Veterans? Entitlements Act 1986 (VEA) Division VI of the Military Rehabilitation and Compensation Act 2004 (MRCA)</t>
  </si>
  <si>
    <t>VCES members appointed by Repatriation Commission MRCAETS members appointed by Military Rehabilitation and Compensation Commission</t>
  </si>
  <si>
    <t>280 Elizabeth Street</t>
  </si>
  <si>
    <t>http://www.vrb.gov.au</t>
  </si>
  <si>
    <t>The Repatriation Pharmaceutical Reference Committee (RPRC) advises the Repatriation Commission and the Minister on the clinical appropriateness of the range of items available under the Repatriation Pharmaceutical Benefits Scheme.  The Committee ensures that the listed items and their conditions of supply are the most appropriate to meet the special and individual needs of entitled veterans and war widow(ers). The RPRC membership comprises clinical experts from various medical specialties such as geriatrics, oncology, palliative care, pharmacology and psychiatry and are nominated by various independent representative bodies.</t>
  </si>
  <si>
    <t>The Veterans and Veterans Families Counselling Service (VVCS) National Advisory Committee provides quality, independent, consultation based advice to the Minister on the effectiveness of the Veterans and Veterans Families Counselling Service (VVCS).  The VVCS provides counselling and group programs to Australian veterans, peacekeepers, submariners, reservists and their families. It is a specialised, free and confidential Australia-wide service.</t>
  </si>
  <si>
    <t>Treloar Crescent</t>
  </si>
  <si>
    <t>Social Security and Welfare; Education; Other Economic Affairs; General Public Services; Housing and Community Amenities; Recreation and Culture; Health</t>
  </si>
  <si>
    <t>Gnabra Building, 21 Genge Street</t>
  </si>
  <si>
    <t>CSIRO Innovation Fund 1</t>
  </si>
  <si>
    <t>CSIRO Innovation Fund 1, LP is an incorporated limited partnership formed under the Partnership Act 1892. (NSW) and has applied to AusIndustry for registration as an Early Stage Venture Capital Limited Partnership. It was established in January 2017.</t>
  </si>
  <si>
    <t>CSIRO Management Partnership Pty Ltd</t>
  </si>
  <si>
    <t>CSIRO Management Partnership Pty Ltd is an incorporated limited partnership formed under the
Partnership Act 1892 (NSW). It was established in January 2017 and acts as the General Partner of the CSIRO
Innovation Fund 1, LP.</t>
  </si>
  <si>
    <t>CSIRO General Partner 2 Pty Ltd</t>
  </si>
  <si>
    <t>CSIRO General Partner 2 Pty Ltd was established in December 2016 and is a small proprietary company
limited by shares, which are solely held by CSIRO. This company acts as the general partner of CSIRO
Management Partnership Pty Ltd.</t>
  </si>
  <si>
    <t>CSIRO Fund of Funds</t>
  </si>
  <si>
    <t>CSIRO Fund of Funds, LP is an incorporated limited partnership formed under the Partnership Act 1892
(NSW) and has applied to Innovation Australia for conditional registration as an Australian Venture Capital
Fund of Funds. It was established in May 2016.</t>
  </si>
  <si>
    <t>CSIRO General Partner Pty Ltd</t>
  </si>
  <si>
    <t>CSIRO General Partner Pty Ltd was established in May 2016 and is a small proprietary company limited by
shares, which are solely held by CSIRO. It acts as the general partner of CSIRO Fund of Funds LP.</t>
  </si>
  <si>
    <t>CSIRO Financial Services Pty Ltd was established in December 2015 and is a small proprietary company
limited by shares, which are solely held by CSIRO. The company has applied to the Australian Securities and
Investments Commission for an Australian Financial Services License.</t>
  </si>
  <si>
    <t>CSIRO Innovation Services Pty Ltd</t>
  </si>
  <si>
    <t>CSIRO Innovation Services Pty Ltd was established in October 2016 and is a small proprietary company
limited by shares, which are solely held by CSIRO.</t>
  </si>
  <si>
    <t>OTHER SRI PROGRAMS (NON R&amp;D) DATASET</t>
  </si>
  <si>
    <t xml:space="preserve">Other rural R&amp;D </t>
  </si>
  <si>
    <t>Cooperative Research Centres (CRCs)</t>
  </si>
  <si>
    <t>Original currency</t>
  </si>
  <si>
    <t>Converted currency</t>
  </si>
  <si>
    <t>For the period 1926-27 to 1964-65, Australian Pounds have been replaced with dollars at the rate of two dollars per pound. This was the conversion rate when the dollar replaced the Australian pound in 1966.</t>
  </si>
  <si>
    <t>Government appropriation (2016-17 dollars)</t>
  </si>
  <si>
    <t>Other sources (2016-17 dollars)</t>
  </si>
  <si>
    <t>Total (2016-17 dollars)</t>
  </si>
  <si>
    <t>https://www.rba.gov.au/calculator/financialYearPreDecimal.html</t>
  </si>
  <si>
    <t>Index based to 2016-17</t>
  </si>
  <si>
    <t xml:space="preserve">The refund amount is uncapped. </t>
  </si>
  <si>
    <t>Comprised a 125 per cent deduction for eligible R&amp;D expenditure (initially 150 per cent). Required a minimum R&amp;D spend of $50,000 in order to qualify.</t>
  </si>
  <si>
    <t>Introduced in 1985 as a 150 per cent deduction for eligible R&amp;D expenditure. The rate was reduced to 125 per cent in 1996. The program was replaced by the R&amp;D Tax Incentive in 2011.</t>
  </si>
  <si>
    <t xml:space="preserve">Supplemented the 125 per cent R&amp;D Tax Concession by providing a 175 per cent tax deduction for eligible incremental expenditure (i.e. expenditure beyond an historic average).  </t>
  </si>
  <si>
    <t>Introduced in 2001. In 2007, a further incremental element – a 175% R&amp;D International Premium – was introduced to encourage international R&amp;D investment in Australia. This was replaced by the R&amp;D Tax Incentive in 2011.</t>
  </si>
  <si>
    <t>Provided a cash refund of a company’s R&amp;D deductions. Only available to companies in tax loss with turnover less than $5 million and R&amp;D expenditure less than $1 million.</t>
  </si>
  <si>
    <t xml:space="preserve">Provided a cash refund of a company’s R&amp;D deductions. Only available to companies in tax loss with turnover less than $5 million and R&amp;D expenditure less than $2 million. </t>
  </si>
  <si>
    <t xml:space="preserve">Introduced in 2009 as a modification of the R&amp;D Refundable Tax Offset. The interim transition measure was a temporary expansion of the R&amp;D Refundable Tax Offset, intended to provide additional support to small, pre-profit companies for two years until the introduction of the more generous refundable R&amp;D Tax Incentive in 2011. </t>
  </si>
  <si>
    <t>Reef Restoration and Adaptation Program is included in our estimates in 2017-18 &amp; 2018-19</t>
  </si>
  <si>
    <t>Inflation adjusted figures from 1948-49 to 1958-59 were generated using the Reserve Bank of Australia's Pre-Decimal Inflation Calculator:</t>
  </si>
  <si>
    <t>Inflation adjusted amounts are available from 1948-49 onwards.</t>
  </si>
  <si>
    <t>GDP deflators from the ABS are available from 1959-60 onwards.</t>
  </si>
  <si>
    <t>Inflation adjustment from 1959-60 onwards undertaken using the same methodology used within Table 4 in the Sector tab and as described there and within the Notes tab.</t>
  </si>
  <si>
    <t>The Program aims to improve the competitiveness, productivity and sustainability of Australian industries, especially where Australia has a competitive strength, and in line with Government Priorities. 
The Program aims to foster high quality research to solve industry-identified problems through industry-led and outcome-focused collaborative research partnerships between Industry Entities and Research Organisations.
The Program aims to encourage and facilitate Small and Medium Enterprise (SME) participation in collaborative research.</t>
  </si>
  <si>
    <t>To address the major challenge of closing the health gap by producing knowledge, tools and resources that can be used to enhance positive health outcomes for Aboriginal and Torres Strait Islander people.</t>
  </si>
  <si>
    <t>$731.45 million (2018-19 to 2021-22)</t>
  </si>
  <si>
    <t>Facilitates the development and uptake of new ideas and technology and translates them into commercial activity. Increases productivity; improves Australia’s competitiveness and drives economic growth.</t>
  </si>
  <si>
    <t>to increase the supply of capital to growing Australian small and medium-sized enterprises, including start-up, expansion and growth companies.</t>
  </si>
  <si>
    <t>Promotes the commercialisation of Australian research and development by technology-based companies at the seed, start up or early expansion stages of their development.</t>
  </si>
  <si>
    <t>Supports the commercialisation of research from universities and Australian Government research agencies.</t>
  </si>
  <si>
    <t>Listed amounts include both Departmental and Administered expenses. 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internationally competitive and emerging areas where there are opportunities for development and further research investment. This will allow Australia's academic achievements to be more readily measured against international peers.</t>
  </si>
  <si>
    <t>Embracing the Digital Age</t>
  </si>
  <si>
    <t>The program supports science, technology, engineering and mathematics engagement at the schooling level to acheieve academic exellence and provide the skills neede for the jobs of the 21st century.</t>
  </si>
  <si>
    <t>The initiative is part of the $64 million allocated for early childhood and school edcuation iniatives to inspire all children and young people in STEM</t>
  </si>
  <si>
    <t>Inspiring STEM Literacy</t>
  </si>
  <si>
    <t>Science, Technology, Engineering &amp; Mathematics (STEM)</t>
  </si>
  <si>
    <t>The initiative is part of the $12 million allocated to restore the focus on and increase student uptake of STEM subjects in primary and secondary schools</t>
  </si>
  <si>
    <t>Industry, Innovation and Competiveness Agenda</t>
  </si>
  <si>
    <t>Maths and Science Participation</t>
  </si>
  <si>
    <t>The initiative is $5 million allocated in the 2014 budget to continue existing programs - Primary Connections and Sceince by Doing</t>
  </si>
  <si>
    <t>Supporting Artificial Intelligence in Schools</t>
  </si>
  <si>
    <t>The initiative is designed to raise awarness and the application of artificial intelligence in school education aligned with the Australian Curriculum - part of a $29.9m package managed by DIIS (the Building Australia’s Artificial Intelligence capability to support business measure).</t>
  </si>
  <si>
    <t>Australian Technology and Science Growth Plan</t>
  </si>
  <si>
    <t>Pathways in Technology (P-TECH) Pilot</t>
  </si>
  <si>
    <t>The P-TECH pilot involves establishing long-term partnerships between schools, industry and tertiary education providers that enable businesses to play an active role in the learning and development of young people. P-TECH offers secondary school students an industry supported education pathway to a STEM related post-school qualification.</t>
  </si>
  <si>
    <t>Provides systemic support. Funds can be used on any research activity (except for stipends for HDR students), including knowledge transfer and research commercialisation.</t>
  </si>
  <si>
    <t>Supports HDR students' knowledge transfer and research commercialisation activities.</t>
  </si>
  <si>
    <t>EP – Business Management</t>
  </si>
  <si>
    <t>Assists new and existing Incubators to improve the prospects of Australian start-ups achieving commercial success, in international markets, through helping them to develop their business capabilities.</t>
  </si>
  <si>
    <t>Contamination Management and Remediation</t>
  </si>
  <si>
    <t>Per- and Poly-Fluorinated Alkyl Substances - ARC Remediation Research Program</t>
  </si>
  <si>
    <t>Defence is a participant in the Cooperative Research Centre for Contamination Assessment and Remediation of the Environment (CRC CARE).  A large number of innovative contaminant detection and remediation technologies have been developed for Defence and deployed to protect human health, the environment and support defence capability.</t>
  </si>
  <si>
    <t>The ARC Special Research Initiative: PFAS Remediation Research Program aims to facilitate the development of innovative technologies to investigate and remediate PFAS (per- and poly-fluoroalkyl substances) contaminated media including soil and other solid contaminated debris, groundwater, waterways and marine systems.</t>
  </si>
  <si>
    <t>Centre for Defence Industry Capability (CDIC) Innovation initiatives</t>
  </si>
  <si>
    <t>Defence Innovation Hub funded through the Single Innovation Fund (includes DMTC and CTD) from Program 2.1 Strategic Policy and Intelligence</t>
  </si>
  <si>
    <t>The Defence Innovation Hub funded through the Single Innovation Fund (SIF) is the two government's signature defence innovation development program, established in December 2016. The Hub is funded at $640 million over the decade to 2025-26 and provides a single innovation development pipeline for defence industry and research organisations to develop new and innovative defence capability.</t>
  </si>
  <si>
    <t>Centre for Traumatic Stress Studies (CTSS)</t>
  </si>
  <si>
    <t>Strategic Health - Australian Defence Human Research Ethics Committee (ADHREC)</t>
  </si>
  <si>
    <t>ADHREC is an advisory body that reviews the ethics of, and where appropriate, approves proposals for human research to be conducted by, or on, Defence personnel and/or utilising Defence resources in accordance with the requirements of the National Statement on Ethical Conduct in Human Research, other relevant guidelines and institutional policy.</t>
  </si>
  <si>
    <t>Next Generation Technologies Fund</t>
  </si>
  <si>
    <t xml:space="preserve">The NGTF focuses on fundamental research and development of future game-changing concepts that can be further matured and realised into military capability through the Defence Innovation Hub. </t>
  </si>
  <si>
    <t>Further funding in 2018/19 will become available following Ministerial approval.</t>
  </si>
  <si>
    <t>Collaborative Industry Relationships</t>
  </si>
  <si>
    <t>Supports the transition of knowledge toward the potential for a commercialised capability.</t>
  </si>
  <si>
    <t>Partnerships and Engagement</t>
  </si>
  <si>
    <t>Funding arrangements dependent on approval of specific activities within the Program.</t>
  </si>
  <si>
    <t>Commercialisation Activities</t>
  </si>
  <si>
    <t>International Collaborative Relationships</t>
  </si>
  <si>
    <t>Knowledge sharing activities through arrangements with international collaborative partners towards development of capability beneficial to both parties.</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</si>
  <si>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this table.</t>
  </si>
  <si>
    <t>Industry 4.0 Testlabs for Australia</t>
  </si>
  <si>
    <t xml:space="preserve">A $5 million grant opportunity that will establish five new Industry 4.0 testlabs at five Australian universities.  Testlabs will accelerate collaboration between educational institutions and industry, with a focus on small and medium enterprises, in order to develop the skills needed to address the challenges and opportunities presented by Industry 4.0. Up to $1 million will be awarded, with each each university providing matched cash funding. </t>
  </si>
  <si>
    <t>$239.2 million (2017-18 to 2020-21)</t>
  </si>
  <si>
    <t xml:space="preserve">NMI provides training services to PFROs, industry and academia (including undergraduate internships, work experience and mentoring/training PhD students). NMI supports tech transfer by working with innovators (industry and academia) to solve measurement problems for prototype instruments or products; including in meeting regulatory requirements or compliance with documentary or other standards. NMI provides services that enable regulated entities to demonstrate compliance of new approaches or instruments in the market (e.g. including for clinical, commercial, legal, trade and industrial use). </t>
  </si>
  <si>
    <t>The Energy Use Data Model is a 'big data' project to support the operation and planning of Australia's energy system into the future. It will enable greater visibility of Australia's changing energy use trends, including uptake of PV, batteries and EVs, to support better forecasting for grid security and policy development. Funding provided to 2021-22 to expand the pilot platform into a full scale system and embed the platform as a permanent market asset.</t>
  </si>
  <si>
    <t>Reef 2050 Implementation budget and Reef Programme budget</t>
  </si>
  <si>
    <t xml:space="preserve">Reef Trust </t>
  </si>
  <si>
    <t>Science and monitoring to inform Reef Trust project delivery</t>
  </si>
  <si>
    <t>Reef Trust Innovation Challenge</t>
  </si>
  <si>
    <t>Contribution to Qld govt SBIR Innovation Challenge for Increasing Coral Recruitment</t>
  </si>
  <si>
    <t>Development of a roadmap for AI standards</t>
  </si>
  <si>
    <t xml:space="preserve">The Australian Government will work with Standards Australia to develop a roadmap for standards development in artificial intelligence </t>
  </si>
  <si>
    <t>This is a once off funded programme.</t>
  </si>
  <si>
    <t xml:space="preserve">Artificial Intelligence Budget Measure </t>
  </si>
  <si>
    <t>Commercialisation Australia was established in 2009 to support companies and innovators during the commercialisation phase of developing their products and ideas. Program closed 30 June 2014.</t>
  </si>
  <si>
    <t>Antarctic Science Collaboration Initiative (ASCI)</t>
  </si>
  <si>
    <t>BRII provides SMEs with critical early stage finance to develop innovative solutions for which there is genuine demand by government agencies.</t>
  </si>
  <si>
    <t xml:space="preserve">Competitive, merit based grant program that supports industry-led and outcome-focused collaborative research partnerships between industry, researchers and the community. The CRC Program has two streams: CRCs and CRC Projects. CRC Projects must have SME participants, creating a new pathway for SMEs to engage in collaborative research. </t>
  </si>
  <si>
    <t xml:space="preserve">The Antarctic Science Collaboration Initiative (ASCI) is a grant program of $5 million per year from 2019-20 to 2028-29. The ASCI provides grants to research collaborations aimed at building on Australia's Antarctic science expertise. </t>
  </si>
  <si>
    <t xml:space="preserve">Antarctic Science Collaboration Initiative </t>
  </si>
  <si>
    <t>Department of Defence - DST Group</t>
  </si>
  <si>
    <t>Climate projections and services for the energy sector</t>
  </si>
  <si>
    <t>The 2018-19 Budget provided funding over three years to develop improved climate and extreme weather information for the energy sector. The Finkel Review found the National Electricity Market is particularly exposed to climate change risks. This funding will make existing climate change data and research more accessible and useful for long term planning and investment decisions on energy infrastructure.</t>
  </si>
  <si>
    <t>Australian Marine Parks Science Atlas</t>
  </si>
  <si>
    <t>The atlas aims to communicate the science and research underpinning Australian Marine Parks and assist with the dissemination, promotion, and discovery of contemporary science relevant to Australian Marine Parks, especially recent research by NESP Marine Biodiversity Hub partners.</t>
  </si>
  <si>
    <t>The role of the advisory committee is to provide strategic direction for Australian climate science research and enable a nationally aligned and integrated approach to climate science that addresses national business and policy development needs</t>
  </si>
  <si>
    <t xml:space="preserve">Questacon - Base Funding </t>
  </si>
  <si>
    <t>Questacon - Inspiring All Australians in digital literacy and STEM</t>
  </si>
  <si>
    <t xml:space="preserve">Questacon - Science Communications and Outreach Program </t>
  </si>
  <si>
    <t>Questacon - Science for Australia's Future (Inspiring Australia)</t>
  </si>
  <si>
    <t>Questacon - Science: Inspiring Australia</t>
  </si>
  <si>
    <t>Questacon promotes hands-on experiential learning and delivers interactive presentations by young scientists and trained science communicators. As Australia’s National Science and Technology Centre, Questacon is able to offer significant educational support for schools, teachers, families and communities across Australia.  Questacon is a world leader in the development and delivery of cost effective science centre outreach programs</t>
  </si>
  <si>
    <t>This funding is for Questacon operations and outreach programs. Note from 2010-11 depreciation funding cesased.</t>
  </si>
  <si>
    <t xml:space="preserve">Questacon - Base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</si>
  <si>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t>
  </si>
  <si>
    <t xml:space="preserve">Questacon - 2015 NISA initiative </t>
  </si>
  <si>
    <t>The programme support outreach activites to regional, rural, remote and outer netropolitan communities throughout Australia delivered through a range of media including exhibitions, in-school presentations and interactive digital online programs</t>
  </si>
  <si>
    <t xml:space="preserve">Questacon -2009-10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</si>
  <si>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 including grants.</t>
  </si>
  <si>
    <t>Note Programme ceased 30/06/2018 replaced by Inspiring all Australians in digital literacy and STEM</t>
  </si>
  <si>
    <t>Questacon - 2014-15</t>
  </si>
  <si>
    <t>Note Programme ceased 30/06/2014 replaced by Scince for Australia's Future (Inspiring Australia)</t>
  </si>
  <si>
    <t>Questacon 2011-12</t>
  </si>
  <si>
    <t xml:space="preserve">The programme secures Australian access to world-leading optical astronomy research infrastructure by entering a ten-year strategic partnership with the European Southern Observatory (ESO), the world’s foremost multinational optical/infrared astronomy organisation, and supporting the transition of the world-class optical astronomy capabilities of the Australian Astronomical Observatory to the domestic research sector. </t>
  </si>
  <si>
    <t>High Performance Computing - Pawsey</t>
  </si>
  <si>
    <t>The Pawsey Supercomputing Centre (Pawsey) offers world-class High Performance Computing, data and visualisation services to a diverse user community, including Australian Government departments and agencies, publicly funded research agencies, universities and businesses. A $70 million grant will be delivered to Pawsey to replace the Magnus and Galaxy computers and the associated infrastructure, including data processing and storage systems.</t>
  </si>
  <si>
    <t>Pawsey operations are delivered through an  Unincorporated Joint Venture (UJV) consisting of the Commonwealth Scientific and Industrial Research Organisation (CSIRO), Curtin University, Edith Cowan University, Murdoch University and The University of Western Australia. The recipient of the one off ad-hoc grant will be Curtin University, as an agent for and a member of the Pawsey UJV.</t>
  </si>
  <si>
    <t xml:space="preserve">Australian Technology and Science Growth Plan </t>
  </si>
  <si>
    <t xml:space="preserve">Pawsey is a critical component of Australia’s national research and innovation system, and underpins important research, business and government services. $70 million will be provided as a one-off grant in 2017-18 to replace the Magnus and Galaxy computers housed at Pawsey, and upgrade associated data storage systems. </t>
  </si>
  <si>
    <t xml:space="preserve">This $70 million will be provided as a on-off grant in 2017-2018 only, to replace the Magnus and Galaxy computers at Pawsey. </t>
  </si>
  <si>
    <t>Women in STEM</t>
  </si>
  <si>
    <t>Superstars of STEM</t>
  </si>
  <si>
    <t>• More than 280 Sponsorship Grants worth over $2.5m have been provided since 2016/17 to support students to attend STEM events in Australia and around the world.
• Around $1.8m has been provided since 2016/17 to help more than 350 schools set up maker spaces, where kids can practice creative and engineering-type skills.</t>
  </si>
  <si>
    <t xml:space="preserve">Originally a $12 million NISA initiative to encourage more girls and women to choose to study STEM (Science, Technology, Engineering and Mathematics) and pursue STEM-based and entrepreneurial careers. It includes an $8 million competitive grants programme that provides funding for outreach activities that target girls and women, $2 million to support Male Champions of Change for STEM and $2 million to support the Science in Australia Gender Equity Pilot Project. The grants program has $0.42m allocated per year in departmental funding, and $1million in administered ongoing funding from 2019-20. </t>
  </si>
  <si>
    <t>Outcomes of round 1 were announced 6 December 2016, with grants totalling $3.9 million offered to 24 organisations. Outcomes of round 2 were announced 16 May 2018, with grants totalling $4.04 million offered to 22 organisations.
A wide range of projects across sectors in rural and urban areas received funding, from building interest in STEM for primary school students, to supporting post-graduates and women already pursuing STEM careers and entrepreneurship.</t>
  </si>
  <si>
    <t>Includes $3 million for a Women in STEM Ambassador, $0.6 million for a Decadal Plan for Women in Science, $0.58 for a Girls in STEM Toolkit and $0.3 for a Women in Science Strategy.</t>
  </si>
  <si>
    <t>2018-19 Budget measure</t>
  </si>
  <si>
    <t>Australian Science and Technology Growth Plan</t>
  </si>
  <si>
    <t>Expansion of the Superstars of STEM program. The pilot received funding through the first round of the WISE grants program.</t>
  </si>
  <si>
    <t>Contract is expected to be signed in the coming weeks. Funding figure is not public yet.</t>
  </si>
  <si>
    <t>Science in Australia Gender Equity Pilot Project</t>
  </si>
  <si>
    <t>Supports strategic direction setting on gender equity issues in STEM within PFROs.</t>
  </si>
  <si>
    <t>Women in STEM and Entrepreneurship</t>
  </si>
  <si>
    <t>Male Champions of Change for STEM</t>
  </si>
  <si>
    <t>Supports strategic direction setting within PFRO's and business on geder quity issues in STEM. Supports engagement betwween PFRO and business/end users - CSIRO, ANSTO, UQ, MYOB, ANU, Engineers Australia are examples of members.</t>
  </si>
  <si>
    <t>WISE Grants Program</t>
  </si>
  <si>
    <t xml:space="preserve">Competetive, merit based grant program that provides funding for projects that support girls and women's participation in STEM and Entreprenuership. </t>
  </si>
  <si>
    <t>Decadal Plan for Women in Science</t>
  </si>
  <si>
    <t>The Government is providing a grant to the Academy of Science to develop the plan. The Plan will involve significant consultation and knowledge transfer within the sceince sector (PFROs and busiensses alike). The plan will focus on encouraging more women to pursue studies and careers in STEM fields and eliminate the systemic and cultural barriers that prevent them from doing so</t>
  </si>
  <si>
    <t>Women in STEM Ambassador</t>
  </si>
  <si>
    <t>The Ambassador will advocate gender equity in science and technology, raise awareness of issues, prosecute the case for change, and build visibility and promote women in STEM.</t>
  </si>
  <si>
    <t>CSIRO revenue/expenditure by source (1959-60 to present) - inflation adjusted ($000)</t>
  </si>
  <si>
    <t>Australia-China Science and Research Fund (ACSRF)</t>
  </si>
  <si>
    <t>The Australia-China Science and Research Fund (ACSRF) supports strategic science, technology and innovation collaboration of mutual benefit to Australia and China. The ACSRF builds critical mass in areas of strategic priority and supports enduring partnerships between Australian and Chinese researchers.</t>
  </si>
  <si>
    <t>Ongoing funding of $2.204 million per year from 2018-19</t>
  </si>
  <si>
    <t>Australia-India Strategic Research Fund (AISRF)</t>
  </si>
  <si>
    <t>$10 million in new grant funding 2018-19 to 2021-22 ($12.6m incl. dept)</t>
  </si>
  <si>
    <t>Geoscience Australia is Australia’s pre-eminent public sector geoscience organisation and the nation’s trusted advisor on the geology and geography of Australia.
Geoscience Australia's purpose is to apply science and technology to address important national issues and deliver a broad range of products that assist government and the community to make informed decisions about the use of natural resources, the management of the environment, and community safety.</t>
  </si>
  <si>
    <t>This activity will establish a national ground station network for positioning, navigation and timing data that will deliver accurate (3-5 cm), near real time positioning data across Australia's mobile network. This will support sectors such as agriculture, logistics and construction.</t>
  </si>
  <si>
    <t>Geoscientific and Spatial Information Services</t>
  </si>
  <si>
    <t>This activity will deliver satellite positioning capability that will improve the accuracy (10 cm), integrity and availability of positioning data across Australia and its marine jurisdiction. This will support regional Australia and sectors such as the aviation and maritime sectors.</t>
  </si>
  <si>
    <t>This activity will deliver the capability to track environmental change across Australia and provide businesses and government with access to reliable, standardised satellite based geographical and geological data and digital products to inform decisions on land planning, agriculture, mining, environmental analysis and research.</t>
  </si>
  <si>
    <t>This activity supports the Australian Government initiative dedicated to boosting investment in resource exploration in northern Australia. The activity will deliver a resource prospectus for minerals, energy and groundwater that will attract industry investment and support a vibrant mining, equipment and services industry.</t>
  </si>
  <si>
    <t>Regional Australia Institute - National Program of Inquiry</t>
  </si>
  <si>
    <t>The national program of inquiry will identify how different regions are affected by economic changes, contribute to an informed public debate and provide support and input to national and state policy development.</t>
  </si>
  <si>
    <t>ARC Linkage Grant - A study of the impact of income support design on the outcomes of children and youth</t>
  </si>
  <si>
    <t xml:space="preserve">ILO Regional Research Project - Women and the Future of Work in the Asia-Pacific </t>
  </si>
  <si>
    <t>This project aims to isolate the impact of increased participation requirements from other changes to income support policy. It will provide valuable evidence on the impacts of activation policy for parents with young children, and inform the development of polices to increase women's workforce participation.</t>
  </si>
  <si>
    <t>This is a partner funding arrangement between the Department of Jobs and Small Business and the Department of Social Services. This item includes the Department of Jobs and Small Business' involvement only and relates to 'in-kind' support. The Department of Social Services has committed both 'in-kind' and 'cash' funding for the project.</t>
  </si>
  <si>
    <t xml:space="preserve">The project will examine where best to invest effort and resources to promote women’s full participation in the future of work in the Asia-Pacific region. </t>
  </si>
  <si>
    <t>The project is a one-off grant to the International Labour Organization (ILO) to, among other things,  deliver a research report on the impact of the future of work on women in the Asia-Pacific. The report will provide an analysis of women’s labour market situation in the Asia-Pacific and major change drivers. It will highlight priority issues for women workers and provide practical case studies about steps being taken to prepare women for the future of Work from around the region. The report will feed into the ILO's 2019 Future of Work and Women at Work Centenary Initiatives.</t>
  </si>
  <si>
    <t>This project builds on the Return, Reconcile, Renew project and will expand the digital archive and broaden the project by expanding the number of countries and institutions within the project's focus.</t>
  </si>
  <si>
    <t>The project illuminates over 40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</si>
  <si>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CSIRO subsidiary</t>
  </si>
  <si>
    <t>CSIRO Support Service</t>
  </si>
  <si>
    <t>CSIRO Services</t>
  </si>
  <si>
    <t>SIEF STEM++ Business Fellowship Program</t>
  </si>
  <si>
    <t>CSIRO Industry PhD Program</t>
  </si>
  <si>
    <t>CSIRO Impact Science business</t>
  </si>
  <si>
    <t>Main research business of CSIRO, which includes knowledge transfer and commercialisation as part of the core business</t>
  </si>
  <si>
    <t>CSIRO Impact Science</t>
  </si>
  <si>
    <t>https://www.csiro.au/en/About/Strategy-structure/Operating-model</t>
  </si>
  <si>
    <t xml:space="preserve">Australian National Research Facilities </t>
  </si>
  <si>
    <t>Australia’s national research facilities and scientific infrastructure are hosted on behalf of the nation to assist with the delivery of research. These research facilities and specialised laboratories are available to both international and Australian users from industry and research.</t>
  </si>
  <si>
    <t>CSIRO National Facilities &amp; Collections</t>
  </si>
  <si>
    <t>https://www.csiro.au/en/Research/Facilities</t>
  </si>
  <si>
    <t>Australian National Research Collections</t>
  </si>
  <si>
    <t>Collections of animal and plant specimens that contribute to national and international biological knowledge. Together, they constitute a vast storehouse of information about Australia’s biodiversity and underpin a significant part of the country’s taxonomic, genetic, agricultural and ecological research - making these vital resources for conservation and the development of sustainable land and marine management systems.</t>
  </si>
  <si>
    <t>https://www.csiro.au/en/Research/Collections</t>
  </si>
  <si>
    <t>CSIRO Publishing</t>
  </si>
  <si>
    <t>Excellence in science publishing</t>
  </si>
  <si>
    <t>https://www.publish.csiro.au/</t>
  </si>
  <si>
    <t>CSIRO Futures</t>
  </si>
  <si>
    <t xml:space="preserve">CSIRO Futures is the strategic advisory arm of CSIRO.  We draw on our vast network of 5,000 science and technology experts, and 3,000 industry partners, to help Australian businesses and government organisations prepare for the future </t>
  </si>
  <si>
    <t>https://www.csiro.au/en/Showcase/CSIRO-Futures</t>
  </si>
  <si>
    <t>CSIRO Education</t>
  </si>
  <si>
    <t>For more than 35 years, CSIRO has proudly delivered innovative learning opportunities to schools, teachers and the wider community.</t>
  </si>
  <si>
    <t>https://www.csiro.au/en/Education</t>
  </si>
  <si>
    <t>Better GPS to support Australian business</t>
  </si>
  <si>
    <t>Better GPS for Regional Australia</t>
  </si>
  <si>
    <t>World class satellite imagery for Australian businesses</t>
  </si>
  <si>
    <t>Exploring for the Future</t>
  </si>
  <si>
    <t>NISA funding available from 1 July 2016 when ownership of the Australian Synchrotron transfered to the Australian Nuclear Science and Technology Organisation.</t>
  </si>
  <si>
    <t xml:space="preserve">ARC Linkage Grant - Creating pathways to child wellbeing in disadvantaged communities </t>
  </si>
  <si>
    <t>ANROWS Perpetrator Intervention Research Stream</t>
  </si>
  <si>
    <t>Kids in Communities Study (Murdoch Childrens Research Institute)</t>
  </si>
  <si>
    <t>Restacking the Odds (Murdoch Childrens Research Institute)</t>
  </si>
  <si>
    <t>Meta-synthesis of qualitatve research with children (ACU)</t>
  </si>
  <si>
    <t>ANROWS Perpetrator Research (Additional Trials)</t>
  </si>
  <si>
    <t>ABS Recorded Crime, Criminal Courts, Corrective Services FDSV statistics</t>
  </si>
  <si>
    <t>AIHW Cross-Jurisdictional Data Sharing Project (FDSV)</t>
  </si>
  <si>
    <t>Study on FDSV in Aboriginal and Torres Strait Islander communities (ANU)</t>
  </si>
  <si>
    <t>AHRC Fourth Wave of the National Sexual Harassment Survey</t>
  </si>
  <si>
    <t>Research selected responses to the ALSWH using the composite abuse scale (University  of Newcastle)</t>
  </si>
  <si>
    <t>AHRC Death Review scoping paper</t>
  </si>
  <si>
    <t>University of New South Wales. National Workforce Survey (FDSV)</t>
  </si>
  <si>
    <t>Capacity Building Project (iHeal trial, Drummond Street)</t>
  </si>
  <si>
    <t>Resources on how to obtain consent when working with Aboriginal and Torres Strait Islander children who have experienced family and domestic violence (ACU)</t>
  </si>
  <si>
    <t>Safe at Home project (UNSW)</t>
  </si>
  <si>
    <t>Service system responses to the needs of children to keep them safe from violence  (ACU)</t>
  </si>
  <si>
    <t>National Survey of Family and Relationship Services and Specialist Family Violence Services (AIFS)</t>
  </si>
  <si>
    <t>ANROWS National Risk Assessment Principles</t>
  </si>
  <si>
    <t>ABS Directory of Family and Domestic Violence Statistics</t>
  </si>
  <si>
    <t>Family Violence in newly-arrived migrant and refugee communities (Uni Melbourne)</t>
  </si>
  <si>
    <t>Outcomes Measurement (Drummond Street)</t>
  </si>
  <si>
    <t>Capacity Building - Working with Children (ACU)</t>
  </si>
  <si>
    <t>National survey on the impact of tenancy laws on women and children escaping violence  (Uni SA)</t>
  </si>
  <si>
    <t>Consultations with faith communities about FDSV (ANU)</t>
  </si>
  <si>
    <t>Perpetrator programs - Female perpetrators (Uni Melbourne)</t>
  </si>
  <si>
    <t>Perpetrator Programs - Young Perpetrators (University of Newcastle)</t>
  </si>
  <si>
    <t>Perpetrator Programs - LGBTIQ Perpetrators (Drummond Street)</t>
  </si>
  <si>
    <t>Family Reunification after FDV (Uni SA)</t>
  </si>
  <si>
    <t>NHMRC - Latrobe University Hamrony Project</t>
  </si>
  <si>
    <t>Cultural and Linguistically Diverse Projects Action Research</t>
  </si>
  <si>
    <t>Private Non-Profit Sector</t>
  </si>
  <si>
    <t>Research is investigating community-level influences on child development</t>
  </si>
  <si>
    <t>DSS contributes project specific funding through a grant agreement. Kids in Communities Study receives an ARC grant.</t>
  </si>
  <si>
    <t>Research is investigating if there is a cumulative effect on a child's development by stacking five foundational early years services and strategies</t>
  </si>
  <si>
    <t>DSS contributes project specific funding through a grant agreement. Restacking the Odds also receives philanthropic grants.</t>
  </si>
  <si>
    <t>Contract in place to April 2017</t>
  </si>
  <si>
    <t>Core grant agreement in place to June 2019</t>
  </si>
  <si>
    <t>End date April 2019</t>
  </si>
  <si>
    <t>End date June 2019</t>
  </si>
  <si>
    <t>End date July 2018</t>
  </si>
  <si>
    <t>End date June 2018</t>
  </si>
  <si>
    <t>End date December 2018</t>
  </si>
  <si>
    <t>End date November 2019</t>
  </si>
  <si>
    <t>End date April 2018</t>
  </si>
  <si>
    <t>End date August 2018</t>
  </si>
  <si>
    <t>End date August 2019</t>
  </si>
  <si>
    <t>End date June 2020</t>
  </si>
  <si>
    <t>Social Impact Investing - Sector Readiness Fund</t>
  </si>
  <si>
    <t>Social Impact Investing - building outcome measurement capacity</t>
  </si>
  <si>
    <t>Social Impact Investing - trial</t>
  </si>
  <si>
    <t>National Disability Insurance Scheme Jobs and Market Fund</t>
  </si>
  <si>
    <t xml:space="preserve">Social impact investing - homelessness partnerships  </t>
  </si>
  <si>
    <t>Social impact investing - priority group partnerships</t>
  </si>
  <si>
    <t>$8 million is committed to build the skills and capabilities of organisations with a social purpose to bring new social impact investments to market.</t>
  </si>
  <si>
    <t>$6.7 million over four years to build the capacity of the Australian SII sector to measure outcomes by undertaking longitudinal studies and through the development of an impact framework aligning with the Australian Government principles for SII.</t>
  </si>
  <si>
    <t>$1.6 million over three years to support the initial establishment of a SII trial, incorporating a payment by outcomes contract between the Commonwealth and a service provider.</t>
  </si>
  <si>
    <t>In the 2018-19 Budget, the Australian Government announced $64.3 million over three years for a Jobs and Market Fund and broader communication activity to support National Disability Insurance Scheme market and workforce growth. $45.6 million has been allocated to the Fund for projects to develop the market and workforce, including innnovative models of service delivery.</t>
  </si>
  <si>
    <t>$10.2 million is committed over 10 years to support state governments to develop social impact investments that help young people at risk of homelessness as part of the Government’s Housing Package</t>
  </si>
  <si>
    <t>$12.2 million is committed over 10 years to support state and territory governments to trial social impact investments for other priority groups, which will be identified through analysis of Commonwealth, state and territory data. Of this funding, $2 million has been allocated to facilitate this analysis</t>
  </si>
  <si>
    <t>Telethon ORIGINS project</t>
  </si>
  <si>
    <t>Per- &amp; Poly-fluoroalkyl Substances Epidemiological Study</t>
  </si>
  <si>
    <t xml:space="preserve">The ORIGINS project will investigate how the early environment and lifestyle (such as nutrition, physical activity, electronic use, natural environment, stress, pollutants and behaviour) influence the many interconnected child development processes, to modify the risk of non-communicable diseases such as obesity, heart disease, allergies and poor mental health. </t>
  </si>
  <si>
    <t xml:space="preserve">Prime Ministerial commitment of $13million over 10 years announced 21 October 2017. Co-funded with the Paul Ramsay Foundation </t>
  </si>
  <si>
    <t>Epidemiological Study to investigate the potential human health implication of exposure to per- and poly-fluoroalkyl substances in the Department of Defence's Army Aviation Centre Oakey and RAAF Bases Williamtown and Tindal Investigation Areas</t>
  </si>
  <si>
    <t>Insecticide Resistance Project for Exotic Mosquitoes</t>
  </si>
  <si>
    <t>Australia is largely free of mosquitoes that act as disease vectors. Under the Biosecurity Act 2015, all aircraft entering Australia are treated with insecticides to prevent the entry and establishment of exotic mosquitoes and the diseases they carry. Resistance to commonly used insecticides by exotic mosquitoes may pose an increased biosecurity risk to Australia. This project will determine the effectiveness of current insecticides used in managing exotic mosquito incursions.</t>
  </si>
  <si>
    <t>Industry Growth Centres Initiative - Project Fund</t>
  </si>
  <si>
    <t>Jobs and Small Business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</si>
  <si>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</si>
  <si>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The Aged Care Financing Authority (ACFA) provides independent advice to the Government on funding and financing issues, informed by consultation with consumers, and the aged care and finance sectors. Members are appointed by the Minister for Aged Care.</t>
  </si>
  <si>
    <t>https://agedcare.health.gov.au/aged-care-reform/aged-care-financing-authority</t>
  </si>
  <si>
    <t>The Aged Care Pricing Commissioner is an independent, statutory office holder appointed under the Aged Care Act 1997 who reports to the Minister for Aged Care.
The functions of the Aged Care Pricing Commissioner include:
- the approval of extra service fees;
- the approval of proposed accommodation payments that are higher than the maximum amount determined by the Minister for Aged Care;
- any other functions conferred on the Aged Care Pricing Commissioner by the Minister for Aged Care, or under Commonwealth law.</t>
  </si>
  <si>
    <t>The Agricultural Industry Advisory Council (AIAC) advises the Minister for Agriculture and Water Resources on a range of matters and challenges related to the agriculture, fishing, forestry and water sectors. AIAC is chaired by the Minister for Agriculture and Water Resources (who is not included in the member count).</t>
  </si>
  <si>
    <t>The Aircraft Noise Ombudsman (ANO) was established in following a proposal outlined in the Australian government aviation policy paper:  Aviation White Paper 'Flight Path to the Future'.  The Charter sets out the powers and duties of the ANO.</t>
  </si>
  <si>
    <t>http://ano.gov.au/</t>
  </si>
  <si>
    <t>Airport Building Controllers are appointed and authorised by the Secretary of the Department of Infrastructure, Regional Development and Cities to administer Part 5, Division 5 of the Airports Act 1996 and the Airports (Building Control) Regulations 1996 across the 19 leased federal airports.</t>
  </si>
  <si>
    <t>Airport Environment Officers (AEOs) are employed by the Department of Infrastructure, Regional Development and Cities to assist with the administration of the Airports (Environment Protection) Regulations 1997 (the Regulations). AEOs have a number of specific statutory functions under the Airports Act 1996 and the Regulations.</t>
  </si>
  <si>
    <t>The Committee facilitates consultation and information sharing between key stakeholders for the protection and restoration of the environment from the effects of uranium mining operations in the Alligator River Region.  Members (and deputy members) appointed by the Minister include representatives from the Northern Territory Government, local government, the mining industry, the ARPANSA and the Department of Industry and Science and NGOs.</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</si>
  <si>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three groups:
?	Australian Government Solicitor
?	Civil Justice and Corporate
?	Criminal Justice and National Security.</t>
  </si>
  <si>
    <t>AU Special Investments II, L.P.</t>
  </si>
  <si>
    <t>AU Special Investments, L.P.</t>
  </si>
  <si>
    <t>AU VC, L.P.</t>
  </si>
  <si>
    <t>Since 1 January 2013, Australia Business Arts Foundation has operated under the name Creative Partnerships Australia.
Creative Partnerships Australia encourages and facilitates philanthropy, sponsorship and social investment in the arts in Australia. It does this through a range of mentoring, training and matched funding programs.</t>
  </si>
  <si>
    <t>Established at the discretion of CSIRO, Science and Industry Research Act 1949, section 24</t>
  </si>
  <si>
    <t>http://www.dfat.gov.au/aac/</t>
  </si>
  <si>
    <t>The Australia-China Council (ACC) convenes to make recommendations to the Australian Government through the Minister for Foreign Affairs on strengthening the Australia-China relationship in support of Australian foreign and trade policy priorities. This includes measures to enhance Australia's relationship with China, Hong Kong, Macau and Taiwan. The ACC is one of a number of foundations, councils and institutes that have been brought together under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culture, education, business, and sport. The Council's core activities are: - providing policy advice to the government, and promoting bilateral relations among its network of stakeholders in the strategic priority areas of Economic Diplomacy, Arts and Culture and Education - supporting and funding sustainable, long-term and high-impact projects that directly contribute to the strengthening of Australia-China relations and which support the Government's foreign and trade policy objectives - supporting a network of over 30 Australian Studies Centres located in leading Chinese metropolitan and regional universities through the Australian Studies in China program and the Foundation for Australian Studies in China - a unique partnership between government, corporate and university sectors to advance Australian studies and education in China.</t>
  </si>
  <si>
    <t>The Australia-Indonesia Institute aims to develop relations between Australia and Indonesia by promoting greater mutual understanding and by contributing to the enlargement over the longer term of the areas of contact and exchange between the people of Australia and Indonesia.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Institute's core activities are:
- the encouragement of the study of the Indonesian language and culture in Australia and the English language and Australian culture in Indonesia;
- the enhancement of commercial linkages between Australia and Indonesia;
- the identification of possibilities for cooperation in science and technology;
- the facilitation of media exchanges;
- the sponsorship of cultural and sporting exchanges and training;
- the support of Australian studies in Indonesia and of Indonesian studies in Australia;
- the strengthening of institutional links between universities, museums, libraries, technical colleges, research institutes, professional organisations and appropriate non- government organisations;
- the facilitation of the translation of Australian and Indonesian texts; and
- the organisation of visits and exchanges between prominent people and groups.</t>
  </si>
  <si>
    <t>The Australian Commission for Law Enforcement Integrity (ACLEI) commenced on 30 December 2006 under the Law Enforcement Integrity Commissioner Act 2006. The role of the Integrity Commissioner, who is supported by ACLEI, is to detect, investigate and prevent corruption in the Australian Criminal Intelligence Commission (including the Australian Crime Commission and the former CrimTrac Agency); the Australian Federal Police (including ACT Policing); the Australian Transaction Reporting and Analysis Centre (AUSTRAC), prescribed aspects of the Department of Agriculture and Water Resources; the Department of Home Affairs (including the Australian Border Force); the former National Crime Authority, and any other Australian Government agency that is prescribed by regulation under the Law Enforcement Integrity Commissioner Act 2006.</t>
  </si>
  <si>
    <t>The Authority considers applications for approval to supply pharmaceutical benefits under the requirements of the Pharmacy Location Rules determined by the Minister for Health. The Authority makes recommendations to the Secretary of the Department of Health (delegated officers within the Department of Human Services) as to whether or not the applicant should be approved in relation to particular premises. The National Health Act specifies the membership of the Authority who are appointed by the Minister for Health, with the exception of the Departmental representative who is appointed by the Secretary.</t>
  </si>
  <si>
    <t>11 259 448 410</t>
  </si>
  <si>
    <t>Public Governance, Performance and Accountability (Establishing the Australian Digital Health Agency) Rule 2016, which provides for the creation of Standing Advisory Committees.</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</si>
  <si>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through the COAG Energy Council.</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</si>
  <si>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COAG Energy Council.
Appointment by Ministerial Council on Energy.</t>
  </si>
  <si>
    <t>94 072 010 327</t>
  </si>
  <si>
    <t>Level 22, 530 Collins Street</t>
  </si>
  <si>
    <t>www.aemo.gov.au</t>
  </si>
  <si>
    <t>https://www.aemo.com.au/-/media/Files/About_AEMO/Annual-Report/AEMO-Annual-Report-2017.pdf</t>
  </si>
  <si>
    <t>The role of Australian Film, Television and Radio School (AFTRS) is to provide advanced education and training to develop the skills and knowledge of talented individuals to meet the evolving needs of Australia's screen and broadcast industries.</t>
  </si>
  <si>
    <t>Australian Financial Complaints Authority Transition Team</t>
  </si>
  <si>
    <t>To advise the Government on the Australian Financial Complaints Authority's (AFCA) terms of reference, governance and funding arrangements. It will also make recommendations on the authorisation process for AFCA and the transitional arrangements required to appropriately settle the cases currently before the three existing schemes. Once legislation to establish AFCA has passed the Parliament, its focus will be on overseeing the operational transition of the existing schemes to AFCA.</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</si>
  <si>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</si>
  <si>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https://www.humanrights.gov.au/our-work/commission-general/publications/corporate-plan-2016-2017</t>
  </si>
  <si>
    <t>The Australian Medical Research Advisory Board (AMRAB) determines the Australian Medical Research and Innovation Strategy and the Australian Medical Research and Innovation Priorities.  The Minister for Health will take the priorities into account in making decisions in relation to the financial assistance provided from the Medical Research Fund Special Account.
The Advisory Board consists of the CEO of the NHMRC, and other persons appointed by the Health Minister with suitable experience and knowledge.</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</si>
  <si>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</si>
  <si>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Australian Pesticides and Veterinary Medicines Authority Advisory Board</t>
  </si>
  <si>
    <t>The Australian Pesticides and Veterinary Medicines Authority (APVMA) is the Australian Government agency  responsible for the assessment of pesticides and veterinary medicines and their regulation up to and including the point of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and with the active involvement of other Australian government agencies.
Pesticides and veterinary medicines are vital to quality food and fibre production, animal health and onshore biosecurity and the community. 
The APVMA Chief Executive Officer (CEO)  is supported by an advisory board selected and appointed by the Minister for Agriculture. The CEO is responsible for the governance and management and of the authority, including the performance of its functions and the exercise of its powers. The advisory board provides advice and makes recommendations to the CEO about the performance of a function or exercise of a power of APVMA. The advisory board does not have decision-making power, but assists to inform the CEO on strategic matters and provides an expert consultative mechanism.</t>
  </si>
  <si>
    <t>Level 8, 2 Phillip Law Street</t>
  </si>
  <si>
    <t>http://arena.gov.au/about/publications/</t>
  </si>
  <si>
    <t>Russell</t>
  </si>
  <si>
    <t>Aviation Security Identification Card (ASIC) Issuing Bodies are authorised by the Department of Infrastructure, Regional Development and Cities.</t>
  </si>
  <si>
    <t>Indirectly established as consequence of the National Residue Survey Administration Act 1992.</t>
  </si>
  <si>
    <t>The Black Spot Consultative Panels are managed by the relevant state road authority who assess nominations for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</si>
  <si>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</si>
  <si>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The Centre for Defence Industry Capability (CDIC) will bring together the private sector, Defence and AusIndustry to transform the relationship between Defence and industry to help deliver the cutting-edge capability our armed forces require. This is a 10-year, $230 million investment that will create more jobs and drive growth in Adelaide and across the country. The CDIC will work with small-to-medium enterprises across Australia to promote defence industry competitiveness and guide the priorities across defence industry. The Centre will also offer a range of advisory services including mentoring, defence market access, export facilitation and global supply chain development.</t>
  </si>
  <si>
    <t>Centre for Traumatic Stress Studies (CTSS) undertakes research for Defence via contractual arrangements for the Transition and Wellbeing Research Programme, via a Memorandum of Understanding. The Centre for Traumatic Stress Studies seeks to improve evidence-based practice by informing and applying scientific knowledge in the field of trauma, mental disorder and wellbeing in at-risk populations.</t>
  </si>
  <si>
    <t>The Christmas Island Health Advisory Group is a consultative forum established by the Department of Infrastructure, Regional Development and Cities and chaired by the Administrator for Christmas Island. It includes Christmas Island community members who meet quarterly to discuss community health issues and provide guidance to the Indian Ocean Territories Health Service.</t>
  </si>
  <si>
    <t>The Cities Reference Group has been established to provide innovative, expert advice to support delivery of the Australian Government's Smart Cities Plan.The Cities Reference Group draws representatives from across industry, the research community and non-government groups.</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</si>
  <si>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and Renewable Energy Target.</t>
  </si>
  <si>
    <t>The Climate Change Authority is an independent statutory agency that provides advice to the Government on climate change policy.  The Authority undertakes periodic reviews of the Carbon Farming Initiative and the National Greenhouse and Energy Reporting System legislation.</t>
  </si>
  <si>
    <t>COAG Council of Attorneys General</t>
  </si>
  <si>
    <t>The COAG Council of Attorneys General (CAG) consists of Attorneys-General from the Australian Government, all states and territories, and the New Zealand Minister for Justice.
The CAG?s responsibilities cover the broad theme of law reform to improve justice outcomes in relation to civil justice reforms and responses, legal profession regulation and evidence law, national security legal frameworks, intergovernmental reforms and implementation of cross-jurisdictional oversight and integrity measures.</t>
  </si>
  <si>
    <t>Automatic membership on appointment as Commonwealth, state or territory Attorney-General or Minister for Justice; or Minister for Justice in New Zealand</t>
  </si>
  <si>
    <t>The COAG Energy Council is a Ministerial forum for the Commonwealth, states and territories and New Zealand, to work together in the pursuit of national energy reforms.</t>
  </si>
  <si>
    <t>http://www.coagenergycouncil.gov.au</t>
  </si>
  <si>
    <t>Sub-group established under the COAG Energy Council with membership from the Commonwealth, States and Territories and New Zealand, to deliver technical and strategic advice relating to the Equipment Energy Efficiency work program and the Nationwide House Energy Rating Scheme work program.</t>
  </si>
  <si>
    <t>www.coagenergycouncil.gov.au</t>
  </si>
  <si>
    <t>The role of the COAG Energy Council Independent Energy Appointments Selection Panel (the Selection Panel), is to provide recommendations to the COAG Energy Council (the Council) on appointments to the Australian Energy Market Operator (AEMO), Australian Energy Market Commission (AEMC), Australian Energy Regulator (AER) and Energy Consumers Australia (ECA).</t>
  </si>
  <si>
    <t>http://www.coagenergycouncil.gov.au/</t>
  </si>
  <si>
    <t>The Transport and Infrastructure Council (the Council) under the direction of the Council of Australian Governments, brings together Commonwealth (Chair), state, territory and New Zealand Ministers with portfolio responsibilities for transport, infrastructure, roads, and planning, as well as the Australian Local Government Association (ALGA). The Council plays a key role in delivering national reforms to improve the efficiency and productivity of Australia?s infrastructure and transport systems, and ensure these systems drive economic growth, increase employment opportunities, support social connectivity and enhance quality of life for all Australians. 
The Council?s national reform priorities are framed around the following key themes:  
? integrating national rail, road, aviation, port and maritime supply chains,   and improving integration between land use and infrastructure planning
? improving system efficiency and extracting the greatest use from existing infrastructure, while at the same time meeting community expectations of safety, security, access and reliability
? developing sustainable, efficient funding and delivery models
? improving the capacity of infrastructure and transport systems to respond to new and emerging challenges and pressures and to lessen the need for high cost new infrastructure
? improving the environmental performance of infrastructure and transport systems including mitigating adverse environmental effects, such as transport emissions
? continuing a focus on transport safety while maintaining awareness of technological developments (positive and disruptive) that may impact safety and security
? removing barriers to innovation, and capitalising on new and emerging technologies</t>
  </si>
  <si>
    <t>The Cocos (Keeling) Islands Health Advisory Group is a consultative forum established by the Department of Infrastructure, Regional Development and Cities and chaired by the Administrator for Christmas Island. It includes Christmas Island community members who meet quarterly to discuss community health issues and provide guidance to the Indian Ocean Territories Health Service.</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</si>
  <si>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</si>
  <si>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</si>
  <si>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Council of Attorneys-General Senior Officials Group</t>
  </si>
  <si>
    <t>The Council of Attorneys-General Senior Officials Group (CAGSOG) consists of heads of Justice and Attorney-Generals? departments from the Commonwealth, each state and territory and the New Zealand Ministry for Justice. The CAGSOG considers all issues going to Council of Attorneys-General meetings, and issues dealt with at Senior Officials level such as grant proposals.</t>
  </si>
  <si>
    <t>COAG Council of Attorneys General (CAG)</t>
  </si>
  <si>
    <t>Automatic membership on appointment as head of Commonwealth, state or territory Department of Justice or Attorney-General; or the Ministry for Justice in New Zealand</t>
  </si>
  <si>
    <t>CP Venture I, LP</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</si>
  <si>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</si>
  <si>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</si>
  <si>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</si>
  <si>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http://www.defence.gov.au/publications/corporateplan/</t>
  </si>
  <si>
    <t>The Department of Home Affairs, led by Secretary Michael Pezzullo,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</si>
  <si>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http://www.homeaffairs.gov.au/</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</si>
  <si>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</si>
  <si>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</si>
  <si>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</si>
  <si>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</si>
  <si>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</si>
  <si>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</si>
  <si>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Energy Security Board</t>
  </si>
  <si>
    <t>The Energy Security Board?s (ESB) role is to coordinate the implementation of the reform blueprint produced by Australia's Chief Scientist, Dr Alan Finkel AO. The ESB will also provide whole of system oversight for energy security and reliability to drive better outcomes for consumers. The ESB comprises an Independent Chair, Independent Deputy Chair and the heads of the Australian Energy Market Commission, Australian Energy Regulator and Australian Energy Market Operator.</t>
  </si>
  <si>
    <t>http://www.coagenergycouncil.gov.au/energy-security-board</t>
  </si>
  <si>
    <t>English Language Learning for Indigenous Children (ELLIC) Expert Reference Group</t>
  </si>
  <si>
    <t>The English Language Learning for Indigenous Children (ELLIC) Expert Reference Group will provide ongoing oversight and guidance on the design, development and implementation of the ELLIC trial.</t>
  </si>
  <si>
    <t>Equity Research and Innovation Panel</t>
  </si>
  <si>
    <t>The Equity Research and Innovation Panel?s responsibility is to provide strategic advice on Australian Government funded research (and trials) on student equity in higher education conducted under the National Priorities Pool component of the Higher Education Participation and Partnerships Program (HEPPP). 
The Panel will develop a strategic program of integrated equity research and trials that addresses gaps in knowledge necessary to identify best practice and assess its efficacy into the future. This advice will be provided to the Department of Education and Training, which will brief the Minister for Education and Training. The advice may inform investment of HEPPP National Priorities Pool funds. 
The Panel?s role is advisory. The Panel consists of people with expertise in higher education equity research or practice who may be drawn upon to provide relevant advice and technical expertise. The Panel is not a representative body. Decision-making responsibility rests with the Minister for Education and Training. 
Panel members? roles are to: 
? provide expert academic and technical advice 
? bring objective perspectives to bear 
? take a national approach while being aware of any geographical or institutional differences that impact on equity in higher education. 
The Equity Research and Innovation Panel will advise the Government on: 
? a strategic and whole-of-sector approach to equity research in higher education 
? areas of national strength in equity research and current and future capability and need 
? opportunities to improve the impact, focus, prioritisation and quality of Australia?s investment in equity research, including advice on national priorities for equity research 
? matters as requested by the Minister for Education and Training, and/or the Department of Education and Training.</t>
  </si>
  <si>
    <t>Legislation to establish the Children's eSafety Commissioner (CeSC) commenced on 1 July 2015.
The Enhancing Online Safety for Children Amendment Bill 2017 passed Parliament came into effect on 23 June 2017. This lead to a title change with the Children?s eSafety Commissioner maturing to be the eSafety Commissioner.
The eSC is a independent statutory office within the Australian Communications and Media Authority. The Commissioner will take a national leadership role in online safety.</t>
  </si>
  <si>
    <t>Enhancing Online Safety Act 2015</t>
  </si>
  <si>
    <t>Expert Advisory Panel on Whistleblower Protections</t>
  </si>
  <si>
    <t>The Panel will provide advice and assistance to the Government on the design of the legal framework for whistle-blowers.</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</si>
  <si>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</si>
  <si>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</si>
  <si>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</si>
  <si>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</si>
  <si>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</si>
  <si>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The Foreign Investment Review Board (FIRB) is a non-statutory body responsible for advising the Treasurer on foreign investment policy and its administration. It examines foreign investment proposals submitted under the Foreign Acquisitions and Takeovers Act 1975 and under Australia's Foreign Investment Policy. The Board is supported by the Department. The Board comprises of 6 part-time members appointed by the Treasurer, as well as the Division Head of the Foreign Investment Division of the Department of the Treasury.</t>
  </si>
  <si>
    <t>The Forest and Wood Products Council (FWPC) is a statutory council under the Regional Forest Agreements Act 2002. The FWPC is the vehicle being used to deliver the Government's Forest Industry Advisory Council. Members will provide informative consultation and recommendations on proposed legislation and policies impacting on the industry. Members have a broad range of forestry expertise and are well-placed to inform government about key issues impacting the sector. The councillors come from a range of sectors within the forestry industry and community, including sawmilling, private forestry, plantations, wood product importers, and manufacturers.</t>
  </si>
  <si>
    <t>The Forum on Western Sydney Airport (FOWSA) has been established to enable the views of the communities of Western Sydney and the Blue Mountains to be heard and taken into account in the planning and development of Western Sydney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airport operator (once appointed),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</si>
  <si>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Geoscience Australia is Australia's national geoscience agency and exists to apply geoscience to Australia's most important challenges. Geoscience Australia provides geoscientific advice and information to the Australian Government to support it to deliver its priorities. Geoscientific information is also provided to industry and other stakeholders where it supports achievement of Australian Government objectives.</t>
  </si>
  <si>
    <t>Glen Point Emerging Markets Debt Fund Limited</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</si>
  <si>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</si>
  <si>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</si>
  <si>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Established at the discretion of AFMA, Fisheries Administration Act 1991</t>
  </si>
  <si>
    <t>Under the Great Barrier Reef Marine Park Act 1975, the Great Barrier Reef Marine Park Authority (the Authority) is responsible for managing one of the world's premier natural resources: - the Great Barrier Reef Marine Park.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three objectives: - protecting and restoring the Reef's ecosystem health and biodiversity, safeguarding the Reef's heritage, and ensuring use of the Marine Park is ecologically sustainable and benefits current and future generations.
The GBRMPA is governed by a board.</t>
  </si>
  <si>
    <t>http://www.gbrmpa.gov.au/about-us/corporate-information</t>
  </si>
  <si>
    <t>Implementation of the Great Barrier Reef Intergovernmental Agreement is driven by the Great Barrier Reef Ministerial Forum. The Ministerial Forum is comprised of two ministers each from the Australian and Queensland governments with responsibility for matters relating to the environment and marine parks, science, tourism and/or natural resource management.</t>
  </si>
  <si>
    <t>The Greenhouse and Energy Minimum (GEMS) Regulator is based in the Australian Government's Department of the Environment and Energy and is responsible for administering the GEMS Act, maintaining the GEMS register, and monitoring and enforcing compliance with the Act.</t>
  </si>
  <si>
    <t>John Gorton Building</t>
  </si>
  <si>
    <t>Greenspring GE IV Master LP</t>
  </si>
  <si>
    <t>Greenspring Growth Equity IV, L.P.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</si>
  <si>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</si>
  <si>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</si>
  <si>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Heathcote Fund Ltd</t>
  </si>
  <si>
    <t>Historic Shipwrecks Act 1976; schedule 1 - Agreement between the Netherlands and Australia concerning old Dutch shipwrecks</t>
  </si>
  <si>
    <t>The Independent Hospital Pricing Authority (IHPA)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</si>
  <si>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The group focuses on stewardship of the tax system and discusses high level significant matters based on the individuals' market group and potential improvements that are relevant to the tax system.</t>
  </si>
  <si>
    <t>https://www.ato.gov.au/General/Consultation/Consultation-groups/Stewardship-groups/Individuals-Stewardship-Group/</t>
  </si>
  <si>
    <t>The Infrastructure and Project Financing Agency?s (IPFA) principal function is to inform better infrastructure investment decisions and build the Australian Government?s capabilities to understand and manage project and financial risks. 
The IPFA will work closely with project proponents, including state and territory governments, other Australian Government departments, including Infrastructure Australia, and the private sector to ensure innovative funding and financing opportunities are identified and developed as early as possible. 
The responsible Minister is The Hon Paul Fletcher MP, Minister for Urban Infrastructure and Cities.</t>
  </si>
  <si>
    <t>86 186 115 755</t>
  </si>
  <si>
    <t>Innovation and Science Australia is an independent board, responsible for providing strategic whole-of-government advice on all science, research and innovation matters. 5-15 Board members, including  Chair, Deputy Chair and Ex-Officio member, appointed by the Minister for Jobs and Innovation.</t>
  </si>
  <si>
    <t>https://www.industry.gov.au/Innovation-and-Science-Australia/Pages/default.aspx</t>
  </si>
  <si>
    <t>https://www.industry.gov.au/Innovation-and-Science-Australia/publications/Pages/default.aspx</t>
  </si>
  <si>
    <t>Level 6, 321 Kent Street</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</si>
  <si>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</si>
  <si>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The International Air Services Commission's (IASC) role is to determine the outcomes of applications made by existing and prospective Australian airlines for capacity entitlements available under bilateral air services arrangements.</t>
  </si>
  <si>
    <t>Customs Act 1901 (Part XVC --- International Trade Remedies Forum)</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</si>
  <si>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</si>
  <si>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</si>
  <si>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</si>
  <si>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</si>
  <si>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Maritime Security Identification Card (MSIC) issuing Bodies are authorised by the Department of Infrastructure, Regional Development and Cities.</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</si>
  <si>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</si>
  <si>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</si>
  <si>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Level 17, Casselden, 2 Lonsdale St</t>
  </si>
  <si>
    <t>Established by an Order of the Governor-General (known as an Order in Council) which sets out the council's role, structure and function. The authority to create such orders is outlined under subsection 9(1) of the National Health Act 1953</t>
  </si>
  <si>
    <t>The National Portrait Gallery of Australia (NPGA) houses the national collection of portraits of Australian culture and endeavour. Subjects in the collection are individuals who have, and who will continue to shape our nation and define our collective persona. As a member of a group of national collecting institutions, the NPGA is unique in its exclusive use of portraiture to explore Australian culture, history, individual achievement and identity.</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</si>
  <si>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</si>
  <si>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</si>
  <si>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National Science, Technology  and Research Committee</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</si>
  <si>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</si>
  <si>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https://www.ato.gov.au/General/Consultation/Consultation-groups/Stewardship-groups/National-Tax-Liaison-Group-(NTLG)/</t>
  </si>
  <si>
    <t>Land Sector Carbon and Biodiversity Board Specification under section 62(1)(c) of the Climate Change Authority Act 2011</t>
  </si>
  <si>
    <t>The National Workplace Relations Consultative Council (NWRCC), provides in the national interest a regular and organised means for senior representatives of the Australian Government, employers and employees to consult on workplace relations and labour market matters of national concern. Originally established in 1977, the NWRCC is made up of 14 members in addition to the Minister for Small and Family Business, the Workplace and Deregulation as Chair. Members are appointed by the Minister for two year terms. Under the NWRCC Act, meetings must occur at least in the first and second half of each calendar year.</t>
  </si>
  <si>
    <t>NBN Tasmania Limited  - ACN 138 338 271</t>
  </si>
  <si>
    <t>Northern Australia Advisory Council</t>
  </si>
  <si>
    <t>The purpose of the Northern Australia Advisory Council is to provide the Minister for Resources and Northern Australia with information and advice on a range of northern Australia issues, including legislation, policies and regulatory reform.</t>
  </si>
  <si>
    <t>The group focuses on stewardship of the tax system and discusses high level significant matters based on the not-for-profit segment and potential improvements that are relevant to the tax system.</t>
  </si>
  <si>
    <t>https://www.ato.gov.au/General/Consultation/Consultation-groups/Stewardship-groups/Not-for-profit-Stewardship-Group/</t>
  </si>
  <si>
    <t>Oaktree Infrastructure Fund Feeder (FF), L.P.</t>
  </si>
  <si>
    <t>Office of the Registrar of Aboriginal and Torres Strait Islander Corporations</t>
  </si>
  <si>
    <t>Parsec Australian Dollar Fund Ltd.</t>
  </si>
  <si>
    <t>Private Groups Stewardship Group</t>
  </si>
  <si>
    <t>The group focuses on stewardship of the tax system based on the closely-held private group market and discusses high level significant matters and potential improvements that are relevant to the tax system.</t>
  </si>
  <si>
    <t>https://www.ato.gov.au/General/Consultation/Consultation-groups/Stewardship-groups/Private-Groups-Stewardship-Group/</t>
  </si>
  <si>
    <t>Quadrant Private Equity No.6C</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</si>
  <si>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</si>
  <si>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Australian Communications and Media Authority Act 2005, section 9</t>
  </si>
  <si>
    <t>RCP FF Small Buyout Co-Investment Fund III, LP</t>
  </si>
  <si>
    <t>One of 52 Regional Development Australia committees established Australia-wide.  Regional Development Australia (RDA) is a nationwide initiative of the Commonwealth Government. RDA aims to work with State and Local Government to boost the economic capability of their region, improving productivity and promoting activities and investments that unlock economic growth. Key functions include:
? maintain a regional plan and advise on priorities for economic development; 
? act as a two-way conduit providing advice to and from the Australian Government; 
? assist local community stakeholders to develop project proposals and help shepherd them to appropriate public and/or private funding sources; 
? promote Government programs, policies and initiatives; and 
? establish links and co-operative alliances by working with regional communities, other regional development organisations including neighbouring RDA committees, businesses, industry and local governments to promote regional development.</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</si>
  <si>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</si>
  <si>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The Independent Expert Panel provides scientific and expert advice related to the Great Barrier Reef, including support for the implementation and review of the Reef 2050 Plan, Reef Water Quality Protection Plan and other matters, as requested. The Panel also advises the Australian Government Minister for the Environment and Energy on funding priorities for the Reef Trust. The inaugural Chair is Professor Ian Chubb AC, former Australian Chief Scientist.</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</si>
  <si>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</si>
  <si>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http://www.gbrmpa.gov.au/managing-the-reef/reef-integrated-monitoring-and-reporting-program</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</si>
  <si>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water quality and ecosystem health target-setting and monitoring: information integration, synthesis, reporting and communication, sugarcane production, grazing land ecology, climate adaptation, statistics and analysis, ecotoxicology.  Secretariat is within the Queensland Department of Environment and Heritage Protection.
- agronomic and landscape processes;
- marine and freshwater biochemistry, ecology and modelling; resource management, water quality and ecosystem health target-setting and monitoring;
- information integration, synthesis, reporting and communication;
- social and economic methodologies.
Secretariat is within the Queensland Department of Environment and Heritage Protection.</t>
  </si>
  <si>
    <t>The Great Barrier Reef Ministerial Forum and he Reef 2050 Water Quality Improvement Plan</t>
  </si>
  <si>
    <t>The Great Barrier Reef Ministerial Forum and the Reef 2050 Water Quality Improvement Plan</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</si>
  <si>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</si>
  <si>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</si>
  <si>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</si>
  <si>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Agriculture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</si>
  <si>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</si>
  <si>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</si>
  <si>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Royal Commission into Misconduct in the Banking, Superannuation and Financial Services Industry</t>
  </si>
  <si>
    <t>The Royal Commission into Misconduct in the Banking, Superannuation and Financial Services Industry was established on 14 December 2017 by the Governor-General of the Commonwealth of Australia, His Excellency General the Honourable Sir Peter Cosgrove AK MC (Retd). 
The Governor-General issued Letters Patent which formally appoint the Royal Commissioner and outline the Terms of Reference for this inquiry. 
The Commissioner, the Honourable Kenneth Madison Hayne AC QC, is authorised to submit an interim report no later than 30 September 2018, and will provide a final report by 1 February 2019.</t>
  </si>
  <si>
    <t>https://financialservices.royalcommission.gov.au</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</si>
  <si>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</si>
  <si>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Seidler Equity Australia I L.P.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</si>
  <si>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</si>
  <si>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</si>
  <si>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Southern  Connected Basin Environmental Watering Committee</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</si>
  <si>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 
On 11 May 2015, as part of the 2015-16 Budget, the Government announced that the Statutory Fishing Rights Allocation Review Panel (SFRARP) would be ceased in efforts towards a smaller and sustainable government. Legislative amendments are underway to abolish SFRARP, and transfer the merit review functions of the Panel to the Administrative Appeals Tribunal.</t>
  </si>
  <si>
    <t>The group focuses on stewardship of the superannuation system based on the superannuation product and discusses high level significant matters and potential improvements that are relevant to the Superannuation system.</t>
  </si>
  <si>
    <t>https://www.ato.gov.au/General/Consultation/Consultation-groups/Stewardship-groups/Superannuation-Industry-Stewardship-Group/</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</si>
  <si>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</si>
  <si>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</si>
  <si>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</si>
  <si>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</si>
  <si>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</si>
  <si>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</si>
  <si>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</si>
  <si>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 xml:space="preserve"> 2017-18</t>
  </si>
  <si>
    <t>Australian Eggs Limited</t>
  </si>
  <si>
    <t>Meat and Livestock Australia</t>
  </si>
  <si>
    <t>Australian Meat Processors Corporation</t>
  </si>
  <si>
    <t>LiveCorp</t>
  </si>
  <si>
    <t>Grains Research and Development Corporation - Grains</t>
  </si>
  <si>
    <t>AgriFutures</t>
  </si>
  <si>
    <t>Previously reported as Rural R&amp;D Corporation</t>
  </si>
  <si>
    <t>Grains Research and Development Corporation - Wheat</t>
  </si>
  <si>
    <t>AgriFutures Australia</t>
  </si>
  <si>
    <t>Priority pest and disease planning and surveillance and response</t>
  </si>
  <si>
    <t>National Institute for Forest Products Innovation</t>
  </si>
  <si>
    <t>This initiative aims to develop reference laboratory capability (including personnel, equipment and protocols) for providing diagnostics for priority and emergency plant pests</t>
  </si>
  <si>
    <t>The institute is supporting cutting edge research, boosting innovation, fostering collaboration, and securing growth and employment outcomes for the forest and wood products industry.</t>
  </si>
  <si>
    <t>Industry-led committees (in Mount Gambier SA and Launceston Tas) will allocate funding following calls for submissions to address institute developed priorities.</t>
  </si>
  <si>
    <t>Supporting a competitive wine sector by investing in research, development and extension (RD&amp;E), growing domestic and international markets.</t>
  </si>
  <si>
    <t>Centre for Invasive Species Solutions</t>
  </si>
  <si>
    <t>AgriFutures Australia - Bill 1 Appropriation</t>
  </si>
  <si>
    <t>Centre for Invasive Species Solutions - transition of the Invasive Animals Cooperative Research Centre into the Centre for Invasive Species Solutions - 2016 election commitment.</t>
  </si>
  <si>
    <t>New entity commenced operation on 1 July 2017.</t>
  </si>
  <si>
    <t>Commonwealth matching contribution for agricultural research and development to Meat &amp; Livestock Australia Limited (MLA).</t>
  </si>
  <si>
    <t>Commonwealth matching contribution for agricultural research and development to Meat &amp; Livestock Australia Limited (MLA) was included in the Meat Research up to 2015-16.</t>
  </si>
  <si>
    <t>Commonwealth matching contribution for agricultural research and development to Australia Pork Limited (APL).</t>
  </si>
  <si>
    <t>Commonwealth matching contribution for agricultural research and development to Australia Pork Limited (APL) was included in the Meat Research up to 2015-16.</t>
  </si>
  <si>
    <t>Commonwealth matching contribution for agricultural research and development to Sugar Research Australia Limited (SRA).</t>
  </si>
  <si>
    <t>Commonwealth matching contribution for agricultural research and development to Sugar Research Australia Limited (SRA) was included in the Other Rural Research up to 2015-16.</t>
  </si>
  <si>
    <t>Commonwealth matching contribution for agricultural research and development to Cotton Research and Development Corporation (CRDC).</t>
  </si>
  <si>
    <t>Commonwealth matching contribution for agricultural research and development to Cotton Research and Development Corporation (CRDC) was included in the Other Rural Research up to 2015-16.</t>
  </si>
  <si>
    <t>Commonwealth matching contribution for agricultural research and development to Wine Australia.</t>
  </si>
  <si>
    <t>Commonwealth matching contribution for agricultural research and development to Wine Australia was included in the Other Rural Research up to 2015-16.</t>
  </si>
  <si>
    <t>Commonwealth matching contribution for agricultural research and development to AgriFutures Australia.</t>
  </si>
  <si>
    <t>Commonwealth matching contribution for agricultural research and development to AgriFutures Australia was included in the Other Rural Research up to 2015-16.</t>
  </si>
  <si>
    <t>Research and analysis to understand and address important issues on the horizon for Australian agriculture. Research and development for established industries that do not have their own Research &amp; Development Corporation (RDC). Research and development to accelerate the establishment and expansion of new rural industries.</t>
  </si>
  <si>
    <t>Multi-sector (Rural RDC)</t>
  </si>
  <si>
    <r>
      <t>Health Policy Research &amp; Data Program</t>
    </r>
    <r>
      <rPr>
        <sz val="10"/>
        <color theme="1"/>
        <rFont val="Arial"/>
        <family val="2"/>
      </rPr>
      <t xml:space="preserve"> - Blood Borne Viruses and Sexually Transmitted Infections</t>
    </r>
  </si>
  <si>
    <t>Fund</t>
  </si>
  <si>
    <r>
      <rPr>
        <b/>
        <sz val="10"/>
        <color theme="1"/>
        <rFont val="Arial"/>
        <family val="2"/>
      </rPr>
      <t>Note</t>
    </r>
    <r>
      <rPr>
        <sz val="10"/>
        <color theme="1"/>
        <rFont val="Arial"/>
        <family val="2"/>
      </rPr>
      <t>: Collection of data on Other SRI programs commenced in 2017-18. Totals before this date may not be accurate.</t>
    </r>
  </si>
  <si>
    <t>Private Non-profit sector</t>
  </si>
  <si>
    <t>Supports start-ups</t>
  </si>
  <si>
    <t>The categorisations used within this table are an amalgam of those used within editions of the tables from 1989-90.</t>
  </si>
  <si>
    <t>Australian Wool Innovation</t>
  </si>
  <si>
    <t>Land and Water Research</t>
  </si>
  <si>
    <t>Originally supported the Land and Water Resources Research and Development Corporation, then from 1990 this appropriation supported Land &amp; Water Australia (LWA).</t>
  </si>
  <si>
    <t>Multi-sector (Other Rural R&amp;D)</t>
  </si>
  <si>
    <t>This is a General Services Levy which can be used by the recipient body for marketing or research.</t>
  </si>
  <si>
    <t>Australian Government (Other R&amp;D)</t>
  </si>
  <si>
    <t>Rural RDCs</t>
  </si>
  <si>
    <t>RURAL RDCs CHART</t>
  </si>
  <si>
    <t>NHMRC total from R&amp;D tab</t>
  </si>
  <si>
    <t>Program/activity</t>
  </si>
  <si>
    <t>Land and Water Australia</t>
  </si>
  <si>
    <t>https://www.pc.gov.au/inquiries/completed/rural-research/report/rural-research.pdf</t>
  </si>
  <si>
    <t>Name</t>
  </si>
  <si>
    <t>Innovation and Science Australia (ISA) is an independent board, responsible for providing strategic whole-of-government advice on all science, research and innovation matters</t>
  </si>
  <si>
    <t>Sub-total</t>
  </si>
  <si>
    <t>This table is a % version of Table 2</t>
  </si>
  <si>
    <t>Portfolio/Sub-portfolio</t>
  </si>
  <si>
    <t>The objective of this program is to conduct scientific research in Antarctica and the Southern Ocean that supports Australian Government policy and environmental management priorities.</t>
  </si>
  <si>
    <t xml:space="preserve">This is a longitudinal study examining the social, economic, environmental and behavioural factors of Australian males aged 10-55 years. Funding for this activity is ongoing and a tender process is progressing for 2017-18 to 2020-21. </t>
  </si>
  <si>
    <t>This is a longitudinal study assessing the physical and mental health of over 58,000 Australian women. Funding for this activity is ongoing and negotiations are being progressed with the organisation for funding for 2017-18 to 2019-20.</t>
  </si>
  <si>
    <t>The last national Health Literacy Survey was performed in 2006 by ABS. This Survey will provide a linked update based on participants from the 2017-18 National Health Survey</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</si>
  <si>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</si>
  <si>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</si>
  <si>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Austroads provides the secretariat service to the Bicycle Council. The Bicycle Council works with government, industry and user groups as part of its research work into cycling behaviour, cycling related infrastructure and cycling aspects more generally.
</t>
  </si>
  <si>
    <t>For years 1981-82 to 1985-86, these amounts (as originally reported) have had subtracted from them the ANU Institute of Advanced Studies grant amounts.</t>
  </si>
  <si>
    <t xml:space="preserve">Note: The majority of ARC funding is provided to the Higher Education sector but a small amount goes to other sectors. </t>
  </si>
  <si>
    <t>Partly NISA funded - for synchrotron see separate excel table</t>
  </si>
  <si>
    <t>Innovation Labs will be established in SA and Vic and will serve industry in a variety of roles including test centre facilities and business capability development.</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</si>
  <si>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</si>
  <si>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In the 2015-16 Budget, the Government announced it will provide $20.7m over four years to develop a detailed annual actuarial valuation of the lifetime liability of Australia's welfare system from 2015, including identifying groups of people most at risk of welfare dependency and the factors that lead to long term dependency. The Government also announced $13m over two years to maintain four longitudinal surveys and undertake a review of the future longitudinal data necessary to support actuarial assessments. The surveys include the Household, Income and Labour Dynamics in Australia data collection, the Longitudinal Study of Australian Children, the Longitudinal Study of Indigenous Children and the Longitudinal Study of Humanitarian Migrants.</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</si>
  <si>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</si>
  <si>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This includes the Research and Development Corporations contribution to this program. This was not included in prior years.  Ministers Grant cc115075.</t>
  </si>
  <si>
    <t>Note: Prime Ministers Prizes transferred to Ausindustry in 2017-18 (grants programs) and to Corporate Division in March 2018 for organising the PM's Prizes function</t>
  </si>
  <si>
    <t xml:space="preserve">From 1 July 2018 for companies with aggregated annual turnover of $20 million or more for eligible R&amp;D expenditure up to a threshold of $150 million, a non-refundable R&amp;D premium with rates tied to the incremental intensity of R&amp;D expenditure as a proportion of total expenditure for the year. The marginal R&amp;D premium will be the claimant's company tax rate plus: 
• 4 percentage points for R&amp;D expenditure between 0 per cent to 2 per cent R&amp;D intensity; 
• 6.5 percentage points for R&amp;D expenditure above 2 per cent to 5 per cent R&amp;D intensity; 
• 9 percentage points for R&amp;D expenditure above 5 per cent to 10 per cent R&amp;D intensity; and 
• 12.5 percentage points for R&amp;D expenditure above 10 per cent R&amp;D intensity. 
</t>
  </si>
  <si>
    <t xml:space="preserve">From 1 July 2018, for companies that have an annual turnover of less than $20 million for eligible R&amp;D expenditure up to a threshold of $150 million, a refundable offset of 13.5 percentage points above a claimant's company tax rate for eligible R&amp;D expenditure. Cash refunds from the refundable R&amp;D tax offset will be capped at $4 million per annum. R&amp;D tax offsets that cannot be refunded will be carried forward as non refundable tax offsets to future income years. Refundable R&amp;D tax offsets from R&amp;D expenditure on clinical trials will not count towards the cap. </t>
  </si>
  <si>
    <t xml:space="preserve">R&amp;D Tax Measures data is based on estimates of revenue foregone, similar to the Tax Expenditures Statement (TES), and accounts for the 2018-19 Budget measure. Estimates are revised as actuals data becomes available or updated. The estimates relates to the financial year when companies undertake the activity for which they subsequently claim a deduction or offset (that is, the estimated costs to revenue if companies claimed the offset in the same financial year in which the expenditure was incurred). </t>
  </si>
  <si>
    <t>Proportion University</t>
  </si>
  <si>
    <t>Proportion non-University</t>
  </si>
  <si>
    <t>Total R&amp;D investment (current prices)</t>
  </si>
  <si>
    <t>Australian Antarctic Division</t>
  </si>
  <si>
    <t>Multisector (Rural R&amp;D Corporations)</t>
  </si>
  <si>
    <t>Higher Ed. (Research Block Grants)</t>
  </si>
  <si>
    <t>Sum per element</t>
  </si>
  <si>
    <t>https://www.industry.gov.au/data-and-publications/science-research-and-innovation-sri-budget-tables</t>
  </si>
  <si>
    <t>8109 - Research and Experimental Development, Government and Private Non-Profit Organisations, Australia</t>
  </si>
  <si>
    <t>8111 - Research and Experimental Development, Higher Education Organisations, Australia</t>
  </si>
  <si>
    <t>8104 - Research and Experimental Development, Businesses, Australia</t>
  </si>
  <si>
    <t>It is anticipated that the typology used to categorise knowledge transfer and research commercialisation activities may change over time and thus this table should be treated as a pilot exercise.</t>
  </si>
  <si>
    <t>STRUCTURE OF R&amp;D AND OTHER SRI DATASETS</t>
  </si>
  <si>
    <t>The R&amp;D and Other SRI datasets both consist of a number of fields. Information on the content of each field is set out below.</t>
  </si>
  <si>
    <t>Science, Research and Innovation are defined within the Definitions tab</t>
  </si>
  <si>
    <t>Forward estimates are only available for some programs and activities, hence the totals for these columns provide an underestimate of the aggregate program investment.</t>
  </si>
  <si>
    <t>https://data.gov.au/dataset/budget-2018-19</t>
  </si>
  <si>
    <t>Last  year</t>
  </si>
  <si>
    <t>Lifespan</t>
  </si>
  <si>
    <t>Average value</t>
  </si>
  <si>
    <t>The SRI Budget Tables report programs and activities whose immediate funding source is a budgetary appropriation. An appropriation is a legal entitlement to spend money from the Consolidated Revenue Fund.</t>
  </si>
  <si>
    <t>This column provides brief descriptive information about the program or activity.</t>
  </si>
  <si>
    <t>Budget Estimate (previous year)</t>
  </si>
  <si>
    <t>This column contains the Budget Estimate amounts from the previous edition of the tables. Its purpose is to facilitate determination of the major sources of change between the new and previous Budget Estimates.</t>
  </si>
  <si>
    <t>Multi-sector (Rural RDCs) - support provided to Rural R&amp;D Corporations.</t>
  </si>
  <si>
    <r>
      <t xml:space="preserve">Multisector (Rural) - support provided to Multisector programs and activities that relate to the needs of communities in rural or regional areas, excluding the RDCs. These are usually (but not exclusively) those that belong to SEO </t>
    </r>
    <r>
      <rPr>
        <i/>
        <sz val="11"/>
        <rFont val="Arial"/>
        <family val="2"/>
      </rPr>
      <t>08. Agriculture.</t>
    </r>
  </si>
  <si>
    <t>The 2002 Frascati Manual annex on R&amp;D Deflators and Currency Converters - which remains current and is referred to in the 2015 Frascati Manual - notes: "In the absence of a full set of R&amp;D deflators and R&amp;D converters . . . the Manual recommends the use of the implicit gross domestic product (GDP) deflator . . . which provide[s] an approximate measure of the average real “opportunity cost” of carrying out the R&amp;D." (p.2):</t>
  </si>
  <si>
    <t>· 5204.0 - Australian System of National Accounts</t>
  </si>
  <si>
    <r>
      <t>4.</t>
    </r>
    <r>
      <rPr>
        <sz val="7"/>
        <color theme="1"/>
        <rFont val="Arial"/>
        <family val="2"/>
      </rPr>
      <t xml:space="preserve">       </t>
    </r>
    <r>
      <rPr>
        <sz val="11"/>
        <color theme="1"/>
        <rFont val="Arial"/>
        <family val="2"/>
      </rPr>
      <t>Each year's GDP deflator is divided by the deflator from chosen base year. So for example, if the June 1979 deflator was 22.6, and the June 2015 deflator was 100, then this would yield 0.226.</t>
    </r>
  </si>
  <si>
    <r>
      <t>6.</t>
    </r>
    <r>
      <rPr>
        <sz val="7"/>
        <color theme="1"/>
        <rFont val="Arial"/>
        <family val="2"/>
      </rPr>
      <t xml:space="preserve">       </t>
    </r>
    <r>
      <rPr>
        <sz val="11"/>
        <color theme="1"/>
        <rFont val="Arial"/>
        <family val="2"/>
      </rPr>
      <t>The result is a time series containing each year's R&amp;D values expressed in the dollars of the chosen base year.</t>
    </r>
  </si>
  <si>
    <t xml:space="preserve">The interactive charts include inflation-adjusted values for the Budget Estimate and Estimated Actual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</si>
  <si>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 xml:space="preserve">Rural </t>
  </si>
  <si>
    <t>This worksheet contains details on Rural RDCs and rural R&amp;D levies for the period 1978-79 to the latest financial year.</t>
  </si>
  <si>
    <t xml:space="preserve"> - The Australian Government established a compulsory producer levy for funding wool promotion and research in 1936. </t>
  </si>
  <si>
    <t xml:space="preserve"> - This model remained in place until the mid-1980s, during which time similar schemes were introduced in other rural industries.</t>
  </si>
  <si>
    <t xml:space="preserve"> - The Rural Industries Research Act 1985 (Cwlth) reformed the operating environment for sponsoring industry-focused rural R&amp;D, creating the precursor to the current RDC arrangements.</t>
  </si>
  <si>
    <t xml:space="preserve"> - The Primary Industries and Energy Research and Development Act 1989 (Cwlth) (the PIERD Act) established the current statutory model for the RDCs.</t>
  </si>
  <si>
    <t xml:space="preserve"> - Source:</t>
  </si>
  <si>
    <t xml:space="preserve">NB. The data within the Rural RDCs table should be interpreted in the context of the following historical information: </t>
  </si>
  <si>
    <t>ISSN: 2208-0074</t>
  </si>
  <si>
    <t>Ownership of intellectual property rights</t>
  </si>
  <si>
    <t>Unless otherwise noted, copyright (and any other intellectual property rights, if any) in this publication is owned by the Commonwealth of Australia.</t>
  </si>
  <si>
    <t>Creative Commons licence</t>
  </si>
  <si>
    <t xml:space="preserve">Attribution </t>
  </si>
  <si>
    <t>CC BY</t>
  </si>
  <si>
    <t>All material in this publication is licensed under a Creative Commons Attribution 4.0 International Licence, save for content supplied by third parties, logos, any material protected by trademark or otherwise noted in this publication, and the Commonwealth Coat of Arms.</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</si>
  <si>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</si>
  <si>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The full licence terms are available from https://creativecommons.org/licenses/by/4.0/legalcode</t>
  </si>
  <si>
    <t>Disclaimer:</t>
  </si>
  <si>
    <t>The Australian Government as represented by the Department of Industry, Innovation and Science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t>
  </si>
  <si>
    <t>SRI programs and program elements that support knowledge transfer and/or research commercialisation (KT&amp;RC)</t>
  </si>
  <si>
    <t>CSIRO ANNUAL REPORT DATASET</t>
  </si>
  <si>
    <t xml:space="preserve">The data contained within this spreadsheet was extracted from CSIRO annual reports from 1926-27 to the most recent available year. These reports are in the public domain. </t>
  </si>
  <si>
    <t>https://www.csiro.au/en/About/History-achievements/Our-history</t>
  </si>
  <si>
    <t>In 1916, the Australian Government established the Advisory Council of Science and Industry as the first step towards a 'national laboratory'. By 1920, this had evolved into the Institute for Science and Industry under an Act of the Federal Parliament. In 1926, this Act was revised to form the Council for Scientific and Industrial Research (CSIR).</t>
  </si>
  <si>
    <t>Reporting standards changed over this period such that it was not possible to obtain continous time series across all sources of revenue. Hence, the focus of this series was on the government appropriation and all other sources of revenue.</t>
  </si>
  <si>
    <t>Other sources of revenue may include government sources (e.g. contracts with government departments), but they exclude the government appropriation.</t>
  </si>
  <si>
    <t>These columns report R&amp;D or Other SRI investment in millions of dollars accurate to three decimal places (i.e. to thousands of dollars) in currect prices for each listed financial year. Only investments of over $50,000 in a financial year are required to be reported.</t>
  </si>
  <si>
    <t>Australian Government investment in R&amp;D by sector and sub-sector, and other analyses</t>
  </si>
  <si>
    <t>The final two financial year columns are titled 'Budget Estimate' and 'Estimated Actual'.</t>
  </si>
  <si>
    <t xml:space="preserve"> - the Budget Estimates column shows the estimated amounts available to spend on a program or activity in the financial year referred to in the title of the tables.</t>
  </si>
  <si>
    <t xml:space="preserve"> - the Estimated Actuals column shows the estimated amounts available to spend on a program or activity in the financial year immediately prior to the Budget Estimate year.</t>
  </si>
  <si>
    <t>*The programs and activities included in this dataset were reported by departments and agencies on the basis that they were "explicitly intended to support science, research and/or innovation", as these terms are defined within the Definitions tab. It does not include R&amp;D programs and activities. Where a program supports both R&amp;D and Other SRI activities, the associated budget appropriations are reported separately within this table and the R&amp;D table.</t>
  </si>
  <si>
    <t>16 October 2018</t>
  </si>
  <si>
    <t>The Hon Karen Andrews MP, Minister for Industry, Science and Technology</t>
  </si>
  <si>
    <t>This data in this table is used to reallocate NHMRC investment between the Higher Education sector and Multisector in Tables 1 and 2.</t>
  </si>
  <si>
    <t>Summary tables</t>
  </si>
  <si>
    <t>Core data</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</si>
  <si>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</si>
  <si>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The Australian Government’s 2019-20 Science, Research and Innovation Budget Tables</t>
  </si>
  <si>
    <t>2022-23</t>
  </si>
  <si>
    <t>2018–19</t>
  </si>
  <si>
    <t>% of 2019-20 total</t>
  </si>
  <si>
    <t>Food</t>
  </si>
  <si>
    <t>Soil and Water</t>
  </si>
  <si>
    <t>Transport</t>
  </si>
  <si>
    <t>Cybersecurity</t>
  </si>
  <si>
    <t>Resources</t>
  </si>
  <si>
    <t>Advanced Manufacturing</t>
  </si>
  <si>
    <t>Environmental Change</t>
  </si>
  <si>
    <t>TOTAL</t>
  </si>
  <si>
    <t>2019–20 Science, Research and Innovation (SRI) Budget Tables</t>
  </si>
  <si>
    <t>About the Science, Research and Innovation Budget Tables</t>
  </si>
  <si>
    <t xml:space="preserve">Departments and agencies should give priority to research that will lead to:
1. better models of health care and services that improve outcomes, reduce disparities for disadvantaged and vulnerable groups, increase efficiency and provide greater value for a given expenditure
2. improved prediction, identification, tracking, prevention and management of emerging local and regional health threats
3. better health outcomes for Indigenous people, with strategies for both urban and regional communities
4. effective technologies for individuals to manage their own health care, for example, using mobile apps, remote monitoring and online access to therapies.
</t>
  </si>
  <si>
    <t>Research will be essential to building healthy and resilient communities throughout Australia. It will capitalize on Australia’s strengths in science and technology to generate wider economic benefits through improved knowledge translation and commercialisation, and partnerships with industry.</t>
  </si>
  <si>
    <t xml:space="preserve">Australia’s health needs must be addressed at both the individual and population level, and must recognise that health or “wellness” is not simply the absence of disease or infirmity. Good health requires the development of treatments, solutions and preventative strategies to improve physical and mental well-being. </t>
  </si>
  <si>
    <t xml:space="preserve">Departments and agencies should give priority to research that will lead to:
1. improved accuracy and precision in predicting and measuring the impact of environmental changes caused by climate and local factors
2. resilient urban, rural and regional infrastructure
3. options for responding and adapting to the impacts of environmental change on biological systems, urban and rural communities and industry.
</t>
  </si>
  <si>
    <t>Research will build Australia’s capacity to respond to environmental change. It will require the integration of research outcomes from biological, physical, social and economic systems.</t>
  </si>
  <si>
    <t>There are many factors that influence the environment. They range from global climate change to the environmental consequences of local actions; all are significant. These factors affect terrestrial, marine, rural and urban systems in Australia and within our region. While continuing to study environmental and climate science in Australia, and connecting to global research, we must learn to mitigate and adapt to local and regional effects.</t>
  </si>
  <si>
    <t xml:space="preserve">Research will be critical in developing and supporting existing industries while enabling the development of a new and advanced manufacturing sector.
Departments and agencies should give priority to research that will lead to:
1. knowledge of Australia’s comparative advantages, constraints and capacity to meet current and emerging global and domestic demand
2. cross-cutting technologies that will de-risk, scale up, and add value to Australian manufactured products
3. specialised, high value-add areas such as high-performance materials, composites, alloys and polymers.
</t>
  </si>
  <si>
    <t>Research will be critical in developing and supporting existing industries while enabling the development of a new and advanced manufacturing sector.</t>
  </si>
  <si>
    <t>Australian competitiveness needs innovative industries that are focused, agile, high value-add, transformative and fully integrated into global supply chains. In the competitive global market Australia should aim to dominate in selected product categories, where we have particular advantage.</t>
  </si>
  <si>
    <t xml:space="preserve">Departments and agencies should give priority to research that will lead to:
1. a fundamental understanding of the physical state of the Australian crust, its resource endowment and recovery
2. knowledge of environmental issues associated with resource extraction
3. lowering the risk to sedimentary basins and marine environments due to resource extraction
4. technologies to optimise yield through effective and efficient resource extraction, processing and waste management.
</t>
  </si>
  <si>
    <t>Research will lead to a fundamental understanding of the structure, composition, and processes governing the formation and distribution of resources in Australia. This knowledge will support the exploration, the potential discovery of major new sources, production, distribution of the traditional resources such as strategic metals and minerals, coal and gas and those in increasing demand such as rare earth elements and groundwater.</t>
  </si>
  <si>
    <t>Australia’s resource sector is a significant contributor to the economy. By prioritising the sustainable extraction of our resources and by adding value where we have competitive advantage, we will optimise long-term economic, social and environmental benefit to the community.</t>
  </si>
  <si>
    <t xml:space="preserve">Departments and agencies should give priority to research that will lead to:
1. low emission energy production from fossil fuels and other sources
2. new clean energy sources and storage technologies that are efficient, cost-effective and reliable
3. Australian electricity grids that can readily integrate and more efficiently transmit energy from all sources including low- and zero-carbon sources.
</t>
  </si>
  <si>
    <t>Research will lead to the development of reliable, low-cost, sustainable energy supplies that are resilient to sudden shocks, as well as decadal trends in demand and climate, and to technologies that use energy more efficiently.</t>
  </si>
  <si>
    <t>A desirable energy future is one with a diversity of sources and suppliers that progressively reduces carbon emissions and that is economically attractive for consumers and other stakeholders.</t>
  </si>
  <si>
    <t>Australia has abundant energy resources, but we need to improve efficiency of use, reduce emissions and to integrate energy from any source into the electricity grid.</t>
  </si>
  <si>
    <t xml:space="preserve">Departments and agencies should give priority to research that will lead to:
1. highly-secure and resilient communications and data acquisition, storage, retention and analysis for government, defence, business, transport systems, emergency and health services
2. secure, trustworthy and fault-tolerant technologies for software applications, mobile devices, cloud computing and critical infrastructure
3. new technologies and approaches to support the nation’s cybersecurity: discovery and understanding of vulnerabilities, threats and their impacts, enabling improved risk-based decision making, resilience and effective responses to cyber intrusions and attacks
4. understanding the scale of the cyber security challenge for Australia, including the social factors informing individual, organisational, and national attitudes towards cyber security.
</t>
  </si>
  <si>
    <t>Research in cyber security including quantum technologies will position Australia as a leader in fast moving and emerging areas such as distributed network management, machine learning, and intelligent and secure data management and retention.</t>
  </si>
  <si>
    <t>Australia’s cyber infrastructure underpins the entire knowledge economy, including government, business, defence, police, and emergency services. But our cyber infrastructure is vulnerable to exploitation by malicious actors and is subject to damage caused by non-malicious events such as natural disasters, equipment failure, human error and other accidents. It is essential that the security and resilience of this key infrastructure is assured.</t>
  </si>
  <si>
    <t xml:space="preserve">Departments and agencies should give priority to research that will lead to:
1. low emission fuels and technologies for domestic and global markets
2. improved logistics, modelling and regulation: urban design, autonomous vehicles, electrified transport, sensor technologies, real time data and spatial analysis
3. effective pricing, operation, and resource allocation.
</t>
  </si>
  <si>
    <t>Research will be critical to developing low cost, reliable, resilient and efficient transport systems that meet the needs of businesses and enable sustainable mobility, while lowering carbon emissions and other pollution.</t>
  </si>
  <si>
    <t>As the world increasingly diversifies its energy sources new markets are emerging for alternative fuels. Australia has the potential to develop new industries and to contribute to improved fuel security and to support the design and delivery of infrastructure that responds to Australia’s urban, regional and remote communities, and changing demographics.</t>
  </si>
  <si>
    <t xml:space="preserve">Departments and agencies should give priority to research that will lead to:
1. new and integrated national observing systems, technologies and modelling frameworks across the soil-atmosphere-water-marine systems
2. better understanding of sustainable limits for productive use of soil, freshwater, river flows and water rights, terrestrial and marine ecosystems
3. minimising damage to, and developing solutions for restoration and remediation of, soil, fresh and potable water, urban catchments and marine systems.
</t>
  </si>
  <si>
    <t>Research should therefore focus on critical assets such as the Great Barrier Reef, Northern Australia, key agricultural regions, aquifers and urban catchments, and build capacity for improved accuracy and precision in predicting change. Research will lead to better decision-making strategies in the context of potentially conflicting demands between development, the environment and landscape management.</t>
  </si>
  <si>
    <t>Australia’s soil, vegetation, biodiversity and water along with its marine resources are national strategic assets that should be highly valued and effectively managed. These assets are fundamentally interconnected components of our ecosystems, but the ways they interact and respond to change remain poorly understood.</t>
  </si>
  <si>
    <t xml:space="preserve">Departments and agencies should give priority to research that will lead to:
1. knowledge of global and domestic demand, supply chains and the identification of country specific preferences for food Australia can produce
2. knowledge of the social, economic and other barriers to achieving access to healthy Australian foods
3. enhanced food production through:
   a. novel technologies, such as sensors, robotics, real-time data systems and traceability, all integrated into the full production chain
   b. better management and use of waste and water; increased food quality, safety, stability and shelf life
   c. protection of food sources through enhanced biosecurity
   d. genetic composition of food sources appropriate for present and emerging Australian conditions.
</t>
  </si>
  <si>
    <t>Research will aim to optimise food and fibre production and processing, enhance food safety and minimise waste. Research will also be critical to preserve our hard won reputation for clean, safe and sustainable production.</t>
  </si>
  <si>
    <t>Australian research and ingenuity has led to well-developed agricultural and fishery industries that contribute nutritious food to domestic and global markets. If Australia is to respond to increasing global demand for both plant and animal-based food, we will need to develop internationally competitive, sustainable, profitable, high intensity and high production capacity in new and existing food products, and in new and existing regions of Australia. We will face constrained soil and water resources, shifts in climate, and changes in the environment, and the emergence of new pests and invasive species, that could lead to increased difficulties in meeting expectations.</t>
  </si>
  <si>
    <t>The Government has established a set of Science and Research Priorities, and corresponding Practical Research Challenges, designed to increase investment in areas of immediate and critical importance to Australia and its place in the world.</t>
  </si>
  <si>
    <t>Science &amp; Research Priorities</t>
  </si>
  <si>
    <r>
      <rPr>
        <b/>
        <sz val="10"/>
        <color theme="1"/>
        <rFont val="Arial"/>
        <family val="2"/>
      </rPr>
      <t>Forward Estimates</t>
    </r>
    <r>
      <rPr>
        <sz val="10"/>
        <color theme="1"/>
        <rFont val="Arial"/>
        <family val="2"/>
      </rPr>
      <t xml:space="preserve"> are rolling three-year estimates of what would be appropriated assuming that government policy is on-going. Forward Estimates therefore do not include new programs, the expansion of existing programs that the government has not agreed to, or programs that are expected to end. (Source: https://www.aph.gov.au/About_Parliament/Parliamentary_Departments/Parliamentary_Library/Publications_Archive/archive/BudgetGuide )</t>
    </r>
  </si>
  <si>
    <t>It is important to note that the amounts reported over previous years are also subject to revision due to updated information becoming available. For example, the R&amp;D Tax Incentive, provides a tax offset for eligible R&amp;D activities, and this figure can be revised over several years.</t>
  </si>
  <si>
    <r>
      <t>Estimated Actuals</t>
    </r>
    <r>
      <rPr>
        <sz val="11"/>
        <color theme="1"/>
        <rFont val="Calibri"/>
        <family val="2"/>
      </rPr>
      <t xml:space="preserve"> reflect the </t>
    </r>
    <r>
      <rPr>
        <b/>
        <sz val="11"/>
        <color theme="1"/>
        <rFont val="Calibri"/>
        <family val="2"/>
      </rPr>
      <t>actual expenditure</t>
    </r>
    <r>
      <rPr>
        <sz val="11"/>
        <color theme="1"/>
        <rFont val="Calibri"/>
        <family val="2"/>
      </rPr>
      <t xml:space="preserve"> amounts incurred by the program or activity in the previous financial year. For example, this may be due to additional or reduced expenditure by a program or activity from the original budget estimate amount.</t>
    </r>
  </si>
  <si>
    <r>
      <rPr>
        <b/>
        <sz val="11"/>
        <color theme="1"/>
        <rFont val="Calibri"/>
        <family val="2"/>
      </rPr>
      <t>Budget Estimates</t>
    </r>
    <r>
      <rPr>
        <sz val="11"/>
        <color theme="1"/>
        <rFont val="Calibri"/>
        <family val="2"/>
      </rPr>
      <t xml:space="preserve"> shows the </t>
    </r>
    <r>
      <rPr>
        <b/>
        <sz val="11"/>
        <color theme="1"/>
        <rFont val="Calibri"/>
        <family val="2"/>
      </rPr>
      <t>proposed allocation</t>
    </r>
    <r>
      <rPr>
        <sz val="11"/>
        <color theme="1"/>
        <rFont val="Calibri"/>
        <family val="2"/>
      </rPr>
      <t xml:space="preserve"> of resources to programs or activities within the relevant portfolios in the current financial year.</t>
    </r>
  </si>
  <si>
    <t>Estimates</t>
  </si>
  <si>
    <t>https://www.finance.gov.au/resource-management/appropriations/rmg-100-guide-to-appropriations/</t>
  </si>
  <si>
    <t xml:space="preserve">Source: Department of Finance: </t>
  </si>
  <si>
    <t>A special appropriation is a provision within an Act (that is not an Annual Appropriation Act) that provides authority to spend money for particular purposes, for example, to finance a particular project or to make social security payments. Special appropriations account for around three quarters of all government expenditure each year.
A special appropriation (also known as a standing appropriation) is included in a specific Act (other than an Annual Appropriation Act) when it authorises a payment where an entitlement exists, or a payment of a specified amount separately identified in an annual Appropriation Act. Some special appropriations state a maximum amount that is appropriated for the particular purpose. They can be referred to as being ‘limited by amount’. Others do not state a maximum amount but the payment amount has to be calculated according to legislative criteria that determine the amount to be paid. </t>
  </si>
  <si>
    <t xml:space="preserve">Special </t>
  </si>
  <si>
    <r>
      <t>Annual Appropriation Acts provide annual funding for government operations and programmes and also for investment in assets and reduction of liabilities. Bills proposing appropriations for the forthcoming financial year are introduced into parliament on Budget Night and, when passed, fund approximately </t>
    </r>
    <r>
      <rPr>
        <b/>
        <sz val="10"/>
        <color theme="1"/>
        <rFont val="Arial"/>
        <family val="2"/>
      </rPr>
      <t>25 per cent</t>
    </r>
    <r>
      <rPr>
        <sz val="10"/>
        <color theme="1"/>
        <rFont val="Arial"/>
        <family val="2"/>
      </rPr>
      <t xml:space="preserve"> of all government expenditure for the year.
The annual Appropriation Bills propose specified amounts of appropriation for expenditure by entities to carry out the government’s outcomes. Those amounts may only be expended on the purposes for which the appropriations are provided and that expenditure must be consistent with relevant legislation and government policy. The Finance Minister is responsible, on behalf of the government, for arrangements by which entities adhere to those requirements.
Appropriations are provided for particular purposes. The purpose of departmental appropriations is to provide money for the annual operating costs of entities. For administered appropriations, those purposes are the outcomes which are shown beside the appropriation amounts. Outcomes are the results, consequences or impacts of government actions.
</t>
    </r>
  </si>
  <si>
    <t xml:space="preserve"> There are two main categories of appropriations: annual appropriations and special (or standing) appropriations.</t>
  </si>
  <si>
    <t>Appropriation Type</t>
  </si>
  <si>
    <t>Allocation Method</t>
  </si>
  <si>
    <t>Multiple categories</t>
  </si>
  <si>
    <t>00</t>
  </si>
  <si>
    <t>Frascati-manual-2015_page335</t>
  </si>
  <si>
    <t>Source: Frascati Manual 2015</t>
  </si>
  <si>
    <t>General advancement of knowledge: R&amp;D financed from other sources than GUF</t>
  </si>
  <si>
    <t>This SEO should include, by convention, all R&amp;D financed from general purpose grants from ministries of education, although in some countries many of these programmes may be relevant to other objectives.</t>
  </si>
  <si>
    <t>General advancement of knowledge: R&amp;D financed from General University Funds (GUF)</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</si>
  <si>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</si>
  <si>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Political and social systems, structures and processes</t>
  </si>
  <si>
    <t>This SEO includes R&amp;D aimed at improving the understanding of social phenomena related to cultural activities, religion and leisure activities so as to define their impact on life in society, as well as to racial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</si>
  <si>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t xml:space="preserve"> Culture, recreation, religion and mass media</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</si>
  <si>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</si>
  <si>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 xml:space="preserve"> Education</t>
  </si>
  <si>
    <t>09</t>
  </si>
  <si>
    <t xml:space="preserve"> Agriculture</t>
  </si>
  <si>
    <t>08</t>
  </si>
  <si>
    <t>07</t>
  </si>
  <si>
    <t>Industrial production and technology</t>
  </si>
  <si>
    <t>06</t>
  </si>
  <si>
    <t>05</t>
  </si>
  <si>
    <t>Transport, telecommunications and other infrastructures</t>
  </si>
  <si>
    <t>04</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</si>
  <si>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programmes. This chapter does not include corresponding R&amp;D for defence purposes.</t>
  </si>
  <si>
    <t>Exploration and exploitation of space</t>
  </si>
  <si>
    <t>03</t>
  </si>
  <si>
    <t xml:space="preserve"> Environment</t>
  </si>
  <si>
    <t>02</t>
  </si>
  <si>
    <t>Exploration and exploitation of the Earth</t>
  </si>
  <si>
    <t>01</t>
  </si>
  <si>
    <t>Socio-Economic Objectives</t>
  </si>
  <si>
    <t xml:space="preserve">Frascati Manual 2015 </t>
  </si>
  <si>
    <t xml:space="preserve">Source: </t>
  </si>
  <si>
    <r>
      <t xml:space="preserve">This column of the tables provides information on the sector of the economy within which R&amp;D expenditure is taking place. The overarching sector classifications are specified within the </t>
    </r>
    <r>
      <rPr>
        <i/>
        <sz val="11"/>
        <rFont val="Arial"/>
        <family val="2"/>
      </rPr>
      <t>Frascati Manual 2015</t>
    </r>
    <r>
      <rPr>
        <sz val="11"/>
        <rFont val="Arial"/>
        <family val="2"/>
      </rPr>
      <t xml:space="preserve"> (ref. p.89).</t>
    </r>
  </si>
  <si>
    <t>Source:  (with some modification)</t>
  </si>
  <si>
    <t>Oslo Manual 2018</t>
  </si>
  <si>
    <t>Chapter 2 of the Frascati Manual 2015</t>
  </si>
  <si>
    <t>Source:</t>
  </si>
  <si>
    <t xml:space="preserve">The term R&amp;D covers three types of activity: basic research, applied research and experimental development. Basic research is experimental or theoretical work undertaken primarily to acquire new knowledge of the underlying foundations of phenomena and observable facts, without any particular application or use in view. Applied research is original investigation undertaken in order to acquire new knowledge. It is, however, directed primarily towards a specific, practical aim or objective. Experimental development is systematic work, drawing on knowledge gained from research and practical experience and producing additional knowledge, which is directed to producing new products or processes or to improving existing products or processes. </t>
  </si>
  <si>
    <t>All five criteria are to be met, at least in principle, every time an R&amp;D activity is undertaken whether on a continuous or occasional basis.</t>
  </si>
  <si>
    <t>transferable and/or reproducible.</t>
  </si>
  <si>
    <t>systematic</t>
  </si>
  <si>
    <t>uncertain</t>
  </si>
  <si>
    <t>creative</t>
  </si>
  <si>
    <t>novel</t>
  </si>
  <si>
    <t>The activity must be:</t>
  </si>
  <si>
    <t>A set of common features identifies R&amp;D activities, even if these are carried out by different performers. R&amp;D activities may be aimed at achieving either specific or general objectives. R&amp;D is always aimed at new findings, based on original concepts (and their interpretation) or hypotheses. It is largely uncertain about its final outcome (or at least about the quantity of time and resources needed to achieve it), it is planned for and budgeted (even when carried out by individuals), and it is aimed at producing results that could be either freely transferred or traded in a marketplace. For an activity to be an R&amp;D activity, it must satisfy five core criteria.</t>
  </si>
  <si>
    <t>Research and experimental development (R&amp;D) comprise creative and systematic work undertaken in order to increase the stock of knowledge –including knowledge of humankind, culture and society – and to devise new applications of available knowledge.</t>
  </si>
  <si>
    <t>SRI Budget Tables - Editions</t>
  </si>
  <si>
    <t>Australian Government investment in R&amp;D by sector and/or subsector, 1978-79 to 2019-20</t>
  </si>
  <si>
    <t>Aust. Govt. investment in R&amp;D by sector and/or subsector, as a percentage of total investment, 1978-79 to 2019-20</t>
  </si>
  <si>
    <t>Australian Government R&amp;D programs and activities funded in 2019-20</t>
  </si>
  <si>
    <t>Australian Government investment in R&amp;D by socio-economic objective, 1988-89 to 2019-20</t>
  </si>
  <si>
    <t>Rural research levies, 1978-79 to 2019-20</t>
  </si>
  <si>
    <t>Rural R&amp;D Corporations, 1978-79 to 2019-20</t>
  </si>
  <si>
    <t>We aim to improve this data release and welcome your feedback. If you wish to provide feedback or have any questions or comments on this release, please contact the SRI Budget Tables team at:</t>
  </si>
  <si>
    <t>Science and Research Priorities</t>
  </si>
  <si>
    <t>This measure was introduced into the collection in 2019-20. Details on the Science and Research Priorities are found in Definitions.</t>
  </si>
  <si>
    <t>Since their first edition, the tables have been given a variety of titles:
 - Science Statement: 1979-80
 - Science &amp; Technology Statement: 1980-81 to 1987-88
 - Science &amp; Technology Budget Statement: 1989-90 to 2000-01
 - Science &amp; Innovation Budget Tables: 2001-02 to 2009-10
 - Science, Research &amp; Innovation Budget Tables: 2010-11 to present.
Publication details by year as follows:</t>
  </si>
  <si>
    <t>Performer-based</t>
  </si>
  <si>
    <r>
      <t>As noted within the Frascati Manual 2015 (p.322), there are different ways of measuring how much governments invest in R&amp;D. One is the</t>
    </r>
    <r>
      <rPr>
        <b/>
        <sz val="12"/>
        <color theme="1"/>
        <rFont val="Arial"/>
        <family val="2"/>
      </rPr>
      <t xml:space="preserve"> performer-based approach</t>
    </r>
    <r>
      <rPr>
        <sz val="12"/>
        <color theme="1"/>
        <rFont val="Arial"/>
        <family val="2"/>
      </rPr>
      <t>, which involves surveying those entities that perform R&amp;D (businesses, institutes, universities, etc.) in order to identify the amount they spend on R&amp;D activities that they perform in a given year. This is the approach used by the Australian Bureau of Statistics (ABS) within its various R&amp;D expenditure surveys.</t>
    </r>
  </si>
  <si>
    <t>Funder-based</t>
  </si>
  <si>
    <t>Performer-based V Funder-based</t>
  </si>
  <si>
    <r>
      <t xml:space="preserve">A complementary approach - the </t>
    </r>
    <r>
      <rPr>
        <b/>
        <sz val="12"/>
        <color theme="1"/>
        <rFont val="Arial"/>
        <family val="2"/>
      </rPr>
      <t xml:space="preserve">funder-based approach </t>
    </r>
    <r>
      <rPr>
        <sz val="12"/>
        <color theme="1"/>
        <rFont val="Arial"/>
        <family val="2"/>
      </rPr>
      <t>-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</si>
  <si>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SRI Budget Tables R&amp;D invesment reporting</t>
  </si>
  <si>
    <t>SRI Budget Tables datasets</t>
  </si>
  <si>
    <r>
      <t xml:space="preserve">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
The tables are available online from the Department of Industry, Innovation and Science's website at: https://www.industry.gov.au/data-and-publications/science-research-and-innovation-sri-budget-tables. 
The information presented within the tables is collected by the Department of Industry, Innovation and Science (‘the Department’) through an annual census of Australian Government departments and major research agencies.
The first edition of the tables (the 1979-80 Science Statement) was produced by the then Department of Science and the Environment in accordance with the stated government policy at that time of advising the Parliament on trends in R&amp;D [1]. Impetus for the statement was also provided by a recommendation of the Australian Science and Technology Council (ASTEC) [2], agreed by the Prime Minister [3], that the Department release in an easily readable printed edition a directory of all Australian research projects and personnel.
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
While the form and content of the tables has changed significantly during the intervening period, each edition at least performs these two basic functions – it makes available within a single location: 
1. a comprehensive account of Australian Government R&amp;D expenditures, and 
2. a stocktake of Australian Government funded R&amp;D programs and activities.
Fundamentally, the tables attempt to provide a ‘one-stop-shop’ overview of Australian Government support for science, research and innovation. 
Data captured within the tables is provided annually to the OECD for reporting within its OECD Main Science and Technology Indicators (MISTI). Compilation of the SRI Budget Tables is an obligation of Australia’s membership of the OECD as the tables provide the country-level data on the Australian Government’s Budget Allocations for R&amp;D (GBARD). OECD includes the GBARD data within MSTI which provides a cross-country comparison of member countries’ investment in R&amp;D. 
</t>
    </r>
    <r>
      <rPr>
        <i/>
        <sz val="9"/>
        <color theme="1"/>
        <rFont val="Arial"/>
        <family val="2"/>
      </rPr>
      <t xml:space="preserve">
[1] Department of Science and the Environment, 1980, 1979-80 Science Statement, Australian Government Publishing Service, p.1
[2] Australian Science and Technology Council (ASTEC), 1979, Science and Technology in Australia 1978-79, Recommendation 12, p.5
[3] Refer National Archives of Australia file A12909, 2963: Decision 7691, Recommendation 12</t>
    </r>
  </si>
  <si>
    <t>BACKGROUND</t>
  </si>
  <si>
    <t>GOVERNMENT BUDGET ALLOCATION FOR RESEARCH AND DEVELOPMENT (GBARD)</t>
  </si>
  <si>
    <t xml:space="preserve">The specifications of funder- or performer-based data collection are described in the Frascati Manual 2015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
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
The Frascati Manual 2015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
For the purposes of the Frascati Manual 2015,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
</t>
  </si>
  <si>
    <t>CAPTURING RESEARCH AND DEVELOPMENT INVESTMENT</t>
  </si>
  <si>
    <t xml:space="preserve">https://www.industry.gov.au/data-and-publications/science-research-and-innovation-sri-budget-tables
E: SRIBudgetTables@industry.gov.au </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</si>
  <si>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</si>
  <si>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ACIAR works in Australia’s national interest by contributing topoverty reduction and improved regional security, with a particular focus on Papua New Guinea and Pacific Island countries, and in partner countries in East Asia, South and West Asia and Eastern and Southern Africa.</t>
  </si>
  <si>
    <t>Investigator Grants</t>
  </si>
  <si>
    <t>Investigator Grants consolidate separate fellowship and research support into one grant scheme that provides the highest-performing researchers at all career stages with funding for their salary (if required) and a significant research support package. These grants provide the investigator with flexibility to pursue important new research directions as they arise and to form collaborations as needed, rather than being restricted to the scope of a specific research project.</t>
  </si>
  <si>
    <t>Synergy Grants</t>
  </si>
  <si>
    <t>Synergy Grants support outstanding multidisciplinary teams of investigators to work together to answer major questions that cannot be answered by a single investigator.</t>
  </si>
  <si>
    <t>Ideas Grants</t>
  </si>
  <si>
    <t>The objective of the Ideas Grant scheme is to support innovative research projects addressing a specific question(s).</t>
  </si>
  <si>
    <t>Clinical Trials and Cohort Studies</t>
  </si>
  <si>
    <t xml:space="preserve">Provides funding to successful grantees to support high-quality clinical trials and cohort studies that address important gaps in knowledge, leading to relevant and implementable findings for the benefit of human health. </t>
  </si>
  <si>
    <t>$70 million is available for the 2019 grant opportunity (for funding commencing in 2020)</t>
  </si>
  <si>
    <t>Figures for 2018-19 and 2019-20 are PBS estimates, apportioned to sectors based on prior years. NHMRC totals prior to 2013-14 in this table do not always match the total reported in the R&amp;D table, due to differences in how the timing of payments are reported within this disaggregated data. This disparity has been corrected for 2013-14 onwards.</t>
  </si>
  <si>
    <t>Cyber security</t>
  </si>
  <si>
    <t>Questacon - Engineering is Elementary - (Consolidated into Expanding Questacon’s Education Outreach)</t>
  </si>
  <si>
    <t>Questacon - Expanding The Questacon Science Circus In Regional Australia - (Consolidated into Expanding Questacon’s Education Outreach)</t>
  </si>
  <si>
    <t>$166.3 million (2018-19 to 2022-23)</t>
  </si>
  <si>
    <t>$225.5 million (2018-19 to 2022-23)</t>
  </si>
  <si>
    <t>$22.2 million (2018-19 to 2022-23)</t>
  </si>
  <si>
    <t>$85.2 million (2018-19 to 2022-23)</t>
  </si>
  <si>
    <t>Airfield Pavement Engineering Research through the Australian Airports Association</t>
  </si>
  <si>
    <t>Defence through the relevant industry body, the Australian Airports Association, funds a research Masters position in airfield pavement engineering. This is currently deliver through the University of the Sunshine Coast.</t>
  </si>
  <si>
    <t xml:space="preserve">Project Insight- Health Insight Capability </t>
  </si>
  <si>
    <t xml:space="preserve">Project Insight is improving health data and analytics maturity and health insights within Joint Health Command, using a rapid development cycle. It is also the creation of a Chief Health Information Officer and team. </t>
  </si>
  <si>
    <t>Mental Health Research and Evaluation - New Projects and Initiatives</t>
  </si>
  <si>
    <t>Mental Health Research Agenda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findings from the Transition and Wellbeing Research Programme and the Longitudinal ADF Study Evaluating Resilience (which are coming to completion). In addition, it is anticipated that some programs (such as BattleSMART) will be evaluated.</t>
  </si>
  <si>
    <t>DSTG Research Projects - Blood Brain Barrier Model project</t>
  </si>
  <si>
    <t xml:space="preserve">This is a force protection related research task </t>
  </si>
  <si>
    <t>DSTG Research Projects - Hollow Fibre Infection Model project</t>
  </si>
  <si>
    <t>Renewable Energy, Energy Security Program</t>
  </si>
  <si>
    <t>The renewable energy seeks to investigate emerging technologies and mitigate risks such as cyber and interference to energy supply to ensure energy resilience and security to Defence</t>
  </si>
  <si>
    <t>Increase in this category (partly offset by decrease in category 01.) reflects new funding measures relating to GPS positioning and satellite imagery.</t>
  </si>
  <si>
    <t>International Space Investment Initiative</t>
  </si>
  <si>
    <t>The International Space Investment initiative will provide grants to strategic space projects that generate employment and business opportunities for Australians</t>
  </si>
  <si>
    <t>Space Infrastructure Fund</t>
  </si>
  <si>
    <t>The Fund will support projects which will accelerate the growth of Australia's space industry</t>
  </si>
  <si>
    <t xml:space="preserve">The total announced funding for the program is $19.5m and this combines administered and departmental funding. Totals shown here for each year are admin and dept added together (as discussed with Eve). Break-down is (2018-19: $0.237m dept only; 2019-20: $5.1m admin, $0.920 dept; 2020-21: $6.8m admin, $1.161m dept; 2021-22: $4.9m admin, $0.363 dept) </t>
  </si>
  <si>
    <t>Advancing Space: Australian Civil Space Strategy 2019-2028</t>
  </si>
  <si>
    <t>Energy Use Data Project - National Energy Analytics Research Program (NEAR)</t>
  </si>
  <si>
    <t>Formerly called Energy Use Data Project. Programme name has been updated to reflect Environment PBS 19-20.</t>
  </si>
  <si>
    <t>The Australian Government has contributed $10 million to the MDB EWKR project over the past 6 years from 2013/14 - 2018/19 on research to inform adaptive management of the environmental watering. The MDB EWKR program was a sole provider grant and will finish on 30 June 2019.</t>
  </si>
  <si>
    <t>From 1 July 2019 the MDB EWKR will be extended as part of an intergrated monitoring, evaluation and research program being funded by the Australian Government's Commonwealth Environmental Water Office. An open competitive tender has been completed and funding for ongoing research under the MER Program has been committed and contracted to successful providers for the years 2018/19 - 2022/23.</t>
  </si>
  <si>
    <t>National Environmental Science Programme (NESP)</t>
  </si>
  <si>
    <t>Conducts a program of research, monitoring and supervision of uranium mines in the Alligator Rivers Region</t>
  </si>
  <si>
    <t>Future environmental science program (NESP successor program)</t>
  </si>
  <si>
    <t xml:space="preserve">Geological and Bioregional Assessments </t>
  </si>
  <si>
    <t xml:space="preserve">There is ongoing funding for investment in environmental research for decision makers, which is currently being delivered through the National Environmental Science Program (NESP). This will be delivered through a successor program after NESP research concludes in December 2020.  </t>
  </si>
  <si>
    <t>Potential environmental impacts of shale and tight gas</t>
  </si>
  <si>
    <t>Environmental change</t>
  </si>
  <si>
    <t xml:space="preserve">As part of the Department's focus on evidence based policy and programs, we have partnered with the BehaviourWorks Australia Research Consortium (Monash University) to do research about what works in improving recycling. </t>
  </si>
  <si>
    <t>Multiple priorities</t>
  </si>
  <si>
    <t>Until 2018-19, this Award was an annual event aimed at encouraging innovation across the forward year. It recognised innovative achievements and new ideas from across the Department and was open to nominations from anyone in the Department. Winning Innovators received funding to put toward professional development activities.  From 2018-19, this has been replaced by the generic Secretary's Awards (now including an Innovation category).</t>
  </si>
  <si>
    <t>The Australian Biological Research Study, through its National Taxonomy Research Grant Program, helps build research capacity within universities and biological research institutions. Grant funding assists institutions launch multi-year research projects, hire the required research scientists (many of which are early career researchers) and help train these recruits in taxonomic science.</t>
  </si>
  <si>
    <t>National Taxonomy Research Grant Program</t>
  </si>
  <si>
    <t>Laying Chicken (R&amp;D) levy only</t>
  </si>
  <si>
    <t>R&amp;D levy only</t>
  </si>
  <si>
    <t>Not aggregated from 2018-19 for financial year 2016-17 onward. Reported as individual recipients MLA, AMPC and Livecorp.</t>
  </si>
  <si>
    <t>Chicken Meat</t>
  </si>
  <si>
    <t>Not reported separately from 2018-19 for financial year 2016-17 onward. Included in figures reported for AgriFutures.</t>
  </si>
  <si>
    <t>Honey</t>
  </si>
  <si>
    <t>Previously included under 'Rural Industries R&amp;D Corporation' including Bill 1 Approp which is now excluded and reported separately</t>
  </si>
  <si>
    <t>Previously included under 'Meat Research' but reported separately from 2018-19 for 2016-17 financial year onward</t>
  </si>
  <si>
    <t>Previously included under 'Other Rural Research' but reported separately from 2018-19 for 2016-17 financial year onward</t>
  </si>
  <si>
    <t>Not aggregated from 2018-19 for financial year 2016-17 onward. Reported as individual recipients APL and MLA.</t>
  </si>
  <si>
    <t>Not aggregated from 2018-19 for financial year 2016-17 onward. Reported as individual recipients SRA, CRDC, Wine Australia.</t>
  </si>
  <si>
    <t>National Landcare Program - Smart Farming Partnerships</t>
  </si>
  <si>
    <t>Smart Farming Partnerships offers large grants for partnerships between skilled organisations to work on new tools to build productive and sustainable primary industries.</t>
  </si>
  <si>
    <t>National Landcare Program - Smart Farms Small Grants</t>
  </si>
  <si>
    <t>Smart Farms Small Grants funds organisations and individuals to undertake sustainable agriculture projects and build the capacity of land managers to adopt best practice natural resource management methods.</t>
  </si>
  <si>
    <t>Smart Fruit Fly Management - Collaborative national approach</t>
  </si>
  <si>
    <t>Commonwealth contributiuon to national fruit fly research porgam to effectively manage fruit fly to save Australian horticulture exports</t>
  </si>
  <si>
    <t>The $50 million Established Pest Animals and Weeds Initiative aims to improve the tools, technologies, information and skills farmers and their communities need to tackle pest animals and weeds. The initiative is part of the Agricultural Competitiveness White Paper and includes this sub-component to fund the research and development of new and improved tools and technologies for controlling priority pest animals and weeds.</t>
  </si>
  <si>
    <t>The $30.3 million Established Pest Animals and Weeds Management Pipeline will commence from 2019-20 over four years to build on the legacy of the concluding $50 million Agricultural Competitiveness White Paper - Established Pest Animals and Weeds Management initiative.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</si>
  <si>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 These values include plants and animals that live in water, a range of community uses, primary industries and Indigenous cultural and spiritual values. The revision draws on funds held in a special water account of the National Environment Proctection Council administerd by the Department of the Environment and Energy. </t>
  </si>
  <si>
    <t>Improved Access to Agricultural and Veterinary Chemicals grants program</t>
  </si>
  <si>
    <t>Restricted non-competititve</t>
  </si>
  <si>
    <t>Supporting farmers access to chemicals for minor uses</t>
  </si>
  <si>
    <t>The grants program assists RDCs in generating data required to support applications to the APVMA</t>
  </si>
  <si>
    <t>Smart Fruit Fly Management - Commonwealth to lead reform</t>
  </si>
  <si>
    <t>This initiative Is to scope the benefits and costs of eradicating Mediterranean fruit fly from Australia and to develop a national response plan.</t>
  </si>
  <si>
    <t xml:space="preserve">Ongoing administered program to strengthen plant biosecurity through: protecting agricultural industries from the potential impact of plant pests on crop yields, quality and costs of production; and providing the means to demonstrate pest-free status to support access to overseas markets.
</t>
  </si>
  <si>
    <t xml:space="preserve"> Population Health and Sport Division. The Anti-Doping programme has been consolidated into a broader sports integrity program. Any agreed future funduing will be discretionary through the Sports Integrity Program</t>
  </si>
  <si>
    <t xml:space="preserve">This project is to update the national Burden of Disease estimates. </t>
  </si>
  <si>
    <t>Population Health Division. The Agency no longer exists.</t>
  </si>
  <si>
    <t>Cancer date improve  cancer care aims to strengthen national data capacity through reporting of cancer stage and treatment for selected cancers.</t>
  </si>
  <si>
    <t>Population Health and Sport Division. This flexible fund no longer exists.</t>
  </si>
  <si>
    <t xml:space="preserve">Funding for this program ceases 30 June 2019. 
</t>
  </si>
  <si>
    <t>Invest in Medical Research -fighting chidhood cancer,  aimed to increase Australia's research capacity to advance diagnosis, treatment and management, analysis, improve data and awareness of childhood cancer, and fast track international research collaborations of paediatric brain cancer in Australia.</t>
  </si>
  <si>
    <t>Funding is for ongoing administrative costs for Type 1 Diabetes Clinical Reseach Net Provide stragetic vision and leadership while directing reaseach programs.</t>
  </si>
  <si>
    <t>Popoulation Health and Sport Division 2018-19 Juvenille Diabetes measure here.</t>
  </si>
  <si>
    <t>The Australian Government has also recently announced, in the context of the 2019-20 Budget, further funds have been committed under the MRFF to create a $5 billion 10 year Investment Strategy for the MRFF. In continuing its commitment to supporting lifesaving research, this 10-year plan will give researchers and industry certainty and direction and will reaffirm Australia’s reputation as a world leader in health and medical research.</t>
  </si>
  <si>
    <t>The University of Melbourne will ensure knowledge and research on evidence based suicide prevention activity is shared and translated into best practice across the suicide prevention sector. Additional funding has been provided to the University of Melbourne under the National Suicide Prevention Leadership and Support Program to 30 June 2021.</t>
  </si>
  <si>
    <t>Primary Health Networks are trialling suicide prevention activties for at risk population groups in twelve identified priority areas across Australia. The National Suicide Prevention Trial has been extended to 30 June 2020 and each PHN will receive an additional $1 million in 2019-20.</t>
  </si>
  <si>
    <t>Population Health and Sport Division</t>
  </si>
  <si>
    <t>The Suicide Prevention Research Fund aims to support targeted research as well as a best practice hub of evidence-based resources to support Primary Health Networks and service providers involved in community-based suicide prevention. An extra $330,000 will be provided to Suicide Prevention Australia over two years from 2019-20 to 2020-21 for an additional employee to establish and maintain the Best Practice Hub as part of the Suicide Prevention Research Fund.</t>
  </si>
  <si>
    <t xml:space="preserve">Not Population Health - Should be MRFF
</t>
  </si>
  <si>
    <t>Cancer, Hearing and Program Support Division</t>
  </si>
  <si>
    <t xml:space="preserve">Lowitja Institute Research Funding </t>
  </si>
  <si>
    <t>Australian Genomic Cancer Medicine Program</t>
  </si>
  <si>
    <t xml:space="preserve">Australian Prostate Centre, Victoria </t>
  </si>
  <si>
    <t>Australian Prostate Cancer Research Centre - NSW</t>
  </si>
  <si>
    <t>National Mental Health Service Planning Framework - Further Development</t>
  </si>
  <si>
    <t>Prioritising Mental Health - Research Grants</t>
  </si>
  <si>
    <t>Supports ongoing and new research undertaken by the Lowitja Institute</t>
  </si>
  <si>
    <t>The Australian Government has committed $50 million to the Australian Genomic Cancer Medicine Program to conduct trials to help Australians with rare, less common, and early onset cancers. The Program uses genomics to improve understanding, early detection, prevention, and management of cancer. The Program will also work to generate fit-for-purpose, real-world economic and effectiveness data and evidence as a critical step in supporting the listing of new or re-purposed treatments on the Pharmaceutical Benefits Scheme.</t>
  </si>
  <si>
    <t xml:space="preserve"> This activity supports prostate cancer research through the safeguarding of rare tissue and bioinformatics assets at the Australian Prostate Centre (Victoria). </t>
  </si>
  <si>
    <t xml:space="preserve">This activity supports prostate cancer research through the safeguarding of the biobank and databank at the Australian Prostate Cancer Research Centre (APCRC) – NSW at the Kinghorn Cancer Centre, Garvan Institute of Medical Research. </t>
  </si>
  <si>
    <t>Services for ongoing development and maintenance of the NMHSPF</t>
  </si>
  <si>
    <t>Primary Care and Mental Health Division</t>
  </si>
  <si>
    <t>The Prioritising Mental Health - Research grants provide funding to three key organisations to support mental health research activities. The grants aim to increase research capaicty for early intervention research that will improve the mental health and wellbeing of Australians. Grants are established directly between the Department of Health and the three organisations.</t>
  </si>
  <si>
    <t>As a component of the Sports Integrity Program, funds available for Ant-doping Research are determined on an annual basis. Projects are currently undertaken by the National Measurement Institute. Australia's anti-doping accredited laboaratory. Funding allocated to research projects give effect to Australian's obligations as a signatory to the UNESCO International Convention against Doping in Sport.</t>
  </si>
  <si>
    <t xml:space="preserve">The National Centre of Excellence in Youth Mental Health (Orygen) </t>
  </si>
  <si>
    <t>The expected outcomes of the delivery of the Australian Genomic Cancer Medicine Program includes the discovery of novel therapeutic approaches for patients with incurable rare and less common cancers, and enhanced basic and translational research into applications of genomics in clinical management.</t>
  </si>
  <si>
    <t xml:space="preserve">The National Centre of Excellence in Youth Mental Health provides national leadership for youth mental health, advice to Government on improving services to young Australians affected by mental health issues and facilitates the translation and dissemination of research into evidence-based practice and policy. It aims to enhance innovation, workforce development and to investigate the outcomes of enhanced mental health services.  </t>
  </si>
  <si>
    <t>The National Centre of Excellence in Youth Mental Health has been funded since 2014 and will receive ongoing funding of $13.5 million from 2018-19 to 2020-21, and a further $9.0 million from 2020-21 to 2022-23</t>
  </si>
  <si>
    <t>Mental Health Early Intervention and Prevention Research – Infrastructure Grant contributes to the construction of a new facility for innovation and research in youth mental health, known as the Orygen National Centre of Excellence in Youth Mental Health Integrated Healthcare and Translational Research Facility.</t>
  </si>
  <si>
    <t>Automotive Innovation Labs</t>
  </si>
  <si>
    <t>Formerly Advanced Manufacturing Innovation Labs, name changed to Automotive Innovation Labs 2019-20</t>
  </si>
  <si>
    <t>Advanced Manufacturing Early Stage Research Fund (AMESRF)</t>
  </si>
  <si>
    <t>Formerly Stimulating Advanced Manufacturing Projects and Research (SAMPR), renamed to Advanced Manufacturing Early Stage Research Fund (AMESRF) in 2019-20</t>
  </si>
  <si>
    <t xml:space="preserve">EI is the national assessment of the engagement and impact of university research. It assess how well researchers are engaging with end-users of research, and shows how universities are translating their research into economic, social, environmental, cultural and other impacts. Through transparent reporting of university performance across all disciplines, EI enouranges greater university focus on research engagement and translation (including knowledge transfer and commercialisation). </t>
  </si>
  <si>
    <t>Excellence in Research for Australia (ERA) Program</t>
  </si>
  <si>
    <t>Funding to assure and enhance the quality of Australia's higher education provided under HESA (2003)</t>
  </si>
  <si>
    <t>Cyber Security Strategy</t>
  </si>
  <si>
    <t>Australian Mathmatical Sciences Institute - Securing Australia's Mathematical Workforce</t>
  </si>
  <si>
    <t>The project provides annual summer and winter schools; and well as industry training symposia for university students studying mathematical sciences.</t>
  </si>
  <si>
    <t>Funding beyond 2019-20 is dependent on AMSI and the Government agreeing on a new project.</t>
  </si>
  <si>
    <t>The program supports science, technology, engineering and mathematics engagement at the schooling level to acheieve academic exellence and provide the skills needed for the jobs of the 21st century.</t>
  </si>
  <si>
    <t>Tranche Two has been added to 2016-17 and 2017-18 forecast. Tranche 3 has been added to the 2018-19 estimated actuals.</t>
  </si>
  <si>
    <t>CSIRO-water resources assessment on Norfolk Island</t>
  </si>
  <si>
    <t>The Commonwealth engaged the CSIRO on 8 April 2019 to undertake a pre-feasibility study to contribute to a water resource assessment for Norfolk Island. This work intends to investigate potential options to supplement groundwater and rainwater tank use on Norfolk Island. It also includes purchasing and installation of some groundwater monitoring equipment to ensure any subsequent detailed/feasibility level groundwater investigations (i.e. undertake as part of a Stage 2 assessment) have some data with which to work.</t>
  </si>
  <si>
    <t>ANROWS Core Agreement 16-20 renamed ANROWS Core agreement 16-23 in 2019-20 budget. End date June 2020. Half Commonwealth, half state and territory government funding</t>
  </si>
  <si>
    <t>ANROWS Core Agreement 16-23</t>
  </si>
  <si>
    <t>Research to expand evidence base on intercountry adoption policies and processes</t>
  </si>
  <si>
    <t>Longitudinal Study of Factors Affecting Housing Stability</t>
  </si>
  <si>
    <t>End date June 2015</t>
  </si>
  <si>
    <t>Child Family Community Australia (CFCA) Information Exchange (AIFS)</t>
  </si>
  <si>
    <t>Families and Children (FaC) Activity Expert Panel Project</t>
  </si>
  <si>
    <t>ANROWS Qualitative Sexual Assault &amp; Young People Research</t>
  </si>
  <si>
    <t>CFCA is AIFS' information hub for evidence, resources and support for professionals working in the child, family and community welfare sector</t>
  </si>
  <si>
    <t xml:space="preserve"> </t>
  </si>
  <si>
    <t>Supports FaC Activity service providers to plan and implement high quality evidence-based programs, measure outcomes and conduct evaluations.</t>
  </si>
  <si>
    <t>End date 30 June 2019</t>
  </si>
  <si>
    <t xml:space="preserve">National Fishing Advisory Council </t>
  </si>
  <si>
    <t xml:space="preserve">The National Fishing Advisory Council (the Council) provides the Assistant Minister for Agriculture and Water Resources (or his/her delegate) with information and advice on fisheries issues, proposed legislation and policies. The Council’s aim is to provide timely information and advice from a cross-section of industry participants on contemporary issues affecting Australia’s commercial and recreational fishing sectors.  </t>
  </si>
  <si>
    <t>InnovationXchange International Reference Group</t>
  </si>
  <si>
    <t>2018-19 Budget, Total Appropriations ($000)</t>
  </si>
  <si>
    <t>2018-19 Budget, Total Departmental Expenses ($000)</t>
  </si>
  <si>
    <t>Sports Intergrity Program - Anti Doping Reasearch</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</si>
  <si>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originally established by the Building and Construction Industry Improvement Act 2005. The position is continued in existence by the Building and Construction Industry (Improving Productivity) Act 2016.</t>
  </si>
  <si>
    <t>Safe Work Australia is an Australian Government statutory agency established to develop national policy relating to work health and safety (WHS) and workers’ compensation. It is jointly funded by the Commonwealth, State and Territory governments through an Intergovernmental Agreement. The Agency works to:
• develop and evaluate national policy and strategies
• develop and evaluate the model WHS legislative framework
• undertake research, and
• collect, analyse and report data.</t>
  </si>
  <si>
    <t>The Security of Payments Working Group was established under the Building and Construction Industry (Improving Productivity) Act 2016 to improve compliance by building industry participants with security of payment laws. A key function of the working group will be monitoring the impact the Australian Building and Construction Commission has on improving compliance with security of payment obligations. The working group will also make recommendations to the Australian Building and Construction Commissioner about policies, procedures or programs that could be implemented to improve compliance with security of payment laws.</t>
  </si>
  <si>
    <t>Australian Institute of Criminology (AIC) - Child Exploitation Material Reduction Research Program</t>
  </si>
  <si>
    <t>Australian Institute of Criminology (AIC) - Serious and Organised Crime Research Laboratory</t>
  </si>
  <si>
    <t>The AIC will use the Child Exploitation Material Reduction Research Program to identify ways of reducing the produciton, distribution and viewing of child exploitation material (CEM).</t>
  </si>
  <si>
    <t>This will enable the AIC to develop methods, analytical tools and produce research papers to help law enforcement target serious organised criminal activity, with the intention of disruptiong and defeating these criminal threats.</t>
  </si>
  <si>
    <t>Table 1. Aust. Govt. investment in R&amp;D by sub-sector, 1978-79 to 2019-20 
($m current prices)</t>
  </si>
  <si>
    <t>Aggregate value of programs/activities by size category</t>
  </si>
  <si>
    <t>Proportion of total investment accounted for by programs/activities per size category</t>
  </si>
  <si>
    <t>Index based to 2017-18</t>
  </si>
  <si>
    <t>Total R&amp;D investment (2017-18 dollars)</t>
  </si>
  <si>
    <t>Table 1 in Statement 10 of Budget Paper 1</t>
  </si>
  <si>
    <t>Total R&amp;D investment (current price)</t>
  </si>
  <si>
    <t>Table 1. Australian Government R&amp;D programs and activities valued at over $100 million in 2019-20, 2009-10 to 2022-23 
($m current prices)</t>
  </si>
  <si>
    <t>% change 
from 2019-20 
to 2022-23</t>
  </si>
  <si>
    <t>Sector Aggregate</t>
  </si>
  <si>
    <t>Australian Government research activities</t>
  </si>
  <si>
    <t>Higher Education sector</t>
  </si>
  <si>
    <t>Meat Research</t>
  </si>
  <si>
    <t>Other Rural Research</t>
  </si>
  <si>
    <t>Commencing with the 2018-19 edition, the tables now include an Other SRI (non-R&amp;D) programs and activities dataset.</t>
  </si>
  <si>
    <r>
      <t xml:space="preserve">Introduced in 2001. The R&amp;D expenditure limit was increased from $1 million to $2 million in 2009 (see </t>
    </r>
    <r>
      <rPr>
        <b/>
        <i/>
        <sz val="11"/>
        <rFont val="Calibri"/>
        <family val="2"/>
      </rPr>
      <t>R&amp;D Tax Concession - Interim Transition Measure</t>
    </r>
    <r>
      <rPr>
        <b/>
        <sz val="11"/>
        <rFont val="Calibri"/>
        <family val="2"/>
      </rPr>
      <t>). This was replaced by the R&amp;D Tax Incentive in 2011.</t>
    </r>
  </si>
  <si>
    <t xml:space="preserve">Count of programs/activities 
by size category
</t>
  </si>
  <si>
    <r>
      <t xml:space="preserve">Content contained herein should be attributed as </t>
    </r>
    <r>
      <rPr>
        <i/>
        <sz val="12"/>
        <color theme="1"/>
        <rFont val="Calibri"/>
        <family val="2"/>
      </rPr>
      <t>Science, Research and Innovation (SRI) Budget Tables, 2019-20</t>
    </r>
  </si>
  <si>
    <t>Table 3. Aust. Govt. investment in R&amp;D by sector, 1978-79 to 2019-20 
($m current prices)</t>
  </si>
  <si>
    <t>Table 4. Aust. Govt. investment in R&amp;D by sector as a percentage of total investment, 1978-79 to 2019-20</t>
  </si>
  <si>
    <t>Table 5. Aust. Govt. investment in R&amp;D, 1978-79 to 2019-20 
($m inflation adjusted, 2017-18 dollars)</t>
  </si>
  <si>
    <t>Table 7. Aust. Govt. investment in R&amp;D as a % of all Aust. Govt. payments, 1978-79 to 2019-20</t>
  </si>
  <si>
    <t>Table 9. NHMRC financial year expenditure by sector, 1990-91 to 2019-20
($m current prices)</t>
  </si>
  <si>
    <t>Table 8. Aust. Govt. investment in R&amp;D - Budget Estimates and current values, 1986-87 to 2019-20 ($m)</t>
  </si>
  <si>
    <t>Table 6. Aust. Govt. investment in R&amp;D as a % of Gross Domestic Product (GDP), 1978-79 to 2019-20</t>
  </si>
  <si>
    <t>Rural research levies, 1978-79 to 2019-20
($m current prices)</t>
  </si>
  <si>
    <t>Rural R&amp;D Corporations, 1978-79 to 2019-20 
($m current prices)</t>
  </si>
  <si>
    <t>Consequently, the totals for the 'Other SRI programs' dataset are non-overlapping with the R&amp;D dataset.</t>
  </si>
  <si>
    <t>https://www.oecd.org/sti/inno/Frascati-Annex-R-DDeflators-and-Currency-Converters.pdf</t>
  </si>
  <si>
    <t>Government Budgetary Allocation of R&amp;D - (GBARD)</t>
  </si>
  <si>
    <t>Table 2. Aust. Govt. Budgetary Allocation of R&amp;D (GBARD) and Industry R&amp;D tax measures, 1978-79 to 2019-20) ($m current prices)</t>
  </si>
  <si>
    <t xml:space="preserve">Systemic </t>
  </si>
  <si>
    <t>KnowledgeTransfer &amp; Research Commercialisation activities</t>
  </si>
  <si>
    <t>The methodology used to produce SEO allocations for the R&amp;D Tax Measures is described within the Notes tab. Treasury did not provide the breakup</t>
  </si>
  <si>
    <t>© Commonwealth of Australia 2019</t>
  </si>
  <si>
    <t xml:space="preserve">5204.0 - Australian System of National Accounts, 2017-18 </t>
  </si>
  <si>
    <t>Latest ISSUE Released at 11:30 AM (CANBERRA TIME) 26/10/2018   </t>
  </si>
  <si>
    <t>https://www.budget.gov.au/2019-20/content/bp1/index.htm</t>
  </si>
  <si>
    <t xml:space="preserve">5206.0 - Australian National Accounts: National Income, Expenditure and Product, Mar 2019 </t>
  </si>
  <si>
    <t>Latest ISSUE Released at 11:30 AM (CANBERRA TIME) 05/06/2019   </t>
  </si>
  <si>
    <t>Nominal GDP time series obtained from June 2019 edition of ABS publication:</t>
  </si>
  <si>
    <t>GDP deflator forecasts obtained from Statement 2: Economic Outlook, Table 1 Domestic Economic forecasts (a) in:</t>
  </si>
  <si>
    <r>
      <t xml:space="preserve">The R&amp;D investments reported within these tables are compiled in accordance with the OECD's </t>
    </r>
    <r>
      <rPr>
        <i/>
        <sz val="11"/>
        <rFont val="Arial"/>
        <family val="2"/>
      </rPr>
      <t>Frascati Manual 2015: Guidelines for Collecting and Reporting Data on Research and Experimental Development: Refer:</t>
    </r>
  </si>
  <si>
    <t>3. Indirect support provided to businesses through revenues forgone by the Australian Government through the R&amp;D Tax Incentive.</t>
  </si>
  <si>
    <t xml:space="preserve"> - include Australian Government support for R&amp;D from administered funds and expenditure on R&amp;D from departmental funds;</t>
  </si>
  <si>
    <t>This column reports the Australian Government portfolio or sub-portfolio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significantly over time.</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</si>
  <si>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program and activity are the level of expenses proposed by the Government for future years.</t>
  </si>
  <si>
    <t>This column reports the number of years between the first funding year and the Budget Estimate year.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</si>
  <si>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This column provides the average of the values for all financial years, for a given program or activity, up to the Budget Estimate year. The purpose of this column is to allow programs/activities to be sorted by their scale across time.</t>
  </si>
  <si>
    <t>Inflation adjustment and expressing R&amp;D as a percentage of GDP</t>
  </si>
  <si>
    <r>
      <t>3.</t>
    </r>
    <r>
      <rPr>
        <sz val="7"/>
        <color theme="1"/>
        <rFont val="Arial"/>
        <family val="2"/>
      </rPr>
      <t xml:space="preserve">       </t>
    </r>
    <r>
      <rPr>
        <sz val="11"/>
        <color theme="1"/>
        <rFont val="Arial"/>
        <family val="2"/>
      </rPr>
      <t>A financial year is chosen as a basis for the transformation of the nominal values to real. In this (2018-19) edition of the tables, the current prices for each financial year have been re-expressed in 2015-16 dollars as this is the base year that the ABS has used within the latest edition of its GDP deflator timeseries.</t>
    </r>
  </si>
  <si>
    <t>Another way to remove the effects of inflation from the Budget Tables data, and a way to show the level of R&amp;D investment relative to the total economic activity, is to express each year’s R&amp;D investment values as a percentage of that year’s Gross Domestic Product (GDP).</t>
  </si>
  <si>
    <t>Expressing R&amp;D investment as a percentage of GDP</t>
  </si>
  <si>
    <r>
      <t xml:space="preserve">2. These proportions are transferred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</si>
  <si>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t>Value change from 2019-20 to 2022-23</t>
  </si>
  <si>
    <r>
      <rPr>
        <b/>
        <sz val="10"/>
        <color theme="1"/>
        <rFont val="Arial"/>
        <family val="2"/>
      </rPr>
      <t>Note</t>
    </r>
    <r>
      <rPr>
        <sz val="10"/>
        <color theme="1"/>
        <rFont val="Arial"/>
        <family val="2"/>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those of the R&amp;D table</t>
    </r>
  </si>
  <si>
    <t>Portfolio/Agency</t>
  </si>
  <si>
    <t>Australian Government R&amp;D Science and Research Priorities</t>
  </si>
  <si>
    <t>2019-20 Science, Research and Innovation Budget Tables - Notes</t>
  </si>
  <si>
    <r>
      <t xml:space="preserve">The R&amp;D investments reported within these tables are compiled in accordance with the OECD's </t>
    </r>
    <r>
      <rPr>
        <i/>
        <sz val="12"/>
        <color theme="1"/>
        <rFont val="Arial"/>
        <family val="2"/>
      </rPr>
      <t>Frascati Manual 2015: Guidelines for Collecting and Reporting Data on Research and Experimental Development.</t>
    </r>
    <r>
      <rPr>
        <sz val="12"/>
        <color theme="1"/>
        <rFont val="Arial"/>
        <family val="2"/>
      </rPr>
      <t xml:space="preserve">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
1. Direct expenditures by government upon its own R&amp;D activities (e.g. through agencies such as CSIRO, ANSTO and AIMS);
2. Funding provided to organisations in other sectors to assist them to undertake R&amp;D activities (e.g. research block grants for universities, ARC and NHMRC grants, Cooperative Research Centres program grants);
3. Indirect support provided to businesses through revenues forgone by the Australian Government through the R&amp;D Tax Incentive (R&amp;DTI).</t>
    </r>
  </si>
  <si>
    <t>Australian Government investment in R&amp;D by program/activity 
($m current prices)</t>
  </si>
  <si>
    <t>Other Australian Government investment in science, research and innovation (not including R&amp;D)* by program/activity 
($m current prices)</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</si>
  <si>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</si>
  <si>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The R&amp;D investment amounts reported within the SRI Budget Tables: 
 - include Australian Government support for R&amp;D from administered funds (i.e. extramural support) and expenditure on R&amp;D from departmental funds (i.e. intramural expenditure);
 - include revenues foregone by the Australian Government through the R&amp;D Tax Incentive and other such measures;
 - exclude expenditures through industry, innovation and science programs where these programs do not permit expenditure on R&amp;D;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</si>
  <si>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The 2019-20 edition of the tables contain the following primary datasets:
 - R&amp;D programs and activities
 - Other SRI programs and activities (non-R&amp;D)
 - Knowledge Transfer and Research Commercialisation programs and activities
 - Australian Government Organisations Register (AGOR)
 - CSIRO timeseries.
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</si>
  <si>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Adjustment for inflation (changing the time series data from current prices to 'constant prices' or 'real' values) removes the effect of inflation.</t>
  </si>
  <si>
    <r>
      <t xml:space="preserve">A key tenet of the </t>
    </r>
    <r>
      <rPr>
        <i/>
        <sz val="11"/>
        <color rgb="FF000000"/>
        <rFont val="Arial"/>
        <family val="2"/>
      </rPr>
      <t xml:space="preserve">Oslo Manual </t>
    </r>
    <r>
      <rPr>
        <sz val="11"/>
        <color rgb="FF000000"/>
        <rFont val="Arial"/>
        <family val="2"/>
      </rPr>
      <t>is that innovation can and should be measured. The requirement for measurability is an essential criterion for selecting the concepts, definitions and classifications in this manual. This feature sets this manual apart from other documents that conceptualise and define innovation. Key components of the concept of innovation include the role of knowledge as a basis for innovation, novelty and utility, and value creation or preservation as the presumed goal of innovation. The requirement for implementation differentiates innovation from other concepts such as invention, as an innovation must be implemented, i.e. put into use or made available for others to use. The term ‘innovation’ can signify both an activity and the outcome of the activity. This manual provides definitions for both. 
The general definition of an innovation is as follows:</t>
    </r>
    <r>
      <rPr>
        <b/>
        <i/>
        <sz val="11"/>
        <color rgb="FF000000"/>
        <rFont val="Arial"/>
        <family val="2"/>
      </rPr>
      <t xml:space="preserve"> An innovation is a new or improved product or process (or combination thereof) that differs significantly from the unit’s previous products or processes and that has been made available to potential users (product) or brought into use by the unit (process).
</t>
    </r>
    <r>
      <rPr>
        <sz val="11"/>
        <color rgb="FF000000"/>
        <rFont val="Arial"/>
        <family val="2"/>
      </rPr>
      <t xml:space="preserve">
This definition uses the generic term “unit” to describe the actor responsible for innovations. It refers to any institutional unit in any sector, including households and their individual members. This definition is further developed and operationalised to provides the basis for the practical guidelines in this manual for the business sector. Although the concept of innovation is inherently subjective, its application is rendered fairly objective and comparable by applying common reference points for novelty and utility, requiring a significant difference to be appreciated. This facilitates the collection and reporting of comparable data on innovation and related activities for firms in different countries and industries and for firms of different sizes and structures, ranging from small single-product firms to large multinational firms that produce a wide range of goods or services. 
</t>
    </r>
    <r>
      <rPr>
        <b/>
        <i/>
        <sz val="11"/>
        <color rgb="FF000000"/>
        <rFont val="Arial"/>
        <family val="2"/>
      </rPr>
      <t xml:space="preserve">Innovation activities </t>
    </r>
    <r>
      <rPr>
        <i/>
        <sz val="11"/>
        <color rgb="FF000000"/>
        <rFont val="Arial"/>
        <family val="2"/>
      </rPr>
      <t>include all developmental, financial and commercial activities undertaken by a firm that are intended to result in an innovation for the firm.</t>
    </r>
    <r>
      <rPr>
        <sz val="11"/>
        <color rgb="FF000000"/>
        <rFont val="Arial"/>
        <family val="2"/>
      </rPr>
      <t xml:space="preserve">  
</t>
    </r>
    <r>
      <rPr>
        <i/>
        <sz val="11"/>
        <color rgb="FF000000"/>
        <rFont val="Arial"/>
        <family val="2"/>
      </rPr>
      <t xml:space="preserve">A </t>
    </r>
    <r>
      <rPr>
        <b/>
        <i/>
        <sz val="11"/>
        <color rgb="FF000000"/>
        <rFont val="Arial"/>
        <family val="2"/>
      </rPr>
      <t>business innovation</t>
    </r>
    <r>
      <rPr>
        <i/>
        <sz val="11"/>
        <color rgb="FF000000"/>
        <rFont val="Arial"/>
        <family val="2"/>
      </rPr>
      <t xml:space="preserve"> is a new or improved product or business process (or combination thereof) that differs significantly from the firm's previous products or business processes and that has been introduced on the market or brought into use by the firm.</t>
    </r>
    <r>
      <rPr>
        <sz val="11"/>
        <color rgb="FF000000"/>
        <rFont val="Arial"/>
        <family val="2"/>
      </rPr>
      <t xml:space="preserve"> 
Compared to the previous edition, a major change for the definition of business innovation in this manual has been the reduction, informed by cognitive testing work, in the complexity of the previous list-based definition of four types of innovations (product, process, organisational and marketing), to two main types: product innovations and business process innovations. The revised definition also reduces the ambiguity of the requirement for a “significant” change by comparing both new and improved innovations to the firm’s existing products or business processes. The basic definitions of a product and business process innovation are as follows: 
</t>
    </r>
    <r>
      <rPr>
        <i/>
        <sz val="11"/>
        <color rgb="FF000000"/>
        <rFont val="Arial"/>
        <family val="2"/>
      </rPr>
      <t>A</t>
    </r>
    <r>
      <rPr>
        <b/>
        <i/>
        <sz val="11"/>
        <color rgb="FF000000"/>
        <rFont val="Arial"/>
        <family val="2"/>
      </rPr>
      <t xml:space="preserve"> product innovation </t>
    </r>
    <r>
      <rPr>
        <i/>
        <sz val="11"/>
        <color rgb="FF000000"/>
        <rFont val="Arial"/>
        <family val="2"/>
      </rPr>
      <t>is a new or improved good or service that differs significantly from the firm’s previous goods or services and that has been introduced on the market.</t>
    </r>
    <r>
      <rPr>
        <sz val="11"/>
        <color rgb="FF000000"/>
        <rFont val="Arial"/>
        <family val="2"/>
      </rPr>
      <t xml:space="preserve"> 
</t>
    </r>
    <r>
      <rPr>
        <i/>
        <sz val="11"/>
        <color rgb="FF000000"/>
        <rFont val="Arial"/>
        <family val="2"/>
      </rPr>
      <t xml:space="preserve">A </t>
    </r>
    <r>
      <rPr>
        <b/>
        <i/>
        <sz val="11"/>
        <color rgb="FF000000"/>
        <rFont val="Arial"/>
        <family val="2"/>
      </rPr>
      <t>business process innovation</t>
    </r>
    <r>
      <rPr>
        <i/>
        <sz val="11"/>
        <color rgb="FF000000"/>
        <rFont val="Arial"/>
        <family val="2"/>
      </rPr>
      <t xml:space="preserve"> is a new or improved business process for one or more business functions that differs significantly from the firm’s previous business processes and that has been brought into use by the firm.</t>
    </r>
    <r>
      <rPr>
        <sz val="11"/>
        <color rgb="FF000000"/>
        <rFont val="Arial"/>
        <family val="2"/>
      </rPr>
      <t xml:space="preserve"> 
Business process innovations concern six different functions of a firm, as identified in the business management literature. Two functions relate to a firm’s core activity of producing and delivering products for sale, while the other functions concern supporting operations. The taxonomy of business functions proposed in this manual maps reasonably well onto the previous edition’s categories of process, marketing and organisational innovations.
(Oslo Manual 2018: Guidelines for Collecting, Reporting and Using Data on Innovation, 4th Edition. Refer to the pages 20-21 of the Executive summarly OSLO Manual 2018.)</t>
    </r>
  </si>
  <si>
    <t>The AGOR is compiled by the Department of Finance. To this dataset have been added three columns, each answering one of the following questions:
R&amp;D active - "Does this body undertake R&amp;D as an essential and ongoing element of its core business?"
Research engaged - "Does this body employ or engage with scientists and researchers as an essential and ongoing element of its core business?"
SRI-enabler - "Does this body enable science, research and/or innovation (SRI) as an essential and ongoing element of its core business?"
The original AGOR dataset is available from:</t>
  </si>
  <si>
    <t>R&amp;D Tax Incentives - Refundable*</t>
  </si>
  <si>
    <t>Research Training Program*</t>
  </si>
  <si>
    <t>Research Support Program*</t>
  </si>
  <si>
    <t>Medical Research Future Fund*</t>
  </si>
  <si>
    <t xml:space="preserve">R&amp;D Tax Incentives - Non Refundable* </t>
  </si>
  <si>
    <t>Supports introduction of products, processes or services to market</t>
  </si>
  <si>
    <t xml:space="preserve">(This is the 30/09/2018 AGOR statistical snapshot representing the bodies in existence at that time). </t>
  </si>
  <si>
    <t>This dataset is based on: the Australian Government Organisations Register (AGOR) @ 30/9/2018</t>
  </si>
  <si>
    <t>Science and Research (S&amp;R) Priorities by portfolio</t>
  </si>
  <si>
    <t>Science and Research Priorities (S&amp;R) by program/activity</t>
  </si>
  <si>
    <t>Collection of S&amp;R Priorities was first introduced in 2019-20</t>
  </si>
  <si>
    <t xml:space="preserve"> - Table 36. Expenditure on Gross Domestic Product (GDP), Chain volume measures and Current prices, Annual</t>
  </si>
  <si>
    <t xml:space="preserve"> - Series A2304617J: Gross domestic product: Current prices. </t>
  </si>
  <si>
    <t>Table 2. Australian Government R&amp;D programs and activities valued at over $100 million in 2019-20, 2009-10 to 2019-20 
($m inflation adjusted, 2017-18 dollars)</t>
  </si>
  <si>
    <t>Large Australian Government R&amp;D programs and activities valued at over $100m in 2019-20</t>
  </si>
  <si>
    <t>Australian Government investment in R&amp;D by government portfolio, 2009-10 to 2019-20 
($m current prices)</t>
  </si>
  <si>
    <t>Rural research levies and programs</t>
  </si>
  <si>
    <t>CONTENTS</t>
  </si>
  <si>
    <r>
      <rPr>
        <b/>
        <sz val="8"/>
        <color theme="1"/>
        <rFont val="Arial"/>
        <family val="2"/>
      </rPr>
      <t>Note</t>
    </r>
    <r>
      <rPr>
        <sz val="8"/>
        <color theme="1"/>
        <rFont val="Arial"/>
        <family val="2"/>
      </rPr>
      <t xml:space="preserve">: Forward estimates are not available for all programs.
</t>
    </r>
    <r>
      <rPr>
        <b/>
        <sz val="8"/>
        <color theme="1"/>
        <rFont val="Arial"/>
        <family val="2"/>
      </rPr>
      <t xml:space="preserve">* Blank return ( - ) </t>
    </r>
    <r>
      <rPr>
        <sz val="8"/>
        <color theme="1"/>
        <rFont val="Arial"/>
        <family val="2"/>
      </rPr>
      <t>signifies the current Program/activity:
  o   was not active for that year
  o   replaced a previous program/activity or 
  o   did not commence until the first year reporting a positive figure.</t>
    </r>
  </si>
  <si>
    <t>Australian Government investment in R&amp;D by socio-economic objective for select programmes and agencies, 2005-06 to 2019-20, ($m current prices)</t>
  </si>
  <si>
    <t>Table 3. Count of programs/activities by size category</t>
  </si>
  <si>
    <t>Table 4. Aggregate value of programs/activities by size category</t>
  </si>
  <si>
    <t>Table 5. Proportion of total investment accounted for by programs/activities per size category</t>
  </si>
  <si>
    <t>Table 2. Australian Government R&amp;D programs and activities valued at over $100 million in 2019-20, inflation adjusted</t>
  </si>
  <si>
    <t>Table 1. Australian Government R&amp;D programs and activities valued at over $100 million in 2019-20, current prices</t>
  </si>
  <si>
    <t>Total Australian Government investment in R&amp;D by socio-economic objective, 
1988-89 to 2019-20, ($m current prices)</t>
  </si>
  <si>
    <t>Total Australian Government investment in R&amp;D by SEO</t>
  </si>
  <si>
    <t>Australian Government investment in R&amp;D by SEO for select programmes and agencies:</t>
  </si>
  <si>
    <r>
      <rPr>
        <b/>
        <sz val="11"/>
        <color theme="1"/>
        <rFont val="Arial"/>
        <family val="2"/>
      </rPr>
      <t>Note</t>
    </r>
    <r>
      <rPr>
        <sz val="11"/>
        <color theme="1"/>
        <rFont val="Arial"/>
        <family val="2"/>
      </rPr>
      <t xml:space="preserve">: Within the tables below, the highest values are shaded </t>
    </r>
    <r>
      <rPr>
        <b/>
        <sz val="11"/>
        <color theme="5" tint="-0.249977111117893"/>
        <rFont val="Arial"/>
        <family val="2"/>
      </rPr>
      <t>dark green</t>
    </r>
    <r>
      <rPr>
        <sz val="11"/>
        <color theme="1"/>
        <rFont val="Arial"/>
        <family val="2"/>
      </rPr>
      <t>, the lowest value is shaded</t>
    </r>
    <r>
      <rPr>
        <sz val="11"/>
        <color theme="3" tint="0.39997558519241921"/>
        <rFont val="Arial"/>
        <family val="2"/>
      </rPr>
      <t xml:space="preserve"> </t>
    </r>
    <r>
      <rPr>
        <b/>
        <sz val="11"/>
        <color theme="3" tint="0.39997558519241921"/>
        <rFont val="Arial"/>
        <family val="2"/>
      </rPr>
      <t>blue,</t>
    </r>
    <r>
      <rPr>
        <b/>
        <sz val="11"/>
        <color rgb="FFFF0000"/>
        <rFont val="Arial"/>
        <family val="2"/>
      </rPr>
      <t xml:space="preserve"> </t>
    </r>
    <r>
      <rPr>
        <sz val="11"/>
        <color theme="1"/>
        <rFont val="Arial"/>
        <family val="2"/>
      </rPr>
      <t xml:space="preserve">while intermediate values are shaded in </t>
    </r>
    <r>
      <rPr>
        <b/>
        <sz val="11"/>
        <color theme="6" tint="-0.249977111117893"/>
        <rFont val="Arial"/>
        <family val="2"/>
      </rPr>
      <t>yellow</t>
    </r>
    <r>
      <rPr>
        <sz val="11"/>
        <color theme="6" tint="-0.249977111117893"/>
        <rFont val="Arial"/>
        <family val="2"/>
      </rPr>
      <t>.</t>
    </r>
  </si>
  <si>
    <t>Very small (x&lt;$1m)</t>
  </si>
  <si>
    <t>Small ($1m=&lt;x&lt;$10m)</t>
  </si>
  <si>
    <t>Medium ($10m=&lt;x&lt;$100m)</t>
  </si>
  <si>
    <t>Large (x=&gt;$100m)</t>
  </si>
  <si>
    <r>
      <t xml:space="preserve">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The disbursements from the MRFF are expected to eventually reach around $1 billion per annum. These disbursements must be guided by the Australian Medical Research and Innovation Strategy and Priorities, </t>
    </r>
    <r>
      <rPr>
        <strike/>
        <sz val="10"/>
        <rFont val="Arial"/>
        <family val="2"/>
      </rPr>
      <t>which are being developed by the Australian Medical Research Advisory Board</t>
    </r>
    <r>
      <rPr>
        <sz val="10"/>
        <rFont val="Arial"/>
        <family val="2"/>
      </rPr>
      <t>.</t>
    </r>
  </si>
  <si>
    <t>Minister for Industry, Science and Technology’s Foreword</t>
  </si>
  <si>
    <t>Across the forward estimates, funding is increasing for major Government research and development (R&amp;D) programs, including the National Collaborative Research Infrastructure Strategy, the Medical Research Future Fund, the Australian Antarctic Division and university research block grants.</t>
  </si>
  <si>
    <t>The Government has also commissioned a review of innovation metrics to ensure that it has the proper evidence basis to make policy and investment decisions.</t>
  </si>
  <si>
    <t>The SRI Budget Tables can be found at</t>
  </si>
  <si>
    <t>www.industry.gov.au/data-and-publications/science-research-and-innovation-sri-budget-tables-0</t>
  </si>
  <si>
    <t>The Hon Karen Andrews MP</t>
  </si>
  <si>
    <t>The Australian Government’s 2019-20
Science, Research and Innovation Budget Tables</t>
  </si>
  <si>
    <t>FOREWORD</t>
  </si>
  <si>
    <t>Australian Government investment in R&amp;D by 
Socio-Economic Objective (SEO)</t>
  </si>
  <si>
    <t xml:space="preserve">19 September 2019 </t>
  </si>
  <si>
    <t>19 September 2019</t>
  </si>
  <si>
    <t>The Morrison Government continues to make significant investments in the science, research and innovation system for the benefit of all Australians.</t>
  </si>
  <si>
    <t xml:space="preserve">The 2019-20 Science, Research and Innovation Budget Tables show the Government’s total investment in research and development (R&amp;D) is estimated to be $9.6 billion in 2019-20. This includes $7.6 billion in direct support for R&amp;D, including in our national research organisations such as the CSIRO. The Government is also investing an additional $488 million in other science, research and innovation related programs and activities. </t>
  </si>
  <si>
    <t>The Government recognises that science, research and innovation drive job creation and economic growth, as well as delivering social benefits that sustain safe and healthy communities. The investments we make extend across the whole-of-government. That is why I am working with my Ministerial colleagues to continue making smart and strategic investments that will support our researchers and businesses to undertake the cutting edge R&amp;D that leads to new treatments for disease, advanced technologies for industries such as manufacturing to thrive, and the development of new products and services that we can export to the world.</t>
  </si>
  <si>
    <t>The Government cannot do this in isolation though. The private sector has an important role to play in investing in R&amp;D and innovation. That is why we are working with business leaders to better understand the drivers and barriers to increased business investment in R&amp;D, including through a series of industry roundtables to inform future strategies and policy options.</t>
  </si>
  <si>
    <t xml:space="preserve">The refreshed National Science and Technology Council (NSTC) and Innovation and Science Australia (ISA) will provide strategic advice to the Government across the full breadth of science, research and innovation. ISA will deliver two key research projects into increasing business investment into R&amp;D and the effectiveness of Government investment, while the NSTC is undertaking important work on issues such as STEM education, agricultural technologies and artificial intelligence. </t>
  </si>
  <si>
    <t>Australian Government Organisations Register (AGOR) – SRI-related bodies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</si>
</sst>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quot;$&quot;#,##0.00"/>
    <numFmt numFmtId="44" formatCode="_-&quot;$&quot;* #,##0.00_-;\-&quot;$&quot;* #,##0.00_-;_-&quot;$&quot;* &quot;-&quot;??_-;_-@_-"/>
    <numFmt numFmtId="43" formatCode="_-* #,##0.00_-;\-* #,##0.00_-;_-* &quot;-&quot;??_-;_-@_-"/>
    <numFmt numFmtId="164" formatCode="#,##0.0"/>
    <numFmt numFmtId="165" formatCode="0.0"/>
    <numFmt numFmtId="166" formatCode="_-[$€-2]* #,##0.00_-;\-[$€-2]* #,##0.00_-;_-[$€-2]* &quot;-&quot;??_-"/>
    <numFmt numFmtId="167" formatCode="#,##0_)\ ;[Red]\(#,##0\);&quot;- &quot;\ "/>
    <numFmt numFmtId="168" formatCode="General_)"/>
    <numFmt numFmtId="169" formatCode="#,##0;[Red]\(#,##0\)"/>
    <numFmt numFmtId="170" formatCode="d/mm/yy;@"/>
    <numFmt numFmtId="171" formatCode="#,##0\ ;[Red]\(#,##0\);\-"/>
    <numFmt numFmtId="172" formatCode="#,##0\ ;[Red]\(#,##0\)"/>
    <numFmt numFmtId="173" formatCode="_-* #,##0_-;[Red]\(\ #,##0\);_-* &quot;-&quot;??_-;_-@_-"/>
    <numFmt numFmtId="174" formatCode="0.000"/>
    <numFmt numFmtId="175" formatCode="mmm\-yyyy"/>
    <numFmt numFmtId="176" formatCode="0.00_ ;\-0.00\ "/>
    <numFmt numFmtId="177" formatCode="0.0;\-0.0;0.0;@"/>
    <numFmt numFmtId="178" formatCode="#,##0_ ;\-#,##0\ "/>
    <numFmt numFmtId="179" formatCode="dd\ mmm\ yyyy"/>
    <numFmt numFmtId="180" formatCode="#,##0.0_ ;[Red]\-#,##0.0\ "/>
    <numFmt numFmtId="181" formatCode="#,##0.000"/>
    <numFmt numFmtId="182" formatCode="0.0%"/>
    <numFmt numFmtId="183" formatCode="0.0_ ;\-0.0\ "/>
    <numFmt numFmtId="184" formatCode="#,##0;\(#,##0\)"/>
    <numFmt numFmtId="185" formatCode="#,##0_ ;[Red]\-#,##0\ "/>
    <numFmt numFmtId="186" formatCode="_-* #,##0.000_-;\-* #,##0.000_-;_-* &quot;-&quot;??_-;_-@_-"/>
  </numFmts>
  <fonts count="170">
    <font>
      <sz val="10"/>
      <color theme="1"/>
      <name val="Arial"/>
      <family val="2"/>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0"/>
      <name val="Arial"/>
      <family val="2"/>
    </font>
    <font>
      <b/>
      <sz val="12"/>
      <name val="Arial"/>
      <family val="2"/>
    </font>
    <font>
      <b/>
      <sz val="10"/>
      <name val="Arial"/>
      <family val="2"/>
    </font>
    <font>
      <b/>
      <sz val="11"/>
      <name val="Trebuchet MS"/>
      <family val="2"/>
      <scheme val="minor"/>
    </font>
    <font>
      <sz val="10"/>
      <color rgb="FFFF0000"/>
      <name val="Arial"/>
      <family val="2"/>
    </font>
    <font>
      <b/>
      <sz val="10"/>
      <color rgb="FF000000"/>
      <name val="Arial"/>
      <family val="2"/>
    </font>
    <font>
      <sz val="11"/>
      <color theme="1"/>
      <name val="Trebuchet MS"/>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2"/>
      <name val="Arial"/>
      <family val="2"/>
    </font>
    <font>
      <b/>
      <sz val="14"/>
      <name val="Arial"/>
      <family val="2"/>
    </font>
    <font>
      <i/>
      <sz val="8"/>
      <name val="Arial"/>
      <family val="2"/>
    </font>
    <font>
      <sz val="10"/>
      <color indexed="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Trebuchet MS"/>
      <family val="2"/>
      <scheme val="major"/>
    </font>
    <font>
      <b/>
      <sz val="15"/>
      <color theme="3"/>
      <name val="Trebuchet MS"/>
      <family val="2"/>
      <scheme val="minor"/>
    </font>
    <font>
      <b/>
      <sz val="13"/>
      <color theme="3"/>
      <name val="Trebuchet MS"/>
      <family val="2"/>
      <scheme val="minor"/>
    </font>
    <font>
      <b/>
      <sz val="11"/>
      <color theme="3"/>
      <name val="Trebuchet MS"/>
      <family val="2"/>
      <scheme val="minor"/>
    </font>
    <font>
      <sz val="11"/>
      <color rgb="FF006100"/>
      <name val="Trebuchet MS"/>
      <family val="2"/>
      <scheme val="minor"/>
    </font>
    <font>
      <sz val="11"/>
      <color rgb="FF9C0006"/>
      <name val="Trebuchet MS"/>
      <family val="2"/>
      <scheme val="minor"/>
    </font>
    <font>
      <sz val="11"/>
      <color rgb="FF9C65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b/>
      <sz val="11"/>
      <color theme="0"/>
      <name val="Trebuchet MS"/>
      <family val="2"/>
      <scheme val="minor"/>
    </font>
    <font>
      <sz val="11"/>
      <color rgb="FFFF0000"/>
      <name val="Trebuchet MS"/>
      <family val="2"/>
      <scheme val="minor"/>
    </font>
    <font>
      <i/>
      <sz val="11"/>
      <color rgb="FF7F7F7F"/>
      <name val="Trebuchet MS"/>
      <family val="2"/>
      <scheme val="minor"/>
    </font>
    <font>
      <b/>
      <sz val="11"/>
      <color theme="1"/>
      <name val="Trebuchet MS"/>
      <family val="2"/>
      <scheme val="minor"/>
    </font>
    <font>
      <sz val="11"/>
      <color theme="0"/>
      <name val="Trebuchet MS"/>
      <family val="2"/>
      <scheme val="minor"/>
    </font>
    <font>
      <u/>
      <sz val="10"/>
      <color theme="10"/>
      <name val="Arial"/>
      <family val="2"/>
    </font>
    <font>
      <u/>
      <sz val="11"/>
      <color theme="10"/>
      <name val="Trebuchet MS"/>
      <family val="2"/>
      <scheme val="minor"/>
    </font>
    <font>
      <b/>
      <sz val="10"/>
      <color theme="1"/>
      <name val="Arial"/>
      <family val="2"/>
    </font>
    <font>
      <sz val="10"/>
      <color theme="1"/>
      <name val="Arial"/>
      <family val="2"/>
    </font>
    <font>
      <sz val="11"/>
      <color theme="0" tint="-0.499984740745262"/>
      <name val="Arial"/>
      <family val="2"/>
    </font>
    <font>
      <sz val="12"/>
      <color theme="1"/>
      <name val="Arial"/>
      <family val="2"/>
    </font>
    <font>
      <sz val="5"/>
      <color theme="1"/>
      <name val="Arial"/>
      <family val="2"/>
    </font>
    <font>
      <sz val="11"/>
      <color theme="1"/>
      <name val="Arial"/>
      <family val="2"/>
    </font>
    <font>
      <b/>
      <sz val="11"/>
      <color theme="1"/>
      <name val="Arial"/>
      <family val="2"/>
    </font>
    <font>
      <b/>
      <sz val="16"/>
      <name val="Arial"/>
      <family val="2"/>
    </font>
    <font>
      <u/>
      <sz val="10"/>
      <color rgb="FF0000FF"/>
      <name val="Arial"/>
      <family val="2"/>
    </font>
    <font>
      <sz val="10"/>
      <color rgb="FF000000"/>
      <name val="Arial"/>
      <family val="2"/>
    </font>
    <font>
      <sz val="8"/>
      <name val="Times New Roman"/>
      <family val="1"/>
    </font>
    <font>
      <b/>
      <sz val="11"/>
      <name val="Arial"/>
      <family val="2"/>
    </font>
    <font>
      <b/>
      <sz val="11"/>
      <color rgb="FFFF0000"/>
      <name val="Times New Roman"/>
      <family val="1"/>
    </font>
    <font>
      <sz val="6"/>
      <name val="Times New Roman"/>
      <family val="1"/>
    </font>
    <font>
      <i/>
      <vertAlign val="superscript"/>
      <sz val="10"/>
      <name val="Arial"/>
      <family val="2"/>
    </font>
    <font>
      <b/>
      <i/>
      <vertAlign val="superscript"/>
      <sz val="10"/>
      <name val="Arial"/>
      <family val="2"/>
    </font>
    <font>
      <sz val="11"/>
      <name val="Arial"/>
      <family val="2"/>
    </font>
    <font>
      <i/>
      <sz val="11"/>
      <name val="Arial"/>
      <family val="2"/>
    </font>
    <font>
      <u/>
      <sz val="11"/>
      <color rgb="FF0000FF"/>
      <name val="Arial"/>
      <family val="2"/>
    </font>
    <font>
      <i/>
      <sz val="11"/>
      <color theme="1"/>
      <name val="Arial"/>
      <family val="2"/>
    </font>
    <font>
      <sz val="10"/>
      <name val="Arial"/>
      <family val="2"/>
    </font>
    <font>
      <sz val="8"/>
      <name val="Arial"/>
      <family val="2"/>
    </font>
    <font>
      <u/>
      <sz val="10"/>
      <color indexed="12"/>
      <name val="Arial"/>
      <family val="2"/>
    </font>
    <font>
      <sz val="11"/>
      <color theme="1"/>
      <name val="Symbol"/>
      <family val="1"/>
      <charset val="2"/>
    </font>
    <font>
      <u/>
      <sz val="11"/>
      <color theme="1"/>
      <name val="Arial"/>
      <family val="2"/>
    </font>
    <font>
      <sz val="7"/>
      <color theme="1"/>
      <name val="Arial"/>
      <family val="2"/>
    </font>
    <font>
      <sz val="16"/>
      <color theme="1"/>
      <name val="Arial"/>
      <family val="2"/>
    </font>
    <font>
      <b/>
      <sz val="11"/>
      <color theme="0"/>
      <name val="Arial"/>
      <family val="2"/>
    </font>
    <font>
      <u/>
      <sz val="12"/>
      <color rgb="FF0000FF"/>
      <name val="Arial"/>
      <family val="2"/>
    </font>
    <font>
      <b/>
      <sz val="10"/>
      <color theme="0"/>
      <name val="Arial"/>
      <family val="2"/>
    </font>
    <font>
      <sz val="18"/>
      <color theme="3"/>
      <name val="Trebuchet MS"/>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0"/>
      <color theme="0"/>
      <name val="Arial"/>
      <family val="2"/>
    </font>
    <font>
      <b/>
      <sz val="10"/>
      <color rgb="FF3B3838"/>
      <name val="Arial"/>
      <family val="2"/>
    </font>
    <font>
      <sz val="10"/>
      <color rgb="FF3B3838"/>
      <name val="Arial"/>
      <family val="2"/>
    </font>
    <font>
      <b/>
      <sz val="14"/>
      <color theme="0"/>
      <name val="Arial"/>
      <family val="2"/>
    </font>
    <font>
      <sz val="7.5"/>
      <color rgb="FF000000"/>
      <name val="Arial"/>
      <family val="2"/>
    </font>
    <font>
      <sz val="8"/>
      <color rgb="FF000000"/>
      <name val="Arial"/>
      <family val="2"/>
    </font>
    <font>
      <b/>
      <sz val="20"/>
      <color rgb="FF000000"/>
      <name val="Arial"/>
      <family val="2"/>
    </font>
    <font>
      <b/>
      <sz val="12"/>
      <color theme="1"/>
      <name val="Arial"/>
      <family val="2"/>
    </font>
    <font>
      <sz val="12"/>
      <color theme="1"/>
      <name val="Calibri"/>
      <family val="2"/>
    </font>
    <font>
      <b/>
      <sz val="12"/>
      <color theme="1"/>
      <name val="Calibri"/>
      <family val="2"/>
    </font>
    <font>
      <i/>
      <sz val="12"/>
      <color theme="1"/>
      <name val="Calibri"/>
      <family val="2"/>
    </font>
    <font>
      <sz val="18"/>
      <name val="Arial"/>
      <family val="2"/>
    </font>
    <font>
      <sz val="10.5"/>
      <color theme="1"/>
      <name val="Arial"/>
      <family val="2"/>
    </font>
    <font>
      <b/>
      <sz val="20"/>
      <color theme="0"/>
      <name val="Arial"/>
      <family val="2"/>
    </font>
    <font>
      <u/>
      <sz val="11"/>
      <color theme="0"/>
      <name val="Arial"/>
      <family val="2"/>
    </font>
    <font>
      <b/>
      <u/>
      <sz val="11"/>
      <color theme="0"/>
      <name val="Arial"/>
      <family val="2"/>
    </font>
    <font>
      <sz val="11"/>
      <color theme="1"/>
      <name val="Calibri"/>
      <family val="2"/>
    </font>
    <font>
      <b/>
      <sz val="11"/>
      <color theme="1"/>
      <name val="Calibri"/>
      <family val="2"/>
    </font>
    <font>
      <b/>
      <sz val="18"/>
      <color theme="0"/>
      <name val="Arial"/>
      <family val="2"/>
    </font>
    <font>
      <b/>
      <i/>
      <sz val="10"/>
      <color theme="1"/>
      <name val="Arial"/>
      <family val="2"/>
    </font>
    <font>
      <b/>
      <i/>
      <u/>
      <sz val="10"/>
      <color rgb="FF0000FF"/>
      <name val="Arial"/>
      <family val="2"/>
    </font>
    <font>
      <b/>
      <u/>
      <sz val="11"/>
      <color rgb="FF0000FF"/>
      <name val="Arial"/>
      <family val="2"/>
    </font>
    <font>
      <b/>
      <i/>
      <u/>
      <sz val="11"/>
      <color rgb="FF0000FF"/>
      <name val="Arial"/>
      <family val="2"/>
    </font>
    <font>
      <b/>
      <i/>
      <sz val="11"/>
      <color theme="1"/>
      <name val="Arial"/>
      <family val="2"/>
    </font>
    <font>
      <b/>
      <i/>
      <sz val="11"/>
      <color rgb="FF000000"/>
      <name val="Arial"/>
      <family val="2"/>
    </font>
    <font>
      <sz val="11"/>
      <color rgb="FF000000"/>
      <name val="Arial"/>
      <family val="2"/>
    </font>
    <font>
      <i/>
      <sz val="11"/>
      <color rgb="FF000000"/>
      <name val="Arial"/>
      <family val="2"/>
    </font>
    <font>
      <i/>
      <sz val="9"/>
      <color theme="1"/>
      <name val="Arial"/>
      <family val="2"/>
    </font>
    <font>
      <b/>
      <sz val="10"/>
      <color rgb="FFFF0000"/>
      <name val="Arial"/>
      <family val="2"/>
    </font>
    <font>
      <strike/>
      <sz val="10"/>
      <name val="Arial"/>
      <family val="2"/>
    </font>
    <font>
      <b/>
      <i/>
      <sz val="11"/>
      <name val="Calibri"/>
      <family val="2"/>
    </font>
    <font>
      <b/>
      <sz val="11"/>
      <name val="Calibri"/>
      <family val="2"/>
    </font>
    <font>
      <sz val="8"/>
      <color theme="1"/>
      <name val="Arial"/>
      <family val="2"/>
    </font>
    <font>
      <b/>
      <sz val="10"/>
      <color theme="1"/>
      <name val="Trebuchet MS"/>
      <family val="2"/>
      <scheme val="minor"/>
    </font>
    <font>
      <sz val="10"/>
      <color theme="0" tint="-0.249977111117893"/>
      <name val="Arial"/>
      <family val="2"/>
    </font>
    <font>
      <sz val="10"/>
      <name val="Arial"/>
      <family val="2"/>
    </font>
    <font>
      <i/>
      <sz val="12"/>
      <color theme="1"/>
      <name val="Arial"/>
      <family val="2"/>
    </font>
    <font>
      <i/>
      <sz val="10"/>
      <color theme="1"/>
      <name val="Arial"/>
      <family val="2"/>
    </font>
    <font>
      <b/>
      <sz val="8"/>
      <color theme="0"/>
      <name val="Arial"/>
      <family val="2"/>
    </font>
    <font>
      <b/>
      <sz val="11"/>
      <color theme="3" tint="0.39997558519241921"/>
      <name val="Arial"/>
      <family val="2"/>
    </font>
    <font>
      <b/>
      <sz val="11"/>
      <color rgb="FFFF0000"/>
      <name val="Arial"/>
      <family val="2"/>
    </font>
    <font>
      <sz val="11"/>
      <color theme="3" tint="0.39997558519241921"/>
      <name val="Arial"/>
      <family val="2"/>
    </font>
    <font>
      <b/>
      <sz val="11"/>
      <color theme="6" tint="-0.249977111117893"/>
      <name val="Arial"/>
      <family val="2"/>
    </font>
    <font>
      <sz val="11"/>
      <color theme="6" tint="-0.249977111117893"/>
      <name val="Arial"/>
      <family val="2"/>
    </font>
    <font>
      <b/>
      <u/>
      <sz val="10"/>
      <color theme="0"/>
      <name val="Arial"/>
      <family val="2"/>
    </font>
    <font>
      <b/>
      <sz val="8"/>
      <color theme="1"/>
      <name val="Arial"/>
      <family val="2"/>
    </font>
    <font>
      <b/>
      <sz val="9"/>
      <color rgb="FF000000"/>
      <name val="Arial"/>
      <family val="2"/>
    </font>
    <font>
      <b/>
      <u/>
      <sz val="10"/>
      <color rgb="FF0000FF"/>
      <name val="Arial"/>
      <family val="2"/>
    </font>
    <font>
      <b/>
      <sz val="11"/>
      <color theme="5" tint="-0.249977111117893"/>
      <name val="Arial"/>
      <family val="2"/>
    </font>
    <font>
      <sz val="14"/>
      <color theme="1"/>
      <name val="Arial"/>
      <family val="2"/>
    </font>
    <font>
      <b/>
      <sz val="14"/>
      <color theme="1"/>
      <name val="Arial"/>
      <family val="2"/>
    </font>
    <font>
      <sz val="12"/>
      <color theme="1"/>
      <name val="Times New Roman"/>
      <family val="1"/>
    </font>
    <font>
      <u/>
      <sz val="12"/>
      <color rgb="FF0000FF"/>
      <name val="Times New Roman"/>
      <family val="1"/>
    </font>
    <font>
      <b/>
      <sz val="16"/>
      <color theme="1"/>
      <name val="Times New Roman"/>
      <family val="1"/>
    </font>
    <font>
      <b/>
      <sz val="14"/>
      <name val="Times New Roman"/>
      <family val="1"/>
    </font>
  </fonts>
  <fills count="91">
    <fill>
      <patternFill patternType="none"/>
    </fill>
    <fill>
      <patternFill patternType="gray125"/>
    </fill>
    <fill>
      <patternFill patternType="solid">
        <fgColor rgb="FFD9D9D9"/>
        <bgColor rgb="FF00000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7"/>
        <bgColor indexed="64"/>
      </patternFill>
    </fill>
    <fill>
      <patternFill patternType="solid">
        <fgColor rgb="FFBFBFBF"/>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CD9E0"/>
        <bgColor indexed="64"/>
      </patternFill>
    </fill>
    <fill>
      <patternFill patternType="solid">
        <fgColor theme="1"/>
        <bgColor indexed="64"/>
      </patternFill>
    </fill>
    <fill>
      <patternFill patternType="solid">
        <fgColor theme="0" tint="-0.249977111117893"/>
        <bgColor rgb="FF000000"/>
      </patternFill>
    </fill>
    <fill>
      <patternFill patternType="solid">
        <fgColor theme="1"/>
        <bgColor rgb="FF000000"/>
      </patternFill>
    </fill>
    <fill>
      <patternFill patternType="solid">
        <fgColor theme="4"/>
        <bgColor rgb="FF000000"/>
      </patternFill>
    </fill>
    <fill>
      <patternFill patternType="solid">
        <fgColor theme="4" tint="0.399975585192419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4"/>
        <bgColor theme="4"/>
      </patternFill>
    </fill>
    <fill>
      <patternFill patternType="solid">
        <fgColor theme="3" tint="0.79998168889431442"/>
        <bgColor indexed="64"/>
      </patternFill>
    </fill>
    <fill>
      <patternFill patternType="solid">
        <fgColor rgb="FFD7F7B7"/>
        <bgColor indexed="64"/>
      </patternFill>
    </fill>
    <fill>
      <patternFill patternType="solid">
        <fgColor theme="5" tint="-0.499984740745262"/>
        <bgColor indexed="64"/>
      </patternFill>
    </fill>
    <fill>
      <patternFill patternType="solid">
        <fgColor theme="4" tint="-0.249977111117893"/>
        <bgColor indexed="64"/>
      </patternFill>
    </fill>
    <fill>
      <patternFill patternType="solid">
        <fgColor theme="0" tint="-0.34998626667073579"/>
        <bgColor indexed="64"/>
      </patternFill>
    </fill>
  </fills>
  <borders count="75">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right/>
      <top style="thin">
        <color indexed="64"/>
      </top>
      <bottom/>
      <diagonal/>
    </border>
    <border>
      <left/>
      <right/>
      <top style="double">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hair">
        <color indexed="12"/>
      </top>
      <bottom style="hair">
        <color indexed="12"/>
      </bottom>
      <diagonal/>
    </border>
    <border>
      <left style="thin">
        <color indexed="8"/>
      </left>
      <right style="thin">
        <color indexed="8"/>
      </right>
      <top style="hair">
        <color indexed="12"/>
      </top>
      <bottom style="hair">
        <color indexed="12"/>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right/>
      <top style="hair">
        <color indexed="54"/>
      </top>
      <bottom style="hair">
        <color indexed="54"/>
      </bottom>
      <diagonal/>
    </border>
    <border>
      <left/>
      <right/>
      <top style="hair">
        <color indexed="48"/>
      </top>
      <bottom style="hair">
        <color indexed="48"/>
      </bottom>
      <diagonal/>
    </border>
    <border>
      <left style="double">
        <color indexed="64"/>
      </left>
      <right/>
      <top style="thin">
        <color indexed="64"/>
      </top>
      <bottom style="thin">
        <color indexed="64"/>
      </bottom>
      <diagonal/>
    </border>
    <border>
      <left/>
      <right/>
      <top style="double">
        <color auto="1"/>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indexed="64"/>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auto="1"/>
      </top>
      <bottom style="double">
        <color indexed="64"/>
      </bottom>
      <diagonal/>
    </border>
    <border>
      <left style="thin">
        <color indexed="64"/>
      </left>
      <right style="thin">
        <color indexed="64"/>
      </right>
      <top/>
      <bottom style="thin">
        <color indexed="64"/>
      </bottom>
      <diagonal/>
    </border>
    <border>
      <left style="thin">
        <color auto="1"/>
      </left>
      <right style="thin">
        <color auto="1"/>
      </right>
      <top style="double">
        <color auto="1"/>
      </top>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theme="4" tint="0.39997558519241921"/>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auto="1"/>
      </left>
      <right style="medium">
        <color auto="1"/>
      </right>
      <top style="double">
        <color auto="1"/>
      </top>
      <bottom style="double">
        <color indexed="64"/>
      </bottom>
      <diagonal/>
    </border>
    <border>
      <left style="medium">
        <color indexed="64"/>
      </left>
      <right/>
      <top style="thin">
        <color indexed="64"/>
      </top>
      <bottom style="thin">
        <color indexed="64"/>
      </bottom>
      <diagonal/>
    </border>
    <border>
      <left style="double">
        <color auto="1"/>
      </left>
      <right style="double">
        <color auto="1"/>
      </right>
      <top style="double">
        <color auto="1"/>
      </top>
      <bottom style="double">
        <color indexed="64"/>
      </bottom>
      <diagonal/>
    </border>
  </borders>
  <cellStyleXfs count="33955">
    <xf numFmtId="0" fontId="0" fillId="0" borderId="0"/>
    <xf numFmtId="0" fontId="7" fillId="0" borderId="0"/>
    <xf numFmtId="0" fontId="7" fillId="0" borderId="0"/>
    <xf numFmtId="44" fontId="7" fillId="0" borderId="0" applyFont="0" applyFill="0" applyBorder="0" applyAlignment="0" applyProtection="0"/>
    <xf numFmtId="0" fontId="7" fillId="0" borderId="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3" borderId="0" applyNumberFormat="0" applyBorder="0" applyAlignment="0" applyProtection="0"/>
    <xf numFmtId="0" fontId="7" fillId="0" borderId="12"/>
    <xf numFmtId="0" fontId="17" fillId="37" borderId="0" applyNumberFormat="0" applyBorder="0" applyAlignment="0" applyProtection="0"/>
    <xf numFmtId="0" fontId="39" fillId="0" borderId="0"/>
    <xf numFmtId="0" fontId="18" fillId="54" borderId="13" applyNumberFormat="0" applyAlignment="0" applyProtection="0"/>
    <xf numFmtId="49" fontId="7" fillId="0" borderId="14">
      <alignment vertical="center" wrapText="1"/>
    </xf>
    <xf numFmtId="0" fontId="19" fillId="55" borderId="15" applyNumberFormat="0" applyAlignment="0" applyProtection="0"/>
    <xf numFmtId="0" fontId="35" fillId="0" borderId="0"/>
    <xf numFmtId="7" fontId="40" fillId="0" borderId="0" applyFont="0" applyFill="0" applyBorder="0" applyAlignment="0" applyProtection="0"/>
    <xf numFmtId="167" fontId="7" fillId="56" borderId="16">
      <alignment horizontal="right"/>
      <protection locked="0"/>
    </xf>
    <xf numFmtId="3" fontId="41" fillId="0" borderId="0"/>
    <xf numFmtId="166" fontId="7" fillId="0" borderId="0" applyFont="0" applyFill="0" applyBorder="0" applyAlignment="0" applyProtection="0">
      <alignment wrapText="1"/>
    </xf>
    <xf numFmtId="0" fontId="20" fillId="0" borderId="0" applyNumberFormat="0" applyFill="0" applyBorder="0" applyAlignment="0" applyProtection="0"/>
    <xf numFmtId="168" fontId="42" fillId="57" borderId="17"/>
    <xf numFmtId="0" fontId="43" fillId="0" borderId="0" applyNumberFormat="0" applyFill="0" applyBorder="0" applyAlignment="0" applyProtection="0"/>
    <xf numFmtId="0" fontId="21" fillId="38" borderId="0" applyNumberFormat="0" applyBorder="0" applyAlignment="0" applyProtection="0"/>
    <xf numFmtId="0" fontId="9" fillId="0" borderId="0"/>
    <xf numFmtId="3" fontId="44" fillId="0" borderId="0"/>
    <xf numFmtId="0" fontId="45" fillId="0" borderId="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32" fillId="0" borderId="0"/>
    <xf numFmtId="0" fontId="25" fillId="41" borderId="13" applyNumberFormat="0" applyAlignment="0" applyProtection="0"/>
    <xf numFmtId="0" fontId="7" fillId="0" borderId="0"/>
    <xf numFmtId="0" fontId="26" fillId="0" borderId="21" applyNumberFormat="0" applyFill="0" applyAlignment="0" applyProtection="0"/>
    <xf numFmtId="0" fontId="46" fillId="0" borderId="0"/>
    <xf numFmtId="0" fontId="47" fillId="0" borderId="0"/>
    <xf numFmtId="0" fontId="27" fillId="58" borderId="0" applyNumberFormat="0" applyBorder="0" applyAlignment="0" applyProtection="0"/>
    <xf numFmtId="0"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13" fillId="0" borderId="0"/>
    <xf numFmtId="166" fontId="7" fillId="0" borderId="0"/>
    <xf numFmtId="0" fontId="7" fillId="0" borderId="0"/>
    <xf numFmtId="0" fontId="7" fillId="0" borderId="0"/>
    <xf numFmtId="166"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28" fillId="54" borderId="23" applyNumberFormat="0" applyAlignment="0" applyProtection="0"/>
    <xf numFmtId="169" fontId="48" fillId="60" borderId="0">
      <alignment horizontal="right"/>
    </xf>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171" fontId="49" fillId="61" borderId="12"/>
    <xf numFmtId="171" fontId="49" fillId="0" borderId="24"/>
    <xf numFmtId="171" fontId="49" fillId="0" borderId="25"/>
    <xf numFmtId="0" fontId="50" fillId="62" borderId="26"/>
    <xf numFmtId="0" fontId="51" fillId="0" borderId="0"/>
    <xf numFmtId="37" fontId="43" fillId="0" borderId="0"/>
    <xf numFmtId="170" fontId="14" fillId="0" borderId="0">
      <alignment horizontal="left" textRotation="75" shrinkToFit="1"/>
    </xf>
    <xf numFmtId="172" fontId="33" fillId="0" borderId="27">
      <alignment wrapText="1"/>
    </xf>
    <xf numFmtId="0" fontId="52" fillId="0" borderId="0">
      <alignment wrapText="1"/>
    </xf>
    <xf numFmtId="0" fontId="38" fillId="0" borderId="0"/>
    <xf numFmtId="173" fontId="36" fillId="0" borderId="16">
      <alignment horizontal="right"/>
    </xf>
    <xf numFmtId="0" fontId="53" fillId="0" borderId="0"/>
    <xf numFmtId="0" fontId="7" fillId="0" borderId="28"/>
    <xf numFmtId="0" fontId="29" fillId="0" borderId="0" applyNumberFormat="0" applyFill="0" applyBorder="0" applyAlignment="0" applyProtection="0"/>
    <xf numFmtId="0" fontId="30" fillId="0" borderId="29" applyNumberFormat="0" applyFill="0" applyAlignment="0" applyProtection="0"/>
    <xf numFmtId="169" fontId="34" fillId="0" borderId="27"/>
    <xf numFmtId="0" fontId="37" fillId="0" borderId="0"/>
    <xf numFmtId="173" fontId="36" fillId="62" borderId="16">
      <alignment horizontal="right"/>
    </xf>
    <xf numFmtId="173" fontId="36" fillId="0" borderId="16">
      <alignment horizontal="right"/>
    </xf>
    <xf numFmtId="0" fontId="31" fillId="0" borderId="0" applyNumberFormat="0" applyFill="0" applyBorder="0" applyAlignment="0" applyProtection="0"/>
    <xf numFmtId="0" fontId="7" fillId="0" borderId="12"/>
    <xf numFmtId="49" fontId="7" fillId="0" borderId="14">
      <alignment vertical="center" wrapText="1"/>
    </xf>
    <xf numFmtId="167" fontId="7" fillId="56" borderId="16">
      <alignment horizontal="right"/>
      <protection locked="0"/>
    </xf>
    <xf numFmtId="166" fontId="7" fillId="0" borderId="0" applyFont="0" applyFill="0" applyBorder="0" applyAlignment="0" applyProtection="0">
      <alignment wrapText="1"/>
    </xf>
    <xf numFmtId="0" fontId="7" fillId="0" borderId="0"/>
    <xf numFmtId="0" fontId="13" fillId="0" borderId="0"/>
    <xf numFmtId="166"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172" fontId="33" fillId="0" borderId="27">
      <alignment wrapText="1"/>
    </xf>
    <xf numFmtId="0" fontId="7" fillId="0" borderId="28"/>
    <xf numFmtId="0" fontId="7" fillId="0" borderId="12"/>
    <xf numFmtId="49" fontId="7" fillId="0" borderId="14">
      <alignment vertical="center" wrapText="1"/>
    </xf>
    <xf numFmtId="167" fontId="7" fillId="56" borderId="16">
      <alignment horizontal="right"/>
      <protection locked="0"/>
    </xf>
    <xf numFmtId="166" fontId="7" fillId="0" borderId="0" applyFont="0" applyFill="0" applyBorder="0" applyAlignment="0" applyProtection="0">
      <alignment wrapText="1"/>
    </xf>
    <xf numFmtId="0" fontId="7" fillId="0" borderId="0"/>
    <xf numFmtId="0" fontId="13" fillId="0" borderId="0"/>
    <xf numFmtId="166"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172" fontId="33" fillId="0" borderId="27">
      <alignment wrapText="1"/>
    </xf>
    <xf numFmtId="0" fontId="7" fillId="0" borderId="28"/>
    <xf numFmtId="43" fontId="7" fillId="0" borderId="0" applyFont="0" applyFill="0" applyBorder="0" applyAlignment="0" applyProtection="0"/>
    <xf numFmtId="0" fontId="13" fillId="0" borderId="0"/>
    <xf numFmtId="9" fontId="7" fillId="0" borderId="0" applyFont="0" applyFill="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3" borderId="0" applyNumberFormat="0" applyBorder="0" applyAlignment="0" applyProtection="0"/>
    <xf numFmtId="0" fontId="17" fillId="37" borderId="0" applyNumberFormat="0" applyBorder="0" applyAlignment="0" applyProtection="0"/>
    <xf numFmtId="0" fontId="18" fillId="54" borderId="13" applyNumberFormat="0" applyAlignment="0" applyProtection="0"/>
    <xf numFmtId="0" fontId="19" fillId="55" borderId="15" applyNumberFormat="0" applyAlignment="0" applyProtection="0"/>
    <xf numFmtId="0" fontId="20" fillId="0" borderId="0" applyNumberFormat="0" applyFill="0" applyBorder="0" applyAlignment="0" applyProtection="0"/>
    <xf numFmtId="0" fontId="21" fillId="38" borderId="0" applyNumberFormat="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41" borderId="13" applyNumberFormat="0" applyAlignment="0" applyProtection="0"/>
    <xf numFmtId="0" fontId="26" fillId="0" borderId="21" applyNumberFormat="0" applyFill="0" applyAlignment="0" applyProtection="0"/>
    <xf numFmtId="0" fontId="27" fillId="58" borderId="0" applyNumberFormat="0" applyBorder="0" applyAlignment="0" applyProtection="0"/>
    <xf numFmtId="0" fontId="13" fillId="0" borderId="0"/>
    <xf numFmtId="0" fontId="7" fillId="59" borderId="22" applyNumberFormat="0" applyFont="0" applyAlignment="0" applyProtection="0"/>
    <xf numFmtId="0" fontId="28" fillId="54" borderId="23" applyNumberFormat="0" applyAlignment="0" applyProtection="0"/>
    <xf numFmtId="0" fontId="29" fillId="0" borderId="0" applyNumberFormat="0" applyFill="0" applyBorder="0" applyAlignment="0" applyProtection="0"/>
    <xf numFmtId="0" fontId="30" fillId="0" borderId="29" applyNumberFormat="0" applyFill="0" applyAlignment="0" applyProtection="0"/>
    <xf numFmtId="0" fontId="31" fillId="0" borderId="0" applyNumberFormat="0" applyFill="0" applyBorder="0" applyAlignment="0" applyProtection="0"/>
    <xf numFmtId="0" fontId="13" fillId="0" borderId="0"/>
    <xf numFmtId="0" fontId="13" fillId="0" borderId="0"/>
    <xf numFmtId="0" fontId="13" fillId="0" borderId="0"/>
    <xf numFmtId="0" fontId="54" fillId="0" borderId="0"/>
    <xf numFmtId="0" fontId="55" fillId="0" borderId="0" applyNumberFormat="0" applyFill="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9" fillId="4" borderId="0" applyNumberFormat="0" applyBorder="0" applyAlignment="0" applyProtection="0"/>
    <xf numFmtId="0" fontId="60" fillId="5" borderId="0" applyNumberFormat="0" applyBorder="0" applyAlignment="0" applyProtection="0"/>
    <xf numFmtId="0" fontId="61" fillId="6" borderId="0" applyNumberFormat="0" applyBorder="0" applyAlignment="0" applyProtection="0"/>
    <xf numFmtId="0" fontId="62" fillId="7" borderId="6" applyNumberFormat="0" applyAlignment="0" applyProtection="0"/>
    <xf numFmtId="0" fontId="63" fillId="8" borderId="7" applyNumberFormat="0" applyAlignment="0" applyProtection="0"/>
    <xf numFmtId="0" fontId="64" fillId="8" borderId="6" applyNumberFormat="0" applyAlignment="0" applyProtection="0"/>
    <xf numFmtId="0" fontId="65" fillId="0" borderId="8" applyNumberFormat="0" applyFill="0" applyAlignment="0" applyProtection="0"/>
    <xf numFmtId="0" fontId="66" fillId="9" borderId="9" applyNumberFormat="0" applyAlignment="0" applyProtection="0"/>
    <xf numFmtId="0" fontId="67" fillId="0" borderId="0" applyNumberFormat="0" applyFill="0" applyBorder="0" applyAlignment="0" applyProtection="0"/>
    <xf numFmtId="0" fontId="13" fillId="10" borderId="10" applyNumberFormat="0" applyFont="0" applyAlignment="0" applyProtection="0"/>
    <xf numFmtId="0" fontId="68" fillId="0" borderId="0" applyNumberFormat="0" applyFill="0" applyBorder="0" applyAlignment="0" applyProtection="0"/>
    <xf numFmtId="0" fontId="69" fillId="0" borderId="11" applyNumberFormat="0" applyFill="0" applyAlignment="0" applyProtection="0"/>
    <xf numFmtId="0" fontId="70"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70" fillId="3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7" fillId="59" borderId="22" applyNumberFormat="0" applyFont="0" applyAlignment="0" applyProtection="0"/>
    <xf numFmtId="9" fontId="7" fillId="0" borderId="0" applyFont="0" applyFill="0" applyBorder="0" applyAlignment="0" applyProtection="0"/>
    <xf numFmtId="0" fontId="13" fillId="0" borderId="0"/>
    <xf numFmtId="0" fontId="7" fillId="0" borderId="0"/>
    <xf numFmtId="0" fontId="13" fillId="0" borderId="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43" fontId="7" fillId="0" borderId="0" applyFont="0" applyFill="0" applyBorder="0" applyAlignment="0" applyProtection="0"/>
    <xf numFmtId="0" fontId="13" fillId="0" borderId="0"/>
    <xf numFmtId="0" fontId="7" fillId="0" borderId="12"/>
    <xf numFmtId="49" fontId="7" fillId="0" borderId="14">
      <alignment vertical="center" wrapText="1"/>
    </xf>
    <xf numFmtId="167" fontId="7" fillId="56" borderId="16">
      <alignment horizontal="right"/>
      <protection locked="0"/>
    </xf>
    <xf numFmtId="166" fontId="7" fillId="0" borderId="0" applyFont="0" applyFill="0" applyBorder="0" applyAlignment="0" applyProtection="0">
      <alignment wrapText="1"/>
    </xf>
    <xf numFmtId="0" fontId="7" fillId="0" borderId="0"/>
    <xf numFmtId="0"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13" fillId="0" borderId="0"/>
    <xf numFmtId="166" fontId="7" fillId="0" borderId="0"/>
    <xf numFmtId="0" fontId="7" fillId="0" borderId="0"/>
    <xf numFmtId="166"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0" fontId="7" fillId="0" borderId="28"/>
    <xf numFmtId="0" fontId="13" fillId="0" borderId="0"/>
    <xf numFmtId="43" fontId="7" fillId="0" borderId="0" applyFont="0" applyFill="0" applyBorder="0" applyAlignment="0" applyProtection="0"/>
    <xf numFmtId="0" fontId="13" fillId="0" borderId="0"/>
    <xf numFmtId="9" fontId="7" fillId="0" borderId="0" applyFont="0" applyFill="0" applyBorder="0" applyAlignment="0" applyProtection="0"/>
    <xf numFmtId="0" fontId="13" fillId="0" borderId="0"/>
    <xf numFmtId="0" fontId="13" fillId="0" borderId="0"/>
    <xf numFmtId="0" fontId="7" fillId="0" borderId="0" applyFont="0" applyFill="0" applyBorder="0" applyAlignment="0" applyProtection="0"/>
    <xf numFmtId="0" fontId="7" fillId="0" borderId="0"/>
    <xf numFmtId="0" fontId="13" fillId="0" borderId="0"/>
    <xf numFmtId="0" fontId="13" fillId="0" borderId="0"/>
    <xf numFmtId="0" fontId="13" fillId="0" borderId="0"/>
    <xf numFmtId="166" fontId="15" fillId="39" borderId="0" applyNumberFormat="0" applyBorder="0" applyAlignment="0" applyProtection="0"/>
    <xf numFmtId="166" fontId="15" fillId="42" borderId="0" applyNumberFormat="0" applyBorder="0" applyAlignment="0" applyProtection="0"/>
    <xf numFmtId="166" fontId="15" fillId="39" borderId="0" applyNumberFormat="0" applyBorder="0" applyAlignment="0" applyProtection="0"/>
    <xf numFmtId="166" fontId="15" fillId="44" borderId="0" applyNumberFormat="0" applyBorder="0" applyAlignment="0" applyProtection="0"/>
    <xf numFmtId="166" fontId="15" fillId="43" borderId="0" applyNumberFormat="0" applyBorder="0" applyAlignment="0" applyProtection="0"/>
    <xf numFmtId="166" fontId="15" fillId="42" borderId="0" applyNumberFormat="0" applyBorder="0" applyAlignment="0" applyProtection="0"/>
    <xf numFmtId="166" fontId="15" fillId="41" borderId="0" applyNumberFormat="0" applyBorder="0" applyAlignment="0" applyProtection="0"/>
    <xf numFmtId="166" fontId="15" fillId="40" borderId="0" applyNumberFormat="0" applyBorder="0" applyAlignment="0" applyProtection="0"/>
    <xf numFmtId="166" fontId="15" fillId="39" borderId="0" applyNumberFormat="0" applyBorder="0" applyAlignment="0" applyProtection="0"/>
    <xf numFmtId="166" fontId="15" fillId="38" borderId="0" applyNumberFormat="0" applyBorder="0" applyAlignment="0" applyProtection="0"/>
    <xf numFmtId="166" fontId="15" fillId="37" borderId="0" applyNumberFormat="0" applyBorder="0" applyAlignment="0" applyProtection="0"/>
    <xf numFmtId="166" fontId="15" fillId="36" borderId="0" applyNumberFormat="0" applyBorder="0" applyAlignment="0" applyProtection="0"/>
    <xf numFmtId="166" fontId="7" fillId="59" borderId="22" applyNumberFormat="0" applyFont="0" applyAlignment="0" applyProtection="0"/>
    <xf numFmtId="166" fontId="31" fillId="0" borderId="0" applyNumberFormat="0" applyFill="0" applyBorder="0" applyAlignment="0" applyProtection="0"/>
    <xf numFmtId="166" fontId="7" fillId="0" borderId="0"/>
    <xf numFmtId="166" fontId="37" fillId="0" borderId="0"/>
    <xf numFmtId="166" fontId="30" fillId="0" borderId="29" applyNumberFormat="0" applyFill="0" applyAlignment="0" applyProtection="0"/>
    <xf numFmtId="166" fontId="29" fillId="0" borderId="0" applyNumberFormat="0" applyFill="0" applyBorder="0" applyAlignment="0" applyProtection="0"/>
    <xf numFmtId="166" fontId="7" fillId="0" borderId="28"/>
    <xf numFmtId="166" fontId="53" fillId="0" borderId="0"/>
    <xf numFmtId="166" fontId="38" fillId="0" borderId="0"/>
    <xf numFmtId="166" fontId="52" fillId="0" borderId="0">
      <alignment wrapText="1"/>
    </xf>
    <xf numFmtId="166" fontId="51" fillId="0" borderId="0"/>
    <xf numFmtId="166" fontId="50" fillId="62" borderId="26"/>
    <xf numFmtId="166" fontId="28" fillId="54" borderId="23" applyNumberForma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54" fillId="0" borderId="0"/>
    <xf numFmtId="166" fontId="46" fillId="0" borderId="0"/>
    <xf numFmtId="166" fontId="26" fillId="0" borderId="21" applyNumberFormat="0" applyFill="0" applyAlignment="0" applyProtection="0"/>
    <xf numFmtId="166" fontId="7" fillId="0" borderId="0"/>
    <xf numFmtId="166" fontId="25" fillId="41" borderId="13" applyNumberFormat="0" applyAlignment="0" applyProtection="0"/>
    <xf numFmtId="166" fontId="32" fillId="0" borderId="0"/>
    <xf numFmtId="166" fontId="24" fillId="0" borderId="0" applyNumberFormat="0" applyFill="0" applyBorder="0" applyAlignment="0" applyProtection="0"/>
    <xf numFmtId="166" fontId="24" fillId="0" borderId="20" applyNumberFormat="0" applyFill="0" applyAlignment="0" applyProtection="0"/>
    <xf numFmtId="166" fontId="23" fillId="0" borderId="19" applyNumberFormat="0" applyFill="0" applyAlignment="0" applyProtection="0"/>
    <xf numFmtId="166" fontId="22" fillId="0" borderId="18" applyNumberFormat="0" applyFill="0" applyAlignment="0" applyProtection="0"/>
    <xf numFmtId="166" fontId="45" fillId="0" borderId="0"/>
    <xf numFmtId="166" fontId="9" fillId="0" borderId="0"/>
    <xf numFmtId="166" fontId="21" fillId="38" borderId="0" applyNumberFormat="0" applyBorder="0" applyAlignment="0" applyProtection="0"/>
    <xf numFmtId="166" fontId="43" fillId="0" borderId="0" applyNumberFormat="0" applyFill="0" applyBorder="0" applyAlignment="0" applyProtection="0"/>
    <xf numFmtId="166" fontId="20" fillId="0" borderId="0" applyNumberFormat="0" applyFill="0" applyBorder="0" applyAlignment="0" applyProtection="0"/>
    <xf numFmtId="166" fontId="45" fillId="0" borderId="0"/>
    <xf numFmtId="166" fontId="35" fillId="0" borderId="0"/>
    <xf numFmtId="166" fontId="19" fillId="55" borderId="15" applyNumberFormat="0" applyAlignment="0" applyProtection="0"/>
    <xf numFmtId="166" fontId="18" fillId="54" borderId="13" applyNumberFormat="0" applyAlignment="0" applyProtection="0"/>
    <xf numFmtId="166" fontId="39" fillId="0" borderId="0"/>
    <xf numFmtId="166" fontId="17" fillId="37" borderId="0" applyNumberFormat="0" applyBorder="0" applyAlignment="0" applyProtection="0"/>
    <xf numFmtId="166" fontId="7" fillId="0" borderId="12"/>
    <xf numFmtId="166" fontId="16" fillId="53" borderId="0" applyNumberFormat="0" applyBorder="0" applyAlignment="0" applyProtection="0"/>
    <xf numFmtId="166" fontId="16" fillId="48" borderId="0" applyNumberFormat="0" applyBorder="0" applyAlignment="0" applyProtection="0"/>
    <xf numFmtId="166" fontId="16" fillId="47" borderId="0" applyNumberFormat="0" applyBorder="0" applyAlignment="0" applyProtection="0"/>
    <xf numFmtId="166" fontId="16" fillId="52" borderId="0" applyNumberFormat="0" applyBorder="0" applyAlignment="0" applyProtection="0"/>
    <xf numFmtId="166" fontId="16" fillId="51" borderId="0" applyNumberFormat="0" applyBorder="0" applyAlignment="0" applyProtection="0"/>
    <xf numFmtId="166" fontId="16" fillId="50" borderId="0" applyNumberFormat="0" applyBorder="0" applyAlignment="0" applyProtection="0"/>
    <xf numFmtId="166" fontId="16" fillId="49" borderId="0" applyNumberFormat="0" applyBorder="0" applyAlignment="0" applyProtection="0"/>
    <xf numFmtId="166" fontId="16" fillId="48" borderId="0" applyNumberFormat="0" applyBorder="0" applyAlignment="0" applyProtection="0"/>
    <xf numFmtId="166" fontId="16" fillId="47" borderId="0" applyNumberFormat="0" applyBorder="0" applyAlignment="0" applyProtection="0"/>
    <xf numFmtId="166" fontId="16" fillId="44" borderId="0" applyNumberFormat="0" applyBorder="0" applyAlignment="0" applyProtection="0"/>
    <xf numFmtId="166" fontId="16" fillId="43" borderId="0" applyNumberFormat="0" applyBorder="0" applyAlignment="0" applyProtection="0"/>
    <xf numFmtId="166" fontId="16" fillId="46"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5"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4"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3"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2"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1"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40"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9"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0" fontId="13" fillId="0" borderId="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8"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7"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15" fillId="36" borderId="0" applyNumberFormat="0" applyBorder="0" applyAlignment="0" applyProtection="0"/>
    <xf numFmtId="166" fontId="7" fillId="0" borderId="0"/>
    <xf numFmtId="166" fontId="15" fillId="40" borderId="0" applyNumberFormat="0" applyBorder="0" applyAlignment="0" applyProtection="0"/>
    <xf numFmtId="166" fontId="27" fillId="58" borderId="0" applyNumberFormat="0" applyBorder="0" applyAlignment="0" applyProtection="0"/>
    <xf numFmtId="166" fontId="15" fillId="40" borderId="0" applyNumberFormat="0" applyBorder="0" applyAlignment="0" applyProtection="0"/>
    <xf numFmtId="166" fontId="15" fillId="39" borderId="0" applyNumberFormat="0" applyBorder="0" applyAlignment="0" applyProtection="0"/>
    <xf numFmtId="166" fontId="15" fillId="45" borderId="0" applyNumberFormat="0" applyBorder="0" applyAlignment="0" applyProtection="0"/>
    <xf numFmtId="166" fontId="16" fillId="46" borderId="0" applyNumberFormat="0" applyBorder="0" applyAlignment="0" applyProtection="0"/>
    <xf numFmtId="166" fontId="16" fillId="43" borderId="0" applyNumberFormat="0" applyBorder="0" applyAlignment="0" applyProtection="0"/>
    <xf numFmtId="166" fontId="16" fillId="44" borderId="0" applyNumberFormat="0" applyBorder="0" applyAlignment="0" applyProtection="0"/>
    <xf numFmtId="166" fontId="16" fillId="47" borderId="0" applyNumberFormat="0" applyBorder="0" applyAlignment="0" applyProtection="0"/>
    <xf numFmtId="166" fontId="16" fillId="48" borderId="0" applyNumberFormat="0" applyBorder="0" applyAlignment="0" applyProtection="0"/>
    <xf numFmtId="166" fontId="16" fillId="49" borderId="0" applyNumberFormat="0" applyBorder="0" applyAlignment="0" applyProtection="0"/>
    <xf numFmtId="166" fontId="16" fillId="50" borderId="0" applyNumberFormat="0" applyBorder="0" applyAlignment="0" applyProtection="0"/>
    <xf numFmtId="166" fontId="16" fillId="51" borderId="0" applyNumberFormat="0" applyBorder="0" applyAlignment="0" applyProtection="0"/>
    <xf numFmtId="166" fontId="16" fillId="52" borderId="0" applyNumberFormat="0" applyBorder="0" applyAlignment="0" applyProtection="0"/>
    <xf numFmtId="166" fontId="16" fillId="47" borderId="0" applyNumberFormat="0" applyBorder="0" applyAlignment="0" applyProtection="0"/>
    <xf numFmtId="166" fontId="16" fillId="48" borderId="0" applyNumberFormat="0" applyBorder="0" applyAlignment="0" applyProtection="0"/>
    <xf numFmtId="166" fontId="16" fillId="53" borderId="0" applyNumberFormat="0" applyBorder="0" applyAlignment="0" applyProtection="0"/>
    <xf numFmtId="166" fontId="7" fillId="0" borderId="12"/>
    <xf numFmtId="166" fontId="17" fillId="37" borderId="0" applyNumberFormat="0" applyBorder="0" applyAlignment="0" applyProtection="0"/>
    <xf numFmtId="166" fontId="18" fillId="54" borderId="13" applyNumberFormat="0" applyAlignment="0" applyProtection="0"/>
    <xf numFmtId="49" fontId="7" fillId="0" borderId="14">
      <alignment vertical="center" wrapText="1"/>
    </xf>
    <xf numFmtId="166" fontId="19" fillId="55" borderId="15" applyNumberFormat="0" applyAlignment="0" applyProtection="0"/>
    <xf numFmtId="7" fontId="40" fillId="0" borderId="0" applyFont="0" applyFill="0" applyBorder="0" applyAlignment="0" applyProtection="0"/>
    <xf numFmtId="167" fontId="7" fillId="56" borderId="16">
      <alignment horizontal="right"/>
      <protection locked="0"/>
    </xf>
    <xf numFmtId="166" fontId="7" fillId="0" borderId="0" applyFont="0" applyFill="0" applyBorder="0" applyAlignment="0" applyProtection="0">
      <alignment wrapText="1"/>
    </xf>
    <xf numFmtId="166" fontId="20" fillId="0" borderId="0" applyNumberFormat="0" applyFill="0" applyBorder="0" applyAlignment="0" applyProtection="0"/>
    <xf numFmtId="168" fontId="42" fillId="57" borderId="17"/>
    <xf numFmtId="166" fontId="21" fillId="38" borderId="0" applyNumberFormat="0" applyBorder="0" applyAlignment="0" applyProtection="0"/>
    <xf numFmtId="166" fontId="22" fillId="0" borderId="18" applyNumberFormat="0" applyFill="0" applyAlignment="0" applyProtection="0"/>
    <xf numFmtId="166" fontId="23" fillId="0" borderId="19" applyNumberFormat="0" applyFill="0" applyAlignment="0" applyProtection="0"/>
    <xf numFmtId="166" fontId="24" fillId="0" borderId="20" applyNumberFormat="0" applyFill="0" applyAlignment="0" applyProtection="0"/>
    <xf numFmtId="166" fontId="24" fillId="0" borderId="0" applyNumberFormat="0" applyFill="0" applyBorder="0" applyAlignment="0" applyProtection="0"/>
    <xf numFmtId="166" fontId="25" fillId="41" borderId="13" applyNumberFormat="0" applyAlignment="0" applyProtection="0"/>
    <xf numFmtId="166" fontId="7" fillId="0" borderId="0"/>
    <xf numFmtId="166" fontId="26" fillId="0" borderId="21" applyNumberFormat="0" applyFill="0" applyAlignment="0" applyProtection="0"/>
    <xf numFmtId="166" fontId="27" fillId="58" borderId="0" applyNumberFormat="0" applyBorder="0" applyAlignment="0" applyProtection="0"/>
    <xf numFmtId="166" fontId="7" fillId="0" borderId="0"/>
    <xf numFmtId="166" fontId="7" fillId="0" borderId="0"/>
    <xf numFmtId="166" fontId="7" fillId="0" borderId="0"/>
    <xf numFmtId="166" fontId="7" fillId="0" borderId="0"/>
    <xf numFmtId="166" fontId="7" fillId="0" borderId="0"/>
    <xf numFmtId="166" fontId="7" fillId="59" borderId="22" applyNumberFormat="0" applyFont="0" applyAlignment="0" applyProtection="0"/>
    <xf numFmtId="166" fontId="7" fillId="59" borderId="22" applyNumberFormat="0" applyFont="0" applyAlignment="0" applyProtection="0"/>
    <xf numFmtId="166" fontId="28" fillId="54" borderId="23" applyNumberFormat="0" applyAlignment="0" applyProtection="0"/>
    <xf numFmtId="49" fontId="7" fillId="0" borderId="14">
      <alignment horizontal="justify" vertical="center" wrapText="1"/>
    </xf>
    <xf numFmtId="170" fontId="7" fillId="0" borderId="14">
      <alignment horizontal="center" vertical="center"/>
    </xf>
    <xf numFmtId="171" fontId="49" fillId="61" borderId="12"/>
    <xf numFmtId="171" fontId="49" fillId="0" borderId="24"/>
    <xf numFmtId="171" fontId="49" fillId="0" borderId="25"/>
    <xf numFmtId="166" fontId="52" fillId="0" borderId="0">
      <alignment wrapText="1"/>
    </xf>
    <xf numFmtId="166" fontId="7" fillId="0" borderId="28"/>
    <xf numFmtId="166" fontId="29" fillId="0" borderId="0" applyNumberFormat="0" applyFill="0" applyBorder="0" applyAlignment="0" applyProtection="0"/>
    <xf numFmtId="166" fontId="30" fillId="0" borderId="29" applyNumberFormat="0" applyFill="0" applyAlignment="0" applyProtection="0"/>
    <xf numFmtId="166" fontId="31" fillId="0" borderId="0" applyNumberFormat="0" applyFill="0" applyBorder="0" applyAlignment="0" applyProtection="0"/>
    <xf numFmtId="166" fontId="7" fillId="0" borderId="0"/>
    <xf numFmtId="166" fontId="7" fillId="0" borderId="12"/>
    <xf numFmtId="166" fontId="39" fillId="0" borderId="0"/>
    <xf numFmtId="166" fontId="35" fillId="0" borderId="0"/>
    <xf numFmtId="166" fontId="43" fillId="0" borderId="0" applyNumberFormat="0" applyFill="0" applyBorder="0" applyAlignment="0" applyProtection="0"/>
    <xf numFmtId="166" fontId="9" fillId="0" borderId="0"/>
    <xf numFmtId="166" fontId="45" fillId="0" borderId="0"/>
    <xf numFmtId="166" fontId="32" fillId="0" borderId="0"/>
    <xf numFmtId="166" fontId="7" fillId="0" borderId="0"/>
    <xf numFmtId="166" fontId="46" fillId="0" borderId="0"/>
    <xf numFmtId="166" fontId="54" fillId="0" borderId="0"/>
    <xf numFmtId="166" fontId="7" fillId="0" borderId="0"/>
    <xf numFmtId="166" fontId="7" fillId="59" borderId="22" applyNumberFormat="0" applyFont="0" applyAlignment="0" applyProtection="0"/>
    <xf numFmtId="166" fontId="7" fillId="59" borderId="22" applyNumberFormat="0" applyFont="0" applyAlignment="0" applyProtection="0"/>
    <xf numFmtId="166" fontId="50" fillId="62" borderId="26"/>
    <xf numFmtId="166" fontId="51" fillId="0" borderId="0"/>
    <xf numFmtId="166" fontId="52" fillId="0" borderId="0">
      <alignment wrapText="1"/>
    </xf>
    <xf numFmtId="166" fontId="38" fillId="0" borderId="0"/>
    <xf numFmtId="166" fontId="53" fillId="0" borderId="0"/>
    <xf numFmtId="166" fontId="7" fillId="0" borderId="28"/>
    <xf numFmtId="166" fontId="37" fillId="0" borderId="0"/>
    <xf numFmtId="166" fontId="7" fillId="0" borderId="12"/>
    <xf numFmtId="166" fontId="45" fillId="0" borderId="0"/>
    <xf numFmtId="166" fontId="7" fillId="0" borderId="0"/>
    <xf numFmtId="166" fontId="7" fillId="59" borderId="22" applyNumberFormat="0" applyFont="0" applyAlignment="0" applyProtection="0"/>
    <xf numFmtId="166" fontId="7" fillId="59" borderId="22" applyNumberFormat="0" applyFont="0" applyAlignment="0" applyProtection="0"/>
    <xf numFmtId="166" fontId="52" fillId="0" borderId="0">
      <alignment wrapText="1"/>
    </xf>
    <xf numFmtId="166" fontId="7" fillId="0" borderId="28"/>
    <xf numFmtId="166" fontId="45" fillId="0" borderId="0"/>
    <xf numFmtId="166" fontId="45" fillId="0" borderId="0"/>
    <xf numFmtId="166" fontId="45" fillId="0" borderId="0"/>
    <xf numFmtId="166" fontId="7" fillId="0" borderId="0"/>
    <xf numFmtId="166" fontId="45" fillId="0" borderId="0"/>
    <xf numFmtId="166" fontId="45" fillId="0" borderId="0"/>
    <xf numFmtId="166" fontId="7"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7" fillId="59" borderId="22" applyNumberFormat="0" applyFont="0" applyAlignment="0" applyProtection="0"/>
    <xf numFmtId="166" fontId="7" fillId="0" borderId="0"/>
    <xf numFmtId="166" fontId="7" fillId="0" borderId="0"/>
    <xf numFmtId="166" fontId="45" fillId="0" borderId="0"/>
    <xf numFmtId="166" fontId="45" fillId="0" borderId="0"/>
    <xf numFmtId="166" fontId="45" fillId="0" borderId="0"/>
    <xf numFmtId="166" fontId="45" fillId="0" borderId="0"/>
    <xf numFmtId="166" fontId="45"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43" fontId="13" fillId="0" borderId="0" applyFont="0" applyFill="0" applyBorder="0" applyAlignment="0" applyProtection="0"/>
    <xf numFmtId="0" fontId="7" fillId="0" borderId="0"/>
    <xf numFmtId="0" fontId="7" fillId="0" borderId="12"/>
    <xf numFmtId="0" fontId="39" fillId="0" borderId="0"/>
    <xf numFmtId="0" fontId="35" fillId="0" borderId="0"/>
    <xf numFmtId="0" fontId="43" fillId="0" borderId="0" applyNumberFormat="0" applyFill="0" applyBorder="0" applyAlignment="0" applyProtection="0"/>
    <xf numFmtId="0" fontId="9" fillId="0" borderId="0"/>
    <xf numFmtId="0" fontId="45" fillId="0" borderId="0"/>
    <xf numFmtId="0" fontId="32" fillId="0" borderId="0"/>
    <xf numFmtId="0" fontId="7" fillId="0" borderId="0"/>
    <xf numFmtId="0" fontId="46" fillId="0" borderId="0"/>
    <xf numFmtId="0" fontId="54" fillId="0" borderId="0"/>
    <xf numFmtId="0" fontId="7" fillId="0" borderId="0"/>
    <xf numFmtId="0" fontId="7" fillId="59" borderId="22" applyNumberFormat="0" applyFont="0" applyAlignment="0" applyProtection="0"/>
    <xf numFmtId="0" fontId="45" fillId="0" borderId="0"/>
    <xf numFmtId="0" fontId="50" fillId="62" borderId="26"/>
    <xf numFmtId="0" fontId="51" fillId="0" borderId="0"/>
    <xf numFmtId="0" fontId="52" fillId="0" borderId="0">
      <alignment wrapText="1"/>
    </xf>
    <xf numFmtId="0" fontId="38" fillId="0" borderId="0"/>
    <xf numFmtId="0" fontId="53" fillId="0" borderId="0"/>
    <xf numFmtId="0" fontId="7" fillId="0" borderId="28"/>
    <xf numFmtId="0" fontId="3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8" fontId="42" fillId="57" borderId="17"/>
    <xf numFmtId="166" fontId="7" fillId="0" borderId="0"/>
    <xf numFmtId="167" fontId="7" fillId="56" borderId="16">
      <alignment horizontal="right"/>
      <protection locked="0"/>
    </xf>
    <xf numFmtId="7" fontId="40" fillId="0" borderId="0" applyFont="0" applyFill="0" applyBorder="0" applyAlignment="0" applyProtection="0"/>
    <xf numFmtId="43" fontId="15" fillId="0" borderId="0" applyFont="0" applyFill="0" applyBorder="0" applyAlignment="0" applyProtection="0"/>
    <xf numFmtId="49" fontId="7" fillId="0" borderId="14">
      <alignment vertical="center" wrapText="1"/>
    </xf>
    <xf numFmtId="166" fontId="7" fillId="0" borderId="12"/>
    <xf numFmtId="166" fontId="7" fillId="0" borderId="12"/>
    <xf numFmtId="166" fontId="7" fillId="0" borderId="12"/>
    <xf numFmtId="166" fontId="7" fillId="0" borderId="12"/>
    <xf numFmtId="0" fontId="7" fillId="0" borderId="12"/>
    <xf numFmtId="49" fontId="7" fillId="0" borderId="14">
      <alignment vertical="center" wrapText="1"/>
    </xf>
    <xf numFmtId="43" fontId="13" fillId="0" borderId="0" applyFont="0" applyFill="0" applyBorder="0" applyAlignment="0" applyProtection="0"/>
    <xf numFmtId="7" fontId="40" fillId="0" borderId="0" applyFont="0" applyFill="0" applyBorder="0" applyAlignment="0" applyProtection="0"/>
    <xf numFmtId="167" fontId="7" fillId="56" borderId="16">
      <alignment horizontal="right"/>
      <protection locked="0"/>
    </xf>
    <xf numFmtId="166" fontId="7" fillId="0" borderId="0" applyFont="0" applyFill="0" applyBorder="0" applyAlignment="0" applyProtection="0">
      <alignment wrapText="1"/>
    </xf>
    <xf numFmtId="166" fontId="7" fillId="0" borderId="0" applyFont="0" applyFill="0" applyBorder="0" applyAlignment="0" applyProtection="0">
      <alignment wrapText="1"/>
    </xf>
    <xf numFmtId="168" fontId="42" fillId="57" borderId="17"/>
    <xf numFmtId="166" fontId="7" fillId="0" borderId="0"/>
    <xf numFmtId="166" fontId="7" fillId="0" borderId="0"/>
    <xf numFmtId="0"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7" fillId="0" borderId="0"/>
    <xf numFmtId="166" fontId="7" fillId="0" borderId="0"/>
    <xf numFmtId="166" fontId="7" fillId="0" borderId="0"/>
    <xf numFmtId="166" fontId="7" fillId="0" borderId="0"/>
    <xf numFmtId="166" fontId="7" fillId="0" borderId="0"/>
    <xf numFmtId="166" fontId="7" fillId="0" borderId="0"/>
    <xf numFmtId="0"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0"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0"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171" fontId="49" fillId="61" borderId="12"/>
    <xf numFmtId="171" fontId="49" fillId="0" borderId="24"/>
    <xf numFmtId="171" fontId="49" fillId="0" borderId="25"/>
    <xf numFmtId="170" fontId="14" fillId="0" borderId="0">
      <alignment horizontal="left" textRotation="75" shrinkToFit="1"/>
    </xf>
    <xf numFmtId="172" fontId="33" fillId="0" borderId="27">
      <alignment wrapText="1"/>
    </xf>
    <xf numFmtId="166" fontId="52" fillId="0" borderId="0">
      <alignment wrapText="1"/>
    </xf>
    <xf numFmtId="166" fontId="52" fillId="0" borderId="0">
      <alignment wrapText="1"/>
    </xf>
    <xf numFmtId="0" fontId="52" fillId="0" borderId="0">
      <alignment wrapText="1"/>
    </xf>
    <xf numFmtId="166" fontId="7" fillId="0" borderId="28"/>
    <xf numFmtId="166" fontId="7" fillId="0" borderId="28"/>
    <xf numFmtId="0" fontId="7" fillId="0" borderId="28"/>
    <xf numFmtId="166" fontId="7" fillId="0" borderId="0"/>
    <xf numFmtId="166" fontId="7" fillId="0" borderId="0"/>
    <xf numFmtId="166" fontId="7" fillId="0" borderId="0"/>
    <xf numFmtId="166" fontId="7" fillId="0" borderId="0"/>
    <xf numFmtId="0" fontId="7" fillId="0" borderId="0"/>
    <xf numFmtId="0" fontId="7" fillId="0" borderId="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49" fontId="7" fillId="0" borderId="14">
      <alignment horizontal="justify" vertical="center" wrapText="1"/>
    </xf>
    <xf numFmtId="170" fontId="7" fillId="0" borderId="14">
      <alignment horizontal="center" vertical="center"/>
    </xf>
    <xf numFmtId="171" fontId="49" fillId="61" borderId="12"/>
    <xf numFmtId="171" fontId="49" fillId="0" borderId="24"/>
    <xf numFmtId="171" fontId="49" fillId="0" borderId="25"/>
    <xf numFmtId="166" fontId="52" fillId="0" borderId="0">
      <alignment wrapText="1"/>
    </xf>
    <xf numFmtId="166" fontId="52" fillId="0" borderId="0">
      <alignment wrapText="1"/>
    </xf>
    <xf numFmtId="166" fontId="7" fillId="0" borderId="28"/>
    <xf numFmtId="166" fontId="7" fillId="0" borderId="28"/>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3" borderId="0" applyNumberFormat="0" applyBorder="0" applyAlignment="0" applyProtection="0"/>
    <xf numFmtId="0" fontId="17" fillId="37" borderId="0" applyNumberFormat="0" applyBorder="0" applyAlignment="0" applyProtection="0"/>
    <xf numFmtId="0" fontId="52" fillId="0" borderId="0">
      <alignment wrapText="1"/>
    </xf>
    <xf numFmtId="0" fontId="18" fillId="54" borderId="13" applyNumberFormat="0" applyAlignment="0" applyProtection="0"/>
    <xf numFmtId="0" fontId="19" fillId="55" borderId="15" applyNumberFormat="0" applyAlignment="0" applyProtection="0"/>
    <xf numFmtId="0" fontId="20" fillId="0" borderId="0" applyNumberFormat="0" applyFill="0" applyBorder="0" applyAlignment="0" applyProtection="0"/>
    <xf numFmtId="0" fontId="21" fillId="38" borderId="0" applyNumberFormat="0" applyBorder="0" applyAlignment="0" applyProtection="0"/>
    <xf numFmtId="9" fontId="7" fillId="0" borderId="0" applyFont="0" applyFill="0" applyBorder="0" applyAlignment="0" applyProtection="0"/>
    <xf numFmtId="0" fontId="45" fillId="0" borderId="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41" borderId="13" applyNumberFormat="0" applyAlignment="0" applyProtection="0"/>
    <xf numFmtId="0" fontId="7" fillId="59" borderId="22" applyNumberFormat="0" applyFont="0" applyAlignment="0" applyProtection="0"/>
    <xf numFmtId="0" fontId="26" fillId="0" borderId="21" applyNumberFormat="0" applyFill="0" applyAlignment="0" applyProtection="0"/>
    <xf numFmtId="0" fontId="7" fillId="59" borderId="22" applyNumberFormat="0" applyFont="0" applyAlignment="0" applyProtection="0"/>
    <xf numFmtId="0" fontId="27" fillId="5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45"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28" fillId="54" borderId="23" applyNumberFormat="0" applyAlignment="0" applyProtection="0"/>
    <xf numFmtId="0" fontId="7" fillId="0" borderId="12"/>
    <xf numFmtId="0" fontId="7" fillId="0" borderId="0"/>
    <xf numFmtId="0" fontId="29" fillId="0" borderId="0" applyNumberFormat="0" applyFill="0" applyBorder="0" applyAlignment="0" applyProtection="0"/>
    <xf numFmtId="0" fontId="30" fillId="0" borderId="29" applyNumberFormat="0" applyFill="0" applyAlignment="0" applyProtection="0"/>
    <xf numFmtId="0" fontId="31" fillId="0" borderId="0" applyNumberFormat="0" applyFill="0" applyBorder="0" applyAlignment="0" applyProtection="0"/>
    <xf numFmtId="0" fontId="7" fillId="0" borderId="28"/>
    <xf numFmtId="166" fontId="47" fillId="0" borderId="0"/>
    <xf numFmtId="166" fontId="47" fillId="0" borderId="0"/>
    <xf numFmtId="43" fontId="13" fillId="0" borderId="0" applyFont="0" applyFill="0" applyBorder="0" applyAlignment="0" applyProtection="0"/>
    <xf numFmtId="0" fontId="4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8" fontId="42" fillId="57" borderId="17"/>
    <xf numFmtId="166" fontId="7" fillId="0" borderId="0" applyFont="0" applyFill="0" applyBorder="0" applyAlignment="0" applyProtection="0">
      <alignment wrapText="1"/>
    </xf>
    <xf numFmtId="167" fontId="7" fillId="56" borderId="16">
      <alignment horizontal="right"/>
      <protection locked="0"/>
    </xf>
    <xf numFmtId="7" fontId="40" fillId="0" borderId="0" applyFont="0" applyFill="0" applyBorder="0" applyAlignment="0" applyProtection="0"/>
    <xf numFmtId="49" fontId="7" fillId="0" borderId="14">
      <alignment vertical="center" wrapText="1"/>
    </xf>
    <xf numFmtId="166" fontId="7" fillId="0" borderId="12"/>
    <xf numFmtId="166" fontId="7" fillId="0" borderId="12"/>
    <xf numFmtId="43" fontId="13" fillId="0" borderId="0" applyFont="0" applyFill="0" applyBorder="0" applyAlignment="0" applyProtection="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166" fontId="7" fillId="59"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70" fontId="7" fillId="0" borderId="14">
      <alignment horizontal="center" vertical="center"/>
    </xf>
    <xf numFmtId="171" fontId="49" fillId="61" borderId="12"/>
    <xf numFmtId="171" fontId="49" fillId="0" borderId="24"/>
    <xf numFmtId="171" fontId="49" fillId="0" borderId="25"/>
    <xf numFmtId="172" fontId="33" fillId="0" borderId="27">
      <alignment wrapText="1"/>
    </xf>
    <xf numFmtId="166" fontId="52" fillId="0" borderId="0">
      <alignment wrapText="1"/>
    </xf>
    <xf numFmtId="166" fontId="52" fillId="0" borderId="0">
      <alignment wrapText="1"/>
    </xf>
    <xf numFmtId="166" fontId="7" fillId="0" borderId="28"/>
    <xf numFmtId="166" fontId="7" fillId="0" borderId="28"/>
    <xf numFmtId="0" fontId="52" fillId="0" borderId="0">
      <alignment wrapText="1"/>
    </xf>
    <xf numFmtId="170" fontId="7" fillId="0" borderId="14">
      <alignment horizontal="center" vertical="center"/>
    </xf>
    <xf numFmtId="49" fontId="7" fillId="0" borderId="14">
      <alignment horizontal="justify" vertical="center" wrapText="1"/>
    </xf>
    <xf numFmtId="9" fontId="7" fillId="0" borderId="0" applyFont="0" applyFill="0" applyBorder="0" applyAlignment="0" applyProtection="0"/>
    <xf numFmtId="0" fontId="7" fillId="59" borderId="22" applyNumberFormat="0" applyFont="0" applyAlignment="0" applyProtection="0"/>
    <xf numFmtId="0" fontId="7" fillId="59" borderId="22" applyNumberFormat="0" applyFont="0" applyAlignment="0" applyProtection="0"/>
    <xf numFmtId="0" fontId="7" fillId="0" borderId="0"/>
    <xf numFmtId="167" fontId="7" fillId="56" borderId="16">
      <alignment horizontal="right"/>
      <protection locked="0"/>
    </xf>
    <xf numFmtId="49" fontId="7" fillId="0" borderId="14">
      <alignment vertical="center" wrapText="1"/>
    </xf>
    <xf numFmtId="0" fontId="7" fillId="0" borderId="12"/>
    <xf numFmtId="0" fontId="7" fillId="0" borderId="0"/>
    <xf numFmtId="0" fontId="7" fillId="0" borderId="28"/>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45" fillId="0" borderId="0"/>
    <xf numFmtId="166" fontId="45" fillId="0" borderId="0"/>
    <xf numFmtId="166" fontId="45" fillId="0" borderId="0"/>
    <xf numFmtId="166" fontId="7" fillId="0" borderId="0"/>
    <xf numFmtId="166" fontId="45" fillId="0" borderId="0"/>
    <xf numFmtId="166" fontId="7" fillId="0" borderId="0"/>
    <xf numFmtId="166" fontId="45" fillId="0" borderId="0"/>
    <xf numFmtId="166" fontId="7" fillId="0" borderId="0"/>
    <xf numFmtId="166" fontId="45" fillId="0" borderId="0"/>
    <xf numFmtId="166" fontId="45"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45" fillId="0" borderId="0"/>
    <xf numFmtId="166" fontId="45" fillId="0" borderId="0"/>
    <xf numFmtId="166" fontId="7" fillId="0" borderId="0"/>
    <xf numFmtId="166" fontId="45" fillId="0" borderId="0"/>
    <xf numFmtId="166" fontId="45" fillId="0" borderId="0"/>
    <xf numFmtId="166" fontId="45" fillId="0" borderId="0"/>
    <xf numFmtId="166" fontId="7" fillId="0" borderId="0"/>
    <xf numFmtId="166" fontId="7" fillId="0" borderId="0"/>
    <xf numFmtId="166" fontId="45" fillId="0" borderId="0"/>
    <xf numFmtId="166" fontId="7" fillId="0" borderId="0"/>
    <xf numFmtId="166" fontId="7" fillId="0" borderId="0"/>
    <xf numFmtId="166" fontId="7" fillId="0" borderId="0"/>
    <xf numFmtId="166" fontId="45" fillId="0" borderId="0"/>
    <xf numFmtId="166" fontId="7" fillId="0" borderId="0"/>
    <xf numFmtId="166" fontId="7" fillId="0" borderId="0"/>
    <xf numFmtId="166" fontId="7" fillId="0" borderId="0"/>
    <xf numFmtId="166" fontId="45" fillId="0" borderId="0"/>
    <xf numFmtId="166" fontId="7" fillId="0" borderId="0"/>
    <xf numFmtId="166" fontId="7" fillId="0" borderId="0"/>
    <xf numFmtId="166" fontId="7" fillId="0" borderId="0"/>
    <xf numFmtId="166" fontId="45" fillId="0" borderId="0"/>
    <xf numFmtId="166" fontId="7" fillId="0" borderId="0"/>
    <xf numFmtId="166" fontId="7" fillId="0" borderId="0"/>
    <xf numFmtId="166" fontId="45" fillId="0" borderId="0"/>
    <xf numFmtId="166" fontId="45" fillId="0" borderId="0"/>
    <xf numFmtId="166" fontId="45" fillId="0" borderId="0"/>
    <xf numFmtId="166" fontId="45" fillId="0" borderId="0"/>
    <xf numFmtId="166" fontId="7" fillId="0" borderId="0"/>
    <xf numFmtId="166" fontId="45" fillId="0" borderId="0"/>
    <xf numFmtId="166" fontId="7" fillId="0" borderId="0"/>
    <xf numFmtId="166" fontId="45" fillId="0" borderId="0"/>
    <xf numFmtId="166" fontId="45" fillId="0" borderId="0"/>
    <xf numFmtId="166" fontId="45" fillId="0" borderId="0"/>
    <xf numFmtId="166" fontId="7" fillId="0" borderId="0"/>
    <xf numFmtId="166" fontId="7" fillId="0" borderId="0"/>
    <xf numFmtId="166" fontId="7" fillId="0" borderId="0"/>
    <xf numFmtId="166" fontId="7" fillId="0" borderId="0"/>
    <xf numFmtId="166" fontId="7" fillId="0" borderId="0"/>
    <xf numFmtId="166" fontId="45" fillId="0" borderId="0"/>
    <xf numFmtId="166" fontId="7" fillId="0" borderId="0"/>
    <xf numFmtId="166" fontId="45" fillId="0" borderId="0"/>
    <xf numFmtId="166" fontId="7" fillId="0" borderId="0"/>
    <xf numFmtId="166" fontId="7" fillId="0" borderId="0"/>
    <xf numFmtId="166" fontId="7" fillId="0" borderId="0"/>
    <xf numFmtId="166" fontId="45" fillId="0" borderId="0"/>
    <xf numFmtId="166" fontId="45" fillId="0" borderId="0"/>
    <xf numFmtId="166" fontId="7" fillId="0" borderId="0"/>
    <xf numFmtId="166" fontId="45" fillId="0" borderId="0"/>
    <xf numFmtId="166" fontId="7" fillId="0" borderId="0"/>
    <xf numFmtId="166" fontId="7" fillId="0" borderId="0"/>
    <xf numFmtId="166" fontId="45" fillId="0" borderId="0"/>
    <xf numFmtId="166" fontId="45" fillId="0" borderId="0"/>
    <xf numFmtId="166" fontId="45" fillId="0" borderId="0"/>
    <xf numFmtId="166" fontId="7" fillId="0" borderId="0"/>
    <xf numFmtId="166" fontId="7" fillId="0" borderId="0"/>
    <xf numFmtId="166" fontId="7" fillId="0" borderId="0"/>
    <xf numFmtId="166" fontId="45" fillId="0" borderId="0"/>
    <xf numFmtId="166" fontId="7" fillId="0" borderId="0"/>
    <xf numFmtId="166" fontId="45" fillId="0" borderId="0"/>
    <xf numFmtId="166" fontId="45" fillId="0" borderId="0"/>
    <xf numFmtId="166" fontId="45" fillId="0" borderId="0"/>
    <xf numFmtId="166" fontId="45" fillId="0" borderId="0"/>
    <xf numFmtId="166" fontId="45" fillId="0" borderId="0"/>
    <xf numFmtId="166" fontId="7" fillId="0" borderId="0"/>
    <xf numFmtId="166" fontId="45" fillId="0" borderId="0"/>
    <xf numFmtId="166" fontId="7" fillId="0" borderId="0"/>
    <xf numFmtId="166" fontId="45" fillId="0" borderId="0"/>
    <xf numFmtId="166" fontId="45" fillId="0" borderId="0"/>
    <xf numFmtId="166" fontId="7" fillId="0" borderId="0"/>
    <xf numFmtId="166" fontId="45" fillId="0" borderId="0"/>
    <xf numFmtId="166" fontId="45" fillId="0" borderId="0"/>
    <xf numFmtId="166" fontId="45" fillId="0" borderId="0"/>
    <xf numFmtId="166" fontId="7" fillId="0" borderId="0"/>
    <xf numFmtId="166" fontId="45" fillId="0" borderId="0"/>
    <xf numFmtId="166" fontId="45" fillId="0" borderId="0"/>
    <xf numFmtId="166" fontId="7" fillId="0" borderId="0"/>
    <xf numFmtId="166" fontId="7" fillId="0" borderId="0"/>
    <xf numFmtId="166" fontId="45" fillId="0" borderId="0"/>
    <xf numFmtId="166" fontId="45" fillId="0" borderId="0"/>
    <xf numFmtId="166" fontId="7" fillId="0" borderId="0"/>
    <xf numFmtId="166" fontId="7" fillId="0" borderId="0"/>
    <xf numFmtId="166" fontId="7" fillId="0" borderId="0"/>
    <xf numFmtId="166" fontId="45" fillId="0" borderId="0"/>
    <xf numFmtId="166" fontId="45" fillId="0" borderId="0"/>
    <xf numFmtId="166" fontId="45" fillId="0" borderId="0"/>
    <xf numFmtId="166" fontId="45" fillId="0" borderId="0"/>
    <xf numFmtId="166" fontId="7" fillId="0" borderId="0"/>
    <xf numFmtId="166" fontId="45" fillId="0" borderId="0"/>
    <xf numFmtId="166" fontId="7" fillId="0" borderId="0"/>
    <xf numFmtId="166" fontId="7" fillId="0" borderId="0"/>
    <xf numFmtId="166" fontId="45" fillId="0" borderId="0"/>
    <xf numFmtId="166" fontId="45" fillId="0" borderId="0"/>
    <xf numFmtId="166" fontId="45" fillId="0" borderId="0"/>
    <xf numFmtId="166" fontId="7" fillId="0" borderId="0"/>
    <xf numFmtId="166" fontId="7" fillId="0" borderId="0"/>
    <xf numFmtId="166" fontId="45" fillId="0" borderId="0"/>
    <xf numFmtId="166" fontId="45" fillId="0" borderId="0"/>
    <xf numFmtId="43" fontId="13" fillId="0" borderId="0" applyFont="0" applyFill="0" applyBorder="0" applyAlignment="0" applyProtection="0"/>
    <xf numFmtId="43" fontId="13" fillId="0" borderId="0" applyFont="0" applyFill="0" applyBorder="0" applyAlignment="0" applyProtection="0"/>
    <xf numFmtId="166" fontId="45" fillId="0" borderId="0"/>
    <xf numFmtId="166" fontId="7" fillId="0" borderId="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xf numFmtId="166" fontId="45" fillId="0" borderId="0"/>
    <xf numFmtId="43" fontId="13" fillId="0" borderId="0" applyFont="0" applyFill="0" applyBorder="0" applyAlignment="0" applyProtection="0"/>
    <xf numFmtId="43" fontId="13" fillId="0" borderId="0" applyFont="0" applyFill="0" applyBorder="0" applyAlignment="0" applyProtection="0"/>
    <xf numFmtId="166" fontId="45" fillId="0" borderId="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xf numFmtId="166" fontId="45" fillId="0" borderId="0"/>
    <xf numFmtId="43" fontId="13" fillId="0" borderId="0" applyFont="0" applyFill="0" applyBorder="0" applyAlignment="0" applyProtection="0"/>
    <xf numFmtId="43" fontId="13" fillId="0" borderId="0" applyFont="0" applyFill="0" applyBorder="0" applyAlignment="0" applyProtection="0"/>
    <xf numFmtId="166" fontId="45" fillId="0" borderId="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66" fontId="7" fillId="0" borderId="0"/>
    <xf numFmtId="0" fontId="13" fillId="0" borderId="0"/>
    <xf numFmtId="0" fontId="13" fillId="0" borderId="0"/>
    <xf numFmtId="0" fontId="7" fillId="0" borderId="0"/>
    <xf numFmtId="0" fontId="13" fillId="0" borderId="0"/>
    <xf numFmtId="9" fontId="13" fillId="0" borderId="0" applyFont="0" applyFill="0" applyBorder="0" applyAlignment="0" applyProtection="0"/>
    <xf numFmtId="0" fontId="7" fillId="0" borderId="12"/>
    <xf numFmtId="0" fontId="7" fillId="0" borderId="0"/>
    <xf numFmtId="0" fontId="7" fillId="59" borderId="22" applyNumberFormat="0" applyFont="0" applyAlignment="0" applyProtection="0"/>
    <xf numFmtId="0" fontId="7" fillId="59" borderId="22" applyNumberFormat="0" applyFont="0" applyAlignment="0" applyProtection="0"/>
    <xf numFmtId="43" fontId="13" fillId="0" borderId="0" applyFont="0" applyFill="0" applyBorder="0" applyAlignment="0" applyProtection="0"/>
    <xf numFmtId="0" fontId="7" fillId="0" borderId="28"/>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7" fillId="0" borderId="12"/>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7" fillId="0" borderId="0"/>
    <xf numFmtId="0" fontId="7" fillId="0" borderId="0"/>
    <xf numFmtId="0" fontId="7" fillId="59" borderId="22" applyNumberFormat="0" applyFont="0" applyAlignment="0" applyProtection="0"/>
    <xf numFmtId="0" fontId="7" fillId="59" borderId="22" applyNumberFormat="0" applyFont="0" applyAlignment="0" applyProtection="0"/>
    <xf numFmtId="0" fontId="7" fillId="59" borderId="22"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7" fillId="59"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28"/>
    <xf numFmtId="0" fontId="13" fillId="0" borderId="0"/>
    <xf numFmtId="0" fontId="7" fillId="0" borderId="0"/>
    <xf numFmtId="0" fontId="7" fillId="0" borderId="0"/>
    <xf numFmtId="0" fontId="7" fillId="0" borderId="0"/>
    <xf numFmtId="0" fontId="13" fillId="0" borderId="0"/>
    <xf numFmtId="0" fontId="7" fillId="0" borderId="0"/>
    <xf numFmtId="44" fontId="7" fillId="0" borderId="0" applyFont="0" applyFill="0" applyBorder="0" applyAlignment="0" applyProtection="0"/>
    <xf numFmtId="0" fontId="71" fillId="0" borderId="0" applyNumberFormat="0" applyFill="0" applyBorder="0" applyAlignment="0" applyProtection="0"/>
    <xf numFmtId="0" fontId="13" fillId="0" borderId="0"/>
    <xf numFmtId="0" fontId="72"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7" fillId="59" borderId="22" applyNumberFormat="0" applyFont="0" applyAlignment="0" applyProtection="0"/>
    <xf numFmtId="0" fontId="13" fillId="0" borderId="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66" fontId="7" fillId="0" borderId="0"/>
    <xf numFmtId="0" fontId="13" fillId="0" borderId="0"/>
    <xf numFmtId="166" fontId="7" fillId="0" borderId="0"/>
    <xf numFmtId="43" fontId="13" fillId="0" borderId="0" applyFont="0" applyFill="0" applyBorder="0" applyAlignment="0" applyProtection="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43" fontId="13" fillId="0" borderId="0" applyFont="0" applyFill="0" applyBorder="0" applyAlignment="0" applyProtection="0"/>
    <xf numFmtId="43" fontId="13" fillId="0" borderId="0" applyFont="0" applyFill="0" applyBorder="0" applyAlignment="0" applyProtection="0"/>
    <xf numFmtId="166" fontId="7" fillId="0" borderId="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xf numFmtId="43" fontId="13" fillId="0" borderId="0" applyFont="0" applyFill="0" applyBorder="0" applyAlignment="0" applyProtection="0"/>
    <xf numFmtId="43" fontId="13" fillId="0" borderId="0" applyFont="0" applyFill="0" applyBorder="0" applyAlignment="0" applyProtection="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7" fillId="0" borderId="0"/>
    <xf numFmtId="43" fontId="13" fillId="0" borderId="0" applyFont="0" applyFill="0" applyBorder="0" applyAlignment="0" applyProtection="0"/>
    <xf numFmtId="43" fontId="13" fillId="0" borderId="0" applyFont="0" applyFill="0" applyBorder="0" applyAlignment="0" applyProtection="0"/>
    <xf numFmtId="166"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7" fillId="0" borderId="0"/>
    <xf numFmtId="0" fontId="13" fillId="0" borderId="0"/>
    <xf numFmtId="0" fontId="7" fillId="0" borderId="0"/>
    <xf numFmtId="44"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7" fillId="0" borderId="0"/>
    <xf numFmtId="0" fontId="13" fillId="0" borderId="0"/>
    <xf numFmtId="44" fontId="7" fillId="0" borderId="0" applyFont="0" applyFill="0" applyBorder="0" applyAlignment="0" applyProtection="0"/>
    <xf numFmtId="0" fontId="7" fillId="0" borderId="0"/>
    <xf numFmtId="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 fillId="0" borderId="0"/>
    <xf numFmtId="43" fontId="15" fillId="0" borderId="0" applyFont="0" applyFill="0" applyBorder="0" applyAlignment="0" applyProtection="0"/>
    <xf numFmtId="43" fontId="15" fillId="0" borderId="0" applyFont="0" applyFill="0" applyBorder="0" applyAlignment="0" applyProtection="0"/>
    <xf numFmtId="0" fontId="13" fillId="0" borderId="0"/>
    <xf numFmtId="0" fontId="13" fillId="0" borderId="0"/>
    <xf numFmtId="43" fontId="15" fillId="0" borderId="0" applyFont="0" applyFill="0" applyBorder="0" applyAlignment="0" applyProtection="0"/>
    <xf numFmtId="0" fontId="13" fillId="0" borderId="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43" fontId="15" fillId="0" borderId="0" applyFont="0" applyFill="0" applyBorder="0" applyAlignment="0" applyProtection="0"/>
    <xf numFmtId="0" fontId="13"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43" fontId="15" fillId="0" borderId="0" applyFont="0" applyFill="0" applyBorder="0" applyAlignment="0" applyProtection="0"/>
    <xf numFmtId="0" fontId="13" fillId="0" borderId="0"/>
    <xf numFmtId="43" fontId="15" fillId="0" borderId="0" applyFont="0" applyFill="0" applyBorder="0" applyAlignment="0" applyProtection="0"/>
    <xf numFmtId="0" fontId="1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10" borderId="10" applyNumberFormat="0" applyFont="0" applyAlignment="0" applyProtection="0"/>
    <xf numFmtId="0" fontId="15"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43"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44"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10" borderId="10" applyNumberFormat="0" applyFont="0" applyAlignment="0" applyProtection="0"/>
    <xf numFmtId="43" fontId="13" fillId="0" borderId="0" applyFont="0" applyFill="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43" fontId="13" fillId="0" borderId="0" applyFont="0" applyFill="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4" fontId="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5"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43" fontId="15"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10" borderId="10" applyNumberFormat="0" applyFont="0" applyAlignment="0" applyProtection="0"/>
    <xf numFmtId="43" fontId="13" fillId="0" borderId="0" applyFont="0" applyFill="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43" fontId="13" fillId="0" borderId="0" applyFont="0" applyFill="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10" borderId="10" applyNumberFormat="0" applyFont="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0" fontId="81" fillId="0" borderId="0" applyNumberFormat="0" applyFill="0" applyBorder="0" applyAlignment="0" applyProtection="0"/>
    <xf numFmtId="0" fontId="93" fillId="0" borderId="0"/>
    <xf numFmtId="0" fontId="95" fillId="0" borderId="0" applyNumberFormat="0" applyFill="0" applyBorder="0" applyAlignment="0" applyProtection="0">
      <alignment vertical="top"/>
      <protection locked="0"/>
    </xf>
    <xf numFmtId="0" fontId="103" fillId="0" borderId="0" applyNumberFormat="0" applyFill="0" applyBorder="0" applyAlignment="0" applyProtection="0"/>
    <xf numFmtId="0" fontId="104" fillId="0" borderId="3" applyNumberFormat="0" applyFill="0" applyAlignment="0" applyProtection="0"/>
    <xf numFmtId="0" fontId="105" fillId="0" borderId="4" applyNumberFormat="0" applyFill="0" applyAlignment="0" applyProtection="0"/>
    <xf numFmtId="0" fontId="106" fillId="0" borderId="5" applyNumberFormat="0" applyFill="0" applyAlignment="0" applyProtection="0"/>
    <xf numFmtId="0" fontId="106" fillId="0" borderId="0" applyNumberFormat="0" applyFill="0" applyBorder="0" applyAlignment="0" applyProtection="0"/>
    <xf numFmtId="0" fontId="107" fillId="4" borderId="0" applyNumberFormat="0" applyBorder="0" applyAlignment="0" applyProtection="0"/>
    <xf numFmtId="0" fontId="108" fillId="5" borderId="0" applyNumberFormat="0" applyBorder="0" applyAlignment="0" applyProtection="0"/>
    <xf numFmtId="0" fontId="109" fillId="6" borderId="0" applyNumberFormat="0" applyBorder="0" applyAlignment="0" applyProtection="0"/>
    <xf numFmtId="0" fontId="110" fillId="7" borderId="6" applyNumberFormat="0" applyAlignment="0" applyProtection="0"/>
    <xf numFmtId="0" fontId="111" fillId="8" borderId="7" applyNumberFormat="0" applyAlignment="0" applyProtection="0"/>
    <xf numFmtId="0" fontId="112" fillId="8" borderId="6" applyNumberFormat="0" applyAlignment="0" applyProtection="0"/>
    <xf numFmtId="0" fontId="113" fillId="0" borderId="8" applyNumberFormat="0" applyFill="0" applyAlignment="0" applyProtection="0"/>
    <xf numFmtId="0" fontId="102" fillId="9" borderId="9" applyNumberFormat="0" applyAlignment="0" applyProtection="0"/>
    <xf numFmtId="0" fontId="11" fillId="0" borderId="0" applyNumberFormat="0" applyFill="0" applyBorder="0" applyAlignment="0" applyProtection="0"/>
    <xf numFmtId="0" fontId="74" fillId="10" borderId="10" applyNumberFormat="0" applyFont="0" applyAlignment="0" applyProtection="0"/>
    <xf numFmtId="0" fontId="114" fillId="0" borderId="0" applyNumberFormat="0" applyFill="0" applyBorder="0" applyAlignment="0" applyProtection="0"/>
    <xf numFmtId="0" fontId="73" fillId="0" borderId="11" applyNumberFormat="0" applyFill="0" applyAlignment="0" applyProtection="0"/>
    <xf numFmtId="0" fontId="115"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115" fillId="18" borderId="0" applyNumberFormat="0" applyBorder="0" applyAlignment="0" applyProtection="0"/>
    <xf numFmtId="0" fontId="115"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115" fillId="22" borderId="0" applyNumberFormat="0" applyBorder="0" applyAlignment="0" applyProtection="0"/>
    <xf numFmtId="0" fontId="115"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115" fillId="26" borderId="0" applyNumberFormat="0" applyBorder="0" applyAlignment="0" applyProtection="0"/>
    <xf numFmtId="0" fontId="115" fillId="27"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115" fillId="30" borderId="0" applyNumberFormat="0" applyBorder="0" applyAlignment="0" applyProtection="0"/>
    <xf numFmtId="0" fontId="115" fillId="31"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115" fillId="34" borderId="0" applyNumberFormat="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 fillId="0" borderId="34"/>
    <xf numFmtId="0" fontId="7" fillId="0" borderId="34"/>
    <xf numFmtId="166" fontId="7" fillId="0" borderId="34"/>
    <xf numFmtId="166" fontId="7" fillId="0" borderId="34"/>
    <xf numFmtId="0" fontId="7" fillId="0" borderId="34"/>
    <xf numFmtId="0" fontId="7" fillId="0" borderId="34"/>
    <xf numFmtId="166" fontId="7" fillId="0" borderId="34"/>
    <xf numFmtId="166" fontId="7" fillId="0" borderId="34"/>
    <xf numFmtId="166" fontId="7" fillId="0" borderId="34"/>
    <xf numFmtId="0" fontId="7" fillId="0" borderId="34"/>
    <xf numFmtId="0" fontId="7" fillId="0" borderId="34"/>
    <xf numFmtId="166" fontId="7" fillId="0" borderId="34"/>
    <xf numFmtId="166" fontId="7" fillId="0" borderId="34"/>
    <xf numFmtId="0" fontId="7" fillId="0" borderId="34"/>
    <xf numFmtId="0" fontId="7" fillId="0" borderId="34"/>
    <xf numFmtId="166" fontId="7" fillId="0" borderId="34"/>
    <xf numFmtId="166" fontId="7" fillId="0" borderId="34"/>
    <xf numFmtId="0" fontId="7" fillId="0" borderId="34"/>
    <xf numFmtId="0" fontId="7" fillId="0" borderId="34"/>
    <xf numFmtId="166" fontId="7" fillId="0" borderId="34"/>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0" fontId="7" fillId="0" borderId="35">
      <alignment horizontal="center" vertical="center"/>
    </xf>
    <xf numFmtId="171" fontId="49" fillId="61" borderId="34"/>
    <xf numFmtId="171" fontId="49" fillId="61" borderId="34"/>
    <xf numFmtId="171" fontId="49" fillId="61" borderId="34"/>
    <xf numFmtId="171" fontId="49" fillId="61" borderId="34"/>
    <xf numFmtId="171" fontId="49" fillId="61" borderId="34"/>
    <xf numFmtId="171" fontId="49" fillId="0" borderId="36"/>
    <xf numFmtId="171" fontId="49" fillId="0" borderId="36"/>
    <xf numFmtId="171" fontId="49" fillId="0" borderId="36"/>
    <xf numFmtId="171" fontId="49" fillId="0" borderId="36"/>
    <xf numFmtId="171" fontId="49" fillId="0" borderId="36"/>
    <xf numFmtId="171" fontId="49" fillId="0" borderId="37"/>
    <xf numFmtId="171" fontId="49" fillId="0" borderId="37"/>
    <xf numFmtId="171" fontId="49" fillId="0" borderId="37"/>
    <xf numFmtId="171" fontId="49" fillId="0" borderId="37"/>
    <xf numFmtId="171" fontId="49" fillId="0" borderId="37"/>
    <xf numFmtId="172" fontId="33" fillId="0" borderId="38">
      <alignment wrapText="1"/>
    </xf>
    <xf numFmtId="172" fontId="33" fillId="0" borderId="38">
      <alignment wrapText="1"/>
    </xf>
    <xf numFmtId="172" fontId="33" fillId="0" borderId="38">
      <alignment wrapText="1"/>
    </xf>
    <xf numFmtId="172" fontId="33" fillId="0" borderId="38">
      <alignment wrapText="1"/>
    </xf>
    <xf numFmtId="172" fontId="33" fillId="0" borderId="38">
      <alignment wrapText="1"/>
    </xf>
    <xf numFmtId="0" fontId="7" fillId="0" borderId="39"/>
    <xf numFmtId="0" fontId="7" fillId="0" borderId="39"/>
    <xf numFmtId="166" fontId="7" fillId="0" borderId="39"/>
    <xf numFmtId="166" fontId="7" fillId="0" borderId="39"/>
    <xf numFmtId="0" fontId="7" fillId="0" borderId="39"/>
    <xf numFmtId="0" fontId="7" fillId="0" borderId="39"/>
    <xf numFmtId="166" fontId="7" fillId="0" borderId="39"/>
    <xf numFmtId="166" fontId="7" fillId="0" borderId="39"/>
    <xf numFmtId="166" fontId="7" fillId="0" borderId="39"/>
    <xf numFmtId="0" fontId="7" fillId="0" borderId="39"/>
    <xf numFmtId="0" fontId="7" fillId="0" borderId="39"/>
    <xf numFmtId="166" fontId="7" fillId="0" borderId="39"/>
    <xf numFmtId="166" fontId="7" fillId="0" borderId="39"/>
    <xf numFmtId="0" fontId="7" fillId="0" borderId="39"/>
    <xf numFmtId="0" fontId="7" fillId="0" borderId="39"/>
    <xf numFmtId="166" fontId="7" fillId="0" borderId="39"/>
    <xf numFmtId="166" fontId="7" fillId="0" borderId="39"/>
    <xf numFmtId="0" fontId="7" fillId="0" borderId="39"/>
    <xf numFmtId="0" fontId="7" fillId="0" borderId="39"/>
    <xf numFmtId="166" fontId="7" fillId="0" borderId="39"/>
    <xf numFmtId="169" fontId="34" fillId="0" borderId="38"/>
    <xf numFmtId="0" fontId="7"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74" fillId="0" borderId="0" applyFont="0" applyFill="0" applyBorder="0" applyAlignment="0" applyProtection="0"/>
    <xf numFmtId="0" fontId="13"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0"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44" fontId="7" fillId="0" borderId="0" applyFont="0" applyFill="0" applyBorder="0" applyAlignment="0" applyProtection="0"/>
    <xf numFmtId="0" fontId="3" fillId="0" borderId="0"/>
    <xf numFmtId="7" fontId="40" fillId="0" borderId="0" applyFont="0" applyFill="0" applyBorder="0" applyAlignment="0" applyProtection="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7" fontId="40"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3" fillId="0" borderId="0" applyFont="0" applyFill="0" applyBorder="0" applyAlignment="0" applyProtection="0"/>
    <xf numFmtId="7"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4" fontId="7" fillId="0" borderId="0" applyFont="0" applyFill="0" applyBorder="0" applyAlignment="0" applyProtection="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43" fontId="15" fillId="0" borderId="0" applyFont="0" applyFill="0" applyBorder="0" applyAlignment="0" applyProtection="0"/>
    <xf numFmtId="0" fontId="3" fillId="0" borderId="0"/>
    <xf numFmtId="43" fontId="15" fillId="0" borderId="0" applyFont="0" applyFill="0" applyBorder="0" applyAlignment="0" applyProtection="0"/>
    <xf numFmtId="0" fontId="3" fillId="0" borderId="0"/>
    <xf numFmtId="0" fontId="3" fillId="0" borderId="0"/>
    <xf numFmtId="0" fontId="3" fillId="0" borderId="0"/>
    <xf numFmtId="0" fontId="3" fillId="0" borderId="0"/>
    <xf numFmtId="43" fontId="15" fillId="0" borderId="0" applyFont="0" applyFill="0" applyBorder="0" applyAlignment="0" applyProtection="0"/>
    <xf numFmtId="0" fontId="3" fillId="10" borderId="10"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43" fontId="15" fillId="0" borderId="0" applyFont="0" applyFill="0" applyBorder="0" applyAlignment="0" applyProtection="0"/>
    <xf numFmtId="0" fontId="3" fillId="0" borderId="0"/>
    <xf numFmtId="43" fontId="15" fillId="0" borderId="0" applyFont="0" applyFill="0" applyBorder="0" applyAlignment="0" applyProtection="0"/>
    <xf numFmtId="0" fontId="3"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10" borderId="10" applyNumberFormat="0" applyFont="0" applyAlignment="0" applyProtection="0"/>
    <xf numFmtId="43" fontId="3"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1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10" borderId="10" applyNumberFormat="0" applyFont="0" applyAlignment="0" applyProtection="0"/>
    <xf numFmtId="43" fontId="3"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10" borderId="10" applyNumberFormat="0" applyFont="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0" fontId="3"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2" fillId="0" borderId="0"/>
    <xf numFmtId="9" fontId="74" fillId="0" borderId="0" applyFont="0" applyFill="0" applyBorder="0" applyAlignment="0" applyProtection="0"/>
    <xf numFmtId="0" fontId="1" fillId="0" borderId="0"/>
    <xf numFmtId="43" fontId="74" fillId="0" borderId="0" applyFont="0" applyFill="0" applyBorder="0" applyAlignment="0" applyProtection="0"/>
    <xf numFmtId="0" fontId="150" fillId="0" borderId="0"/>
  </cellStyleXfs>
  <cellXfs count="1053">
    <xf numFmtId="0" fontId="0" fillId="0" borderId="0" xfId="0"/>
    <xf numFmtId="164" fontId="8" fillId="0" borderId="0" xfId="1" applyNumberFormat="1" applyFont="1" applyFill="1" applyBorder="1" applyAlignment="1">
      <alignment horizontal="left" vertical="center"/>
    </xf>
    <xf numFmtId="165" fontId="7" fillId="0" borderId="0" xfId="0" applyNumberFormat="1" applyFont="1" applyFill="1" applyBorder="1"/>
    <xf numFmtId="0" fontId="10" fillId="0" borderId="2" xfId="0" applyFont="1" applyFill="1" applyBorder="1" applyAlignment="1">
      <alignment horizontal="center" vertical="center" wrapText="1"/>
    </xf>
    <xf numFmtId="164" fontId="7" fillId="0" borderId="0" xfId="1" applyNumberFormat="1" applyFont="1" applyFill="1" applyBorder="1" applyAlignment="1">
      <alignment horizontal="left"/>
    </xf>
    <xf numFmtId="2" fontId="7" fillId="0" borderId="0" xfId="0" applyNumberFormat="1" applyFont="1" applyFill="1" applyBorder="1" applyAlignment="1">
      <alignment horizontal="right" vertical="center"/>
    </xf>
    <xf numFmtId="164" fontId="7" fillId="0" borderId="0" xfId="0" applyNumberFormat="1" applyFont="1" applyFill="1" applyBorder="1" applyAlignment="1">
      <alignment horizontal="right" vertical="center"/>
    </xf>
    <xf numFmtId="164" fontId="7" fillId="0" borderId="0" xfId="0" applyNumberFormat="1" applyFont="1" applyFill="1" applyBorder="1" applyAlignment="1">
      <alignment horizontal="left" vertical="top"/>
    </xf>
    <xf numFmtId="165" fontId="7" fillId="2" borderId="0" xfId="0" applyNumberFormat="1" applyFont="1" applyFill="1" applyBorder="1" applyAlignment="1"/>
    <xf numFmtId="165" fontId="7" fillId="0" borderId="0" xfId="0" applyNumberFormat="1" applyFont="1" applyFill="1" applyBorder="1" applyAlignment="1"/>
    <xf numFmtId="165" fontId="7" fillId="0" borderId="0" xfId="0" applyNumberFormat="1" applyFont="1" applyFill="1" applyBorder="1" applyAlignment="1">
      <alignment horizontal="left" vertical="top"/>
    </xf>
    <xf numFmtId="0" fontId="0" fillId="0" borderId="0" xfId="0" applyFill="1"/>
    <xf numFmtId="0" fontId="0" fillId="3" borderId="0" xfId="0" applyFill="1"/>
    <xf numFmtId="0" fontId="11" fillId="0" borderId="0" xfId="0" applyFont="1"/>
    <xf numFmtId="0" fontId="11" fillId="3" borderId="0" xfId="0" applyFont="1" applyFill="1"/>
    <xf numFmtId="164" fontId="7" fillId="0" borderId="0" xfId="0" applyNumberFormat="1" applyFont="1" applyFill="1" applyBorder="1" applyAlignment="1">
      <alignment horizontal="right" wrapText="1"/>
    </xf>
    <xf numFmtId="0" fontId="10" fillId="0" borderId="0" xfId="0" applyFont="1" applyFill="1" applyBorder="1" applyAlignment="1">
      <alignment horizontal="center" vertical="center" wrapText="1"/>
    </xf>
    <xf numFmtId="0" fontId="9" fillId="0" borderId="2" xfId="0" applyFont="1" applyFill="1" applyBorder="1" applyAlignment="1">
      <alignment horizontal="center" vertical="center" wrapText="1"/>
    </xf>
    <xf numFmtId="2" fontId="7" fillId="0" borderId="1" xfId="0" applyNumberFormat="1" applyFont="1" applyFill="1" applyBorder="1" applyAlignment="1">
      <alignment horizontal="right"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0" fillId="0" borderId="0" xfId="0" applyFill="1" applyAlignment="1">
      <alignment wrapText="1"/>
    </xf>
    <xf numFmtId="0" fontId="0" fillId="0" borderId="0" xfId="0" applyFill="1" applyAlignment="1">
      <alignment horizontal="left"/>
    </xf>
    <xf numFmtId="0" fontId="0" fillId="63" borderId="0" xfId="0" applyFill="1" applyAlignment="1">
      <alignment wrapText="1"/>
    </xf>
    <xf numFmtId="0" fontId="10" fillId="0" borderId="2" xfId="0" applyFont="1" applyFill="1" applyBorder="1" applyAlignment="1">
      <alignment horizontal="center" vertical="center"/>
    </xf>
    <xf numFmtId="0" fontId="0" fillId="0" borderId="0" xfId="0" applyFill="1" applyAlignment="1"/>
    <xf numFmtId="165" fontId="7" fillId="0" borderId="1" xfId="0" applyNumberFormat="1" applyFont="1" applyFill="1" applyBorder="1" applyAlignment="1">
      <alignment horizontal="left" vertical="top"/>
    </xf>
    <xf numFmtId="165" fontId="7" fillId="0" borderId="1" xfId="0" applyNumberFormat="1" applyFont="1" applyFill="1" applyBorder="1" applyAlignment="1"/>
    <xf numFmtId="166" fontId="9" fillId="64" borderId="0" xfId="1" applyNumberFormat="1" applyFont="1" applyFill="1" applyBorder="1" applyAlignment="1">
      <alignment horizontal="left" wrapText="1"/>
    </xf>
    <xf numFmtId="0" fontId="0" fillId="0" borderId="0" xfId="0" applyBorder="1"/>
    <xf numFmtId="164" fontId="7" fillId="0" borderId="0" xfId="1" applyNumberFormat="1" applyFont="1" applyFill="1" applyBorder="1" applyAlignment="1">
      <alignment horizontal="left" wrapText="1"/>
    </xf>
    <xf numFmtId="164" fontId="9" fillId="0" borderId="2" xfId="299" applyNumberFormat="1" applyFont="1" applyFill="1" applyBorder="1" applyAlignment="1">
      <alignment horizontal="right" wrapText="1"/>
    </xf>
    <xf numFmtId="164" fontId="83" fillId="0" borderId="0" xfId="0" applyNumberFormat="1" applyFont="1" applyFill="1" applyAlignment="1"/>
    <xf numFmtId="164" fontId="9" fillId="0" borderId="2" xfId="0" applyNumberFormat="1" applyFont="1" applyFill="1" applyBorder="1" applyAlignment="1">
      <alignment horizontal="right" vertical="center" wrapText="1"/>
    </xf>
    <xf numFmtId="164" fontId="74" fillId="0" borderId="0" xfId="1" applyNumberFormat="1" applyFont="1" applyFill="1" applyBorder="1" applyAlignment="1">
      <alignment vertical="top" wrapText="1"/>
    </xf>
    <xf numFmtId="164" fontId="86" fillId="0" borderId="0" xfId="0" applyNumberFormat="1" applyFont="1" applyFill="1" applyAlignment="1"/>
    <xf numFmtId="164" fontId="32" fillId="0" borderId="0" xfId="1" applyNumberFormat="1" applyFont="1" applyFill="1" applyBorder="1" applyAlignment="1">
      <alignment horizontal="center" vertical="center" wrapText="1"/>
    </xf>
    <xf numFmtId="0" fontId="9" fillId="0" borderId="1" xfId="0" applyFont="1" applyFill="1" applyBorder="1" applyAlignment="1">
      <alignment horizontal="right"/>
    </xf>
    <xf numFmtId="0" fontId="7" fillId="0" borderId="0" xfId="2" applyFont="1" applyFill="1" applyBorder="1" applyAlignment="1"/>
    <xf numFmtId="164" fontId="9" fillId="0" borderId="30" xfId="0" applyNumberFormat="1" applyFont="1" applyFill="1" applyBorder="1" applyAlignment="1">
      <alignment horizontal="right" wrapText="1"/>
    </xf>
    <xf numFmtId="164" fontId="9" fillId="0" borderId="2" xfId="0" applyNumberFormat="1" applyFont="1" applyFill="1" applyBorder="1" applyAlignment="1">
      <alignment horizontal="right" wrapText="1"/>
    </xf>
    <xf numFmtId="0" fontId="0" fillId="0" borderId="0" xfId="0" applyFont="1"/>
    <xf numFmtId="164" fontId="7" fillId="0" borderId="0" xfId="0" applyNumberFormat="1" applyFont="1" applyFill="1" applyBorder="1" applyAlignment="1">
      <alignment horizontal="right"/>
    </xf>
    <xf numFmtId="0" fontId="81" fillId="0" borderId="0" xfId="16815"/>
    <xf numFmtId="0" fontId="0" fillId="0" borderId="0" xfId="0" applyFill="1" applyProtection="1">
      <protection hidden="1"/>
    </xf>
    <xf numFmtId="164" fontId="0" fillId="0" borderId="0" xfId="0" applyNumberFormat="1"/>
    <xf numFmtId="0" fontId="78" fillId="0" borderId="0" xfId="0" applyFont="1"/>
    <xf numFmtId="0" fontId="0" fillId="67" borderId="0" xfId="0" applyFill="1"/>
    <xf numFmtId="166" fontId="89" fillId="0" borderId="0" xfId="1" applyNumberFormat="1" applyFont="1" applyFill="1" applyBorder="1" applyAlignment="1">
      <alignment horizontal="left" vertical="top" wrapText="1"/>
    </xf>
    <xf numFmtId="0" fontId="91" fillId="0" borderId="0" xfId="16815" applyFont="1" applyAlignment="1">
      <alignment vertical="top" wrapText="1"/>
    </xf>
    <xf numFmtId="0" fontId="78" fillId="0" borderId="0" xfId="0" applyFont="1" applyAlignment="1">
      <alignment wrapText="1"/>
    </xf>
    <xf numFmtId="0" fontId="78" fillId="0" borderId="0" xfId="0" applyFont="1" applyFill="1" applyAlignment="1">
      <alignment wrapText="1"/>
    </xf>
    <xf numFmtId="0" fontId="89" fillId="0" borderId="0" xfId="0" applyFont="1" applyFill="1" applyBorder="1" applyAlignment="1">
      <alignment wrapText="1"/>
    </xf>
    <xf numFmtId="0" fontId="78" fillId="0" borderId="0" xfId="0" applyFont="1" applyFill="1" applyAlignment="1">
      <alignment vertical="top" wrapText="1"/>
    </xf>
    <xf numFmtId="164" fontId="89" fillId="0" borderId="0" xfId="1" applyNumberFormat="1" applyFont="1" applyFill="1" applyBorder="1" applyAlignment="1">
      <alignment horizontal="left" wrapText="1"/>
    </xf>
    <xf numFmtId="164" fontId="89" fillId="0" borderId="0" xfId="1" applyNumberFormat="1" applyFont="1" applyFill="1" applyBorder="1" applyAlignment="1">
      <alignment horizontal="left"/>
    </xf>
    <xf numFmtId="0" fontId="89" fillId="0" borderId="0" xfId="0" applyFont="1" applyFill="1" applyBorder="1" applyAlignment="1">
      <alignment vertical="top" wrapText="1"/>
    </xf>
    <xf numFmtId="166" fontId="84" fillId="64" borderId="0" xfId="1" applyNumberFormat="1" applyFont="1" applyFill="1" applyBorder="1" applyAlignment="1">
      <alignment horizontal="left" wrapText="1"/>
    </xf>
    <xf numFmtId="0" fontId="89" fillId="0" borderId="0" xfId="0" applyFont="1" applyFill="1" applyBorder="1" applyAlignment="1"/>
    <xf numFmtId="0" fontId="89" fillId="0" borderId="0" xfId="0" applyFont="1" applyFill="1" applyBorder="1"/>
    <xf numFmtId="0" fontId="89" fillId="0" borderId="0" xfId="0" applyFont="1" applyFill="1" applyBorder="1" applyAlignment="1">
      <alignment vertical="center"/>
    </xf>
    <xf numFmtId="0" fontId="84" fillId="64" borderId="0" xfId="0" applyFont="1" applyFill="1" applyBorder="1" applyAlignment="1"/>
    <xf numFmtId="0" fontId="84" fillId="0" borderId="0" xfId="0" applyFont="1" applyFill="1" applyBorder="1" applyAlignment="1"/>
    <xf numFmtId="166" fontId="84" fillId="64" borderId="0" xfId="1" applyNumberFormat="1" applyFont="1" applyFill="1" applyBorder="1" applyAlignment="1">
      <alignment horizontal="left"/>
    </xf>
    <xf numFmtId="49" fontId="89" fillId="0" borderId="0" xfId="0" applyNumberFormat="1" applyFont="1" applyFill="1" applyBorder="1" applyAlignment="1"/>
    <xf numFmtId="164" fontId="84" fillId="64" borderId="0" xfId="1" applyNumberFormat="1" applyFont="1" applyFill="1" applyBorder="1" applyAlignment="1">
      <alignment horizontal="left"/>
    </xf>
    <xf numFmtId="166" fontId="91" fillId="0" borderId="0" xfId="16815" applyNumberFormat="1" applyFont="1" applyFill="1" applyBorder="1" applyAlignment="1">
      <alignment vertical="top"/>
    </xf>
    <xf numFmtId="0" fontId="0" fillId="67" borderId="0" xfId="0" applyFill="1" applyAlignment="1">
      <alignment horizontal="left" vertical="top"/>
    </xf>
    <xf numFmtId="176" fontId="94" fillId="0" borderId="0" xfId="16816" applyNumberFormat="1" applyFont="1" applyAlignment="1"/>
    <xf numFmtId="0" fontId="78" fillId="0" borderId="0" xfId="0" applyFont="1" applyAlignment="1">
      <alignment vertical="top" wrapText="1"/>
    </xf>
    <xf numFmtId="166" fontId="91" fillId="0" borderId="0" xfId="16815" applyNumberFormat="1" applyFont="1" applyFill="1" applyBorder="1" applyAlignment="1">
      <alignment horizontal="left" vertical="top" wrapText="1"/>
    </xf>
    <xf numFmtId="0" fontId="89" fillId="0" borderId="0" xfId="605" applyFont="1" applyFill="1" applyBorder="1" applyAlignment="1">
      <alignment vertical="top" wrapText="1"/>
    </xf>
    <xf numFmtId="14" fontId="14" fillId="0" borderId="0" xfId="0" applyNumberFormat="1" applyFont="1" applyAlignment="1">
      <alignment horizontal="left"/>
    </xf>
    <xf numFmtId="0" fontId="78" fillId="0" borderId="0" xfId="0" applyFont="1" applyAlignment="1">
      <alignment vertical="center"/>
    </xf>
    <xf numFmtId="0" fontId="96" fillId="0" borderId="0" xfId="0" applyFont="1" applyAlignment="1">
      <alignment horizontal="center" vertical="center"/>
    </xf>
    <xf numFmtId="0" fontId="0" fillId="0" borderId="0" xfId="0" applyAlignment="1"/>
    <xf numFmtId="0" fontId="78" fillId="0" borderId="0" xfId="0" applyFont="1" applyAlignment="1">
      <alignment vertical="center" wrapText="1"/>
    </xf>
    <xf numFmtId="166" fontId="89" fillId="0" borderId="0" xfId="1" applyNumberFormat="1" applyFont="1" applyFill="1" applyBorder="1" applyAlignment="1">
      <alignment horizontal="left" vertical="top"/>
    </xf>
    <xf numFmtId="0" fontId="0" fillId="0" borderId="0" xfId="0" applyFill="1" applyAlignment="1">
      <alignment horizontal="center" wrapText="1"/>
    </xf>
    <xf numFmtId="166" fontId="89" fillId="0" borderId="0" xfId="1" applyNumberFormat="1" applyFont="1" applyFill="1" applyBorder="1" applyAlignment="1">
      <alignment horizontal="left" vertical="top" wrapText="1"/>
    </xf>
    <xf numFmtId="176" fontId="14" fillId="0" borderId="0" xfId="16816" applyNumberFormat="1" applyFont="1" applyAlignment="1"/>
    <xf numFmtId="0" fontId="78" fillId="0" borderId="0" xfId="0" applyFont="1" applyAlignment="1">
      <alignment horizontal="left" vertical="center" wrapText="1"/>
    </xf>
    <xf numFmtId="166" fontId="89" fillId="0" borderId="0" xfId="1" applyNumberFormat="1" applyFont="1" applyFill="1" applyBorder="1" applyAlignment="1">
      <alignment horizontal="left" vertical="top" wrapText="1"/>
    </xf>
    <xf numFmtId="0" fontId="99" fillId="72" borderId="0" xfId="0" applyFont="1" applyFill="1"/>
    <xf numFmtId="0" fontId="0" fillId="3" borderId="0" xfId="0" applyFill="1" applyAlignment="1">
      <alignment wrapText="1"/>
    </xf>
    <xf numFmtId="0" fontId="0" fillId="0" borderId="0" xfId="0" applyAlignment="1">
      <alignment wrapText="1"/>
    </xf>
    <xf numFmtId="166" fontId="89"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0" fontId="73" fillId="35" borderId="0" xfId="0" applyFont="1" applyFill="1" applyAlignment="1">
      <alignment wrapText="1"/>
    </xf>
    <xf numFmtId="0" fontId="0" fillId="35" borderId="0" xfId="0" applyFill="1" applyAlignment="1">
      <alignment wrapText="1"/>
    </xf>
    <xf numFmtId="0" fontId="73" fillId="63" borderId="0" xfId="0" applyFont="1" applyFill="1" applyAlignment="1">
      <alignment wrapText="1"/>
    </xf>
    <xf numFmtId="166" fontId="53" fillId="71" borderId="0" xfId="1" applyNumberFormat="1" applyFont="1" applyFill="1" applyBorder="1" applyAlignment="1">
      <alignment horizontal="left" vertical="center"/>
    </xf>
    <xf numFmtId="0" fontId="0" fillId="68" borderId="0" xfId="0" applyFill="1"/>
    <xf numFmtId="164" fontId="90" fillId="0" borderId="0" xfId="1" applyNumberFormat="1" applyFont="1" applyFill="1" applyBorder="1" applyAlignment="1">
      <alignment horizontal="left" wrapText="1"/>
    </xf>
    <xf numFmtId="164" fontId="91" fillId="0" borderId="0" xfId="16815" applyNumberFormat="1" applyFont="1" applyFill="1" applyBorder="1" applyAlignment="1">
      <alignment vertical="top"/>
    </xf>
    <xf numFmtId="0" fontId="101" fillId="0" borderId="0" xfId="16815" applyFont="1" applyAlignment="1">
      <alignment horizontal="left" vertical="center" wrapText="1"/>
    </xf>
    <xf numFmtId="0" fontId="7" fillId="0" borderId="1" xfId="2" applyFont="1" applyFill="1" applyBorder="1" applyAlignment="1"/>
    <xf numFmtId="0" fontId="73" fillId="68" borderId="0" xfId="0" applyFont="1" applyFill="1" applyAlignment="1">
      <alignment vertical="top"/>
    </xf>
    <xf numFmtId="0" fontId="81" fillId="0" borderId="0" xfId="16815" applyFill="1" applyAlignment="1">
      <alignment vertical="top" wrapText="1"/>
    </xf>
    <xf numFmtId="0" fontId="84" fillId="3" borderId="0" xfId="0" applyFont="1" applyFill="1" applyBorder="1" applyAlignment="1"/>
    <xf numFmtId="0" fontId="78" fillId="3" borderId="0" xfId="0" applyFont="1" applyFill="1"/>
    <xf numFmtId="0" fontId="84" fillId="3" borderId="0" xfId="0" applyFont="1" applyFill="1" applyBorder="1" applyAlignment="1">
      <alignment wrapText="1"/>
    </xf>
    <xf numFmtId="164" fontId="91" fillId="3" borderId="0" xfId="16815" applyNumberFormat="1" applyFont="1" applyFill="1" applyBorder="1" applyAlignment="1">
      <alignment vertical="top"/>
    </xf>
    <xf numFmtId="164" fontId="91" fillId="3" borderId="0" xfId="16815" applyNumberFormat="1" applyFont="1" applyFill="1" applyBorder="1" applyAlignment="1">
      <alignment horizontal="left" vertical="top"/>
    </xf>
    <xf numFmtId="0" fontId="78" fillId="0" borderId="0" xfId="0" applyFont="1" applyAlignment="1">
      <alignment horizontal="left" vertical="top" wrapText="1"/>
    </xf>
    <xf numFmtId="0" fontId="0" fillId="0" borderId="0" xfId="0" applyFill="1" applyAlignment="1">
      <alignment horizontal="right"/>
    </xf>
    <xf numFmtId="166" fontId="80" fillId="65" borderId="0" xfId="1" applyNumberFormat="1" applyFont="1" applyFill="1" applyBorder="1" applyAlignment="1">
      <alignment horizontal="left" vertical="center" wrapText="1"/>
    </xf>
    <xf numFmtId="0" fontId="91" fillId="0" borderId="0" xfId="16815" applyFont="1" applyAlignment="1">
      <alignment vertical="center" wrapText="1"/>
    </xf>
    <xf numFmtId="0" fontId="91" fillId="0" borderId="0" xfId="16815" applyFont="1"/>
    <xf numFmtId="0" fontId="91" fillId="0" borderId="0" xfId="16815" applyFont="1" applyAlignment="1">
      <alignment horizontal="left" vertical="center" wrapText="1"/>
    </xf>
    <xf numFmtId="2" fontId="7" fillId="0" borderId="0" xfId="0" applyNumberFormat="1" applyFont="1" applyFill="1" applyBorder="1" applyAlignment="1">
      <alignment horizontal="right" vertical="center"/>
    </xf>
    <xf numFmtId="164" fontId="9" fillId="0" borderId="1" xfId="0" applyNumberFormat="1" applyFont="1" applyFill="1" applyBorder="1" applyAlignment="1">
      <alignment horizontal="right" wrapText="1"/>
    </xf>
    <xf numFmtId="0" fontId="0" fillId="0" borderId="0" xfId="0" applyFill="1" applyBorder="1"/>
    <xf numFmtId="0" fontId="0" fillId="0" borderId="0" xfId="0"/>
    <xf numFmtId="164" fontId="7" fillId="0" borderId="0" xfId="1" applyNumberFormat="1" applyFont="1" applyFill="1" applyBorder="1" applyAlignment="1">
      <alignment horizontal="left"/>
    </xf>
    <xf numFmtId="0" fontId="0" fillId="0" borderId="0" xfId="0" applyBorder="1" applyAlignment="1"/>
    <xf numFmtId="0" fontId="73" fillId="0" borderId="16" xfId="0" applyFont="1" applyBorder="1" applyAlignment="1">
      <alignment wrapText="1"/>
    </xf>
    <xf numFmtId="0" fontId="9" fillId="0" borderId="40" xfId="0" applyFont="1" applyFill="1" applyBorder="1" applyAlignment="1">
      <alignment horizontal="center" vertical="center" wrapText="1"/>
    </xf>
    <xf numFmtId="0" fontId="0" fillId="0" borderId="0" xfId="0"/>
    <xf numFmtId="0" fontId="0" fillId="0" borderId="0" xfId="0" applyAlignment="1"/>
    <xf numFmtId="174" fontId="7" fillId="0" borderId="0" xfId="0" applyNumberFormat="1" applyFont="1" applyFill="1" applyBorder="1" applyAlignment="1">
      <alignment horizontal="right" vertical="center"/>
    </xf>
    <xf numFmtId="0" fontId="0" fillId="0" borderId="0" xfId="0" applyFill="1"/>
    <xf numFmtId="0" fontId="0" fillId="0" borderId="0" xfId="0" applyBorder="1" applyAlignment="1">
      <alignment vertical="top" wrapText="1"/>
    </xf>
    <xf numFmtId="0" fontId="78" fillId="0" borderId="0" xfId="0" applyFont="1" applyAlignment="1">
      <alignment horizontal="left" vertical="top" wrapText="1"/>
    </xf>
    <xf numFmtId="0" fontId="91" fillId="0" borderId="0" xfId="16815" applyFont="1" applyAlignment="1">
      <alignment wrapText="1"/>
    </xf>
    <xf numFmtId="164" fontId="9" fillId="0" borderId="0" xfId="0" applyNumberFormat="1" applyFont="1" applyFill="1" applyBorder="1" applyAlignment="1">
      <alignment horizontal="left" vertical="top" wrapText="1"/>
    </xf>
    <xf numFmtId="2" fontId="0" fillId="0" borderId="0" xfId="0" applyNumberFormat="1"/>
    <xf numFmtId="0" fontId="73" fillId="0" borderId="41" xfId="0" applyFont="1" applyBorder="1" applyAlignment="1">
      <alignment horizontal="right"/>
    </xf>
    <xf numFmtId="164" fontId="9" fillId="0" borderId="41" xfId="0" applyNumberFormat="1" applyFont="1" applyFill="1" applyBorder="1" applyAlignment="1" applyProtection="1">
      <alignment horizontal="right"/>
    </xf>
    <xf numFmtId="164" fontId="9" fillId="74" borderId="41" xfId="0" applyNumberFormat="1" applyFont="1" applyFill="1" applyBorder="1" applyAlignment="1" applyProtection="1">
      <alignment horizontal="right"/>
    </xf>
    <xf numFmtId="2" fontId="73" fillId="0" borderId="2" xfId="0" applyNumberFormat="1" applyFont="1" applyBorder="1"/>
    <xf numFmtId="0" fontId="10" fillId="35" borderId="2" xfId="0" applyFont="1" applyFill="1" applyBorder="1" applyAlignment="1">
      <alignment horizontal="center" vertical="center" wrapText="1"/>
    </xf>
    <xf numFmtId="0" fontId="9" fillId="35" borderId="2" xfId="0" applyFont="1" applyFill="1" applyBorder="1" applyAlignment="1">
      <alignment horizontal="center" vertical="center" wrapText="1"/>
    </xf>
    <xf numFmtId="0" fontId="9" fillId="3" borderId="2" xfId="0" applyFont="1" applyFill="1" applyBorder="1" applyAlignment="1">
      <alignment horizontal="center" vertical="center"/>
    </xf>
    <xf numFmtId="0" fontId="9" fillId="35" borderId="2" xfId="0" applyFont="1" applyFill="1" applyBorder="1" applyAlignment="1">
      <alignment horizontal="center" vertical="center"/>
    </xf>
    <xf numFmtId="2" fontId="7" fillId="0" borderId="0" xfId="0" applyNumberFormat="1" applyFont="1" applyBorder="1" applyAlignment="1"/>
    <xf numFmtId="166" fontId="89" fillId="0" borderId="0" xfId="1" applyNumberFormat="1" applyFont="1" applyFill="1" applyBorder="1" applyAlignment="1">
      <alignment horizontal="left" vertical="top" wrapText="1"/>
    </xf>
    <xf numFmtId="175" fontId="7" fillId="0" borderId="30" xfId="0" applyNumberFormat="1" applyFont="1" applyBorder="1" applyAlignment="1">
      <alignment horizontal="left"/>
    </xf>
    <xf numFmtId="0" fontId="73" fillId="0" borderId="0" xfId="0" applyFont="1" applyFill="1" applyAlignment="1">
      <alignment horizontal="center"/>
    </xf>
    <xf numFmtId="182" fontId="7" fillId="0" borderId="0" xfId="0" applyNumberFormat="1" applyFont="1" applyFill="1" applyBorder="1" applyAlignment="1">
      <alignment horizontal="right" vertical="center"/>
    </xf>
    <xf numFmtId="166" fontId="89" fillId="0" borderId="0" xfId="1" applyNumberFormat="1" applyFont="1" applyFill="1" applyBorder="1" applyAlignment="1">
      <alignment horizontal="left" vertical="top" wrapText="1"/>
    </xf>
    <xf numFmtId="0" fontId="11" fillId="0" borderId="0" xfId="0" applyFont="1" applyFill="1"/>
    <xf numFmtId="0" fontId="116" fillId="0" borderId="0" xfId="0" applyFont="1" applyBorder="1" applyAlignment="1">
      <alignment vertical="top" wrapText="1"/>
    </xf>
    <xf numFmtId="166" fontId="84" fillId="0" borderId="0" xfId="1" applyNumberFormat="1" applyFont="1" applyFill="1" applyBorder="1" applyAlignment="1">
      <alignment vertical="center" wrapText="1"/>
    </xf>
    <xf numFmtId="0" fontId="78" fillId="0" borderId="0" xfId="0" applyFont="1" applyFill="1"/>
    <xf numFmtId="0" fontId="0" fillId="0" borderId="0" xfId="0" applyFont="1" applyFill="1" applyBorder="1" applyAlignment="1">
      <alignment horizontal="left" vertical="center"/>
    </xf>
    <xf numFmtId="10" fontId="9" fillId="0" borderId="1" xfId="0" applyNumberFormat="1" applyFont="1" applyFill="1" applyBorder="1" applyAlignment="1">
      <alignment horizontal="right" wrapText="1"/>
    </xf>
    <xf numFmtId="166" fontId="89"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164" fontId="9" fillId="66" borderId="30" xfId="0" applyNumberFormat="1" applyFont="1" applyFill="1" applyBorder="1" applyAlignment="1">
      <alignment horizontal="right" wrapText="1"/>
    </xf>
    <xf numFmtId="10" fontId="9" fillId="66" borderId="1" xfId="0" applyNumberFormat="1" applyFont="1" applyFill="1" applyBorder="1" applyAlignment="1">
      <alignment horizontal="right" wrapText="1"/>
    </xf>
    <xf numFmtId="166" fontId="7" fillId="0" borderId="0" xfId="1" applyNumberFormat="1" applyFont="1" applyFill="1" applyBorder="1" applyAlignment="1">
      <alignment vertical="top" wrapText="1"/>
    </xf>
    <xf numFmtId="164" fontId="7" fillId="0" borderId="0" xfId="1" applyNumberFormat="1" applyFont="1" applyFill="1" applyBorder="1" applyAlignment="1">
      <alignment vertical="top" wrapText="1"/>
    </xf>
    <xf numFmtId="0" fontId="0" fillId="0" borderId="0" xfId="0" applyFill="1" applyBorder="1" applyAlignment="1">
      <alignment wrapText="1"/>
    </xf>
    <xf numFmtId="0" fontId="78" fillId="0" borderId="0" xfId="0" quotePrefix="1" applyFont="1" applyFill="1" applyAlignment="1">
      <alignment wrapText="1"/>
    </xf>
    <xf numFmtId="0" fontId="0" fillId="0" borderId="0" xfId="0" applyFont="1" applyFill="1" applyBorder="1" applyAlignment="1">
      <alignment horizontal="left"/>
    </xf>
    <xf numFmtId="0" fontId="12" fillId="73" borderId="56" xfId="0" applyFont="1" applyFill="1" applyBorder="1" applyAlignment="1">
      <alignment horizontal="center" vertical="center" wrapText="1"/>
    </xf>
    <xf numFmtId="0" fontId="0" fillId="0" borderId="0" xfId="0" applyAlignment="1">
      <alignment horizontal="left"/>
    </xf>
    <xf numFmtId="0" fontId="0" fillId="63" borderId="0" xfId="0" applyFont="1" applyFill="1" applyAlignment="1">
      <alignment wrapText="1"/>
    </xf>
    <xf numFmtId="174" fontId="7" fillId="0" borderId="42" xfId="0" applyNumberFormat="1" applyFont="1" applyFill="1" applyBorder="1" applyAlignment="1">
      <alignment horizontal="right" vertical="center"/>
    </xf>
    <xf numFmtId="174" fontId="0" fillId="0" borderId="0" xfId="0" applyNumberFormat="1" applyBorder="1"/>
    <xf numFmtId="181" fontId="0" fillId="0" borderId="0" xfId="0" applyNumberFormat="1" applyBorder="1"/>
    <xf numFmtId="0" fontId="78" fillId="0" borderId="0" xfId="17879" applyFont="1" applyAlignment="1">
      <alignment horizontal="right"/>
    </xf>
    <xf numFmtId="0" fontId="78" fillId="0" borderId="0" xfId="17879" applyFont="1"/>
    <xf numFmtId="49" fontId="78" fillId="0" borderId="0" xfId="17879" applyNumberFormat="1" applyFont="1"/>
    <xf numFmtId="3" fontId="78" fillId="0" borderId="0" xfId="17879" applyNumberFormat="1" applyFont="1" applyFill="1" applyAlignment="1">
      <alignment horizontal="right"/>
    </xf>
    <xf numFmtId="0" fontId="78" fillId="0" borderId="0" xfId="17879" applyFont="1" applyFill="1" applyAlignment="1">
      <alignment horizontal="right"/>
    </xf>
    <xf numFmtId="2" fontId="7" fillId="0" borderId="0" xfId="17879" applyNumberFormat="1" applyFont="1" applyFill="1" applyAlignment="1">
      <alignment horizontal="right" vertical="center"/>
    </xf>
    <xf numFmtId="0" fontId="119" fillId="0" borderId="0" xfId="17879" applyFont="1" applyAlignment="1">
      <alignment vertical="center" wrapText="1"/>
    </xf>
    <xf numFmtId="3" fontId="78" fillId="0" borderId="0" xfId="17879" applyNumberFormat="1" applyFont="1" applyAlignment="1">
      <alignment horizontal="right"/>
    </xf>
    <xf numFmtId="0" fontId="120" fillId="0" borderId="0" xfId="17879" applyFont="1" applyAlignment="1">
      <alignment horizontal="right" vertical="center" wrapText="1"/>
    </xf>
    <xf numFmtId="0" fontId="120" fillId="0" borderId="0" xfId="17879" applyFont="1" applyAlignment="1">
      <alignment horizontal="left" vertical="top" wrapText="1"/>
    </xf>
    <xf numFmtId="0" fontId="78" fillId="0" borderId="0" xfId="17879" applyFont="1" applyAlignment="1">
      <alignment horizontal="left" vertical="top"/>
    </xf>
    <xf numFmtId="184" fontId="78" fillId="0" borderId="0" xfId="17879" applyNumberFormat="1" applyFont="1" applyAlignment="1">
      <alignment horizontal="right"/>
    </xf>
    <xf numFmtId="184" fontId="78" fillId="0" borderId="0" xfId="17879" applyNumberFormat="1" applyFont="1"/>
    <xf numFmtId="0" fontId="0" fillId="0" borderId="0" xfId="0" applyFont="1" applyFill="1" applyBorder="1" applyAlignment="1">
      <alignment vertical="top"/>
    </xf>
    <xf numFmtId="0" fontId="7" fillId="0" borderId="0" xfId="0" applyFont="1" applyFill="1" applyBorder="1" applyAlignment="1">
      <alignment vertical="top"/>
    </xf>
    <xf numFmtId="0" fontId="0" fillId="0" borderId="0" xfId="0" applyFont="1" applyFill="1" applyBorder="1"/>
    <xf numFmtId="14" fontId="0" fillId="0" borderId="0" xfId="0" applyNumberFormat="1" applyFont="1" applyFill="1" applyBorder="1"/>
    <xf numFmtId="0" fontId="120" fillId="0" borderId="0" xfId="0" applyFont="1" applyFill="1" applyBorder="1" applyAlignment="1">
      <alignment vertical="top"/>
    </xf>
    <xf numFmtId="0" fontId="120" fillId="0" borderId="0" xfId="0" applyFont="1" applyFill="1" applyBorder="1" applyAlignment="1">
      <alignment horizontal="center" vertical="top"/>
    </xf>
    <xf numFmtId="0" fontId="120" fillId="0" borderId="0" xfId="0" applyNumberFormat="1" applyFont="1" applyFill="1" applyBorder="1" applyAlignment="1">
      <alignment vertical="top"/>
    </xf>
    <xf numFmtId="179" fontId="120" fillId="0" borderId="0" xfId="0" applyNumberFormat="1" applyFont="1" applyFill="1" applyBorder="1" applyAlignment="1">
      <alignment horizontal="center" vertical="top"/>
    </xf>
    <xf numFmtId="180" fontId="120" fillId="0" borderId="0" xfId="0" applyNumberFormat="1" applyFont="1" applyFill="1" applyBorder="1" applyAlignment="1">
      <alignment vertical="top"/>
    </xf>
    <xf numFmtId="10" fontId="7" fillId="0" borderId="0" xfId="0" applyNumberFormat="1" applyFont="1" applyFill="1" applyAlignment="1">
      <alignment horizontal="right" vertical="center"/>
    </xf>
    <xf numFmtId="177" fontId="89" fillId="0" borderId="0" xfId="0" applyNumberFormat="1" applyFont="1" applyAlignment="1"/>
    <xf numFmtId="0" fontId="0" fillId="0" borderId="0" xfId="0"/>
    <xf numFmtId="0" fontId="0" fillId="0" borderId="0" xfId="0"/>
    <xf numFmtId="0" fontId="0" fillId="0" borderId="0" xfId="0" applyAlignment="1"/>
    <xf numFmtId="174" fontId="7" fillId="0" borderId="0" xfId="0" applyNumberFormat="1" applyFont="1" applyFill="1" applyBorder="1" applyAlignment="1">
      <alignment horizontal="right" vertical="center"/>
    </xf>
    <xf numFmtId="0" fontId="121" fillId="0" borderId="0" xfId="0" applyFont="1" applyFill="1" applyBorder="1" applyAlignment="1" applyProtection="1">
      <alignment horizontal="center" vertical="top"/>
    </xf>
    <xf numFmtId="0" fontId="74" fillId="0" borderId="0" xfId="16860"/>
    <xf numFmtId="174" fontId="7" fillId="0" borderId="0" xfId="16860" applyNumberFormat="1" applyFont="1" applyFill="1" applyBorder="1" applyAlignment="1">
      <alignment horizontal="right" vertical="center"/>
    </xf>
    <xf numFmtId="0" fontId="82" fillId="0" borderId="0" xfId="0" applyFont="1" applyFill="1" applyBorder="1" applyAlignment="1"/>
    <xf numFmtId="0" fontId="0" fillId="0" borderId="0" xfId="0" applyFill="1" applyBorder="1" applyAlignment="1"/>
    <xf numFmtId="0" fontId="0" fillId="0" borderId="0" xfId="0" applyFont="1" applyBorder="1" applyAlignment="1">
      <alignment vertical="top"/>
    </xf>
    <xf numFmtId="0" fontId="7" fillId="0" borderId="0" xfId="0" applyFont="1" applyBorder="1" applyAlignment="1">
      <alignment vertical="top"/>
    </xf>
    <xf numFmtId="0" fontId="0" fillId="0" borderId="0" xfId="0" applyFont="1" applyBorder="1" applyAlignment="1">
      <alignment horizontal="center" vertical="top"/>
    </xf>
    <xf numFmtId="179" fontId="0" fillId="0" borderId="0" xfId="0" applyNumberFormat="1" applyFont="1" applyBorder="1" applyAlignment="1">
      <alignment horizontal="center" vertical="top"/>
    </xf>
    <xf numFmtId="1" fontId="0" fillId="0" borderId="0" xfId="0" applyNumberFormat="1" applyFont="1" applyBorder="1" applyAlignment="1">
      <alignment horizontal="center" vertical="top"/>
    </xf>
    <xf numFmtId="180" fontId="0" fillId="0" borderId="0" xfId="0" applyNumberFormat="1" applyFont="1" applyBorder="1" applyAlignment="1">
      <alignment vertical="top"/>
    </xf>
    <xf numFmtId="185" fontId="0" fillId="0" borderId="0" xfId="0" applyNumberFormat="1" applyFont="1" applyBorder="1" applyAlignment="1">
      <alignment vertical="top"/>
    </xf>
    <xf numFmtId="0" fontId="0" fillId="68" borderId="0" xfId="0" applyFont="1" applyFill="1" applyBorder="1" applyAlignment="1">
      <alignment vertical="top"/>
    </xf>
    <xf numFmtId="0" fontId="0" fillId="0" borderId="0" xfId="0" applyFont="1" applyFill="1" applyBorder="1" applyAlignment="1">
      <alignment horizontal="center" vertical="top"/>
    </xf>
    <xf numFmtId="179" fontId="0" fillId="0" borderId="0" xfId="0" applyNumberFormat="1" applyFont="1" applyFill="1" applyBorder="1" applyAlignment="1">
      <alignment horizontal="center" vertical="top"/>
    </xf>
    <xf numFmtId="1" fontId="0" fillId="0" borderId="0" xfId="0" applyNumberFormat="1" applyFont="1" applyFill="1" applyBorder="1" applyAlignment="1">
      <alignment horizontal="center" vertical="top"/>
    </xf>
    <xf numFmtId="180" fontId="0" fillId="0" borderId="0" xfId="0" applyNumberFormat="1" applyFont="1" applyFill="1" applyBorder="1" applyAlignment="1">
      <alignment vertical="top"/>
    </xf>
    <xf numFmtId="185" fontId="0" fillId="0" borderId="0" xfId="0" applyNumberFormat="1" applyFont="1" applyFill="1" applyBorder="1" applyAlignment="1">
      <alignment vertical="top"/>
    </xf>
    <xf numFmtId="0" fontId="0" fillId="0" borderId="0" xfId="0" applyBorder="1" applyAlignment="1">
      <alignment horizontal="left"/>
    </xf>
    <xf numFmtId="0" fontId="9" fillId="73" borderId="0" xfId="0" applyFont="1" applyFill="1" applyBorder="1" applyAlignment="1" applyProtection="1">
      <alignment horizontal="center" vertical="center"/>
    </xf>
    <xf numFmtId="185" fontId="9" fillId="73" borderId="0" xfId="0" applyNumberFormat="1" applyFont="1" applyFill="1" applyBorder="1" applyAlignment="1" applyProtection="1">
      <alignment horizontal="center" vertical="center"/>
    </xf>
    <xf numFmtId="1" fontId="7" fillId="0" borderId="0" xfId="0" applyNumberFormat="1" applyFont="1" applyFill="1" applyBorder="1" applyAlignment="1">
      <alignment horizontal="right" vertical="center"/>
    </xf>
    <xf numFmtId="4" fontId="7" fillId="66" borderId="0" xfId="0" applyNumberFormat="1" applyFont="1" applyFill="1" applyAlignment="1">
      <alignment horizontal="right" vertical="center"/>
    </xf>
    <xf numFmtId="165" fontId="0" fillId="0" borderId="0" xfId="0" applyNumberFormat="1" applyFont="1" applyFill="1"/>
    <xf numFmtId="164" fontId="7" fillId="0" borderId="0" xfId="1" applyNumberFormat="1" applyFont="1" applyFill="1" applyBorder="1" applyAlignment="1">
      <alignment horizontal="left" wrapText="1"/>
    </xf>
    <xf numFmtId="174" fontId="0" fillId="0" borderId="42" xfId="0" applyNumberFormat="1" applyFont="1" applyFill="1" applyBorder="1" applyAlignment="1">
      <alignment horizontal="right" vertical="center"/>
    </xf>
    <xf numFmtId="174" fontId="7" fillId="0" borderId="0" xfId="0" applyNumberFormat="1" applyFont="1" applyFill="1" applyBorder="1" applyAlignment="1">
      <alignment horizontal="right" vertical="center"/>
    </xf>
    <xf numFmtId="0" fontId="0" fillId="0" borderId="0" xfId="0" applyFont="1" applyFill="1" applyBorder="1" applyAlignment="1">
      <alignment horizontal="left" vertical="top"/>
    </xf>
    <xf numFmtId="164" fontId="9" fillId="0" borderId="0" xfId="0" applyNumberFormat="1" applyFont="1" applyFill="1" applyBorder="1" applyAlignment="1">
      <alignment horizontal="right" wrapText="1"/>
    </xf>
    <xf numFmtId="164" fontId="9" fillId="0" borderId="41" xfId="0" applyNumberFormat="1" applyFont="1" applyFill="1" applyBorder="1" applyAlignment="1">
      <alignment horizontal="right" wrapText="1"/>
    </xf>
    <xf numFmtId="165" fontId="9" fillId="0" borderId="2" xfId="0" applyNumberFormat="1" applyFont="1" applyFill="1" applyBorder="1" applyAlignment="1">
      <alignment horizontal="right" vertical="center" wrapText="1"/>
    </xf>
    <xf numFmtId="0" fontId="0" fillId="0" borderId="0" xfId="0"/>
    <xf numFmtId="164" fontId="9" fillId="66" borderId="2" xfId="0" applyNumberFormat="1" applyFont="1" applyFill="1" applyBorder="1" applyAlignment="1">
      <alignment horizontal="right" wrapText="1"/>
    </xf>
    <xf numFmtId="0" fontId="0" fillId="0" borderId="0" xfId="0" applyAlignment="1">
      <alignment horizontal="left" vertical="top"/>
    </xf>
    <xf numFmtId="164" fontId="9" fillId="0" borderId="2" xfId="1" applyNumberFormat="1" applyFont="1" applyFill="1" applyBorder="1" applyAlignment="1">
      <alignment horizontal="right" wrapText="1"/>
    </xf>
    <xf numFmtId="0" fontId="0" fillId="0" borderId="0" xfId="0" applyAlignment="1"/>
    <xf numFmtId="182" fontId="7" fillId="0" borderId="0" xfId="0" applyNumberFormat="1" applyFont="1" applyFill="1" applyAlignment="1">
      <alignment horizontal="right" vertical="center"/>
    </xf>
    <xf numFmtId="164" fontId="0" fillId="0" borderId="0" xfId="0" applyNumberFormat="1"/>
    <xf numFmtId="0" fontId="82" fillId="0" borderId="0" xfId="0" applyFont="1" applyFill="1" applyBorder="1" applyAlignment="1">
      <alignment horizontal="left" vertical="top"/>
    </xf>
    <xf numFmtId="4" fontId="0" fillId="0" borderId="0" xfId="0" applyNumberFormat="1"/>
    <xf numFmtId="0" fontId="9" fillId="0" borderId="2" xfId="0" applyFont="1" applyFill="1" applyBorder="1" applyAlignment="1">
      <alignment horizontal="center" vertical="center" wrapText="1"/>
    </xf>
    <xf numFmtId="166" fontId="7" fillId="0" borderId="0" xfId="1" applyNumberFormat="1" applyFont="1" applyFill="1" applyBorder="1" applyAlignment="1">
      <alignment horizontal="left"/>
    </xf>
    <xf numFmtId="164" fontId="9" fillId="0" borderId="2" xfId="0" applyNumberFormat="1" applyFont="1" applyFill="1" applyBorder="1" applyAlignment="1">
      <alignment horizontal="right" wrapText="1"/>
    </xf>
    <xf numFmtId="0" fontId="0" fillId="0" borderId="0" xfId="0" applyFont="1" applyFill="1"/>
    <xf numFmtId="174" fontId="7" fillId="0" borderId="17" xfId="0" applyNumberFormat="1" applyFont="1" applyFill="1" applyBorder="1" applyAlignment="1">
      <alignment horizontal="right" vertical="center"/>
    </xf>
    <xf numFmtId="4" fontId="7" fillId="0" borderId="0" xfId="0" applyNumberFormat="1" applyFont="1" applyFill="1" applyAlignment="1">
      <alignment horizontal="right" vertical="center"/>
    </xf>
    <xf numFmtId="182" fontId="9" fillId="0" borderId="2" xfId="0" applyNumberFormat="1" applyFont="1" applyFill="1" applyBorder="1" applyAlignment="1">
      <alignment horizontal="right" wrapText="1"/>
    </xf>
    <xf numFmtId="164" fontId="9" fillId="0" borderId="59" xfId="0" applyNumberFormat="1" applyFont="1" applyFill="1" applyBorder="1" applyAlignment="1">
      <alignment horizontal="right" wrapText="1"/>
    </xf>
    <xf numFmtId="0" fontId="73" fillId="0" borderId="0" xfId="16860" applyFont="1"/>
    <xf numFmtId="0" fontId="7" fillId="0" borderId="0" xfId="0" applyFont="1" applyFill="1" applyBorder="1" applyAlignment="1">
      <alignment horizontal="left" vertical="center" wrapText="1"/>
    </xf>
    <xf numFmtId="166" fontId="89" fillId="0" borderId="0" xfId="1" applyNumberFormat="1" applyFont="1" applyFill="1" applyBorder="1" applyAlignment="1">
      <alignment vertical="top" wrapText="1"/>
    </xf>
    <xf numFmtId="0" fontId="117" fillId="0" borderId="0" xfId="0" applyFont="1" applyBorder="1" applyAlignment="1">
      <alignment vertical="top" wrapText="1"/>
    </xf>
    <xf numFmtId="0" fontId="0" fillId="75" borderId="48" xfId="0" applyFill="1" applyBorder="1"/>
    <xf numFmtId="0" fontId="117" fillId="75" borderId="54" xfId="0" applyFont="1" applyFill="1" applyBorder="1" applyAlignment="1">
      <alignment vertical="top" wrapText="1"/>
    </xf>
    <xf numFmtId="0" fontId="117" fillId="75" borderId="55" xfId="0" applyFont="1" applyFill="1" applyBorder="1" applyAlignment="1">
      <alignment vertical="top" wrapText="1"/>
    </xf>
    <xf numFmtId="164" fontId="9" fillId="0" borderId="41" xfId="0" applyNumberFormat="1" applyFont="1" applyFill="1" applyBorder="1" applyAlignment="1">
      <alignment horizontal="left" vertical="top" wrapText="1"/>
    </xf>
    <xf numFmtId="0" fontId="0" fillId="0" borderId="41" xfId="0" applyFont="1" applyFill="1" applyBorder="1" applyAlignment="1">
      <alignment horizontal="left" vertical="center"/>
    </xf>
    <xf numFmtId="164" fontId="9" fillId="0" borderId="41" xfId="0" applyNumberFormat="1" applyFont="1" applyFill="1" applyBorder="1" applyAlignment="1" applyProtection="1">
      <alignment horizontal="left" vertical="top"/>
    </xf>
    <xf numFmtId="0" fontId="82" fillId="0" borderId="42" xfId="0" applyFont="1" applyFill="1" applyBorder="1" applyAlignment="1">
      <alignment horizontal="left"/>
    </xf>
    <xf numFmtId="0" fontId="0" fillId="0" borderId="42" xfId="0" applyFill="1" applyBorder="1"/>
    <xf numFmtId="164" fontId="9" fillId="0" borderId="59" xfId="0" applyNumberFormat="1" applyFont="1" applyFill="1" applyBorder="1" applyAlignment="1" applyProtection="1">
      <alignment horizontal="right"/>
    </xf>
    <xf numFmtId="0" fontId="73" fillId="0" borderId="41" xfId="0" applyFont="1" applyFill="1" applyBorder="1" applyAlignment="1">
      <alignment horizontal="right" vertical="center"/>
    </xf>
    <xf numFmtId="0" fontId="73" fillId="0" borderId="41" xfId="0" applyFont="1" applyFill="1" applyBorder="1" applyAlignment="1">
      <alignment horizontal="center" vertical="center"/>
    </xf>
    <xf numFmtId="0" fontId="0" fillId="0" borderId="42" xfId="0" applyFont="1" applyFill="1" applyBorder="1" applyAlignment="1">
      <alignment horizontal="left"/>
    </xf>
    <xf numFmtId="0" fontId="0" fillId="0" borderId="59" xfId="0" applyFont="1" applyFill="1" applyBorder="1" applyAlignment="1">
      <alignment horizontal="left" vertical="center"/>
    </xf>
    <xf numFmtId="4" fontId="7" fillId="0" borderId="0" xfId="0" applyNumberFormat="1" applyFont="1" applyFill="1" applyBorder="1" applyAlignment="1">
      <alignment horizontal="right" vertical="center"/>
    </xf>
    <xf numFmtId="0" fontId="9" fillId="0" borderId="2" xfId="0" applyFont="1" applyFill="1" applyBorder="1" applyAlignment="1">
      <alignment horizontal="right"/>
    </xf>
    <xf numFmtId="164" fontId="9" fillId="74" borderId="59" xfId="0" applyNumberFormat="1" applyFont="1" applyFill="1" applyBorder="1" applyAlignment="1" applyProtection="1">
      <alignment horizontal="right"/>
    </xf>
    <xf numFmtId="181" fontId="82" fillId="0" borderId="0" xfId="0" applyNumberFormat="1" applyFont="1" applyFill="1" applyBorder="1" applyAlignment="1"/>
    <xf numFmtId="166" fontId="89" fillId="0" borderId="0" xfId="1" applyNumberFormat="1" applyFont="1" applyFill="1" applyBorder="1" applyAlignment="1">
      <alignment horizontal="left" vertical="top" wrapText="1"/>
    </xf>
    <xf numFmtId="0" fontId="73" fillId="3" borderId="0" xfId="0" applyFont="1" applyFill="1"/>
    <xf numFmtId="0" fontId="73" fillId="0" borderId="0" xfId="0" applyFont="1"/>
    <xf numFmtId="0" fontId="78" fillId="0" borderId="0" xfId="16860" applyFont="1" applyBorder="1" applyAlignment="1">
      <alignment horizontal="left" vertical="top" wrapText="1"/>
    </xf>
    <xf numFmtId="0" fontId="78" fillId="0" borderId="0" xfId="16860" applyFont="1" applyBorder="1"/>
    <xf numFmtId="0" fontId="78" fillId="0" borderId="0" xfId="16860" applyFont="1" applyFill="1" applyBorder="1" applyAlignment="1">
      <alignment horizontal="left" vertical="top" wrapText="1"/>
    </xf>
    <xf numFmtId="0" fontId="124" fillId="0" borderId="0" xfId="0" applyFont="1" applyAlignment="1">
      <alignment vertical="center" wrapText="1"/>
    </xf>
    <xf numFmtId="0" fontId="123" fillId="0" borderId="0" xfId="0" applyFont="1" applyAlignment="1">
      <alignment vertical="center" wrapText="1"/>
    </xf>
    <xf numFmtId="0" fontId="81" fillId="0" borderId="0" xfId="16815" applyAlignment="1">
      <alignment vertical="center" wrapText="1"/>
    </xf>
    <xf numFmtId="164" fontId="9" fillId="0" borderId="2" xfId="0" applyNumberFormat="1" applyFont="1" applyFill="1" applyBorder="1" applyAlignment="1">
      <alignment horizontal="right" vertical="center"/>
    </xf>
    <xf numFmtId="166" fontId="89" fillId="0" borderId="0" xfId="1" applyNumberFormat="1" applyFont="1" applyFill="1" applyBorder="1" applyAlignment="1">
      <alignment horizontal="left" vertical="top" wrapText="1"/>
    </xf>
    <xf numFmtId="184" fontId="78" fillId="0" borderId="0" xfId="17879" applyNumberFormat="1" applyFont="1" applyAlignment="1">
      <alignment vertical="top" wrapText="1"/>
    </xf>
    <xf numFmtId="0" fontId="78" fillId="3" borderId="0" xfId="0" applyFont="1" applyFill="1" applyAlignment="1">
      <alignment wrapText="1"/>
    </xf>
    <xf numFmtId="165" fontId="7" fillId="0" borderId="0" xfId="0" applyNumberFormat="1" applyFont="1" applyFill="1" applyAlignment="1">
      <alignment horizontal="right" vertical="center"/>
    </xf>
    <xf numFmtId="164" fontId="9" fillId="66" borderId="0" xfId="0" applyNumberFormat="1" applyFont="1" applyFill="1" applyBorder="1" applyAlignment="1">
      <alignment horizontal="right" wrapText="1"/>
    </xf>
    <xf numFmtId="4" fontId="7" fillId="0" borderId="30" xfId="0" applyNumberFormat="1" applyFont="1" applyFill="1" applyBorder="1" applyAlignment="1">
      <alignment horizontal="right" vertical="center"/>
    </xf>
    <xf numFmtId="4" fontId="7" fillId="0" borderId="1" xfId="0" applyNumberFormat="1" applyFont="1" applyFill="1" applyBorder="1" applyAlignment="1">
      <alignment horizontal="right" vertical="center"/>
    </xf>
    <xf numFmtId="0" fontId="7" fillId="0" borderId="0" xfId="0" applyFont="1" applyFill="1" applyBorder="1" applyAlignment="1">
      <alignment vertical="top" wrapText="1"/>
    </xf>
    <xf numFmtId="0" fontId="0" fillId="0" borderId="0" xfId="0" applyFill="1" applyAlignment="1">
      <alignment horizontal="left" vertical="top"/>
    </xf>
    <xf numFmtId="0" fontId="127" fillId="0" borderId="0" xfId="0" applyFont="1" applyAlignment="1">
      <alignment vertical="top" wrapText="1"/>
    </xf>
    <xf numFmtId="0" fontId="81" fillId="0" borderId="0" xfId="16815" applyAlignment="1">
      <alignment vertical="top" wrapText="1"/>
    </xf>
    <xf numFmtId="182" fontId="7" fillId="0" borderId="0" xfId="33951" applyNumberFormat="1" applyFont="1" applyFill="1" applyBorder="1" applyAlignment="1">
      <alignment horizontal="right" vertical="center"/>
    </xf>
    <xf numFmtId="181" fontId="82" fillId="0" borderId="30" xfId="0" applyNumberFormat="1" applyFont="1" applyFill="1" applyBorder="1" applyAlignment="1"/>
    <xf numFmtId="174" fontId="7" fillId="0" borderId="0" xfId="605" applyNumberFormat="1" applyFont="1" applyFill="1" applyBorder="1" applyAlignment="1">
      <alignment horizontal="right" vertical="center"/>
    </xf>
    <xf numFmtId="0" fontId="0" fillId="0" borderId="0" xfId="0" applyAlignment="1">
      <alignment horizontal="left" vertical="center"/>
    </xf>
    <xf numFmtId="0" fontId="0" fillId="76" borderId="0" xfId="0" applyFill="1" applyProtection="1">
      <protection hidden="1"/>
    </xf>
    <xf numFmtId="0" fontId="0" fillId="0" borderId="0" xfId="0" applyFill="1" applyAlignment="1" applyProtection="1">
      <alignment vertical="center"/>
      <protection hidden="1"/>
    </xf>
    <xf numFmtId="0" fontId="0" fillId="3" borderId="0" xfId="0" applyFill="1" applyAlignment="1" applyProtection="1">
      <alignment horizontal="left" vertical="center"/>
      <protection hidden="1"/>
    </xf>
    <xf numFmtId="0" fontId="0" fillId="3" borderId="0" xfId="0" applyFont="1" applyFill="1" applyAlignment="1" applyProtection="1">
      <alignment horizontal="left" vertical="center"/>
      <protection hidden="1"/>
    </xf>
    <xf numFmtId="0" fontId="118" fillId="3" borderId="0" xfId="0" applyFont="1" applyFill="1" applyAlignment="1" applyProtection="1">
      <alignment horizontal="left" vertical="center"/>
      <protection hidden="1"/>
    </xf>
    <xf numFmtId="0" fontId="115" fillId="3" borderId="0" xfId="0" applyFont="1" applyFill="1" applyAlignment="1" applyProtection="1">
      <alignment horizontal="left" vertical="center"/>
      <protection hidden="1"/>
    </xf>
    <xf numFmtId="0" fontId="0" fillId="3" borderId="0" xfId="0" applyFill="1" applyAlignment="1">
      <alignment vertical="center"/>
    </xf>
    <xf numFmtId="0" fontId="129" fillId="76" borderId="0" xfId="16815" applyFont="1" applyFill="1" applyAlignment="1" applyProtection="1">
      <alignment vertical="center"/>
      <protection hidden="1"/>
    </xf>
    <xf numFmtId="0" fontId="75" fillId="3" borderId="0" xfId="0" applyFont="1" applyFill="1" applyAlignment="1" applyProtection="1">
      <alignment horizontal="left" vertical="top" wrapText="1"/>
      <protection hidden="1"/>
    </xf>
    <xf numFmtId="0" fontId="75" fillId="3" borderId="0" xfId="0" applyFont="1" applyFill="1" applyAlignment="1" applyProtection="1">
      <alignment horizontal="left" vertical="top"/>
      <protection hidden="1"/>
    </xf>
    <xf numFmtId="0" fontId="0" fillId="0" borderId="0" xfId="0" applyFill="1" applyAlignment="1" applyProtection="1">
      <alignment horizontal="left" vertical="top"/>
      <protection hidden="1"/>
    </xf>
    <xf numFmtId="0" fontId="77" fillId="0" borderId="0" xfId="0" applyFont="1" applyFill="1" applyAlignment="1" applyProtection="1">
      <alignment horizontal="left" vertical="top"/>
      <protection hidden="1"/>
    </xf>
    <xf numFmtId="0" fontId="75" fillId="0" borderId="0" xfId="0" applyFont="1" applyFill="1" applyAlignment="1" applyProtection="1">
      <alignment horizontal="left" vertical="top"/>
      <protection hidden="1"/>
    </xf>
    <xf numFmtId="0" fontId="0" fillId="0" borderId="0" xfId="0" applyAlignment="1">
      <alignment vertical="top" wrapText="1"/>
    </xf>
    <xf numFmtId="164" fontId="126" fillId="0" borderId="0" xfId="1" applyNumberFormat="1" applyFont="1" applyFill="1" applyBorder="1" applyAlignment="1">
      <alignment horizontal="left" vertical="center" wrapText="1"/>
    </xf>
    <xf numFmtId="0" fontId="73" fillId="0" borderId="0" xfId="0" applyFont="1" applyAlignment="1">
      <alignment horizontal="left" vertical="top"/>
    </xf>
    <xf numFmtId="166" fontId="89" fillId="0" borderId="0" xfId="1" applyNumberFormat="1" applyFont="1" applyFill="1" applyBorder="1" applyAlignment="1">
      <alignment horizontal="left" vertical="top" wrapText="1"/>
    </xf>
    <xf numFmtId="0" fontId="118" fillId="76" borderId="0" xfId="0" applyFont="1" applyFill="1" applyAlignment="1" applyProtection="1">
      <alignment vertical="center"/>
      <protection hidden="1"/>
    </xf>
    <xf numFmtId="0" fontId="0" fillId="76" borderId="0" xfId="0" applyFill="1" applyAlignment="1" applyProtection="1">
      <alignment vertical="center"/>
      <protection hidden="1"/>
    </xf>
    <xf numFmtId="0" fontId="0" fillId="0" borderId="0" xfId="0" applyFont="1" applyFill="1" applyProtection="1">
      <protection hidden="1"/>
    </xf>
    <xf numFmtId="0" fontId="130" fillId="76" borderId="0" xfId="16815" applyFont="1" applyFill="1" applyAlignment="1" applyProtection="1">
      <alignment vertical="center"/>
      <protection hidden="1"/>
    </xf>
    <xf numFmtId="0" fontId="102" fillId="0" borderId="0" xfId="0" applyFont="1" applyFill="1" applyAlignment="1" applyProtection="1">
      <alignment vertical="center"/>
      <protection hidden="1"/>
    </xf>
    <xf numFmtId="0" fontId="0" fillId="0" borderId="0" xfId="0" applyAlignment="1">
      <alignment vertical="center"/>
    </xf>
    <xf numFmtId="0" fontId="0" fillId="73" borderId="0" xfId="0" applyFill="1" applyAlignment="1"/>
    <xf numFmtId="0" fontId="0" fillId="73" borderId="0" xfId="0" applyFill="1"/>
    <xf numFmtId="0" fontId="0" fillId="73" borderId="0" xfId="0" applyFill="1" applyAlignment="1">
      <alignment horizontal="left" vertical="top"/>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0" fillId="70" borderId="0" xfId="0" applyFont="1" applyFill="1" applyBorder="1" applyAlignment="1">
      <alignment horizontal="center" vertical="center"/>
    </xf>
    <xf numFmtId="0" fontId="7" fillId="70" borderId="0" xfId="0" applyFont="1" applyFill="1" applyBorder="1" applyAlignment="1">
      <alignment horizontal="left" vertical="top"/>
    </xf>
    <xf numFmtId="0" fontId="7" fillId="73" borderId="0" xfId="0" applyFont="1" applyFill="1" applyBorder="1" applyAlignment="1">
      <alignment vertical="top"/>
    </xf>
    <xf numFmtId="0" fontId="7" fillId="70" borderId="0" xfId="0" applyFont="1" applyFill="1" applyBorder="1" applyAlignment="1">
      <alignment horizontal="center" vertical="center"/>
    </xf>
    <xf numFmtId="0" fontId="120" fillId="0" borderId="0" xfId="0" applyFont="1" applyFill="1" applyBorder="1" applyAlignment="1">
      <alignment horizontal="center" vertical="center"/>
    </xf>
    <xf numFmtId="0" fontId="121" fillId="70" borderId="0" xfId="0" applyFont="1" applyFill="1" applyBorder="1" applyAlignment="1" applyProtection="1">
      <alignment horizontal="center" vertical="top"/>
    </xf>
    <xf numFmtId="0" fontId="118" fillId="3" borderId="0" xfId="17879" applyFont="1" applyFill="1" applyAlignment="1">
      <alignment horizontal="center" vertical="center"/>
    </xf>
    <xf numFmtId="0" fontId="78" fillId="0" borderId="0" xfId="17879" applyFont="1" applyAlignment="1">
      <alignment vertical="center"/>
    </xf>
    <xf numFmtId="164" fontId="83" fillId="73" borderId="0" xfId="0" applyNumberFormat="1" applyFont="1" applyFill="1" applyAlignment="1"/>
    <xf numFmtId="164" fontId="32" fillId="73" borderId="0" xfId="1" applyNumberFormat="1" applyFont="1" applyFill="1" applyBorder="1" applyAlignment="1">
      <alignment horizontal="center" vertical="center" wrapText="1"/>
    </xf>
    <xf numFmtId="164" fontId="86" fillId="73" borderId="0" xfId="0" applyNumberFormat="1" applyFont="1" applyFill="1" applyAlignment="1"/>
    <xf numFmtId="0" fontId="73" fillId="73" borderId="16" xfId="0" applyFont="1" applyFill="1" applyBorder="1" applyAlignment="1">
      <alignment horizontal="center" vertical="center" wrapText="1"/>
    </xf>
    <xf numFmtId="0" fontId="9" fillId="73" borderId="2" xfId="0" applyFont="1" applyFill="1" applyBorder="1" applyAlignment="1">
      <alignment horizontal="center" vertical="center" wrapText="1"/>
    </xf>
    <xf numFmtId="0" fontId="0" fillId="70" borderId="0" xfId="0" applyFill="1"/>
    <xf numFmtId="0" fontId="9" fillId="73" borderId="2" xfId="0" applyFont="1" applyFill="1" applyBorder="1" applyAlignment="1">
      <alignment horizontal="center" vertical="center"/>
    </xf>
    <xf numFmtId="164" fontId="133" fillId="76" borderId="0" xfId="1" applyNumberFormat="1" applyFont="1" applyFill="1" applyBorder="1" applyAlignment="1">
      <alignment horizontal="left" vertical="center" wrapText="1"/>
    </xf>
    <xf numFmtId="0" fontId="9" fillId="73" borderId="40" xfId="0" applyFont="1" applyFill="1" applyBorder="1" applyAlignment="1">
      <alignment horizontal="center" vertical="center" wrapText="1"/>
    </xf>
    <xf numFmtId="0" fontId="0" fillId="0" borderId="0" xfId="0" applyBorder="1" applyAlignment="1">
      <alignment wrapText="1"/>
    </xf>
    <xf numFmtId="0" fontId="73" fillId="73" borderId="16" xfId="16860" applyFont="1" applyFill="1" applyBorder="1" applyAlignment="1">
      <alignment horizontal="center" vertical="center" wrapText="1"/>
    </xf>
    <xf numFmtId="0" fontId="9" fillId="73" borderId="2" xfId="16860" applyFont="1" applyFill="1" applyBorder="1" applyAlignment="1">
      <alignment horizontal="center" vertical="center" wrapText="1"/>
    </xf>
    <xf numFmtId="0" fontId="74" fillId="0" borderId="0" xfId="16860" applyAlignment="1"/>
    <xf numFmtId="164" fontId="8" fillId="73" borderId="0" xfId="1" applyNumberFormat="1" applyFont="1" applyFill="1" applyBorder="1" applyAlignment="1">
      <alignment horizontal="left" vertical="center"/>
    </xf>
    <xf numFmtId="164" fontId="9" fillId="77" borderId="0" xfId="1" applyNumberFormat="1" applyFont="1" applyFill="1" applyBorder="1" applyAlignment="1">
      <alignment horizontal="left" wrapText="1"/>
    </xf>
    <xf numFmtId="4" fontId="9" fillId="77" borderId="0" xfId="1" applyNumberFormat="1" applyFont="1" applyFill="1" applyBorder="1" applyAlignment="1">
      <alignment horizontal="left" wrapText="1"/>
    </xf>
    <xf numFmtId="164" fontId="133" fillId="70" borderId="0" xfId="1" applyNumberFormat="1" applyFont="1" applyFill="1" applyBorder="1" applyAlignment="1">
      <alignment horizontal="left" vertical="center"/>
    </xf>
    <xf numFmtId="0" fontId="0" fillId="73" borderId="2" xfId="0" applyFill="1" applyBorder="1"/>
    <xf numFmtId="0" fontId="0" fillId="73" borderId="33" xfId="0" applyFill="1" applyBorder="1"/>
    <xf numFmtId="0" fontId="9" fillId="73" borderId="33" xfId="0" applyFont="1" applyFill="1" applyBorder="1" applyAlignment="1">
      <alignment horizontal="center" vertical="center" wrapText="1"/>
    </xf>
    <xf numFmtId="164" fontId="133" fillId="70" borderId="0" xfId="1" applyNumberFormat="1" applyFont="1" applyFill="1" applyBorder="1" applyAlignment="1">
      <alignment horizontal="left" vertical="top" wrapText="1"/>
    </xf>
    <xf numFmtId="166" fontId="133" fillId="78" borderId="0" xfId="1" applyNumberFormat="1" applyFont="1" applyFill="1" applyBorder="1" applyAlignment="1">
      <alignment horizontal="left" vertical="center" wrapText="1"/>
    </xf>
    <xf numFmtId="166" fontId="100" fillId="79" borderId="0" xfId="1" applyNumberFormat="1" applyFont="1" applyFill="1" applyBorder="1" applyAlignment="1">
      <alignment vertical="center" wrapText="1"/>
    </xf>
    <xf numFmtId="166" fontId="84" fillId="77" borderId="0" xfId="1" applyNumberFormat="1" applyFont="1" applyFill="1" applyBorder="1" applyAlignment="1">
      <alignment vertical="center" wrapText="1"/>
    </xf>
    <xf numFmtId="166" fontId="84" fillId="79" borderId="0" xfId="1" applyNumberFormat="1" applyFont="1" applyFill="1" applyBorder="1" applyAlignment="1">
      <alignment vertical="center" wrapText="1"/>
    </xf>
    <xf numFmtId="166" fontId="9" fillId="79" borderId="0" xfId="1" applyNumberFormat="1" applyFont="1" applyFill="1" applyBorder="1" applyAlignment="1">
      <alignment horizontal="left" vertical="top" wrapText="1"/>
    </xf>
    <xf numFmtId="166" fontId="84" fillId="79" borderId="0" xfId="1" applyNumberFormat="1" applyFont="1" applyFill="1" applyBorder="1" applyAlignment="1">
      <alignment vertical="center"/>
    </xf>
    <xf numFmtId="0" fontId="75" fillId="0" borderId="0" xfId="0" applyFont="1" applyFill="1" applyAlignment="1" applyProtection="1">
      <alignment horizontal="left" vertical="top" wrapText="1"/>
      <protection hidden="1"/>
    </xf>
    <xf numFmtId="0" fontId="122" fillId="0" borderId="0" xfId="0" applyFont="1" applyFill="1" applyAlignment="1" applyProtection="1">
      <alignment horizontal="center" vertical="top"/>
      <protection hidden="1"/>
    </xf>
    <xf numFmtId="0" fontId="75" fillId="0" borderId="0" xfId="0" applyFont="1" applyFill="1" applyAlignment="1" applyProtection="1">
      <alignment wrapText="1"/>
      <protection hidden="1"/>
    </xf>
    <xf numFmtId="0" fontId="75" fillId="0" borderId="0" xfId="0" applyFont="1" applyFill="1" applyAlignment="1" applyProtection="1">
      <protection hidden="1"/>
    </xf>
    <xf numFmtId="0" fontId="76" fillId="0" borderId="0" xfId="0" applyFont="1" applyFill="1" applyProtection="1">
      <protection hidden="1"/>
    </xf>
    <xf numFmtId="0" fontId="0" fillId="76" borderId="44" xfId="0" applyFill="1" applyBorder="1" applyProtection="1">
      <protection hidden="1"/>
    </xf>
    <xf numFmtId="0" fontId="75" fillId="76" borderId="0" xfId="0" applyFont="1" applyFill="1" applyAlignment="1" applyProtection="1">
      <alignment horizontal="left" vertical="top"/>
      <protection hidden="1"/>
    </xf>
    <xf numFmtId="0" fontId="0" fillId="76" borderId="0" xfId="0" applyFill="1" applyAlignment="1" applyProtection="1">
      <alignment horizontal="left" vertical="top"/>
      <protection hidden="1"/>
    </xf>
    <xf numFmtId="0" fontId="77" fillId="76" borderId="0" xfId="0" applyFont="1" applyFill="1" applyAlignment="1" applyProtection="1">
      <alignment horizontal="left" vertical="top"/>
      <protection hidden="1"/>
    </xf>
    <xf numFmtId="0" fontId="122" fillId="76" borderId="0" xfId="0" applyFont="1" applyFill="1" applyAlignment="1" applyProtection="1">
      <alignment horizontal="center" vertical="top"/>
      <protection hidden="1"/>
    </xf>
    <xf numFmtId="0" fontId="0" fillId="70" borderId="0" xfId="0" applyFill="1" applyProtection="1">
      <protection hidden="1"/>
    </xf>
    <xf numFmtId="0" fontId="0" fillId="70" borderId="44" xfId="0" applyFill="1" applyBorder="1" applyProtection="1">
      <protection hidden="1"/>
    </xf>
    <xf numFmtId="0" fontId="75" fillId="70" borderId="0" xfId="0" applyFont="1" applyFill="1" applyAlignment="1" applyProtection="1">
      <alignment horizontal="left" vertical="top"/>
      <protection hidden="1"/>
    </xf>
    <xf numFmtId="0" fontId="0" fillId="70" borderId="0" xfId="0" applyFill="1" applyAlignment="1" applyProtection="1">
      <alignment horizontal="left" vertical="top"/>
      <protection hidden="1"/>
    </xf>
    <xf numFmtId="0" fontId="75" fillId="70" borderId="0" xfId="0" applyFont="1" applyFill="1" applyAlignment="1" applyProtection="1">
      <alignment horizontal="left" vertical="top" wrapText="1"/>
      <protection hidden="1"/>
    </xf>
    <xf numFmtId="0" fontId="0" fillId="70" borderId="0" xfId="0" applyFill="1" applyAlignment="1" applyProtection="1">
      <alignment horizontal="center"/>
      <protection hidden="1"/>
    </xf>
    <xf numFmtId="0" fontId="131" fillId="0" borderId="0" xfId="0" applyFont="1" applyAlignment="1">
      <alignment horizontal="left" vertical="top" wrapText="1"/>
    </xf>
    <xf numFmtId="0" fontId="134" fillId="69" borderId="0" xfId="0" applyFont="1" applyFill="1" applyAlignment="1">
      <alignment vertical="top"/>
    </xf>
    <xf numFmtId="0" fontId="81" fillId="69" borderId="0" xfId="16815" applyFill="1" applyAlignment="1">
      <alignment vertical="top"/>
    </xf>
    <xf numFmtId="0" fontId="96" fillId="0" borderId="0" xfId="0" applyFont="1" applyFill="1" applyAlignment="1">
      <alignment horizontal="center" vertical="center"/>
    </xf>
    <xf numFmtId="49" fontId="84" fillId="0" borderId="0" xfId="1" applyNumberFormat="1" applyFont="1" applyFill="1" applyBorder="1" applyAlignment="1">
      <alignment horizontal="right" vertical="top"/>
    </xf>
    <xf numFmtId="0" fontId="135" fillId="69" borderId="0" xfId="16815" applyFont="1" applyFill="1"/>
    <xf numFmtId="49" fontId="84" fillId="0" borderId="0" xfId="1" applyNumberFormat="1" applyFont="1" applyFill="1" applyBorder="1" applyAlignment="1">
      <alignment horizontal="center" vertical="top" wrapText="1"/>
    </xf>
    <xf numFmtId="0" fontId="134" fillId="69" borderId="0" xfId="0" applyFont="1" applyFill="1"/>
    <xf numFmtId="0" fontId="73" fillId="0" borderId="0" xfId="0" applyFont="1" applyAlignment="1"/>
    <xf numFmtId="0" fontId="136" fillId="0" borderId="0" xfId="16815" applyFont="1" applyAlignment="1">
      <alignment vertical="top"/>
    </xf>
    <xf numFmtId="0" fontId="138" fillId="69" borderId="0" xfId="0" applyFont="1" applyFill="1" applyAlignment="1">
      <alignment vertical="center"/>
    </xf>
    <xf numFmtId="0" fontId="78" fillId="0" borderId="0" xfId="0" applyFont="1" applyFill="1" applyAlignment="1">
      <alignment vertical="center" wrapText="1"/>
    </xf>
    <xf numFmtId="0" fontId="78" fillId="0" borderId="0" xfId="0" applyFont="1" applyAlignment="1">
      <alignment vertical="top"/>
    </xf>
    <xf numFmtId="0" fontId="91" fillId="0" borderId="0" xfId="16815" applyFont="1" applyAlignment="1">
      <alignment vertical="top"/>
    </xf>
    <xf numFmtId="0" fontId="79" fillId="0" borderId="0" xfId="0" applyFont="1"/>
    <xf numFmtId="0" fontId="139" fillId="69" borderId="0" xfId="0" applyFont="1" applyFill="1" applyAlignment="1">
      <alignment horizontal="left" vertical="top" wrapText="1"/>
    </xf>
    <xf numFmtId="0" fontId="73" fillId="0" borderId="0" xfId="0" applyFont="1" applyAlignment="1">
      <alignment wrapText="1"/>
    </xf>
    <xf numFmtId="0" fontId="136" fillId="0" borderId="0" xfId="16815" applyFont="1" applyAlignment="1">
      <alignment vertical="top" wrapText="1"/>
    </xf>
    <xf numFmtId="0" fontId="138" fillId="69" borderId="0" xfId="0" applyFont="1" applyFill="1" applyAlignment="1">
      <alignment vertical="top" wrapText="1"/>
    </xf>
    <xf numFmtId="0" fontId="73" fillId="69" borderId="0" xfId="0" applyFont="1" applyFill="1"/>
    <xf numFmtId="0" fontId="138" fillId="69" borderId="0" xfId="0" applyFont="1" applyFill="1" applyAlignment="1">
      <alignment horizontal="left" vertical="top"/>
    </xf>
    <xf numFmtId="0" fontId="137" fillId="69" borderId="0" xfId="16815" applyFont="1" applyFill="1" applyAlignment="1">
      <alignment horizontal="left" vertical="top"/>
    </xf>
    <xf numFmtId="0" fontId="0" fillId="0" borderId="0" xfId="0" applyFont="1" applyAlignment="1">
      <alignment wrapText="1"/>
    </xf>
    <xf numFmtId="0" fontId="0" fillId="3" borderId="0" xfId="0" applyFont="1" applyFill="1" applyProtection="1">
      <protection hidden="1"/>
    </xf>
    <xf numFmtId="0" fontId="0" fillId="3" borderId="0" xfId="0" applyFont="1" applyFill="1" applyAlignment="1" applyProtection="1">
      <alignment horizontal="left" vertical="top"/>
      <protection hidden="1"/>
    </xf>
    <xf numFmtId="0" fontId="0" fillId="3" borderId="44" xfId="0" applyFont="1" applyFill="1" applyBorder="1" applyProtection="1">
      <protection hidden="1"/>
    </xf>
    <xf numFmtId="0" fontId="0" fillId="0" borderId="0" xfId="0" applyFont="1" applyFill="1" applyAlignment="1" applyProtection="1">
      <alignment horizontal="left" vertical="top"/>
      <protection hidden="1"/>
    </xf>
    <xf numFmtId="0" fontId="0" fillId="0" borderId="44" xfId="0" applyFont="1" applyFill="1" applyBorder="1" applyProtection="1">
      <protection hidden="1"/>
    </xf>
    <xf numFmtId="0" fontId="0" fillId="0" borderId="0" xfId="0" applyFill="1" applyBorder="1" applyAlignment="1" applyProtection="1">
      <protection hidden="1"/>
    </xf>
    <xf numFmtId="0" fontId="0" fillId="81" borderId="0" xfId="0" applyFill="1" applyProtection="1">
      <protection hidden="1"/>
    </xf>
    <xf numFmtId="0" fontId="118" fillId="0" borderId="0" xfId="0" applyFont="1" applyFill="1" applyAlignment="1" applyProtection="1">
      <alignment horizontal="center" vertical="top"/>
      <protection hidden="1"/>
    </xf>
    <xf numFmtId="0" fontId="118" fillId="70" borderId="0" xfId="0" applyFont="1" applyFill="1" applyAlignment="1" applyProtection="1">
      <alignment horizontal="center" vertical="top"/>
      <protection hidden="1"/>
    </xf>
    <xf numFmtId="0" fontId="115" fillId="70" borderId="0" xfId="0" applyFont="1" applyFill="1" applyProtection="1">
      <protection hidden="1"/>
    </xf>
    <xf numFmtId="0" fontId="128" fillId="70" borderId="0" xfId="0" applyFont="1" applyFill="1" applyAlignment="1" applyProtection="1">
      <alignment horizontal="left" vertical="center" wrapText="1"/>
      <protection hidden="1"/>
    </xf>
    <xf numFmtId="0" fontId="128" fillId="76" borderId="0" xfId="0" applyFont="1" applyFill="1" applyAlignment="1" applyProtection="1">
      <alignment vertical="center" wrapText="1"/>
      <protection hidden="1"/>
    </xf>
    <xf numFmtId="0" fontId="73" fillId="73" borderId="2" xfId="0" applyFont="1" applyFill="1" applyBorder="1" applyAlignment="1">
      <alignment horizontal="center" vertical="center"/>
    </xf>
    <xf numFmtId="0" fontId="73" fillId="73" borderId="2" xfId="0" applyFont="1" applyFill="1" applyBorder="1" applyAlignment="1">
      <alignment horizontal="center" vertical="center" wrapText="1"/>
    </xf>
    <xf numFmtId="0" fontId="73" fillId="0" borderId="33" xfId="0" applyFont="1" applyBorder="1" applyAlignment="1">
      <alignment horizontal="center" vertical="center" wrapText="1"/>
    </xf>
    <xf numFmtId="0" fontId="0" fillId="0" borderId="0" xfId="0" applyAlignment="1">
      <alignment horizontal="center" vertical="center"/>
    </xf>
    <xf numFmtId="0" fontId="73" fillId="73" borderId="32" xfId="0" applyFont="1" applyFill="1" applyBorder="1" applyAlignment="1">
      <alignment horizontal="center" vertical="center" wrapText="1"/>
    </xf>
    <xf numFmtId="166" fontId="9" fillId="0" borderId="0" xfId="1" applyNumberFormat="1" applyFont="1" applyFill="1" applyBorder="1" applyAlignment="1">
      <alignment horizontal="left" vertical="top" wrapText="1"/>
    </xf>
    <xf numFmtId="0" fontId="76" fillId="0" borderId="0" xfId="0" applyFont="1"/>
    <xf numFmtId="0" fontId="76" fillId="70" borderId="0" xfId="0" applyFont="1" applyFill="1" applyAlignment="1">
      <alignment horizontal="left" vertical="top" wrapText="1"/>
    </xf>
    <xf numFmtId="0" fontId="122" fillId="70" borderId="0" xfId="0" applyFont="1" applyFill="1" applyAlignment="1">
      <alignment horizontal="left" vertical="top" wrapText="1"/>
    </xf>
    <xf numFmtId="0" fontId="76" fillId="0" borderId="0" xfId="0" applyFont="1" applyAlignment="1">
      <alignment horizontal="left" vertical="top"/>
    </xf>
    <xf numFmtId="166" fontId="8" fillId="79" borderId="0" xfId="1" applyNumberFormat="1" applyFont="1" applyFill="1" applyBorder="1" applyAlignment="1">
      <alignment horizontal="left" vertical="top" wrapText="1"/>
    </xf>
    <xf numFmtId="166" fontId="8" fillId="79" borderId="0" xfId="1" applyNumberFormat="1" applyFont="1" applyFill="1" applyBorder="1" applyAlignment="1">
      <alignment horizontal="left" vertical="top"/>
    </xf>
    <xf numFmtId="166" fontId="81" fillId="0" borderId="0" xfId="16815" applyNumberFormat="1" applyFill="1" applyBorder="1" applyAlignment="1">
      <alignment horizontal="left" vertical="top" wrapText="1"/>
    </xf>
    <xf numFmtId="174" fontId="7" fillId="0" borderId="30" xfId="0" applyNumberFormat="1" applyFont="1" applyFill="1" applyBorder="1" applyAlignment="1">
      <alignment horizontal="right" vertical="center"/>
    </xf>
    <xf numFmtId="174" fontId="7" fillId="0" borderId="1" xfId="0" applyNumberFormat="1" applyFont="1" applyFill="1" applyBorder="1" applyAlignment="1">
      <alignment horizontal="right" vertical="center"/>
    </xf>
    <xf numFmtId="0" fontId="73" fillId="73" borderId="30" xfId="0" applyFont="1" applyFill="1" applyBorder="1" applyAlignment="1">
      <alignment horizontal="center" vertical="center" wrapText="1"/>
    </xf>
    <xf numFmtId="0" fontId="73" fillId="73" borderId="33" xfId="0" applyFont="1" applyFill="1" applyBorder="1" applyAlignment="1">
      <alignment horizontal="center" vertical="center" wrapText="1"/>
    </xf>
    <xf numFmtId="0" fontId="73" fillId="73" borderId="62" xfId="0" applyFont="1" applyFill="1" applyBorder="1" applyAlignment="1">
      <alignment horizontal="center" vertical="center" wrapText="1"/>
    </xf>
    <xf numFmtId="0" fontId="0" fillId="0" borderId="1" xfId="0" applyFont="1" applyFill="1" applyBorder="1"/>
    <xf numFmtId="165" fontId="0" fillId="0" borderId="1" xfId="0" applyNumberFormat="1" applyFont="1" applyFill="1" applyBorder="1"/>
    <xf numFmtId="165" fontId="0" fillId="0" borderId="0" xfId="0" applyNumberFormat="1" applyFont="1" applyFill="1" applyBorder="1"/>
    <xf numFmtId="174" fontId="9" fillId="0" borderId="2" xfId="0" applyNumberFormat="1" applyFont="1" applyFill="1" applyBorder="1" applyAlignment="1">
      <alignment horizontal="right" vertical="center" wrapText="1"/>
    </xf>
    <xf numFmtId="0" fontId="0" fillId="82" borderId="0" xfId="0" applyFill="1" applyBorder="1" applyAlignment="1" applyProtection="1">
      <protection hidden="1"/>
    </xf>
    <xf numFmtId="0" fontId="0" fillId="82" borderId="0" xfId="0" applyFill="1" applyBorder="1" applyAlignment="1" applyProtection="1">
      <alignment horizontal="center"/>
      <protection hidden="1"/>
    </xf>
    <xf numFmtId="0" fontId="0" fillId="76" borderId="0" xfId="0" applyFill="1" applyBorder="1" applyAlignment="1" applyProtection="1">
      <protection hidden="1"/>
    </xf>
    <xf numFmtId="0" fontId="102" fillId="76" borderId="0" xfId="0" applyFont="1" applyFill="1" applyAlignment="1" applyProtection="1">
      <alignment horizontal="left" vertical="center"/>
      <protection hidden="1"/>
    </xf>
    <xf numFmtId="0" fontId="115" fillId="0" borderId="0" xfId="0" applyFont="1" applyFill="1" applyProtection="1">
      <protection hidden="1"/>
    </xf>
    <xf numFmtId="0" fontId="0" fillId="84" borderId="0" xfId="0" applyFill="1" applyBorder="1" applyAlignment="1" applyProtection="1">
      <protection hidden="1"/>
    </xf>
    <xf numFmtId="0" fontId="0" fillId="84" borderId="0" xfId="0" applyFill="1" applyBorder="1" applyAlignment="1" applyProtection="1">
      <alignment horizontal="center"/>
      <protection hidden="1"/>
    </xf>
    <xf numFmtId="0" fontId="0" fillId="68" borderId="0" xfId="0" applyFont="1" applyFill="1" applyBorder="1" applyAlignment="1">
      <alignment horizontal="center" vertical="center"/>
    </xf>
    <xf numFmtId="0" fontId="133" fillId="76" borderId="0" xfId="0" applyFont="1" applyFill="1" applyBorder="1" applyAlignment="1" applyProtection="1">
      <alignment horizontal="left" vertical="center"/>
    </xf>
    <xf numFmtId="0" fontId="82" fillId="0" borderId="0" xfId="16860" applyFont="1" applyFill="1" applyBorder="1"/>
    <xf numFmtId="174" fontId="9" fillId="0" borderId="2" xfId="16860" applyNumberFormat="1" applyFont="1" applyFill="1" applyBorder="1" applyAlignment="1">
      <alignment horizontal="right" vertical="center"/>
    </xf>
    <xf numFmtId="0" fontId="9" fillId="0" borderId="0" xfId="16860" applyFont="1" applyFill="1" applyBorder="1" applyAlignment="1"/>
    <xf numFmtId="174" fontId="9" fillId="0" borderId="0" xfId="16860" applyNumberFormat="1" applyFont="1" applyFill="1" applyBorder="1" applyAlignment="1"/>
    <xf numFmtId="174" fontId="0" fillId="0" borderId="0" xfId="0" applyNumberFormat="1"/>
    <xf numFmtId="0" fontId="0" fillId="68" borderId="0" xfId="0" applyFont="1" applyFill="1" applyBorder="1" applyAlignment="1">
      <alignment horizontal="center" vertical="top"/>
    </xf>
    <xf numFmtId="1" fontId="0" fillId="68" borderId="0" xfId="0" applyNumberFormat="1" applyFont="1" applyFill="1" applyBorder="1" applyAlignment="1">
      <alignment horizontal="center" vertical="top"/>
    </xf>
    <xf numFmtId="180" fontId="0" fillId="68" borderId="0" xfId="0" applyNumberFormat="1" applyFont="1" applyFill="1" applyBorder="1" applyAlignment="1">
      <alignment vertical="top"/>
    </xf>
    <xf numFmtId="185" fontId="0" fillId="68" borderId="0" xfId="0" applyNumberFormat="1" applyFont="1" applyFill="1" applyBorder="1" applyAlignment="1">
      <alignment vertical="top"/>
    </xf>
    <xf numFmtId="174" fontId="7" fillId="0" borderId="0" xfId="0" applyNumberFormat="1" applyFont="1" applyFill="1" applyBorder="1" applyAlignment="1">
      <alignment horizontal="right" vertical="center"/>
    </xf>
    <xf numFmtId="0" fontId="0" fillId="0" borderId="0" xfId="0" applyFont="1" applyFill="1"/>
    <xf numFmtId="0" fontId="82" fillId="0" borderId="0" xfId="0" applyFont="1" applyFill="1" applyBorder="1" applyAlignment="1">
      <alignment horizontal="left"/>
    </xf>
    <xf numFmtId="0" fontId="0" fillId="0" borderId="0" xfId="0" applyFill="1"/>
    <xf numFmtId="174" fontId="82" fillId="0" borderId="0" xfId="0" applyNumberFormat="1" applyFont="1" applyFill="1" applyBorder="1" applyAlignment="1"/>
    <xf numFmtId="0" fontId="0" fillId="0" borderId="0" xfId="0" applyFont="1" applyFill="1" applyBorder="1" applyAlignment="1">
      <alignment horizontal="center" vertical="center"/>
    </xf>
    <xf numFmtId="0" fontId="7" fillId="0" borderId="0" xfId="0" applyFont="1" applyFill="1" applyBorder="1" applyAlignment="1">
      <alignment horizontal="left" vertical="top"/>
    </xf>
    <xf numFmtId="0" fontId="7" fillId="0" borderId="0" xfId="0" applyFont="1" applyFill="1" applyBorder="1" applyAlignment="1">
      <alignment horizontal="left"/>
    </xf>
    <xf numFmtId="0" fontId="82" fillId="0" borderId="0" xfId="0" applyFont="1" applyFill="1" applyBorder="1" applyAlignment="1">
      <alignment horizontal="center" vertical="center" wrapText="1"/>
    </xf>
    <xf numFmtId="0" fontId="82" fillId="0" borderId="42" xfId="0" applyFont="1" applyFill="1" applyBorder="1" applyAlignment="1">
      <alignment horizontal="center" vertical="center"/>
    </xf>
    <xf numFmtId="0" fontId="82" fillId="0" borderId="0" xfId="0" applyFont="1" applyFill="1" applyBorder="1" applyAlignment="1">
      <alignment vertical="top" wrapText="1"/>
    </xf>
    <xf numFmtId="165" fontId="0" fillId="0" borderId="42" xfId="0" applyNumberFormat="1" applyFont="1" applyFill="1" applyBorder="1"/>
    <xf numFmtId="2" fontId="7" fillId="0" borderId="30" xfId="0" applyNumberFormat="1" applyFont="1" applyFill="1" applyBorder="1" applyAlignment="1">
      <alignment horizontal="right" vertical="center"/>
    </xf>
    <xf numFmtId="2" fontId="7" fillId="0" borderId="56" xfId="0" applyNumberFormat="1" applyFont="1" applyFill="1" applyBorder="1" applyAlignment="1">
      <alignment horizontal="right" vertical="center"/>
    </xf>
    <xf numFmtId="2" fontId="7" fillId="0" borderId="17" xfId="0" applyNumberFormat="1" applyFont="1" applyFill="1" applyBorder="1" applyAlignment="1">
      <alignment horizontal="right" vertical="center"/>
    </xf>
    <xf numFmtId="4" fontId="37" fillId="84" borderId="0" xfId="0" applyNumberFormat="1" applyFont="1" applyFill="1" applyAlignment="1">
      <alignment horizontal="right" vertical="center"/>
    </xf>
    <xf numFmtId="4" fontId="37" fillId="84" borderId="17" xfId="0" applyNumberFormat="1" applyFont="1" applyFill="1" applyBorder="1" applyAlignment="1">
      <alignment horizontal="right" vertical="center"/>
    </xf>
    <xf numFmtId="4" fontId="82" fillId="0" borderId="0" xfId="0" applyNumberFormat="1" applyFont="1" applyFill="1" applyBorder="1" applyAlignment="1"/>
    <xf numFmtId="4" fontId="82" fillId="0" borderId="17" xfId="0" applyNumberFormat="1" applyFont="1" applyFill="1" applyBorder="1" applyAlignment="1"/>
    <xf numFmtId="4" fontId="7" fillId="0" borderId="17" xfId="0" applyNumberFormat="1" applyFont="1" applyFill="1" applyBorder="1" applyAlignment="1">
      <alignment horizontal="right" vertical="center"/>
    </xf>
    <xf numFmtId="4" fontId="7" fillId="0" borderId="42" xfId="0" applyNumberFormat="1" applyFont="1" applyFill="1" applyBorder="1" applyAlignment="1">
      <alignment horizontal="right" vertical="center"/>
    </xf>
    <xf numFmtId="4" fontId="7" fillId="0" borderId="0" xfId="0" applyNumberFormat="1" applyFont="1" applyFill="1" applyBorder="1" applyAlignment="1">
      <alignment vertical="top" wrapText="1"/>
    </xf>
    <xf numFmtId="4" fontId="37" fillId="84" borderId="42" xfId="0" applyNumberFormat="1" applyFont="1" applyFill="1" applyBorder="1" applyAlignment="1">
      <alignment horizontal="right" vertical="center"/>
    </xf>
    <xf numFmtId="4" fontId="7" fillId="73" borderId="0" xfId="0" applyNumberFormat="1" applyFont="1" applyFill="1" applyBorder="1" applyAlignment="1">
      <alignment horizontal="right" vertical="center"/>
    </xf>
    <xf numFmtId="4" fontId="7" fillId="73" borderId="17" xfId="0" applyNumberFormat="1" applyFont="1" applyFill="1" applyBorder="1" applyAlignment="1">
      <alignment horizontal="right" vertical="center"/>
    </xf>
    <xf numFmtId="4" fontId="7" fillId="73" borderId="42" xfId="0" applyNumberFormat="1" applyFont="1" applyFill="1" applyBorder="1" applyAlignment="1">
      <alignment horizontal="right" vertical="center"/>
    </xf>
    <xf numFmtId="4" fontId="7" fillId="73" borderId="60" xfId="0" applyNumberFormat="1" applyFont="1" applyFill="1" applyBorder="1" applyAlignment="1">
      <alignment horizontal="right" vertical="center"/>
    </xf>
    <xf numFmtId="4" fontId="7" fillId="73" borderId="43" xfId="0" applyNumberFormat="1" applyFont="1" applyFill="1" applyBorder="1" applyAlignment="1">
      <alignment horizontal="right" vertical="center"/>
    </xf>
    <xf numFmtId="4" fontId="9" fillId="0" borderId="2" xfId="1" applyNumberFormat="1" applyFont="1" applyFill="1" applyBorder="1" applyAlignment="1">
      <alignment horizontal="right" wrapText="1"/>
    </xf>
    <xf numFmtId="4" fontId="9" fillId="0" borderId="2" xfId="0" applyNumberFormat="1" applyFont="1" applyFill="1" applyBorder="1" applyAlignment="1">
      <alignment horizontal="right" wrapText="1"/>
    </xf>
    <xf numFmtId="164" fontId="9" fillId="0" borderId="0" xfId="1" applyNumberFormat="1" applyFont="1" applyFill="1" applyBorder="1" applyAlignment="1">
      <alignment horizontal="right" wrapText="1"/>
    </xf>
    <xf numFmtId="4" fontId="9" fillId="0" borderId="0" xfId="0" applyNumberFormat="1" applyFont="1" applyFill="1" applyBorder="1" applyAlignment="1">
      <alignment horizontal="right" wrapText="1"/>
    </xf>
    <xf numFmtId="165" fontId="9" fillId="0" borderId="0" xfId="0" applyNumberFormat="1" applyFont="1" applyFill="1" applyBorder="1" applyAlignment="1">
      <alignment horizontal="right" wrapText="1"/>
    </xf>
    <xf numFmtId="0" fontId="0" fillId="0" borderId="0" xfId="0" applyAlignment="1">
      <alignment horizontal="left" vertical="top"/>
    </xf>
    <xf numFmtId="181" fontId="9" fillId="0" borderId="1" xfId="0" applyNumberFormat="1" applyFont="1" applyFill="1" applyBorder="1" applyAlignment="1">
      <alignment horizontal="right" wrapText="1"/>
    </xf>
    <xf numFmtId="0" fontId="73" fillId="73" borderId="2" xfId="0" applyFont="1" applyFill="1" applyBorder="1" applyAlignment="1">
      <alignment horizontal="center" vertical="center" wrapText="1"/>
    </xf>
    <xf numFmtId="0" fontId="10" fillId="85" borderId="67" xfId="0" applyFont="1" applyFill="1" applyBorder="1" applyAlignment="1">
      <alignment horizontal="center" vertical="center" wrapText="1"/>
    </xf>
    <xf numFmtId="2" fontId="7" fillId="86" borderId="0" xfId="0" applyNumberFormat="1" applyFont="1" applyFill="1" applyAlignment="1">
      <alignment horizontal="right" vertical="center"/>
    </xf>
    <xf numFmtId="2" fontId="7" fillId="87" borderId="0" xfId="0" applyNumberFormat="1" applyFont="1" applyFill="1" applyAlignment="1">
      <alignment horizontal="right" vertical="center"/>
    </xf>
    <xf numFmtId="0" fontId="0" fillId="87" borderId="0" xfId="0" applyFill="1"/>
    <xf numFmtId="2" fontId="0" fillId="87" borderId="0" xfId="0" applyNumberFormat="1" applyFill="1"/>
    <xf numFmtId="2" fontId="7" fillId="87" borderId="0" xfId="0" applyNumberFormat="1" applyFont="1" applyFill="1" applyBorder="1" applyAlignment="1">
      <alignment horizontal="right" vertical="center"/>
    </xf>
    <xf numFmtId="2" fontId="7" fillId="86" borderId="0" xfId="0" applyNumberFormat="1" applyFont="1" applyFill="1" applyBorder="1" applyAlignment="1">
      <alignment horizontal="right" vertical="center"/>
    </xf>
    <xf numFmtId="10" fontId="0" fillId="87" borderId="0" xfId="0" applyNumberFormat="1" applyFill="1"/>
    <xf numFmtId="2" fontId="7" fillId="86" borderId="0" xfId="16860" applyNumberFormat="1" applyFont="1" applyFill="1" applyBorder="1" applyAlignment="1">
      <alignment horizontal="right" vertical="center"/>
    </xf>
    <xf numFmtId="2" fontId="0" fillId="86" borderId="0" xfId="0" applyNumberFormat="1" applyFill="1" applyAlignment="1">
      <alignment horizontal="right"/>
    </xf>
    <xf numFmtId="174" fontId="0" fillId="0" borderId="0" xfId="0" applyNumberFormat="1" applyFill="1" applyBorder="1"/>
    <xf numFmtId="1" fontId="0" fillId="0" borderId="0" xfId="0" applyNumberFormat="1" applyFill="1" applyBorder="1"/>
    <xf numFmtId="0" fontId="73" fillId="73" borderId="2" xfId="0" applyFont="1" applyFill="1" applyBorder="1" applyAlignment="1">
      <alignment horizontal="center" vertical="center" wrapText="1"/>
    </xf>
    <xf numFmtId="164" fontId="133" fillId="70" borderId="0" xfId="1" applyNumberFormat="1" applyFont="1" applyFill="1" applyBorder="1" applyAlignment="1">
      <alignment horizontal="left" vertical="center" wrapText="1"/>
    </xf>
    <xf numFmtId="174" fontId="82" fillId="0" borderId="0" xfId="0" applyNumberFormat="1" applyFont="1" applyFill="1" applyBorder="1" applyAlignment="1">
      <alignment vertical="center"/>
    </xf>
    <xf numFmtId="174" fontId="7" fillId="0" borderId="0" xfId="0" applyNumberFormat="1" applyFont="1" applyFill="1" applyBorder="1" applyAlignment="1"/>
    <xf numFmtId="174" fontId="82" fillId="0" borderId="0" xfId="0" applyNumberFormat="1" applyFont="1" applyFill="1" applyBorder="1" applyAlignment="1">
      <alignment wrapText="1"/>
    </xf>
    <xf numFmtId="0" fontId="7" fillId="0" borderId="0" xfId="0" applyFont="1" applyFill="1" applyBorder="1"/>
    <xf numFmtId="0" fontId="0" fillId="0" borderId="1" xfId="0" applyFill="1" applyBorder="1"/>
    <xf numFmtId="0" fontId="0" fillId="0" borderId="42" xfId="0" applyFill="1" applyBorder="1" applyAlignment="1"/>
    <xf numFmtId="0" fontId="143" fillId="0" borderId="0" xfId="0" applyFont="1" applyFill="1"/>
    <xf numFmtId="174" fontId="143" fillId="0" borderId="0" xfId="0" applyNumberFormat="1" applyFont="1" applyFill="1"/>
    <xf numFmtId="174" fontId="143" fillId="0" borderId="31" xfId="0" applyNumberFormat="1" applyFont="1" applyFill="1" applyBorder="1"/>
    <xf numFmtId="174" fontId="7" fillId="0" borderId="0" xfId="0" applyNumberFormat="1" applyFont="1" applyFill="1" applyBorder="1" applyAlignment="1">
      <alignment horizontal="center" vertical="center"/>
    </xf>
    <xf numFmtId="174" fontId="7" fillId="0" borderId="45" xfId="0" applyNumberFormat="1" applyFont="1" applyFill="1" applyBorder="1" applyAlignment="1">
      <alignment horizontal="right" vertical="center"/>
    </xf>
    <xf numFmtId="174" fontId="82" fillId="0" borderId="42" xfId="0" applyNumberFormat="1" applyFont="1" applyFill="1" applyBorder="1" applyAlignment="1">
      <alignment vertical="center"/>
    </xf>
    <xf numFmtId="174" fontId="7" fillId="0" borderId="32" xfId="0" applyNumberFormat="1" applyFont="1" applyFill="1" applyBorder="1" applyAlignment="1">
      <alignment horizontal="right" vertical="center"/>
    </xf>
    <xf numFmtId="174" fontId="7" fillId="0" borderId="2" xfId="0" applyNumberFormat="1" applyFont="1" applyFill="1" applyBorder="1" applyAlignment="1">
      <alignment horizontal="right" vertical="center"/>
    </xf>
    <xf numFmtId="174" fontId="82" fillId="0" borderId="68" xfId="0" applyNumberFormat="1" applyFont="1" applyFill="1" applyBorder="1" applyAlignment="1"/>
    <xf numFmtId="174" fontId="82" fillId="0" borderId="69" xfId="0" applyNumberFormat="1" applyFont="1" applyFill="1" applyBorder="1" applyAlignment="1">
      <alignment vertical="center"/>
    </xf>
    <xf numFmtId="174" fontId="7" fillId="0" borderId="69" xfId="0" applyNumberFormat="1" applyFont="1" applyFill="1" applyBorder="1" applyAlignment="1">
      <alignment horizontal="right" vertical="center"/>
    </xf>
    <xf numFmtId="174" fontId="82" fillId="0" borderId="69" xfId="0" applyNumberFormat="1" applyFont="1" applyFill="1" applyBorder="1" applyAlignment="1"/>
    <xf numFmtId="174" fontId="7" fillId="0" borderId="69" xfId="0" applyNumberFormat="1" applyFont="1" applyFill="1" applyBorder="1" applyAlignment="1"/>
    <xf numFmtId="174" fontId="82" fillId="0" borderId="69" xfId="0" applyNumberFormat="1" applyFont="1" applyFill="1" applyBorder="1" applyAlignment="1">
      <alignment wrapText="1"/>
    </xf>
    <xf numFmtId="174" fontId="7" fillId="0" borderId="71" xfId="0" applyNumberFormat="1" applyFont="1" applyFill="1" applyBorder="1" applyAlignment="1">
      <alignment horizontal="right" vertical="center"/>
    </xf>
    <xf numFmtId="0" fontId="0" fillId="0" borderId="0" xfId="0" applyFont="1" applyFill="1" applyAlignment="1">
      <alignment horizontal="center" vertical="center"/>
    </xf>
    <xf numFmtId="0" fontId="0" fillId="0" borderId="0" xfId="0" applyFill="1" applyAlignment="1">
      <alignment horizontal="center" vertical="center"/>
    </xf>
    <xf numFmtId="164" fontId="9" fillId="0" borderId="41" xfId="0" applyNumberFormat="1" applyFont="1" applyFill="1" applyBorder="1" applyAlignment="1">
      <alignment horizontal="center" vertical="center" wrapText="1"/>
    </xf>
    <xf numFmtId="174" fontId="0" fillId="0" borderId="0" xfId="0" applyNumberFormat="1" applyBorder="1" applyAlignment="1">
      <alignment horizontal="center" vertical="center"/>
    </xf>
    <xf numFmtId="0" fontId="7" fillId="0" borderId="0" xfId="0" applyFont="1" applyFill="1"/>
    <xf numFmtId="0" fontId="7" fillId="0" borderId="0" xfId="0" applyFont="1" applyFill="1" applyAlignment="1">
      <alignment horizontal="left" vertical="top"/>
    </xf>
    <xf numFmtId="0" fontId="7" fillId="0" borderId="0" xfId="0" applyFont="1" applyFill="1" applyBorder="1" applyAlignment="1">
      <alignment wrapText="1"/>
    </xf>
    <xf numFmtId="0" fontId="7" fillId="0" borderId="0" xfId="0" applyFont="1" applyFill="1" applyBorder="1" applyAlignment="1"/>
    <xf numFmtId="0" fontId="7" fillId="0" borderId="0" xfId="0" applyFont="1" applyFill="1" applyAlignment="1"/>
    <xf numFmtId="0" fontId="7" fillId="0" borderId="16" xfId="0" applyFont="1" applyFill="1" applyBorder="1" applyAlignment="1">
      <alignment horizontal="left" vertical="top"/>
    </xf>
    <xf numFmtId="0" fontId="7" fillId="0" borderId="1" xfId="0" applyFont="1" applyFill="1" applyBorder="1"/>
    <xf numFmtId="0" fontId="7" fillId="0" borderId="1" xfId="0" applyFont="1" applyFill="1" applyBorder="1" applyAlignment="1">
      <alignment horizontal="left" vertical="top"/>
    </xf>
    <xf numFmtId="0" fontId="0" fillId="0" borderId="45" xfId="0" applyFill="1" applyBorder="1" applyAlignment="1"/>
    <xf numFmtId="0" fontId="82" fillId="0" borderId="42" xfId="0" applyFont="1" applyFill="1" applyBorder="1" applyAlignment="1"/>
    <xf numFmtId="0" fontId="82" fillId="0" borderId="42" xfId="0" applyFont="1" applyFill="1" applyBorder="1" applyAlignment="1">
      <alignment wrapText="1"/>
    </xf>
    <xf numFmtId="0" fontId="131" fillId="0" borderId="42" xfId="0" applyFont="1" applyFill="1" applyBorder="1"/>
    <xf numFmtId="0" fontId="0" fillId="0" borderId="42" xfId="0" applyFont="1" applyFill="1" applyBorder="1" applyAlignment="1"/>
    <xf numFmtId="0" fontId="0" fillId="0" borderId="1" xfId="0" applyFill="1" applyBorder="1" applyAlignment="1"/>
    <xf numFmtId="0" fontId="0" fillId="0" borderId="43" xfId="0" applyFill="1" applyBorder="1" applyAlignment="1"/>
    <xf numFmtId="0" fontId="0" fillId="0" borderId="0" xfId="0" applyFill="1" applyAlignment="1">
      <alignment horizontal="left" vertical="top" wrapText="1"/>
    </xf>
    <xf numFmtId="174" fontId="82" fillId="0" borderId="0" xfId="0" applyNumberFormat="1" applyFont="1" applyFill="1" applyBorder="1" applyAlignment="1">
      <alignment horizontal="right"/>
    </xf>
    <xf numFmtId="181" fontId="82" fillId="0" borderId="0" xfId="0" applyNumberFormat="1" applyFont="1" applyFill="1" applyBorder="1" applyAlignment="1">
      <alignment horizontal="right"/>
    </xf>
    <xf numFmtId="174" fontId="0" fillId="0" borderId="0" xfId="0" applyNumberFormat="1" applyFont="1" applyFill="1" applyBorder="1" applyAlignment="1">
      <alignment horizontal="center" vertical="center" wrapText="1"/>
    </xf>
    <xf numFmtId="0" fontId="0" fillId="0" borderId="56" xfId="0" applyFill="1" applyBorder="1"/>
    <xf numFmtId="0" fontId="82" fillId="0" borderId="17" xfId="0" applyFont="1" applyFill="1" applyBorder="1" applyAlignment="1"/>
    <xf numFmtId="0" fontId="0" fillId="0" borderId="17" xfId="0" applyFill="1" applyBorder="1"/>
    <xf numFmtId="0" fontId="7" fillId="0" borderId="17" xfId="0" applyFont="1" applyFill="1" applyBorder="1" applyAlignment="1"/>
    <xf numFmtId="181" fontId="82" fillId="0" borderId="42" xfId="0" applyNumberFormat="1" applyFont="1" applyFill="1" applyBorder="1" applyAlignment="1"/>
    <xf numFmtId="181" fontId="82" fillId="0" borderId="45" xfId="0" applyNumberFormat="1" applyFont="1" applyFill="1" applyBorder="1" applyAlignment="1"/>
    <xf numFmtId="181" fontId="82" fillId="0" borderId="69" xfId="0" applyNumberFormat="1" applyFont="1" applyFill="1" applyBorder="1" applyAlignment="1"/>
    <xf numFmtId="174" fontId="82" fillId="0" borderId="69" xfId="0" applyNumberFormat="1" applyFont="1" applyFill="1" applyBorder="1" applyAlignment="1">
      <alignment horizontal="right"/>
    </xf>
    <xf numFmtId="0" fontId="121" fillId="73" borderId="0" xfId="0" applyFont="1" applyFill="1" applyBorder="1" applyAlignment="1" applyProtection="1">
      <alignment horizontal="center" vertical="top"/>
    </xf>
    <xf numFmtId="0" fontId="81" fillId="73" borderId="0" xfId="16815" applyFont="1" applyFill="1" applyBorder="1" applyAlignment="1">
      <alignment horizontal="center" vertical="top"/>
    </xf>
    <xf numFmtId="0" fontId="81" fillId="73" borderId="0" xfId="16815" applyFont="1" applyFill="1" applyBorder="1" applyAlignment="1">
      <alignment vertical="top"/>
    </xf>
    <xf numFmtId="164" fontId="9" fillId="77" borderId="1" xfId="1" applyNumberFormat="1" applyFont="1" applyFill="1" applyBorder="1" applyAlignment="1">
      <alignment horizontal="left" wrapText="1"/>
    </xf>
    <xf numFmtId="4" fontId="9" fillId="0" borderId="0" xfId="1" applyNumberFormat="1" applyFont="1" applyFill="1" applyBorder="1" applyAlignment="1">
      <alignment horizontal="right" wrapText="1"/>
    </xf>
    <xf numFmtId="165" fontId="7" fillId="0" borderId="45" xfId="0" applyNumberFormat="1" applyFont="1" applyFill="1" applyBorder="1" applyAlignment="1">
      <alignment horizontal="right" vertical="center"/>
    </xf>
    <xf numFmtId="165" fontId="7" fillId="0" borderId="42" xfId="0" applyNumberFormat="1" applyFont="1" applyFill="1" applyBorder="1" applyAlignment="1">
      <alignment horizontal="right" vertical="center"/>
    </xf>
    <xf numFmtId="0" fontId="7" fillId="0" borderId="2" xfId="0" applyFont="1" applyFill="1" applyBorder="1" applyAlignment="1">
      <alignment horizontal="right" vertical="center"/>
    </xf>
    <xf numFmtId="0" fontId="7" fillId="0" borderId="2" xfId="0" applyFont="1" applyFill="1" applyBorder="1" applyAlignment="1">
      <alignment horizontal="center" vertical="center" wrapText="1"/>
    </xf>
    <xf numFmtId="164" fontId="81" fillId="0" borderId="0" xfId="16815" applyNumberFormat="1" applyFill="1" applyBorder="1" applyAlignment="1">
      <alignment horizontal="left" vertical="center"/>
    </xf>
    <xf numFmtId="4" fontId="7" fillId="0" borderId="0" xfId="0" applyNumberFormat="1" applyFont="1" applyFill="1" applyBorder="1" applyAlignment="1">
      <alignment horizontal="right" vertical="center" wrapText="1"/>
    </xf>
    <xf numFmtId="0" fontId="7" fillId="0" borderId="0" xfId="0" applyFont="1" applyFill="1" applyBorder="1" applyAlignment="1">
      <alignment vertical="center" wrapText="1"/>
    </xf>
    <xf numFmtId="4" fontId="0" fillId="0" borderId="0" xfId="0" applyNumberFormat="1" applyAlignment="1">
      <alignment vertical="center"/>
    </xf>
    <xf numFmtId="164" fontId="7" fillId="0" borderId="1" xfId="0" applyNumberFormat="1" applyFont="1" applyFill="1" applyBorder="1" applyAlignment="1">
      <alignment horizontal="right" wrapText="1"/>
    </xf>
    <xf numFmtId="2" fontId="48" fillId="0" borderId="64" xfId="1269" applyNumberFormat="1" applyFont="1" applyFill="1" applyBorder="1"/>
    <xf numFmtId="2" fontId="48" fillId="0" borderId="65" xfId="1269" applyNumberFormat="1" applyFont="1" applyFill="1" applyBorder="1"/>
    <xf numFmtId="2" fontId="48" fillId="0" borderId="1" xfId="1269" applyNumberFormat="1" applyFont="1" applyFill="1" applyBorder="1" applyAlignment="1">
      <alignment horizontal="right" vertical="center"/>
    </xf>
    <xf numFmtId="2" fontId="48" fillId="0" borderId="66" xfId="1269" applyNumberFormat="1" applyFont="1" applyFill="1" applyBorder="1" applyAlignment="1">
      <alignment horizontal="right" vertical="center"/>
    </xf>
    <xf numFmtId="0" fontId="147" fillId="0" borderId="0" xfId="0" applyFont="1" applyFill="1" applyBorder="1" applyAlignment="1">
      <alignment horizontal="left" vertical="top" wrapText="1"/>
    </xf>
    <xf numFmtId="165" fontId="7" fillId="70" borderId="0" xfId="0" applyNumberFormat="1" applyFont="1" applyFill="1" applyBorder="1"/>
    <xf numFmtId="0" fontId="81" fillId="70" borderId="0" xfId="16815" applyFill="1"/>
    <xf numFmtId="0" fontId="74" fillId="0" borderId="0" xfId="16860" applyFill="1"/>
    <xf numFmtId="0" fontId="0" fillId="0" borderId="0" xfId="16860" applyFont="1" applyFill="1"/>
    <xf numFmtId="0" fontId="81" fillId="73" borderId="0" xfId="16815" applyFill="1"/>
    <xf numFmtId="164" fontId="133" fillId="0" borderId="0" xfId="1" applyNumberFormat="1" applyFont="1" applyFill="1" applyBorder="1" applyAlignment="1">
      <alignment horizontal="left" vertical="center" wrapText="1"/>
    </xf>
    <xf numFmtId="0" fontId="0" fillId="0" borderId="0" xfId="0" applyFill="1" applyAlignment="1">
      <alignment horizontal="left" vertical="center"/>
    </xf>
    <xf numFmtId="164" fontId="133" fillId="0" borderId="0" xfId="1" applyNumberFormat="1" applyFont="1" applyFill="1" applyBorder="1" applyAlignment="1">
      <alignment vertical="center" wrapText="1"/>
    </xf>
    <xf numFmtId="164" fontId="9" fillId="0" borderId="33" xfId="0" applyNumberFormat="1" applyFont="1" applyFill="1" applyBorder="1" applyAlignment="1">
      <alignment horizontal="right" wrapText="1"/>
    </xf>
    <xf numFmtId="181" fontId="9" fillId="0" borderId="41" xfId="0" applyNumberFormat="1" applyFont="1" applyFill="1" applyBorder="1" applyAlignment="1">
      <alignment horizontal="right" wrapText="1"/>
    </xf>
    <xf numFmtId="0" fontId="0" fillId="83" borderId="0" xfId="0" applyFill="1" applyBorder="1" applyAlignment="1" applyProtection="1">
      <protection hidden="1"/>
    </xf>
    <xf numFmtId="0" fontId="0" fillId="83" borderId="0" xfId="0" applyFill="1" applyBorder="1" applyAlignment="1" applyProtection="1">
      <alignment horizontal="center"/>
      <protection hidden="1"/>
    </xf>
    <xf numFmtId="0" fontId="0" fillId="88" borderId="0" xfId="0" applyFill="1" applyBorder="1" applyAlignment="1" applyProtection="1">
      <protection hidden="1"/>
    </xf>
    <xf numFmtId="0" fontId="0" fillId="89" borderId="0" xfId="0" applyFill="1" applyBorder="1" applyAlignment="1" applyProtection="1">
      <protection hidden="1"/>
    </xf>
    <xf numFmtId="0" fontId="73" fillId="73" borderId="32" xfId="0" applyFont="1" applyFill="1" applyBorder="1" applyAlignment="1">
      <alignment horizontal="center" vertical="center" wrapText="1"/>
    </xf>
    <xf numFmtId="4" fontId="9" fillId="74" borderId="41" xfId="0" applyNumberFormat="1" applyFont="1" applyFill="1" applyBorder="1" applyAlignment="1" applyProtection="1">
      <alignment horizontal="right"/>
    </xf>
    <xf numFmtId="0" fontId="7" fillId="0" borderId="42" xfId="0" applyFont="1" applyFill="1" applyBorder="1" applyAlignment="1">
      <alignment horizontal="left"/>
    </xf>
    <xf numFmtId="164" fontId="7" fillId="0" borderId="30" xfId="1" applyNumberFormat="1" applyFont="1" applyFill="1" applyBorder="1" applyAlignment="1">
      <alignment horizontal="left" wrapText="1"/>
    </xf>
    <xf numFmtId="164" fontId="37" fillId="0" borderId="0" xfId="1" applyNumberFormat="1" applyFont="1" applyFill="1" applyBorder="1" applyAlignment="1">
      <alignment horizontal="right"/>
    </xf>
    <xf numFmtId="4" fontId="7" fillId="0" borderId="0" xfId="1" applyNumberFormat="1" applyFont="1" applyFill="1" applyBorder="1" applyAlignment="1">
      <alignment horizontal="left" wrapText="1"/>
    </xf>
    <xf numFmtId="4" fontId="7" fillId="0" borderId="30" xfId="1" applyNumberFormat="1" applyFont="1" applyFill="1" applyBorder="1" applyAlignment="1">
      <alignment horizontal="left" vertical="center" wrapText="1"/>
    </xf>
    <xf numFmtId="4" fontId="7" fillId="0" borderId="1" xfId="1" applyNumberFormat="1" applyFont="1" applyFill="1" applyBorder="1" applyAlignment="1">
      <alignment horizontal="left" vertical="center" wrapText="1"/>
    </xf>
    <xf numFmtId="164" fontId="7" fillId="0" borderId="1" xfId="1" applyNumberFormat="1" applyFont="1" applyFill="1" applyBorder="1" applyAlignment="1">
      <alignment horizontal="left" wrapText="1"/>
    </xf>
    <xf numFmtId="181" fontId="9" fillId="0" borderId="2" xfId="0" applyNumberFormat="1" applyFont="1" applyFill="1" applyBorder="1" applyAlignment="1">
      <alignment horizontal="right" vertical="center" wrapText="1"/>
    </xf>
    <xf numFmtId="175" fontId="7" fillId="0" borderId="30" xfId="0" applyNumberFormat="1" applyFont="1" applyBorder="1" applyAlignment="1">
      <alignment horizontal="center" vertical="center"/>
    </xf>
    <xf numFmtId="164" fontId="7" fillId="0" borderId="30" xfId="1" applyNumberFormat="1" applyFont="1" applyFill="1" applyBorder="1" applyAlignment="1">
      <alignment horizontal="left" vertical="top" wrapText="1"/>
    </xf>
    <xf numFmtId="165" fontId="7" fillId="73" borderId="42" xfId="0" applyNumberFormat="1" applyFont="1" applyFill="1" applyBorder="1" applyAlignment="1">
      <alignment horizontal="right" vertical="center"/>
    </xf>
    <xf numFmtId="165" fontId="7" fillId="73" borderId="43" xfId="0" applyNumberFormat="1" applyFont="1" applyFill="1" applyBorder="1" applyAlignment="1">
      <alignment horizontal="right" vertical="center"/>
    </xf>
    <xf numFmtId="4" fontId="9" fillId="77" borderId="42" xfId="1" applyNumberFormat="1" applyFont="1" applyFill="1" applyBorder="1" applyAlignment="1">
      <alignment horizontal="left" wrapText="1"/>
    </xf>
    <xf numFmtId="43" fontId="9" fillId="0" borderId="33" xfId="33953" applyFont="1" applyFill="1" applyBorder="1" applyAlignment="1">
      <alignment horizontal="right" vertical="center"/>
    </xf>
    <xf numFmtId="165" fontId="9" fillId="0" borderId="33" xfId="0" applyNumberFormat="1" applyFont="1" applyFill="1" applyBorder="1" applyAlignment="1">
      <alignment horizontal="right" wrapText="1"/>
    </xf>
    <xf numFmtId="182" fontId="7" fillId="0" borderId="42" xfId="0" applyNumberFormat="1" applyFont="1" applyFill="1" applyBorder="1" applyAlignment="1">
      <alignment horizontal="right" vertical="center"/>
    </xf>
    <xf numFmtId="175" fontId="7" fillId="0" borderId="45" xfId="0" applyNumberFormat="1" applyFont="1" applyBorder="1" applyAlignment="1">
      <alignment horizontal="center" vertical="center"/>
    </xf>
    <xf numFmtId="2" fontId="7" fillId="0" borderId="42" xfId="0" applyNumberFormat="1" applyFont="1" applyBorder="1" applyAlignment="1"/>
    <xf numFmtId="0" fontId="7" fillId="0" borderId="33" xfId="0" applyFont="1" applyFill="1" applyBorder="1" applyAlignment="1">
      <alignment horizontal="center" vertical="center" wrapText="1"/>
    </xf>
    <xf numFmtId="164" fontId="9" fillId="0" borderId="33" xfId="0" applyNumberFormat="1" applyFont="1" applyFill="1" applyBorder="1" applyAlignment="1">
      <alignment horizontal="right" vertical="center"/>
    </xf>
    <xf numFmtId="175" fontId="7" fillId="0" borderId="45" xfId="0" applyNumberFormat="1" applyFont="1" applyBorder="1" applyAlignment="1">
      <alignment horizontal="left"/>
    </xf>
    <xf numFmtId="186" fontId="9" fillId="0" borderId="2" xfId="33953" applyNumberFormat="1" applyFont="1" applyFill="1" applyBorder="1" applyAlignment="1">
      <alignment horizontal="right" vertical="center" wrapText="1"/>
    </xf>
    <xf numFmtId="0" fontId="0" fillId="0" borderId="0" xfId="0" applyBorder="1" applyAlignment="1">
      <alignment vertical="center"/>
    </xf>
    <xf numFmtId="4" fontId="82" fillId="0" borderId="42" xfId="0" applyNumberFormat="1" applyFont="1" applyFill="1" applyBorder="1" applyAlignment="1"/>
    <xf numFmtId="0" fontId="0" fillId="0" borderId="0" xfId="0" applyFill="1" applyAlignment="1" applyProtection="1">
      <alignment horizontal="center"/>
      <protection hidden="1"/>
    </xf>
    <xf numFmtId="0" fontId="73" fillId="73" borderId="32" xfId="0" applyFont="1" applyFill="1" applyBorder="1" applyAlignment="1">
      <alignment horizontal="center" vertical="center" wrapText="1"/>
    </xf>
    <xf numFmtId="0" fontId="11" fillId="73" borderId="0" xfId="0" applyFont="1" applyFill="1" applyAlignment="1">
      <alignment vertical="top"/>
    </xf>
    <xf numFmtId="0" fontId="102" fillId="0" borderId="0" xfId="0" applyFont="1" applyFill="1" applyAlignment="1" applyProtection="1">
      <alignment horizontal="left" vertical="center"/>
      <protection hidden="1"/>
    </xf>
    <xf numFmtId="0" fontId="34" fillId="0" borderId="0" xfId="0" applyFont="1" applyFill="1" applyBorder="1" applyAlignment="1" applyProtection="1">
      <alignment vertical="top"/>
      <protection hidden="1"/>
    </xf>
    <xf numFmtId="0" fontId="0" fillId="66" borderId="0" xfId="0" applyFill="1"/>
    <xf numFmtId="0" fontId="0" fillId="66" borderId="0" xfId="0" applyFill="1" applyAlignment="1"/>
    <xf numFmtId="174" fontId="73" fillId="66" borderId="0" xfId="0" applyNumberFormat="1" applyFont="1" applyFill="1"/>
    <xf numFmtId="0" fontId="73" fillId="66" borderId="41" xfId="0" applyFont="1" applyFill="1" applyBorder="1" applyAlignment="1">
      <alignment horizontal="right"/>
    </xf>
    <xf numFmtId="1" fontId="7" fillId="66" borderId="41" xfId="0" applyNumberFormat="1" applyFont="1" applyFill="1" applyBorder="1" applyAlignment="1">
      <alignment horizontal="right" vertical="center"/>
    </xf>
    <xf numFmtId="1" fontId="7" fillId="66" borderId="0" xfId="0" applyNumberFormat="1" applyFont="1" applyFill="1" applyBorder="1" applyAlignment="1">
      <alignment horizontal="right" vertical="center"/>
    </xf>
    <xf numFmtId="164" fontId="7" fillId="66" borderId="41" xfId="0" applyNumberFormat="1" applyFont="1" applyFill="1" applyBorder="1" applyAlignment="1">
      <alignment horizontal="right" vertical="center"/>
    </xf>
    <xf numFmtId="182" fontId="7" fillId="66" borderId="41" xfId="0" applyNumberFormat="1" applyFont="1" applyFill="1" applyBorder="1" applyAlignment="1">
      <alignment horizontal="right" vertical="center"/>
    </xf>
    <xf numFmtId="0" fontId="82" fillId="0" borderId="56" xfId="0" applyFont="1" applyFill="1" applyBorder="1" applyAlignment="1"/>
    <xf numFmtId="181" fontId="82" fillId="0" borderId="68" xfId="0" applyNumberFormat="1" applyFont="1" applyFill="1" applyBorder="1" applyAlignment="1"/>
    <xf numFmtId="0" fontId="82" fillId="0" borderId="45" xfId="0" applyFont="1" applyFill="1" applyBorder="1" applyAlignment="1">
      <alignment horizontal="left"/>
    </xf>
    <xf numFmtId="0" fontId="149" fillId="73" borderId="0" xfId="0" applyFont="1" applyFill="1" applyAlignment="1">
      <alignment horizontal="center" vertical="top"/>
    </xf>
    <xf numFmtId="0" fontId="149" fillId="73" borderId="0" xfId="0" applyFont="1" applyFill="1" applyAlignment="1">
      <alignment vertical="top"/>
    </xf>
    <xf numFmtId="165" fontId="149" fillId="73" borderId="0" xfId="0" applyNumberFormat="1" applyFont="1" applyFill="1" applyAlignment="1">
      <alignment vertical="top"/>
    </xf>
    <xf numFmtId="0" fontId="0" fillId="73" borderId="2" xfId="0" applyFill="1" applyBorder="1" applyAlignment="1">
      <alignment vertical="center"/>
    </xf>
    <xf numFmtId="0" fontId="0" fillId="73" borderId="33" xfId="0" applyFill="1" applyBorder="1" applyAlignment="1">
      <alignment vertical="center"/>
    </xf>
    <xf numFmtId="0" fontId="0" fillId="73" borderId="2" xfId="0" applyFill="1" applyBorder="1" applyAlignment="1">
      <alignment horizontal="center" vertical="center"/>
    </xf>
    <xf numFmtId="0" fontId="0" fillId="73" borderId="33" xfId="0" applyFill="1" applyBorder="1" applyAlignment="1">
      <alignment horizontal="center" vertical="center"/>
    </xf>
    <xf numFmtId="0" fontId="0" fillId="0" borderId="0" xfId="0" applyFont="1" applyFill="1" applyBorder="1" applyAlignment="1">
      <alignment horizontal="center" vertical="center"/>
    </xf>
    <xf numFmtId="166" fontId="89" fillId="0" borderId="0" xfId="1"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Alignment="1">
      <alignment horizontal="left"/>
    </xf>
    <xf numFmtId="181" fontId="9" fillId="0" borderId="72" xfId="0" applyNumberFormat="1" applyFont="1" applyFill="1" applyBorder="1" applyAlignment="1">
      <alignment horizontal="right" wrapText="1"/>
    </xf>
    <xf numFmtId="0" fontId="12" fillId="77" borderId="16" xfId="0" applyFont="1" applyFill="1" applyBorder="1" applyAlignment="1">
      <alignment horizontal="center" vertical="top" wrapText="1"/>
    </xf>
    <xf numFmtId="0" fontId="0" fillId="0" borderId="17" xfId="0" applyFont="1" applyFill="1" applyBorder="1" applyAlignment="1">
      <alignment horizontal="center" vertical="center"/>
    </xf>
    <xf numFmtId="0" fontId="0" fillId="0" borderId="60" xfId="0" applyFont="1" applyFill="1" applyBorder="1" applyAlignment="1">
      <alignment horizontal="center" vertical="center"/>
    </xf>
    <xf numFmtId="0" fontId="7" fillId="73" borderId="56" xfId="0" applyFont="1" applyFill="1" applyBorder="1" applyAlignment="1">
      <alignment vertical="top"/>
    </xf>
    <xf numFmtId="0" fontId="7" fillId="0" borderId="17" xfId="16860" applyFont="1" applyFill="1" applyBorder="1" applyAlignment="1">
      <alignment horizontal="center" vertical="top"/>
    </xf>
    <xf numFmtId="0" fontId="0" fillId="0" borderId="17" xfId="0" applyFont="1" applyFill="1" applyBorder="1"/>
    <xf numFmtId="0" fontId="0" fillId="0" borderId="17" xfId="0" applyFont="1" applyBorder="1" applyAlignment="1">
      <alignment vertical="top"/>
    </xf>
    <xf numFmtId="0" fontId="7" fillId="0" borderId="60" xfId="16860" applyFont="1" applyFill="1" applyBorder="1" applyAlignment="1">
      <alignment horizontal="center" vertical="top"/>
    </xf>
    <xf numFmtId="0" fontId="9" fillId="73" borderId="16" xfId="0" applyFont="1" applyFill="1" applyBorder="1" applyAlignment="1" applyProtection="1">
      <alignment horizontal="center" vertical="top" wrapText="1"/>
    </xf>
    <xf numFmtId="0" fontId="9" fillId="70" borderId="0" xfId="0" applyFont="1" applyFill="1" applyBorder="1" applyAlignment="1">
      <alignment horizontal="center" vertical="center"/>
    </xf>
    <xf numFmtId="0" fontId="9" fillId="70" borderId="0" xfId="0" applyFont="1" applyFill="1" applyBorder="1" applyAlignment="1">
      <alignment horizontal="left" vertical="top"/>
    </xf>
    <xf numFmtId="9" fontId="0" fillId="0" borderId="0" xfId="33951" applyFont="1" applyFill="1" applyBorder="1" applyAlignment="1">
      <alignment horizontal="center"/>
    </xf>
    <xf numFmtId="166" fontId="100" fillId="0" borderId="0" xfId="1" applyNumberFormat="1" applyFont="1" applyFill="1" applyBorder="1" applyAlignment="1">
      <alignment horizontal="left" vertical="top" wrapText="1"/>
    </xf>
    <xf numFmtId="0" fontId="152" fillId="0" borderId="0" xfId="0" applyFont="1"/>
    <xf numFmtId="2" fontId="152" fillId="0" borderId="0" xfId="0" applyNumberFormat="1" applyFont="1"/>
    <xf numFmtId="0" fontId="0" fillId="0" borderId="0" xfId="0" applyFont="1" applyFill="1" applyBorder="1" applyAlignment="1">
      <alignment horizontal="center" vertical="center"/>
    </xf>
    <xf numFmtId="0" fontId="0" fillId="0" borderId="1" xfId="0" applyFont="1" applyFill="1" applyBorder="1" applyAlignment="1">
      <alignment horizontal="center" vertical="center"/>
    </xf>
    <xf numFmtId="0" fontId="7" fillId="0" borderId="0" xfId="0" applyFont="1" applyFill="1" applyBorder="1" applyAlignment="1">
      <alignment horizontal="left" vertical="top" wrapText="1"/>
    </xf>
    <xf numFmtId="164" fontId="84" fillId="0" borderId="0" xfId="0" applyNumberFormat="1" applyFont="1" applyFill="1" applyBorder="1" applyAlignment="1">
      <alignment horizontal="right" wrapText="1"/>
    </xf>
    <xf numFmtId="164" fontId="79" fillId="0" borderId="0" xfId="0" applyNumberFormat="1" applyFont="1" applyBorder="1"/>
    <xf numFmtId="164" fontId="100" fillId="70" borderId="0" xfId="1" applyNumberFormat="1" applyFont="1" applyFill="1" applyBorder="1" applyAlignment="1">
      <alignment horizontal="left" vertical="center" wrapText="1"/>
    </xf>
    <xf numFmtId="0" fontId="74" fillId="0" borderId="45" xfId="0" applyFont="1" applyFill="1" applyBorder="1" applyAlignment="1"/>
    <xf numFmtId="0" fontId="74" fillId="0" borderId="42" xfId="0" applyFont="1" applyFill="1" applyBorder="1" applyAlignment="1"/>
    <xf numFmtId="0" fontId="74" fillId="0" borderId="0" xfId="0" applyFont="1"/>
    <xf numFmtId="0" fontId="74" fillId="73" borderId="0" xfId="0" applyFont="1" applyFill="1"/>
    <xf numFmtId="0" fontId="74" fillId="0" borderId="0" xfId="0" applyFont="1" applyFill="1"/>
    <xf numFmtId="0" fontId="74" fillId="70" borderId="30" xfId="0" applyFont="1" applyFill="1" applyBorder="1" applyAlignment="1">
      <alignment horizontal="left" wrapText="1"/>
    </xf>
    <xf numFmtId="0" fontId="74" fillId="70" borderId="0" xfId="0" applyFont="1" applyFill="1"/>
    <xf numFmtId="2" fontId="74" fillId="70" borderId="0" xfId="0" applyNumberFormat="1" applyFont="1" applyFill="1" applyAlignment="1">
      <alignment horizontal="right" vertical="center"/>
    </xf>
    <xf numFmtId="4" fontId="74" fillId="0" borderId="0" xfId="0" applyNumberFormat="1" applyFont="1"/>
    <xf numFmtId="4" fontId="74" fillId="0" borderId="0" xfId="0" applyNumberFormat="1" applyFont="1" applyFill="1" applyAlignment="1">
      <alignment horizontal="left" vertical="top"/>
    </xf>
    <xf numFmtId="4" fontId="74" fillId="0" borderId="0" xfId="0" applyNumberFormat="1" applyFont="1" applyAlignment="1">
      <alignment vertical="center"/>
    </xf>
    <xf numFmtId="0" fontId="74" fillId="0" borderId="0" xfId="0" applyFont="1" applyFill="1" applyAlignment="1">
      <alignment vertical="top" wrapText="1"/>
    </xf>
    <xf numFmtId="4" fontId="74" fillId="0" borderId="0" xfId="0" applyNumberFormat="1" applyFont="1" applyFill="1"/>
    <xf numFmtId="164" fontId="74" fillId="0" borderId="0" xfId="0" applyNumberFormat="1" applyFont="1"/>
    <xf numFmtId="0" fontId="74" fillId="0" borderId="0" xfId="0" applyFont="1" applyAlignment="1">
      <alignment horizontal="center" vertical="center"/>
    </xf>
    <xf numFmtId="0" fontId="74" fillId="0" borderId="0" xfId="0" applyFont="1" applyFill="1" applyAlignment="1">
      <alignment horizontal="left" vertical="top"/>
    </xf>
    <xf numFmtId="0" fontId="81" fillId="0" borderId="0" xfId="16815" applyFont="1" applyFill="1" applyAlignment="1"/>
    <xf numFmtId="0" fontId="74" fillId="0" borderId="0" xfId="0" applyFont="1" applyFill="1" applyAlignment="1">
      <alignment horizontal="left" vertical="center"/>
    </xf>
    <xf numFmtId="0" fontId="74" fillId="0" borderId="0" xfId="0" applyFont="1" applyFill="1" applyAlignment="1">
      <alignment horizontal="left" vertical="center" wrapText="1"/>
    </xf>
    <xf numFmtId="0" fontId="81" fillId="0" borderId="0" xfId="16815" applyFont="1" applyFill="1"/>
    <xf numFmtId="183" fontId="74" fillId="0" borderId="0" xfId="0" applyNumberFormat="1" applyFont="1" applyFill="1"/>
    <xf numFmtId="0" fontId="74" fillId="0" borderId="0" xfId="0" applyFont="1" applyFill="1" applyBorder="1" applyAlignment="1">
      <alignment horizontal="left" vertical="center"/>
    </xf>
    <xf numFmtId="0" fontId="81" fillId="0" borderId="0" xfId="16815" applyFont="1" applyFill="1" applyBorder="1" applyAlignment="1">
      <alignment vertical="top"/>
    </xf>
    <xf numFmtId="178" fontId="74" fillId="0" borderId="43" xfId="0" applyNumberFormat="1" applyFont="1" applyBorder="1" applyAlignment="1"/>
    <xf numFmtId="0" fontId="81" fillId="0" borderId="0" xfId="16815" applyFont="1" applyFill="1" applyAlignment="1">
      <alignment horizontal="left" vertical="center"/>
    </xf>
    <xf numFmtId="164" fontId="74" fillId="0" borderId="0" xfId="0" applyNumberFormat="1" applyFont="1" applyBorder="1"/>
    <xf numFmtId="0" fontId="74" fillId="0" borderId="0" xfId="0" applyFont="1" applyBorder="1"/>
    <xf numFmtId="0" fontId="74" fillId="0" borderId="0" xfId="0" applyFont="1" applyFill="1" applyBorder="1"/>
    <xf numFmtId="164" fontId="7" fillId="0" borderId="0" xfId="0" applyNumberFormat="1" applyFont="1" applyFill="1" applyAlignment="1"/>
    <xf numFmtId="164" fontId="9" fillId="70" borderId="30" xfId="1" applyNumberFormat="1" applyFont="1" applyFill="1" applyBorder="1" applyAlignment="1">
      <alignment horizontal="center" vertical="center"/>
    </xf>
    <xf numFmtId="164" fontId="9" fillId="70" borderId="30" xfId="1" applyNumberFormat="1" applyFont="1" applyFill="1" applyBorder="1" applyAlignment="1">
      <alignment horizontal="left"/>
    </xf>
    <xf numFmtId="164" fontId="9" fillId="70" borderId="0" xfId="1" applyNumberFormat="1" applyFont="1" applyFill="1" applyBorder="1" applyAlignment="1">
      <alignment horizontal="center" vertical="center"/>
    </xf>
    <xf numFmtId="4" fontId="9" fillId="70" borderId="0" xfId="1" applyNumberFormat="1" applyFont="1" applyFill="1" applyBorder="1" applyAlignment="1">
      <alignment horizontal="center" vertical="center"/>
    </xf>
    <xf numFmtId="4" fontId="9" fillId="70" borderId="42" xfId="1" applyNumberFormat="1" applyFont="1" applyFill="1" applyBorder="1" applyAlignment="1">
      <alignment horizontal="center" vertical="center"/>
    </xf>
    <xf numFmtId="0" fontId="9" fillId="73" borderId="2" xfId="605" applyFont="1" applyFill="1" applyBorder="1" applyAlignment="1">
      <alignment vertical="top" wrapText="1"/>
    </xf>
    <xf numFmtId="166" fontId="9" fillId="73" borderId="2" xfId="1" applyNumberFormat="1" applyFont="1" applyFill="1" applyBorder="1" applyAlignment="1">
      <alignment horizontal="left" vertical="center" wrapText="1"/>
    </xf>
    <xf numFmtId="0" fontId="9" fillId="73" borderId="16" xfId="0" applyFont="1" applyFill="1" applyBorder="1" applyAlignment="1">
      <alignment horizontal="center" vertical="center" wrapText="1"/>
    </xf>
    <xf numFmtId="164" fontId="74" fillId="0" borderId="56" xfId="0" applyNumberFormat="1" applyFont="1" applyBorder="1"/>
    <xf numFmtId="164" fontId="7" fillId="0" borderId="17" xfId="0" applyNumberFormat="1" applyFont="1" applyFill="1" applyBorder="1" applyAlignment="1">
      <alignment horizontal="right"/>
    </xf>
    <xf numFmtId="164" fontId="74" fillId="0" borderId="17" xfId="0" applyNumberFormat="1" applyFont="1" applyBorder="1"/>
    <xf numFmtId="164" fontId="7" fillId="0" borderId="42" xfId="0" applyNumberFormat="1" applyFont="1" applyFill="1" applyBorder="1" applyAlignment="1">
      <alignment horizontal="right"/>
    </xf>
    <xf numFmtId="164" fontId="7" fillId="0" borderId="0" xfId="0" quotePrefix="1" applyNumberFormat="1" applyFont="1" applyFill="1" applyBorder="1" applyAlignment="1">
      <alignment horizontal="right"/>
    </xf>
    <xf numFmtId="0" fontId="0" fillId="73" borderId="32" xfId="0" applyFont="1" applyFill="1" applyBorder="1"/>
    <xf numFmtId="0" fontId="73" fillId="73" borderId="33" xfId="0" applyFont="1" applyFill="1" applyBorder="1" applyAlignment="1">
      <alignment horizontal="center" vertical="center"/>
    </xf>
    <xf numFmtId="0" fontId="0" fillId="0" borderId="44" xfId="0" applyFont="1" applyBorder="1"/>
    <xf numFmtId="182" fontId="0" fillId="0" borderId="0" xfId="33951" applyNumberFormat="1" applyFont="1" applyBorder="1"/>
    <xf numFmtId="182" fontId="0" fillId="0" borderId="42" xfId="33951" applyNumberFormat="1" applyFont="1" applyBorder="1"/>
    <xf numFmtId="0" fontId="73" fillId="73" borderId="32" xfId="0" applyFont="1" applyFill="1" applyBorder="1"/>
    <xf numFmtId="9" fontId="73" fillId="73" borderId="2" xfId="0" applyNumberFormat="1" applyFont="1" applyFill="1" applyBorder="1"/>
    <xf numFmtId="9" fontId="73" fillId="73" borderId="33" xfId="0" applyNumberFormat="1" applyFont="1" applyFill="1" applyBorder="1"/>
    <xf numFmtId="165" fontId="73" fillId="73" borderId="2" xfId="0" applyNumberFormat="1" applyFont="1" applyFill="1" applyBorder="1"/>
    <xf numFmtId="165" fontId="73" fillId="73" borderId="33" xfId="0" applyNumberFormat="1" applyFont="1" applyFill="1" applyBorder="1"/>
    <xf numFmtId="164" fontId="73" fillId="73" borderId="32" xfId="0" applyNumberFormat="1" applyFont="1" applyFill="1" applyBorder="1"/>
    <xf numFmtId="164" fontId="73" fillId="73" borderId="2" xfId="0" applyNumberFormat="1" applyFont="1" applyFill="1" applyBorder="1"/>
    <xf numFmtId="164" fontId="73" fillId="73" borderId="33" xfId="0" applyNumberFormat="1" applyFont="1" applyFill="1" applyBorder="1"/>
    <xf numFmtId="0" fontId="0" fillId="0" borderId="0" xfId="0" applyAlignment="1">
      <alignment vertical="center" wrapText="1"/>
    </xf>
    <xf numFmtId="4" fontId="7" fillId="0" borderId="0" xfId="0" applyNumberFormat="1" applyFont="1" applyFill="1" applyBorder="1" applyAlignment="1">
      <alignment horizontal="right"/>
    </xf>
    <xf numFmtId="0" fontId="84" fillId="90" borderId="16" xfId="605" applyFont="1" applyFill="1" applyBorder="1" applyAlignment="1">
      <alignment vertical="top" wrapText="1"/>
    </xf>
    <xf numFmtId="0" fontId="9" fillId="90" borderId="2" xfId="0" applyFont="1" applyFill="1" applyBorder="1" applyAlignment="1">
      <alignment horizontal="center" vertical="center" wrapText="1"/>
    </xf>
    <xf numFmtId="0" fontId="9" fillId="73" borderId="32" xfId="0" applyFont="1" applyFill="1" applyBorder="1" applyAlignment="1">
      <alignment horizontal="center" vertical="center" wrapText="1"/>
    </xf>
    <xf numFmtId="164" fontId="7" fillId="0" borderId="44" xfId="1" applyNumberFormat="1" applyFont="1" applyFill="1" applyBorder="1" applyAlignment="1">
      <alignment horizontal="left"/>
    </xf>
    <xf numFmtId="2" fontId="48" fillId="0" borderId="0" xfId="1269" applyNumberFormat="1" applyFont="1" applyFill="1" applyBorder="1"/>
    <xf numFmtId="2" fontId="0" fillId="0" borderId="0" xfId="0" applyNumberFormat="1" applyFill="1" applyBorder="1"/>
    <xf numFmtId="164" fontId="7" fillId="0" borderId="47" xfId="1" applyNumberFormat="1" applyFont="1" applyFill="1" applyBorder="1" applyAlignment="1">
      <alignment horizontal="left"/>
    </xf>
    <xf numFmtId="2" fontId="7" fillId="0" borderId="43" xfId="0" applyNumberFormat="1" applyFont="1" applyFill="1" applyBorder="1" applyAlignment="1">
      <alignment horizontal="right" vertical="center"/>
    </xf>
    <xf numFmtId="164" fontId="9" fillId="0" borderId="47" xfId="0" applyNumberFormat="1" applyFont="1" applyFill="1" applyBorder="1" applyAlignment="1">
      <alignment horizontal="right" wrapText="1"/>
    </xf>
    <xf numFmtId="182" fontId="9" fillId="0" borderId="43" xfId="0" applyNumberFormat="1" applyFont="1" applyFill="1" applyBorder="1" applyAlignment="1">
      <alignment horizontal="right" wrapText="1"/>
    </xf>
    <xf numFmtId="0" fontId="74" fillId="0" borderId="0" xfId="16860" applyFont="1"/>
    <xf numFmtId="0" fontId="84" fillId="73" borderId="46" xfId="605" applyFont="1" applyFill="1" applyBorder="1" applyAlignment="1">
      <alignment vertical="top" wrapText="1"/>
    </xf>
    <xf numFmtId="0" fontId="74" fillId="73" borderId="30" xfId="16860" applyFont="1" applyFill="1" applyBorder="1"/>
    <xf numFmtId="0" fontId="9" fillId="73" borderId="32" xfId="16860" applyFont="1" applyFill="1" applyBorder="1" applyAlignment="1">
      <alignment horizontal="center" vertical="center"/>
    </xf>
    <xf numFmtId="0" fontId="9" fillId="73" borderId="33" xfId="16860" applyFont="1" applyFill="1" applyBorder="1" applyAlignment="1">
      <alignment horizontal="center" vertical="center" wrapText="1"/>
    </xf>
    <xf numFmtId="166" fontId="7" fillId="0" borderId="44" xfId="1" applyNumberFormat="1" applyFont="1" applyFill="1" applyBorder="1" applyAlignment="1">
      <alignment horizontal="left"/>
    </xf>
    <xf numFmtId="174" fontId="82" fillId="0" borderId="17" xfId="16860" applyNumberFormat="1" applyFont="1" applyFill="1" applyBorder="1"/>
    <xf numFmtId="174" fontId="7" fillId="0" borderId="42" xfId="16860" applyNumberFormat="1" applyFont="1" applyFill="1" applyBorder="1" applyAlignment="1">
      <alignment horizontal="right" vertical="center"/>
    </xf>
    <xf numFmtId="0" fontId="9" fillId="0" borderId="32" xfId="16860" applyFont="1" applyFill="1" applyBorder="1" applyAlignment="1">
      <alignment horizontal="right"/>
    </xf>
    <xf numFmtId="174" fontId="9" fillId="0" borderId="33" xfId="16860" applyNumberFormat="1" applyFont="1" applyFill="1" applyBorder="1" applyAlignment="1">
      <alignment horizontal="right" vertical="center"/>
    </xf>
    <xf numFmtId="164" fontId="9" fillId="73" borderId="16" xfId="1" applyNumberFormat="1" applyFont="1" applyFill="1" applyBorder="1" applyAlignment="1">
      <alignment vertical="center" wrapText="1"/>
    </xf>
    <xf numFmtId="0" fontId="73" fillId="73" borderId="32" xfId="0" applyFont="1" applyFill="1" applyBorder="1" applyAlignment="1">
      <alignment horizontal="center" vertical="top" wrapText="1"/>
    </xf>
    <xf numFmtId="0" fontId="73" fillId="73" borderId="16" xfId="0" applyFont="1" applyFill="1" applyBorder="1" applyAlignment="1">
      <alignment horizontal="center" vertical="top" wrapText="1"/>
    </xf>
    <xf numFmtId="164" fontId="9" fillId="73" borderId="16" xfId="1" applyNumberFormat="1" applyFont="1" applyFill="1" applyBorder="1" applyAlignment="1">
      <alignment horizontal="center" vertical="center" wrapText="1"/>
    </xf>
    <xf numFmtId="0" fontId="74" fillId="0" borderId="56" xfId="0" applyFont="1" applyBorder="1" applyAlignment="1">
      <alignment vertical="top"/>
    </xf>
    <xf numFmtId="0" fontId="74" fillId="0" borderId="0" xfId="0" applyFont="1" applyBorder="1" applyAlignment="1">
      <alignment vertical="top"/>
    </xf>
    <xf numFmtId="0" fontId="74" fillId="0" borderId="0" xfId="0" applyFont="1" applyBorder="1" applyAlignment="1">
      <alignment horizontal="center" vertical="top"/>
    </xf>
    <xf numFmtId="3" fontId="7" fillId="0" borderId="17" xfId="1" applyNumberFormat="1" applyFont="1" applyFill="1" applyBorder="1" applyAlignment="1">
      <alignment vertical="top" wrapText="1"/>
    </xf>
    <xf numFmtId="0" fontId="74" fillId="0" borderId="17" xfId="0" applyFont="1" applyBorder="1" applyAlignment="1">
      <alignment vertical="top"/>
    </xf>
    <xf numFmtId="0" fontId="74" fillId="0" borderId="0" xfId="0" applyFont="1" applyFill="1" applyBorder="1" applyAlignment="1">
      <alignment vertical="top"/>
    </xf>
    <xf numFmtId="0" fontId="74" fillId="0" borderId="0" xfId="0" applyFont="1" applyFill="1" applyBorder="1" applyAlignment="1">
      <alignment horizontal="center" vertical="top"/>
    </xf>
    <xf numFmtId="0" fontId="73" fillId="66" borderId="32" xfId="0" applyFont="1" applyFill="1" applyBorder="1" applyAlignment="1">
      <alignment horizontal="right" vertical="top"/>
    </xf>
    <xf numFmtId="0" fontId="73" fillId="66" borderId="2" xfId="0" applyFont="1" applyFill="1" applyBorder="1" applyAlignment="1">
      <alignment vertical="top"/>
    </xf>
    <xf numFmtId="3" fontId="9" fillId="66" borderId="16" xfId="1" applyNumberFormat="1" applyFont="1" applyFill="1" applyBorder="1" applyAlignment="1">
      <alignment vertical="top" wrapText="1"/>
    </xf>
    <xf numFmtId="0" fontId="73" fillId="73" borderId="2" xfId="0" applyFont="1" applyFill="1" applyBorder="1" applyAlignment="1">
      <alignment horizontal="left" vertical="center" wrapText="1"/>
    </xf>
    <xf numFmtId="0" fontId="0" fillId="67" borderId="0" xfId="0" applyFont="1" applyFill="1" applyBorder="1" applyAlignment="1">
      <alignment horizontal="center" vertical="center"/>
    </xf>
    <xf numFmtId="0" fontId="0" fillId="0" borderId="42" xfId="0" applyFont="1" applyFill="1" applyBorder="1" applyAlignment="1">
      <alignment horizontal="center" vertical="center"/>
    </xf>
    <xf numFmtId="0" fontId="0" fillId="67" borderId="42" xfId="0" applyFont="1" applyFill="1" applyBorder="1" applyAlignment="1">
      <alignment horizontal="center" vertical="center"/>
    </xf>
    <xf numFmtId="0" fontId="82" fillId="0" borderId="42" xfId="0" applyFont="1" applyFill="1" applyBorder="1" applyAlignment="1">
      <alignment vertical="top"/>
    </xf>
    <xf numFmtId="0" fontId="0" fillId="0" borderId="42" xfId="0" applyFont="1" applyFill="1" applyBorder="1"/>
    <xf numFmtId="165" fontId="0" fillId="0" borderId="0" xfId="0" applyNumberFormat="1" applyFont="1" applyFill="1" applyBorder="1" applyAlignment="1">
      <alignment horizontal="left" vertical="top"/>
    </xf>
    <xf numFmtId="165" fontId="0" fillId="0" borderId="0" xfId="0" applyNumberFormat="1" applyFont="1" applyFill="1" applyBorder="1" applyAlignment="1">
      <alignment horizontal="center" vertical="center"/>
    </xf>
    <xf numFmtId="0" fontId="0" fillId="0" borderId="42" xfId="0" applyFont="1" applyBorder="1"/>
    <xf numFmtId="0" fontId="0" fillId="0" borderId="0" xfId="0" applyFont="1" applyBorder="1" applyAlignment="1">
      <alignment horizontal="center" vertical="center"/>
    </xf>
    <xf numFmtId="0" fontId="73" fillId="66" borderId="2" xfId="0" applyFont="1" applyFill="1" applyBorder="1" applyAlignment="1">
      <alignment horizontal="right"/>
    </xf>
    <xf numFmtId="0" fontId="73" fillId="66" borderId="16" xfId="0" applyFont="1" applyFill="1" applyBorder="1" applyAlignment="1">
      <alignment horizontal="center" vertical="center"/>
    </xf>
    <xf numFmtId="49" fontId="73" fillId="73" borderId="0" xfId="17879" applyNumberFormat="1" applyFont="1" applyFill="1" applyAlignment="1">
      <alignment horizontal="right"/>
    </xf>
    <xf numFmtId="49" fontId="74" fillId="73" borderId="0" xfId="17879" applyNumberFormat="1" applyFont="1" applyFill="1" applyAlignment="1">
      <alignment horizontal="right"/>
    </xf>
    <xf numFmtId="0" fontId="73" fillId="73" borderId="0" xfId="17879" applyFont="1" applyFill="1" applyAlignment="1"/>
    <xf numFmtId="0" fontId="73" fillId="73" borderId="0" xfId="17879" applyFont="1" applyFill="1" applyAlignment="1">
      <alignment horizontal="right"/>
    </xf>
    <xf numFmtId="0" fontId="74" fillId="0" borderId="0" xfId="17879" applyFont="1" applyAlignment="1">
      <alignment horizontal="right"/>
    </xf>
    <xf numFmtId="3" fontId="74" fillId="0" borderId="0" xfId="17879" applyNumberFormat="1" applyFont="1" applyFill="1" applyAlignment="1">
      <alignment horizontal="right"/>
    </xf>
    <xf numFmtId="3" fontId="73" fillId="66" borderId="0" xfId="17879" applyNumberFormat="1" applyFont="1" applyFill="1" applyAlignment="1">
      <alignment horizontal="right"/>
    </xf>
    <xf numFmtId="0" fontId="74" fillId="0" borderId="0" xfId="0" applyFont="1" applyAlignment="1">
      <alignment horizontal="left" vertical="top" wrapText="1"/>
    </xf>
    <xf numFmtId="0" fontId="74" fillId="0" borderId="0" xfId="17879" applyFont="1"/>
    <xf numFmtId="0" fontId="74" fillId="66" borderId="0" xfId="17879" applyFont="1" applyFill="1"/>
    <xf numFmtId="175" fontId="7" fillId="0" borderId="0" xfId="0" applyNumberFormat="1" applyFont="1" applyAlignment="1">
      <alignment horizontal="right"/>
    </xf>
    <xf numFmtId="0" fontId="74" fillId="66" borderId="0" xfId="0" applyFont="1" applyFill="1"/>
    <xf numFmtId="177" fontId="7" fillId="0" borderId="0" xfId="0" applyNumberFormat="1" applyFont="1" applyAlignment="1"/>
    <xf numFmtId="2" fontId="74" fillId="0" borderId="0" xfId="0" applyNumberFormat="1" applyFont="1"/>
    <xf numFmtId="0" fontId="81" fillId="0" borderId="0" xfId="16815" applyFont="1" applyAlignment="1">
      <alignment vertical="top" wrapText="1"/>
    </xf>
    <xf numFmtId="0" fontId="73" fillId="0" borderId="0" xfId="17879" applyFont="1" applyFill="1" applyAlignment="1">
      <alignment horizontal="right"/>
    </xf>
    <xf numFmtId="0" fontId="74" fillId="0" borderId="0" xfId="0" applyFont="1" applyAlignment="1">
      <alignment vertical="top" wrapText="1"/>
    </xf>
    <xf numFmtId="0" fontId="74" fillId="0" borderId="0" xfId="17879" applyFont="1" applyAlignment="1">
      <alignment horizontal="left"/>
    </xf>
    <xf numFmtId="3" fontId="74" fillId="0" borderId="0" xfId="0" applyNumberFormat="1" applyFont="1"/>
    <xf numFmtId="49" fontId="74" fillId="0" borderId="0" xfId="17879" applyNumberFormat="1" applyFont="1"/>
    <xf numFmtId="0" fontId="73" fillId="73" borderId="0" xfId="17879" applyFont="1" applyFill="1" applyAlignment="1">
      <alignment horizontal="left"/>
    </xf>
    <xf numFmtId="0" fontId="74" fillId="0" borderId="0" xfId="17879" applyFont="1" applyFill="1" applyAlignment="1">
      <alignment horizontal="right"/>
    </xf>
    <xf numFmtId="14" fontId="74" fillId="0" borderId="0" xfId="17879" applyNumberFormat="1" applyFont="1" applyFill="1" applyAlignment="1">
      <alignment horizontal="right"/>
    </xf>
    <xf numFmtId="184" fontId="74" fillId="0" borderId="0" xfId="17879" applyNumberFormat="1" applyFont="1" applyFill="1" applyAlignment="1">
      <alignment horizontal="right"/>
    </xf>
    <xf numFmtId="3" fontId="73" fillId="3" borderId="0" xfId="17879" applyNumberFormat="1" applyFont="1" applyFill="1" applyAlignment="1">
      <alignment horizontal="right"/>
    </xf>
    <xf numFmtId="3" fontId="74" fillId="0" borderId="0" xfId="17879" applyNumberFormat="1" applyFont="1" applyAlignment="1">
      <alignment horizontal="right"/>
    </xf>
    <xf numFmtId="0" fontId="73" fillId="73" borderId="0" xfId="17879" applyFont="1" applyFill="1" applyAlignment="1">
      <alignment horizontal="left" vertical="top"/>
    </xf>
    <xf numFmtId="174" fontId="7" fillId="0" borderId="43" xfId="0" applyNumberFormat="1" applyFont="1" applyFill="1" applyBorder="1" applyAlignment="1">
      <alignment horizontal="right" vertical="center"/>
    </xf>
    <xf numFmtId="0" fontId="73" fillId="73" borderId="2" xfId="0" applyFont="1" applyFill="1" applyBorder="1" applyAlignment="1">
      <alignment horizontal="center" vertical="center" wrapText="1"/>
    </xf>
    <xf numFmtId="0" fontId="7" fillId="0" borderId="0" xfId="0" applyFont="1" applyFill="1" applyBorder="1" applyAlignment="1">
      <alignment horizontal="left" vertical="top" wrapText="1"/>
    </xf>
    <xf numFmtId="0" fontId="0" fillId="0" borderId="0" xfId="0" applyAlignment="1">
      <alignment horizontal="left"/>
    </xf>
    <xf numFmtId="0" fontId="0" fillId="0" borderId="0" xfId="0" applyFont="1" applyAlignment="1">
      <alignment horizontal="center" vertical="center" wrapText="1"/>
    </xf>
    <xf numFmtId="4" fontId="9" fillId="0" borderId="16" xfId="0" applyNumberFormat="1" applyFont="1" applyFill="1" applyBorder="1" applyAlignment="1">
      <alignment horizontal="right" wrapText="1"/>
    </xf>
    <xf numFmtId="4" fontId="7" fillId="0" borderId="17" xfId="0" applyNumberFormat="1" applyFont="1" applyFill="1" applyBorder="1" applyAlignment="1">
      <alignment horizontal="right" vertical="center" wrapText="1"/>
    </xf>
    <xf numFmtId="182" fontId="7" fillId="0" borderId="17" xfId="0" applyNumberFormat="1" applyFont="1" applyFill="1" applyBorder="1" applyAlignment="1">
      <alignment horizontal="right" vertical="center"/>
    </xf>
    <xf numFmtId="182" fontId="9" fillId="0" borderId="16" xfId="0" applyNumberFormat="1" applyFont="1" applyFill="1" applyBorder="1" applyAlignment="1">
      <alignment horizontal="right" wrapText="1"/>
    </xf>
    <xf numFmtId="0" fontId="9" fillId="73" borderId="17" xfId="0" applyFont="1" applyFill="1" applyBorder="1" applyAlignment="1">
      <alignment horizontal="center" vertical="center" wrapText="1"/>
    </xf>
    <xf numFmtId="2" fontId="73" fillId="0" borderId="16" xfId="0" applyNumberFormat="1" applyFont="1" applyBorder="1"/>
    <xf numFmtId="178" fontId="7" fillId="0" borderId="17" xfId="0" applyNumberFormat="1" applyFont="1" applyBorder="1" applyAlignment="1"/>
    <xf numFmtId="178" fontId="7" fillId="0" borderId="16" xfId="0" applyNumberFormat="1" applyFont="1" applyBorder="1" applyAlignment="1"/>
    <xf numFmtId="164" fontId="9" fillId="0" borderId="16" xfId="0" applyNumberFormat="1" applyFont="1" applyFill="1" applyBorder="1" applyAlignment="1">
      <alignment horizontal="right" wrapText="1"/>
    </xf>
    <xf numFmtId="164" fontId="9" fillId="0" borderId="56" xfId="0" applyNumberFormat="1" applyFont="1" applyFill="1" applyBorder="1" applyAlignment="1">
      <alignment horizontal="right" wrapText="1"/>
    </xf>
    <xf numFmtId="164" fontId="9" fillId="0" borderId="17" xfId="0" applyNumberFormat="1" applyFont="1" applyFill="1" applyBorder="1" applyAlignment="1">
      <alignment horizontal="right" wrapText="1"/>
    </xf>
    <xf numFmtId="0" fontId="84" fillId="73" borderId="32" xfId="605" applyFont="1" applyFill="1" applyBorder="1" applyAlignment="1">
      <alignment horizontal="left" vertical="top" wrapText="1"/>
    </xf>
    <xf numFmtId="164" fontId="9" fillId="73" borderId="2" xfId="1" applyNumberFormat="1" applyFont="1" applyFill="1" applyBorder="1" applyAlignment="1">
      <alignment horizontal="center" vertical="center" wrapText="1"/>
    </xf>
    <xf numFmtId="164" fontId="7" fillId="73" borderId="2" xfId="0" applyNumberFormat="1" applyFont="1" applyFill="1" applyBorder="1" applyAlignment="1"/>
    <xf numFmtId="164" fontId="7" fillId="73" borderId="33" xfId="0" applyNumberFormat="1" applyFont="1" applyFill="1" applyBorder="1" applyAlignment="1"/>
    <xf numFmtId="2" fontId="74" fillId="70" borderId="42" xfId="0" applyNumberFormat="1" applyFont="1" applyFill="1" applyBorder="1" applyAlignment="1">
      <alignment horizontal="right" vertical="center"/>
    </xf>
    <xf numFmtId="165" fontId="7" fillId="77" borderId="42" xfId="0" applyNumberFormat="1" applyFont="1" applyFill="1" applyBorder="1" applyAlignment="1">
      <alignment horizontal="right"/>
    </xf>
    <xf numFmtId="0" fontId="9" fillId="73" borderId="32" xfId="605" applyFont="1" applyFill="1" applyBorder="1" applyAlignment="1">
      <alignment vertical="top" wrapText="1"/>
    </xf>
    <xf numFmtId="4" fontId="74" fillId="73" borderId="33" xfId="0" applyNumberFormat="1" applyFont="1" applyFill="1" applyBorder="1"/>
    <xf numFmtId="0" fontId="9" fillId="73" borderId="32" xfId="605" applyFont="1" applyFill="1" applyBorder="1" applyAlignment="1">
      <alignment horizontal="left" vertical="top" wrapText="1"/>
    </xf>
    <xf numFmtId="0" fontId="74" fillId="73" borderId="2" xfId="0" applyFont="1" applyFill="1" applyBorder="1"/>
    <xf numFmtId="0" fontId="74" fillId="73" borderId="33" xfId="0" applyFont="1" applyFill="1" applyBorder="1"/>
    <xf numFmtId="0" fontId="74" fillId="73" borderId="30" xfId="0" applyFont="1" applyFill="1" applyBorder="1"/>
    <xf numFmtId="0" fontId="74" fillId="73" borderId="45" xfId="0" applyFont="1" applyFill="1" applyBorder="1"/>
    <xf numFmtId="164" fontId="7" fillId="0" borderId="44" xfId="1" applyNumberFormat="1" applyFont="1" applyFill="1" applyBorder="1" applyAlignment="1">
      <alignment horizontal="left" wrapText="1"/>
    </xf>
    <xf numFmtId="0" fontId="74" fillId="73" borderId="42" xfId="0" applyFont="1" applyFill="1" applyBorder="1"/>
    <xf numFmtId="178" fontId="74" fillId="0" borderId="0" xfId="0" applyNumberFormat="1" applyFont="1" applyBorder="1" applyAlignment="1"/>
    <xf numFmtId="164" fontId="7" fillId="73" borderId="44" xfId="1" applyNumberFormat="1" applyFont="1" applyFill="1" applyBorder="1" applyAlignment="1">
      <alignment horizontal="left" wrapText="1"/>
    </xf>
    <xf numFmtId="178" fontId="74" fillId="73" borderId="0" xfId="0" applyNumberFormat="1" applyFont="1" applyFill="1" applyBorder="1" applyAlignment="1"/>
    <xf numFmtId="0" fontId="74" fillId="73" borderId="0" xfId="0" applyFont="1" applyFill="1" applyBorder="1"/>
    <xf numFmtId="0" fontId="9" fillId="73" borderId="32" xfId="0" applyFont="1" applyFill="1" applyBorder="1" applyAlignment="1">
      <alignment horizontal="center" vertical="center"/>
    </xf>
    <xf numFmtId="0" fontId="73" fillId="0" borderId="32" xfId="0" applyFont="1" applyBorder="1" applyAlignment="1">
      <alignment horizontal="right"/>
    </xf>
    <xf numFmtId="2" fontId="73" fillId="0" borderId="33" xfId="0" applyNumberFormat="1" applyFont="1" applyFill="1" applyBorder="1"/>
    <xf numFmtId="0" fontId="74" fillId="73" borderId="56" xfId="0" applyFont="1" applyFill="1" applyBorder="1"/>
    <xf numFmtId="0" fontId="9" fillId="73" borderId="46" xfId="605" applyFont="1" applyFill="1" applyBorder="1" applyAlignment="1">
      <alignment horizontal="left" vertical="top" wrapText="1"/>
    </xf>
    <xf numFmtId="178" fontId="7" fillId="0" borderId="0" xfId="0" applyNumberFormat="1" applyFont="1" applyBorder="1" applyAlignment="1"/>
    <xf numFmtId="178" fontId="7" fillId="0" borderId="33" xfId="0" applyNumberFormat="1" applyFont="1" applyFill="1" applyBorder="1" applyAlignment="1"/>
    <xf numFmtId="2" fontId="73" fillId="0" borderId="43" xfId="0" applyNumberFormat="1" applyFont="1" applyBorder="1"/>
    <xf numFmtId="2" fontId="7" fillId="0" borderId="44" xfId="0" applyNumberFormat="1" applyFont="1" applyFill="1" applyBorder="1" applyAlignment="1">
      <alignment horizontal="left" vertical="center"/>
    </xf>
    <xf numFmtId="164" fontId="7" fillId="0" borderId="42" xfId="0" applyNumberFormat="1" applyFont="1" applyFill="1" applyBorder="1" applyAlignment="1">
      <alignment horizontal="right" wrapText="1"/>
    </xf>
    <xf numFmtId="164" fontId="9" fillId="0" borderId="46" xfId="1" applyNumberFormat="1" applyFont="1" applyFill="1" applyBorder="1" applyAlignment="1">
      <alignment horizontal="right" wrapText="1"/>
    </xf>
    <xf numFmtId="164" fontId="9" fillId="0" borderId="45" xfId="0" applyNumberFormat="1" applyFont="1" applyFill="1" applyBorder="1" applyAlignment="1">
      <alignment horizontal="right" wrapText="1"/>
    </xf>
    <xf numFmtId="164" fontId="9" fillId="0" borderId="47" xfId="1" applyNumberFormat="1" applyFont="1" applyFill="1" applyBorder="1" applyAlignment="1">
      <alignment horizontal="right" wrapText="1"/>
    </xf>
    <xf numFmtId="10" fontId="9" fillId="0" borderId="43" xfId="0" applyNumberFormat="1" applyFont="1" applyFill="1" applyBorder="1" applyAlignment="1">
      <alignment horizontal="right" wrapText="1"/>
    </xf>
    <xf numFmtId="0" fontId="9" fillId="73" borderId="2" xfId="605" applyFont="1" applyFill="1" applyBorder="1" applyAlignment="1">
      <alignment vertical="top"/>
    </xf>
    <xf numFmtId="0" fontId="9" fillId="73" borderId="33" xfId="605" applyFont="1" applyFill="1" applyBorder="1" applyAlignment="1">
      <alignment vertical="top"/>
    </xf>
    <xf numFmtId="164" fontId="0" fillId="0" borderId="44" xfId="0" applyNumberFormat="1" applyFont="1" applyBorder="1"/>
    <xf numFmtId="0" fontId="0" fillId="0" borderId="0" xfId="0" applyFont="1" applyBorder="1"/>
    <xf numFmtId="165" fontId="0" fillId="0" borderId="0" xfId="0" applyNumberFormat="1" applyFont="1" applyBorder="1"/>
    <xf numFmtId="165" fontId="0" fillId="0" borderId="42" xfId="0" applyNumberFormat="1" applyFont="1" applyBorder="1"/>
    <xf numFmtId="0" fontId="147" fillId="0" borderId="0" xfId="0" applyFont="1" applyAlignment="1">
      <alignment wrapText="1"/>
    </xf>
    <xf numFmtId="164" fontId="9" fillId="73" borderId="46" xfId="1" applyNumberFormat="1" applyFont="1" applyFill="1" applyBorder="1" applyAlignment="1">
      <alignment horizontal="left" vertical="center"/>
    </xf>
    <xf numFmtId="166" fontId="9" fillId="73" borderId="32" xfId="1" applyNumberFormat="1" applyFont="1" applyFill="1" applyBorder="1" applyAlignment="1">
      <alignment horizontal="left" vertical="center" wrapText="1"/>
    </xf>
    <xf numFmtId="0" fontId="74" fillId="0" borderId="44" xfId="0" applyFont="1" applyBorder="1" applyAlignment="1"/>
    <xf numFmtId="182" fontId="74" fillId="0" borderId="42" xfId="0" applyNumberFormat="1" applyFont="1" applyBorder="1"/>
    <xf numFmtId="0" fontId="74" fillId="0" borderId="44" xfId="0" applyFont="1" applyBorder="1"/>
    <xf numFmtId="164" fontId="9" fillId="0" borderId="32" xfId="1" applyNumberFormat="1" applyFont="1" applyFill="1" applyBorder="1" applyAlignment="1">
      <alignment horizontal="right" wrapText="1"/>
    </xf>
    <xf numFmtId="182" fontId="73" fillId="0" borderId="33" xfId="0" applyNumberFormat="1" applyFont="1" applyBorder="1"/>
    <xf numFmtId="0" fontId="0" fillId="3" borderId="0" xfId="0" applyFill="1" applyBorder="1"/>
    <xf numFmtId="2" fontId="7" fillId="3" borderId="0" xfId="0" applyNumberFormat="1" applyFont="1" applyFill="1" applyBorder="1" applyAlignment="1">
      <alignment horizontal="right" vertical="center"/>
    </xf>
    <xf numFmtId="0" fontId="9" fillId="3" borderId="2" xfId="0" applyFont="1" applyFill="1" applyBorder="1" applyAlignment="1">
      <alignment horizontal="center" vertical="center" wrapText="1"/>
    </xf>
    <xf numFmtId="165" fontId="9" fillId="3" borderId="2" xfId="0" applyNumberFormat="1" applyFont="1" applyFill="1" applyBorder="1" applyAlignment="1">
      <alignment horizontal="center" vertical="center"/>
    </xf>
    <xf numFmtId="0" fontId="9" fillId="90" borderId="16" xfId="0" applyFont="1" applyFill="1" applyBorder="1" applyAlignment="1">
      <alignment horizontal="center" vertical="center" wrapText="1"/>
    </xf>
    <xf numFmtId="174" fontId="0" fillId="0" borderId="17" xfId="0" applyNumberFormat="1" applyFill="1" applyBorder="1"/>
    <xf numFmtId="174" fontId="7" fillId="0" borderId="60" xfId="0" applyNumberFormat="1" applyFont="1" applyFill="1" applyBorder="1" applyAlignment="1">
      <alignment horizontal="right" vertical="center"/>
    </xf>
    <xf numFmtId="174" fontId="7" fillId="0" borderId="60" xfId="0" applyNumberFormat="1" applyFont="1" applyFill="1" applyBorder="1" applyAlignment="1">
      <alignment horizontal="left" vertical="top"/>
    </xf>
    <xf numFmtId="181" fontId="9" fillId="0" borderId="60" xfId="0" applyNumberFormat="1" applyFont="1" applyFill="1" applyBorder="1" applyAlignment="1">
      <alignment horizontal="right" wrapText="1"/>
    </xf>
    <xf numFmtId="0" fontId="84" fillId="90" borderId="32" xfId="605" applyFont="1" applyFill="1" applyBorder="1" applyAlignment="1">
      <alignment horizontal="left" vertical="top" wrapText="1"/>
    </xf>
    <xf numFmtId="2" fontId="7" fillId="90" borderId="2" xfId="0" applyNumberFormat="1" applyFont="1" applyFill="1" applyBorder="1" applyAlignment="1">
      <alignment horizontal="right" vertical="center"/>
    </xf>
    <xf numFmtId="174" fontId="7" fillId="90" borderId="2" xfId="0" applyNumberFormat="1" applyFont="1" applyFill="1" applyBorder="1" applyAlignment="1">
      <alignment horizontal="right" vertical="center"/>
    </xf>
    <xf numFmtId="164" fontId="7" fillId="0" borderId="44" xfId="299" applyNumberFormat="1" applyFont="1" applyFill="1" applyBorder="1" applyAlignment="1">
      <alignment horizontal="left" wrapText="1"/>
    </xf>
    <xf numFmtId="164" fontId="83" fillId="0" borderId="0" xfId="0" applyNumberFormat="1" applyFont="1" applyFill="1" applyBorder="1" applyAlignment="1"/>
    <xf numFmtId="164" fontId="85" fillId="0" borderId="0" xfId="0" applyNumberFormat="1" applyFont="1" applyFill="1" applyBorder="1" applyAlignment="1"/>
    <xf numFmtId="164" fontId="9" fillId="0" borderId="32" xfId="299" applyNumberFormat="1" applyFont="1" applyFill="1" applyBorder="1" applyAlignment="1">
      <alignment horizontal="right" wrapText="1"/>
    </xf>
    <xf numFmtId="164" fontId="7" fillId="0" borderId="0" xfId="0" applyNumberFormat="1" applyFont="1" applyFill="1" applyBorder="1" applyAlignment="1">
      <alignment vertical="top" wrapText="1"/>
    </xf>
    <xf numFmtId="174" fontId="7" fillId="0" borderId="0" xfId="0" applyNumberFormat="1" applyFont="1" applyFill="1" applyBorder="1" applyAlignment="1">
      <alignment horizontal="left" vertical="top"/>
    </xf>
    <xf numFmtId="2" fontId="0" fillId="0" borderId="0" xfId="0" applyNumberFormat="1" applyBorder="1"/>
    <xf numFmtId="174" fontId="7" fillId="0" borderId="17" xfId="605" applyNumberFormat="1" applyFont="1" applyFill="1" applyBorder="1" applyAlignment="1">
      <alignment horizontal="right" vertical="center"/>
    </xf>
    <xf numFmtId="174" fontId="7" fillId="0" borderId="60" xfId="605" applyNumberFormat="1" applyFont="1" applyFill="1" applyBorder="1" applyAlignment="1">
      <alignment horizontal="right" vertical="center"/>
    </xf>
    <xf numFmtId="174" fontId="9" fillId="0" borderId="16" xfId="0" applyNumberFormat="1" applyFont="1" applyFill="1" applyBorder="1" applyAlignment="1">
      <alignment horizontal="right" vertical="center" wrapText="1"/>
    </xf>
    <xf numFmtId="186" fontId="9" fillId="0" borderId="16" xfId="33953" applyNumberFormat="1" applyFont="1" applyFill="1" applyBorder="1" applyAlignment="1">
      <alignment horizontal="right" vertical="center" wrapText="1"/>
    </xf>
    <xf numFmtId="2" fontId="0" fillId="0" borderId="17" xfId="0" applyNumberFormat="1" applyBorder="1"/>
    <xf numFmtId="181" fontId="9" fillId="0" borderId="16" xfId="0" applyNumberFormat="1" applyFont="1" applyFill="1" applyBorder="1" applyAlignment="1">
      <alignment horizontal="right" vertical="center" wrapText="1"/>
    </xf>
    <xf numFmtId="0" fontId="9" fillId="73" borderId="16" xfId="16860" applyFont="1" applyFill="1" applyBorder="1" applyAlignment="1">
      <alignment horizontal="center" vertical="center" wrapText="1"/>
    </xf>
    <xf numFmtId="174" fontId="7" fillId="0" borderId="17" xfId="16860" applyNumberFormat="1" applyFont="1" applyFill="1" applyBorder="1" applyAlignment="1">
      <alignment horizontal="right" vertical="center"/>
    </xf>
    <xf numFmtId="174" fontId="9" fillId="0" borderId="16" xfId="16860" applyNumberFormat="1" applyFont="1" applyFill="1" applyBorder="1" applyAlignment="1">
      <alignment horizontal="right" vertical="center"/>
    </xf>
    <xf numFmtId="0" fontId="74" fillId="3" borderId="0" xfId="16860" applyFont="1" applyFill="1"/>
    <xf numFmtId="0" fontId="74" fillId="0" borderId="44" xfId="16860" applyFont="1" applyFill="1" applyBorder="1"/>
    <xf numFmtId="0" fontId="82" fillId="0" borderId="44" xfId="16860" applyFont="1" applyFill="1" applyBorder="1"/>
    <xf numFmtId="0" fontId="74" fillId="0" borderId="44" xfId="16860" applyFont="1" applyBorder="1"/>
    <xf numFmtId="0" fontId="74" fillId="0" borderId="0" xfId="16860" applyFont="1" applyBorder="1"/>
    <xf numFmtId="0" fontId="9" fillId="3" borderId="32" xfId="0" applyFont="1" applyFill="1" applyBorder="1" applyAlignment="1">
      <alignment horizontal="center" vertical="center" wrapText="1"/>
    </xf>
    <xf numFmtId="0" fontId="82" fillId="0" borderId="46" xfId="16860" applyFont="1" applyFill="1" applyBorder="1"/>
    <xf numFmtId="0" fontId="0" fillId="0" borderId="0" xfId="0" applyFont="1" applyFill="1" applyAlignment="1">
      <alignment horizontal="center"/>
    </xf>
    <xf numFmtId="0" fontId="73" fillId="73" borderId="73" xfId="0" applyFont="1" applyFill="1" applyBorder="1" applyAlignment="1">
      <alignment horizontal="center" vertical="center" wrapText="1"/>
    </xf>
    <xf numFmtId="174" fontId="73" fillId="73" borderId="33" xfId="0" applyNumberFormat="1" applyFont="1" applyFill="1" applyBorder="1" applyAlignment="1">
      <alignment horizontal="center" vertical="center" wrapText="1"/>
    </xf>
    <xf numFmtId="4" fontId="9" fillId="74" borderId="74" xfId="0" applyNumberFormat="1" applyFont="1" applyFill="1" applyBorder="1" applyAlignment="1" applyProtection="1">
      <alignment horizontal="right"/>
    </xf>
    <xf numFmtId="0" fontId="0" fillId="0" borderId="0" xfId="0" applyAlignment="1">
      <alignment horizontal="center" vertical="center" wrapText="1"/>
    </xf>
    <xf numFmtId="0" fontId="12" fillId="73" borderId="16" xfId="0" applyFont="1" applyFill="1" applyBorder="1" applyAlignment="1">
      <alignment horizontal="center" vertical="center"/>
    </xf>
    <xf numFmtId="0" fontId="12" fillId="73" borderId="16" xfId="0" applyFont="1" applyFill="1" applyBorder="1" applyAlignment="1">
      <alignment horizontal="center" vertical="center" wrapText="1"/>
    </xf>
    <xf numFmtId="0" fontId="161" fillId="73" borderId="16" xfId="0" applyFont="1" applyFill="1" applyBorder="1" applyAlignment="1">
      <alignment horizontal="center" vertical="top" wrapText="1"/>
    </xf>
    <xf numFmtId="0" fontId="159" fillId="70" borderId="0" xfId="16815" applyFont="1" applyFill="1" applyBorder="1" applyAlignment="1">
      <alignment vertical="center"/>
    </xf>
    <xf numFmtId="0" fontId="102" fillId="70" borderId="0" xfId="0" applyFont="1" applyFill="1" applyBorder="1" applyAlignment="1">
      <alignment horizontal="center" vertical="center"/>
    </xf>
    <xf numFmtId="0" fontId="102" fillId="70" borderId="0" xfId="0" applyFont="1" applyFill="1" applyBorder="1" applyAlignment="1">
      <alignment horizontal="left" vertical="center"/>
    </xf>
    <xf numFmtId="0" fontId="128" fillId="70" borderId="0" xfId="0" applyFont="1" applyFill="1" applyBorder="1" applyAlignment="1" applyProtection="1">
      <alignment horizontal="center" vertical="center"/>
    </xf>
    <xf numFmtId="0" fontId="128" fillId="0" borderId="0" xfId="0" applyFont="1" applyFill="1" applyBorder="1" applyAlignment="1" applyProtection="1">
      <alignment horizontal="center" vertical="center"/>
    </xf>
    <xf numFmtId="0" fontId="102" fillId="0" borderId="0" xfId="0" applyFont="1" applyFill="1" applyBorder="1" applyAlignment="1">
      <alignment vertical="center"/>
    </xf>
    <xf numFmtId="0" fontId="73" fillId="70" borderId="0" xfId="0" applyFont="1" applyFill="1" applyBorder="1" applyAlignment="1">
      <alignment horizontal="left" vertical="top"/>
    </xf>
    <xf numFmtId="164" fontId="133" fillId="0" borderId="0" xfId="1" applyNumberFormat="1" applyFont="1" applyFill="1" applyBorder="1" applyAlignment="1">
      <alignment horizontal="left" vertical="center"/>
    </xf>
    <xf numFmtId="0" fontId="0" fillId="0" borderId="0" xfId="0" applyFill="1" applyAlignment="1">
      <alignment vertical="center"/>
    </xf>
    <xf numFmtId="0" fontId="81" fillId="0" borderId="0" xfId="16815" applyFill="1"/>
    <xf numFmtId="164" fontId="81" fillId="0" borderId="0" xfId="16815" applyNumberFormat="1" applyFill="1" applyBorder="1" applyAlignment="1">
      <alignment horizontal="left" vertical="center" wrapText="1"/>
    </xf>
    <xf numFmtId="164" fontId="162" fillId="0" borderId="0" xfId="16815" applyNumberFormat="1" applyFont="1" applyFill="1" applyBorder="1" applyAlignment="1">
      <alignment horizontal="left" vertical="center" wrapText="1"/>
    </xf>
    <xf numFmtId="165" fontId="9" fillId="0" borderId="0" xfId="0" applyNumberFormat="1" applyFont="1" applyFill="1" applyBorder="1"/>
    <xf numFmtId="0" fontId="162" fillId="0" borderId="0" xfId="16815" applyFont="1" applyFill="1"/>
    <xf numFmtId="0" fontId="73" fillId="0" borderId="0" xfId="0" applyFont="1" applyFill="1"/>
    <xf numFmtId="164" fontId="133" fillId="73" borderId="0" xfId="1" applyNumberFormat="1" applyFont="1" applyFill="1" applyBorder="1" applyAlignment="1">
      <alignment horizontal="left" vertical="center"/>
    </xf>
    <xf numFmtId="0" fontId="78" fillId="84" borderId="32" xfId="0" applyFont="1" applyFill="1" applyBorder="1" applyAlignment="1">
      <alignment horizontal="left" vertical="center"/>
    </xf>
    <xf numFmtId="0" fontId="78" fillId="84" borderId="2" xfId="0" applyFont="1" applyFill="1" applyBorder="1"/>
    <xf numFmtId="0" fontId="78" fillId="84" borderId="33" xfId="0" applyFont="1" applyFill="1" applyBorder="1"/>
    <xf numFmtId="0" fontId="38" fillId="67" borderId="0" xfId="605" applyFont="1" applyFill="1" applyBorder="1" applyAlignment="1">
      <alignment horizontal="left" vertical="top" wrapText="1"/>
    </xf>
    <xf numFmtId="0" fontId="133" fillId="76" borderId="0" xfId="605" applyFont="1" applyFill="1" applyBorder="1" applyAlignment="1">
      <alignment horizontal="left" vertical="center" wrapText="1"/>
    </xf>
    <xf numFmtId="0" fontId="133" fillId="76" borderId="0" xfId="0" applyFont="1" applyFill="1" applyBorder="1" applyAlignment="1" applyProtection="1">
      <alignment horizontal="left" vertical="center"/>
    </xf>
    <xf numFmtId="0" fontId="164" fillId="0" borderId="0" xfId="0" applyFont="1"/>
    <xf numFmtId="0" fontId="7" fillId="0" borderId="0" xfId="16814" applyFill="1" applyBorder="1" applyAlignment="1">
      <alignment wrapText="1"/>
    </xf>
    <xf numFmtId="0" fontId="165" fillId="0" borderId="0" xfId="0" applyFont="1" applyBorder="1" applyAlignment="1">
      <alignment horizontal="center" vertical="center" wrapText="1"/>
    </xf>
    <xf numFmtId="0" fontId="166" fillId="0" borderId="0" xfId="0" applyFont="1" applyBorder="1" applyAlignment="1">
      <alignment vertical="center" wrapText="1"/>
    </xf>
    <xf numFmtId="0" fontId="167" fillId="0" borderId="0" xfId="16815" applyFont="1" applyBorder="1" applyAlignment="1">
      <alignment vertical="center" wrapText="1"/>
    </xf>
    <xf numFmtId="0" fontId="166" fillId="0" borderId="0" xfId="0" applyFont="1" applyBorder="1" applyAlignment="1">
      <alignment horizontal="center" vertical="center" wrapText="1"/>
    </xf>
    <xf numFmtId="0" fontId="168" fillId="0" borderId="0" xfId="0" applyFont="1" applyBorder="1" applyAlignment="1">
      <alignment horizontal="center" vertical="center" wrapText="1"/>
    </xf>
    <xf numFmtId="15" fontId="168" fillId="0" borderId="0" xfId="0" quotePrefix="1" applyNumberFormat="1" applyFont="1" applyBorder="1" applyAlignment="1">
      <alignment horizontal="center" vertical="center" wrapText="1"/>
    </xf>
    <xf numFmtId="0" fontId="166" fillId="0" borderId="0" xfId="0" applyFont="1" applyBorder="1" applyAlignment="1">
      <alignment horizontal="left" vertical="top" wrapText="1"/>
    </xf>
    <xf numFmtId="166" fontId="169" fillId="0" borderId="0" xfId="1" applyNumberFormat="1" applyFont="1" applyFill="1" applyBorder="1" applyAlignment="1">
      <alignment horizontal="center" vertical="center" wrapText="1"/>
    </xf>
    <xf numFmtId="0" fontId="0" fillId="0" borderId="0" xfId="0" applyFill="1" applyBorder="1" applyAlignment="1">
      <alignment horizontal="left" vertical="top"/>
    </xf>
    <xf numFmtId="0" fontId="73" fillId="73" borderId="2" xfId="0" applyFont="1" applyFill="1" applyBorder="1" applyAlignment="1">
      <alignment horizontal="center" vertical="center" wrapText="1"/>
    </xf>
    <xf numFmtId="0" fontId="73" fillId="73" borderId="32" xfId="0" applyFont="1" applyFill="1" applyBorder="1" applyAlignment="1">
      <alignment horizontal="center" vertical="center" wrapText="1"/>
    </xf>
    <xf numFmtId="174" fontId="82" fillId="0" borderId="30" xfId="0" applyNumberFormat="1" applyFont="1" applyFill="1" applyBorder="1" applyAlignment="1"/>
    <xf numFmtId="0" fontId="0" fillId="0" borderId="63" xfId="0" applyFill="1" applyBorder="1"/>
    <xf numFmtId="0" fontId="82" fillId="0" borderId="1" xfId="0" applyFont="1" applyFill="1" applyBorder="1" applyAlignment="1">
      <alignment horizontal="left"/>
    </xf>
    <xf numFmtId="0" fontId="7" fillId="0" borderId="44" xfId="0" applyFont="1" applyFill="1" applyBorder="1" applyAlignment="1">
      <alignment horizontal="left" vertical="top"/>
    </xf>
    <xf numFmtId="0" fontId="159" fillId="76" borderId="0" xfId="16815" applyFont="1" applyFill="1" applyAlignment="1">
      <alignment horizontal="right" vertical="center"/>
    </xf>
    <xf numFmtId="0" fontId="133" fillId="76" borderId="0" xfId="0" applyFont="1" applyFill="1" applyAlignment="1" applyProtection="1">
      <alignment horizontal="left" vertical="center" wrapText="1"/>
      <protection hidden="1"/>
    </xf>
    <xf numFmtId="0" fontId="0" fillId="0" borderId="0" xfId="0" applyFill="1" applyAlignment="1" applyProtection="1">
      <alignment horizontal="center"/>
      <protection hidden="1"/>
    </xf>
    <xf numFmtId="0" fontId="34" fillId="0" borderId="0" xfId="0" applyFont="1" applyFill="1" applyAlignment="1" applyProtection="1">
      <alignment horizontal="center" vertical="top"/>
      <protection hidden="1"/>
    </xf>
    <xf numFmtId="0" fontId="118" fillId="89" borderId="0" xfId="0" applyFont="1" applyFill="1" applyAlignment="1" applyProtection="1">
      <alignment horizontal="center" vertical="center"/>
      <protection hidden="1"/>
    </xf>
    <xf numFmtId="0" fontId="118" fillId="88" borderId="0" xfId="0" applyFont="1" applyFill="1" applyAlignment="1" applyProtection="1">
      <alignment horizontal="center" vertical="center"/>
      <protection hidden="1"/>
    </xf>
    <xf numFmtId="0" fontId="118" fillId="83" borderId="0" xfId="0" applyFont="1" applyFill="1" applyAlignment="1" applyProtection="1">
      <alignment horizontal="center" vertical="center"/>
      <protection hidden="1"/>
    </xf>
    <xf numFmtId="0" fontId="34" fillId="76" borderId="0" xfId="0" applyFont="1" applyFill="1" applyBorder="1" applyAlignment="1" applyProtection="1">
      <alignment horizontal="center" vertical="top"/>
      <protection hidden="1"/>
    </xf>
    <xf numFmtId="0" fontId="159" fillId="76" borderId="0" xfId="16815" applyFont="1" applyFill="1" applyAlignment="1" applyProtection="1">
      <alignment horizontal="left" vertical="top" wrapText="1"/>
      <protection hidden="1"/>
    </xf>
    <xf numFmtId="0" fontId="0" fillId="67" borderId="0" xfId="0" applyFont="1" applyFill="1" applyAlignment="1" applyProtection="1">
      <alignment horizontal="center"/>
      <protection hidden="1"/>
    </xf>
    <xf numFmtId="0" fontId="76" fillId="0" borderId="0" xfId="0" applyFont="1" applyAlignment="1">
      <alignment horizontal="left" vertical="top" wrapText="1"/>
    </xf>
    <xf numFmtId="0" fontId="0" fillId="67" borderId="0" xfId="0" applyFont="1" applyFill="1" applyAlignment="1">
      <alignment horizontal="center"/>
    </xf>
    <xf numFmtId="0" fontId="122" fillId="70" borderId="0" xfId="0" applyFont="1" applyFill="1" applyAlignment="1">
      <alignment horizontal="left" vertical="top" wrapText="1"/>
    </xf>
    <xf numFmtId="166" fontId="33" fillId="0" borderId="0" xfId="1" applyNumberFormat="1" applyFont="1" applyFill="1" applyBorder="1" applyAlignment="1">
      <alignment horizontal="left" vertical="top" wrapText="1"/>
    </xf>
    <xf numFmtId="0" fontId="133" fillId="76" borderId="0" xfId="0" applyFont="1" applyFill="1" applyAlignment="1" applyProtection="1">
      <alignment horizontal="left" vertical="center"/>
      <protection hidden="1"/>
    </xf>
    <xf numFmtId="0" fontId="0" fillId="0" borderId="0" xfId="0" applyBorder="1" applyAlignment="1">
      <alignment horizontal="center"/>
    </xf>
    <xf numFmtId="0" fontId="0" fillId="0" borderId="0" xfId="0" applyAlignment="1">
      <alignment horizontal="center"/>
    </xf>
    <xf numFmtId="0" fontId="133" fillId="70" borderId="0" xfId="605" applyFont="1" applyFill="1" applyBorder="1" applyAlignment="1">
      <alignment horizontal="center" vertical="top" wrapText="1"/>
    </xf>
    <xf numFmtId="174" fontId="133" fillId="70" borderId="0" xfId="605" applyNumberFormat="1" applyFont="1" applyFill="1" applyBorder="1" applyAlignment="1">
      <alignment horizontal="center" vertical="top" wrapText="1"/>
    </xf>
    <xf numFmtId="0" fontId="73" fillId="66" borderId="0" xfId="0" applyFont="1" applyFill="1" applyAlignment="1">
      <alignment horizontal="center" vertical="center" wrapText="1"/>
    </xf>
    <xf numFmtId="0" fontId="73" fillId="66" borderId="0" xfId="0" applyFont="1" applyFill="1" applyBorder="1" applyAlignment="1">
      <alignment horizontal="center" vertical="center" wrapText="1"/>
    </xf>
    <xf numFmtId="0" fontId="0" fillId="70" borderId="32" xfId="0" applyFill="1" applyBorder="1" applyAlignment="1">
      <alignment horizontal="left" vertical="center" wrapText="1"/>
    </xf>
    <xf numFmtId="0" fontId="0" fillId="70" borderId="2" xfId="0" applyFill="1" applyBorder="1" applyAlignment="1">
      <alignment horizontal="left" vertical="center" wrapText="1"/>
    </xf>
    <xf numFmtId="174" fontId="0" fillId="70" borderId="33" xfId="0" applyNumberFormat="1" applyFill="1" applyBorder="1" applyAlignment="1">
      <alignment horizontal="left" vertical="center" wrapText="1"/>
    </xf>
    <xf numFmtId="0" fontId="73" fillId="73" borderId="2" xfId="0" applyFont="1" applyFill="1" applyBorder="1" applyAlignment="1">
      <alignment horizontal="center" vertical="center" wrapText="1"/>
    </xf>
    <xf numFmtId="0" fontId="0" fillId="73" borderId="2" xfId="0" applyFill="1" applyBorder="1" applyAlignment="1">
      <alignment horizontal="center" vertical="center" wrapText="1"/>
    </xf>
    <xf numFmtId="174" fontId="0" fillId="73" borderId="33" xfId="0" applyNumberFormat="1" applyFill="1" applyBorder="1" applyAlignment="1">
      <alignment horizontal="center" vertical="center" wrapText="1"/>
    </xf>
    <xf numFmtId="0" fontId="133" fillId="76" borderId="0" xfId="605" applyFont="1" applyFill="1" applyBorder="1" applyAlignment="1">
      <alignment horizontal="left" vertical="center" wrapText="1"/>
    </xf>
    <xf numFmtId="0" fontId="0" fillId="0" borderId="42" xfId="0" applyBorder="1" applyAlignment="1">
      <alignment horizontal="center"/>
    </xf>
    <xf numFmtId="0" fontId="0" fillId="70" borderId="57" xfId="0" applyFill="1" applyBorder="1" applyAlignment="1">
      <alignment horizontal="left" vertical="top" wrapText="1"/>
    </xf>
    <xf numFmtId="0" fontId="0" fillId="70" borderId="31" xfId="0" applyFill="1" applyBorder="1" applyAlignment="1">
      <alignment horizontal="left" vertical="top" wrapText="1"/>
    </xf>
    <xf numFmtId="0" fontId="0" fillId="70" borderId="58" xfId="0" applyFill="1" applyBorder="1" applyAlignment="1">
      <alignment horizontal="left" vertical="top" wrapText="1"/>
    </xf>
    <xf numFmtId="0" fontId="0" fillId="0" borderId="44" xfId="0" applyBorder="1" applyAlignment="1">
      <alignment horizontal="center"/>
    </xf>
    <xf numFmtId="0" fontId="133" fillId="76" borderId="0" xfId="605" applyFont="1" applyFill="1" applyBorder="1" applyAlignment="1">
      <alignment horizontal="left" vertical="top" wrapText="1"/>
    </xf>
    <xf numFmtId="0" fontId="0" fillId="70" borderId="0" xfId="0" applyFill="1" applyBorder="1" applyAlignment="1">
      <alignment horizontal="left" vertical="top" wrapText="1"/>
    </xf>
    <xf numFmtId="166" fontId="153" fillId="70" borderId="1" xfId="1" applyNumberFormat="1" applyFont="1" applyFill="1" applyBorder="1" applyAlignment="1">
      <alignment horizontal="left" vertical="top" wrapText="1"/>
    </xf>
    <xf numFmtId="0" fontId="0" fillId="70" borderId="61" xfId="0" applyFill="1" applyBorder="1" applyAlignment="1">
      <alignment horizontal="left" vertical="top" wrapText="1"/>
    </xf>
    <xf numFmtId="0" fontId="0" fillId="70" borderId="17" xfId="0" applyFill="1" applyBorder="1" applyAlignment="1">
      <alignment horizontal="left" vertical="top" wrapText="1"/>
    </xf>
    <xf numFmtId="0" fontId="0" fillId="70" borderId="60" xfId="0" applyFill="1" applyBorder="1" applyAlignment="1">
      <alignment horizontal="left" vertical="top" wrapText="1"/>
    </xf>
    <xf numFmtId="0" fontId="0" fillId="70" borderId="56" xfId="0" applyFill="1" applyBorder="1" applyAlignment="1">
      <alignment horizontal="left" vertical="top" wrapText="1"/>
    </xf>
    <xf numFmtId="0" fontId="0" fillId="70" borderId="56" xfId="0" applyFill="1" applyBorder="1" applyAlignment="1"/>
    <xf numFmtId="0" fontId="0" fillId="70" borderId="17" xfId="0" applyFill="1" applyBorder="1" applyAlignment="1"/>
    <xf numFmtId="0" fontId="0" fillId="70" borderId="60" xfId="0" applyFill="1" applyBorder="1" applyAlignment="1"/>
    <xf numFmtId="0" fontId="0" fillId="70" borderId="32" xfId="0" applyFill="1" applyBorder="1" applyAlignment="1">
      <alignment horizontal="center" vertical="center" wrapText="1"/>
    </xf>
    <xf numFmtId="0" fontId="0" fillId="70" borderId="2" xfId="0" applyFill="1" applyBorder="1" applyAlignment="1">
      <alignment horizontal="center" vertical="center" wrapText="1"/>
    </xf>
    <xf numFmtId="0" fontId="0" fillId="70" borderId="33" xfId="0" applyFill="1" applyBorder="1" applyAlignment="1">
      <alignment horizontal="center" vertical="center" wrapText="1"/>
    </xf>
    <xf numFmtId="0" fontId="73" fillId="73" borderId="32" xfId="0" applyFont="1" applyFill="1" applyBorder="1" applyAlignment="1">
      <alignment horizontal="center" vertical="center" wrapText="1"/>
    </xf>
    <xf numFmtId="0" fontId="0" fillId="73" borderId="33" xfId="0" applyFill="1" applyBorder="1" applyAlignment="1">
      <alignment horizontal="center" vertical="center" wrapText="1"/>
    </xf>
    <xf numFmtId="0" fontId="133" fillId="76" borderId="0" xfId="0" applyFont="1" applyFill="1" applyAlignment="1" applyProtection="1">
      <alignment horizontal="left" vertical="center" wrapText="1"/>
    </xf>
    <xf numFmtId="0" fontId="0" fillId="0" borderId="0" xfId="0" applyFont="1" applyFill="1" applyBorder="1" applyAlignment="1">
      <alignment horizontal="center"/>
    </xf>
    <xf numFmtId="0" fontId="133" fillId="70" borderId="0" xfId="0" applyFont="1" applyFill="1" applyAlignment="1" applyProtection="1">
      <alignment horizontal="center" vertical="top" wrapText="1"/>
    </xf>
    <xf numFmtId="0" fontId="73" fillId="73" borderId="16" xfId="16815" applyFont="1" applyFill="1" applyBorder="1" applyAlignment="1">
      <alignment horizontal="center" vertical="center"/>
    </xf>
    <xf numFmtId="0" fontId="73" fillId="73" borderId="16" xfId="0" applyFont="1" applyFill="1" applyBorder="1" applyAlignment="1">
      <alignment horizontal="center" vertical="center"/>
    </xf>
    <xf numFmtId="0" fontId="73" fillId="73" borderId="56" xfId="0" applyFont="1" applyFill="1" applyBorder="1" applyAlignment="1">
      <alignment horizontal="center" vertical="center"/>
    </xf>
    <xf numFmtId="0" fontId="73" fillId="73" borderId="60" xfId="0" applyFont="1" applyFill="1" applyBorder="1" applyAlignment="1">
      <alignment horizontal="center" vertical="center"/>
    </xf>
    <xf numFmtId="0" fontId="133" fillId="76" borderId="0" xfId="0" applyFont="1" applyFill="1" applyBorder="1" applyAlignment="1" applyProtection="1">
      <alignment horizontal="left" vertical="center" wrapText="1"/>
    </xf>
    <xf numFmtId="0" fontId="133" fillId="76" borderId="0" xfId="0" applyFont="1" applyFill="1" applyBorder="1" applyAlignment="1" applyProtection="1">
      <alignment horizontal="left" vertical="center"/>
    </xf>
    <xf numFmtId="0" fontId="84" fillId="73" borderId="32" xfId="605" applyFont="1" applyFill="1" applyBorder="1" applyAlignment="1">
      <alignment horizontal="left" vertical="center" wrapText="1"/>
    </xf>
    <xf numFmtId="0" fontId="84" fillId="73" borderId="2" xfId="605" applyFont="1" applyFill="1" applyBorder="1" applyAlignment="1">
      <alignment horizontal="left" vertical="center" wrapText="1"/>
    </xf>
    <xf numFmtId="0" fontId="84" fillId="73" borderId="33" xfId="605" applyFont="1" applyFill="1" applyBorder="1" applyAlignment="1">
      <alignment horizontal="left" vertical="center" wrapText="1"/>
    </xf>
    <xf numFmtId="0" fontId="133" fillId="70" borderId="0" xfId="17879" applyFont="1" applyFill="1" applyAlignment="1">
      <alignment horizontal="center" vertical="center"/>
    </xf>
    <xf numFmtId="184" fontId="74" fillId="0" borderId="0" xfId="17879" applyNumberFormat="1" applyFont="1" applyAlignment="1">
      <alignment horizontal="left" vertical="top" wrapText="1"/>
    </xf>
    <xf numFmtId="0" fontId="74" fillId="0" borderId="0" xfId="17879" applyFont="1" applyAlignment="1">
      <alignment horizontal="left" vertical="top" wrapText="1"/>
    </xf>
    <xf numFmtId="0" fontId="74" fillId="0" borderId="0" xfId="0" applyFont="1" applyAlignment="1">
      <alignment horizontal="left" vertical="top" wrapText="1"/>
    </xf>
    <xf numFmtId="164" fontId="8" fillId="70" borderId="0" xfId="1" applyNumberFormat="1" applyFont="1" applyFill="1" applyBorder="1" applyAlignment="1">
      <alignment horizontal="center" vertical="center"/>
    </xf>
    <xf numFmtId="0" fontId="7" fillId="0" borderId="0" xfId="2" applyFont="1" applyFill="1" applyBorder="1" applyAlignment="1">
      <alignment horizontal="left" vertical="top" wrapText="1"/>
    </xf>
    <xf numFmtId="0" fontId="7" fillId="0" borderId="30" xfId="0" applyFont="1" applyFill="1" applyBorder="1" applyAlignment="1">
      <alignment horizontal="left" vertical="top" wrapText="1"/>
    </xf>
    <xf numFmtId="0" fontId="7" fillId="0" borderId="0" xfId="0" applyFont="1" applyFill="1" applyBorder="1" applyAlignment="1">
      <alignment horizontal="left" vertical="top" wrapText="1"/>
    </xf>
    <xf numFmtId="166" fontId="7" fillId="0" borderId="0" xfId="1" applyNumberFormat="1" applyFont="1" applyFill="1" applyBorder="1" applyAlignment="1">
      <alignment horizontal="left" vertical="top" wrapText="1"/>
    </xf>
    <xf numFmtId="0" fontId="73" fillId="73" borderId="56" xfId="0" applyFont="1" applyFill="1" applyBorder="1" applyAlignment="1">
      <alignment horizontal="center" vertical="center" wrapText="1"/>
    </xf>
    <xf numFmtId="0" fontId="73" fillId="73" borderId="60" xfId="0" applyFont="1" applyFill="1" applyBorder="1" applyAlignment="1">
      <alignment horizontal="center" vertical="center" wrapText="1"/>
    </xf>
    <xf numFmtId="0" fontId="73" fillId="73" borderId="46" xfId="0" applyFont="1" applyFill="1" applyBorder="1" applyAlignment="1">
      <alignment horizontal="center" vertical="center" wrapText="1"/>
    </xf>
    <xf numFmtId="0" fontId="73" fillId="73" borderId="47" xfId="0" applyFont="1" applyFill="1" applyBorder="1" applyAlignment="1">
      <alignment horizontal="center" vertical="center" wrapText="1"/>
    </xf>
    <xf numFmtId="0" fontId="74" fillId="73" borderId="2" xfId="0" applyFont="1" applyFill="1" applyBorder="1" applyAlignment="1">
      <alignment horizontal="center" vertical="center" wrapText="1"/>
    </xf>
    <xf numFmtId="0" fontId="74" fillId="73" borderId="33" xfId="0" applyFont="1" applyFill="1" applyBorder="1" applyAlignment="1">
      <alignment horizontal="center" vertical="center" wrapText="1"/>
    </xf>
    <xf numFmtId="164" fontId="133" fillId="76" borderId="0" xfId="1" applyNumberFormat="1" applyFont="1" applyFill="1" applyBorder="1" applyAlignment="1">
      <alignment horizontal="left" vertical="center" wrapText="1"/>
    </xf>
    <xf numFmtId="164" fontId="7" fillId="0" borderId="0" xfId="1" applyNumberFormat="1" applyFont="1" applyFill="1" applyBorder="1" applyAlignment="1">
      <alignment horizontal="left" vertical="top" wrapText="1"/>
    </xf>
    <xf numFmtId="0" fontId="9" fillId="90" borderId="56" xfId="0" applyFont="1" applyFill="1" applyBorder="1" applyAlignment="1">
      <alignment horizontal="center" vertical="center" wrapText="1"/>
    </xf>
    <xf numFmtId="0" fontId="9" fillId="90" borderId="60" xfId="0" applyFont="1" applyFill="1" applyBorder="1" applyAlignment="1">
      <alignment horizontal="center" vertical="center" wrapText="1"/>
    </xf>
    <xf numFmtId="0" fontId="74" fillId="70" borderId="0" xfId="16860" applyFill="1" applyAlignment="1">
      <alignment horizontal="center"/>
    </xf>
    <xf numFmtId="0" fontId="148" fillId="75" borderId="49" xfId="0" applyFont="1" applyFill="1" applyBorder="1" applyAlignment="1">
      <alignment horizontal="left" vertical="top" wrapText="1"/>
    </xf>
    <xf numFmtId="0" fontId="148" fillId="75" borderId="50" xfId="0" applyFont="1" applyFill="1" applyBorder="1" applyAlignment="1">
      <alignment horizontal="left" vertical="top" wrapText="1"/>
    </xf>
    <xf numFmtId="0" fontId="0" fillId="75" borderId="51" xfId="0" applyFill="1" applyBorder="1" applyAlignment="1">
      <alignment horizontal="left" vertical="top" wrapText="1"/>
    </xf>
    <xf numFmtId="0" fontId="0" fillId="75" borderId="0" xfId="0" applyFill="1" applyBorder="1" applyAlignment="1">
      <alignment horizontal="left" vertical="top" wrapText="1"/>
    </xf>
    <xf numFmtId="0" fontId="0" fillId="75" borderId="52" xfId="0" applyFill="1" applyBorder="1" applyAlignment="1">
      <alignment horizontal="left" vertical="top" wrapText="1"/>
    </xf>
    <xf numFmtId="0" fontId="81" fillId="75" borderId="53" xfId="16815" applyFill="1" applyBorder="1" applyAlignment="1">
      <alignment horizontal="center" vertical="top"/>
    </xf>
    <xf numFmtId="0" fontId="81" fillId="75" borderId="54" xfId="16815" applyFill="1" applyBorder="1" applyAlignment="1">
      <alignment horizontal="center" vertical="top"/>
    </xf>
    <xf numFmtId="0" fontId="148" fillId="75" borderId="49" xfId="0" applyFont="1" applyFill="1" applyBorder="1" applyAlignment="1">
      <alignment horizontal="center" vertical="top" wrapText="1"/>
    </xf>
    <xf numFmtId="0" fontId="148" fillId="75" borderId="50"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vertical="top" wrapText="1"/>
    </xf>
    <xf numFmtId="0" fontId="34" fillId="80" borderId="0" xfId="0" applyFont="1" applyFill="1" applyAlignment="1">
      <alignment horizontal="left" vertical="top"/>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top"/>
    </xf>
    <xf numFmtId="0" fontId="131" fillId="0" borderId="0" xfId="0" applyFont="1" applyAlignment="1">
      <alignment horizontal="left" vertical="top" wrapText="1"/>
    </xf>
    <xf numFmtId="0" fontId="132" fillId="0" borderId="0" xfId="0" applyFont="1" applyAlignment="1">
      <alignment horizontal="left" vertical="top" wrapText="1"/>
    </xf>
    <xf numFmtId="0" fontId="89" fillId="0" borderId="0" xfId="0" applyFont="1" applyFill="1" applyBorder="1" applyAlignment="1">
      <alignment horizontal="center"/>
    </xf>
    <xf numFmtId="0" fontId="73" fillId="0" borderId="0" xfId="0" applyFont="1" applyAlignment="1">
      <alignment horizontal="left" vertical="top"/>
    </xf>
    <xf numFmtId="0" fontId="134" fillId="69" borderId="0" xfId="0" applyFont="1" applyFill="1" applyAlignment="1">
      <alignment horizontal="left" vertical="top"/>
    </xf>
    <xf numFmtId="0" fontId="84" fillId="0" borderId="0" xfId="0" applyFont="1" applyFill="1" applyBorder="1" applyAlignment="1">
      <alignment horizontal="left" vertical="top"/>
    </xf>
    <xf numFmtId="0" fontId="79" fillId="0" borderId="0" xfId="0" applyFont="1" applyFill="1" applyAlignment="1">
      <alignment horizontal="left" vertical="top" wrapText="1"/>
    </xf>
    <xf numFmtId="0" fontId="89" fillId="0" borderId="0" xfId="0" applyFont="1" applyFill="1" applyBorder="1" applyAlignment="1">
      <alignment horizontal="left" vertical="top"/>
    </xf>
    <xf numFmtId="166" fontId="84"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0" fontId="79" fillId="0" borderId="0" xfId="0" applyFont="1" applyFill="1" applyAlignment="1">
      <alignment horizontal="left" vertical="top"/>
    </xf>
    <xf numFmtId="0" fontId="78" fillId="0" borderId="0" xfId="0" applyFont="1" applyAlignment="1">
      <alignment horizontal="left" vertical="top"/>
    </xf>
    <xf numFmtId="0" fontId="78" fillId="0" borderId="0" xfId="0" applyFont="1" applyAlignment="1">
      <alignment horizontal="left" vertical="top" wrapText="1"/>
    </xf>
    <xf numFmtId="0" fontId="135" fillId="69" borderId="0" xfId="16815" applyFont="1" applyFill="1" applyAlignment="1">
      <alignment horizontal="left" vertical="top"/>
    </xf>
    <xf numFmtId="166" fontId="89" fillId="0" borderId="0" xfId="1" applyNumberFormat="1" applyFont="1" applyFill="1" applyBorder="1" applyAlignment="1">
      <alignment horizontal="left" vertical="top"/>
    </xf>
    <xf numFmtId="0" fontId="78" fillId="0" borderId="0" xfId="0" applyFont="1" applyFill="1" applyAlignment="1">
      <alignment horizontal="right" vertical="top"/>
    </xf>
    <xf numFmtId="0" fontId="79" fillId="0" borderId="0" xfId="0" applyFont="1" applyFill="1" applyAlignment="1">
      <alignment horizontal="left" vertical="center"/>
    </xf>
    <xf numFmtId="0" fontId="79" fillId="0" borderId="0" xfId="0" applyFont="1" applyAlignment="1">
      <alignment horizontal="left" vertical="center"/>
    </xf>
    <xf numFmtId="0" fontId="137" fillId="69" borderId="0" xfId="16815" applyFont="1" applyFill="1" applyAlignment="1">
      <alignment horizontal="left" vertical="top"/>
    </xf>
    <xf numFmtId="0" fontId="91" fillId="0" borderId="0" xfId="16815" applyFont="1" applyAlignment="1">
      <alignment horizontal="center" vertical="top"/>
    </xf>
    <xf numFmtId="0" fontId="79" fillId="69" borderId="0" xfId="0" applyFont="1" applyFill="1" applyAlignment="1">
      <alignment horizontal="left" vertical="top"/>
    </xf>
    <xf numFmtId="0" fontId="136" fillId="69" borderId="0" xfId="16815" applyFont="1" applyFill="1" applyAlignment="1">
      <alignment horizontal="left" vertical="top"/>
    </xf>
    <xf numFmtId="0" fontId="118" fillId="76" borderId="0" xfId="0" applyFont="1" applyFill="1" applyAlignment="1" applyProtection="1">
      <alignment horizontal="left" vertical="center"/>
    </xf>
    <xf numFmtId="0" fontId="78" fillId="0" borderId="0" xfId="0" applyFont="1" applyFill="1" applyAlignment="1">
      <alignment horizontal="left" vertical="top" wrapText="1"/>
    </xf>
    <xf numFmtId="0" fontId="78" fillId="0" borderId="0" xfId="0" applyFont="1" applyFill="1" applyAlignment="1">
      <alignment horizontal="left" vertical="top"/>
    </xf>
    <xf numFmtId="166" fontId="100" fillId="79" borderId="0" xfId="1" applyNumberFormat="1" applyFont="1" applyFill="1" applyBorder="1" applyAlignment="1">
      <alignment horizontal="left" vertical="top" wrapText="1"/>
    </xf>
    <xf numFmtId="166" fontId="81" fillId="0" borderId="0" xfId="16815" applyNumberFormat="1" applyFill="1" applyBorder="1" applyAlignment="1">
      <alignment horizontal="left" vertical="top" wrapText="1"/>
    </xf>
    <xf numFmtId="166" fontId="91" fillId="0" borderId="0" xfId="16815" applyNumberFormat="1" applyFont="1" applyFill="1" applyBorder="1" applyAlignment="1">
      <alignment horizontal="left" vertical="top" wrapText="1"/>
    </xf>
    <xf numFmtId="0" fontId="162" fillId="0" borderId="0" xfId="16815" applyFont="1"/>
    <xf numFmtId="0" fontId="78" fillId="0" borderId="0" xfId="0" applyFont="1" applyAlignment="1">
      <alignment horizontal="center"/>
    </xf>
    <xf numFmtId="0" fontId="78" fillId="0" borderId="0" xfId="0" applyFont="1" applyAlignment="1">
      <alignment horizontal="left" wrapText="1"/>
    </xf>
    <xf numFmtId="0" fontId="140" fillId="0" borderId="0" xfId="0" applyFont="1" applyAlignment="1">
      <alignment horizontal="left" vertical="top" wrapText="1"/>
    </xf>
    <xf numFmtId="0" fontId="140" fillId="0" borderId="0" xfId="0" applyFont="1" applyAlignment="1">
      <alignment horizontal="left" vertical="top"/>
    </xf>
    <xf numFmtId="174" fontId="82" fillId="0" borderId="70" xfId="0" applyNumberFormat="1" applyFont="1" applyFill="1" applyBorder="1" applyAlignment="1">
      <alignment vertical="center"/>
    </xf>
    <xf numFmtId="174" fontId="82" fillId="0" borderId="45" xfId="0" applyNumberFormat="1" applyFont="1" applyFill="1" applyBorder="1" applyAlignment="1">
      <alignment vertical="center"/>
    </xf>
  </cellXfs>
  <cellStyles count="33955">
    <cellStyle name="20% - Accent1" xfId="16836" builtinId="30" customBuiltin="1"/>
    <cellStyle name="20% - Accent1 10" xfId="6"/>
    <cellStyle name="20% - Accent1 10 2" xfId="1241"/>
    <cellStyle name="20% - Accent1 10 3" xfId="991"/>
    <cellStyle name="20% - Accent1 11" xfId="7"/>
    <cellStyle name="20% - Accent1 11 2" xfId="1242"/>
    <cellStyle name="20% - Accent1 11 3" xfId="990"/>
    <cellStyle name="20% - Accent1 12" xfId="8"/>
    <cellStyle name="20% - Accent1 12 2" xfId="1243"/>
    <cellStyle name="20% - Accent1 12 3" xfId="989"/>
    <cellStyle name="20% - Accent1 13" xfId="9"/>
    <cellStyle name="20% - Accent1 13 2" xfId="1244"/>
    <cellStyle name="20% - Accent1 13 3" xfId="988"/>
    <cellStyle name="20% - Accent1 14" xfId="10"/>
    <cellStyle name="20% - Accent1 14 2" xfId="1245"/>
    <cellStyle name="20% - Accent1 14 3" xfId="987"/>
    <cellStyle name="20% - Accent1 15" xfId="11"/>
    <cellStyle name="20% - Accent1 15 2" xfId="1246"/>
    <cellStyle name="20% - Accent1 15 3" xfId="986"/>
    <cellStyle name="20% - Accent1 16" xfId="12"/>
    <cellStyle name="20% - Accent1 16 2" xfId="1247"/>
    <cellStyle name="20% - Accent1 16 3" xfId="985"/>
    <cellStyle name="20% - Accent1 17" xfId="13"/>
    <cellStyle name="20% - Accent1 17 2" xfId="1248"/>
    <cellStyle name="20% - Accent1 17 3" xfId="984"/>
    <cellStyle name="20% - Accent1 18" xfId="14"/>
    <cellStyle name="20% - Accent1 18 2" xfId="1249"/>
    <cellStyle name="20% - Accent1 18 3" xfId="983"/>
    <cellStyle name="20% - Accent1 19" xfId="15"/>
    <cellStyle name="20% - Accent1 19 2" xfId="1250"/>
    <cellStyle name="20% - Accent1 19 3" xfId="982"/>
    <cellStyle name="20% - Accent1 2" xfId="16"/>
    <cellStyle name="20% - Accent1 2 2" xfId="1251"/>
    <cellStyle name="20% - Accent1 2 3" xfId="981"/>
    <cellStyle name="20% - Accent1 20" xfId="17"/>
    <cellStyle name="20% - Accent1 20 2" xfId="1252"/>
    <cellStyle name="20% - Accent1 20 3" xfId="980"/>
    <cellStyle name="20% - Accent1 21" xfId="392"/>
    <cellStyle name="20% - Accent1 21 2" xfId="676"/>
    <cellStyle name="20% - Accent1 22" xfId="456"/>
    <cellStyle name="20% - Accent1 22 10" xfId="3932"/>
    <cellStyle name="20% - Accent1 22 10 2" xfId="7602"/>
    <cellStyle name="20% - Accent1 22 10 2 2" xfId="15109"/>
    <cellStyle name="20% - Accent1 22 10 2 2 2" xfId="31315"/>
    <cellStyle name="20% - Accent1 22 10 2 3" xfId="23808"/>
    <cellStyle name="20% - Accent1 22 10 3" xfId="11495"/>
    <cellStyle name="20% - Accent1 22 10 3 2" xfId="27701"/>
    <cellStyle name="20% - Accent1 22 10 4" xfId="20138"/>
    <cellStyle name="20% - Accent1 22 11" xfId="4357"/>
    <cellStyle name="20% - Accent1 22 11 2" xfId="8027"/>
    <cellStyle name="20% - Accent1 22 11 2 2" xfId="15534"/>
    <cellStyle name="20% - Accent1 22 11 2 2 2" xfId="31740"/>
    <cellStyle name="20% - Accent1 22 11 2 3" xfId="24233"/>
    <cellStyle name="20% - Accent1 22 11 3" xfId="11920"/>
    <cellStyle name="20% - Accent1 22 11 3 2" xfId="28126"/>
    <cellStyle name="20% - Accent1 22 11 4" xfId="20563"/>
    <cellStyle name="20% - Accent1 22 12" xfId="4780"/>
    <cellStyle name="20% - Accent1 22 12 2" xfId="8449"/>
    <cellStyle name="20% - Accent1 22 12 2 2" xfId="15956"/>
    <cellStyle name="20% - Accent1 22 12 2 2 2" xfId="32162"/>
    <cellStyle name="20% - Accent1 22 12 2 3" xfId="24655"/>
    <cellStyle name="20% - Accent1 22 12 3" xfId="12342"/>
    <cellStyle name="20% - Accent1 22 12 3 2" xfId="28548"/>
    <cellStyle name="20% - Accent1 22 12 4" xfId="20986"/>
    <cellStyle name="20% - Accent1 22 13" xfId="5267"/>
    <cellStyle name="20% - Accent1 22 13 2" xfId="12816"/>
    <cellStyle name="20% - Accent1 22 13 2 2" xfId="29022"/>
    <cellStyle name="20% - Accent1 22 13 3" xfId="21473"/>
    <cellStyle name="20% - Accent1 22 14" xfId="9383"/>
    <cellStyle name="20% - Accent1 22 14 2" xfId="25589"/>
    <cellStyle name="20% - Accent1 22 15" xfId="17899"/>
    <cellStyle name="20% - Accent1 22 2" xfId="491"/>
    <cellStyle name="20% - Accent1 22 2 10" xfId="5290"/>
    <cellStyle name="20% - Accent1 22 2 10 2" xfId="12839"/>
    <cellStyle name="20% - Accent1 22 2 10 2 2" xfId="29045"/>
    <cellStyle name="20% - Accent1 22 2 10 3" xfId="21496"/>
    <cellStyle name="20% - Accent1 22 2 11" xfId="9405"/>
    <cellStyle name="20% - Accent1 22 2 11 2" xfId="25611"/>
    <cellStyle name="20% - Accent1 22 2 12" xfId="17922"/>
    <cellStyle name="20% - Accent1 22 2 2" xfId="562"/>
    <cellStyle name="20% - Accent1 22 2 2 10" xfId="9472"/>
    <cellStyle name="20% - Accent1 22 2 2 10 2" xfId="25678"/>
    <cellStyle name="20% - Accent1 22 2 2 11" xfId="17990"/>
    <cellStyle name="20% - Accent1 22 2 2 2" xfId="1814"/>
    <cellStyle name="20% - Accent1 22 2 2 2 10" xfId="18121"/>
    <cellStyle name="20% - Accent1 22 2 2 2 2" xfId="2323"/>
    <cellStyle name="20% - Accent1 22 2 2 2 2 2" xfId="3170"/>
    <cellStyle name="20% - Accent1 22 2 2 2 2 2 2" xfId="6952"/>
    <cellStyle name="20% - Accent1 22 2 2 2 2 2 2 2" xfId="14463"/>
    <cellStyle name="20% - Accent1 22 2 2 2 2 2 2 2 2" xfId="30669"/>
    <cellStyle name="20% - Accent1 22 2 2 2 2 2 2 3" xfId="23158"/>
    <cellStyle name="20% - Accent1 22 2 2 2 2 2 3" xfId="10863"/>
    <cellStyle name="20% - Accent1 22 2 2 2 2 2 3 2" xfId="27069"/>
    <cellStyle name="20% - Accent1 22 2 2 2 2 2 4" xfId="19392"/>
    <cellStyle name="20% - Accent1 22 2 2 2 2 3" xfId="6107"/>
    <cellStyle name="20% - Accent1 22 2 2 2 2 3 2" xfId="13619"/>
    <cellStyle name="20% - Accent1 22 2 2 2 2 3 2 2" xfId="29825"/>
    <cellStyle name="20% - Accent1 22 2 2 2 2 3 3" xfId="22313"/>
    <cellStyle name="20% - Accent1 22 2 2 2 2 4" xfId="10019"/>
    <cellStyle name="20% - Accent1 22 2 2 2 2 4 2" xfId="26225"/>
    <cellStyle name="20% - Accent1 22 2 2 2 2 5" xfId="18547"/>
    <cellStyle name="20% - Accent1 22 2 2 2 3" xfId="2745"/>
    <cellStyle name="20% - Accent1 22 2 2 2 3 2" xfId="6529"/>
    <cellStyle name="20% - Accent1 22 2 2 2 3 2 2" xfId="14041"/>
    <cellStyle name="20% - Accent1 22 2 2 2 3 2 2 2" xfId="30247"/>
    <cellStyle name="20% - Accent1 22 2 2 2 3 2 3" xfId="22735"/>
    <cellStyle name="20% - Accent1 22 2 2 2 3 3" xfId="10441"/>
    <cellStyle name="20% - Accent1 22 2 2 2 3 3 2" xfId="26647"/>
    <cellStyle name="20% - Accent1 22 2 2 2 3 4" xfId="18969"/>
    <cellStyle name="20% - Accent1 22 2 2 2 4" xfId="3676"/>
    <cellStyle name="20% - Accent1 22 2 2 2 4 2" xfId="7386"/>
    <cellStyle name="20% - Accent1 22 2 2 2 4 2 2" xfId="14895"/>
    <cellStyle name="20% - Accent1 22 2 2 2 4 2 2 2" xfId="31101"/>
    <cellStyle name="20% - Accent1 22 2 2 2 4 2 3" xfId="23592"/>
    <cellStyle name="20% - Accent1 22 2 2 2 4 3" xfId="11286"/>
    <cellStyle name="20% - Accent1 22 2 2 2 4 3 2" xfId="27492"/>
    <cellStyle name="20% - Accent1 22 2 2 2 4 4" xfId="19887"/>
    <cellStyle name="20% - Accent1 22 2 2 2 5" xfId="4145"/>
    <cellStyle name="20% - Accent1 22 2 2 2 5 2" xfId="7815"/>
    <cellStyle name="20% - Accent1 22 2 2 2 5 2 2" xfId="15322"/>
    <cellStyle name="20% - Accent1 22 2 2 2 5 2 2 2" xfId="31528"/>
    <cellStyle name="20% - Accent1 22 2 2 2 5 2 3" xfId="24021"/>
    <cellStyle name="20% - Accent1 22 2 2 2 5 3" xfId="11708"/>
    <cellStyle name="20% - Accent1 22 2 2 2 5 3 2" xfId="27914"/>
    <cellStyle name="20% - Accent1 22 2 2 2 5 4" xfId="20351"/>
    <cellStyle name="20% - Accent1 22 2 2 2 6" xfId="4570"/>
    <cellStyle name="20% - Accent1 22 2 2 2 6 2" xfId="8240"/>
    <cellStyle name="20% - Accent1 22 2 2 2 6 2 2" xfId="15747"/>
    <cellStyle name="20% - Accent1 22 2 2 2 6 2 2 2" xfId="31953"/>
    <cellStyle name="20% - Accent1 22 2 2 2 6 2 3" xfId="24446"/>
    <cellStyle name="20% - Accent1 22 2 2 2 6 3" xfId="12133"/>
    <cellStyle name="20% - Accent1 22 2 2 2 6 3 2" xfId="28339"/>
    <cellStyle name="20% - Accent1 22 2 2 2 6 4" xfId="20776"/>
    <cellStyle name="20% - Accent1 22 2 2 2 7" xfId="4997"/>
    <cellStyle name="20% - Accent1 22 2 2 2 7 2" xfId="8663"/>
    <cellStyle name="20% - Accent1 22 2 2 2 7 2 2" xfId="16170"/>
    <cellStyle name="20% - Accent1 22 2 2 2 7 2 2 2" xfId="32376"/>
    <cellStyle name="20% - Accent1 22 2 2 2 7 2 3" xfId="24869"/>
    <cellStyle name="20% - Accent1 22 2 2 2 7 3" xfId="12555"/>
    <cellStyle name="20% - Accent1 22 2 2 2 7 3 2" xfId="28761"/>
    <cellStyle name="20% - Accent1 22 2 2 2 7 4" xfId="21203"/>
    <cellStyle name="20% - Accent1 22 2 2 2 8" xfId="5669"/>
    <cellStyle name="20% - Accent1 22 2 2 2 8 2" xfId="13184"/>
    <cellStyle name="20% - Accent1 22 2 2 2 8 2 2" xfId="29390"/>
    <cellStyle name="20% - Accent1 22 2 2 2 8 3" xfId="21875"/>
    <cellStyle name="20% - Accent1 22 2 2 2 9" xfId="9596"/>
    <cellStyle name="20% - Accent1 22 2 2 2 9 2" xfId="25802"/>
    <cellStyle name="20% - Accent1 22 2 2 3" xfId="2133"/>
    <cellStyle name="20% - Accent1 22 2 2 3 2" xfId="3046"/>
    <cellStyle name="20% - Accent1 22 2 2 3 2 2" xfId="6828"/>
    <cellStyle name="20% - Accent1 22 2 2 3 2 2 2" xfId="14339"/>
    <cellStyle name="20% - Accent1 22 2 2 3 2 2 2 2" xfId="30545"/>
    <cellStyle name="20% - Accent1 22 2 2 3 2 2 3" xfId="23034"/>
    <cellStyle name="20% - Accent1 22 2 2 3 2 3" xfId="10739"/>
    <cellStyle name="20% - Accent1 22 2 2 3 2 3 2" xfId="26945"/>
    <cellStyle name="20% - Accent1 22 2 2 3 2 4" xfId="19268"/>
    <cellStyle name="20% - Accent1 22 2 2 3 3" xfId="5972"/>
    <cellStyle name="20% - Accent1 22 2 2 3 3 2" xfId="13486"/>
    <cellStyle name="20% - Accent1 22 2 2 3 3 2 2" xfId="29692"/>
    <cellStyle name="20% - Accent1 22 2 2 3 3 3" xfId="22178"/>
    <cellStyle name="20% - Accent1 22 2 2 3 4" xfId="9895"/>
    <cellStyle name="20% - Accent1 22 2 2 3 4 2" xfId="26101"/>
    <cellStyle name="20% - Accent1 22 2 2 3 5" xfId="18422"/>
    <cellStyle name="20% - Accent1 22 2 2 4" xfId="2621"/>
    <cellStyle name="20% - Accent1 22 2 2 4 2" xfId="6405"/>
    <cellStyle name="20% - Accent1 22 2 2 4 2 2" xfId="13917"/>
    <cellStyle name="20% - Accent1 22 2 2 4 2 2 2" xfId="30123"/>
    <cellStyle name="20% - Accent1 22 2 2 4 2 3" xfId="22611"/>
    <cellStyle name="20% - Accent1 22 2 2 4 3" xfId="10317"/>
    <cellStyle name="20% - Accent1 22 2 2 4 3 2" xfId="26523"/>
    <cellStyle name="20% - Accent1 22 2 2 4 4" xfId="18845"/>
    <cellStyle name="20% - Accent1 22 2 2 5" xfId="3497"/>
    <cellStyle name="20% - Accent1 22 2 2 5 2" xfId="7255"/>
    <cellStyle name="20% - Accent1 22 2 2 5 2 2" xfId="14765"/>
    <cellStyle name="20% - Accent1 22 2 2 5 2 2 2" xfId="30971"/>
    <cellStyle name="20% - Accent1 22 2 2 5 2 3" xfId="23461"/>
    <cellStyle name="20% - Accent1 22 2 2 5 3" xfId="11162"/>
    <cellStyle name="20% - Accent1 22 2 2 5 3 2" xfId="27368"/>
    <cellStyle name="20% - Accent1 22 2 2 5 4" xfId="19715"/>
    <cellStyle name="20% - Accent1 22 2 2 6" xfId="4021"/>
    <cellStyle name="20% - Accent1 22 2 2 6 2" xfId="7691"/>
    <cellStyle name="20% - Accent1 22 2 2 6 2 2" xfId="15198"/>
    <cellStyle name="20% - Accent1 22 2 2 6 2 2 2" xfId="31404"/>
    <cellStyle name="20% - Accent1 22 2 2 6 2 3" xfId="23897"/>
    <cellStyle name="20% - Accent1 22 2 2 6 3" xfId="11584"/>
    <cellStyle name="20% - Accent1 22 2 2 6 3 2" xfId="27790"/>
    <cellStyle name="20% - Accent1 22 2 2 6 4" xfId="20227"/>
    <cellStyle name="20% - Accent1 22 2 2 7" xfId="4446"/>
    <cellStyle name="20% - Accent1 22 2 2 7 2" xfId="8116"/>
    <cellStyle name="20% - Accent1 22 2 2 7 2 2" xfId="15623"/>
    <cellStyle name="20% - Accent1 22 2 2 7 2 2 2" xfId="31829"/>
    <cellStyle name="20% - Accent1 22 2 2 7 2 3" xfId="24322"/>
    <cellStyle name="20% - Accent1 22 2 2 7 3" xfId="12009"/>
    <cellStyle name="20% - Accent1 22 2 2 7 3 2" xfId="28215"/>
    <cellStyle name="20% - Accent1 22 2 2 7 4" xfId="20652"/>
    <cellStyle name="20% - Accent1 22 2 2 8" xfId="4871"/>
    <cellStyle name="20% - Accent1 22 2 2 8 2" xfId="8539"/>
    <cellStyle name="20% - Accent1 22 2 2 8 2 2" xfId="16046"/>
    <cellStyle name="20% - Accent1 22 2 2 8 2 2 2" xfId="32252"/>
    <cellStyle name="20% - Accent1 22 2 2 8 2 3" xfId="24745"/>
    <cellStyle name="20% - Accent1 22 2 2 8 3" xfId="12431"/>
    <cellStyle name="20% - Accent1 22 2 2 8 3 2" xfId="28637"/>
    <cellStyle name="20% - Accent1 22 2 2 8 4" xfId="21077"/>
    <cellStyle name="20% - Accent1 22 2 2 9" xfId="5357"/>
    <cellStyle name="20% - Accent1 22 2 2 9 2" xfId="12906"/>
    <cellStyle name="20% - Accent1 22 2 2 9 2 2" xfId="29112"/>
    <cellStyle name="20% - Accent1 22 2 2 9 3" xfId="21563"/>
    <cellStyle name="20% - Accent1 22 2 3" xfId="1815"/>
    <cellStyle name="20% - Accent1 22 2 3 10" xfId="18122"/>
    <cellStyle name="20% - Accent1 22 2 3 2" xfId="2324"/>
    <cellStyle name="20% - Accent1 22 2 3 2 2" xfId="3171"/>
    <cellStyle name="20% - Accent1 22 2 3 2 2 2" xfId="6953"/>
    <cellStyle name="20% - Accent1 22 2 3 2 2 2 2" xfId="14464"/>
    <cellStyle name="20% - Accent1 22 2 3 2 2 2 2 2" xfId="30670"/>
    <cellStyle name="20% - Accent1 22 2 3 2 2 2 3" xfId="23159"/>
    <cellStyle name="20% - Accent1 22 2 3 2 2 3" xfId="10864"/>
    <cellStyle name="20% - Accent1 22 2 3 2 2 3 2" xfId="27070"/>
    <cellStyle name="20% - Accent1 22 2 3 2 2 4" xfId="19393"/>
    <cellStyle name="20% - Accent1 22 2 3 2 3" xfId="6108"/>
    <cellStyle name="20% - Accent1 22 2 3 2 3 2" xfId="13620"/>
    <cellStyle name="20% - Accent1 22 2 3 2 3 2 2" xfId="29826"/>
    <cellStyle name="20% - Accent1 22 2 3 2 3 3" xfId="22314"/>
    <cellStyle name="20% - Accent1 22 2 3 2 4" xfId="10020"/>
    <cellStyle name="20% - Accent1 22 2 3 2 4 2" xfId="26226"/>
    <cellStyle name="20% - Accent1 22 2 3 2 5" xfId="18548"/>
    <cellStyle name="20% - Accent1 22 2 3 3" xfId="2746"/>
    <cellStyle name="20% - Accent1 22 2 3 3 2" xfId="6530"/>
    <cellStyle name="20% - Accent1 22 2 3 3 2 2" xfId="14042"/>
    <cellStyle name="20% - Accent1 22 2 3 3 2 2 2" xfId="30248"/>
    <cellStyle name="20% - Accent1 22 2 3 3 2 3" xfId="22736"/>
    <cellStyle name="20% - Accent1 22 2 3 3 3" xfId="10442"/>
    <cellStyle name="20% - Accent1 22 2 3 3 3 2" xfId="26648"/>
    <cellStyle name="20% - Accent1 22 2 3 3 4" xfId="18970"/>
    <cellStyle name="20% - Accent1 22 2 3 4" xfId="3677"/>
    <cellStyle name="20% - Accent1 22 2 3 4 2" xfId="7387"/>
    <cellStyle name="20% - Accent1 22 2 3 4 2 2" xfId="14896"/>
    <cellStyle name="20% - Accent1 22 2 3 4 2 2 2" xfId="31102"/>
    <cellStyle name="20% - Accent1 22 2 3 4 2 3" xfId="23593"/>
    <cellStyle name="20% - Accent1 22 2 3 4 3" xfId="11287"/>
    <cellStyle name="20% - Accent1 22 2 3 4 3 2" xfId="27493"/>
    <cellStyle name="20% - Accent1 22 2 3 4 4" xfId="19888"/>
    <cellStyle name="20% - Accent1 22 2 3 5" xfId="4146"/>
    <cellStyle name="20% - Accent1 22 2 3 5 2" xfId="7816"/>
    <cellStyle name="20% - Accent1 22 2 3 5 2 2" xfId="15323"/>
    <cellStyle name="20% - Accent1 22 2 3 5 2 2 2" xfId="31529"/>
    <cellStyle name="20% - Accent1 22 2 3 5 2 3" xfId="24022"/>
    <cellStyle name="20% - Accent1 22 2 3 5 3" xfId="11709"/>
    <cellStyle name="20% - Accent1 22 2 3 5 3 2" xfId="27915"/>
    <cellStyle name="20% - Accent1 22 2 3 5 4" xfId="20352"/>
    <cellStyle name="20% - Accent1 22 2 3 6" xfId="4571"/>
    <cellStyle name="20% - Accent1 22 2 3 6 2" xfId="8241"/>
    <cellStyle name="20% - Accent1 22 2 3 6 2 2" xfId="15748"/>
    <cellStyle name="20% - Accent1 22 2 3 6 2 2 2" xfId="31954"/>
    <cellStyle name="20% - Accent1 22 2 3 6 2 3" xfId="24447"/>
    <cellStyle name="20% - Accent1 22 2 3 6 3" xfId="12134"/>
    <cellStyle name="20% - Accent1 22 2 3 6 3 2" xfId="28340"/>
    <cellStyle name="20% - Accent1 22 2 3 6 4" xfId="20777"/>
    <cellStyle name="20% - Accent1 22 2 3 7" xfId="4998"/>
    <cellStyle name="20% - Accent1 22 2 3 7 2" xfId="8664"/>
    <cellStyle name="20% - Accent1 22 2 3 7 2 2" xfId="16171"/>
    <cellStyle name="20% - Accent1 22 2 3 7 2 2 2" xfId="32377"/>
    <cellStyle name="20% - Accent1 22 2 3 7 2 3" xfId="24870"/>
    <cellStyle name="20% - Accent1 22 2 3 7 3" xfId="12556"/>
    <cellStyle name="20% - Accent1 22 2 3 7 3 2" xfId="28762"/>
    <cellStyle name="20% - Accent1 22 2 3 7 4" xfId="21204"/>
    <cellStyle name="20% - Accent1 22 2 3 8" xfId="5670"/>
    <cellStyle name="20% - Accent1 22 2 3 8 2" xfId="13185"/>
    <cellStyle name="20% - Accent1 22 2 3 8 2 2" xfId="29391"/>
    <cellStyle name="20% - Accent1 22 2 3 8 3" xfId="21876"/>
    <cellStyle name="20% - Accent1 22 2 3 9" xfId="9597"/>
    <cellStyle name="20% - Accent1 22 2 3 9 2" xfId="25803"/>
    <cellStyle name="20% - Accent1 22 2 4" xfId="2066"/>
    <cellStyle name="20% - Accent1 22 2 4 2" xfId="2979"/>
    <cellStyle name="20% - Accent1 22 2 4 2 2" xfId="6761"/>
    <cellStyle name="20% - Accent1 22 2 4 2 2 2" xfId="14272"/>
    <cellStyle name="20% - Accent1 22 2 4 2 2 2 2" xfId="30478"/>
    <cellStyle name="20% - Accent1 22 2 4 2 2 3" xfId="22967"/>
    <cellStyle name="20% - Accent1 22 2 4 2 3" xfId="10672"/>
    <cellStyle name="20% - Accent1 22 2 4 2 3 2" xfId="26878"/>
    <cellStyle name="20% - Accent1 22 2 4 2 4" xfId="19201"/>
    <cellStyle name="20% - Accent1 22 2 4 3" xfId="5905"/>
    <cellStyle name="20% - Accent1 22 2 4 3 2" xfId="13419"/>
    <cellStyle name="20% - Accent1 22 2 4 3 2 2" xfId="29625"/>
    <cellStyle name="20% - Accent1 22 2 4 3 3" xfId="22111"/>
    <cellStyle name="20% - Accent1 22 2 4 4" xfId="9828"/>
    <cellStyle name="20% - Accent1 22 2 4 4 2" xfId="26034"/>
    <cellStyle name="20% - Accent1 22 2 4 5" xfId="18355"/>
    <cellStyle name="20% - Accent1 22 2 5" xfId="2554"/>
    <cellStyle name="20% - Accent1 22 2 5 2" xfId="6338"/>
    <cellStyle name="20% - Accent1 22 2 5 2 2" xfId="13850"/>
    <cellStyle name="20% - Accent1 22 2 5 2 2 2" xfId="30056"/>
    <cellStyle name="20% - Accent1 22 2 5 2 3" xfId="22544"/>
    <cellStyle name="20% - Accent1 22 2 5 3" xfId="10250"/>
    <cellStyle name="20% - Accent1 22 2 5 3 2" xfId="26456"/>
    <cellStyle name="20% - Accent1 22 2 5 4" xfId="18778"/>
    <cellStyle name="20% - Accent1 22 2 6" xfId="3430"/>
    <cellStyle name="20% - Accent1 22 2 6 2" xfId="7188"/>
    <cellStyle name="20% - Accent1 22 2 6 2 2" xfId="14698"/>
    <cellStyle name="20% - Accent1 22 2 6 2 2 2" xfId="30904"/>
    <cellStyle name="20% - Accent1 22 2 6 2 3" xfId="23394"/>
    <cellStyle name="20% - Accent1 22 2 6 3" xfId="11095"/>
    <cellStyle name="20% - Accent1 22 2 6 3 2" xfId="27301"/>
    <cellStyle name="20% - Accent1 22 2 6 4" xfId="19648"/>
    <cellStyle name="20% - Accent1 22 2 7" xfId="3954"/>
    <cellStyle name="20% - Accent1 22 2 7 2" xfId="7624"/>
    <cellStyle name="20% - Accent1 22 2 7 2 2" xfId="15131"/>
    <cellStyle name="20% - Accent1 22 2 7 2 2 2" xfId="31337"/>
    <cellStyle name="20% - Accent1 22 2 7 2 3" xfId="23830"/>
    <cellStyle name="20% - Accent1 22 2 7 3" xfId="11517"/>
    <cellStyle name="20% - Accent1 22 2 7 3 2" xfId="27723"/>
    <cellStyle name="20% - Accent1 22 2 7 4" xfId="20160"/>
    <cellStyle name="20% - Accent1 22 2 8" xfId="4379"/>
    <cellStyle name="20% - Accent1 22 2 8 2" xfId="8049"/>
    <cellStyle name="20% - Accent1 22 2 8 2 2" xfId="15556"/>
    <cellStyle name="20% - Accent1 22 2 8 2 2 2" xfId="31762"/>
    <cellStyle name="20% - Accent1 22 2 8 2 3" xfId="24255"/>
    <cellStyle name="20% - Accent1 22 2 8 3" xfId="11942"/>
    <cellStyle name="20% - Accent1 22 2 8 3 2" xfId="28148"/>
    <cellStyle name="20% - Accent1 22 2 8 4" xfId="20585"/>
    <cellStyle name="20% - Accent1 22 2 9" xfId="4803"/>
    <cellStyle name="20% - Accent1 22 2 9 2" xfId="8472"/>
    <cellStyle name="20% - Accent1 22 2 9 2 2" xfId="15979"/>
    <cellStyle name="20% - Accent1 22 2 9 2 2 2" xfId="32185"/>
    <cellStyle name="20% - Accent1 22 2 9 2 3" xfId="24678"/>
    <cellStyle name="20% - Accent1 22 2 9 3" xfId="12364"/>
    <cellStyle name="20% - Accent1 22 2 9 3 2" xfId="28570"/>
    <cellStyle name="20% - Accent1 22 2 9 4" xfId="21009"/>
    <cellStyle name="20% - Accent1 22 3" xfId="513"/>
    <cellStyle name="20% - Accent1 22 3 10" xfId="5312"/>
    <cellStyle name="20% - Accent1 22 3 10 2" xfId="12861"/>
    <cellStyle name="20% - Accent1 22 3 10 2 2" xfId="29067"/>
    <cellStyle name="20% - Accent1 22 3 10 3" xfId="21518"/>
    <cellStyle name="20% - Accent1 22 3 11" xfId="9427"/>
    <cellStyle name="20% - Accent1 22 3 11 2" xfId="25633"/>
    <cellStyle name="20% - Accent1 22 3 12" xfId="17944"/>
    <cellStyle name="20% - Accent1 22 3 2" xfId="584"/>
    <cellStyle name="20% - Accent1 22 3 2 10" xfId="9494"/>
    <cellStyle name="20% - Accent1 22 3 2 10 2" xfId="25700"/>
    <cellStyle name="20% - Accent1 22 3 2 11" xfId="18012"/>
    <cellStyle name="20% - Accent1 22 3 2 2" xfId="1816"/>
    <cellStyle name="20% - Accent1 22 3 2 2 10" xfId="18123"/>
    <cellStyle name="20% - Accent1 22 3 2 2 2" xfId="2325"/>
    <cellStyle name="20% - Accent1 22 3 2 2 2 2" xfId="3172"/>
    <cellStyle name="20% - Accent1 22 3 2 2 2 2 2" xfId="6954"/>
    <cellStyle name="20% - Accent1 22 3 2 2 2 2 2 2" xfId="14465"/>
    <cellStyle name="20% - Accent1 22 3 2 2 2 2 2 2 2" xfId="30671"/>
    <cellStyle name="20% - Accent1 22 3 2 2 2 2 2 3" xfId="23160"/>
    <cellStyle name="20% - Accent1 22 3 2 2 2 2 3" xfId="10865"/>
    <cellStyle name="20% - Accent1 22 3 2 2 2 2 3 2" xfId="27071"/>
    <cellStyle name="20% - Accent1 22 3 2 2 2 2 4" xfId="19394"/>
    <cellStyle name="20% - Accent1 22 3 2 2 2 3" xfId="6109"/>
    <cellStyle name="20% - Accent1 22 3 2 2 2 3 2" xfId="13621"/>
    <cellStyle name="20% - Accent1 22 3 2 2 2 3 2 2" xfId="29827"/>
    <cellStyle name="20% - Accent1 22 3 2 2 2 3 3" xfId="22315"/>
    <cellStyle name="20% - Accent1 22 3 2 2 2 4" xfId="10021"/>
    <cellStyle name="20% - Accent1 22 3 2 2 2 4 2" xfId="26227"/>
    <cellStyle name="20% - Accent1 22 3 2 2 2 5" xfId="18549"/>
    <cellStyle name="20% - Accent1 22 3 2 2 3" xfId="2747"/>
    <cellStyle name="20% - Accent1 22 3 2 2 3 2" xfId="6531"/>
    <cellStyle name="20% - Accent1 22 3 2 2 3 2 2" xfId="14043"/>
    <cellStyle name="20% - Accent1 22 3 2 2 3 2 2 2" xfId="30249"/>
    <cellStyle name="20% - Accent1 22 3 2 2 3 2 3" xfId="22737"/>
    <cellStyle name="20% - Accent1 22 3 2 2 3 3" xfId="10443"/>
    <cellStyle name="20% - Accent1 22 3 2 2 3 3 2" xfId="26649"/>
    <cellStyle name="20% - Accent1 22 3 2 2 3 4" xfId="18971"/>
    <cellStyle name="20% - Accent1 22 3 2 2 4" xfId="3678"/>
    <cellStyle name="20% - Accent1 22 3 2 2 4 2" xfId="7388"/>
    <cellStyle name="20% - Accent1 22 3 2 2 4 2 2" xfId="14897"/>
    <cellStyle name="20% - Accent1 22 3 2 2 4 2 2 2" xfId="31103"/>
    <cellStyle name="20% - Accent1 22 3 2 2 4 2 3" xfId="23594"/>
    <cellStyle name="20% - Accent1 22 3 2 2 4 3" xfId="11288"/>
    <cellStyle name="20% - Accent1 22 3 2 2 4 3 2" xfId="27494"/>
    <cellStyle name="20% - Accent1 22 3 2 2 4 4" xfId="19889"/>
    <cellStyle name="20% - Accent1 22 3 2 2 5" xfId="4147"/>
    <cellStyle name="20% - Accent1 22 3 2 2 5 2" xfId="7817"/>
    <cellStyle name="20% - Accent1 22 3 2 2 5 2 2" xfId="15324"/>
    <cellStyle name="20% - Accent1 22 3 2 2 5 2 2 2" xfId="31530"/>
    <cellStyle name="20% - Accent1 22 3 2 2 5 2 3" xfId="24023"/>
    <cellStyle name="20% - Accent1 22 3 2 2 5 3" xfId="11710"/>
    <cellStyle name="20% - Accent1 22 3 2 2 5 3 2" xfId="27916"/>
    <cellStyle name="20% - Accent1 22 3 2 2 5 4" xfId="20353"/>
    <cellStyle name="20% - Accent1 22 3 2 2 6" xfId="4572"/>
    <cellStyle name="20% - Accent1 22 3 2 2 6 2" xfId="8242"/>
    <cellStyle name="20% - Accent1 22 3 2 2 6 2 2" xfId="15749"/>
    <cellStyle name="20% - Accent1 22 3 2 2 6 2 2 2" xfId="31955"/>
    <cellStyle name="20% - Accent1 22 3 2 2 6 2 3" xfId="24448"/>
    <cellStyle name="20% - Accent1 22 3 2 2 6 3" xfId="12135"/>
    <cellStyle name="20% - Accent1 22 3 2 2 6 3 2" xfId="28341"/>
    <cellStyle name="20% - Accent1 22 3 2 2 6 4" xfId="20778"/>
    <cellStyle name="20% - Accent1 22 3 2 2 7" xfId="4999"/>
    <cellStyle name="20% - Accent1 22 3 2 2 7 2" xfId="8665"/>
    <cellStyle name="20% - Accent1 22 3 2 2 7 2 2" xfId="16172"/>
    <cellStyle name="20% - Accent1 22 3 2 2 7 2 2 2" xfId="32378"/>
    <cellStyle name="20% - Accent1 22 3 2 2 7 2 3" xfId="24871"/>
    <cellStyle name="20% - Accent1 22 3 2 2 7 3" xfId="12557"/>
    <cellStyle name="20% - Accent1 22 3 2 2 7 3 2" xfId="28763"/>
    <cellStyle name="20% - Accent1 22 3 2 2 7 4" xfId="21205"/>
    <cellStyle name="20% - Accent1 22 3 2 2 8" xfId="5671"/>
    <cellStyle name="20% - Accent1 22 3 2 2 8 2" xfId="13186"/>
    <cellStyle name="20% - Accent1 22 3 2 2 8 2 2" xfId="29392"/>
    <cellStyle name="20% - Accent1 22 3 2 2 8 3" xfId="21877"/>
    <cellStyle name="20% - Accent1 22 3 2 2 9" xfId="9598"/>
    <cellStyle name="20% - Accent1 22 3 2 2 9 2" xfId="25804"/>
    <cellStyle name="20% - Accent1 22 3 2 3" xfId="2155"/>
    <cellStyle name="20% - Accent1 22 3 2 3 2" xfId="3068"/>
    <cellStyle name="20% - Accent1 22 3 2 3 2 2" xfId="6850"/>
    <cellStyle name="20% - Accent1 22 3 2 3 2 2 2" xfId="14361"/>
    <cellStyle name="20% - Accent1 22 3 2 3 2 2 2 2" xfId="30567"/>
    <cellStyle name="20% - Accent1 22 3 2 3 2 2 3" xfId="23056"/>
    <cellStyle name="20% - Accent1 22 3 2 3 2 3" xfId="10761"/>
    <cellStyle name="20% - Accent1 22 3 2 3 2 3 2" xfId="26967"/>
    <cellStyle name="20% - Accent1 22 3 2 3 2 4" xfId="19290"/>
    <cellStyle name="20% - Accent1 22 3 2 3 3" xfId="5994"/>
    <cellStyle name="20% - Accent1 22 3 2 3 3 2" xfId="13508"/>
    <cellStyle name="20% - Accent1 22 3 2 3 3 2 2" xfId="29714"/>
    <cellStyle name="20% - Accent1 22 3 2 3 3 3" xfId="22200"/>
    <cellStyle name="20% - Accent1 22 3 2 3 4" xfId="9917"/>
    <cellStyle name="20% - Accent1 22 3 2 3 4 2" xfId="26123"/>
    <cellStyle name="20% - Accent1 22 3 2 3 5" xfId="18444"/>
    <cellStyle name="20% - Accent1 22 3 2 4" xfId="2643"/>
    <cellStyle name="20% - Accent1 22 3 2 4 2" xfId="6427"/>
    <cellStyle name="20% - Accent1 22 3 2 4 2 2" xfId="13939"/>
    <cellStyle name="20% - Accent1 22 3 2 4 2 2 2" xfId="30145"/>
    <cellStyle name="20% - Accent1 22 3 2 4 2 3" xfId="22633"/>
    <cellStyle name="20% - Accent1 22 3 2 4 3" xfId="10339"/>
    <cellStyle name="20% - Accent1 22 3 2 4 3 2" xfId="26545"/>
    <cellStyle name="20% - Accent1 22 3 2 4 4" xfId="18867"/>
    <cellStyle name="20% - Accent1 22 3 2 5" xfId="3519"/>
    <cellStyle name="20% - Accent1 22 3 2 5 2" xfId="7277"/>
    <cellStyle name="20% - Accent1 22 3 2 5 2 2" xfId="14787"/>
    <cellStyle name="20% - Accent1 22 3 2 5 2 2 2" xfId="30993"/>
    <cellStyle name="20% - Accent1 22 3 2 5 2 3" xfId="23483"/>
    <cellStyle name="20% - Accent1 22 3 2 5 3" xfId="11184"/>
    <cellStyle name="20% - Accent1 22 3 2 5 3 2" xfId="27390"/>
    <cellStyle name="20% - Accent1 22 3 2 5 4" xfId="19737"/>
    <cellStyle name="20% - Accent1 22 3 2 6" xfId="4043"/>
    <cellStyle name="20% - Accent1 22 3 2 6 2" xfId="7713"/>
    <cellStyle name="20% - Accent1 22 3 2 6 2 2" xfId="15220"/>
    <cellStyle name="20% - Accent1 22 3 2 6 2 2 2" xfId="31426"/>
    <cellStyle name="20% - Accent1 22 3 2 6 2 3" xfId="23919"/>
    <cellStyle name="20% - Accent1 22 3 2 6 3" xfId="11606"/>
    <cellStyle name="20% - Accent1 22 3 2 6 3 2" xfId="27812"/>
    <cellStyle name="20% - Accent1 22 3 2 6 4" xfId="20249"/>
    <cellStyle name="20% - Accent1 22 3 2 7" xfId="4468"/>
    <cellStyle name="20% - Accent1 22 3 2 7 2" xfId="8138"/>
    <cellStyle name="20% - Accent1 22 3 2 7 2 2" xfId="15645"/>
    <cellStyle name="20% - Accent1 22 3 2 7 2 2 2" xfId="31851"/>
    <cellStyle name="20% - Accent1 22 3 2 7 2 3" xfId="24344"/>
    <cellStyle name="20% - Accent1 22 3 2 7 3" xfId="12031"/>
    <cellStyle name="20% - Accent1 22 3 2 7 3 2" xfId="28237"/>
    <cellStyle name="20% - Accent1 22 3 2 7 4" xfId="20674"/>
    <cellStyle name="20% - Accent1 22 3 2 8" xfId="4893"/>
    <cellStyle name="20% - Accent1 22 3 2 8 2" xfId="8561"/>
    <cellStyle name="20% - Accent1 22 3 2 8 2 2" xfId="16068"/>
    <cellStyle name="20% - Accent1 22 3 2 8 2 2 2" xfId="32274"/>
    <cellStyle name="20% - Accent1 22 3 2 8 2 3" xfId="24767"/>
    <cellStyle name="20% - Accent1 22 3 2 8 3" xfId="12453"/>
    <cellStyle name="20% - Accent1 22 3 2 8 3 2" xfId="28659"/>
    <cellStyle name="20% - Accent1 22 3 2 8 4" xfId="21099"/>
    <cellStyle name="20% - Accent1 22 3 2 9" xfId="5379"/>
    <cellStyle name="20% - Accent1 22 3 2 9 2" xfId="12928"/>
    <cellStyle name="20% - Accent1 22 3 2 9 2 2" xfId="29134"/>
    <cellStyle name="20% - Accent1 22 3 2 9 3" xfId="21585"/>
    <cellStyle name="20% - Accent1 22 3 3" xfId="1817"/>
    <cellStyle name="20% - Accent1 22 3 3 10" xfId="18124"/>
    <cellStyle name="20% - Accent1 22 3 3 2" xfId="2326"/>
    <cellStyle name="20% - Accent1 22 3 3 2 2" xfId="3173"/>
    <cellStyle name="20% - Accent1 22 3 3 2 2 2" xfId="6955"/>
    <cellStyle name="20% - Accent1 22 3 3 2 2 2 2" xfId="14466"/>
    <cellStyle name="20% - Accent1 22 3 3 2 2 2 2 2" xfId="30672"/>
    <cellStyle name="20% - Accent1 22 3 3 2 2 2 3" xfId="23161"/>
    <cellStyle name="20% - Accent1 22 3 3 2 2 3" xfId="10866"/>
    <cellStyle name="20% - Accent1 22 3 3 2 2 3 2" xfId="27072"/>
    <cellStyle name="20% - Accent1 22 3 3 2 2 4" xfId="19395"/>
    <cellStyle name="20% - Accent1 22 3 3 2 3" xfId="6110"/>
    <cellStyle name="20% - Accent1 22 3 3 2 3 2" xfId="13622"/>
    <cellStyle name="20% - Accent1 22 3 3 2 3 2 2" xfId="29828"/>
    <cellStyle name="20% - Accent1 22 3 3 2 3 3" xfId="22316"/>
    <cellStyle name="20% - Accent1 22 3 3 2 4" xfId="10022"/>
    <cellStyle name="20% - Accent1 22 3 3 2 4 2" xfId="26228"/>
    <cellStyle name="20% - Accent1 22 3 3 2 5" xfId="18550"/>
    <cellStyle name="20% - Accent1 22 3 3 3" xfId="2748"/>
    <cellStyle name="20% - Accent1 22 3 3 3 2" xfId="6532"/>
    <cellStyle name="20% - Accent1 22 3 3 3 2 2" xfId="14044"/>
    <cellStyle name="20% - Accent1 22 3 3 3 2 2 2" xfId="30250"/>
    <cellStyle name="20% - Accent1 22 3 3 3 2 3" xfId="22738"/>
    <cellStyle name="20% - Accent1 22 3 3 3 3" xfId="10444"/>
    <cellStyle name="20% - Accent1 22 3 3 3 3 2" xfId="26650"/>
    <cellStyle name="20% - Accent1 22 3 3 3 4" xfId="18972"/>
    <cellStyle name="20% - Accent1 22 3 3 4" xfId="3679"/>
    <cellStyle name="20% - Accent1 22 3 3 4 2" xfId="7389"/>
    <cellStyle name="20% - Accent1 22 3 3 4 2 2" xfId="14898"/>
    <cellStyle name="20% - Accent1 22 3 3 4 2 2 2" xfId="31104"/>
    <cellStyle name="20% - Accent1 22 3 3 4 2 3" xfId="23595"/>
    <cellStyle name="20% - Accent1 22 3 3 4 3" xfId="11289"/>
    <cellStyle name="20% - Accent1 22 3 3 4 3 2" xfId="27495"/>
    <cellStyle name="20% - Accent1 22 3 3 4 4" xfId="19890"/>
    <cellStyle name="20% - Accent1 22 3 3 5" xfId="4148"/>
    <cellStyle name="20% - Accent1 22 3 3 5 2" xfId="7818"/>
    <cellStyle name="20% - Accent1 22 3 3 5 2 2" xfId="15325"/>
    <cellStyle name="20% - Accent1 22 3 3 5 2 2 2" xfId="31531"/>
    <cellStyle name="20% - Accent1 22 3 3 5 2 3" xfId="24024"/>
    <cellStyle name="20% - Accent1 22 3 3 5 3" xfId="11711"/>
    <cellStyle name="20% - Accent1 22 3 3 5 3 2" xfId="27917"/>
    <cellStyle name="20% - Accent1 22 3 3 5 4" xfId="20354"/>
    <cellStyle name="20% - Accent1 22 3 3 6" xfId="4573"/>
    <cellStyle name="20% - Accent1 22 3 3 6 2" xfId="8243"/>
    <cellStyle name="20% - Accent1 22 3 3 6 2 2" xfId="15750"/>
    <cellStyle name="20% - Accent1 22 3 3 6 2 2 2" xfId="31956"/>
    <cellStyle name="20% - Accent1 22 3 3 6 2 3" xfId="24449"/>
    <cellStyle name="20% - Accent1 22 3 3 6 3" xfId="12136"/>
    <cellStyle name="20% - Accent1 22 3 3 6 3 2" xfId="28342"/>
    <cellStyle name="20% - Accent1 22 3 3 6 4" xfId="20779"/>
    <cellStyle name="20% - Accent1 22 3 3 7" xfId="5000"/>
    <cellStyle name="20% - Accent1 22 3 3 7 2" xfId="8666"/>
    <cellStyle name="20% - Accent1 22 3 3 7 2 2" xfId="16173"/>
    <cellStyle name="20% - Accent1 22 3 3 7 2 2 2" xfId="32379"/>
    <cellStyle name="20% - Accent1 22 3 3 7 2 3" xfId="24872"/>
    <cellStyle name="20% - Accent1 22 3 3 7 3" xfId="12558"/>
    <cellStyle name="20% - Accent1 22 3 3 7 3 2" xfId="28764"/>
    <cellStyle name="20% - Accent1 22 3 3 7 4" xfId="21206"/>
    <cellStyle name="20% - Accent1 22 3 3 8" xfId="5672"/>
    <cellStyle name="20% - Accent1 22 3 3 8 2" xfId="13187"/>
    <cellStyle name="20% - Accent1 22 3 3 8 2 2" xfId="29393"/>
    <cellStyle name="20% - Accent1 22 3 3 8 3" xfId="21878"/>
    <cellStyle name="20% - Accent1 22 3 3 9" xfId="9599"/>
    <cellStyle name="20% - Accent1 22 3 3 9 2" xfId="25805"/>
    <cellStyle name="20% - Accent1 22 3 4" xfId="2088"/>
    <cellStyle name="20% - Accent1 22 3 4 2" xfId="3001"/>
    <cellStyle name="20% - Accent1 22 3 4 2 2" xfId="6783"/>
    <cellStyle name="20% - Accent1 22 3 4 2 2 2" xfId="14294"/>
    <cellStyle name="20% - Accent1 22 3 4 2 2 2 2" xfId="30500"/>
    <cellStyle name="20% - Accent1 22 3 4 2 2 3" xfId="22989"/>
    <cellStyle name="20% - Accent1 22 3 4 2 3" xfId="10694"/>
    <cellStyle name="20% - Accent1 22 3 4 2 3 2" xfId="26900"/>
    <cellStyle name="20% - Accent1 22 3 4 2 4" xfId="19223"/>
    <cellStyle name="20% - Accent1 22 3 4 3" xfId="5927"/>
    <cellStyle name="20% - Accent1 22 3 4 3 2" xfId="13441"/>
    <cellStyle name="20% - Accent1 22 3 4 3 2 2" xfId="29647"/>
    <cellStyle name="20% - Accent1 22 3 4 3 3" xfId="22133"/>
    <cellStyle name="20% - Accent1 22 3 4 4" xfId="9850"/>
    <cellStyle name="20% - Accent1 22 3 4 4 2" xfId="26056"/>
    <cellStyle name="20% - Accent1 22 3 4 5" xfId="18377"/>
    <cellStyle name="20% - Accent1 22 3 5" xfId="2576"/>
    <cellStyle name="20% - Accent1 22 3 5 2" xfId="6360"/>
    <cellStyle name="20% - Accent1 22 3 5 2 2" xfId="13872"/>
    <cellStyle name="20% - Accent1 22 3 5 2 2 2" xfId="30078"/>
    <cellStyle name="20% - Accent1 22 3 5 2 3" xfId="22566"/>
    <cellStyle name="20% - Accent1 22 3 5 3" xfId="10272"/>
    <cellStyle name="20% - Accent1 22 3 5 3 2" xfId="26478"/>
    <cellStyle name="20% - Accent1 22 3 5 4" xfId="18800"/>
    <cellStyle name="20% - Accent1 22 3 6" xfId="3452"/>
    <cellStyle name="20% - Accent1 22 3 6 2" xfId="7210"/>
    <cellStyle name="20% - Accent1 22 3 6 2 2" xfId="14720"/>
    <cellStyle name="20% - Accent1 22 3 6 2 2 2" xfId="30926"/>
    <cellStyle name="20% - Accent1 22 3 6 2 3" xfId="23416"/>
    <cellStyle name="20% - Accent1 22 3 6 3" xfId="11117"/>
    <cellStyle name="20% - Accent1 22 3 6 3 2" xfId="27323"/>
    <cellStyle name="20% - Accent1 22 3 6 4" xfId="19670"/>
    <cellStyle name="20% - Accent1 22 3 7" xfId="3976"/>
    <cellStyle name="20% - Accent1 22 3 7 2" xfId="7646"/>
    <cellStyle name="20% - Accent1 22 3 7 2 2" xfId="15153"/>
    <cellStyle name="20% - Accent1 22 3 7 2 2 2" xfId="31359"/>
    <cellStyle name="20% - Accent1 22 3 7 2 3" xfId="23852"/>
    <cellStyle name="20% - Accent1 22 3 7 3" xfId="11539"/>
    <cellStyle name="20% - Accent1 22 3 7 3 2" xfId="27745"/>
    <cellStyle name="20% - Accent1 22 3 7 4" xfId="20182"/>
    <cellStyle name="20% - Accent1 22 3 8" xfId="4401"/>
    <cellStyle name="20% - Accent1 22 3 8 2" xfId="8071"/>
    <cellStyle name="20% - Accent1 22 3 8 2 2" xfId="15578"/>
    <cellStyle name="20% - Accent1 22 3 8 2 2 2" xfId="31784"/>
    <cellStyle name="20% - Accent1 22 3 8 2 3" xfId="24277"/>
    <cellStyle name="20% - Accent1 22 3 8 3" xfId="11964"/>
    <cellStyle name="20% - Accent1 22 3 8 3 2" xfId="28170"/>
    <cellStyle name="20% - Accent1 22 3 8 4" xfId="20607"/>
    <cellStyle name="20% - Accent1 22 3 9" xfId="4825"/>
    <cellStyle name="20% - Accent1 22 3 9 2" xfId="8494"/>
    <cellStyle name="20% - Accent1 22 3 9 2 2" xfId="16001"/>
    <cellStyle name="20% - Accent1 22 3 9 2 2 2" xfId="32207"/>
    <cellStyle name="20% - Accent1 22 3 9 2 3" xfId="24700"/>
    <cellStyle name="20% - Accent1 22 3 9 3" xfId="12386"/>
    <cellStyle name="20% - Accent1 22 3 9 3 2" xfId="28592"/>
    <cellStyle name="20% - Accent1 22 3 9 4" xfId="21031"/>
    <cellStyle name="20% - Accent1 22 4" xfId="540"/>
    <cellStyle name="20% - Accent1 22 4 10" xfId="9450"/>
    <cellStyle name="20% - Accent1 22 4 10 2" xfId="25656"/>
    <cellStyle name="20% - Accent1 22 4 11" xfId="17968"/>
    <cellStyle name="20% - Accent1 22 4 2" xfId="1818"/>
    <cellStyle name="20% - Accent1 22 4 2 10" xfId="18125"/>
    <cellStyle name="20% - Accent1 22 4 2 2" xfId="2327"/>
    <cellStyle name="20% - Accent1 22 4 2 2 2" xfId="3174"/>
    <cellStyle name="20% - Accent1 22 4 2 2 2 2" xfId="6956"/>
    <cellStyle name="20% - Accent1 22 4 2 2 2 2 2" xfId="14467"/>
    <cellStyle name="20% - Accent1 22 4 2 2 2 2 2 2" xfId="30673"/>
    <cellStyle name="20% - Accent1 22 4 2 2 2 2 3" xfId="23162"/>
    <cellStyle name="20% - Accent1 22 4 2 2 2 3" xfId="10867"/>
    <cellStyle name="20% - Accent1 22 4 2 2 2 3 2" xfId="27073"/>
    <cellStyle name="20% - Accent1 22 4 2 2 2 4" xfId="19396"/>
    <cellStyle name="20% - Accent1 22 4 2 2 3" xfId="6111"/>
    <cellStyle name="20% - Accent1 22 4 2 2 3 2" xfId="13623"/>
    <cellStyle name="20% - Accent1 22 4 2 2 3 2 2" xfId="29829"/>
    <cellStyle name="20% - Accent1 22 4 2 2 3 3" xfId="22317"/>
    <cellStyle name="20% - Accent1 22 4 2 2 4" xfId="10023"/>
    <cellStyle name="20% - Accent1 22 4 2 2 4 2" xfId="26229"/>
    <cellStyle name="20% - Accent1 22 4 2 2 5" xfId="18551"/>
    <cellStyle name="20% - Accent1 22 4 2 3" xfId="2749"/>
    <cellStyle name="20% - Accent1 22 4 2 3 2" xfId="6533"/>
    <cellStyle name="20% - Accent1 22 4 2 3 2 2" xfId="14045"/>
    <cellStyle name="20% - Accent1 22 4 2 3 2 2 2" xfId="30251"/>
    <cellStyle name="20% - Accent1 22 4 2 3 2 3" xfId="22739"/>
    <cellStyle name="20% - Accent1 22 4 2 3 3" xfId="10445"/>
    <cellStyle name="20% - Accent1 22 4 2 3 3 2" xfId="26651"/>
    <cellStyle name="20% - Accent1 22 4 2 3 4" xfId="18973"/>
    <cellStyle name="20% - Accent1 22 4 2 4" xfId="3680"/>
    <cellStyle name="20% - Accent1 22 4 2 4 2" xfId="7390"/>
    <cellStyle name="20% - Accent1 22 4 2 4 2 2" xfId="14899"/>
    <cellStyle name="20% - Accent1 22 4 2 4 2 2 2" xfId="31105"/>
    <cellStyle name="20% - Accent1 22 4 2 4 2 3" xfId="23596"/>
    <cellStyle name="20% - Accent1 22 4 2 4 3" xfId="11290"/>
    <cellStyle name="20% - Accent1 22 4 2 4 3 2" xfId="27496"/>
    <cellStyle name="20% - Accent1 22 4 2 4 4" xfId="19891"/>
    <cellStyle name="20% - Accent1 22 4 2 5" xfId="4149"/>
    <cellStyle name="20% - Accent1 22 4 2 5 2" xfId="7819"/>
    <cellStyle name="20% - Accent1 22 4 2 5 2 2" xfId="15326"/>
    <cellStyle name="20% - Accent1 22 4 2 5 2 2 2" xfId="31532"/>
    <cellStyle name="20% - Accent1 22 4 2 5 2 3" xfId="24025"/>
    <cellStyle name="20% - Accent1 22 4 2 5 3" xfId="11712"/>
    <cellStyle name="20% - Accent1 22 4 2 5 3 2" xfId="27918"/>
    <cellStyle name="20% - Accent1 22 4 2 5 4" xfId="20355"/>
    <cellStyle name="20% - Accent1 22 4 2 6" xfId="4574"/>
    <cellStyle name="20% - Accent1 22 4 2 6 2" xfId="8244"/>
    <cellStyle name="20% - Accent1 22 4 2 6 2 2" xfId="15751"/>
    <cellStyle name="20% - Accent1 22 4 2 6 2 2 2" xfId="31957"/>
    <cellStyle name="20% - Accent1 22 4 2 6 2 3" xfId="24450"/>
    <cellStyle name="20% - Accent1 22 4 2 6 3" xfId="12137"/>
    <cellStyle name="20% - Accent1 22 4 2 6 3 2" xfId="28343"/>
    <cellStyle name="20% - Accent1 22 4 2 6 4" xfId="20780"/>
    <cellStyle name="20% - Accent1 22 4 2 7" xfId="5001"/>
    <cellStyle name="20% - Accent1 22 4 2 7 2" xfId="8667"/>
    <cellStyle name="20% - Accent1 22 4 2 7 2 2" xfId="16174"/>
    <cellStyle name="20% - Accent1 22 4 2 7 2 2 2" xfId="32380"/>
    <cellStyle name="20% - Accent1 22 4 2 7 2 3" xfId="24873"/>
    <cellStyle name="20% - Accent1 22 4 2 7 3" xfId="12559"/>
    <cellStyle name="20% - Accent1 22 4 2 7 3 2" xfId="28765"/>
    <cellStyle name="20% - Accent1 22 4 2 7 4" xfId="21207"/>
    <cellStyle name="20% - Accent1 22 4 2 8" xfId="5673"/>
    <cellStyle name="20% - Accent1 22 4 2 8 2" xfId="13188"/>
    <cellStyle name="20% - Accent1 22 4 2 8 2 2" xfId="29394"/>
    <cellStyle name="20% - Accent1 22 4 2 8 3" xfId="21879"/>
    <cellStyle name="20% - Accent1 22 4 2 9" xfId="9600"/>
    <cellStyle name="20% - Accent1 22 4 2 9 2" xfId="25806"/>
    <cellStyle name="20% - Accent1 22 4 3" xfId="2111"/>
    <cellStyle name="20% - Accent1 22 4 3 2" xfId="3024"/>
    <cellStyle name="20% - Accent1 22 4 3 2 2" xfId="6806"/>
    <cellStyle name="20% - Accent1 22 4 3 2 2 2" xfId="14317"/>
    <cellStyle name="20% - Accent1 22 4 3 2 2 2 2" xfId="30523"/>
    <cellStyle name="20% - Accent1 22 4 3 2 2 3" xfId="23012"/>
    <cellStyle name="20% - Accent1 22 4 3 2 3" xfId="10717"/>
    <cellStyle name="20% - Accent1 22 4 3 2 3 2" xfId="26923"/>
    <cellStyle name="20% - Accent1 22 4 3 2 4" xfId="19246"/>
    <cellStyle name="20% - Accent1 22 4 3 3" xfId="5950"/>
    <cellStyle name="20% - Accent1 22 4 3 3 2" xfId="13464"/>
    <cellStyle name="20% - Accent1 22 4 3 3 2 2" xfId="29670"/>
    <cellStyle name="20% - Accent1 22 4 3 3 3" xfId="22156"/>
    <cellStyle name="20% - Accent1 22 4 3 4" xfId="9873"/>
    <cellStyle name="20% - Accent1 22 4 3 4 2" xfId="26079"/>
    <cellStyle name="20% - Accent1 22 4 3 5" xfId="18400"/>
    <cellStyle name="20% - Accent1 22 4 4" xfId="2599"/>
    <cellStyle name="20% - Accent1 22 4 4 2" xfId="6383"/>
    <cellStyle name="20% - Accent1 22 4 4 2 2" xfId="13895"/>
    <cellStyle name="20% - Accent1 22 4 4 2 2 2" xfId="30101"/>
    <cellStyle name="20% - Accent1 22 4 4 2 3" xfId="22589"/>
    <cellStyle name="20% - Accent1 22 4 4 3" xfId="10295"/>
    <cellStyle name="20% - Accent1 22 4 4 3 2" xfId="26501"/>
    <cellStyle name="20% - Accent1 22 4 4 4" xfId="18823"/>
    <cellStyle name="20% - Accent1 22 4 5" xfId="3475"/>
    <cellStyle name="20% - Accent1 22 4 5 2" xfId="7233"/>
    <cellStyle name="20% - Accent1 22 4 5 2 2" xfId="14743"/>
    <cellStyle name="20% - Accent1 22 4 5 2 2 2" xfId="30949"/>
    <cellStyle name="20% - Accent1 22 4 5 2 3" xfId="23439"/>
    <cellStyle name="20% - Accent1 22 4 5 3" xfId="11140"/>
    <cellStyle name="20% - Accent1 22 4 5 3 2" xfId="27346"/>
    <cellStyle name="20% - Accent1 22 4 5 4" xfId="19693"/>
    <cellStyle name="20% - Accent1 22 4 6" xfId="3999"/>
    <cellStyle name="20% - Accent1 22 4 6 2" xfId="7669"/>
    <cellStyle name="20% - Accent1 22 4 6 2 2" xfId="15176"/>
    <cellStyle name="20% - Accent1 22 4 6 2 2 2" xfId="31382"/>
    <cellStyle name="20% - Accent1 22 4 6 2 3" xfId="23875"/>
    <cellStyle name="20% - Accent1 22 4 6 3" xfId="11562"/>
    <cellStyle name="20% - Accent1 22 4 6 3 2" xfId="27768"/>
    <cellStyle name="20% - Accent1 22 4 6 4" xfId="20205"/>
    <cellStyle name="20% - Accent1 22 4 7" xfId="4424"/>
    <cellStyle name="20% - Accent1 22 4 7 2" xfId="8094"/>
    <cellStyle name="20% - Accent1 22 4 7 2 2" xfId="15601"/>
    <cellStyle name="20% - Accent1 22 4 7 2 2 2" xfId="31807"/>
    <cellStyle name="20% - Accent1 22 4 7 2 3" xfId="24300"/>
    <cellStyle name="20% - Accent1 22 4 7 3" xfId="11987"/>
    <cellStyle name="20% - Accent1 22 4 7 3 2" xfId="28193"/>
    <cellStyle name="20% - Accent1 22 4 7 4" xfId="20630"/>
    <cellStyle name="20% - Accent1 22 4 8" xfId="4849"/>
    <cellStyle name="20% - Accent1 22 4 8 2" xfId="8517"/>
    <cellStyle name="20% - Accent1 22 4 8 2 2" xfId="16024"/>
    <cellStyle name="20% - Accent1 22 4 8 2 2 2" xfId="32230"/>
    <cellStyle name="20% - Accent1 22 4 8 2 3" xfId="24723"/>
    <cellStyle name="20% - Accent1 22 4 8 3" xfId="12409"/>
    <cellStyle name="20% - Accent1 22 4 8 3 2" xfId="28615"/>
    <cellStyle name="20% - Accent1 22 4 8 4" xfId="21055"/>
    <cellStyle name="20% - Accent1 22 4 9" xfId="5335"/>
    <cellStyle name="20% - Accent1 22 4 9 2" xfId="12884"/>
    <cellStyle name="20% - Accent1 22 4 9 2 2" xfId="29090"/>
    <cellStyle name="20% - Accent1 22 4 9 3" xfId="21541"/>
    <cellStyle name="20% - Accent1 22 5" xfId="1240"/>
    <cellStyle name="20% - Accent1 22 6" xfId="1819"/>
    <cellStyle name="20% - Accent1 22 6 10" xfId="18126"/>
    <cellStyle name="20% - Accent1 22 6 2" xfId="2328"/>
    <cellStyle name="20% - Accent1 22 6 2 2" xfId="3175"/>
    <cellStyle name="20% - Accent1 22 6 2 2 2" xfId="6957"/>
    <cellStyle name="20% - Accent1 22 6 2 2 2 2" xfId="14468"/>
    <cellStyle name="20% - Accent1 22 6 2 2 2 2 2" xfId="30674"/>
    <cellStyle name="20% - Accent1 22 6 2 2 2 3" xfId="23163"/>
    <cellStyle name="20% - Accent1 22 6 2 2 3" xfId="10868"/>
    <cellStyle name="20% - Accent1 22 6 2 2 3 2" xfId="27074"/>
    <cellStyle name="20% - Accent1 22 6 2 2 4" xfId="19397"/>
    <cellStyle name="20% - Accent1 22 6 2 3" xfId="6112"/>
    <cellStyle name="20% - Accent1 22 6 2 3 2" xfId="13624"/>
    <cellStyle name="20% - Accent1 22 6 2 3 2 2" xfId="29830"/>
    <cellStyle name="20% - Accent1 22 6 2 3 3" xfId="22318"/>
    <cellStyle name="20% - Accent1 22 6 2 4" xfId="10024"/>
    <cellStyle name="20% - Accent1 22 6 2 4 2" xfId="26230"/>
    <cellStyle name="20% - Accent1 22 6 2 5" xfId="18552"/>
    <cellStyle name="20% - Accent1 22 6 3" xfId="2750"/>
    <cellStyle name="20% - Accent1 22 6 3 2" xfId="6534"/>
    <cellStyle name="20% - Accent1 22 6 3 2 2" xfId="14046"/>
    <cellStyle name="20% - Accent1 22 6 3 2 2 2" xfId="30252"/>
    <cellStyle name="20% - Accent1 22 6 3 2 3" xfId="22740"/>
    <cellStyle name="20% - Accent1 22 6 3 3" xfId="10446"/>
    <cellStyle name="20% - Accent1 22 6 3 3 2" xfId="26652"/>
    <cellStyle name="20% - Accent1 22 6 3 4" xfId="18974"/>
    <cellStyle name="20% - Accent1 22 6 4" xfId="3681"/>
    <cellStyle name="20% - Accent1 22 6 4 2" xfId="7391"/>
    <cellStyle name="20% - Accent1 22 6 4 2 2" xfId="14900"/>
    <cellStyle name="20% - Accent1 22 6 4 2 2 2" xfId="31106"/>
    <cellStyle name="20% - Accent1 22 6 4 2 3" xfId="23597"/>
    <cellStyle name="20% - Accent1 22 6 4 3" xfId="11291"/>
    <cellStyle name="20% - Accent1 22 6 4 3 2" xfId="27497"/>
    <cellStyle name="20% - Accent1 22 6 4 4" xfId="19892"/>
    <cellStyle name="20% - Accent1 22 6 5" xfId="4150"/>
    <cellStyle name="20% - Accent1 22 6 5 2" xfId="7820"/>
    <cellStyle name="20% - Accent1 22 6 5 2 2" xfId="15327"/>
    <cellStyle name="20% - Accent1 22 6 5 2 2 2" xfId="31533"/>
    <cellStyle name="20% - Accent1 22 6 5 2 3" xfId="24026"/>
    <cellStyle name="20% - Accent1 22 6 5 3" xfId="11713"/>
    <cellStyle name="20% - Accent1 22 6 5 3 2" xfId="27919"/>
    <cellStyle name="20% - Accent1 22 6 5 4" xfId="20356"/>
    <cellStyle name="20% - Accent1 22 6 6" xfId="4575"/>
    <cellStyle name="20% - Accent1 22 6 6 2" xfId="8245"/>
    <cellStyle name="20% - Accent1 22 6 6 2 2" xfId="15752"/>
    <cellStyle name="20% - Accent1 22 6 6 2 2 2" xfId="31958"/>
    <cellStyle name="20% - Accent1 22 6 6 2 3" xfId="24451"/>
    <cellStyle name="20% - Accent1 22 6 6 3" xfId="12138"/>
    <cellStyle name="20% - Accent1 22 6 6 3 2" xfId="28344"/>
    <cellStyle name="20% - Accent1 22 6 6 4" xfId="20781"/>
    <cellStyle name="20% - Accent1 22 6 7" xfId="5002"/>
    <cellStyle name="20% - Accent1 22 6 7 2" xfId="8668"/>
    <cellStyle name="20% - Accent1 22 6 7 2 2" xfId="16175"/>
    <cellStyle name="20% - Accent1 22 6 7 2 2 2" xfId="32381"/>
    <cellStyle name="20% - Accent1 22 6 7 2 3" xfId="24874"/>
    <cellStyle name="20% - Accent1 22 6 7 3" xfId="12560"/>
    <cellStyle name="20% - Accent1 22 6 7 3 2" xfId="28766"/>
    <cellStyle name="20% - Accent1 22 6 7 4" xfId="21208"/>
    <cellStyle name="20% - Accent1 22 6 8" xfId="5674"/>
    <cellStyle name="20% - Accent1 22 6 8 2" xfId="13189"/>
    <cellStyle name="20% - Accent1 22 6 8 2 2" xfId="29395"/>
    <cellStyle name="20% - Accent1 22 6 8 3" xfId="21880"/>
    <cellStyle name="20% - Accent1 22 6 9" xfId="9601"/>
    <cellStyle name="20% - Accent1 22 6 9 2" xfId="25807"/>
    <cellStyle name="20% - Accent1 22 7" xfId="2044"/>
    <cellStyle name="20% - Accent1 22 7 2" xfId="2957"/>
    <cellStyle name="20% - Accent1 22 7 2 2" xfId="6739"/>
    <cellStyle name="20% - Accent1 22 7 2 2 2" xfId="14250"/>
    <cellStyle name="20% - Accent1 22 7 2 2 2 2" xfId="30456"/>
    <cellStyle name="20% - Accent1 22 7 2 2 3" xfId="22945"/>
    <cellStyle name="20% - Accent1 22 7 2 3" xfId="10650"/>
    <cellStyle name="20% - Accent1 22 7 2 3 2" xfId="26856"/>
    <cellStyle name="20% - Accent1 22 7 2 4" xfId="19179"/>
    <cellStyle name="20% - Accent1 22 7 3" xfId="5883"/>
    <cellStyle name="20% - Accent1 22 7 3 2" xfId="13397"/>
    <cellStyle name="20% - Accent1 22 7 3 2 2" xfId="29603"/>
    <cellStyle name="20% - Accent1 22 7 3 3" xfId="22089"/>
    <cellStyle name="20% - Accent1 22 7 4" xfId="9806"/>
    <cellStyle name="20% - Accent1 22 7 4 2" xfId="26012"/>
    <cellStyle name="20% - Accent1 22 7 5" xfId="18333"/>
    <cellStyle name="20% - Accent1 22 8" xfId="2532"/>
    <cellStyle name="20% - Accent1 22 8 2" xfId="6316"/>
    <cellStyle name="20% - Accent1 22 8 2 2" xfId="13828"/>
    <cellStyle name="20% - Accent1 22 8 2 2 2" xfId="30034"/>
    <cellStyle name="20% - Accent1 22 8 2 3" xfId="22522"/>
    <cellStyle name="20% - Accent1 22 8 3" xfId="10228"/>
    <cellStyle name="20% - Accent1 22 8 3 2" xfId="26434"/>
    <cellStyle name="20% - Accent1 22 8 4" xfId="18756"/>
    <cellStyle name="20% - Accent1 22 9" xfId="3408"/>
    <cellStyle name="20% - Accent1 22 9 2" xfId="7166"/>
    <cellStyle name="20% - Accent1 22 9 2 2" xfId="14676"/>
    <cellStyle name="20% - Accent1 22 9 2 2 2" xfId="30882"/>
    <cellStyle name="20% - Accent1 22 9 2 3" xfId="23372"/>
    <cellStyle name="20% - Accent1 22 9 3" xfId="11073"/>
    <cellStyle name="20% - Accent1 22 9 3 2" xfId="27279"/>
    <cellStyle name="20% - Accent1 22 9 4" xfId="19626"/>
    <cellStyle name="20% - Accent1 23" xfId="992"/>
    <cellStyle name="20% - Accent1 24" xfId="1800"/>
    <cellStyle name="20% - Accent1 24 10" xfId="18107"/>
    <cellStyle name="20% - Accent1 24 2" xfId="2309"/>
    <cellStyle name="20% - Accent1 24 2 2" xfId="3156"/>
    <cellStyle name="20% - Accent1 24 2 2 2" xfId="6938"/>
    <cellStyle name="20% - Accent1 24 2 2 2 2" xfId="14449"/>
    <cellStyle name="20% - Accent1 24 2 2 2 2 2" xfId="30655"/>
    <cellStyle name="20% - Accent1 24 2 2 2 3" xfId="23144"/>
    <cellStyle name="20% - Accent1 24 2 2 3" xfId="10849"/>
    <cellStyle name="20% - Accent1 24 2 2 3 2" xfId="27055"/>
    <cellStyle name="20% - Accent1 24 2 2 4" xfId="19378"/>
    <cellStyle name="20% - Accent1 24 2 3" xfId="6093"/>
    <cellStyle name="20% - Accent1 24 2 3 2" xfId="13605"/>
    <cellStyle name="20% - Accent1 24 2 3 2 2" xfId="29811"/>
    <cellStyle name="20% - Accent1 24 2 3 3" xfId="22299"/>
    <cellStyle name="20% - Accent1 24 2 4" xfId="10005"/>
    <cellStyle name="20% - Accent1 24 2 4 2" xfId="26211"/>
    <cellStyle name="20% - Accent1 24 2 5" xfId="18533"/>
    <cellStyle name="20% - Accent1 24 3" xfId="2731"/>
    <cellStyle name="20% - Accent1 24 3 2" xfId="6515"/>
    <cellStyle name="20% - Accent1 24 3 2 2" xfId="14027"/>
    <cellStyle name="20% - Accent1 24 3 2 2 2" xfId="30233"/>
    <cellStyle name="20% - Accent1 24 3 2 3" xfId="22721"/>
    <cellStyle name="20% - Accent1 24 3 3" xfId="10427"/>
    <cellStyle name="20% - Accent1 24 3 3 2" xfId="26633"/>
    <cellStyle name="20% - Accent1 24 3 4" xfId="18955"/>
    <cellStyle name="20% - Accent1 24 4" xfId="3662"/>
    <cellStyle name="20% - Accent1 24 4 2" xfId="7372"/>
    <cellStyle name="20% - Accent1 24 4 2 2" xfId="14881"/>
    <cellStyle name="20% - Accent1 24 4 2 2 2" xfId="31087"/>
    <cellStyle name="20% - Accent1 24 4 2 3" xfId="23578"/>
    <cellStyle name="20% - Accent1 24 4 3" xfId="11272"/>
    <cellStyle name="20% - Accent1 24 4 3 2" xfId="27478"/>
    <cellStyle name="20% - Accent1 24 4 4" xfId="19873"/>
    <cellStyle name="20% - Accent1 24 5" xfId="4131"/>
    <cellStyle name="20% - Accent1 24 5 2" xfId="7801"/>
    <cellStyle name="20% - Accent1 24 5 2 2" xfId="15308"/>
    <cellStyle name="20% - Accent1 24 5 2 2 2" xfId="31514"/>
    <cellStyle name="20% - Accent1 24 5 2 3" xfId="24007"/>
    <cellStyle name="20% - Accent1 24 5 3" xfId="11694"/>
    <cellStyle name="20% - Accent1 24 5 3 2" xfId="27900"/>
    <cellStyle name="20% - Accent1 24 5 4" xfId="20337"/>
    <cellStyle name="20% - Accent1 24 6" xfId="4556"/>
    <cellStyle name="20% - Accent1 24 6 2" xfId="8226"/>
    <cellStyle name="20% - Accent1 24 6 2 2" xfId="15733"/>
    <cellStyle name="20% - Accent1 24 6 2 2 2" xfId="31939"/>
    <cellStyle name="20% - Accent1 24 6 2 3" xfId="24432"/>
    <cellStyle name="20% - Accent1 24 6 3" xfId="12119"/>
    <cellStyle name="20% - Accent1 24 6 3 2" xfId="28325"/>
    <cellStyle name="20% - Accent1 24 6 4" xfId="20762"/>
    <cellStyle name="20% - Accent1 24 7" xfId="4983"/>
    <cellStyle name="20% - Accent1 24 7 2" xfId="8649"/>
    <cellStyle name="20% - Accent1 24 7 2 2" xfId="16156"/>
    <cellStyle name="20% - Accent1 24 7 2 2 2" xfId="32362"/>
    <cellStyle name="20% - Accent1 24 7 2 3" xfId="24855"/>
    <cellStyle name="20% - Accent1 24 7 3" xfId="12541"/>
    <cellStyle name="20% - Accent1 24 7 3 2" xfId="28747"/>
    <cellStyle name="20% - Accent1 24 7 4" xfId="21189"/>
    <cellStyle name="20% - Accent1 24 8" xfId="5655"/>
    <cellStyle name="20% - Accent1 24 8 2" xfId="13170"/>
    <cellStyle name="20% - Accent1 24 8 2 2" xfId="29376"/>
    <cellStyle name="20% - Accent1 24 8 3" xfId="21861"/>
    <cellStyle name="20% - Accent1 24 9" xfId="9582"/>
    <cellStyle name="20% - Accent1 24 9 2" xfId="25788"/>
    <cellStyle name="20% - Accent1 25" xfId="5"/>
    <cellStyle name="20% - Accent1 3" xfId="18"/>
    <cellStyle name="20% - Accent1 3 2" xfId="1253"/>
    <cellStyle name="20% - Accent1 3 3" xfId="979"/>
    <cellStyle name="20% - Accent1 4" xfId="19"/>
    <cellStyle name="20% - Accent1 4 2" xfId="1254"/>
    <cellStyle name="20% - Accent1 4 3" xfId="978"/>
    <cellStyle name="20% - Accent1 5" xfId="20"/>
    <cellStyle name="20% - Accent1 5 2" xfId="1255"/>
    <cellStyle name="20% - Accent1 5 3" xfId="977"/>
    <cellStyle name="20% - Accent1 6" xfId="21"/>
    <cellStyle name="20% - Accent1 6 2" xfId="1256"/>
    <cellStyle name="20% - Accent1 6 3" xfId="976"/>
    <cellStyle name="20% - Accent1 7" xfId="22"/>
    <cellStyle name="20% - Accent1 7 2" xfId="1257"/>
    <cellStyle name="20% - Accent1 7 3" xfId="975"/>
    <cellStyle name="20% - Accent1 8" xfId="23"/>
    <cellStyle name="20% - Accent1 8 2" xfId="1258"/>
    <cellStyle name="20% - Accent1 8 3" xfId="974"/>
    <cellStyle name="20% - Accent1 9" xfId="24"/>
    <cellStyle name="20% - Accent1 9 2" xfId="1259"/>
    <cellStyle name="20% - Accent1 9 3" xfId="973"/>
    <cellStyle name="20% - Accent2" xfId="16840" builtinId="34" customBuiltin="1"/>
    <cellStyle name="20% - Accent2 10" xfId="26"/>
    <cellStyle name="20% - Accent2 10 2" xfId="1261"/>
    <cellStyle name="20% - Accent2 10 3" xfId="971"/>
    <cellStyle name="20% - Accent2 11" xfId="27"/>
    <cellStyle name="20% - Accent2 11 2" xfId="1262"/>
    <cellStyle name="20% - Accent2 11 3" xfId="970"/>
    <cellStyle name="20% - Accent2 12" xfId="28"/>
    <cellStyle name="20% - Accent2 12 2" xfId="1263"/>
    <cellStyle name="20% - Accent2 12 3" xfId="969"/>
    <cellStyle name="20% - Accent2 13" xfId="29"/>
    <cellStyle name="20% - Accent2 13 2" xfId="1264"/>
    <cellStyle name="20% - Accent2 13 3" xfId="968"/>
    <cellStyle name="20% - Accent2 14" xfId="30"/>
    <cellStyle name="20% - Accent2 14 2" xfId="1265"/>
    <cellStyle name="20% - Accent2 14 3" xfId="967"/>
    <cellStyle name="20% - Accent2 15" xfId="31"/>
    <cellStyle name="20% - Accent2 15 2" xfId="1266"/>
    <cellStyle name="20% - Accent2 15 3" xfId="966"/>
    <cellStyle name="20% - Accent2 16" xfId="32"/>
    <cellStyle name="20% - Accent2 16 2" xfId="1267"/>
    <cellStyle name="20% - Accent2 16 3" xfId="965"/>
    <cellStyle name="20% - Accent2 17" xfId="33"/>
    <cellStyle name="20% - Accent2 17 2" xfId="1268"/>
    <cellStyle name="20% - Accent2 17 3" xfId="964"/>
    <cellStyle name="20% - Accent2 18" xfId="34"/>
    <cellStyle name="20% - Accent2 18 2" xfId="1269"/>
    <cellStyle name="20% - Accent2 18 3" xfId="963"/>
    <cellStyle name="20% - Accent2 19" xfId="35"/>
    <cellStyle name="20% - Accent2 19 2" xfId="1270"/>
    <cellStyle name="20% - Accent2 19 3" xfId="962"/>
    <cellStyle name="20% - Accent2 2" xfId="36"/>
    <cellStyle name="20% - Accent2 2 2" xfId="1271"/>
    <cellStyle name="20% - Accent2 2 3" xfId="961"/>
    <cellStyle name="20% - Accent2 20" xfId="37"/>
    <cellStyle name="20% - Accent2 20 2" xfId="1272"/>
    <cellStyle name="20% - Accent2 20 3" xfId="960"/>
    <cellStyle name="20% - Accent2 21" xfId="393"/>
    <cellStyle name="20% - Accent2 21 2" xfId="675"/>
    <cellStyle name="20% - Accent2 22" xfId="460"/>
    <cellStyle name="20% - Accent2 22 10" xfId="3934"/>
    <cellStyle name="20% - Accent2 22 10 2" xfId="7604"/>
    <cellStyle name="20% - Accent2 22 10 2 2" xfId="15111"/>
    <cellStyle name="20% - Accent2 22 10 2 2 2" xfId="31317"/>
    <cellStyle name="20% - Accent2 22 10 2 3" xfId="23810"/>
    <cellStyle name="20% - Accent2 22 10 3" xfId="11497"/>
    <cellStyle name="20% - Accent2 22 10 3 2" xfId="27703"/>
    <cellStyle name="20% - Accent2 22 10 4" xfId="20140"/>
    <cellStyle name="20% - Accent2 22 11" xfId="4359"/>
    <cellStyle name="20% - Accent2 22 11 2" xfId="8029"/>
    <cellStyle name="20% - Accent2 22 11 2 2" xfId="15536"/>
    <cellStyle name="20% - Accent2 22 11 2 2 2" xfId="31742"/>
    <cellStyle name="20% - Accent2 22 11 2 3" xfId="24235"/>
    <cellStyle name="20% - Accent2 22 11 3" xfId="11922"/>
    <cellStyle name="20% - Accent2 22 11 3 2" xfId="28128"/>
    <cellStyle name="20% - Accent2 22 11 4" xfId="20565"/>
    <cellStyle name="20% - Accent2 22 12" xfId="4782"/>
    <cellStyle name="20% - Accent2 22 12 2" xfId="8451"/>
    <cellStyle name="20% - Accent2 22 12 2 2" xfId="15958"/>
    <cellStyle name="20% - Accent2 22 12 2 2 2" xfId="32164"/>
    <cellStyle name="20% - Accent2 22 12 2 3" xfId="24657"/>
    <cellStyle name="20% - Accent2 22 12 3" xfId="12344"/>
    <cellStyle name="20% - Accent2 22 12 3 2" xfId="28550"/>
    <cellStyle name="20% - Accent2 22 12 4" xfId="20988"/>
    <cellStyle name="20% - Accent2 22 13" xfId="5269"/>
    <cellStyle name="20% - Accent2 22 13 2" xfId="12818"/>
    <cellStyle name="20% - Accent2 22 13 2 2" xfId="29024"/>
    <cellStyle name="20% - Accent2 22 13 3" xfId="21475"/>
    <cellStyle name="20% - Accent2 22 14" xfId="9385"/>
    <cellStyle name="20% - Accent2 22 14 2" xfId="25591"/>
    <cellStyle name="20% - Accent2 22 15" xfId="17901"/>
    <cellStyle name="20% - Accent2 22 2" xfId="493"/>
    <cellStyle name="20% - Accent2 22 2 10" xfId="5292"/>
    <cellStyle name="20% - Accent2 22 2 10 2" xfId="12841"/>
    <cellStyle name="20% - Accent2 22 2 10 2 2" xfId="29047"/>
    <cellStyle name="20% - Accent2 22 2 10 3" xfId="21498"/>
    <cellStyle name="20% - Accent2 22 2 11" xfId="9407"/>
    <cellStyle name="20% - Accent2 22 2 11 2" xfId="25613"/>
    <cellStyle name="20% - Accent2 22 2 12" xfId="17924"/>
    <cellStyle name="20% - Accent2 22 2 2" xfId="564"/>
    <cellStyle name="20% - Accent2 22 2 2 10" xfId="9474"/>
    <cellStyle name="20% - Accent2 22 2 2 10 2" xfId="25680"/>
    <cellStyle name="20% - Accent2 22 2 2 11" xfId="17992"/>
    <cellStyle name="20% - Accent2 22 2 2 2" xfId="1820"/>
    <cellStyle name="20% - Accent2 22 2 2 2 10" xfId="18127"/>
    <cellStyle name="20% - Accent2 22 2 2 2 2" xfId="2329"/>
    <cellStyle name="20% - Accent2 22 2 2 2 2 2" xfId="3176"/>
    <cellStyle name="20% - Accent2 22 2 2 2 2 2 2" xfId="6958"/>
    <cellStyle name="20% - Accent2 22 2 2 2 2 2 2 2" xfId="14469"/>
    <cellStyle name="20% - Accent2 22 2 2 2 2 2 2 2 2" xfId="30675"/>
    <cellStyle name="20% - Accent2 22 2 2 2 2 2 2 3" xfId="23164"/>
    <cellStyle name="20% - Accent2 22 2 2 2 2 2 3" xfId="10869"/>
    <cellStyle name="20% - Accent2 22 2 2 2 2 2 3 2" xfId="27075"/>
    <cellStyle name="20% - Accent2 22 2 2 2 2 2 4" xfId="19398"/>
    <cellStyle name="20% - Accent2 22 2 2 2 2 3" xfId="6113"/>
    <cellStyle name="20% - Accent2 22 2 2 2 2 3 2" xfId="13625"/>
    <cellStyle name="20% - Accent2 22 2 2 2 2 3 2 2" xfId="29831"/>
    <cellStyle name="20% - Accent2 22 2 2 2 2 3 3" xfId="22319"/>
    <cellStyle name="20% - Accent2 22 2 2 2 2 4" xfId="10025"/>
    <cellStyle name="20% - Accent2 22 2 2 2 2 4 2" xfId="26231"/>
    <cellStyle name="20% - Accent2 22 2 2 2 2 5" xfId="18553"/>
    <cellStyle name="20% - Accent2 22 2 2 2 3" xfId="2751"/>
    <cellStyle name="20% - Accent2 22 2 2 2 3 2" xfId="6535"/>
    <cellStyle name="20% - Accent2 22 2 2 2 3 2 2" xfId="14047"/>
    <cellStyle name="20% - Accent2 22 2 2 2 3 2 2 2" xfId="30253"/>
    <cellStyle name="20% - Accent2 22 2 2 2 3 2 3" xfId="22741"/>
    <cellStyle name="20% - Accent2 22 2 2 2 3 3" xfId="10447"/>
    <cellStyle name="20% - Accent2 22 2 2 2 3 3 2" xfId="26653"/>
    <cellStyle name="20% - Accent2 22 2 2 2 3 4" xfId="18975"/>
    <cellStyle name="20% - Accent2 22 2 2 2 4" xfId="3682"/>
    <cellStyle name="20% - Accent2 22 2 2 2 4 2" xfId="7392"/>
    <cellStyle name="20% - Accent2 22 2 2 2 4 2 2" xfId="14901"/>
    <cellStyle name="20% - Accent2 22 2 2 2 4 2 2 2" xfId="31107"/>
    <cellStyle name="20% - Accent2 22 2 2 2 4 2 3" xfId="23598"/>
    <cellStyle name="20% - Accent2 22 2 2 2 4 3" xfId="11292"/>
    <cellStyle name="20% - Accent2 22 2 2 2 4 3 2" xfId="27498"/>
    <cellStyle name="20% - Accent2 22 2 2 2 4 4" xfId="19893"/>
    <cellStyle name="20% - Accent2 22 2 2 2 5" xfId="4151"/>
    <cellStyle name="20% - Accent2 22 2 2 2 5 2" xfId="7821"/>
    <cellStyle name="20% - Accent2 22 2 2 2 5 2 2" xfId="15328"/>
    <cellStyle name="20% - Accent2 22 2 2 2 5 2 2 2" xfId="31534"/>
    <cellStyle name="20% - Accent2 22 2 2 2 5 2 3" xfId="24027"/>
    <cellStyle name="20% - Accent2 22 2 2 2 5 3" xfId="11714"/>
    <cellStyle name="20% - Accent2 22 2 2 2 5 3 2" xfId="27920"/>
    <cellStyle name="20% - Accent2 22 2 2 2 5 4" xfId="20357"/>
    <cellStyle name="20% - Accent2 22 2 2 2 6" xfId="4576"/>
    <cellStyle name="20% - Accent2 22 2 2 2 6 2" xfId="8246"/>
    <cellStyle name="20% - Accent2 22 2 2 2 6 2 2" xfId="15753"/>
    <cellStyle name="20% - Accent2 22 2 2 2 6 2 2 2" xfId="31959"/>
    <cellStyle name="20% - Accent2 22 2 2 2 6 2 3" xfId="24452"/>
    <cellStyle name="20% - Accent2 22 2 2 2 6 3" xfId="12139"/>
    <cellStyle name="20% - Accent2 22 2 2 2 6 3 2" xfId="28345"/>
    <cellStyle name="20% - Accent2 22 2 2 2 6 4" xfId="20782"/>
    <cellStyle name="20% - Accent2 22 2 2 2 7" xfId="5003"/>
    <cellStyle name="20% - Accent2 22 2 2 2 7 2" xfId="8669"/>
    <cellStyle name="20% - Accent2 22 2 2 2 7 2 2" xfId="16176"/>
    <cellStyle name="20% - Accent2 22 2 2 2 7 2 2 2" xfId="32382"/>
    <cellStyle name="20% - Accent2 22 2 2 2 7 2 3" xfId="24875"/>
    <cellStyle name="20% - Accent2 22 2 2 2 7 3" xfId="12561"/>
    <cellStyle name="20% - Accent2 22 2 2 2 7 3 2" xfId="28767"/>
    <cellStyle name="20% - Accent2 22 2 2 2 7 4" xfId="21209"/>
    <cellStyle name="20% - Accent2 22 2 2 2 8" xfId="5675"/>
    <cellStyle name="20% - Accent2 22 2 2 2 8 2" xfId="13190"/>
    <cellStyle name="20% - Accent2 22 2 2 2 8 2 2" xfId="29396"/>
    <cellStyle name="20% - Accent2 22 2 2 2 8 3" xfId="21881"/>
    <cellStyle name="20% - Accent2 22 2 2 2 9" xfId="9602"/>
    <cellStyle name="20% - Accent2 22 2 2 2 9 2" xfId="25808"/>
    <cellStyle name="20% - Accent2 22 2 2 3" xfId="2135"/>
    <cellStyle name="20% - Accent2 22 2 2 3 2" xfId="3048"/>
    <cellStyle name="20% - Accent2 22 2 2 3 2 2" xfId="6830"/>
    <cellStyle name="20% - Accent2 22 2 2 3 2 2 2" xfId="14341"/>
    <cellStyle name="20% - Accent2 22 2 2 3 2 2 2 2" xfId="30547"/>
    <cellStyle name="20% - Accent2 22 2 2 3 2 2 3" xfId="23036"/>
    <cellStyle name="20% - Accent2 22 2 2 3 2 3" xfId="10741"/>
    <cellStyle name="20% - Accent2 22 2 2 3 2 3 2" xfId="26947"/>
    <cellStyle name="20% - Accent2 22 2 2 3 2 4" xfId="19270"/>
    <cellStyle name="20% - Accent2 22 2 2 3 3" xfId="5974"/>
    <cellStyle name="20% - Accent2 22 2 2 3 3 2" xfId="13488"/>
    <cellStyle name="20% - Accent2 22 2 2 3 3 2 2" xfId="29694"/>
    <cellStyle name="20% - Accent2 22 2 2 3 3 3" xfId="22180"/>
    <cellStyle name="20% - Accent2 22 2 2 3 4" xfId="9897"/>
    <cellStyle name="20% - Accent2 22 2 2 3 4 2" xfId="26103"/>
    <cellStyle name="20% - Accent2 22 2 2 3 5" xfId="18424"/>
    <cellStyle name="20% - Accent2 22 2 2 4" xfId="2623"/>
    <cellStyle name="20% - Accent2 22 2 2 4 2" xfId="6407"/>
    <cellStyle name="20% - Accent2 22 2 2 4 2 2" xfId="13919"/>
    <cellStyle name="20% - Accent2 22 2 2 4 2 2 2" xfId="30125"/>
    <cellStyle name="20% - Accent2 22 2 2 4 2 3" xfId="22613"/>
    <cellStyle name="20% - Accent2 22 2 2 4 3" xfId="10319"/>
    <cellStyle name="20% - Accent2 22 2 2 4 3 2" xfId="26525"/>
    <cellStyle name="20% - Accent2 22 2 2 4 4" xfId="18847"/>
    <cellStyle name="20% - Accent2 22 2 2 5" xfId="3499"/>
    <cellStyle name="20% - Accent2 22 2 2 5 2" xfId="7257"/>
    <cellStyle name="20% - Accent2 22 2 2 5 2 2" xfId="14767"/>
    <cellStyle name="20% - Accent2 22 2 2 5 2 2 2" xfId="30973"/>
    <cellStyle name="20% - Accent2 22 2 2 5 2 3" xfId="23463"/>
    <cellStyle name="20% - Accent2 22 2 2 5 3" xfId="11164"/>
    <cellStyle name="20% - Accent2 22 2 2 5 3 2" xfId="27370"/>
    <cellStyle name="20% - Accent2 22 2 2 5 4" xfId="19717"/>
    <cellStyle name="20% - Accent2 22 2 2 6" xfId="4023"/>
    <cellStyle name="20% - Accent2 22 2 2 6 2" xfId="7693"/>
    <cellStyle name="20% - Accent2 22 2 2 6 2 2" xfId="15200"/>
    <cellStyle name="20% - Accent2 22 2 2 6 2 2 2" xfId="31406"/>
    <cellStyle name="20% - Accent2 22 2 2 6 2 3" xfId="23899"/>
    <cellStyle name="20% - Accent2 22 2 2 6 3" xfId="11586"/>
    <cellStyle name="20% - Accent2 22 2 2 6 3 2" xfId="27792"/>
    <cellStyle name="20% - Accent2 22 2 2 6 4" xfId="20229"/>
    <cellStyle name="20% - Accent2 22 2 2 7" xfId="4448"/>
    <cellStyle name="20% - Accent2 22 2 2 7 2" xfId="8118"/>
    <cellStyle name="20% - Accent2 22 2 2 7 2 2" xfId="15625"/>
    <cellStyle name="20% - Accent2 22 2 2 7 2 2 2" xfId="31831"/>
    <cellStyle name="20% - Accent2 22 2 2 7 2 3" xfId="24324"/>
    <cellStyle name="20% - Accent2 22 2 2 7 3" xfId="12011"/>
    <cellStyle name="20% - Accent2 22 2 2 7 3 2" xfId="28217"/>
    <cellStyle name="20% - Accent2 22 2 2 7 4" xfId="20654"/>
    <cellStyle name="20% - Accent2 22 2 2 8" xfId="4873"/>
    <cellStyle name="20% - Accent2 22 2 2 8 2" xfId="8541"/>
    <cellStyle name="20% - Accent2 22 2 2 8 2 2" xfId="16048"/>
    <cellStyle name="20% - Accent2 22 2 2 8 2 2 2" xfId="32254"/>
    <cellStyle name="20% - Accent2 22 2 2 8 2 3" xfId="24747"/>
    <cellStyle name="20% - Accent2 22 2 2 8 3" xfId="12433"/>
    <cellStyle name="20% - Accent2 22 2 2 8 3 2" xfId="28639"/>
    <cellStyle name="20% - Accent2 22 2 2 8 4" xfId="21079"/>
    <cellStyle name="20% - Accent2 22 2 2 9" xfId="5359"/>
    <cellStyle name="20% - Accent2 22 2 2 9 2" xfId="12908"/>
    <cellStyle name="20% - Accent2 22 2 2 9 2 2" xfId="29114"/>
    <cellStyle name="20% - Accent2 22 2 2 9 3" xfId="21565"/>
    <cellStyle name="20% - Accent2 22 2 3" xfId="1821"/>
    <cellStyle name="20% - Accent2 22 2 3 10" xfId="18128"/>
    <cellStyle name="20% - Accent2 22 2 3 2" xfId="2330"/>
    <cellStyle name="20% - Accent2 22 2 3 2 2" xfId="3177"/>
    <cellStyle name="20% - Accent2 22 2 3 2 2 2" xfId="6959"/>
    <cellStyle name="20% - Accent2 22 2 3 2 2 2 2" xfId="14470"/>
    <cellStyle name="20% - Accent2 22 2 3 2 2 2 2 2" xfId="30676"/>
    <cellStyle name="20% - Accent2 22 2 3 2 2 2 3" xfId="23165"/>
    <cellStyle name="20% - Accent2 22 2 3 2 2 3" xfId="10870"/>
    <cellStyle name="20% - Accent2 22 2 3 2 2 3 2" xfId="27076"/>
    <cellStyle name="20% - Accent2 22 2 3 2 2 4" xfId="19399"/>
    <cellStyle name="20% - Accent2 22 2 3 2 3" xfId="6114"/>
    <cellStyle name="20% - Accent2 22 2 3 2 3 2" xfId="13626"/>
    <cellStyle name="20% - Accent2 22 2 3 2 3 2 2" xfId="29832"/>
    <cellStyle name="20% - Accent2 22 2 3 2 3 3" xfId="22320"/>
    <cellStyle name="20% - Accent2 22 2 3 2 4" xfId="10026"/>
    <cellStyle name="20% - Accent2 22 2 3 2 4 2" xfId="26232"/>
    <cellStyle name="20% - Accent2 22 2 3 2 5" xfId="18554"/>
    <cellStyle name="20% - Accent2 22 2 3 3" xfId="2752"/>
    <cellStyle name="20% - Accent2 22 2 3 3 2" xfId="6536"/>
    <cellStyle name="20% - Accent2 22 2 3 3 2 2" xfId="14048"/>
    <cellStyle name="20% - Accent2 22 2 3 3 2 2 2" xfId="30254"/>
    <cellStyle name="20% - Accent2 22 2 3 3 2 3" xfId="22742"/>
    <cellStyle name="20% - Accent2 22 2 3 3 3" xfId="10448"/>
    <cellStyle name="20% - Accent2 22 2 3 3 3 2" xfId="26654"/>
    <cellStyle name="20% - Accent2 22 2 3 3 4" xfId="18976"/>
    <cellStyle name="20% - Accent2 22 2 3 4" xfId="3683"/>
    <cellStyle name="20% - Accent2 22 2 3 4 2" xfId="7393"/>
    <cellStyle name="20% - Accent2 22 2 3 4 2 2" xfId="14902"/>
    <cellStyle name="20% - Accent2 22 2 3 4 2 2 2" xfId="31108"/>
    <cellStyle name="20% - Accent2 22 2 3 4 2 3" xfId="23599"/>
    <cellStyle name="20% - Accent2 22 2 3 4 3" xfId="11293"/>
    <cellStyle name="20% - Accent2 22 2 3 4 3 2" xfId="27499"/>
    <cellStyle name="20% - Accent2 22 2 3 4 4" xfId="19894"/>
    <cellStyle name="20% - Accent2 22 2 3 5" xfId="4152"/>
    <cellStyle name="20% - Accent2 22 2 3 5 2" xfId="7822"/>
    <cellStyle name="20% - Accent2 22 2 3 5 2 2" xfId="15329"/>
    <cellStyle name="20% - Accent2 22 2 3 5 2 2 2" xfId="31535"/>
    <cellStyle name="20% - Accent2 22 2 3 5 2 3" xfId="24028"/>
    <cellStyle name="20% - Accent2 22 2 3 5 3" xfId="11715"/>
    <cellStyle name="20% - Accent2 22 2 3 5 3 2" xfId="27921"/>
    <cellStyle name="20% - Accent2 22 2 3 5 4" xfId="20358"/>
    <cellStyle name="20% - Accent2 22 2 3 6" xfId="4577"/>
    <cellStyle name="20% - Accent2 22 2 3 6 2" xfId="8247"/>
    <cellStyle name="20% - Accent2 22 2 3 6 2 2" xfId="15754"/>
    <cellStyle name="20% - Accent2 22 2 3 6 2 2 2" xfId="31960"/>
    <cellStyle name="20% - Accent2 22 2 3 6 2 3" xfId="24453"/>
    <cellStyle name="20% - Accent2 22 2 3 6 3" xfId="12140"/>
    <cellStyle name="20% - Accent2 22 2 3 6 3 2" xfId="28346"/>
    <cellStyle name="20% - Accent2 22 2 3 6 4" xfId="20783"/>
    <cellStyle name="20% - Accent2 22 2 3 7" xfId="5004"/>
    <cellStyle name="20% - Accent2 22 2 3 7 2" xfId="8670"/>
    <cellStyle name="20% - Accent2 22 2 3 7 2 2" xfId="16177"/>
    <cellStyle name="20% - Accent2 22 2 3 7 2 2 2" xfId="32383"/>
    <cellStyle name="20% - Accent2 22 2 3 7 2 3" xfId="24876"/>
    <cellStyle name="20% - Accent2 22 2 3 7 3" xfId="12562"/>
    <cellStyle name="20% - Accent2 22 2 3 7 3 2" xfId="28768"/>
    <cellStyle name="20% - Accent2 22 2 3 7 4" xfId="21210"/>
    <cellStyle name="20% - Accent2 22 2 3 8" xfId="5676"/>
    <cellStyle name="20% - Accent2 22 2 3 8 2" xfId="13191"/>
    <cellStyle name="20% - Accent2 22 2 3 8 2 2" xfId="29397"/>
    <cellStyle name="20% - Accent2 22 2 3 8 3" xfId="21882"/>
    <cellStyle name="20% - Accent2 22 2 3 9" xfId="9603"/>
    <cellStyle name="20% - Accent2 22 2 3 9 2" xfId="25809"/>
    <cellStyle name="20% - Accent2 22 2 4" xfId="2068"/>
    <cellStyle name="20% - Accent2 22 2 4 2" xfId="2981"/>
    <cellStyle name="20% - Accent2 22 2 4 2 2" xfId="6763"/>
    <cellStyle name="20% - Accent2 22 2 4 2 2 2" xfId="14274"/>
    <cellStyle name="20% - Accent2 22 2 4 2 2 2 2" xfId="30480"/>
    <cellStyle name="20% - Accent2 22 2 4 2 2 3" xfId="22969"/>
    <cellStyle name="20% - Accent2 22 2 4 2 3" xfId="10674"/>
    <cellStyle name="20% - Accent2 22 2 4 2 3 2" xfId="26880"/>
    <cellStyle name="20% - Accent2 22 2 4 2 4" xfId="19203"/>
    <cellStyle name="20% - Accent2 22 2 4 3" xfId="5907"/>
    <cellStyle name="20% - Accent2 22 2 4 3 2" xfId="13421"/>
    <cellStyle name="20% - Accent2 22 2 4 3 2 2" xfId="29627"/>
    <cellStyle name="20% - Accent2 22 2 4 3 3" xfId="22113"/>
    <cellStyle name="20% - Accent2 22 2 4 4" xfId="9830"/>
    <cellStyle name="20% - Accent2 22 2 4 4 2" xfId="26036"/>
    <cellStyle name="20% - Accent2 22 2 4 5" xfId="18357"/>
    <cellStyle name="20% - Accent2 22 2 5" xfId="2556"/>
    <cellStyle name="20% - Accent2 22 2 5 2" xfId="6340"/>
    <cellStyle name="20% - Accent2 22 2 5 2 2" xfId="13852"/>
    <cellStyle name="20% - Accent2 22 2 5 2 2 2" xfId="30058"/>
    <cellStyle name="20% - Accent2 22 2 5 2 3" xfId="22546"/>
    <cellStyle name="20% - Accent2 22 2 5 3" xfId="10252"/>
    <cellStyle name="20% - Accent2 22 2 5 3 2" xfId="26458"/>
    <cellStyle name="20% - Accent2 22 2 5 4" xfId="18780"/>
    <cellStyle name="20% - Accent2 22 2 6" xfId="3432"/>
    <cellStyle name="20% - Accent2 22 2 6 2" xfId="7190"/>
    <cellStyle name="20% - Accent2 22 2 6 2 2" xfId="14700"/>
    <cellStyle name="20% - Accent2 22 2 6 2 2 2" xfId="30906"/>
    <cellStyle name="20% - Accent2 22 2 6 2 3" xfId="23396"/>
    <cellStyle name="20% - Accent2 22 2 6 3" xfId="11097"/>
    <cellStyle name="20% - Accent2 22 2 6 3 2" xfId="27303"/>
    <cellStyle name="20% - Accent2 22 2 6 4" xfId="19650"/>
    <cellStyle name="20% - Accent2 22 2 7" xfId="3956"/>
    <cellStyle name="20% - Accent2 22 2 7 2" xfId="7626"/>
    <cellStyle name="20% - Accent2 22 2 7 2 2" xfId="15133"/>
    <cellStyle name="20% - Accent2 22 2 7 2 2 2" xfId="31339"/>
    <cellStyle name="20% - Accent2 22 2 7 2 3" xfId="23832"/>
    <cellStyle name="20% - Accent2 22 2 7 3" xfId="11519"/>
    <cellStyle name="20% - Accent2 22 2 7 3 2" xfId="27725"/>
    <cellStyle name="20% - Accent2 22 2 7 4" xfId="20162"/>
    <cellStyle name="20% - Accent2 22 2 8" xfId="4381"/>
    <cellStyle name="20% - Accent2 22 2 8 2" xfId="8051"/>
    <cellStyle name="20% - Accent2 22 2 8 2 2" xfId="15558"/>
    <cellStyle name="20% - Accent2 22 2 8 2 2 2" xfId="31764"/>
    <cellStyle name="20% - Accent2 22 2 8 2 3" xfId="24257"/>
    <cellStyle name="20% - Accent2 22 2 8 3" xfId="11944"/>
    <cellStyle name="20% - Accent2 22 2 8 3 2" xfId="28150"/>
    <cellStyle name="20% - Accent2 22 2 8 4" xfId="20587"/>
    <cellStyle name="20% - Accent2 22 2 9" xfId="4805"/>
    <cellStyle name="20% - Accent2 22 2 9 2" xfId="8474"/>
    <cellStyle name="20% - Accent2 22 2 9 2 2" xfId="15981"/>
    <cellStyle name="20% - Accent2 22 2 9 2 2 2" xfId="32187"/>
    <cellStyle name="20% - Accent2 22 2 9 2 3" xfId="24680"/>
    <cellStyle name="20% - Accent2 22 2 9 3" xfId="12366"/>
    <cellStyle name="20% - Accent2 22 2 9 3 2" xfId="28572"/>
    <cellStyle name="20% - Accent2 22 2 9 4" xfId="21011"/>
    <cellStyle name="20% - Accent2 22 3" xfId="515"/>
    <cellStyle name="20% - Accent2 22 3 10" xfId="5314"/>
    <cellStyle name="20% - Accent2 22 3 10 2" xfId="12863"/>
    <cellStyle name="20% - Accent2 22 3 10 2 2" xfId="29069"/>
    <cellStyle name="20% - Accent2 22 3 10 3" xfId="21520"/>
    <cellStyle name="20% - Accent2 22 3 11" xfId="9429"/>
    <cellStyle name="20% - Accent2 22 3 11 2" xfId="25635"/>
    <cellStyle name="20% - Accent2 22 3 12" xfId="17946"/>
    <cellStyle name="20% - Accent2 22 3 2" xfId="586"/>
    <cellStyle name="20% - Accent2 22 3 2 10" xfId="9496"/>
    <cellStyle name="20% - Accent2 22 3 2 10 2" xfId="25702"/>
    <cellStyle name="20% - Accent2 22 3 2 11" xfId="18014"/>
    <cellStyle name="20% - Accent2 22 3 2 2" xfId="1822"/>
    <cellStyle name="20% - Accent2 22 3 2 2 10" xfId="18129"/>
    <cellStyle name="20% - Accent2 22 3 2 2 2" xfId="2331"/>
    <cellStyle name="20% - Accent2 22 3 2 2 2 2" xfId="3178"/>
    <cellStyle name="20% - Accent2 22 3 2 2 2 2 2" xfId="6960"/>
    <cellStyle name="20% - Accent2 22 3 2 2 2 2 2 2" xfId="14471"/>
    <cellStyle name="20% - Accent2 22 3 2 2 2 2 2 2 2" xfId="30677"/>
    <cellStyle name="20% - Accent2 22 3 2 2 2 2 2 3" xfId="23166"/>
    <cellStyle name="20% - Accent2 22 3 2 2 2 2 3" xfId="10871"/>
    <cellStyle name="20% - Accent2 22 3 2 2 2 2 3 2" xfId="27077"/>
    <cellStyle name="20% - Accent2 22 3 2 2 2 2 4" xfId="19400"/>
    <cellStyle name="20% - Accent2 22 3 2 2 2 3" xfId="6115"/>
    <cellStyle name="20% - Accent2 22 3 2 2 2 3 2" xfId="13627"/>
    <cellStyle name="20% - Accent2 22 3 2 2 2 3 2 2" xfId="29833"/>
    <cellStyle name="20% - Accent2 22 3 2 2 2 3 3" xfId="22321"/>
    <cellStyle name="20% - Accent2 22 3 2 2 2 4" xfId="10027"/>
    <cellStyle name="20% - Accent2 22 3 2 2 2 4 2" xfId="26233"/>
    <cellStyle name="20% - Accent2 22 3 2 2 2 5" xfId="18555"/>
    <cellStyle name="20% - Accent2 22 3 2 2 3" xfId="2753"/>
    <cellStyle name="20% - Accent2 22 3 2 2 3 2" xfId="6537"/>
    <cellStyle name="20% - Accent2 22 3 2 2 3 2 2" xfId="14049"/>
    <cellStyle name="20% - Accent2 22 3 2 2 3 2 2 2" xfId="30255"/>
    <cellStyle name="20% - Accent2 22 3 2 2 3 2 3" xfId="22743"/>
    <cellStyle name="20% - Accent2 22 3 2 2 3 3" xfId="10449"/>
    <cellStyle name="20% - Accent2 22 3 2 2 3 3 2" xfId="26655"/>
    <cellStyle name="20% - Accent2 22 3 2 2 3 4" xfId="18977"/>
    <cellStyle name="20% - Accent2 22 3 2 2 4" xfId="3684"/>
    <cellStyle name="20% - Accent2 22 3 2 2 4 2" xfId="7394"/>
    <cellStyle name="20% - Accent2 22 3 2 2 4 2 2" xfId="14903"/>
    <cellStyle name="20% - Accent2 22 3 2 2 4 2 2 2" xfId="31109"/>
    <cellStyle name="20% - Accent2 22 3 2 2 4 2 3" xfId="23600"/>
    <cellStyle name="20% - Accent2 22 3 2 2 4 3" xfId="11294"/>
    <cellStyle name="20% - Accent2 22 3 2 2 4 3 2" xfId="27500"/>
    <cellStyle name="20% - Accent2 22 3 2 2 4 4" xfId="19895"/>
    <cellStyle name="20% - Accent2 22 3 2 2 5" xfId="4153"/>
    <cellStyle name="20% - Accent2 22 3 2 2 5 2" xfId="7823"/>
    <cellStyle name="20% - Accent2 22 3 2 2 5 2 2" xfId="15330"/>
    <cellStyle name="20% - Accent2 22 3 2 2 5 2 2 2" xfId="31536"/>
    <cellStyle name="20% - Accent2 22 3 2 2 5 2 3" xfId="24029"/>
    <cellStyle name="20% - Accent2 22 3 2 2 5 3" xfId="11716"/>
    <cellStyle name="20% - Accent2 22 3 2 2 5 3 2" xfId="27922"/>
    <cellStyle name="20% - Accent2 22 3 2 2 5 4" xfId="20359"/>
    <cellStyle name="20% - Accent2 22 3 2 2 6" xfId="4578"/>
    <cellStyle name="20% - Accent2 22 3 2 2 6 2" xfId="8248"/>
    <cellStyle name="20% - Accent2 22 3 2 2 6 2 2" xfId="15755"/>
    <cellStyle name="20% - Accent2 22 3 2 2 6 2 2 2" xfId="31961"/>
    <cellStyle name="20% - Accent2 22 3 2 2 6 2 3" xfId="24454"/>
    <cellStyle name="20% - Accent2 22 3 2 2 6 3" xfId="12141"/>
    <cellStyle name="20% - Accent2 22 3 2 2 6 3 2" xfId="28347"/>
    <cellStyle name="20% - Accent2 22 3 2 2 6 4" xfId="20784"/>
    <cellStyle name="20% - Accent2 22 3 2 2 7" xfId="5005"/>
    <cellStyle name="20% - Accent2 22 3 2 2 7 2" xfId="8671"/>
    <cellStyle name="20% - Accent2 22 3 2 2 7 2 2" xfId="16178"/>
    <cellStyle name="20% - Accent2 22 3 2 2 7 2 2 2" xfId="32384"/>
    <cellStyle name="20% - Accent2 22 3 2 2 7 2 3" xfId="24877"/>
    <cellStyle name="20% - Accent2 22 3 2 2 7 3" xfId="12563"/>
    <cellStyle name="20% - Accent2 22 3 2 2 7 3 2" xfId="28769"/>
    <cellStyle name="20% - Accent2 22 3 2 2 7 4" xfId="21211"/>
    <cellStyle name="20% - Accent2 22 3 2 2 8" xfId="5677"/>
    <cellStyle name="20% - Accent2 22 3 2 2 8 2" xfId="13192"/>
    <cellStyle name="20% - Accent2 22 3 2 2 8 2 2" xfId="29398"/>
    <cellStyle name="20% - Accent2 22 3 2 2 8 3" xfId="21883"/>
    <cellStyle name="20% - Accent2 22 3 2 2 9" xfId="9604"/>
    <cellStyle name="20% - Accent2 22 3 2 2 9 2" xfId="25810"/>
    <cellStyle name="20% - Accent2 22 3 2 3" xfId="2157"/>
    <cellStyle name="20% - Accent2 22 3 2 3 2" xfId="3070"/>
    <cellStyle name="20% - Accent2 22 3 2 3 2 2" xfId="6852"/>
    <cellStyle name="20% - Accent2 22 3 2 3 2 2 2" xfId="14363"/>
    <cellStyle name="20% - Accent2 22 3 2 3 2 2 2 2" xfId="30569"/>
    <cellStyle name="20% - Accent2 22 3 2 3 2 2 3" xfId="23058"/>
    <cellStyle name="20% - Accent2 22 3 2 3 2 3" xfId="10763"/>
    <cellStyle name="20% - Accent2 22 3 2 3 2 3 2" xfId="26969"/>
    <cellStyle name="20% - Accent2 22 3 2 3 2 4" xfId="19292"/>
    <cellStyle name="20% - Accent2 22 3 2 3 3" xfId="5996"/>
    <cellStyle name="20% - Accent2 22 3 2 3 3 2" xfId="13510"/>
    <cellStyle name="20% - Accent2 22 3 2 3 3 2 2" xfId="29716"/>
    <cellStyle name="20% - Accent2 22 3 2 3 3 3" xfId="22202"/>
    <cellStyle name="20% - Accent2 22 3 2 3 4" xfId="9919"/>
    <cellStyle name="20% - Accent2 22 3 2 3 4 2" xfId="26125"/>
    <cellStyle name="20% - Accent2 22 3 2 3 5" xfId="18446"/>
    <cellStyle name="20% - Accent2 22 3 2 4" xfId="2645"/>
    <cellStyle name="20% - Accent2 22 3 2 4 2" xfId="6429"/>
    <cellStyle name="20% - Accent2 22 3 2 4 2 2" xfId="13941"/>
    <cellStyle name="20% - Accent2 22 3 2 4 2 2 2" xfId="30147"/>
    <cellStyle name="20% - Accent2 22 3 2 4 2 3" xfId="22635"/>
    <cellStyle name="20% - Accent2 22 3 2 4 3" xfId="10341"/>
    <cellStyle name="20% - Accent2 22 3 2 4 3 2" xfId="26547"/>
    <cellStyle name="20% - Accent2 22 3 2 4 4" xfId="18869"/>
    <cellStyle name="20% - Accent2 22 3 2 5" xfId="3521"/>
    <cellStyle name="20% - Accent2 22 3 2 5 2" xfId="7279"/>
    <cellStyle name="20% - Accent2 22 3 2 5 2 2" xfId="14789"/>
    <cellStyle name="20% - Accent2 22 3 2 5 2 2 2" xfId="30995"/>
    <cellStyle name="20% - Accent2 22 3 2 5 2 3" xfId="23485"/>
    <cellStyle name="20% - Accent2 22 3 2 5 3" xfId="11186"/>
    <cellStyle name="20% - Accent2 22 3 2 5 3 2" xfId="27392"/>
    <cellStyle name="20% - Accent2 22 3 2 5 4" xfId="19739"/>
    <cellStyle name="20% - Accent2 22 3 2 6" xfId="4045"/>
    <cellStyle name="20% - Accent2 22 3 2 6 2" xfId="7715"/>
    <cellStyle name="20% - Accent2 22 3 2 6 2 2" xfId="15222"/>
    <cellStyle name="20% - Accent2 22 3 2 6 2 2 2" xfId="31428"/>
    <cellStyle name="20% - Accent2 22 3 2 6 2 3" xfId="23921"/>
    <cellStyle name="20% - Accent2 22 3 2 6 3" xfId="11608"/>
    <cellStyle name="20% - Accent2 22 3 2 6 3 2" xfId="27814"/>
    <cellStyle name="20% - Accent2 22 3 2 6 4" xfId="20251"/>
    <cellStyle name="20% - Accent2 22 3 2 7" xfId="4470"/>
    <cellStyle name="20% - Accent2 22 3 2 7 2" xfId="8140"/>
    <cellStyle name="20% - Accent2 22 3 2 7 2 2" xfId="15647"/>
    <cellStyle name="20% - Accent2 22 3 2 7 2 2 2" xfId="31853"/>
    <cellStyle name="20% - Accent2 22 3 2 7 2 3" xfId="24346"/>
    <cellStyle name="20% - Accent2 22 3 2 7 3" xfId="12033"/>
    <cellStyle name="20% - Accent2 22 3 2 7 3 2" xfId="28239"/>
    <cellStyle name="20% - Accent2 22 3 2 7 4" xfId="20676"/>
    <cellStyle name="20% - Accent2 22 3 2 8" xfId="4895"/>
    <cellStyle name="20% - Accent2 22 3 2 8 2" xfId="8563"/>
    <cellStyle name="20% - Accent2 22 3 2 8 2 2" xfId="16070"/>
    <cellStyle name="20% - Accent2 22 3 2 8 2 2 2" xfId="32276"/>
    <cellStyle name="20% - Accent2 22 3 2 8 2 3" xfId="24769"/>
    <cellStyle name="20% - Accent2 22 3 2 8 3" xfId="12455"/>
    <cellStyle name="20% - Accent2 22 3 2 8 3 2" xfId="28661"/>
    <cellStyle name="20% - Accent2 22 3 2 8 4" xfId="21101"/>
    <cellStyle name="20% - Accent2 22 3 2 9" xfId="5381"/>
    <cellStyle name="20% - Accent2 22 3 2 9 2" xfId="12930"/>
    <cellStyle name="20% - Accent2 22 3 2 9 2 2" xfId="29136"/>
    <cellStyle name="20% - Accent2 22 3 2 9 3" xfId="21587"/>
    <cellStyle name="20% - Accent2 22 3 3" xfId="1823"/>
    <cellStyle name="20% - Accent2 22 3 3 10" xfId="18130"/>
    <cellStyle name="20% - Accent2 22 3 3 2" xfId="2332"/>
    <cellStyle name="20% - Accent2 22 3 3 2 2" xfId="3179"/>
    <cellStyle name="20% - Accent2 22 3 3 2 2 2" xfId="6961"/>
    <cellStyle name="20% - Accent2 22 3 3 2 2 2 2" xfId="14472"/>
    <cellStyle name="20% - Accent2 22 3 3 2 2 2 2 2" xfId="30678"/>
    <cellStyle name="20% - Accent2 22 3 3 2 2 2 3" xfId="23167"/>
    <cellStyle name="20% - Accent2 22 3 3 2 2 3" xfId="10872"/>
    <cellStyle name="20% - Accent2 22 3 3 2 2 3 2" xfId="27078"/>
    <cellStyle name="20% - Accent2 22 3 3 2 2 4" xfId="19401"/>
    <cellStyle name="20% - Accent2 22 3 3 2 3" xfId="6116"/>
    <cellStyle name="20% - Accent2 22 3 3 2 3 2" xfId="13628"/>
    <cellStyle name="20% - Accent2 22 3 3 2 3 2 2" xfId="29834"/>
    <cellStyle name="20% - Accent2 22 3 3 2 3 3" xfId="22322"/>
    <cellStyle name="20% - Accent2 22 3 3 2 4" xfId="10028"/>
    <cellStyle name="20% - Accent2 22 3 3 2 4 2" xfId="26234"/>
    <cellStyle name="20% - Accent2 22 3 3 2 5" xfId="18556"/>
    <cellStyle name="20% - Accent2 22 3 3 3" xfId="2754"/>
    <cellStyle name="20% - Accent2 22 3 3 3 2" xfId="6538"/>
    <cellStyle name="20% - Accent2 22 3 3 3 2 2" xfId="14050"/>
    <cellStyle name="20% - Accent2 22 3 3 3 2 2 2" xfId="30256"/>
    <cellStyle name="20% - Accent2 22 3 3 3 2 3" xfId="22744"/>
    <cellStyle name="20% - Accent2 22 3 3 3 3" xfId="10450"/>
    <cellStyle name="20% - Accent2 22 3 3 3 3 2" xfId="26656"/>
    <cellStyle name="20% - Accent2 22 3 3 3 4" xfId="18978"/>
    <cellStyle name="20% - Accent2 22 3 3 4" xfId="3685"/>
    <cellStyle name="20% - Accent2 22 3 3 4 2" xfId="7395"/>
    <cellStyle name="20% - Accent2 22 3 3 4 2 2" xfId="14904"/>
    <cellStyle name="20% - Accent2 22 3 3 4 2 2 2" xfId="31110"/>
    <cellStyle name="20% - Accent2 22 3 3 4 2 3" xfId="23601"/>
    <cellStyle name="20% - Accent2 22 3 3 4 3" xfId="11295"/>
    <cellStyle name="20% - Accent2 22 3 3 4 3 2" xfId="27501"/>
    <cellStyle name="20% - Accent2 22 3 3 4 4" xfId="19896"/>
    <cellStyle name="20% - Accent2 22 3 3 5" xfId="4154"/>
    <cellStyle name="20% - Accent2 22 3 3 5 2" xfId="7824"/>
    <cellStyle name="20% - Accent2 22 3 3 5 2 2" xfId="15331"/>
    <cellStyle name="20% - Accent2 22 3 3 5 2 2 2" xfId="31537"/>
    <cellStyle name="20% - Accent2 22 3 3 5 2 3" xfId="24030"/>
    <cellStyle name="20% - Accent2 22 3 3 5 3" xfId="11717"/>
    <cellStyle name="20% - Accent2 22 3 3 5 3 2" xfId="27923"/>
    <cellStyle name="20% - Accent2 22 3 3 5 4" xfId="20360"/>
    <cellStyle name="20% - Accent2 22 3 3 6" xfId="4579"/>
    <cellStyle name="20% - Accent2 22 3 3 6 2" xfId="8249"/>
    <cellStyle name="20% - Accent2 22 3 3 6 2 2" xfId="15756"/>
    <cellStyle name="20% - Accent2 22 3 3 6 2 2 2" xfId="31962"/>
    <cellStyle name="20% - Accent2 22 3 3 6 2 3" xfId="24455"/>
    <cellStyle name="20% - Accent2 22 3 3 6 3" xfId="12142"/>
    <cellStyle name="20% - Accent2 22 3 3 6 3 2" xfId="28348"/>
    <cellStyle name="20% - Accent2 22 3 3 6 4" xfId="20785"/>
    <cellStyle name="20% - Accent2 22 3 3 7" xfId="5006"/>
    <cellStyle name="20% - Accent2 22 3 3 7 2" xfId="8672"/>
    <cellStyle name="20% - Accent2 22 3 3 7 2 2" xfId="16179"/>
    <cellStyle name="20% - Accent2 22 3 3 7 2 2 2" xfId="32385"/>
    <cellStyle name="20% - Accent2 22 3 3 7 2 3" xfId="24878"/>
    <cellStyle name="20% - Accent2 22 3 3 7 3" xfId="12564"/>
    <cellStyle name="20% - Accent2 22 3 3 7 3 2" xfId="28770"/>
    <cellStyle name="20% - Accent2 22 3 3 7 4" xfId="21212"/>
    <cellStyle name="20% - Accent2 22 3 3 8" xfId="5678"/>
    <cellStyle name="20% - Accent2 22 3 3 8 2" xfId="13193"/>
    <cellStyle name="20% - Accent2 22 3 3 8 2 2" xfId="29399"/>
    <cellStyle name="20% - Accent2 22 3 3 8 3" xfId="21884"/>
    <cellStyle name="20% - Accent2 22 3 3 9" xfId="9605"/>
    <cellStyle name="20% - Accent2 22 3 3 9 2" xfId="25811"/>
    <cellStyle name="20% - Accent2 22 3 4" xfId="2090"/>
    <cellStyle name="20% - Accent2 22 3 4 2" xfId="3003"/>
    <cellStyle name="20% - Accent2 22 3 4 2 2" xfId="6785"/>
    <cellStyle name="20% - Accent2 22 3 4 2 2 2" xfId="14296"/>
    <cellStyle name="20% - Accent2 22 3 4 2 2 2 2" xfId="30502"/>
    <cellStyle name="20% - Accent2 22 3 4 2 2 3" xfId="22991"/>
    <cellStyle name="20% - Accent2 22 3 4 2 3" xfId="10696"/>
    <cellStyle name="20% - Accent2 22 3 4 2 3 2" xfId="26902"/>
    <cellStyle name="20% - Accent2 22 3 4 2 4" xfId="19225"/>
    <cellStyle name="20% - Accent2 22 3 4 3" xfId="5929"/>
    <cellStyle name="20% - Accent2 22 3 4 3 2" xfId="13443"/>
    <cellStyle name="20% - Accent2 22 3 4 3 2 2" xfId="29649"/>
    <cellStyle name="20% - Accent2 22 3 4 3 3" xfId="22135"/>
    <cellStyle name="20% - Accent2 22 3 4 4" xfId="9852"/>
    <cellStyle name="20% - Accent2 22 3 4 4 2" xfId="26058"/>
    <cellStyle name="20% - Accent2 22 3 4 5" xfId="18379"/>
    <cellStyle name="20% - Accent2 22 3 5" xfId="2578"/>
    <cellStyle name="20% - Accent2 22 3 5 2" xfId="6362"/>
    <cellStyle name="20% - Accent2 22 3 5 2 2" xfId="13874"/>
    <cellStyle name="20% - Accent2 22 3 5 2 2 2" xfId="30080"/>
    <cellStyle name="20% - Accent2 22 3 5 2 3" xfId="22568"/>
    <cellStyle name="20% - Accent2 22 3 5 3" xfId="10274"/>
    <cellStyle name="20% - Accent2 22 3 5 3 2" xfId="26480"/>
    <cellStyle name="20% - Accent2 22 3 5 4" xfId="18802"/>
    <cellStyle name="20% - Accent2 22 3 6" xfId="3454"/>
    <cellStyle name="20% - Accent2 22 3 6 2" xfId="7212"/>
    <cellStyle name="20% - Accent2 22 3 6 2 2" xfId="14722"/>
    <cellStyle name="20% - Accent2 22 3 6 2 2 2" xfId="30928"/>
    <cellStyle name="20% - Accent2 22 3 6 2 3" xfId="23418"/>
    <cellStyle name="20% - Accent2 22 3 6 3" xfId="11119"/>
    <cellStyle name="20% - Accent2 22 3 6 3 2" xfId="27325"/>
    <cellStyle name="20% - Accent2 22 3 6 4" xfId="19672"/>
    <cellStyle name="20% - Accent2 22 3 7" xfId="3978"/>
    <cellStyle name="20% - Accent2 22 3 7 2" xfId="7648"/>
    <cellStyle name="20% - Accent2 22 3 7 2 2" xfId="15155"/>
    <cellStyle name="20% - Accent2 22 3 7 2 2 2" xfId="31361"/>
    <cellStyle name="20% - Accent2 22 3 7 2 3" xfId="23854"/>
    <cellStyle name="20% - Accent2 22 3 7 3" xfId="11541"/>
    <cellStyle name="20% - Accent2 22 3 7 3 2" xfId="27747"/>
    <cellStyle name="20% - Accent2 22 3 7 4" xfId="20184"/>
    <cellStyle name="20% - Accent2 22 3 8" xfId="4403"/>
    <cellStyle name="20% - Accent2 22 3 8 2" xfId="8073"/>
    <cellStyle name="20% - Accent2 22 3 8 2 2" xfId="15580"/>
    <cellStyle name="20% - Accent2 22 3 8 2 2 2" xfId="31786"/>
    <cellStyle name="20% - Accent2 22 3 8 2 3" xfId="24279"/>
    <cellStyle name="20% - Accent2 22 3 8 3" xfId="11966"/>
    <cellStyle name="20% - Accent2 22 3 8 3 2" xfId="28172"/>
    <cellStyle name="20% - Accent2 22 3 8 4" xfId="20609"/>
    <cellStyle name="20% - Accent2 22 3 9" xfId="4827"/>
    <cellStyle name="20% - Accent2 22 3 9 2" xfId="8496"/>
    <cellStyle name="20% - Accent2 22 3 9 2 2" xfId="16003"/>
    <cellStyle name="20% - Accent2 22 3 9 2 2 2" xfId="32209"/>
    <cellStyle name="20% - Accent2 22 3 9 2 3" xfId="24702"/>
    <cellStyle name="20% - Accent2 22 3 9 3" xfId="12388"/>
    <cellStyle name="20% - Accent2 22 3 9 3 2" xfId="28594"/>
    <cellStyle name="20% - Accent2 22 3 9 4" xfId="21033"/>
    <cellStyle name="20% - Accent2 22 4" xfId="542"/>
    <cellStyle name="20% - Accent2 22 4 10" xfId="9452"/>
    <cellStyle name="20% - Accent2 22 4 10 2" xfId="25658"/>
    <cellStyle name="20% - Accent2 22 4 11" xfId="17970"/>
    <cellStyle name="20% - Accent2 22 4 2" xfId="1824"/>
    <cellStyle name="20% - Accent2 22 4 2 10" xfId="18131"/>
    <cellStyle name="20% - Accent2 22 4 2 2" xfId="2333"/>
    <cellStyle name="20% - Accent2 22 4 2 2 2" xfId="3180"/>
    <cellStyle name="20% - Accent2 22 4 2 2 2 2" xfId="6962"/>
    <cellStyle name="20% - Accent2 22 4 2 2 2 2 2" xfId="14473"/>
    <cellStyle name="20% - Accent2 22 4 2 2 2 2 2 2" xfId="30679"/>
    <cellStyle name="20% - Accent2 22 4 2 2 2 2 3" xfId="23168"/>
    <cellStyle name="20% - Accent2 22 4 2 2 2 3" xfId="10873"/>
    <cellStyle name="20% - Accent2 22 4 2 2 2 3 2" xfId="27079"/>
    <cellStyle name="20% - Accent2 22 4 2 2 2 4" xfId="19402"/>
    <cellStyle name="20% - Accent2 22 4 2 2 3" xfId="6117"/>
    <cellStyle name="20% - Accent2 22 4 2 2 3 2" xfId="13629"/>
    <cellStyle name="20% - Accent2 22 4 2 2 3 2 2" xfId="29835"/>
    <cellStyle name="20% - Accent2 22 4 2 2 3 3" xfId="22323"/>
    <cellStyle name="20% - Accent2 22 4 2 2 4" xfId="10029"/>
    <cellStyle name="20% - Accent2 22 4 2 2 4 2" xfId="26235"/>
    <cellStyle name="20% - Accent2 22 4 2 2 5" xfId="18557"/>
    <cellStyle name="20% - Accent2 22 4 2 3" xfId="2755"/>
    <cellStyle name="20% - Accent2 22 4 2 3 2" xfId="6539"/>
    <cellStyle name="20% - Accent2 22 4 2 3 2 2" xfId="14051"/>
    <cellStyle name="20% - Accent2 22 4 2 3 2 2 2" xfId="30257"/>
    <cellStyle name="20% - Accent2 22 4 2 3 2 3" xfId="22745"/>
    <cellStyle name="20% - Accent2 22 4 2 3 3" xfId="10451"/>
    <cellStyle name="20% - Accent2 22 4 2 3 3 2" xfId="26657"/>
    <cellStyle name="20% - Accent2 22 4 2 3 4" xfId="18979"/>
    <cellStyle name="20% - Accent2 22 4 2 4" xfId="3686"/>
    <cellStyle name="20% - Accent2 22 4 2 4 2" xfId="7396"/>
    <cellStyle name="20% - Accent2 22 4 2 4 2 2" xfId="14905"/>
    <cellStyle name="20% - Accent2 22 4 2 4 2 2 2" xfId="31111"/>
    <cellStyle name="20% - Accent2 22 4 2 4 2 3" xfId="23602"/>
    <cellStyle name="20% - Accent2 22 4 2 4 3" xfId="11296"/>
    <cellStyle name="20% - Accent2 22 4 2 4 3 2" xfId="27502"/>
    <cellStyle name="20% - Accent2 22 4 2 4 4" xfId="19897"/>
    <cellStyle name="20% - Accent2 22 4 2 5" xfId="4155"/>
    <cellStyle name="20% - Accent2 22 4 2 5 2" xfId="7825"/>
    <cellStyle name="20% - Accent2 22 4 2 5 2 2" xfId="15332"/>
    <cellStyle name="20% - Accent2 22 4 2 5 2 2 2" xfId="31538"/>
    <cellStyle name="20% - Accent2 22 4 2 5 2 3" xfId="24031"/>
    <cellStyle name="20% - Accent2 22 4 2 5 3" xfId="11718"/>
    <cellStyle name="20% - Accent2 22 4 2 5 3 2" xfId="27924"/>
    <cellStyle name="20% - Accent2 22 4 2 5 4" xfId="20361"/>
    <cellStyle name="20% - Accent2 22 4 2 6" xfId="4580"/>
    <cellStyle name="20% - Accent2 22 4 2 6 2" xfId="8250"/>
    <cellStyle name="20% - Accent2 22 4 2 6 2 2" xfId="15757"/>
    <cellStyle name="20% - Accent2 22 4 2 6 2 2 2" xfId="31963"/>
    <cellStyle name="20% - Accent2 22 4 2 6 2 3" xfId="24456"/>
    <cellStyle name="20% - Accent2 22 4 2 6 3" xfId="12143"/>
    <cellStyle name="20% - Accent2 22 4 2 6 3 2" xfId="28349"/>
    <cellStyle name="20% - Accent2 22 4 2 6 4" xfId="20786"/>
    <cellStyle name="20% - Accent2 22 4 2 7" xfId="5007"/>
    <cellStyle name="20% - Accent2 22 4 2 7 2" xfId="8673"/>
    <cellStyle name="20% - Accent2 22 4 2 7 2 2" xfId="16180"/>
    <cellStyle name="20% - Accent2 22 4 2 7 2 2 2" xfId="32386"/>
    <cellStyle name="20% - Accent2 22 4 2 7 2 3" xfId="24879"/>
    <cellStyle name="20% - Accent2 22 4 2 7 3" xfId="12565"/>
    <cellStyle name="20% - Accent2 22 4 2 7 3 2" xfId="28771"/>
    <cellStyle name="20% - Accent2 22 4 2 7 4" xfId="21213"/>
    <cellStyle name="20% - Accent2 22 4 2 8" xfId="5679"/>
    <cellStyle name="20% - Accent2 22 4 2 8 2" xfId="13194"/>
    <cellStyle name="20% - Accent2 22 4 2 8 2 2" xfId="29400"/>
    <cellStyle name="20% - Accent2 22 4 2 8 3" xfId="21885"/>
    <cellStyle name="20% - Accent2 22 4 2 9" xfId="9606"/>
    <cellStyle name="20% - Accent2 22 4 2 9 2" xfId="25812"/>
    <cellStyle name="20% - Accent2 22 4 3" xfId="2113"/>
    <cellStyle name="20% - Accent2 22 4 3 2" xfId="3026"/>
    <cellStyle name="20% - Accent2 22 4 3 2 2" xfId="6808"/>
    <cellStyle name="20% - Accent2 22 4 3 2 2 2" xfId="14319"/>
    <cellStyle name="20% - Accent2 22 4 3 2 2 2 2" xfId="30525"/>
    <cellStyle name="20% - Accent2 22 4 3 2 2 3" xfId="23014"/>
    <cellStyle name="20% - Accent2 22 4 3 2 3" xfId="10719"/>
    <cellStyle name="20% - Accent2 22 4 3 2 3 2" xfId="26925"/>
    <cellStyle name="20% - Accent2 22 4 3 2 4" xfId="19248"/>
    <cellStyle name="20% - Accent2 22 4 3 3" xfId="5952"/>
    <cellStyle name="20% - Accent2 22 4 3 3 2" xfId="13466"/>
    <cellStyle name="20% - Accent2 22 4 3 3 2 2" xfId="29672"/>
    <cellStyle name="20% - Accent2 22 4 3 3 3" xfId="22158"/>
    <cellStyle name="20% - Accent2 22 4 3 4" xfId="9875"/>
    <cellStyle name="20% - Accent2 22 4 3 4 2" xfId="26081"/>
    <cellStyle name="20% - Accent2 22 4 3 5" xfId="18402"/>
    <cellStyle name="20% - Accent2 22 4 4" xfId="2601"/>
    <cellStyle name="20% - Accent2 22 4 4 2" xfId="6385"/>
    <cellStyle name="20% - Accent2 22 4 4 2 2" xfId="13897"/>
    <cellStyle name="20% - Accent2 22 4 4 2 2 2" xfId="30103"/>
    <cellStyle name="20% - Accent2 22 4 4 2 3" xfId="22591"/>
    <cellStyle name="20% - Accent2 22 4 4 3" xfId="10297"/>
    <cellStyle name="20% - Accent2 22 4 4 3 2" xfId="26503"/>
    <cellStyle name="20% - Accent2 22 4 4 4" xfId="18825"/>
    <cellStyle name="20% - Accent2 22 4 5" xfId="3477"/>
    <cellStyle name="20% - Accent2 22 4 5 2" xfId="7235"/>
    <cellStyle name="20% - Accent2 22 4 5 2 2" xfId="14745"/>
    <cellStyle name="20% - Accent2 22 4 5 2 2 2" xfId="30951"/>
    <cellStyle name="20% - Accent2 22 4 5 2 3" xfId="23441"/>
    <cellStyle name="20% - Accent2 22 4 5 3" xfId="11142"/>
    <cellStyle name="20% - Accent2 22 4 5 3 2" xfId="27348"/>
    <cellStyle name="20% - Accent2 22 4 5 4" xfId="19695"/>
    <cellStyle name="20% - Accent2 22 4 6" xfId="4001"/>
    <cellStyle name="20% - Accent2 22 4 6 2" xfId="7671"/>
    <cellStyle name="20% - Accent2 22 4 6 2 2" xfId="15178"/>
    <cellStyle name="20% - Accent2 22 4 6 2 2 2" xfId="31384"/>
    <cellStyle name="20% - Accent2 22 4 6 2 3" xfId="23877"/>
    <cellStyle name="20% - Accent2 22 4 6 3" xfId="11564"/>
    <cellStyle name="20% - Accent2 22 4 6 3 2" xfId="27770"/>
    <cellStyle name="20% - Accent2 22 4 6 4" xfId="20207"/>
    <cellStyle name="20% - Accent2 22 4 7" xfId="4426"/>
    <cellStyle name="20% - Accent2 22 4 7 2" xfId="8096"/>
    <cellStyle name="20% - Accent2 22 4 7 2 2" xfId="15603"/>
    <cellStyle name="20% - Accent2 22 4 7 2 2 2" xfId="31809"/>
    <cellStyle name="20% - Accent2 22 4 7 2 3" xfId="24302"/>
    <cellStyle name="20% - Accent2 22 4 7 3" xfId="11989"/>
    <cellStyle name="20% - Accent2 22 4 7 3 2" xfId="28195"/>
    <cellStyle name="20% - Accent2 22 4 7 4" xfId="20632"/>
    <cellStyle name="20% - Accent2 22 4 8" xfId="4851"/>
    <cellStyle name="20% - Accent2 22 4 8 2" xfId="8519"/>
    <cellStyle name="20% - Accent2 22 4 8 2 2" xfId="16026"/>
    <cellStyle name="20% - Accent2 22 4 8 2 2 2" xfId="32232"/>
    <cellStyle name="20% - Accent2 22 4 8 2 3" xfId="24725"/>
    <cellStyle name="20% - Accent2 22 4 8 3" xfId="12411"/>
    <cellStyle name="20% - Accent2 22 4 8 3 2" xfId="28617"/>
    <cellStyle name="20% - Accent2 22 4 8 4" xfId="21057"/>
    <cellStyle name="20% - Accent2 22 4 9" xfId="5337"/>
    <cellStyle name="20% - Accent2 22 4 9 2" xfId="12886"/>
    <cellStyle name="20% - Accent2 22 4 9 2 2" xfId="29092"/>
    <cellStyle name="20% - Accent2 22 4 9 3" xfId="21543"/>
    <cellStyle name="20% - Accent2 22 5" xfId="1260"/>
    <cellStyle name="20% - Accent2 22 6" xfId="1825"/>
    <cellStyle name="20% - Accent2 22 6 10" xfId="18132"/>
    <cellStyle name="20% - Accent2 22 6 2" xfId="2334"/>
    <cellStyle name="20% - Accent2 22 6 2 2" xfId="3181"/>
    <cellStyle name="20% - Accent2 22 6 2 2 2" xfId="6963"/>
    <cellStyle name="20% - Accent2 22 6 2 2 2 2" xfId="14474"/>
    <cellStyle name="20% - Accent2 22 6 2 2 2 2 2" xfId="30680"/>
    <cellStyle name="20% - Accent2 22 6 2 2 2 3" xfId="23169"/>
    <cellStyle name="20% - Accent2 22 6 2 2 3" xfId="10874"/>
    <cellStyle name="20% - Accent2 22 6 2 2 3 2" xfId="27080"/>
    <cellStyle name="20% - Accent2 22 6 2 2 4" xfId="19403"/>
    <cellStyle name="20% - Accent2 22 6 2 3" xfId="6118"/>
    <cellStyle name="20% - Accent2 22 6 2 3 2" xfId="13630"/>
    <cellStyle name="20% - Accent2 22 6 2 3 2 2" xfId="29836"/>
    <cellStyle name="20% - Accent2 22 6 2 3 3" xfId="22324"/>
    <cellStyle name="20% - Accent2 22 6 2 4" xfId="10030"/>
    <cellStyle name="20% - Accent2 22 6 2 4 2" xfId="26236"/>
    <cellStyle name="20% - Accent2 22 6 2 5" xfId="18558"/>
    <cellStyle name="20% - Accent2 22 6 3" xfId="2756"/>
    <cellStyle name="20% - Accent2 22 6 3 2" xfId="6540"/>
    <cellStyle name="20% - Accent2 22 6 3 2 2" xfId="14052"/>
    <cellStyle name="20% - Accent2 22 6 3 2 2 2" xfId="30258"/>
    <cellStyle name="20% - Accent2 22 6 3 2 3" xfId="22746"/>
    <cellStyle name="20% - Accent2 22 6 3 3" xfId="10452"/>
    <cellStyle name="20% - Accent2 22 6 3 3 2" xfId="26658"/>
    <cellStyle name="20% - Accent2 22 6 3 4" xfId="18980"/>
    <cellStyle name="20% - Accent2 22 6 4" xfId="3687"/>
    <cellStyle name="20% - Accent2 22 6 4 2" xfId="7397"/>
    <cellStyle name="20% - Accent2 22 6 4 2 2" xfId="14906"/>
    <cellStyle name="20% - Accent2 22 6 4 2 2 2" xfId="31112"/>
    <cellStyle name="20% - Accent2 22 6 4 2 3" xfId="23603"/>
    <cellStyle name="20% - Accent2 22 6 4 3" xfId="11297"/>
    <cellStyle name="20% - Accent2 22 6 4 3 2" xfId="27503"/>
    <cellStyle name="20% - Accent2 22 6 4 4" xfId="19898"/>
    <cellStyle name="20% - Accent2 22 6 5" xfId="4156"/>
    <cellStyle name="20% - Accent2 22 6 5 2" xfId="7826"/>
    <cellStyle name="20% - Accent2 22 6 5 2 2" xfId="15333"/>
    <cellStyle name="20% - Accent2 22 6 5 2 2 2" xfId="31539"/>
    <cellStyle name="20% - Accent2 22 6 5 2 3" xfId="24032"/>
    <cellStyle name="20% - Accent2 22 6 5 3" xfId="11719"/>
    <cellStyle name="20% - Accent2 22 6 5 3 2" xfId="27925"/>
    <cellStyle name="20% - Accent2 22 6 5 4" xfId="20362"/>
    <cellStyle name="20% - Accent2 22 6 6" xfId="4581"/>
    <cellStyle name="20% - Accent2 22 6 6 2" xfId="8251"/>
    <cellStyle name="20% - Accent2 22 6 6 2 2" xfId="15758"/>
    <cellStyle name="20% - Accent2 22 6 6 2 2 2" xfId="31964"/>
    <cellStyle name="20% - Accent2 22 6 6 2 3" xfId="24457"/>
    <cellStyle name="20% - Accent2 22 6 6 3" xfId="12144"/>
    <cellStyle name="20% - Accent2 22 6 6 3 2" xfId="28350"/>
    <cellStyle name="20% - Accent2 22 6 6 4" xfId="20787"/>
    <cellStyle name="20% - Accent2 22 6 7" xfId="5008"/>
    <cellStyle name="20% - Accent2 22 6 7 2" xfId="8674"/>
    <cellStyle name="20% - Accent2 22 6 7 2 2" xfId="16181"/>
    <cellStyle name="20% - Accent2 22 6 7 2 2 2" xfId="32387"/>
    <cellStyle name="20% - Accent2 22 6 7 2 3" xfId="24880"/>
    <cellStyle name="20% - Accent2 22 6 7 3" xfId="12566"/>
    <cellStyle name="20% - Accent2 22 6 7 3 2" xfId="28772"/>
    <cellStyle name="20% - Accent2 22 6 7 4" xfId="21214"/>
    <cellStyle name="20% - Accent2 22 6 8" xfId="5680"/>
    <cellStyle name="20% - Accent2 22 6 8 2" xfId="13195"/>
    <cellStyle name="20% - Accent2 22 6 8 2 2" xfId="29401"/>
    <cellStyle name="20% - Accent2 22 6 8 3" xfId="21886"/>
    <cellStyle name="20% - Accent2 22 6 9" xfId="9607"/>
    <cellStyle name="20% - Accent2 22 6 9 2" xfId="25813"/>
    <cellStyle name="20% - Accent2 22 7" xfId="2046"/>
    <cellStyle name="20% - Accent2 22 7 2" xfId="2959"/>
    <cellStyle name="20% - Accent2 22 7 2 2" xfId="6741"/>
    <cellStyle name="20% - Accent2 22 7 2 2 2" xfId="14252"/>
    <cellStyle name="20% - Accent2 22 7 2 2 2 2" xfId="30458"/>
    <cellStyle name="20% - Accent2 22 7 2 2 3" xfId="22947"/>
    <cellStyle name="20% - Accent2 22 7 2 3" xfId="10652"/>
    <cellStyle name="20% - Accent2 22 7 2 3 2" xfId="26858"/>
    <cellStyle name="20% - Accent2 22 7 2 4" xfId="19181"/>
    <cellStyle name="20% - Accent2 22 7 3" xfId="5885"/>
    <cellStyle name="20% - Accent2 22 7 3 2" xfId="13399"/>
    <cellStyle name="20% - Accent2 22 7 3 2 2" xfId="29605"/>
    <cellStyle name="20% - Accent2 22 7 3 3" xfId="22091"/>
    <cellStyle name="20% - Accent2 22 7 4" xfId="9808"/>
    <cellStyle name="20% - Accent2 22 7 4 2" xfId="26014"/>
    <cellStyle name="20% - Accent2 22 7 5" xfId="18335"/>
    <cellStyle name="20% - Accent2 22 8" xfId="2534"/>
    <cellStyle name="20% - Accent2 22 8 2" xfId="6318"/>
    <cellStyle name="20% - Accent2 22 8 2 2" xfId="13830"/>
    <cellStyle name="20% - Accent2 22 8 2 2 2" xfId="30036"/>
    <cellStyle name="20% - Accent2 22 8 2 3" xfId="22524"/>
    <cellStyle name="20% - Accent2 22 8 3" xfId="10230"/>
    <cellStyle name="20% - Accent2 22 8 3 2" xfId="26436"/>
    <cellStyle name="20% - Accent2 22 8 4" xfId="18758"/>
    <cellStyle name="20% - Accent2 22 9" xfId="3410"/>
    <cellStyle name="20% - Accent2 22 9 2" xfId="7168"/>
    <cellStyle name="20% - Accent2 22 9 2 2" xfId="14678"/>
    <cellStyle name="20% - Accent2 22 9 2 2 2" xfId="30884"/>
    <cellStyle name="20% - Accent2 22 9 2 3" xfId="23374"/>
    <cellStyle name="20% - Accent2 22 9 3" xfId="11075"/>
    <cellStyle name="20% - Accent2 22 9 3 2" xfId="27281"/>
    <cellStyle name="20% - Accent2 22 9 4" xfId="19628"/>
    <cellStyle name="20% - Accent2 23" xfId="972"/>
    <cellStyle name="20% - Accent2 24" xfId="1802"/>
    <cellStyle name="20% - Accent2 24 10" xfId="18109"/>
    <cellStyle name="20% - Accent2 24 2" xfId="2311"/>
    <cellStyle name="20% - Accent2 24 2 2" xfId="3158"/>
    <cellStyle name="20% - Accent2 24 2 2 2" xfId="6940"/>
    <cellStyle name="20% - Accent2 24 2 2 2 2" xfId="14451"/>
    <cellStyle name="20% - Accent2 24 2 2 2 2 2" xfId="30657"/>
    <cellStyle name="20% - Accent2 24 2 2 2 3" xfId="23146"/>
    <cellStyle name="20% - Accent2 24 2 2 3" xfId="10851"/>
    <cellStyle name="20% - Accent2 24 2 2 3 2" xfId="27057"/>
    <cellStyle name="20% - Accent2 24 2 2 4" xfId="19380"/>
    <cellStyle name="20% - Accent2 24 2 3" xfId="6095"/>
    <cellStyle name="20% - Accent2 24 2 3 2" xfId="13607"/>
    <cellStyle name="20% - Accent2 24 2 3 2 2" xfId="29813"/>
    <cellStyle name="20% - Accent2 24 2 3 3" xfId="22301"/>
    <cellStyle name="20% - Accent2 24 2 4" xfId="10007"/>
    <cellStyle name="20% - Accent2 24 2 4 2" xfId="26213"/>
    <cellStyle name="20% - Accent2 24 2 5" xfId="18535"/>
    <cellStyle name="20% - Accent2 24 3" xfId="2733"/>
    <cellStyle name="20% - Accent2 24 3 2" xfId="6517"/>
    <cellStyle name="20% - Accent2 24 3 2 2" xfId="14029"/>
    <cellStyle name="20% - Accent2 24 3 2 2 2" xfId="30235"/>
    <cellStyle name="20% - Accent2 24 3 2 3" xfId="22723"/>
    <cellStyle name="20% - Accent2 24 3 3" xfId="10429"/>
    <cellStyle name="20% - Accent2 24 3 3 2" xfId="26635"/>
    <cellStyle name="20% - Accent2 24 3 4" xfId="18957"/>
    <cellStyle name="20% - Accent2 24 4" xfId="3664"/>
    <cellStyle name="20% - Accent2 24 4 2" xfId="7374"/>
    <cellStyle name="20% - Accent2 24 4 2 2" xfId="14883"/>
    <cellStyle name="20% - Accent2 24 4 2 2 2" xfId="31089"/>
    <cellStyle name="20% - Accent2 24 4 2 3" xfId="23580"/>
    <cellStyle name="20% - Accent2 24 4 3" xfId="11274"/>
    <cellStyle name="20% - Accent2 24 4 3 2" xfId="27480"/>
    <cellStyle name="20% - Accent2 24 4 4" xfId="19875"/>
    <cellStyle name="20% - Accent2 24 5" xfId="4133"/>
    <cellStyle name="20% - Accent2 24 5 2" xfId="7803"/>
    <cellStyle name="20% - Accent2 24 5 2 2" xfId="15310"/>
    <cellStyle name="20% - Accent2 24 5 2 2 2" xfId="31516"/>
    <cellStyle name="20% - Accent2 24 5 2 3" xfId="24009"/>
    <cellStyle name="20% - Accent2 24 5 3" xfId="11696"/>
    <cellStyle name="20% - Accent2 24 5 3 2" xfId="27902"/>
    <cellStyle name="20% - Accent2 24 5 4" xfId="20339"/>
    <cellStyle name="20% - Accent2 24 6" xfId="4558"/>
    <cellStyle name="20% - Accent2 24 6 2" xfId="8228"/>
    <cellStyle name="20% - Accent2 24 6 2 2" xfId="15735"/>
    <cellStyle name="20% - Accent2 24 6 2 2 2" xfId="31941"/>
    <cellStyle name="20% - Accent2 24 6 2 3" xfId="24434"/>
    <cellStyle name="20% - Accent2 24 6 3" xfId="12121"/>
    <cellStyle name="20% - Accent2 24 6 3 2" xfId="28327"/>
    <cellStyle name="20% - Accent2 24 6 4" xfId="20764"/>
    <cellStyle name="20% - Accent2 24 7" xfId="4985"/>
    <cellStyle name="20% - Accent2 24 7 2" xfId="8651"/>
    <cellStyle name="20% - Accent2 24 7 2 2" xfId="16158"/>
    <cellStyle name="20% - Accent2 24 7 2 2 2" xfId="32364"/>
    <cellStyle name="20% - Accent2 24 7 2 3" xfId="24857"/>
    <cellStyle name="20% - Accent2 24 7 3" xfId="12543"/>
    <cellStyle name="20% - Accent2 24 7 3 2" xfId="28749"/>
    <cellStyle name="20% - Accent2 24 7 4" xfId="21191"/>
    <cellStyle name="20% - Accent2 24 8" xfId="5657"/>
    <cellStyle name="20% - Accent2 24 8 2" xfId="13172"/>
    <cellStyle name="20% - Accent2 24 8 2 2" xfId="29378"/>
    <cellStyle name="20% - Accent2 24 8 3" xfId="21863"/>
    <cellStyle name="20% - Accent2 24 9" xfId="9584"/>
    <cellStyle name="20% - Accent2 24 9 2" xfId="25790"/>
    <cellStyle name="20% - Accent2 25" xfId="25"/>
    <cellStyle name="20% - Accent2 3" xfId="38"/>
    <cellStyle name="20% - Accent2 3 2" xfId="1273"/>
    <cellStyle name="20% - Accent2 3 3" xfId="959"/>
    <cellStyle name="20% - Accent2 4" xfId="39"/>
    <cellStyle name="20% - Accent2 4 2" xfId="1274"/>
    <cellStyle name="20% - Accent2 4 3" xfId="958"/>
    <cellStyle name="20% - Accent2 5" xfId="40"/>
    <cellStyle name="20% - Accent2 5 2" xfId="1275"/>
    <cellStyle name="20% - Accent2 5 3" xfId="957"/>
    <cellStyle name="20% - Accent2 6" xfId="41"/>
    <cellStyle name="20% - Accent2 6 2" xfId="1276"/>
    <cellStyle name="20% - Accent2 6 3" xfId="956"/>
    <cellStyle name="20% - Accent2 7" xfId="42"/>
    <cellStyle name="20% - Accent2 7 2" xfId="1277"/>
    <cellStyle name="20% - Accent2 7 3" xfId="955"/>
    <cellStyle name="20% - Accent2 8" xfId="43"/>
    <cellStyle name="20% - Accent2 8 2" xfId="1278"/>
    <cellStyle name="20% - Accent2 8 3" xfId="954"/>
    <cellStyle name="20% - Accent2 9" xfId="44"/>
    <cellStyle name="20% - Accent2 9 2" xfId="1279"/>
    <cellStyle name="20% - Accent2 9 3" xfId="953"/>
    <cellStyle name="20% - Accent3" xfId="16844" builtinId="38" customBuiltin="1"/>
    <cellStyle name="20% - Accent3 10" xfId="46"/>
    <cellStyle name="20% - Accent3 10 2" xfId="1281"/>
    <cellStyle name="20% - Accent3 10 3" xfId="951"/>
    <cellStyle name="20% - Accent3 11" xfId="47"/>
    <cellStyle name="20% - Accent3 11 2" xfId="1282"/>
    <cellStyle name="20% - Accent3 11 3" xfId="950"/>
    <cellStyle name="20% - Accent3 12" xfId="48"/>
    <cellStyle name="20% - Accent3 12 2" xfId="1283"/>
    <cellStyle name="20% - Accent3 12 3" xfId="949"/>
    <cellStyle name="20% - Accent3 13" xfId="49"/>
    <cellStyle name="20% - Accent3 13 2" xfId="1284"/>
    <cellStyle name="20% - Accent3 13 3" xfId="948"/>
    <cellStyle name="20% - Accent3 14" xfId="50"/>
    <cellStyle name="20% - Accent3 14 2" xfId="1285"/>
    <cellStyle name="20% - Accent3 14 3" xfId="947"/>
    <cellStyle name="20% - Accent3 15" xfId="51"/>
    <cellStyle name="20% - Accent3 15 2" xfId="1286"/>
    <cellStyle name="20% - Accent3 15 3" xfId="946"/>
    <cellStyle name="20% - Accent3 16" xfId="52"/>
    <cellStyle name="20% - Accent3 16 2" xfId="1287"/>
    <cellStyle name="20% - Accent3 16 3" xfId="945"/>
    <cellStyle name="20% - Accent3 17" xfId="53"/>
    <cellStyle name="20% - Accent3 17 2" xfId="1288"/>
    <cellStyle name="20% - Accent3 17 3" xfId="944"/>
    <cellStyle name="20% - Accent3 18" xfId="54"/>
    <cellStyle name="20% - Accent3 18 2" xfId="1289"/>
    <cellStyle name="20% - Accent3 18 3" xfId="943"/>
    <cellStyle name="20% - Accent3 19" xfId="55"/>
    <cellStyle name="20% - Accent3 19 2" xfId="1290"/>
    <cellStyle name="20% - Accent3 19 3" xfId="942"/>
    <cellStyle name="20% - Accent3 2" xfId="56"/>
    <cellStyle name="20% - Accent3 2 2" xfId="1291"/>
    <cellStyle name="20% - Accent3 2 3" xfId="941"/>
    <cellStyle name="20% - Accent3 20" xfId="57"/>
    <cellStyle name="20% - Accent3 20 2" xfId="1292"/>
    <cellStyle name="20% - Accent3 20 3" xfId="940"/>
    <cellStyle name="20% - Accent3 21" xfId="394"/>
    <cellStyle name="20% - Accent3 21 2" xfId="674"/>
    <cellStyle name="20% - Accent3 22" xfId="464"/>
    <cellStyle name="20% - Accent3 22 10" xfId="3936"/>
    <cellStyle name="20% - Accent3 22 10 2" xfId="7606"/>
    <cellStyle name="20% - Accent3 22 10 2 2" xfId="15113"/>
    <cellStyle name="20% - Accent3 22 10 2 2 2" xfId="31319"/>
    <cellStyle name="20% - Accent3 22 10 2 3" xfId="23812"/>
    <cellStyle name="20% - Accent3 22 10 3" xfId="11499"/>
    <cellStyle name="20% - Accent3 22 10 3 2" xfId="27705"/>
    <cellStyle name="20% - Accent3 22 10 4" xfId="20142"/>
    <cellStyle name="20% - Accent3 22 11" xfId="4361"/>
    <cellStyle name="20% - Accent3 22 11 2" xfId="8031"/>
    <cellStyle name="20% - Accent3 22 11 2 2" xfId="15538"/>
    <cellStyle name="20% - Accent3 22 11 2 2 2" xfId="31744"/>
    <cellStyle name="20% - Accent3 22 11 2 3" xfId="24237"/>
    <cellStyle name="20% - Accent3 22 11 3" xfId="11924"/>
    <cellStyle name="20% - Accent3 22 11 3 2" xfId="28130"/>
    <cellStyle name="20% - Accent3 22 11 4" xfId="20567"/>
    <cellStyle name="20% - Accent3 22 12" xfId="4784"/>
    <cellStyle name="20% - Accent3 22 12 2" xfId="8453"/>
    <cellStyle name="20% - Accent3 22 12 2 2" xfId="15960"/>
    <cellStyle name="20% - Accent3 22 12 2 2 2" xfId="32166"/>
    <cellStyle name="20% - Accent3 22 12 2 3" xfId="24659"/>
    <cellStyle name="20% - Accent3 22 12 3" xfId="12346"/>
    <cellStyle name="20% - Accent3 22 12 3 2" xfId="28552"/>
    <cellStyle name="20% - Accent3 22 12 4" xfId="20990"/>
    <cellStyle name="20% - Accent3 22 13" xfId="5271"/>
    <cellStyle name="20% - Accent3 22 13 2" xfId="12820"/>
    <cellStyle name="20% - Accent3 22 13 2 2" xfId="29026"/>
    <cellStyle name="20% - Accent3 22 13 3" xfId="21477"/>
    <cellStyle name="20% - Accent3 22 14" xfId="9387"/>
    <cellStyle name="20% - Accent3 22 14 2" xfId="25593"/>
    <cellStyle name="20% - Accent3 22 15" xfId="17903"/>
    <cellStyle name="20% - Accent3 22 2" xfId="495"/>
    <cellStyle name="20% - Accent3 22 2 10" xfId="5294"/>
    <cellStyle name="20% - Accent3 22 2 10 2" xfId="12843"/>
    <cellStyle name="20% - Accent3 22 2 10 2 2" xfId="29049"/>
    <cellStyle name="20% - Accent3 22 2 10 3" xfId="21500"/>
    <cellStyle name="20% - Accent3 22 2 11" xfId="9409"/>
    <cellStyle name="20% - Accent3 22 2 11 2" xfId="25615"/>
    <cellStyle name="20% - Accent3 22 2 12" xfId="17926"/>
    <cellStyle name="20% - Accent3 22 2 2" xfId="566"/>
    <cellStyle name="20% - Accent3 22 2 2 10" xfId="9476"/>
    <cellStyle name="20% - Accent3 22 2 2 10 2" xfId="25682"/>
    <cellStyle name="20% - Accent3 22 2 2 11" xfId="17994"/>
    <cellStyle name="20% - Accent3 22 2 2 2" xfId="1826"/>
    <cellStyle name="20% - Accent3 22 2 2 2 10" xfId="18133"/>
    <cellStyle name="20% - Accent3 22 2 2 2 2" xfId="2335"/>
    <cellStyle name="20% - Accent3 22 2 2 2 2 2" xfId="3182"/>
    <cellStyle name="20% - Accent3 22 2 2 2 2 2 2" xfId="6964"/>
    <cellStyle name="20% - Accent3 22 2 2 2 2 2 2 2" xfId="14475"/>
    <cellStyle name="20% - Accent3 22 2 2 2 2 2 2 2 2" xfId="30681"/>
    <cellStyle name="20% - Accent3 22 2 2 2 2 2 2 3" xfId="23170"/>
    <cellStyle name="20% - Accent3 22 2 2 2 2 2 3" xfId="10875"/>
    <cellStyle name="20% - Accent3 22 2 2 2 2 2 3 2" xfId="27081"/>
    <cellStyle name="20% - Accent3 22 2 2 2 2 2 4" xfId="19404"/>
    <cellStyle name="20% - Accent3 22 2 2 2 2 3" xfId="6119"/>
    <cellStyle name="20% - Accent3 22 2 2 2 2 3 2" xfId="13631"/>
    <cellStyle name="20% - Accent3 22 2 2 2 2 3 2 2" xfId="29837"/>
    <cellStyle name="20% - Accent3 22 2 2 2 2 3 3" xfId="22325"/>
    <cellStyle name="20% - Accent3 22 2 2 2 2 4" xfId="10031"/>
    <cellStyle name="20% - Accent3 22 2 2 2 2 4 2" xfId="26237"/>
    <cellStyle name="20% - Accent3 22 2 2 2 2 5" xfId="18559"/>
    <cellStyle name="20% - Accent3 22 2 2 2 3" xfId="2757"/>
    <cellStyle name="20% - Accent3 22 2 2 2 3 2" xfId="6541"/>
    <cellStyle name="20% - Accent3 22 2 2 2 3 2 2" xfId="14053"/>
    <cellStyle name="20% - Accent3 22 2 2 2 3 2 2 2" xfId="30259"/>
    <cellStyle name="20% - Accent3 22 2 2 2 3 2 3" xfId="22747"/>
    <cellStyle name="20% - Accent3 22 2 2 2 3 3" xfId="10453"/>
    <cellStyle name="20% - Accent3 22 2 2 2 3 3 2" xfId="26659"/>
    <cellStyle name="20% - Accent3 22 2 2 2 3 4" xfId="18981"/>
    <cellStyle name="20% - Accent3 22 2 2 2 4" xfId="3688"/>
    <cellStyle name="20% - Accent3 22 2 2 2 4 2" xfId="7398"/>
    <cellStyle name="20% - Accent3 22 2 2 2 4 2 2" xfId="14907"/>
    <cellStyle name="20% - Accent3 22 2 2 2 4 2 2 2" xfId="31113"/>
    <cellStyle name="20% - Accent3 22 2 2 2 4 2 3" xfId="23604"/>
    <cellStyle name="20% - Accent3 22 2 2 2 4 3" xfId="11298"/>
    <cellStyle name="20% - Accent3 22 2 2 2 4 3 2" xfId="27504"/>
    <cellStyle name="20% - Accent3 22 2 2 2 4 4" xfId="19899"/>
    <cellStyle name="20% - Accent3 22 2 2 2 5" xfId="4157"/>
    <cellStyle name="20% - Accent3 22 2 2 2 5 2" xfId="7827"/>
    <cellStyle name="20% - Accent3 22 2 2 2 5 2 2" xfId="15334"/>
    <cellStyle name="20% - Accent3 22 2 2 2 5 2 2 2" xfId="31540"/>
    <cellStyle name="20% - Accent3 22 2 2 2 5 2 3" xfId="24033"/>
    <cellStyle name="20% - Accent3 22 2 2 2 5 3" xfId="11720"/>
    <cellStyle name="20% - Accent3 22 2 2 2 5 3 2" xfId="27926"/>
    <cellStyle name="20% - Accent3 22 2 2 2 5 4" xfId="20363"/>
    <cellStyle name="20% - Accent3 22 2 2 2 6" xfId="4582"/>
    <cellStyle name="20% - Accent3 22 2 2 2 6 2" xfId="8252"/>
    <cellStyle name="20% - Accent3 22 2 2 2 6 2 2" xfId="15759"/>
    <cellStyle name="20% - Accent3 22 2 2 2 6 2 2 2" xfId="31965"/>
    <cellStyle name="20% - Accent3 22 2 2 2 6 2 3" xfId="24458"/>
    <cellStyle name="20% - Accent3 22 2 2 2 6 3" xfId="12145"/>
    <cellStyle name="20% - Accent3 22 2 2 2 6 3 2" xfId="28351"/>
    <cellStyle name="20% - Accent3 22 2 2 2 6 4" xfId="20788"/>
    <cellStyle name="20% - Accent3 22 2 2 2 7" xfId="5009"/>
    <cellStyle name="20% - Accent3 22 2 2 2 7 2" xfId="8675"/>
    <cellStyle name="20% - Accent3 22 2 2 2 7 2 2" xfId="16182"/>
    <cellStyle name="20% - Accent3 22 2 2 2 7 2 2 2" xfId="32388"/>
    <cellStyle name="20% - Accent3 22 2 2 2 7 2 3" xfId="24881"/>
    <cellStyle name="20% - Accent3 22 2 2 2 7 3" xfId="12567"/>
    <cellStyle name="20% - Accent3 22 2 2 2 7 3 2" xfId="28773"/>
    <cellStyle name="20% - Accent3 22 2 2 2 7 4" xfId="21215"/>
    <cellStyle name="20% - Accent3 22 2 2 2 8" xfId="5681"/>
    <cellStyle name="20% - Accent3 22 2 2 2 8 2" xfId="13196"/>
    <cellStyle name="20% - Accent3 22 2 2 2 8 2 2" xfId="29402"/>
    <cellStyle name="20% - Accent3 22 2 2 2 8 3" xfId="21887"/>
    <cellStyle name="20% - Accent3 22 2 2 2 9" xfId="9608"/>
    <cellStyle name="20% - Accent3 22 2 2 2 9 2" xfId="25814"/>
    <cellStyle name="20% - Accent3 22 2 2 3" xfId="2137"/>
    <cellStyle name="20% - Accent3 22 2 2 3 2" xfId="3050"/>
    <cellStyle name="20% - Accent3 22 2 2 3 2 2" xfId="6832"/>
    <cellStyle name="20% - Accent3 22 2 2 3 2 2 2" xfId="14343"/>
    <cellStyle name="20% - Accent3 22 2 2 3 2 2 2 2" xfId="30549"/>
    <cellStyle name="20% - Accent3 22 2 2 3 2 2 3" xfId="23038"/>
    <cellStyle name="20% - Accent3 22 2 2 3 2 3" xfId="10743"/>
    <cellStyle name="20% - Accent3 22 2 2 3 2 3 2" xfId="26949"/>
    <cellStyle name="20% - Accent3 22 2 2 3 2 4" xfId="19272"/>
    <cellStyle name="20% - Accent3 22 2 2 3 3" xfId="5976"/>
    <cellStyle name="20% - Accent3 22 2 2 3 3 2" xfId="13490"/>
    <cellStyle name="20% - Accent3 22 2 2 3 3 2 2" xfId="29696"/>
    <cellStyle name="20% - Accent3 22 2 2 3 3 3" xfId="22182"/>
    <cellStyle name="20% - Accent3 22 2 2 3 4" xfId="9899"/>
    <cellStyle name="20% - Accent3 22 2 2 3 4 2" xfId="26105"/>
    <cellStyle name="20% - Accent3 22 2 2 3 5" xfId="18426"/>
    <cellStyle name="20% - Accent3 22 2 2 4" xfId="2625"/>
    <cellStyle name="20% - Accent3 22 2 2 4 2" xfId="6409"/>
    <cellStyle name="20% - Accent3 22 2 2 4 2 2" xfId="13921"/>
    <cellStyle name="20% - Accent3 22 2 2 4 2 2 2" xfId="30127"/>
    <cellStyle name="20% - Accent3 22 2 2 4 2 3" xfId="22615"/>
    <cellStyle name="20% - Accent3 22 2 2 4 3" xfId="10321"/>
    <cellStyle name="20% - Accent3 22 2 2 4 3 2" xfId="26527"/>
    <cellStyle name="20% - Accent3 22 2 2 4 4" xfId="18849"/>
    <cellStyle name="20% - Accent3 22 2 2 5" xfId="3501"/>
    <cellStyle name="20% - Accent3 22 2 2 5 2" xfId="7259"/>
    <cellStyle name="20% - Accent3 22 2 2 5 2 2" xfId="14769"/>
    <cellStyle name="20% - Accent3 22 2 2 5 2 2 2" xfId="30975"/>
    <cellStyle name="20% - Accent3 22 2 2 5 2 3" xfId="23465"/>
    <cellStyle name="20% - Accent3 22 2 2 5 3" xfId="11166"/>
    <cellStyle name="20% - Accent3 22 2 2 5 3 2" xfId="27372"/>
    <cellStyle name="20% - Accent3 22 2 2 5 4" xfId="19719"/>
    <cellStyle name="20% - Accent3 22 2 2 6" xfId="4025"/>
    <cellStyle name="20% - Accent3 22 2 2 6 2" xfId="7695"/>
    <cellStyle name="20% - Accent3 22 2 2 6 2 2" xfId="15202"/>
    <cellStyle name="20% - Accent3 22 2 2 6 2 2 2" xfId="31408"/>
    <cellStyle name="20% - Accent3 22 2 2 6 2 3" xfId="23901"/>
    <cellStyle name="20% - Accent3 22 2 2 6 3" xfId="11588"/>
    <cellStyle name="20% - Accent3 22 2 2 6 3 2" xfId="27794"/>
    <cellStyle name="20% - Accent3 22 2 2 6 4" xfId="20231"/>
    <cellStyle name="20% - Accent3 22 2 2 7" xfId="4450"/>
    <cellStyle name="20% - Accent3 22 2 2 7 2" xfId="8120"/>
    <cellStyle name="20% - Accent3 22 2 2 7 2 2" xfId="15627"/>
    <cellStyle name="20% - Accent3 22 2 2 7 2 2 2" xfId="31833"/>
    <cellStyle name="20% - Accent3 22 2 2 7 2 3" xfId="24326"/>
    <cellStyle name="20% - Accent3 22 2 2 7 3" xfId="12013"/>
    <cellStyle name="20% - Accent3 22 2 2 7 3 2" xfId="28219"/>
    <cellStyle name="20% - Accent3 22 2 2 7 4" xfId="20656"/>
    <cellStyle name="20% - Accent3 22 2 2 8" xfId="4875"/>
    <cellStyle name="20% - Accent3 22 2 2 8 2" xfId="8543"/>
    <cellStyle name="20% - Accent3 22 2 2 8 2 2" xfId="16050"/>
    <cellStyle name="20% - Accent3 22 2 2 8 2 2 2" xfId="32256"/>
    <cellStyle name="20% - Accent3 22 2 2 8 2 3" xfId="24749"/>
    <cellStyle name="20% - Accent3 22 2 2 8 3" xfId="12435"/>
    <cellStyle name="20% - Accent3 22 2 2 8 3 2" xfId="28641"/>
    <cellStyle name="20% - Accent3 22 2 2 8 4" xfId="21081"/>
    <cellStyle name="20% - Accent3 22 2 2 9" xfId="5361"/>
    <cellStyle name="20% - Accent3 22 2 2 9 2" xfId="12910"/>
    <cellStyle name="20% - Accent3 22 2 2 9 2 2" xfId="29116"/>
    <cellStyle name="20% - Accent3 22 2 2 9 3" xfId="21567"/>
    <cellStyle name="20% - Accent3 22 2 3" xfId="1827"/>
    <cellStyle name="20% - Accent3 22 2 3 10" xfId="18134"/>
    <cellStyle name="20% - Accent3 22 2 3 2" xfId="2336"/>
    <cellStyle name="20% - Accent3 22 2 3 2 2" xfId="3183"/>
    <cellStyle name="20% - Accent3 22 2 3 2 2 2" xfId="6965"/>
    <cellStyle name="20% - Accent3 22 2 3 2 2 2 2" xfId="14476"/>
    <cellStyle name="20% - Accent3 22 2 3 2 2 2 2 2" xfId="30682"/>
    <cellStyle name="20% - Accent3 22 2 3 2 2 2 3" xfId="23171"/>
    <cellStyle name="20% - Accent3 22 2 3 2 2 3" xfId="10876"/>
    <cellStyle name="20% - Accent3 22 2 3 2 2 3 2" xfId="27082"/>
    <cellStyle name="20% - Accent3 22 2 3 2 2 4" xfId="19405"/>
    <cellStyle name="20% - Accent3 22 2 3 2 3" xfId="6120"/>
    <cellStyle name="20% - Accent3 22 2 3 2 3 2" xfId="13632"/>
    <cellStyle name="20% - Accent3 22 2 3 2 3 2 2" xfId="29838"/>
    <cellStyle name="20% - Accent3 22 2 3 2 3 3" xfId="22326"/>
    <cellStyle name="20% - Accent3 22 2 3 2 4" xfId="10032"/>
    <cellStyle name="20% - Accent3 22 2 3 2 4 2" xfId="26238"/>
    <cellStyle name="20% - Accent3 22 2 3 2 5" xfId="18560"/>
    <cellStyle name="20% - Accent3 22 2 3 3" xfId="2758"/>
    <cellStyle name="20% - Accent3 22 2 3 3 2" xfId="6542"/>
    <cellStyle name="20% - Accent3 22 2 3 3 2 2" xfId="14054"/>
    <cellStyle name="20% - Accent3 22 2 3 3 2 2 2" xfId="30260"/>
    <cellStyle name="20% - Accent3 22 2 3 3 2 3" xfId="22748"/>
    <cellStyle name="20% - Accent3 22 2 3 3 3" xfId="10454"/>
    <cellStyle name="20% - Accent3 22 2 3 3 3 2" xfId="26660"/>
    <cellStyle name="20% - Accent3 22 2 3 3 4" xfId="18982"/>
    <cellStyle name="20% - Accent3 22 2 3 4" xfId="3689"/>
    <cellStyle name="20% - Accent3 22 2 3 4 2" xfId="7399"/>
    <cellStyle name="20% - Accent3 22 2 3 4 2 2" xfId="14908"/>
    <cellStyle name="20% - Accent3 22 2 3 4 2 2 2" xfId="31114"/>
    <cellStyle name="20% - Accent3 22 2 3 4 2 3" xfId="23605"/>
    <cellStyle name="20% - Accent3 22 2 3 4 3" xfId="11299"/>
    <cellStyle name="20% - Accent3 22 2 3 4 3 2" xfId="27505"/>
    <cellStyle name="20% - Accent3 22 2 3 4 4" xfId="19900"/>
    <cellStyle name="20% - Accent3 22 2 3 5" xfId="4158"/>
    <cellStyle name="20% - Accent3 22 2 3 5 2" xfId="7828"/>
    <cellStyle name="20% - Accent3 22 2 3 5 2 2" xfId="15335"/>
    <cellStyle name="20% - Accent3 22 2 3 5 2 2 2" xfId="31541"/>
    <cellStyle name="20% - Accent3 22 2 3 5 2 3" xfId="24034"/>
    <cellStyle name="20% - Accent3 22 2 3 5 3" xfId="11721"/>
    <cellStyle name="20% - Accent3 22 2 3 5 3 2" xfId="27927"/>
    <cellStyle name="20% - Accent3 22 2 3 5 4" xfId="20364"/>
    <cellStyle name="20% - Accent3 22 2 3 6" xfId="4583"/>
    <cellStyle name="20% - Accent3 22 2 3 6 2" xfId="8253"/>
    <cellStyle name="20% - Accent3 22 2 3 6 2 2" xfId="15760"/>
    <cellStyle name="20% - Accent3 22 2 3 6 2 2 2" xfId="31966"/>
    <cellStyle name="20% - Accent3 22 2 3 6 2 3" xfId="24459"/>
    <cellStyle name="20% - Accent3 22 2 3 6 3" xfId="12146"/>
    <cellStyle name="20% - Accent3 22 2 3 6 3 2" xfId="28352"/>
    <cellStyle name="20% - Accent3 22 2 3 6 4" xfId="20789"/>
    <cellStyle name="20% - Accent3 22 2 3 7" xfId="5010"/>
    <cellStyle name="20% - Accent3 22 2 3 7 2" xfId="8676"/>
    <cellStyle name="20% - Accent3 22 2 3 7 2 2" xfId="16183"/>
    <cellStyle name="20% - Accent3 22 2 3 7 2 2 2" xfId="32389"/>
    <cellStyle name="20% - Accent3 22 2 3 7 2 3" xfId="24882"/>
    <cellStyle name="20% - Accent3 22 2 3 7 3" xfId="12568"/>
    <cellStyle name="20% - Accent3 22 2 3 7 3 2" xfId="28774"/>
    <cellStyle name="20% - Accent3 22 2 3 7 4" xfId="21216"/>
    <cellStyle name="20% - Accent3 22 2 3 8" xfId="5682"/>
    <cellStyle name="20% - Accent3 22 2 3 8 2" xfId="13197"/>
    <cellStyle name="20% - Accent3 22 2 3 8 2 2" xfId="29403"/>
    <cellStyle name="20% - Accent3 22 2 3 8 3" xfId="21888"/>
    <cellStyle name="20% - Accent3 22 2 3 9" xfId="9609"/>
    <cellStyle name="20% - Accent3 22 2 3 9 2" xfId="25815"/>
    <cellStyle name="20% - Accent3 22 2 4" xfId="2070"/>
    <cellStyle name="20% - Accent3 22 2 4 2" xfId="2983"/>
    <cellStyle name="20% - Accent3 22 2 4 2 2" xfId="6765"/>
    <cellStyle name="20% - Accent3 22 2 4 2 2 2" xfId="14276"/>
    <cellStyle name="20% - Accent3 22 2 4 2 2 2 2" xfId="30482"/>
    <cellStyle name="20% - Accent3 22 2 4 2 2 3" xfId="22971"/>
    <cellStyle name="20% - Accent3 22 2 4 2 3" xfId="10676"/>
    <cellStyle name="20% - Accent3 22 2 4 2 3 2" xfId="26882"/>
    <cellStyle name="20% - Accent3 22 2 4 2 4" xfId="19205"/>
    <cellStyle name="20% - Accent3 22 2 4 3" xfId="5909"/>
    <cellStyle name="20% - Accent3 22 2 4 3 2" xfId="13423"/>
    <cellStyle name="20% - Accent3 22 2 4 3 2 2" xfId="29629"/>
    <cellStyle name="20% - Accent3 22 2 4 3 3" xfId="22115"/>
    <cellStyle name="20% - Accent3 22 2 4 4" xfId="9832"/>
    <cellStyle name="20% - Accent3 22 2 4 4 2" xfId="26038"/>
    <cellStyle name="20% - Accent3 22 2 4 5" xfId="18359"/>
    <cellStyle name="20% - Accent3 22 2 5" xfId="2558"/>
    <cellStyle name="20% - Accent3 22 2 5 2" xfId="6342"/>
    <cellStyle name="20% - Accent3 22 2 5 2 2" xfId="13854"/>
    <cellStyle name="20% - Accent3 22 2 5 2 2 2" xfId="30060"/>
    <cellStyle name="20% - Accent3 22 2 5 2 3" xfId="22548"/>
    <cellStyle name="20% - Accent3 22 2 5 3" xfId="10254"/>
    <cellStyle name="20% - Accent3 22 2 5 3 2" xfId="26460"/>
    <cellStyle name="20% - Accent3 22 2 5 4" xfId="18782"/>
    <cellStyle name="20% - Accent3 22 2 6" xfId="3434"/>
    <cellStyle name="20% - Accent3 22 2 6 2" xfId="7192"/>
    <cellStyle name="20% - Accent3 22 2 6 2 2" xfId="14702"/>
    <cellStyle name="20% - Accent3 22 2 6 2 2 2" xfId="30908"/>
    <cellStyle name="20% - Accent3 22 2 6 2 3" xfId="23398"/>
    <cellStyle name="20% - Accent3 22 2 6 3" xfId="11099"/>
    <cellStyle name="20% - Accent3 22 2 6 3 2" xfId="27305"/>
    <cellStyle name="20% - Accent3 22 2 6 4" xfId="19652"/>
    <cellStyle name="20% - Accent3 22 2 7" xfId="3958"/>
    <cellStyle name="20% - Accent3 22 2 7 2" xfId="7628"/>
    <cellStyle name="20% - Accent3 22 2 7 2 2" xfId="15135"/>
    <cellStyle name="20% - Accent3 22 2 7 2 2 2" xfId="31341"/>
    <cellStyle name="20% - Accent3 22 2 7 2 3" xfId="23834"/>
    <cellStyle name="20% - Accent3 22 2 7 3" xfId="11521"/>
    <cellStyle name="20% - Accent3 22 2 7 3 2" xfId="27727"/>
    <cellStyle name="20% - Accent3 22 2 7 4" xfId="20164"/>
    <cellStyle name="20% - Accent3 22 2 8" xfId="4383"/>
    <cellStyle name="20% - Accent3 22 2 8 2" xfId="8053"/>
    <cellStyle name="20% - Accent3 22 2 8 2 2" xfId="15560"/>
    <cellStyle name="20% - Accent3 22 2 8 2 2 2" xfId="31766"/>
    <cellStyle name="20% - Accent3 22 2 8 2 3" xfId="24259"/>
    <cellStyle name="20% - Accent3 22 2 8 3" xfId="11946"/>
    <cellStyle name="20% - Accent3 22 2 8 3 2" xfId="28152"/>
    <cellStyle name="20% - Accent3 22 2 8 4" xfId="20589"/>
    <cellStyle name="20% - Accent3 22 2 9" xfId="4807"/>
    <cellStyle name="20% - Accent3 22 2 9 2" xfId="8476"/>
    <cellStyle name="20% - Accent3 22 2 9 2 2" xfId="15983"/>
    <cellStyle name="20% - Accent3 22 2 9 2 2 2" xfId="32189"/>
    <cellStyle name="20% - Accent3 22 2 9 2 3" xfId="24682"/>
    <cellStyle name="20% - Accent3 22 2 9 3" xfId="12368"/>
    <cellStyle name="20% - Accent3 22 2 9 3 2" xfId="28574"/>
    <cellStyle name="20% - Accent3 22 2 9 4" xfId="21013"/>
    <cellStyle name="20% - Accent3 22 3" xfId="517"/>
    <cellStyle name="20% - Accent3 22 3 10" xfId="5316"/>
    <cellStyle name="20% - Accent3 22 3 10 2" xfId="12865"/>
    <cellStyle name="20% - Accent3 22 3 10 2 2" xfId="29071"/>
    <cellStyle name="20% - Accent3 22 3 10 3" xfId="21522"/>
    <cellStyle name="20% - Accent3 22 3 11" xfId="9431"/>
    <cellStyle name="20% - Accent3 22 3 11 2" xfId="25637"/>
    <cellStyle name="20% - Accent3 22 3 12" xfId="17948"/>
    <cellStyle name="20% - Accent3 22 3 2" xfId="588"/>
    <cellStyle name="20% - Accent3 22 3 2 10" xfId="9498"/>
    <cellStyle name="20% - Accent3 22 3 2 10 2" xfId="25704"/>
    <cellStyle name="20% - Accent3 22 3 2 11" xfId="18016"/>
    <cellStyle name="20% - Accent3 22 3 2 2" xfId="1828"/>
    <cellStyle name="20% - Accent3 22 3 2 2 10" xfId="18135"/>
    <cellStyle name="20% - Accent3 22 3 2 2 2" xfId="2337"/>
    <cellStyle name="20% - Accent3 22 3 2 2 2 2" xfId="3184"/>
    <cellStyle name="20% - Accent3 22 3 2 2 2 2 2" xfId="6966"/>
    <cellStyle name="20% - Accent3 22 3 2 2 2 2 2 2" xfId="14477"/>
    <cellStyle name="20% - Accent3 22 3 2 2 2 2 2 2 2" xfId="30683"/>
    <cellStyle name="20% - Accent3 22 3 2 2 2 2 2 3" xfId="23172"/>
    <cellStyle name="20% - Accent3 22 3 2 2 2 2 3" xfId="10877"/>
    <cellStyle name="20% - Accent3 22 3 2 2 2 2 3 2" xfId="27083"/>
    <cellStyle name="20% - Accent3 22 3 2 2 2 2 4" xfId="19406"/>
    <cellStyle name="20% - Accent3 22 3 2 2 2 3" xfId="6121"/>
    <cellStyle name="20% - Accent3 22 3 2 2 2 3 2" xfId="13633"/>
    <cellStyle name="20% - Accent3 22 3 2 2 2 3 2 2" xfId="29839"/>
    <cellStyle name="20% - Accent3 22 3 2 2 2 3 3" xfId="22327"/>
    <cellStyle name="20% - Accent3 22 3 2 2 2 4" xfId="10033"/>
    <cellStyle name="20% - Accent3 22 3 2 2 2 4 2" xfId="26239"/>
    <cellStyle name="20% - Accent3 22 3 2 2 2 5" xfId="18561"/>
    <cellStyle name="20% - Accent3 22 3 2 2 3" xfId="2759"/>
    <cellStyle name="20% - Accent3 22 3 2 2 3 2" xfId="6543"/>
    <cellStyle name="20% - Accent3 22 3 2 2 3 2 2" xfId="14055"/>
    <cellStyle name="20% - Accent3 22 3 2 2 3 2 2 2" xfId="30261"/>
    <cellStyle name="20% - Accent3 22 3 2 2 3 2 3" xfId="22749"/>
    <cellStyle name="20% - Accent3 22 3 2 2 3 3" xfId="10455"/>
    <cellStyle name="20% - Accent3 22 3 2 2 3 3 2" xfId="26661"/>
    <cellStyle name="20% - Accent3 22 3 2 2 3 4" xfId="18983"/>
    <cellStyle name="20% - Accent3 22 3 2 2 4" xfId="3690"/>
    <cellStyle name="20% - Accent3 22 3 2 2 4 2" xfId="7400"/>
    <cellStyle name="20% - Accent3 22 3 2 2 4 2 2" xfId="14909"/>
    <cellStyle name="20% - Accent3 22 3 2 2 4 2 2 2" xfId="31115"/>
    <cellStyle name="20% - Accent3 22 3 2 2 4 2 3" xfId="23606"/>
    <cellStyle name="20% - Accent3 22 3 2 2 4 3" xfId="11300"/>
    <cellStyle name="20% - Accent3 22 3 2 2 4 3 2" xfId="27506"/>
    <cellStyle name="20% - Accent3 22 3 2 2 4 4" xfId="19901"/>
    <cellStyle name="20% - Accent3 22 3 2 2 5" xfId="4159"/>
    <cellStyle name="20% - Accent3 22 3 2 2 5 2" xfId="7829"/>
    <cellStyle name="20% - Accent3 22 3 2 2 5 2 2" xfId="15336"/>
    <cellStyle name="20% - Accent3 22 3 2 2 5 2 2 2" xfId="31542"/>
    <cellStyle name="20% - Accent3 22 3 2 2 5 2 3" xfId="24035"/>
    <cellStyle name="20% - Accent3 22 3 2 2 5 3" xfId="11722"/>
    <cellStyle name="20% - Accent3 22 3 2 2 5 3 2" xfId="27928"/>
    <cellStyle name="20% - Accent3 22 3 2 2 5 4" xfId="20365"/>
    <cellStyle name="20% - Accent3 22 3 2 2 6" xfId="4584"/>
    <cellStyle name="20% - Accent3 22 3 2 2 6 2" xfId="8254"/>
    <cellStyle name="20% - Accent3 22 3 2 2 6 2 2" xfId="15761"/>
    <cellStyle name="20% - Accent3 22 3 2 2 6 2 2 2" xfId="31967"/>
    <cellStyle name="20% - Accent3 22 3 2 2 6 2 3" xfId="24460"/>
    <cellStyle name="20% - Accent3 22 3 2 2 6 3" xfId="12147"/>
    <cellStyle name="20% - Accent3 22 3 2 2 6 3 2" xfId="28353"/>
    <cellStyle name="20% - Accent3 22 3 2 2 6 4" xfId="20790"/>
    <cellStyle name="20% - Accent3 22 3 2 2 7" xfId="5011"/>
    <cellStyle name="20% - Accent3 22 3 2 2 7 2" xfId="8677"/>
    <cellStyle name="20% - Accent3 22 3 2 2 7 2 2" xfId="16184"/>
    <cellStyle name="20% - Accent3 22 3 2 2 7 2 2 2" xfId="32390"/>
    <cellStyle name="20% - Accent3 22 3 2 2 7 2 3" xfId="24883"/>
    <cellStyle name="20% - Accent3 22 3 2 2 7 3" xfId="12569"/>
    <cellStyle name="20% - Accent3 22 3 2 2 7 3 2" xfId="28775"/>
    <cellStyle name="20% - Accent3 22 3 2 2 7 4" xfId="21217"/>
    <cellStyle name="20% - Accent3 22 3 2 2 8" xfId="5683"/>
    <cellStyle name="20% - Accent3 22 3 2 2 8 2" xfId="13198"/>
    <cellStyle name="20% - Accent3 22 3 2 2 8 2 2" xfId="29404"/>
    <cellStyle name="20% - Accent3 22 3 2 2 8 3" xfId="21889"/>
    <cellStyle name="20% - Accent3 22 3 2 2 9" xfId="9610"/>
    <cellStyle name="20% - Accent3 22 3 2 2 9 2" xfId="25816"/>
    <cellStyle name="20% - Accent3 22 3 2 3" xfId="2159"/>
    <cellStyle name="20% - Accent3 22 3 2 3 2" xfId="3072"/>
    <cellStyle name="20% - Accent3 22 3 2 3 2 2" xfId="6854"/>
    <cellStyle name="20% - Accent3 22 3 2 3 2 2 2" xfId="14365"/>
    <cellStyle name="20% - Accent3 22 3 2 3 2 2 2 2" xfId="30571"/>
    <cellStyle name="20% - Accent3 22 3 2 3 2 2 3" xfId="23060"/>
    <cellStyle name="20% - Accent3 22 3 2 3 2 3" xfId="10765"/>
    <cellStyle name="20% - Accent3 22 3 2 3 2 3 2" xfId="26971"/>
    <cellStyle name="20% - Accent3 22 3 2 3 2 4" xfId="19294"/>
    <cellStyle name="20% - Accent3 22 3 2 3 3" xfId="5998"/>
    <cellStyle name="20% - Accent3 22 3 2 3 3 2" xfId="13512"/>
    <cellStyle name="20% - Accent3 22 3 2 3 3 2 2" xfId="29718"/>
    <cellStyle name="20% - Accent3 22 3 2 3 3 3" xfId="22204"/>
    <cellStyle name="20% - Accent3 22 3 2 3 4" xfId="9921"/>
    <cellStyle name="20% - Accent3 22 3 2 3 4 2" xfId="26127"/>
    <cellStyle name="20% - Accent3 22 3 2 3 5" xfId="18448"/>
    <cellStyle name="20% - Accent3 22 3 2 4" xfId="2647"/>
    <cellStyle name="20% - Accent3 22 3 2 4 2" xfId="6431"/>
    <cellStyle name="20% - Accent3 22 3 2 4 2 2" xfId="13943"/>
    <cellStyle name="20% - Accent3 22 3 2 4 2 2 2" xfId="30149"/>
    <cellStyle name="20% - Accent3 22 3 2 4 2 3" xfId="22637"/>
    <cellStyle name="20% - Accent3 22 3 2 4 3" xfId="10343"/>
    <cellStyle name="20% - Accent3 22 3 2 4 3 2" xfId="26549"/>
    <cellStyle name="20% - Accent3 22 3 2 4 4" xfId="18871"/>
    <cellStyle name="20% - Accent3 22 3 2 5" xfId="3523"/>
    <cellStyle name="20% - Accent3 22 3 2 5 2" xfId="7281"/>
    <cellStyle name="20% - Accent3 22 3 2 5 2 2" xfId="14791"/>
    <cellStyle name="20% - Accent3 22 3 2 5 2 2 2" xfId="30997"/>
    <cellStyle name="20% - Accent3 22 3 2 5 2 3" xfId="23487"/>
    <cellStyle name="20% - Accent3 22 3 2 5 3" xfId="11188"/>
    <cellStyle name="20% - Accent3 22 3 2 5 3 2" xfId="27394"/>
    <cellStyle name="20% - Accent3 22 3 2 5 4" xfId="19741"/>
    <cellStyle name="20% - Accent3 22 3 2 6" xfId="4047"/>
    <cellStyle name="20% - Accent3 22 3 2 6 2" xfId="7717"/>
    <cellStyle name="20% - Accent3 22 3 2 6 2 2" xfId="15224"/>
    <cellStyle name="20% - Accent3 22 3 2 6 2 2 2" xfId="31430"/>
    <cellStyle name="20% - Accent3 22 3 2 6 2 3" xfId="23923"/>
    <cellStyle name="20% - Accent3 22 3 2 6 3" xfId="11610"/>
    <cellStyle name="20% - Accent3 22 3 2 6 3 2" xfId="27816"/>
    <cellStyle name="20% - Accent3 22 3 2 6 4" xfId="20253"/>
    <cellStyle name="20% - Accent3 22 3 2 7" xfId="4472"/>
    <cellStyle name="20% - Accent3 22 3 2 7 2" xfId="8142"/>
    <cellStyle name="20% - Accent3 22 3 2 7 2 2" xfId="15649"/>
    <cellStyle name="20% - Accent3 22 3 2 7 2 2 2" xfId="31855"/>
    <cellStyle name="20% - Accent3 22 3 2 7 2 3" xfId="24348"/>
    <cellStyle name="20% - Accent3 22 3 2 7 3" xfId="12035"/>
    <cellStyle name="20% - Accent3 22 3 2 7 3 2" xfId="28241"/>
    <cellStyle name="20% - Accent3 22 3 2 7 4" xfId="20678"/>
    <cellStyle name="20% - Accent3 22 3 2 8" xfId="4897"/>
    <cellStyle name="20% - Accent3 22 3 2 8 2" xfId="8565"/>
    <cellStyle name="20% - Accent3 22 3 2 8 2 2" xfId="16072"/>
    <cellStyle name="20% - Accent3 22 3 2 8 2 2 2" xfId="32278"/>
    <cellStyle name="20% - Accent3 22 3 2 8 2 3" xfId="24771"/>
    <cellStyle name="20% - Accent3 22 3 2 8 3" xfId="12457"/>
    <cellStyle name="20% - Accent3 22 3 2 8 3 2" xfId="28663"/>
    <cellStyle name="20% - Accent3 22 3 2 8 4" xfId="21103"/>
    <cellStyle name="20% - Accent3 22 3 2 9" xfId="5383"/>
    <cellStyle name="20% - Accent3 22 3 2 9 2" xfId="12932"/>
    <cellStyle name="20% - Accent3 22 3 2 9 2 2" xfId="29138"/>
    <cellStyle name="20% - Accent3 22 3 2 9 3" xfId="21589"/>
    <cellStyle name="20% - Accent3 22 3 3" xfId="1829"/>
    <cellStyle name="20% - Accent3 22 3 3 10" xfId="18136"/>
    <cellStyle name="20% - Accent3 22 3 3 2" xfId="2338"/>
    <cellStyle name="20% - Accent3 22 3 3 2 2" xfId="3185"/>
    <cellStyle name="20% - Accent3 22 3 3 2 2 2" xfId="6967"/>
    <cellStyle name="20% - Accent3 22 3 3 2 2 2 2" xfId="14478"/>
    <cellStyle name="20% - Accent3 22 3 3 2 2 2 2 2" xfId="30684"/>
    <cellStyle name="20% - Accent3 22 3 3 2 2 2 3" xfId="23173"/>
    <cellStyle name="20% - Accent3 22 3 3 2 2 3" xfId="10878"/>
    <cellStyle name="20% - Accent3 22 3 3 2 2 3 2" xfId="27084"/>
    <cellStyle name="20% - Accent3 22 3 3 2 2 4" xfId="19407"/>
    <cellStyle name="20% - Accent3 22 3 3 2 3" xfId="6122"/>
    <cellStyle name="20% - Accent3 22 3 3 2 3 2" xfId="13634"/>
    <cellStyle name="20% - Accent3 22 3 3 2 3 2 2" xfId="29840"/>
    <cellStyle name="20% - Accent3 22 3 3 2 3 3" xfId="22328"/>
    <cellStyle name="20% - Accent3 22 3 3 2 4" xfId="10034"/>
    <cellStyle name="20% - Accent3 22 3 3 2 4 2" xfId="26240"/>
    <cellStyle name="20% - Accent3 22 3 3 2 5" xfId="18562"/>
    <cellStyle name="20% - Accent3 22 3 3 3" xfId="2760"/>
    <cellStyle name="20% - Accent3 22 3 3 3 2" xfId="6544"/>
    <cellStyle name="20% - Accent3 22 3 3 3 2 2" xfId="14056"/>
    <cellStyle name="20% - Accent3 22 3 3 3 2 2 2" xfId="30262"/>
    <cellStyle name="20% - Accent3 22 3 3 3 2 3" xfId="22750"/>
    <cellStyle name="20% - Accent3 22 3 3 3 3" xfId="10456"/>
    <cellStyle name="20% - Accent3 22 3 3 3 3 2" xfId="26662"/>
    <cellStyle name="20% - Accent3 22 3 3 3 4" xfId="18984"/>
    <cellStyle name="20% - Accent3 22 3 3 4" xfId="3691"/>
    <cellStyle name="20% - Accent3 22 3 3 4 2" xfId="7401"/>
    <cellStyle name="20% - Accent3 22 3 3 4 2 2" xfId="14910"/>
    <cellStyle name="20% - Accent3 22 3 3 4 2 2 2" xfId="31116"/>
    <cellStyle name="20% - Accent3 22 3 3 4 2 3" xfId="23607"/>
    <cellStyle name="20% - Accent3 22 3 3 4 3" xfId="11301"/>
    <cellStyle name="20% - Accent3 22 3 3 4 3 2" xfId="27507"/>
    <cellStyle name="20% - Accent3 22 3 3 4 4" xfId="19902"/>
    <cellStyle name="20% - Accent3 22 3 3 5" xfId="4160"/>
    <cellStyle name="20% - Accent3 22 3 3 5 2" xfId="7830"/>
    <cellStyle name="20% - Accent3 22 3 3 5 2 2" xfId="15337"/>
    <cellStyle name="20% - Accent3 22 3 3 5 2 2 2" xfId="31543"/>
    <cellStyle name="20% - Accent3 22 3 3 5 2 3" xfId="24036"/>
    <cellStyle name="20% - Accent3 22 3 3 5 3" xfId="11723"/>
    <cellStyle name="20% - Accent3 22 3 3 5 3 2" xfId="27929"/>
    <cellStyle name="20% - Accent3 22 3 3 5 4" xfId="20366"/>
    <cellStyle name="20% - Accent3 22 3 3 6" xfId="4585"/>
    <cellStyle name="20% - Accent3 22 3 3 6 2" xfId="8255"/>
    <cellStyle name="20% - Accent3 22 3 3 6 2 2" xfId="15762"/>
    <cellStyle name="20% - Accent3 22 3 3 6 2 2 2" xfId="31968"/>
    <cellStyle name="20% - Accent3 22 3 3 6 2 3" xfId="24461"/>
    <cellStyle name="20% - Accent3 22 3 3 6 3" xfId="12148"/>
    <cellStyle name="20% - Accent3 22 3 3 6 3 2" xfId="28354"/>
    <cellStyle name="20% - Accent3 22 3 3 6 4" xfId="20791"/>
    <cellStyle name="20% - Accent3 22 3 3 7" xfId="5012"/>
    <cellStyle name="20% - Accent3 22 3 3 7 2" xfId="8678"/>
    <cellStyle name="20% - Accent3 22 3 3 7 2 2" xfId="16185"/>
    <cellStyle name="20% - Accent3 22 3 3 7 2 2 2" xfId="32391"/>
    <cellStyle name="20% - Accent3 22 3 3 7 2 3" xfId="24884"/>
    <cellStyle name="20% - Accent3 22 3 3 7 3" xfId="12570"/>
    <cellStyle name="20% - Accent3 22 3 3 7 3 2" xfId="28776"/>
    <cellStyle name="20% - Accent3 22 3 3 7 4" xfId="21218"/>
    <cellStyle name="20% - Accent3 22 3 3 8" xfId="5684"/>
    <cellStyle name="20% - Accent3 22 3 3 8 2" xfId="13199"/>
    <cellStyle name="20% - Accent3 22 3 3 8 2 2" xfId="29405"/>
    <cellStyle name="20% - Accent3 22 3 3 8 3" xfId="21890"/>
    <cellStyle name="20% - Accent3 22 3 3 9" xfId="9611"/>
    <cellStyle name="20% - Accent3 22 3 3 9 2" xfId="25817"/>
    <cellStyle name="20% - Accent3 22 3 4" xfId="2092"/>
    <cellStyle name="20% - Accent3 22 3 4 2" xfId="3005"/>
    <cellStyle name="20% - Accent3 22 3 4 2 2" xfId="6787"/>
    <cellStyle name="20% - Accent3 22 3 4 2 2 2" xfId="14298"/>
    <cellStyle name="20% - Accent3 22 3 4 2 2 2 2" xfId="30504"/>
    <cellStyle name="20% - Accent3 22 3 4 2 2 3" xfId="22993"/>
    <cellStyle name="20% - Accent3 22 3 4 2 3" xfId="10698"/>
    <cellStyle name="20% - Accent3 22 3 4 2 3 2" xfId="26904"/>
    <cellStyle name="20% - Accent3 22 3 4 2 4" xfId="19227"/>
    <cellStyle name="20% - Accent3 22 3 4 3" xfId="5931"/>
    <cellStyle name="20% - Accent3 22 3 4 3 2" xfId="13445"/>
    <cellStyle name="20% - Accent3 22 3 4 3 2 2" xfId="29651"/>
    <cellStyle name="20% - Accent3 22 3 4 3 3" xfId="22137"/>
    <cellStyle name="20% - Accent3 22 3 4 4" xfId="9854"/>
    <cellStyle name="20% - Accent3 22 3 4 4 2" xfId="26060"/>
    <cellStyle name="20% - Accent3 22 3 4 5" xfId="18381"/>
    <cellStyle name="20% - Accent3 22 3 5" xfId="2580"/>
    <cellStyle name="20% - Accent3 22 3 5 2" xfId="6364"/>
    <cellStyle name="20% - Accent3 22 3 5 2 2" xfId="13876"/>
    <cellStyle name="20% - Accent3 22 3 5 2 2 2" xfId="30082"/>
    <cellStyle name="20% - Accent3 22 3 5 2 3" xfId="22570"/>
    <cellStyle name="20% - Accent3 22 3 5 3" xfId="10276"/>
    <cellStyle name="20% - Accent3 22 3 5 3 2" xfId="26482"/>
    <cellStyle name="20% - Accent3 22 3 5 4" xfId="18804"/>
    <cellStyle name="20% - Accent3 22 3 6" xfId="3456"/>
    <cellStyle name="20% - Accent3 22 3 6 2" xfId="7214"/>
    <cellStyle name="20% - Accent3 22 3 6 2 2" xfId="14724"/>
    <cellStyle name="20% - Accent3 22 3 6 2 2 2" xfId="30930"/>
    <cellStyle name="20% - Accent3 22 3 6 2 3" xfId="23420"/>
    <cellStyle name="20% - Accent3 22 3 6 3" xfId="11121"/>
    <cellStyle name="20% - Accent3 22 3 6 3 2" xfId="27327"/>
    <cellStyle name="20% - Accent3 22 3 6 4" xfId="19674"/>
    <cellStyle name="20% - Accent3 22 3 7" xfId="3980"/>
    <cellStyle name="20% - Accent3 22 3 7 2" xfId="7650"/>
    <cellStyle name="20% - Accent3 22 3 7 2 2" xfId="15157"/>
    <cellStyle name="20% - Accent3 22 3 7 2 2 2" xfId="31363"/>
    <cellStyle name="20% - Accent3 22 3 7 2 3" xfId="23856"/>
    <cellStyle name="20% - Accent3 22 3 7 3" xfId="11543"/>
    <cellStyle name="20% - Accent3 22 3 7 3 2" xfId="27749"/>
    <cellStyle name="20% - Accent3 22 3 7 4" xfId="20186"/>
    <cellStyle name="20% - Accent3 22 3 8" xfId="4405"/>
    <cellStyle name="20% - Accent3 22 3 8 2" xfId="8075"/>
    <cellStyle name="20% - Accent3 22 3 8 2 2" xfId="15582"/>
    <cellStyle name="20% - Accent3 22 3 8 2 2 2" xfId="31788"/>
    <cellStyle name="20% - Accent3 22 3 8 2 3" xfId="24281"/>
    <cellStyle name="20% - Accent3 22 3 8 3" xfId="11968"/>
    <cellStyle name="20% - Accent3 22 3 8 3 2" xfId="28174"/>
    <cellStyle name="20% - Accent3 22 3 8 4" xfId="20611"/>
    <cellStyle name="20% - Accent3 22 3 9" xfId="4829"/>
    <cellStyle name="20% - Accent3 22 3 9 2" xfId="8498"/>
    <cellStyle name="20% - Accent3 22 3 9 2 2" xfId="16005"/>
    <cellStyle name="20% - Accent3 22 3 9 2 2 2" xfId="32211"/>
    <cellStyle name="20% - Accent3 22 3 9 2 3" xfId="24704"/>
    <cellStyle name="20% - Accent3 22 3 9 3" xfId="12390"/>
    <cellStyle name="20% - Accent3 22 3 9 3 2" xfId="28596"/>
    <cellStyle name="20% - Accent3 22 3 9 4" xfId="21035"/>
    <cellStyle name="20% - Accent3 22 4" xfId="544"/>
    <cellStyle name="20% - Accent3 22 4 10" xfId="9454"/>
    <cellStyle name="20% - Accent3 22 4 10 2" xfId="25660"/>
    <cellStyle name="20% - Accent3 22 4 11" xfId="17972"/>
    <cellStyle name="20% - Accent3 22 4 2" xfId="1830"/>
    <cellStyle name="20% - Accent3 22 4 2 10" xfId="18137"/>
    <cellStyle name="20% - Accent3 22 4 2 2" xfId="2339"/>
    <cellStyle name="20% - Accent3 22 4 2 2 2" xfId="3186"/>
    <cellStyle name="20% - Accent3 22 4 2 2 2 2" xfId="6968"/>
    <cellStyle name="20% - Accent3 22 4 2 2 2 2 2" xfId="14479"/>
    <cellStyle name="20% - Accent3 22 4 2 2 2 2 2 2" xfId="30685"/>
    <cellStyle name="20% - Accent3 22 4 2 2 2 2 3" xfId="23174"/>
    <cellStyle name="20% - Accent3 22 4 2 2 2 3" xfId="10879"/>
    <cellStyle name="20% - Accent3 22 4 2 2 2 3 2" xfId="27085"/>
    <cellStyle name="20% - Accent3 22 4 2 2 2 4" xfId="19408"/>
    <cellStyle name="20% - Accent3 22 4 2 2 3" xfId="6123"/>
    <cellStyle name="20% - Accent3 22 4 2 2 3 2" xfId="13635"/>
    <cellStyle name="20% - Accent3 22 4 2 2 3 2 2" xfId="29841"/>
    <cellStyle name="20% - Accent3 22 4 2 2 3 3" xfId="22329"/>
    <cellStyle name="20% - Accent3 22 4 2 2 4" xfId="10035"/>
    <cellStyle name="20% - Accent3 22 4 2 2 4 2" xfId="26241"/>
    <cellStyle name="20% - Accent3 22 4 2 2 5" xfId="18563"/>
    <cellStyle name="20% - Accent3 22 4 2 3" xfId="2761"/>
    <cellStyle name="20% - Accent3 22 4 2 3 2" xfId="6545"/>
    <cellStyle name="20% - Accent3 22 4 2 3 2 2" xfId="14057"/>
    <cellStyle name="20% - Accent3 22 4 2 3 2 2 2" xfId="30263"/>
    <cellStyle name="20% - Accent3 22 4 2 3 2 3" xfId="22751"/>
    <cellStyle name="20% - Accent3 22 4 2 3 3" xfId="10457"/>
    <cellStyle name="20% - Accent3 22 4 2 3 3 2" xfId="26663"/>
    <cellStyle name="20% - Accent3 22 4 2 3 4" xfId="18985"/>
    <cellStyle name="20% - Accent3 22 4 2 4" xfId="3692"/>
    <cellStyle name="20% - Accent3 22 4 2 4 2" xfId="7402"/>
    <cellStyle name="20% - Accent3 22 4 2 4 2 2" xfId="14911"/>
    <cellStyle name="20% - Accent3 22 4 2 4 2 2 2" xfId="31117"/>
    <cellStyle name="20% - Accent3 22 4 2 4 2 3" xfId="23608"/>
    <cellStyle name="20% - Accent3 22 4 2 4 3" xfId="11302"/>
    <cellStyle name="20% - Accent3 22 4 2 4 3 2" xfId="27508"/>
    <cellStyle name="20% - Accent3 22 4 2 4 4" xfId="19903"/>
    <cellStyle name="20% - Accent3 22 4 2 5" xfId="4161"/>
    <cellStyle name="20% - Accent3 22 4 2 5 2" xfId="7831"/>
    <cellStyle name="20% - Accent3 22 4 2 5 2 2" xfId="15338"/>
    <cellStyle name="20% - Accent3 22 4 2 5 2 2 2" xfId="31544"/>
    <cellStyle name="20% - Accent3 22 4 2 5 2 3" xfId="24037"/>
    <cellStyle name="20% - Accent3 22 4 2 5 3" xfId="11724"/>
    <cellStyle name="20% - Accent3 22 4 2 5 3 2" xfId="27930"/>
    <cellStyle name="20% - Accent3 22 4 2 5 4" xfId="20367"/>
    <cellStyle name="20% - Accent3 22 4 2 6" xfId="4586"/>
    <cellStyle name="20% - Accent3 22 4 2 6 2" xfId="8256"/>
    <cellStyle name="20% - Accent3 22 4 2 6 2 2" xfId="15763"/>
    <cellStyle name="20% - Accent3 22 4 2 6 2 2 2" xfId="31969"/>
    <cellStyle name="20% - Accent3 22 4 2 6 2 3" xfId="24462"/>
    <cellStyle name="20% - Accent3 22 4 2 6 3" xfId="12149"/>
    <cellStyle name="20% - Accent3 22 4 2 6 3 2" xfId="28355"/>
    <cellStyle name="20% - Accent3 22 4 2 6 4" xfId="20792"/>
    <cellStyle name="20% - Accent3 22 4 2 7" xfId="5013"/>
    <cellStyle name="20% - Accent3 22 4 2 7 2" xfId="8679"/>
    <cellStyle name="20% - Accent3 22 4 2 7 2 2" xfId="16186"/>
    <cellStyle name="20% - Accent3 22 4 2 7 2 2 2" xfId="32392"/>
    <cellStyle name="20% - Accent3 22 4 2 7 2 3" xfId="24885"/>
    <cellStyle name="20% - Accent3 22 4 2 7 3" xfId="12571"/>
    <cellStyle name="20% - Accent3 22 4 2 7 3 2" xfId="28777"/>
    <cellStyle name="20% - Accent3 22 4 2 7 4" xfId="21219"/>
    <cellStyle name="20% - Accent3 22 4 2 8" xfId="5685"/>
    <cellStyle name="20% - Accent3 22 4 2 8 2" xfId="13200"/>
    <cellStyle name="20% - Accent3 22 4 2 8 2 2" xfId="29406"/>
    <cellStyle name="20% - Accent3 22 4 2 8 3" xfId="21891"/>
    <cellStyle name="20% - Accent3 22 4 2 9" xfId="9612"/>
    <cellStyle name="20% - Accent3 22 4 2 9 2" xfId="25818"/>
    <cellStyle name="20% - Accent3 22 4 3" xfId="2115"/>
    <cellStyle name="20% - Accent3 22 4 3 2" xfId="3028"/>
    <cellStyle name="20% - Accent3 22 4 3 2 2" xfId="6810"/>
    <cellStyle name="20% - Accent3 22 4 3 2 2 2" xfId="14321"/>
    <cellStyle name="20% - Accent3 22 4 3 2 2 2 2" xfId="30527"/>
    <cellStyle name="20% - Accent3 22 4 3 2 2 3" xfId="23016"/>
    <cellStyle name="20% - Accent3 22 4 3 2 3" xfId="10721"/>
    <cellStyle name="20% - Accent3 22 4 3 2 3 2" xfId="26927"/>
    <cellStyle name="20% - Accent3 22 4 3 2 4" xfId="19250"/>
    <cellStyle name="20% - Accent3 22 4 3 3" xfId="5954"/>
    <cellStyle name="20% - Accent3 22 4 3 3 2" xfId="13468"/>
    <cellStyle name="20% - Accent3 22 4 3 3 2 2" xfId="29674"/>
    <cellStyle name="20% - Accent3 22 4 3 3 3" xfId="22160"/>
    <cellStyle name="20% - Accent3 22 4 3 4" xfId="9877"/>
    <cellStyle name="20% - Accent3 22 4 3 4 2" xfId="26083"/>
    <cellStyle name="20% - Accent3 22 4 3 5" xfId="18404"/>
    <cellStyle name="20% - Accent3 22 4 4" xfId="2603"/>
    <cellStyle name="20% - Accent3 22 4 4 2" xfId="6387"/>
    <cellStyle name="20% - Accent3 22 4 4 2 2" xfId="13899"/>
    <cellStyle name="20% - Accent3 22 4 4 2 2 2" xfId="30105"/>
    <cellStyle name="20% - Accent3 22 4 4 2 3" xfId="22593"/>
    <cellStyle name="20% - Accent3 22 4 4 3" xfId="10299"/>
    <cellStyle name="20% - Accent3 22 4 4 3 2" xfId="26505"/>
    <cellStyle name="20% - Accent3 22 4 4 4" xfId="18827"/>
    <cellStyle name="20% - Accent3 22 4 5" xfId="3479"/>
    <cellStyle name="20% - Accent3 22 4 5 2" xfId="7237"/>
    <cellStyle name="20% - Accent3 22 4 5 2 2" xfId="14747"/>
    <cellStyle name="20% - Accent3 22 4 5 2 2 2" xfId="30953"/>
    <cellStyle name="20% - Accent3 22 4 5 2 3" xfId="23443"/>
    <cellStyle name="20% - Accent3 22 4 5 3" xfId="11144"/>
    <cellStyle name="20% - Accent3 22 4 5 3 2" xfId="27350"/>
    <cellStyle name="20% - Accent3 22 4 5 4" xfId="19697"/>
    <cellStyle name="20% - Accent3 22 4 6" xfId="4003"/>
    <cellStyle name="20% - Accent3 22 4 6 2" xfId="7673"/>
    <cellStyle name="20% - Accent3 22 4 6 2 2" xfId="15180"/>
    <cellStyle name="20% - Accent3 22 4 6 2 2 2" xfId="31386"/>
    <cellStyle name="20% - Accent3 22 4 6 2 3" xfId="23879"/>
    <cellStyle name="20% - Accent3 22 4 6 3" xfId="11566"/>
    <cellStyle name="20% - Accent3 22 4 6 3 2" xfId="27772"/>
    <cellStyle name="20% - Accent3 22 4 6 4" xfId="20209"/>
    <cellStyle name="20% - Accent3 22 4 7" xfId="4428"/>
    <cellStyle name="20% - Accent3 22 4 7 2" xfId="8098"/>
    <cellStyle name="20% - Accent3 22 4 7 2 2" xfId="15605"/>
    <cellStyle name="20% - Accent3 22 4 7 2 2 2" xfId="31811"/>
    <cellStyle name="20% - Accent3 22 4 7 2 3" xfId="24304"/>
    <cellStyle name="20% - Accent3 22 4 7 3" xfId="11991"/>
    <cellStyle name="20% - Accent3 22 4 7 3 2" xfId="28197"/>
    <cellStyle name="20% - Accent3 22 4 7 4" xfId="20634"/>
    <cellStyle name="20% - Accent3 22 4 8" xfId="4853"/>
    <cellStyle name="20% - Accent3 22 4 8 2" xfId="8521"/>
    <cellStyle name="20% - Accent3 22 4 8 2 2" xfId="16028"/>
    <cellStyle name="20% - Accent3 22 4 8 2 2 2" xfId="32234"/>
    <cellStyle name="20% - Accent3 22 4 8 2 3" xfId="24727"/>
    <cellStyle name="20% - Accent3 22 4 8 3" xfId="12413"/>
    <cellStyle name="20% - Accent3 22 4 8 3 2" xfId="28619"/>
    <cellStyle name="20% - Accent3 22 4 8 4" xfId="21059"/>
    <cellStyle name="20% - Accent3 22 4 9" xfId="5339"/>
    <cellStyle name="20% - Accent3 22 4 9 2" xfId="12888"/>
    <cellStyle name="20% - Accent3 22 4 9 2 2" xfId="29094"/>
    <cellStyle name="20% - Accent3 22 4 9 3" xfId="21545"/>
    <cellStyle name="20% - Accent3 22 5" xfId="1280"/>
    <cellStyle name="20% - Accent3 22 6" xfId="1831"/>
    <cellStyle name="20% - Accent3 22 6 10" xfId="18138"/>
    <cellStyle name="20% - Accent3 22 6 2" xfId="2340"/>
    <cellStyle name="20% - Accent3 22 6 2 2" xfId="3187"/>
    <cellStyle name="20% - Accent3 22 6 2 2 2" xfId="6969"/>
    <cellStyle name="20% - Accent3 22 6 2 2 2 2" xfId="14480"/>
    <cellStyle name="20% - Accent3 22 6 2 2 2 2 2" xfId="30686"/>
    <cellStyle name="20% - Accent3 22 6 2 2 2 3" xfId="23175"/>
    <cellStyle name="20% - Accent3 22 6 2 2 3" xfId="10880"/>
    <cellStyle name="20% - Accent3 22 6 2 2 3 2" xfId="27086"/>
    <cellStyle name="20% - Accent3 22 6 2 2 4" xfId="19409"/>
    <cellStyle name="20% - Accent3 22 6 2 3" xfId="6124"/>
    <cellStyle name="20% - Accent3 22 6 2 3 2" xfId="13636"/>
    <cellStyle name="20% - Accent3 22 6 2 3 2 2" xfId="29842"/>
    <cellStyle name="20% - Accent3 22 6 2 3 3" xfId="22330"/>
    <cellStyle name="20% - Accent3 22 6 2 4" xfId="10036"/>
    <cellStyle name="20% - Accent3 22 6 2 4 2" xfId="26242"/>
    <cellStyle name="20% - Accent3 22 6 2 5" xfId="18564"/>
    <cellStyle name="20% - Accent3 22 6 3" xfId="2762"/>
    <cellStyle name="20% - Accent3 22 6 3 2" xfId="6546"/>
    <cellStyle name="20% - Accent3 22 6 3 2 2" xfId="14058"/>
    <cellStyle name="20% - Accent3 22 6 3 2 2 2" xfId="30264"/>
    <cellStyle name="20% - Accent3 22 6 3 2 3" xfId="22752"/>
    <cellStyle name="20% - Accent3 22 6 3 3" xfId="10458"/>
    <cellStyle name="20% - Accent3 22 6 3 3 2" xfId="26664"/>
    <cellStyle name="20% - Accent3 22 6 3 4" xfId="18986"/>
    <cellStyle name="20% - Accent3 22 6 4" xfId="3693"/>
    <cellStyle name="20% - Accent3 22 6 4 2" xfId="7403"/>
    <cellStyle name="20% - Accent3 22 6 4 2 2" xfId="14912"/>
    <cellStyle name="20% - Accent3 22 6 4 2 2 2" xfId="31118"/>
    <cellStyle name="20% - Accent3 22 6 4 2 3" xfId="23609"/>
    <cellStyle name="20% - Accent3 22 6 4 3" xfId="11303"/>
    <cellStyle name="20% - Accent3 22 6 4 3 2" xfId="27509"/>
    <cellStyle name="20% - Accent3 22 6 4 4" xfId="19904"/>
    <cellStyle name="20% - Accent3 22 6 5" xfId="4162"/>
    <cellStyle name="20% - Accent3 22 6 5 2" xfId="7832"/>
    <cellStyle name="20% - Accent3 22 6 5 2 2" xfId="15339"/>
    <cellStyle name="20% - Accent3 22 6 5 2 2 2" xfId="31545"/>
    <cellStyle name="20% - Accent3 22 6 5 2 3" xfId="24038"/>
    <cellStyle name="20% - Accent3 22 6 5 3" xfId="11725"/>
    <cellStyle name="20% - Accent3 22 6 5 3 2" xfId="27931"/>
    <cellStyle name="20% - Accent3 22 6 5 4" xfId="20368"/>
    <cellStyle name="20% - Accent3 22 6 6" xfId="4587"/>
    <cellStyle name="20% - Accent3 22 6 6 2" xfId="8257"/>
    <cellStyle name="20% - Accent3 22 6 6 2 2" xfId="15764"/>
    <cellStyle name="20% - Accent3 22 6 6 2 2 2" xfId="31970"/>
    <cellStyle name="20% - Accent3 22 6 6 2 3" xfId="24463"/>
    <cellStyle name="20% - Accent3 22 6 6 3" xfId="12150"/>
    <cellStyle name="20% - Accent3 22 6 6 3 2" xfId="28356"/>
    <cellStyle name="20% - Accent3 22 6 6 4" xfId="20793"/>
    <cellStyle name="20% - Accent3 22 6 7" xfId="5014"/>
    <cellStyle name="20% - Accent3 22 6 7 2" xfId="8680"/>
    <cellStyle name="20% - Accent3 22 6 7 2 2" xfId="16187"/>
    <cellStyle name="20% - Accent3 22 6 7 2 2 2" xfId="32393"/>
    <cellStyle name="20% - Accent3 22 6 7 2 3" xfId="24886"/>
    <cellStyle name="20% - Accent3 22 6 7 3" xfId="12572"/>
    <cellStyle name="20% - Accent3 22 6 7 3 2" xfId="28778"/>
    <cellStyle name="20% - Accent3 22 6 7 4" xfId="21220"/>
    <cellStyle name="20% - Accent3 22 6 8" xfId="5686"/>
    <cellStyle name="20% - Accent3 22 6 8 2" xfId="13201"/>
    <cellStyle name="20% - Accent3 22 6 8 2 2" xfId="29407"/>
    <cellStyle name="20% - Accent3 22 6 8 3" xfId="21892"/>
    <cellStyle name="20% - Accent3 22 6 9" xfId="9613"/>
    <cellStyle name="20% - Accent3 22 6 9 2" xfId="25819"/>
    <cellStyle name="20% - Accent3 22 7" xfId="2048"/>
    <cellStyle name="20% - Accent3 22 7 2" xfId="2961"/>
    <cellStyle name="20% - Accent3 22 7 2 2" xfId="6743"/>
    <cellStyle name="20% - Accent3 22 7 2 2 2" xfId="14254"/>
    <cellStyle name="20% - Accent3 22 7 2 2 2 2" xfId="30460"/>
    <cellStyle name="20% - Accent3 22 7 2 2 3" xfId="22949"/>
    <cellStyle name="20% - Accent3 22 7 2 3" xfId="10654"/>
    <cellStyle name="20% - Accent3 22 7 2 3 2" xfId="26860"/>
    <cellStyle name="20% - Accent3 22 7 2 4" xfId="19183"/>
    <cellStyle name="20% - Accent3 22 7 3" xfId="5887"/>
    <cellStyle name="20% - Accent3 22 7 3 2" xfId="13401"/>
    <cellStyle name="20% - Accent3 22 7 3 2 2" xfId="29607"/>
    <cellStyle name="20% - Accent3 22 7 3 3" xfId="22093"/>
    <cellStyle name="20% - Accent3 22 7 4" xfId="9810"/>
    <cellStyle name="20% - Accent3 22 7 4 2" xfId="26016"/>
    <cellStyle name="20% - Accent3 22 7 5" xfId="18337"/>
    <cellStyle name="20% - Accent3 22 8" xfId="2536"/>
    <cellStyle name="20% - Accent3 22 8 2" xfId="6320"/>
    <cellStyle name="20% - Accent3 22 8 2 2" xfId="13832"/>
    <cellStyle name="20% - Accent3 22 8 2 2 2" xfId="30038"/>
    <cellStyle name="20% - Accent3 22 8 2 3" xfId="22526"/>
    <cellStyle name="20% - Accent3 22 8 3" xfId="10232"/>
    <cellStyle name="20% - Accent3 22 8 3 2" xfId="26438"/>
    <cellStyle name="20% - Accent3 22 8 4" xfId="18760"/>
    <cellStyle name="20% - Accent3 22 9" xfId="3412"/>
    <cellStyle name="20% - Accent3 22 9 2" xfId="7170"/>
    <cellStyle name="20% - Accent3 22 9 2 2" xfId="14680"/>
    <cellStyle name="20% - Accent3 22 9 2 2 2" xfId="30886"/>
    <cellStyle name="20% - Accent3 22 9 2 3" xfId="23376"/>
    <cellStyle name="20% - Accent3 22 9 3" xfId="11077"/>
    <cellStyle name="20% - Accent3 22 9 3 2" xfId="27283"/>
    <cellStyle name="20% - Accent3 22 9 4" xfId="19630"/>
    <cellStyle name="20% - Accent3 23" xfId="952"/>
    <cellStyle name="20% - Accent3 24" xfId="1804"/>
    <cellStyle name="20% - Accent3 24 10" xfId="18111"/>
    <cellStyle name="20% - Accent3 24 2" xfId="2313"/>
    <cellStyle name="20% - Accent3 24 2 2" xfId="3160"/>
    <cellStyle name="20% - Accent3 24 2 2 2" xfId="6942"/>
    <cellStyle name="20% - Accent3 24 2 2 2 2" xfId="14453"/>
    <cellStyle name="20% - Accent3 24 2 2 2 2 2" xfId="30659"/>
    <cellStyle name="20% - Accent3 24 2 2 2 3" xfId="23148"/>
    <cellStyle name="20% - Accent3 24 2 2 3" xfId="10853"/>
    <cellStyle name="20% - Accent3 24 2 2 3 2" xfId="27059"/>
    <cellStyle name="20% - Accent3 24 2 2 4" xfId="19382"/>
    <cellStyle name="20% - Accent3 24 2 3" xfId="6097"/>
    <cellStyle name="20% - Accent3 24 2 3 2" xfId="13609"/>
    <cellStyle name="20% - Accent3 24 2 3 2 2" xfId="29815"/>
    <cellStyle name="20% - Accent3 24 2 3 3" xfId="22303"/>
    <cellStyle name="20% - Accent3 24 2 4" xfId="10009"/>
    <cellStyle name="20% - Accent3 24 2 4 2" xfId="26215"/>
    <cellStyle name="20% - Accent3 24 2 5" xfId="18537"/>
    <cellStyle name="20% - Accent3 24 3" xfId="2735"/>
    <cellStyle name="20% - Accent3 24 3 2" xfId="6519"/>
    <cellStyle name="20% - Accent3 24 3 2 2" xfId="14031"/>
    <cellStyle name="20% - Accent3 24 3 2 2 2" xfId="30237"/>
    <cellStyle name="20% - Accent3 24 3 2 3" xfId="22725"/>
    <cellStyle name="20% - Accent3 24 3 3" xfId="10431"/>
    <cellStyle name="20% - Accent3 24 3 3 2" xfId="26637"/>
    <cellStyle name="20% - Accent3 24 3 4" xfId="18959"/>
    <cellStyle name="20% - Accent3 24 4" xfId="3666"/>
    <cellStyle name="20% - Accent3 24 4 2" xfId="7376"/>
    <cellStyle name="20% - Accent3 24 4 2 2" xfId="14885"/>
    <cellStyle name="20% - Accent3 24 4 2 2 2" xfId="31091"/>
    <cellStyle name="20% - Accent3 24 4 2 3" xfId="23582"/>
    <cellStyle name="20% - Accent3 24 4 3" xfId="11276"/>
    <cellStyle name="20% - Accent3 24 4 3 2" xfId="27482"/>
    <cellStyle name="20% - Accent3 24 4 4" xfId="19877"/>
    <cellStyle name="20% - Accent3 24 5" xfId="4135"/>
    <cellStyle name="20% - Accent3 24 5 2" xfId="7805"/>
    <cellStyle name="20% - Accent3 24 5 2 2" xfId="15312"/>
    <cellStyle name="20% - Accent3 24 5 2 2 2" xfId="31518"/>
    <cellStyle name="20% - Accent3 24 5 2 3" xfId="24011"/>
    <cellStyle name="20% - Accent3 24 5 3" xfId="11698"/>
    <cellStyle name="20% - Accent3 24 5 3 2" xfId="27904"/>
    <cellStyle name="20% - Accent3 24 5 4" xfId="20341"/>
    <cellStyle name="20% - Accent3 24 6" xfId="4560"/>
    <cellStyle name="20% - Accent3 24 6 2" xfId="8230"/>
    <cellStyle name="20% - Accent3 24 6 2 2" xfId="15737"/>
    <cellStyle name="20% - Accent3 24 6 2 2 2" xfId="31943"/>
    <cellStyle name="20% - Accent3 24 6 2 3" xfId="24436"/>
    <cellStyle name="20% - Accent3 24 6 3" xfId="12123"/>
    <cellStyle name="20% - Accent3 24 6 3 2" xfId="28329"/>
    <cellStyle name="20% - Accent3 24 6 4" xfId="20766"/>
    <cellStyle name="20% - Accent3 24 7" xfId="4987"/>
    <cellStyle name="20% - Accent3 24 7 2" xfId="8653"/>
    <cellStyle name="20% - Accent3 24 7 2 2" xfId="16160"/>
    <cellStyle name="20% - Accent3 24 7 2 2 2" xfId="32366"/>
    <cellStyle name="20% - Accent3 24 7 2 3" xfId="24859"/>
    <cellStyle name="20% - Accent3 24 7 3" xfId="12545"/>
    <cellStyle name="20% - Accent3 24 7 3 2" xfId="28751"/>
    <cellStyle name="20% - Accent3 24 7 4" xfId="21193"/>
    <cellStyle name="20% - Accent3 24 8" xfId="5659"/>
    <cellStyle name="20% - Accent3 24 8 2" xfId="13174"/>
    <cellStyle name="20% - Accent3 24 8 2 2" xfId="29380"/>
    <cellStyle name="20% - Accent3 24 8 3" xfId="21865"/>
    <cellStyle name="20% - Accent3 24 9" xfId="9586"/>
    <cellStyle name="20% - Accent3 24 9 2" xfId="25792"/>
    <cellStyle name="20% - Accent3 25" xfId="45"/>
    <cellStyle name="20% - Accent3 3" xfId="58"/>
    <cellStyle name="20% - Accent3 3 2" xfId="1293"/>
    <cellStyle name="20% - Accent3 3 3" xfId="939"/>
    <cellStyle name="20% - Accent3 4" xfId="59"/>
    <cellStyle name="20% - Accent3 4 2" xfId="1294"/>
    <cellStyle name="20% - Accent3 4 3" xfId="938"/>
    <cellStyle name="20% - Accent3 5" xfId="60"/>
    <cellStyle name="20% - Accent3 5 2" xfId="1295"/>
    <cellStyle name="20% - Accent3 5 3" xfId="937"/>
    <cellStyle name="20% - Accent3 6" xfId="61"/>
    <cellStyle name="20% - Accent3 6 2" xfId="1296"/>
    <cellStyle name="20% - Accent3 6 3" xfId="936"/>
    <cellStyle name="20% - Accent3 7" xfId="62"/>
    <cellStyle name="20% - Accent3 7 2" xfId="1297"/>
    <cellStyle name="20% - Accent3 7 3" xfId="934"/>
    <cellStyle name="20% - Accent3 8" xfId="63"/>
    <cellStyle name="20% - Accent3 8 2" xfId="1298"/>
    <cellStyle name="20% - Accent3 8 3" xfId="933"/>
    <cellStyle name="20% - Accent3 9" xfId="64"/>
    <cellStyle name="20% - Accent3 9 2" xfId="1299"/>
    <cellStyle name="20% - Accent3 9 3" xfId="932"/>
    <cellStyle name="20% - Accent4" xfId="16848" builtinId="42" customBuiltin="1"/>
    <cellStyle name="20% - Accent4 10" xfId="66"/>
    <cellStyle name="20% - Accent4 10 2" xfId="1301"/>
    <cellStyle name="20% - Accent4 10 3" xfId="930"/>
    <cellStyle name="20% - Accent4 11" xfId="67"/>
    <cellStyle name="20% - Accent4 11 2" xfId="1302"/>
    <cellStyle name="20% - Accent4 11 3" xfId="929"/>
    <cellStyle name="20% - Accent4 12" xfId="68"/>
    <cellStyle name="20% - Accent4 12 2" xfId="1303"/>
    <cellStyle name="20% - Accent4 12 3" xfId="928"/>
    <cellStyle name="20% - Accent4 13" xfId="69"/>
    <cellStyle name="20% - Accent4 13 2" xfId="1304"/>
    <cellStyle name="20% - Accent4 13 3" xfId="927"/>
    <cellStyle name="20% - Accent4 14" xfId="70"/>
    <cellStyle name="20% - Accent4 14 2" xfId="1305"/>
    <cellStyle name="20% - Accent4 14 3" xfId="926"/>
    <cellStyle name="20% - Accent4 15" xfId="71"/>
    <cellStyle name="20% - Accent4 15 2" xfId="1306"/>
    <cellStyle name="20% - Accent4 15 3" xfId="925"/>
    <cellStyle name="20% - Accent4 16" xfId="72"/>
    <cellStyle name="20% - Accent4 16 2" xfId="1307"/>
    <cellStyle name="20% - Accent4 16 3" xfId="665"/>
    <cellStyle name="20% - Accent4 17" xfId="73"/>
    <cellStyle name="20% - Accent4 17 2" xfId="1308"/>
    <cellStyle name="20% - Accent4 17 3" xfId="924"/>
    <cellStyle name="20% - Accent4 18" xfId="74"/>
    <cellStyle name="20% - Accent4 18 2" xfId="1309"/>
    <cellStyle name="20% - Accent4 18 3" xfId="923"/>
    <cellStyle name="20% - Accent4 19" xfId="75"/>
    <cellStyle name="20% - Accent4 19 2" xfId="1310"/>
    <cellStyle name="20% - Accent4 19 3" xfId="922"/>
    <cellStyle name="20% - Accent4 2" xfId="76"/>
    <cellStyle name="20% - Accent4 2 2" xfId="1311"/>
    <cellStyle name="20% - Accent4 2 3" xfId="997"/>
    <cellStyle name="20% - Accent4 20" xfId="77"/>
    <cellStyle name="20% - Accent4 20 2" xfId="1312"/>
    <cellStyle name="20% - Accent4 20 3" xfId="921"/>
    <cellStyle name="20% - Accent4 21" xfId="395"/>
    <cellStyle name="20% - Accent4 21 2" xfId="673"/>
    <cellStyle name="20% - Accent4 22" xfId="468"/>
    <cellStyle name="20% - Accent4 22 10" xfId="3938"/>
    <cellStyle name="20% - Accent4 22 10 2" xfId="7608"/>
    <cellStyle name="20% - Accent4 22 10 2 2" xfId="15115"/>
    <cellStyle name="20% - Accent4 22 10 2 2 2" xfId="31321"/>
    <cellStyle name="20% - Accent4 22 10 2 3" xfId="23814"/>
    <cellStyle name="20% - Accent4 22 10 3" xfId="11501"/>
    <cellStyle name="20% - Accent4 22 10 3 2" xfId="27707"/>
    <cellStyle name="20% - Accent4 22 10 4" xfId="20144"/>
    <cellStyle name="20% - Accent4 22 11" xfId="4363"/>
    <cellStyle name="20% - Accent4 22 11 2" xfId="8033"/>
    <cellStyle name="20% - Accent4 22 11 2 2" xfId="15540"/>
    <cellStyle name="20% - Accent4 22 11 2 2 2" xfId="31746"/>
    <cellStyle name="20% - Accent4 22 11 2 3" xfId="24239"/>
    <cellStyle name="20% - Accent4 22 11 3" xfId="11926"/>
    <cellStyle name="20% - Accent4 22 11 3 2" xfId="28132"/>
    <cellStyle name="20% - Accent4 22 11 4" xfId="20569"/>
    <cellStyle name="20% - Accent4 22 12" xfId="4786"/>
    <cellStyle name="20% - Accent4 22 12 2" xfId="8455"/>
    <cellStyle name="20% - Accent4 22 12 2 2" xfId="15962"/>
    <cellStyle name="20% - Accent4 22 12 2 2 2" xfId="32168"/>
    <cellStyle name="20% - Accent4 22 12 2 3" xfId="24661"/>
    <cellStyle name="20% - Accent4 22 12 3" xfId="12348"/>
    <cellStyle name="20% - Accent4 22 12 3 2" xfId="28554"/>
    <cellStyle name="20% - Accent4 22 12 4" xfId="20992"/>
    <cellStyle name="20% - Accent4 22 13" xfId="5273"/>
    <cellStyle name="20% - Accent4 22 13 2" xfId="12822"/>
    <cellStyle name="20% - Accent4 22 13 2 2" xfId="29028"/>
    <cellStyle name="20% - Accent4 22 13 3" xfId="21479"/>
    <cellStyle name="20% - Accent4 22 14" xfId="9389"/>
    <cellStyle name="20% - Accent4 22 14 2" xfId="25595"/>
    <cellStyle name="20% - Accent4 22 15" xfId="17905"/>
    <cellStyle name="20% - Accent4 22 2" xfId="497"/>
    <cellStyle name="20% - Accent4 22 2 10" xfId="5296"/>
    <cellStyle name="20% - Accent4 22 2 10 2" xfId="12845"/>
    <cellStyle name="20% - Accent4 22 2 10 2 2" xfId="29051"/>
    <cellStyle name="20% - Accent4 22 2 10 3" xfId="21502"/>
    <cellStyle name="20% - Accent4 22 2 11" xfId="9411"/>
    <cellStyle name="20% - Accent4 22 2 11 2" xfId="25617"/>
    <cellStyle name="20% - Accent4 22 2 12" xfId="17928"/>
    <cellStyle name="20% - Accent4 22 2 2" xfId="568"/>
    <cellStyle name="20% - Accent4 22 2 2 10" xfId="9478"/>
    <cellStyle name="20% - Accent4 22 2 2 10 2" xfId="25684"/>
    <cellStyle name="20% - Accent4 22 2 2 11" xfId="17996"/>
    <cellStyle name="20% - Accent4 22 2 2 2" xfId="1832"/>
    <cellStyle name="20% - Accent4 22 2 2 2 10" xfId="18139"/>
    <cellStyle name="20% - Accent4 22 2 2 2 2" xfId="2341"/>
    <cellStyle name="20% - Accent4 22 2 2 2 2 2" xfId="3188"/>
    <cellStyle name="20% - Accent4 22 2 2 2 2 2 2" xfId="6970"/>
    <cellStyle name="20% - Accent4 22 2 2 2 2 2 2 2" xfId="14481"/>
    <cellStyle name="20% - Accent4 22 2 2 2 2 2 2 2 2" xfId="30687"/>
    <cellStyle name="20% - Accent4 22 2 2 2 2 2 2 3" xfId="23176"/>
    <cellStyle name="20% - Accent4 22 2 2 2 2 2 3" xfId="10881"/>
    <cellStyle name="20% - Accent4 22 2 2 2 2 2 3 2" xfId="27087"/>
    <cellStyle name="20% - Accent4 22 2 2 2 2 2 4" xfId="19410"/>
    <cellStyle name="20% - Accent4 22 2 2 2 2 3" xfId="6125"/>
    <cellStyle name="20% - Accent4 22 2 2 2 2 3 2" xfId="13637"/>
    <cellStyle name="20% - Accent4 22 2 2 2 2 3 2 2" xfId="29843"/>
    <cellStyle name="20% - Accent4 22 2 2 2 2 3 3" xfId="22331"/>
    <cellStyle name="20% - Accent4 22 2 2 2 2 4" xfId="10037"/>
    <cellStyle name="20% - Accent4 22 2 2 2 2 4 2" xfId="26243"/>
    <cellStyle name="20% - Accent4 22 2 2 2 2 5" xfId="18565"/>
    <cellStyle name="20% - Accent4 22 2 2 2 3" xfId="2763"/>
    <cellStyle name="20% - Accent4 22 2 2 2 3 2" xfId="6547"/>
    <cellStyle name="20% - Accent4 22 2 2 2 3 2 2" xfId="14059"/>
    <cellStyle name="20% - Accent4 22 2 2 2 3 2 2 2" xfId="30265"/>
    <cellStyle name="20% - Accent4 22 2 2 2 3 2 3" xfId="22753"/>
    <cellStyle name="20% - Accent4 22 2 2 2 3 3" xfId="10459"/>
    <cellStyle name="20% - Accent4 22 2 2 2 3 3 2" xfId="26665"/>
    <cellStyle name="20% - Accent4 22 2 2 2 3 4" xfId="18987"/>
    <cellStyle name="20% - Accent4 22 2 2 2 4" xfId="3694"/>
    <cellStyle name="20% - Accent4 22 2 2 2 4 2" xfId="7404"/>
    <cellStyle name="20% - Accent4 22 2 2 2 4 2 2" xfId="14913"/>
    <cellStyle name="20% - Accent4 22 2 2 2 4 2 2 2" xfId="31119"/>
    <cellStyle name="20% - Accent4 22 2 2 2 4 2 3" xfId="23610"/>
    <cellStyle name="20% - Accent4 22 2 2 2 4 3" xfId="11304"/>
    <cellStyle name="20% - Accent4 22 2 2 2 4 3 2" xfId="27510"/>
    <cellStyle name="20% - Accent4 22 2 2 2 4 4" xfId="19905"/>
    <cellStyle name="20% - Accent4 22 2 2 2 5" xfId="4163"/>
    <cellStyle name="20% - Accent4 22 2 2 2 5 2" xfId="7833"/>
    <cellStyle name="20% - Accent4 22 2 2 2 5 2 2" xfId="15340"/>
    <cellStyle name="20% - Accent4 22 2 2 2 5 2 2 2" xfId="31546"/>
    <cellStyle name="20% - Accent4 22 2 2 2 5 2 3" xfId="24039"/>
    <cellStyle name="20% - Accent4 22 2 2 2 5 3" xfId="11726"/>
    <cellStyle name="20% - Accent4 22 2 2 2 5 3 2" xfId="27932"/>
    <cellStyle name="20% - Accent4 22 2 2 2 5 4" xfId="20369"/>
    <cellStyle name="20% - Accent4 22 2 2 2 6" xfId="4588"/>
    <cellStyle name="20% - Accent4 22 2 2 2 6 2" xfId="8258"/>
    <cellStyle name="20% - Accent4 22 2 2 2 6 2 2" xfId="15765"/>
    <cellStyle name="20% - Accent4 22 2 2 2 6 2 2 2" xfId="31971"/>
    <cellStyle name="20% - Accent4 22 2 2 2 6 2 3" xfId="24464"/>
    <cellStyle name="20% - Accent4 22 2 2 2 6 3" xfId="12151"/>
    <cellStyle name="20% - Accent4 22 2 2 2 6 3 2" xfId="28357"/>
    <cellStyle name="20% - Accent4 22 2 2 2 6 4" xfId="20794"/>
    <cellStyle name="20% - Accent4 22 2 2 2 7" xfId="5015"/>
    <cellStyle name="20% - Accent4 22 2 2 2 7 2" xfId="8681"/>
    <cellStyle name="20% - Accent4 22 2 2 2 7 2 2" xfId="16188"/>
    <cellStyle name="20% - Accent4 22 2 2 2 7 2 2 2" xfId="32394"/>
    <cellStyle name="20% - Accent4 22 2 2 2 7 2 3" xfId="24887"/>
    <cellStyle name="20% - Accent4 22 2 2 2 7 3" xfId="12573"/>
    <cellStyle name="20% - Accent4 22 2 2 2 7 3 2" xfId="28779"/>
    <cellStyle name="20% - Accent4 22 2 2 2 7 4" xfId="21221"/>
    <cellStyle name="20% - Accent4 22 2 2 2 8" xfId="5687"/>
    <cellStyle name="20% - Accent4 22 2 2 2 8 2" xfId="13202"/>
    <cellStyle name="20% - Accent4 22 2 2 2 8 2 2" xfId="29408"/>
    <cellStyle name="20% - Accent4 22 2 2 2 8 3" xfId="21893"/>
    <cellStyle name="20% - Accent4 22 2 2 2 9" xfId="9614"/>
    <cellStyle name="20% - Accent4 22 2 2 2 9 2" xfId="25820"/>
    <cellStyle name="20% - Accent4 22 2 2 3" xfId="2139"/>
    <cellStyle name="20% - Accent4 22 2 2 3 2" xfId="3052"/>
    <cellStyle name="20% - Accent4 22 2 2 3 2 2" xfId="6834"/>
    <cellStyle name="20% - Accent4 22 2 2 3 2 2 2" xfId="14345"/>
    <cellStyle name="20% - Accent4 22 2 2 3 2 2 2 2" xfId="30551"/>
    <cellStyle name="20% - Accent4 22 2 2 3 2 2 3" xfId="23040"/>
    <cellStyle name="20% - Accent4 22 2 2 3 2 3" xfId="10745"/>
    <cellStyle name="20% - Accent4 22 2 2 3 2 3 2" xfId="26951"/>
    <cellStyle name="20% - Accent4 22 2 2 3 2 4" xfId="19274"/>
    <cellStyle name="20% - Accent4 22 2 2 3 3" xfId="5978"/>
    <cellStyle name="20% - Accent4 22 2 2 3 3 2" xfId="13492"/>
    <cellStyle name="20% - Accent4 22 2 2 3 3 2 2" xfId="29698"/>
    <cellStyle name="20% - Accent4 22 2 2 3 3 3" xfId="22184"/>
    <cellStyle name="20% - Accent4 22 2 2 3 4" xfId="9901"/>
    <cellStyle name="20% - Accent4 22 2 2 3 4 2" xfId="26107"/>
    <cellStyle name="20% - Accent4 22 2 2 3 5" xfId="18428"/>
    <cellStyle name="20% - Accent4 22 2 2 4" xfId="2627"/>
    <cellStyle name="20% - Accent4 22 2 2 4 2" xfId="6411"/>
    <cellStyle name="20% - Accent4 22 2 2 4 2 2" xfId="13923"/>
    <cellStyle name="20% - Accent4 22 2 2 4 2 2 2" xfId="30129"/>
    <cellStyle name="20% - Accent4 22 2 2 4 2 3" xfId="22617"/>
    <cellStyle name="20% - Accent4 22 2 2 4 3" xfId="10323"/>
    <cellStyle name="20% - Accent4 22 2 2 4 3 2" xfId="26529"/>
    <cellStyle name="20% - Accent4 22 2 2 4 4" xfId="18851"/>
    <cellStyle name="20% - Accent4 22 2 2 5" xfId="3503"/>
    <cellStyle name="20% - Accent4 22 2 2 5 2" xfId="7261"/>
    <cellStyle name="20% - Accent4 22 2 2 5 2 2" xfId="14771"/>
    <cellStyle name="20% - Accent4 22 2 2 5 2 2 2" xfId="30977"/>
    <cellStyle name="20% - Accent4 22 2 2 5 2 3" xfId="23467"/>
    <cellStyle name="20% - Accent4 22 2 2 5 3" xfId="11168"/>
    <cellStyle name="20% - Accent4 22 2 2 5 3 2" xfId="27374"/>
    <cellStyle name="20% - Accent4 22 2 2 5 4" xfId="19721"/>
    <cellStyle name="20% - Accent4 22 2 2 6" xfId="4027"/>
    <cellStyle name="20% - Accent4 22 2 2 6 2" xfId="7697"/>
    <cellStyle name="20% - Accent4 22 2 2 6 2 2" xfId="15204"/>
    <cellStyle name="20% - Accent4 22 2 2 6 2 2 2" xfId="31410"/>
    <cellStyle name="20% - Accent4 22 2 2 6 2 3" xfId="23903"/>
    <cellStyle name="20% - Accent4 22 2 2 6 3" xfId="11590"/>
    <cellStyle name="20% - Accent4 22 2 2 6 3 2" xfId="27796"/>
    <cellStyle name="20% - Accent4 22 2 2 6 4" xfId="20233"/>
    <cellStyle name="20% - Accent4 22 2 2 7" xfId="4452"/>
    <cellStyle name="20% - Accent4 22 2 2 7 2" xfId="8122"/>
    <cellStyle name="20% - Accent4 22 2 2 7 2 2" xfId="15629"/>
    <cellStyle name="20% - Accent4 22 2 2 7 2 2 2" xfId="31835"/>
    <cellStyle name="20% - Accent4 22 2 2 7 2 3" xfId="24328"/>
    <cellStyle name="20% - Accent4 22 2 2 7 3" xfId="12015"/>
    <cellStyle name="20% - Accent4 22 2 2 7 3 2" xfId="28221"/>
    <cellStyle name="20% - Accent4 22 2 2 7 4" xfId="20658"/>
    <cellStyle name="20% - Accent4 22 2 2 8" xfId="4877"/>
    <cellStyle name="20% - Accent4 22 2 2 8 2" xfId="8545"/>
    <cellStyle name="20% - Accent4 22 2 2 8 2 2" xfId="16052"/>
    <cellStyle name="20% - Accent4 22 2 2 8 2 2 2" xfId="32258"/>
    <cellStyle name="20% - Accent4 22 2 2 8 2 3" xfId="24751"/>
    <cellStyle name="20% - Accent4 22 2 2 8 3" xfId="12437"/>
    <cellStyle name="20% - Accent4 22 2 2 8 3 2" xfId="28643"/>
    <cellStyle name="20% - Accent4 22 2 2 8 4" xfId="21083"/>
    <cellStyle name="20% - Accent4 22 2 2 9" xfId="5363"/>
    <cellStyle name="20% - Accent4 22 2 2 9 2" xfId="12912"/>
    <cellStyle name="20% - Accent4 22 2 2 9 2 2" xfId="29118"/>
    <cellStyle name="20% - Accent4 22 2 2 9 3" xfId="21569"/>
    <cellStyle name="20% - Accent4 22 2 3" xfId="1833"/>
    <cellStyle name="20% - Accent4 22 2 3 10" xfId="18140"/>
    <cellStyle name="20% - Accent4 22 2 3 2" xfId="2342"/>
    <cellStyle name="20% - Accent4 22 2 3 2 2" xfId="3189"/>
    <cellStyle name="20% - Accent4 22 2 3 2 2 2" xfId="6971"/>
    <cellStyle name="20% - Accent4 22 2 3 2 2 2 2" xfId="14482"/>
    <cellStyle name="20% - Accent4 22 2 3 2 2 2 2 2" xfId="30688"/>
    <cellStyle name="20% - Accent4 22 2 3 2 2 2 3" xfId="23177"/>
    <cellStyle name="20% - Accent4 22 2 3 2 2 3" xfId="10882"/>
    <cellStyle name="20% - Accent4 22 2 3 2 2 3 2" xfId="27088"/>
    <cellStyle name="20% - Accent4 22 2 3 2 2 4" xfId="19411"/>
    <cellStyle name="20% - Accent4 22 2 3 2 3" xfId="6126"/>
    <cellStyle name="20% - Accent4 22 2 3 2 3 2" xfId="13638"/>
    <cellStyle name="20% - Accent4 22 2 3 2 3 2 2" xfId="29844"/>
    <cellStyle name="20% - Accent4 22 2 3 2 3 3" xfId="22332"/>
    <cellStyle name="20% - Accent4 22 2 3 2 4" xfId="10038"/>
    <cellStyle name="20% - Accent4 22 2 3 2 4 2" xfId="26244"/>
    <cellStyle name="20% - Accent4 22 2 3 2 5" xfId="18566"/>
    <cellStyle name="20% - Accent4 22 2 3 3" xfId="2764"/>
    <cellStyle name="20% - Accent4 22 2 3 3 2" xfId="6548"/>
    <cellStyle name="20% - Accent4 22 2 3 3 2 2" xfId="14060"/>
    <cellStyle name="20% - Accent4 22 2 3 3 2 2 2" xfId="30266"/>
    <cellStyle name="20% - Accent4 22 2 3 3 2 3" xfId="22754"/>
    <cellStyle name="20% - Accent4 22 2 3 3 3" xfId="10460"/>
    <cellStyle name="20% - Accent4 22 2 3 3 3 2" xfId="26666"/>
    <cellStyle name="20% - Accent4 22 2 3 3 4" xfId="18988"/>
    <cellStyle name="20% - Accent4 22 2 3 4" xfId="3695"/>
    <cellStyle name="20% - Accent4 22 2 3 4 2" xfId="7405"/>
    <cellStyle name="20% - Accent4 22 2 3 4 2 2" xfId="14914"/>
    <cellStyle name="20% - Accent4 22 2 3 4 2 2 2" xfId="31120"/>
    <cellStyle name="20% - Accent4 22 2 3 4 2 3" xfId="23611"/>
    <cellStyle name="20% - Accent4 22 2 3 4 3" xfId="11305"/>
    <cellStyle name="20% - Accent4 22 2 3 4 3 2" xfId="27511"/>
    <cellStyle name="20% - Accent4 22 2 3 4 4" xfId="19906"/>
    <cellStyle name="20% - Accent4 22 2 3 5" xfId="4164"/>
    <cellStyle name="20% - Accent4 22 2 3 5 2" xfId="7834"/>
    <cellStyle name="20% - Accent4 22 2 3 5 2 2" xfId="15341"/>
    <cellStyle name="20% - Accent4 22 2 3 5 2 2 2" xfId="31547"/>
    <cellStyle name="20% - Accent4 22 2 3 5 2 3" xfId="24040"/>
    <cellStyle name="20% - Accent4 22 2 3 5 3" xfId="11727"/>
    <cellStyle name="20% - Accent4 22 2 3 5 3 2" xfId="27933"/>
    <cellStyle name="20% - Accent4 22 2 3 5 4" xfId="20370"/>
    <cellStyle name="20% - Accent4 22 2 3 6" xfId="4589"/>
    <cellStyle name="20% - Accent4 22 2 3 6 2" xfId="8259"/>
    <cellStyle name="20% - Accent4 22 2 3 6 2 2" xfId="15766"/>
    <cellStyle name="20% - Accent4 22 2 3 6 2 2 2" xfId="31972"/>
    <cellStyle name="20% - Accent4 22 2 3 6 2 3" xfId="24465"/>
    <cellStyle name="20% - Accent4 22 2 3 6 3" xfId="12152"/>
    <cellStyle name="20% - Accent4 22 2 3 6 3 2" xfId="28358"/>
    <cellStyle name="20% - Accent4 22 2 3 6 4" xfId="20795"/>
    <cellStyle name="20% - Accent4 22 2 3 7" xfId="5016"/>
    <cellStyle name="20% - Accent4 22 2 3 7 2" xfId="8682"/>
    <cellStyle name="20% - Accent4 22 2 3 7 2 2" xfId="16189"/>
    <cellStyle name="20% - Accent4 22 2 3 7 2 2 2" xfId="32395"/>
    <cellStyle name="20% - Accent4 22 2 3 7 2 3" xfId="24888"/>
    <cellStyle name="20% - Accent4 22 2 3 7 3" xfId="12574"/>
    <cellStyle name="20% - Accent4 22 2 3 7 3 2" xfId="28780"/>
    <cellStyle name="20% - Accent4 22 2 3 7 4" xfId="21222"/>
    <cellStyle name="20% - Accent4 22 2 3 8" xfId="5688"/>
    <cellStyle name="20% - Accent4 22 2 3 8 2" xfId="13203"/>
    <cellStyle name="20% - Accent4 22 2 3 8 2 2" xfId="29409"/>
    <cellStyle name="20% - Accent4 22 2 3 8 3" xfId="21894"/>
    <cellStyle name="20% - Accent4 22 2 3 9" xfId="9615"/>
    <cellStyle name="20% - Accent4 22 2 3 9 2" xfId="25821"/>
    <cellStyle name="20% - Accent4 22 2 4" xfId="2072"/>
    <cellStyle name="20% - Accent4 22 2 4 2" xfId="2985"/>
    <cellStyle name="20% - Accent4 22 2 4 2 2" xfId="6767"/>
    <cellStyle name="20% - Accent4 22 2 4 2 2 2" xfId="14278"/>
    <cellStyle name="20% - Accent4 22 2 4 2 2 2 2" xfId="30484"/>
    <cellStyle name="20% - Accent4 22 2 4 2 2 3" xfId="22973"/>
    <cellStyle name="20% - Accent4 22 2 4 2 3" xfId="10678"/>
    <cellStyle name="20% - Accent4 22 2 4 2 3 2" xfId="26884"/>
    <cellStyle name="20% - Accent4 22 2 4 2 4" xfId="19207"/>
    <cellStyle name="20% - Accent4 22 2 4 3" xfId="5911"/>
    <cellStyle name="20% - Accent4 22 2 4 3 2" xfId="13425"/>
    <cellStyle name="20% - Accent4 22 2 4 3 2 2" xfId="29631"/>
    <cellStyle name="20% - Accent4 22 2 4 3 3" xfId="22117"/>
    <cellStyle name="20% - Accent4 22 2 4 4" xfId="9834"/>
    <cellStyle name="20% - Accent4 22 2 4 4 2" xfId="26040"/>
    <cellStyle name="20% - Accent4 22 2 4 5" xfId="18361"/>
    <cellStyle name="20% - Accent4 22 2 5" xfId="2560"/>
    <cellStyle name="20% - Accent4 22 2 5 2" xfId="6344"/>
    <cellStyle name="20% - Accent4 22 2 5 2 2" xfId="13856"/>
    <cellStyle name="20% - Accent4 22 2 5 2 2 2" xfId="30062"/>
    <cellStyle name="20% - Accent4 22 2 5 2 3" xfId="22550"/>
    <cellStyle name="20% - Accent4 22 2 5 3" xfId="10256"/>
    <cellStyle name="20% - Accent4 22 2 5 3 2" xfId="26462"/>
    <cellStyle name="20% - Accent4 22 2 5 4" xfId="18784"/>
    <cellStyle name="20% - Accent4 22 2 6" xfId="3436"/>
    <cellStyle name="20% - Accent4 22 2 6 2" xfId="7194"/>
    <cellStyle name="20% - Accent4 22 2 6 2 2" xfId="14704"/>
    <cellStyle name="20% - Accent4 22 2 6 2 2 2" xfId="30910"/>
    <cellStyle name="20% - Accent4 22 2 6 2 3" xfId="23400"/>
    <cellStyle name="20% - Accent4 22 2 6 3" xfId="11101"/>
    <cellStyle name="20% - Accent4 22 2 6 3 2" xfId="27307"/>
    <cellStyle name="20% - Accent4 22 2 6 4" xfId="19654"/>
    <cellStyle name="20% - Accent4 22 2 7" xfId="3960"/>
    <cellStyle name="20% - Accent4 22 2 7 2" xfId="7630"/>
    <cellStyle name="20% - Accent4 22 2 7 2 2" xfId="15137"/>
    <cellStyle name="20% - Accent4 22 2 7 2 2 2" xfId="31343"/>
    <cellStyle name="20% - Accent4 22 2 7 2 3" xfId="23836"/>
    <cellStyle name="20% - Accent4 22 2 7 3" xfId="11523"/>
    <cellStyle name="20% - Accent4 22 2 7 3 2" xfId="27729"/>
    <cellStyle name="20% - Accent4 22 2 7 4" xfId="20166"/>
    <cellStyle name="20% - Accent4 22 2 8" xfId="4385"/>
    <cellStyle name="20% - Accent4 22 2 8 2" xfId="8055"/>
    <cellStyle name="20% - Accent4 22 2 8 2 2" xfId="15562"/>
    <cellStyle name="20% - Accent4 22 2 8 2 2 2" xfId="31768"/>
    <cellStyle name="20% - Accent4 22 2 8 2 3" xfId="24261"/>
    <cellStyle name="20% - Accent4 22 2 8 3" xfId="11948"/>
    <cellStyle name="20% - Accent4 22 2 8 3 2" xfId="28154"/>
    <cellStyle name="20% - Accent4 22 2 8 4" xfId="20591"/>
    <cellStyle name="20% - Accent4 22 2 9" xfId="4809"/>
    <cellStyle name="20% - Accent4 22 2 9 2" xfId="8478"/>
    <cellStyle name="20% - Accent4 22 2 9 2 2" xfId="15985"/>
    <cellStyle name="20% - Accent4 22 2 9 2 2 2" xfId="32191"/>
    <cellStyle name="20% - Accent4 22 2 9 2 3" xfId="24684"/>
    <cellStyle name="20% - Accent4 22 2 9 3" xfId="12370"/>
    <cellStyle name="20% - Accent4 22 2 9 3 2" xfId="28576"/>
    <cellStyle name="20% - Accent4 22 2 9 4" xfId="21015"/>
    <cellStyle name="20% - Accent4 22 3" xfId="519"/>
    <cellStyle name="20% - Accent4 22 3 10" xfId="5318"/>
    <cellStyle name="20% - Accent4 22 3 10 2" xfId="12867"/>
    <cellStyle name="20% - Accent4 22 3 10 2 2" xfId="29073"/>
    <cellStyle name="20% - Accent4 22 3 10 3" xfId="21524"/>
    <cellStyle name="20% - Accent4 22 3 11" xfId="9433"/>
    <cellStyle name="20% - Accent4 22 3 11 2" xfId="25639"/>
    <cellStyle name="20% - Accent4 22 3 12" xfId="17950"/>
    <cellStyle name="20% - Accent4 22 3 2" xfId="590"/>
    <cellStyle name="20% - Accent4 22 3 2 10" xfId="9500"/>
    <cellStyle name="20% - Accent4 22 3 2 10 2" xfId="25706"/>
    <cellStyle name="20% - Accent4 22 3 2 11" xfId="18018"/>
    <cellStyle name="20% - Accent4 22 3 2 2" xfId="1834"/>
    <cellStyle name="20% - Accent4 22 3 2 2 10" xfId="18141"/>
    <cellStyle name="20% - Accent4 22 3 2 2 2" xfId="2343"/>
    <cellStyle name="20% - Accent4 22 3 2 2 2 2" xfId="3190"/>
    <cellStyle name="20% - Accent4 22 3 2 2 2 2 2" xfId="6972"/>
    <cellStyle name="20% - Accent4 22 3 2 2 2 2 2 2" xfId="14483"/>
    <cellStyle name="20% - Accent4 22 3 2 2 2 2 2 2 2" xfId="30689"/>
    <cellStyle name="20% - Accent4 22 3 2 2 2 2 2 3" xfId="23178"/>
    <cellStyle name="20% - Accent4 22 3 2 2 2 2 3" xfId="10883"/>
    <cellStyle name="20% - Accent4 22 3 2 2 2 2 3 2" xfId="27089"/>
    <cellStyle name="20% - Accent4 22 3 2 2 2 2 4" xfId="19412"/>
    <cellStyle name="20% - Accent4 22 3 2 2 2 3" xfId="6127"/>
    <cellStyle name="20% - Accent4 22 3 2 2 2 3 2" xfId="13639"/>
    <cellStyle name="20% - Accent4 22 3 2 2 2 3 2 2" xfId="29845"/>
    <cellStyle name="20% - Accent4 22 3 2 2 2 3 3" xfId="22333"/>
    <cellStyle name="20% - Accent4 22 3 2 2 2 4" xfId="10039"/>
    <cellStyle name="20% - Accent4 22 3 2 2 2 4 2" xfId="26245"/>
    <cellStyle name="20% - Accent4 22 3 2 2 2 5" xfId="18567"/>
    <cellStyle name="20% - Accent4 22 3 2 2 3" xfId="2765"/>
    <cellStyle name="20% - Accent4 22 3 2 2 3 2" xfId="6549"/>
    <cellStyle name="20% - Accent4 22 3 2 2 3 2 2" xfId="14061"/>
    <cellStyle name="20% - Accent4 22 3 2 2 3 2 2 2" xfId="30267"/>
    <cellStyle name="20% - Accent4 22 3 2 2 3 2 3" xfId="22755"/>
    <cellStyle name="20% - Accent4 22 3 2 2 3 3" xfId="10461"/>
    <cellStyle name="20% - Accent4 22 3 2 2 3 3 2" xfId="26667"/>
    <cellStyle name="20% - Accent4 22 3 2 2 3 4" xfId="18989"/>
    <cellStyle name="20% - Accent4 22 3 2 2 4" xfId="3696"/>
    <cellStyle name="20% - Accent4 22 3 2 2 4 2" xfId="7406"/>
    <cellStyle name="20% - Accent4 22 3 2 2 4 2 2" xfId="14915"/>
    <cellStyle name="20% - Accent4 22 3 2 2 4 2 2 2" xfId="31121"/>
    <cellStyle name="20% - Accent4 22 3 2 2 4 2 3" xfId="23612"/>
    <cellStyle name="20% - Accent4 22 3 2 2 4 3" xfId="11306"/>
    <cellStyle name="20% - Accent4 22 3 2 2 4 3 2" xfId="27512"/>
    <cellStyle name="20% - Accent4 22 3 2 2 4 4" xfId="19907"/>
    <cellStyle name="20% - Accent4 22 3 2 2 5" xfId="4165"/>
    <cellStyle name="20% - Accent4 22 3 2 2 5 2" xfId="7835"/>
    <cellStyle name="20% - Accent4 22 3 2 2 5 2 2" xfId="15342"/>
    <cellStyle name="20% - Accent4 22 3 2 2 5 2 2 2" xfId="31548"/>
    <cellStyle name="20% - Accent4 22 3 2 2 5 2 3" xfId="24041"/>
    <cellStyle name="20% - Accent4 22 3 2 2 5 3" xfId="11728"/>
    <cellStyle name="20% - Accent4 22 3 2 2 5 3 2" xfId="27934"/>
    <cellStyle name="20% - Accent4 22 3 2 2 5 4" xfId="20371"/>
    <cellStyle name="20% - Accent4 22 3 2 2 6" xfId="4590"/>
    <cellStyle name="20% - Accent4 22 3 2 2 6 2" xfId="8260"/>
    <cellStyle name="20% - Accent4 22 3 2 2 6 2 2" xfId="15767"/>
    <cellStyle name="20% - Accent4 22 3 2 2 6 2 2 2" xfId="31973"/>
    <cellStyle name="20% - Accent4 22 3 2 2 6 2 3" xfId="24466"/>
    <cellStyle name="20% - Accent4 22 3 2 2 6 3" xfId="12153"/>
    <cellStyle name="20% - Accent4 22 3 2 2 6 3 2" xfId="28359"/>
    <cellStyle name="20% - Accent4 22 3 2 2 6 4" xfId="20796"/>
    <cellStyle name="20% - Accent4 22 3 2 2 7" xfId="5017"/>
    <cellStyle name="20% - Accent4 22 3 2 2 7 2" xfId="8683"/>
    <cellStyle name="20% - Accent4 22 3 2 2 7 2 2" xfId="16190"/>
    <cellStyle name="20% - Accent4 22 3 2 2 7 2 2 2" xfId="32396"/>
    <cellStyle name="20% - Accent4 22 3 2 2 7 2 3" xfId="24889"/>
    <cellStyle name="20% - Accent4 22 3 2 2 7 3" xfId="12575"/>
    <cellStyle name="20% - Accent4 22 3 2 2 7 3 2" xfId="28781"/>
    <cellStyle name="20% - Accent4 22 3 2 2 7 4" xfId="21223"/>
    <cellStyle name="20% - Accent4 22 3 2 2 8" xfId="5689"/>
    <cellStyle name="20% - Accent4 22 3 2 2 8 2" xfId="13204"/>
    <cellStyle name="20% - Accent4 22 3 2 2 8 2 2" xfId="29410"/>
    <cellStyle name="20% - Accent4 22 3 2 2 8 3" xfId="21895"/>
    <cellStyle name="20% - Accent4 22 3 2 2 9" xfId="9616"/>
    <cellStyle name="20% - Accent4 22 3 2 2 9 2" xfId="25822"/>
    <cellStyle name="20% - Accent4 22 3 2 3" xfId="2161"/>
    <cellStyle name="20% - Accent4 22 3 2 3 2" xfId="3074"/>
    <cellStyle name="20% - Accent4 22 3 2 3 2 2" xfId="6856"/>
    <cellStyle name="20% - Accent4 22 3 2 3 2 2 2" xfId="14367"/>
    <cellStyle name="20% - Accent4 22 3 2 3 2 2 2 2" xfId="30573"/>
    <cellStyle name="20% - Accent4 22 3 2 3 2 2 3" xfId="23062"/>
    <cellStyle name="20% - Accent4 22 3 2 3 2 3" xfId="10767"/>
    <cellStyle name="20% - Accent4 22 3 2 3 2 3 2" xfId="26973"/>
    <cellStyle name="20% - Accent4 22 3 2 3 2 4" xfId="19296"/>
    <cellStyle name="20% - Accent4 22 3 2 3 3" xfId="6000"/>
    <cellStyle name="20% - Accent4 22 3 2 3 3 2" xfId="13514"/>
    <cellStyle name="20% - Accent4 22 3 2 3 3 2 2" xfId="29720"/>
    <cellStyle name="20% - Accent4 22 3 2 3 3 3" xfId="22206"/>
    <cellStyle name="20% - Accent4 22 3 2 3 4" xfId="9923"/>
    <cellStyle name="20% - Accent4 22 3 2 3 4 2" xfId="26129"/>
    <cellStyle name="20% - Accent4 22 3 2 3 5" xfId="18450"/>
    <cellStyle name="20% - Accent4 22 3 2 4" xfId="2649"/>
    <cellStyle name="20% - Accent4 22 3 2 4 2" xfId="6433"/>
    <cellStyle name="20% - Accent4 22 3 2 4 2 2" xfId="13945"/>
    <cellStyle name="20% - Accent4 22 3 2 4 2 2 2" xfId="30151"/>
    <cellStyle name="20% - Accent4 22 3 2 4 2 3" xfId="22639"/>
    <cellStyle name="20% - Accent4 22 3 2 4 3" xfId="10345"/>
    <cellStyle name="20% - Accent4 22 3 2 4 3 2" xfId="26551"/>
    <cellStyle name="20% - Accent4 22 3 2 4 4" xfId="18873"/>
    <cellStyle name="20% - Accent4 22 3 2 5" xfId="3525"/>
    <cellStyle name="20% - Accent4 22 3 2 5 2" xfId="7283"/>
    <cellStyle name="20% - Accent4 22 3 2 5 2 2" xfId="14793"/>
    <cellStyle name="20% - Accent4 22 3 2 5 2 2 2" xfId="30999"/>
    <cellStyle name="20% - Accent4 22 3 2 5 2 3" xfId="23489"/>
    <cellStyle name="20% - Accent4 22 3 2 5 3" xfId="11190"/>
    <cellStyle name="20% - Accent4 22 3 2 5 3 2" xfId="27396"/>
    <cellStyle name="20% - Accent4 22 3 2 5 4" xfId="19743"/>
    <cellStyle name="20% - Accent4 22 3 2 6" xfId="4049"/>
    <cellStyle name="20% - Accent4 22 3 2 6 2" xfId="7719"/>
    <cellStyle name="20% - Accent4 22 3 2 6 2 2" xfId="15226"/>
    <cellStyle name="20% - Accent4 22 3 2 6 2 2 2" xfId="31432"/>
    <cellStyle name="20% - Accent4 22 3 2 6 2 3" xfId="23925"/>
    <cellStyle name="20% - Accent4 22 3 2 6 3" xfId="11612"/>
    <cellStyle name="20% - Accent4 22 3 2 6 3 2" xfId="27818"/>
    <cellStyle name="20% - Accent4 22 3 2 6 4" xfId="20255"/>
    <cellStyle name="20% - Accent4 22 3 2 7" xfId="4474"/>
    <cellStyle name="20% - Accent4 22 3 2 7 2" xfId="8144"/>
    <cellStyle name="20% - Accent4 22 3 2 7 2 2" xfId="15651"/>
    <cellStyle name="20% - Accent4 22 3 2 7 2 2 2" xfId="31857"/>
    <cellStyle name="20% - Accent4 22 3 2 7 2 3" xfId="24350"/>
    <cellStyle name="20% - Accent4 22 3 2 7 3" xfId="12037"/>
    <cellStyle name="20% - Accent4 22 3 2 7 3 2" xfId="28243"/>
    <cellStyle name="20% - Accent4 22 3 2 7 4" xfId="20680"/>
    <cellStyle name="20% - Accent4 22 3 2 8" xfId="4899"/>
    <cellStyle name="20% - Accent4 22 3 2 8 2" xfId="8567"/>
    <cellStyle name="20% - Accent4 22 3 2 8 2 2" xfId="16074"/>
    <cellStyle name="20% - Accent4 22 3 2 8 2 2 2" xfId="32280"/>
    <cellStyle name="20% - Accent4 22 3 2 8 2 3" xfId="24773"/>
    <cellStyle name="20% - Accent4 22 3 2 8 3" xfId="12459"/>
    <cellStyle name="20% - Accent4 22 3 2 8 3 2" xfId="28665"/>
    <cellStyle name="20% - Accent4 22 3 2 8 4" xfId="21105"/>
    <cellStyle name="20% - Accent4 22 3 2 9" xfId="5385"/>
    <cellStyle name="20% - Accent4 22 3 2 9 2" xfId="12934"/>
    <cellStyle name="20% - Accent4 22 3 2 9 2 2" xfId="29140"/>
    <cellStyle name="20% - Accent4 22 3 2 9 3" xfId="21591"/>
    <cellStyle name="20% - Accent4 22 3 3" xfId="1835"/>
    <cellStyle name="20% - Accent4 22 3 3 10" xfId="18142"/>
    <cellStyle name="20% - Accent4 22 3 3 2" xfId="2344"/>
    <cellStyle name="20% - Accent4 22 3 3 2 2" xfId="3191"/>
    <cellStyle name="20% - Accent4 22 3 3 2 2 2" xfId="6973"/>
    <cellStyle name="20% - Accent4 22 3 3 2 2 2 2" xfId="14484"/>
    <cellStyle name="20% - Accent4 22 3 3 2 2 2 2 2" xfId="30690"/>
    <cellStyle name="20% - Accent4 22 3 3 2 2 2 3" xfId="23179"/>
    <cellStyle name="20% - Accent4 22 3 3 2 2 3" xfId="10884"/>
    <cellStyle name="20% - Accent4 22 3 3 2 2 3 2" xfId="27090"/>
    <cellStyle name="20% - Accent4 22 3 3 2 2 4" xfId="19413"/>
    <cellStyle name="20% - Accent4 22 3 3 2 3" xfId="6128"/>
    <cellStyle name="20% - Accent4 22 3 3 2 3 2" xfId="13640"/>
    <cellStyle name="20% - Accent4 22 3 3 2 3 2 2" xfId="29846"/>
    <cellStyle name="20% - Accent4 22 3 3 2 3 3" xfId="22334"/>
    <cellStyle name="20% - Accent4 22 3 3 2 4" xfId="10040"/>
    <cellStyle name="20% - Accent4 22 3 3 2 4 2" xfId="26246"/>
    <cellStyle name="20% - Accent4 22 3 3 2 5" xfId="18568"/>
    <cellStyle name="20% - Accent4 22 3 3 3" xfId="2766"/>
    <cellStyle name="20% - Accent4 22 3 3 3 2" xfId="6550"/>
    <cellStyle name="20% - Accent4 22 3 3 3 2 2" xfId="14062"/>
    <cellStyle name="20% - Accent4 22 3 3 3 2 2 2" xfId="30268"/>
    <cellStyle name="20% - Accent4 22 3 3 3 2 3" xfId="22756"/>
    <cellStyle name="20% - Accent4 22 3 3 3 3" xfId="10462"/>
    <cellStyle name="20% - Accent4 22 3 3 3 3 2" xfId="26668"/>
    <cellStyle name="20% - Accent4 22 3 3 3 4" xfId="18990"/>
    <cellStyle name="20% - Accent4 22 3 3 4" xfId="3697"/>
    <cellStyle name="20% - Accent4 22 3 3 4 2" xfId="7407"/>
    <cellStyle name="20% - Accent4 22 3 3 4 2 2" xfId="14916"/>
    <cellStyle name="20% - Accent4 22 3 3 4 2 2 2" xfId="31122"/>
    <cellStyle name="20% - Accent4 22 3 3 4 2 3" xfId="23613"/>
    <cellStyle name="20% - Accent4 22 3 3 4 3" xfId="11307"/>
    <cellStyle name="20% - Accent4 22 3 3 4 3 2" xfId="27513"/>
    <cellStyle name="20% - Accent4 22 3 3 4 4" xfId="19908"/>
    <cellStyle name="20% - Accent4 22 3 3 5" xfId="4166"/>
    <cellStyle name="20% - Accent4 22 3 3 5 2" xfId="7836"/>
    <cellStyle name="20% - Accent4 22 3 3 5 2 2" xfId="15343"/>
    <cellStyle name="20% - Accent4 22 3 3 5 2 2 2" xfId="31549"/>
    <cellStyle name="20% - Accent4 22 3 3 5 2 3" xfId="24042"/>
    <cellStyle name="20% - Accent4 22 3 3 5 3" xfId="11729"/>
    <cellStyle name="20% - Accent4 22 3 3 5 3 2" xfId="27935"/>
    <cellStyle name="20% - Accent4 22 3 3 5 4" xfId="20372"/>
    <cellStyle name="20% - Accent4 22 3 3 6" xfId="4591"/>
    <cellStyle name="20% - Accent4 22 3 3 6 2" xfId="8261"/>
    <cellStyle name="20% - Accent4 22 3 3 6 2 2" xfId="15768"/>
    <cellStyle name="20% - Accent4 22 3 3 6 2 2 2" xfId="31974"/>
    <cellStyle name="20% - Accent4 22 3 3 6 2 3" xfId="24467"/>
    <cellStyle name="20% - Accent4 22 3 3 6 3" xfId="12154"/>
    <cellStyle name="20% - Accent4 22 3 3 6 3 2" xfId="28360"/>
    <cellStyle name="20% - Accent4 22 3 3 6 4" xfId="20797"/>
    <cellStyle name="20% - Accent4 22 3 3 7" xfId="5018"/>
    <cellStyle name="20% - Accent4 22 3 3 7 2" xfId="8684"/>
    <cellStyle name="20% - Accent4 22 3 3 7 2 2" xfId="16191"/>
    <cellStyle name="20% - Accent4 22 3 3 7 2 2 2" xfId="32397"/>
    <cellStyle name="20% - Accent4 22 3 3 7 2 3" xfId="24890"/>
    <cellStyle name="20% - Accent4 22 3 3 7 3" xfId="12576"/>
    <cellStyle name="20% - Accent4 22 3 3 7 3 2" xfId="28782"/>
    <cellStyle name="20% - Accent4 22 3 3 7 4" xfId="21224"/>
    <cellStyle name="20% - Accent4 22 3 3 8" xfId="5690"/>
    <cellStyle name="20% - Accent4 22 3 3 8 2" xfId="13205"/>
    <cellStyle name="20% - Accent4 22 3 3 8 2 2" xfId="29411"/>
    <cellStyle name="20% - Accent4 22 3 3 8 3" xfId="21896"/>
    <cellStyle name="20% - Accent4 22 3 3 9" xfId="9617"/>
    <cellStyle name="20% - Accent4 22 3 3 9 2" xfId="25823"/>
    <cellStyle name="20% - Accent4 22 3 4" xfId="2094"/>
    <cellStyle name="20% - Accent4 22 3 4 2" xfId="3007"/>
    <cellStyle name="20% - Accent4 22 3 4 2 2" xfId="6789"/>
    <cellStyle name="20% - Accent4 22 3 4 2 2 2" xfId="14300"/>
    <cellStyle name="20% - Accent4 22 3 4 2 2 2 2" xfId="30506"/>
    <cellStyle name="20% - Accent4 22 3 4 2 2 3" xfId="22995"/>
    <cellStyle name="20% - Accent4 22 3 4 2 3" xfId="10700"/>
    <cellStyle name="20% - Accent4 22 3 4 2 3 2" xfId="26906"/>
    <cellStyle name="20% - Accent4 22 3 4 2 4" xfId="19229"/>
    <cellStyle name="20% - Accent4 22 3 4 3" xfId="5933"/>
    <cellStyle name="20% - Accent4 22 3 4 3 2" xfId="13447"/>
    <cellStyle name="20% - Accent4 22 3 4 3 2 2" xfId="29653"/>
    <cellStyle name="20% - Accent4 22 3 4 3 3" xfId="22139"/>
    <cellStyle name="20% - Accent4 22 3 4 4" xfId="9856"/>
    <cellStyle name="20% - Accent4 22 3 4 4 2" xfId="26062"/>
    <cellStyle name="20% - Accent4 22 3 4 5" xfId="18383"/>
    <cellStyle name="20% - Accent4 22 3 5" xfId="2582"/>
    <cellStyle name="20% - Accent4 22 3 5 2" xfId="6366"/>
    <cellStyle name="20% - Accent4 22 3 5 2 2" xfId="13878"/>
    <cellStyle name="20% - Accent4 22 3 5 2 2 2" xfId="30084"/>
    <cellStyle name="20% - Accent4 22 3 5 2 3" xfId="22572"/>
    <cellStyle name="20% - Accent4 22 3 5 3" xfId="10278"/>
    <cellStyle name="20% - Accent4 22 3 5 3 2" xfId="26484"/>
    <cellStyle name="20% - Accent4 22 3 5 4" xfId="18806"/>
    <cellStyle name="20% - Accent4 22 3 6" xfId="3458"/>
    <cellStyle name="20% - Accent4 22 3 6 2" xfId="7216"/>
    <cellStyle name="20% - Accent4 22 3 6 2 2" xfId="14726"/>
    <cellStyle name="20% - Accent4 22 3 6 2 2 2" xfId="30932"/>
    <cellStyle name="20% - Accent4 22 3 6 2 3" xfId="23422"/>
    <cellStyle name="20% - Accent4 22 3 6 3" xfId="11123"/>
    <cellStyle name="20% - Accent4 22 3 6 3 2" xfId="27329"/>
    <cellStyle name="20% - Accent4 22 3 6 4" xfId="19676"/>
    <cellStyle name="20% - Accent4 22 3 7" xfId="3982"/>
    <cellStyle name="20% - Accent4 22 3 7 2" xfId="7652"/>
    <cellStyle name="20% - Accent4 22 3 7 2 2" xfId="15159"/>
    <cellStyle name="20% - Accent4 22 3 7 2 2 2" xfId="31365"/>
    <cellStyle name="20% - Accent4 22 3 7 2 3" xfId="23858"/>
    <cellStyle name="20% - Accent4 22 3 7 3" xfId="11545"/>
    <cellStyle name="20% - Accent4 22 3 7 3 2" xfId="27751"/>
    <cellStyle name="20% - Accent4 22 3 7 4" xfId="20188"/>
    <cellStyle name="20% - Accent4 22 3 8" xfId="4407"/>
    <cellStyle name="20% - Accent4 22 3 8 2" xfId="8077"/>
    <cellStyle name="20% - Accent4 22 3 8 2 2" xfId="15584"/>
    <cellStyle name="20% - Accent4 22 3 8 2 2 2" xfId="31790"/>
    <cellStyle name="20% - Accent4 22 3 8 2 3" xfId="24283"/>
    <cellStyle name="20% - Accent4 22 3 8 3" xfId="11970"/>
    <cellStyle name="20% - Accent4 22 3 8 3 2" xfId="28176"/>
    <cellStyle name="20% - Accent4 22 3 8 4" xfId="20613"/>
    <cellStyle name="20% - Accent4 22 3 9" xfId="4831"/>
    <cellStyle name="20% - Accent4 22 3 9 2" xfId="8500"/>
    <cellStyle name="20% - Accent4 22 3 9 2 2" xfId="16007"/>
    <cellStyle name="20% - Accent4 22 3 9 2 2 2" xfId="32213"/>
    <cellStyle name="20% - Accent4 22 3 9 2 3" xfId="24706"/>
    <cellStyle name="20% - Accent4 22 3 9 3" xfId="12392"/>
    <cellStyle name="20% - Accent4 22 3 9 3 2" xfId="28598"/>
    <cellStyle name="20% - Accent4 22 3 9 4" xfId="21037"/>
    <cellStyle name="20% - Accent4 22 4" xfId="546"/>
    <cellStyle name="20% - Accent4 22 4 10" xfId="9456"/>
    <cellStyle name="20% - Accent4 22 4 10 2" xfId="25662"/>
    <cellStyle name="20% - Accent4 22 4 11" xfId="17974"/>
    <cellStyle name="20% - Accent4 22 4 2" xfId="1836"/>
    <cellStyle name="20% - Accent4 22 4 2 10" xfId="18143"/>
    <cellStyle name="20% - Accent4 22 4 2 2" xfId="2345"/>
    <cellStyle name="20% - Accent4 22 4 2 2 2" xfId="3192"/>
    <cellStyle name="20% - Accent4 22 4 2 2 2 2" xfId="6974"/>
    <cellStyle name="20% - Accent4 22 4 2 2 2 2 2" xfId="14485"/>
    <cellStyle name="20% - Accent4 22 4 2 2 2 2 2 2" xfId="30691"/>
    <cellStyle name="20% - Accent4 22 4 2 2 2 2 3" xfId="23180"/>
    <cellStyle name="20% - Accent4 22 4 2 2 2 3" xfId="10885"/>
    <cellStyle name="20% - Accent4 22 4 2 2 2 3 2" xfId="27091"/>
    <cellStyle name="20% - Accent4 22 4 2 2 2 4" xfId="19414"/>
    <cellStyle name="20% - Accent4 22 4 2 2 3" xfId="6129"/>
    <cellStyle name="20% - Accent4 22 4 2 2 3 2" xfId="13641"/>
    <cellStyle name="20% - Accent4 22 4 2 2 3 2 2" xfId="29847"/>
    <cellStyle name="20% - Accent4 22 4 2 2 3 3" xfId="22335"/>
    <cellStyle name="20% - Accent4 22 4 2 2 4" xfId="10041"/>
    <cellStyle name="20% - Accent4 22 4 2 2 4 2" xfId="26247"/>
    <cellStyle name="20% - Accent4 22 4 2 2 5" xfId="18569"/>
    <cellStyle name="20% - Accent4 22 4 2 3" xfId="2767"/>
    <cellStyle name="20% - Accent4 22 4 2 3 2" xfId="6551"/>
    <cellStyle name="20% - Accent4 22 4 2 3 2 2" xfId="14063"/>
    <cellStyle name="20% - Accent4 22 4 2 3 2 2 2" xfId="30269"/>
    <cellStyle name="20% - Accent4 22 4 2 3 2 3" xfId="22757"/>
    <cellStyle name="20% - Accent4 22 4 2 3 3" xfId="10463"/>
    <cellStyle name="20% - Accent4 22 4 2 3 3 2" xfId="26669"/>
    <cellStyle name="20% - Accent4 22 4 2 3 4" xfId="18991"/>
    <cellStyle name="20% - Accent4 22 4 2 4" xfId="3698"/>
    <cellStyle name="20% - Accent4 22 4 2 4 2" xfId="7408"/>
    <cellStyle name="20% - Accent4 22 4 2 4 2 2" xfId="14917"/>
    <cellStyle name="20% - Accent4 22 4 2 4 2 2 2" xfId="31123"/>
    <cellStyle name="20% - Accent4 22 4 2 4 2 3" xfId="23614"/>
    <cellStyle name="20% - Accent4 22 4 2 4 3" xfId="11308"/>
    <cellStyle name="20% - Accent4 22 4 2 4 3 2" xfId="27514"/>
    <cellStyle name="20% - Accent4 22 4 2 4 4" xfId="19909"/>
    <cellStyle name="20% - Accent4 22 4 2 5" xfId="4167"/>
    <cellStyle name="20% - Accent4 22 4 2 5 2" xfId="7837"/>
    <cellStyle name="20% - Accent4 22 4 2 5 2 2" xfId="15344"/>
    <cellStyle name="20% - Accent4 22 4 2 5 2 2 2" xfId="31550"/>
    <cellStyle name="20% - Accent4 22 4 2 5 2 3" xfId="24043"/>
    <cellStyle name="20% - Accent4 22 4 2 5 3" xfId="11730"/>
    <cellStyle name="20% - Accent4 22 4 2 5 3 2" xfId="27936"/>
    <cellStyle name="20% - Accent4 22 4 2 5 4" xfId="20373"/>
    <cellStyle name="20% - Accent4 22 4 2 6" xfId="4592"/>
    <cellStyle name="20% - Accent4 22 4 2 6 2" xfId="8262"/>
    <cellStyle name="20% - Accent4 22 4 2 6 2 2" xfId="15769"/>
    <cellStyle name="20% - Accent4 22 4 2 6 2 2 2" xfId="31975"/>
    <cellStyle name="20% - Accent4 22 4 2 6 2 3" xfId="24468"/>
    <cellStyle name="20% - Accent4 22 4 2 6 3" xfId="12155"/>
    <cellStyle name="20% - Accent4 22 4 2 6 3 2" xfId="28361"/>
    <cellStyle name="20% - Accent4 22 4 2 6 4" xfId="20798"/>
    <cellStyle name="20% - Accent4 22 4 2 7" xfId="5019"/>
    <cellStyle name="20% - Accent4 22 4 2 7 2" xfId="8685"/>
    <cellStyle name="20% - Accent4 22 4 2 7 2 2" xfId="16192"/>
    <cellStyle name="20% - Accent4 22 4 2 7 2 2 2" xfId="32398"/>
    <cellStyle name="20% - Accent4 22 4 2 7 2 3" xfId="24891"/>
    <cellStyle name="20% - Accent4 22 4 2 7 3" xfId="12577"/>
    <cellStyle name="20% - Accent4 22 4 2 7 3 2" xfId="28783"/>
    <cellStyle name="20% - Accent4 22 4 2 7 4" xfId="21225"/>
    <cellStyle name="20% - Accent4 22 4 2 8" xfId="5691"/>
    <cellStyle name="20% - Accent4 22 4 2 8 2" xfId="13206"/>
    <cellStyle name="20% - Accent4 22 4 2 8 2 2" xfId="29412"/>
    <cellStyle name="20% - Accent4 22 4 2 8 3" xfId="21897"/>
    <cellStyle name="20% - Accent4 22 4 2 9" xfId="9618"/>
    <cellStyle name="20% - Accent4 22 4 2 9 2" xfId="25824"/>
    <cellStyle name="20% - Accent4 22 4 3" xfId="2117"/>
    <cellStyle name="20% - Accent4 22 4 3 2" xfId="3030"/>
    <cellStyle name="20% - Accent4 22 4 3 2 2" xfId="6812"/>
    <cellStyle name="20% - Accent4 22 4 3 2 2 2" xfId="14323"/>
    <cellStyle name="20% - Accent4 22 4 3 2 2 2 2" xfId="30529"/>
    <cellStyle name="20% - Accent4 22 4 3 2 2 3" xfId="23018"/>
    <cellStyle name="20% - Accent4 22 4 3 2 3" xfId="10723"/>
    <cellStyle name="20% - Accent4 22 4 3 2 3 2" xfId="26929"/>
    <cellStyle name="20% - Accent4 22 4 3 2 4" xfId="19252"/>
    <cellStyle name="20% - Accent4 22 4 3 3" xfId="5956"/>
    <cellStyle name="20% - Accent4 22 4 3 3 2" xfId="13470"/>
    <cellStyle name="20% - Accent4 22 4 3 3 2 2" xfId="29676"/>
    <cellStyle name="20% - Accent4 22 4 3 3 3" xfId="22162"/>
    <cellStyle name="20% - Accent4 22 4 3 4" xfId="9879"/>
    <cellStyle name="20% - Accent4 22 4 3 4 2" xfId="26085"/>
    <cellStyle name="20% - Accent4 22 4 3 5" xfId="18406"/>
    <cellStyle name="20% - Accent4 22 4 4" xfId="2605"/>
    <cellStyle name="20% - Accent4 22 4 4 2" xfId="6389"/>
    <cellStyle name="20% - Accent4 22 4 4 2 2" xfId="13901"/>
    <cellStyle name="20% - Accent4 22 4 4 2 2 2" xfId="30107"/>
    <cellStyle name="20% - Accent4 22 4 4 2 3" xfId="22595"/>
    <cellStyle name="20% - Accent4 22 4 4 3" xfId="10301"/>
    <cellStyle name="20% - Accent4 22 4 4 3 2" xfId="26507"/>
    <cellStyle name="20% - Accent4 22 4 4 4" xfId="18829"/>
    <cellStyle name="20% - Accent4 22 4 5" xfId="3481"/>
    <cellStyle name="20% - Accent4 22 4 5 2" xfId="7239"/>
    <cellStyle name="20% - Accent4 22 4 5 2 2" xfId="14749"/>
    <cellStyle name="20% - Accent4 22 4 5 2 2 2" xfId="30955"/>
    <cellStyle name="20% - Accent4 22 4 5 2 3" xfId="23445"/>
    <cellStyle name="20% - Accent4 22 4 5 3" xfId="11146"/>
    <cellStyle name="20% - Accent4 22 4 5 3 2" xfId="27352"/>
    <cellStyle name="20% - Accent4 22 4 5 4" xfId="19699"/>
    <cellStyle name="20% - Accent4 22 4 6" xfId="4005"/>
    <cellStyle name="20% - Accent4 22 4 6 2" xfId="7675"/>
    <cellStyle name="20% - Accent4 22 4 6 2 2" xfId="15182"/>
    <cellStyle name="20% - Accent4 22 4 6 2 2 2" xfId="31388"/>
    <cellStyle name="20% - Accent4 22 4 6 2 3" xfId="23881"/>
    <cellStyle name="20% - Accent4 22 4 6 3" xfId="11568"/>
    <cellStyle name="20% - Accent4 22 4 6 3 2" xfId="27774"/>
    <cellStyle name="20% - Accent4 22 4 6 4" xfId="20211"/>
    <cellStyle name="20% - Accent4 22 4 7" xfId="4430"/>
    <cellStyle name="20% - Accent4 22 4 7 2" xfId="8100"/>
    <cellStyle name="20% - Accent4 22 4 7 2 2" xfId="15607"/>
    <cellStyle name="20% - Accent4 22 4 7 2 2 2" xfId="31813"/>
    <cellStyle name="20% - Accent4 22 4 7 2 3" xfId="24306"/>
    <cellStyle name="20% - Accent4 22 4 7 3" xfId="11993"/>
    <cellStyle name="20% - Accent4 22 4 7 3 2" xfId="28199"/>
    <cellStyle name="20% - Accent4 22 4 7 4" xfId="20636"/>
    <cellStyle name="20% - Accent4 22 4 8" xfId="4855"/>
    <cellStyle name="20% - Accent4 22 4 8 2" xfId="8523"/>
    <cellStyle name="20% - Accent4 22 4 8 2 2" xfId="16030"/>
    <cellStyle name="20% - Accent4 22 4 8 2 2 2" xfId="32236"/>
    <cellStyle name="20% - Accent4 22 4 8 2 3" xfId="24729"/>
    <cellStyle name="20% - Accent4 22 4 8 3" xfId="12415"/>
    <cellStyle name="20% - Accent4 22 4 8 3 2" xfId="28621"/>
    <cellStyle name="20% - Accent4 22 4 8 4" xfId="21061"/>
    <cellStyle name="20% - Accent4 22 4 9" xfId="5341"/>
    <cellStyle name="20% - Accent4 22 4 9 2" xfId="12890"/>
    <cellStyle name="20% - Accent4 22 4 9 2 2" xfId="29096"/>
    <cellStyle name="20% - Accent4 22 4 9 3" xfId="21547"/>
    <cellStyle name="20% - Accent4 22 5" xfId="1300"/>
    <cellStyle name="20% - Accent4 22 6" xfId="1837"/>
    <cellStyle name="20% - Accent4 22 6 10" xfId="18144"/>
    <cellStyle name="20% - Accent4 22 6 2" xfId="2346"/>
    <cellStyle name="20% - Accent4 22 6 2 2" xfId="3193"/>
    <cellStyle name="20% - Accent4 22 6 2 2 2" xfId="6975"/>
    <cellStyle name="20% - Accent4 22 6 2 2 2 2" xfId="14486"/>
    <cellStyle name="20% - Accent4 22 6 2 2 2 2 2" xfId="30692"/>
    <cellStyle name="20% - Accent4 22 6 2 2 2 3" xfId="23181"/>
    <cellStyle name="20% - Accent4 22 6 2 2 3" xfId="10886"/>
    <cellStyle name="20% - Accent4 22 6 2 2 3 2" xfId="27092"/>
    <cellStyle name="20% - Accent4 22 6 2 2 4" xfId="19415"/>
    <cellStyle name="20% - Accent4 22 6 2 3" xfId="6130"/>
    <cellStyle name="20% - Accent4 22 6 2 3 2" xfId="13642"/>
    <cellStyle name="20% - Accent4 22 6 2 3 2 2" xfId="29848"/>
    <cellStyle name="20% - Accent4 22 6 2 3 3" xfId="22336"/>
    <cellStyle name="20% - Accent4 22 6 2 4" xfId="10042"/>
    <cellStyle name="20% - Accent4 22 6 2 4 2" xfId="26248"/>
    <cellStyle name="20% - Accent4 22 6 2 5" xfId="18570"/>
    <cellStyle name="20% - Accent4 22 6 3" xfId="2768"/>
    <cellStyle name="20% - Accent4 22 6 3 2" xfId="6552"/>
    <cellStyle name="20% - Accent4 22 6 3 2 2" xfId="14064"/>
    <cellStyle name="20% - Accent4 22 6 3 2 2 2" xfId="30270"/>
    <cellStyle name="20% - Accent4 22 6 3 2 3" xfId="22758"/>
    <cellStyle name="20% - Accent4 22 6 3 3" xfId="10464"/>
    <cellStyle name="20% - Accent4 22 6 3 3 2" xfId="26670"/>
    <cellStyle name="20% - Accent4 22 6 3 4" xfId="18992"/>
    <cellStyle name="20% - Accent4 22 6 4" xfId="3699"/>
    <cellStyle name="20% - Accent4 22 6 4 2" xfId="7409"/>
    <cellStyle name="20% - Accent4 22 6 4 2 2" xfId="14918"/>
    <cellStyle name="20% - Accent4 22 6 4 2 2 2" xfId="31124"/>
    <cellStyle name="20% - Accent4 22 6 4 2 3" xfId="23615"/>
    <cellStyle name="20% - Accent4 22 6 4 3" xfId="11309"/>
    <cellStyle name="20% - Accent4 22 6 4 3 2" xfId="27515"/>
    <cellStyle name="20% - Accent4 22 6 4 4" xfId="19910"/>
    <cellStyle name="20% - Accent4 22 6 5" xfId="4168"/>
    <cellStyle name="20% - Accent4 22 6 5 2" xfId="7838"/>
    <cellStyle name="20% - Accent4 22 6 5 2 2" xfId="15345"/>
    <cellStyle name="20% - Accent4 22 6 5 2 2 2" xfId="31551"/>
    <cellStyle name="20% - Accent4 22 6 5 2 3" xfId="24044"/>
    <cellStyle name="20% - Accent4 22 6 5 3" xfId="11731"/>
    <cellStyle name="20% - Accent4 22 6 5 3 2" xfId="27937"/>
    <cellStyle name="20% - Accent4 22 6 5 4" xfId="20374"/>
    <cellStyle name="20% - Accent4 22 6 6" xfId="4593"/>
    <cellStyle name="20% - Accent4 22 6 6 2" xfId="8263"/>
    <cellStyle name="20% - Accent4 22 6 6 2 2" xfId="15770"/>
    <cellStyle name="20% - Accent4 22 6 6 2 2 2" xfId="31976"/>
    <cellStyle name="20% - Accent4 22 6 6 2 3" xfId="24469"/>
    <cellStyle name="20% - Accent4 22 6 6 3" xfId="12156"/>
    <cellStyle name="20% - Accent4 22 6 6 3 2" xfId="28362"/>
    <cellStyle name="20% - Accent4 22 6 6 4" xfId="20799"/>
    <cellStyle name="20% - Accent4 22 6 7" xfId="5020"/>
    <cellStyle name="20% - Accent4 22 6 7 2" xfId="8686"/>
    <cellStyle name="20% - Accent4 22 6 7 2 2" xfId="16193"/>
    <cellStyle name="20% - Accent4 22 6 7 2 2 2" xfId="32399"/>
    <cellStyle name="20% - Accent4 22 6 7 2 3" xfId="24892"/>
    <cellStyle name="20% - Accent4 22 6 7 3" xfId="12578"/>
    <cellStyle name="20% - Accent4 22 6 7 3 2" xfId="28784"/>
    <cellStyle name="20% - Accent4 22 6 7 4" xfId="21226"/>
    <cellStyle name="20% - Accent4 22 6 8" xfId="5692"/>
    <cellStyle name="20% - Accent4 22 6 8 2" xfId="13207"/>
    <cellStyle name="20% - Accent4 22 6 8 2 2" xfId="29413"/>
    <cellStyle name="20% - Accent4 22 6 8 3" xfId="21898"/>
    <cellStyle name="20% - Accent4 22 6 9" xfId="9619"/>
    <cellStyle name="20% - Accent4 22 6 9 2" xfId="25825"/>
    <cellStyle name="20% - Accent4 22 7" xfId="2050"/>
    <cellStyle name="20% - Accent4 22 7 2" xfId="2963"/>
    <cellStyle name="20% - Accent4 22 7 2 2" xfId="6745"/>
    <cellStyle name="20% - Accent4 22 7 2 2 2" xfId="14256"/>
    <cellStyle name="20% - Accent4 22 7 2 2 2 2" xfId="30462"/>
    <cellStyle name="20% - Accent4 22 7 2 2 3" xfId="22951"/>
    <cellStyle name="20% - Accent4 22 7 2 3" xfId="10656"/>
    <cellStyle name="20% - Accent4 22 7 2 3 2" xfId="26862"/>
    <cellStyle name="20% - Accent4 22 7 2 4" xfId="19185"/>
    <cellStyle name="20% - Accent4 22 7 3" xfId="5889"/>
    <cellStyle name="20% - Accent4 22 7 3 2" xfId="13403"/>
    <cellStyle name="20% - Accent4 22 7 3 2 2" xfId="29609"/>
    <cellStyle name="20% - Accent4 22 7 3 3" xfId="22095"/>
    <cellStyle name="20% - Accent4 22 7 4" xfId="9812"/>
    <cellStyle name="20% - Accent4 22 7 4 2" xfId="26018"/>
    <cellStyle name="20% - Accent4 22 7 5" xfId="18339"/>
    <cellStyle name="20% - Accent4 22 8" xfId="2538"/>
    <cellStyle name="20% - Accent4 22 8 2" xfId="6322"/>
    <cellStyle name="20% - Accent4 22 8 2 2" xfId="13834"/>
    <cellStyle name="20% - Accent4 22 8 2 2 2" xfId="30040"/>
    <cellStyle name="20% - Accent4 22 8 2 3" xfId="22528"/>
    <cellStyle name="20% - Accent4 22 8 3" xfId="10234"/>
    <cellStyle name="20% - Accent4 22 8 3 2" xfId="26440"/>
    <cellStyle name="20% - Accent4 22 8 4" xfId="18762"/>
    <cellStyle name="20% - Accent4 22 9" xfId="3414"/>
    <cellStyle name="20% - Accent4 22 9 2" xfId="7172"/>
    <cellStyle name="20% - Accent4 22 9 2 2" xfId="14682"/>
    <cellStyle name="20% - Accent4 22 9 2 2 2" xfId="30888"/>
    <cellStyle name="20% - Accent4 22 9 2 3" xfId="23378"/>
    <cellStyle name="20% - Accent4 22 9 3" xfId="11079"/>
    <cellStyle name="20% - Accent4 22 9 3 2" xfId="27285"/>
    <cellStyle name="20% - Accent4 22 9 4" xfId="19632"/>
    <cellStyle name="20% - Accent4 23" xfId="931"/>
    <cellStyle name="20% - Accent4 24" xfId="1806"/>
    <cellStyle name="20% - Accent4 24 10" xfId="18113"/>
    <cellStyle name="20% - Accent4 24 2" xfId="2315"/>
    <cellStyle name="20% - Accent4 24 2 2" xfId="3162"/>
    <cellStyle name="20% - Accent4 24 2 2 2" xfId="6944"/>
    <cellStyle name="20% - Accent4 24 2 2 2 2" xfId="14455"/>
    <cellStyle name="20% - Accent4 24 2 2 2 2 2" xfId="30661"/>
    <cellStyle name="20% - Accent4 24 2 2 2 3" xfId="23150"/>
    <cellStyle name="20% - Accent4 24 2 2 3" xfId="10855"/>
    <cellStyle name="20% - Accent4 24 2 2 3 2" xfId="27061"/>
    <cellStyle name="20% - Accent4 24 2 2 4" xfId="19384"/>
    <cellStyle name="20% - Accent4 24 2 3" xfId="6099"/>
    <cellStyle name="20% - Accent4 24 2 3 2" xfId="13611"/>
    <cellStyle name="20% - Accent4 24 2 3 2 2" xfId="29817"/>
    <cellStyle name="20% - Accent4 24 2 3 3" xfId="22305"/>
    <cellStyle name="20% - Accent4 24 2 4" xfId="10011"/>
    <cellStyle name="20% - Accent4 24 2 4 2" xfId="26217"/>
    <cellStyle name="20% - Accent4 24 2 5" xfId="18539"/>
    <cellStyle name="20% - Accent4 24 3" xfId="2737"/>
    <cellStyle name="20% - Accent4 24 3 2" xfId="6521"/>
    <cellStyle name="20% - Accent4 24 3 2 2" xfId="14033"/>
    <cellStyle name="20% - Accent4 24 3 2 2 2" xfId="30239"/>
    <cellStyle name="20% - Accent4 24 3 2 3" xfId="22727"/>
    <cellStyle name="20% - Accent4 24 3 3" xfId="10433"/>
    <cellStyle name="20% - Accent4 24 3 3 2" xfId="26639"/>
    <cellStyle name="20% - Accent4 24 3 4" xfId="18961"/>
    <cellStyle name="20% - Accent4 24 4" xfId="3668"/>
    <cellStyle name="20% - Accent4 24 4 2" xfId="7378"/>
    <cellStyle name="20% - Accent4 24 4 2 2" xfId="14887"/>
    <cellStyle name="20% - Accent4 24 4 2 2 2" xfId="31093"/>
    <cellStyle name="20% - Accent4 24 4 2 3" xfId="23584"/>
    <cellStyle name="20% - Accent4 24 4 3" xfId="11278"/>
    <cellStyle name="20% - Accent4 24 4 3 2" xfId="27484"/>
    <cellStyle name="20% - Accent4 24 4 4" xfId="19879"/>
    <cellStyle name="20% - Accent4 24 5" xfId="4137"/>
    <cellStyle name="20% - Accent4 24 5 2" xfId="7807"/>
    <cellStyle name="20% - Accent4 24 5 2 2" xfId="15314"/>
    <cellStyle name="20% - Accent4 24 5 2 2 2" xfId="31520"/>
    <cellStyle name="20% - Accent4 24 5 2 3" xfId="24013"/>
    <cellStyle name="20% - Accent4 24 5 3" xfId="11700"/>
    <cellStyle name="20% - Accent4 24 5 3 2" xfId="27906"/>
    <cellStyle name="20% - Accent4 24 5 4" xfId="20343"/>
    <cellStyle name="20% - Accent4 24 6" xfId="4562"/>
    <cellStyle name="20% - Accent4 24 6 2" xfId="8232"/>
    <cellStyle name="20% - Accent4 24 6 2 2" xfId="15739"/>
    <cellStyle name="20% - Accent4 24 6 2 2 2" xfId="31945"/>
    <cellStyle name="20% - Accent4 24 6 2 3" xfId="24438"/>
    <cellStyle name="20% - Accent4 24 6 3" xfId="12125"/>
    <cellStyle name="20% - Accent4 24 6 3 2" xfId="28331"/>
    <cellStyle name="20% - Accent4 24 6 4" xfId="20768"/>
    <cellStyle name="20% - Accent4 24 7" xfId="4989"/>
    <cellStyle name="20% - Accent4 24 7 2" xfId="8655"/>
    <cellStyle name="20% - Accent4 24 7 2 2" xfId="16162"/>
    <cellStyle name="20% - Accent4 24 7 2 2 2" xfId="32368"/>
    <cellStyle name="20% - Accent4 24 7 2 3" xfId="24861"/>
    <cellStyle name="20% - Accent4 24 7 3" xfId="12547"/>
    <cellStyle name="20% - Accent4 24 7 3 2" xfId="28753"/>
    <cellStyle name="20% - Accent4 24 7 4" xfId="21195"/>
    <cellStyle name="20% - Accent4 24 8" xfId="5661"/>
    <cellStyle name="20% - Accent4 24 8 2" xfId="13176"/>
    <cellStyle name="20% - Accent4 24 8 2 2" xfId="29382"/>
    <cellStyle name="20% - Accent4 24 8 3" xfId="21867"/>
    <cellStyle name="20% - Accent4 24 9" xfId="9588"/>
    <cellStyle name="20% - Accent4 24 9 2" xfId="25794"/>
    <cellStyle name="20% - Accent4 25" xfId="65"/>
    <cellStyle name="20% - Accent4 3" xfId="78"/>
    <cellStyle name="20% - Accent4 3 2" xfId="1313"/>
    <cellStyle name="20% - Accent4 3 3" xfId="920"/>
    <cellStyle name="20% - Accent4 4" xfId="79"/>
    <cellStyle name="20% - Accent4 4 2" xfId="1314"/>
    <cellStyle name="20% - Accent4 4 3" xfId="919"/>
    <cellStyle name="20% - Accent4 5" xfId="80"/>
    <cellStyle name="20% - Accent4 5 2" xfId="1315"/>
    <cellStyle name="20% - Accent4 5 3" xfId="918"/>
    <cellStyle name="20% - Accent4 6" xfId="81"/>
    <cellStyle name="20% - Accent4 6 2" xfId="1316"/>
    <cellStyle name="20% - Accent4 6 3" xfId="917"/>
    <cellStyle name="20% - Accent4 7" xfId="82"/>
    <cellStyle name="20% - Accent4 7 2" xfId="1317"/>
    <cellStyle name="20% - Accent4 7 3" xfId="916"/>
    <cellStyle name="20% - Accent4 8" xfId="83"/>
    <cellStyle name="20% - Accent4 8 2" xfId="1318"/>
    <cellStyle name="20% - Accent4 8 3" xfId="915"/>
    <cellStyle name="20% - Accent4 9" xfId="84"/>
    <cellStyle name="20% - Accent4 9 2" xfId="1319"/>
    <cellStyle name="20% - Accent4 9 3" xfId="914"/>
    <cellStyle name="20% - Accent5" xfId="16852" builtinId="46" customBuiltin="1"/>
    <cellStyle name="20% - Accent5 10" xfId="86"/>
    <cellStyle name="20% - Accent5 10 2" xfId="1321"/>
    <cellStyle name="20% - Accent5 10 3" xfId="912"/>
    <cellStyle name="20% - Accent5 11" xfId="87"/>
    <cellStyle name="20% - Accent5 11 2" xfId="1322"/>
    <cellStyle name="20% - Accent5 11 3" xfId="911"/>
    <cellStyle name="20% - Accent5 12" xfId="88"/>
    <cellStyle name="20% - Accent5 12 2" xfId="1323"/>
    <cellStyle name="20% - Accent5 12 3" xfId="910"/>
    <cellStyle name="20% - Accent5 13" xfId="89"/>
    <cellStyle name="20% - Accent5 13 2" xfId="1324"/>
    <cellStyle name="20% - Accent5 13 3" xfId="909"/>
    <cellStyle name="20% - Accent5 14" xfId="90"/>
    <cellStyle name="20% - Accent5 14 2" xfId="1325"/>
    <cellStyle name="20% - Accent5 14 3" xfId="908"/>
    <cellStyle name="20% - Accent5 15" xfId="91"/>
    <cellStyle name="20% - Accent5 15 2" xfId="1326"/>
    <cellStyle name="20% - Accent5 15 3" xfId="907"/>
    <cellStyle name="20% - Accent5 16" xfId="92"/>
    <cellStyle name="20% - Accent5 16 2" xfId="1327"/>
    <cellStyle name="20% - Accent5 16 3" xfId="906"/>
    <cellStyle name="20% - Accent5 17" xfId="93"/>
    <cellStyle name="20% - Accent5 17 2" xfId="1328"/>
    <cellStyle name="20% - Accent5 17 3" xfId="905"/>
    <cellStyle name="20% - Accent5 18" xfId="94"/>
    <cellStyle name="20% - Accent5 18 2" xfId="1329"/>
    <cellStyle name="20% - Accent5 18 3" xfId="904"/>
    <cellStyle name="20% - Accent5 19" xfId="95"/>
    <cellStyle name="20% - Accent5 19 2" xfId="1330"/>
    <cellStyle name="20% - Accent5 19 3" xfId="903"/>
    <cellStyle name="20% - Accent5 2" xfId="96"/>
    <cellStyle name="20% - Accent5 2 2" xfId="1331"/>
    <cellStyle name="20% - Accent5 2 3" xfId="902"/>
    <cellStyle name="20% - Accent5 20" xfId="97"/>
    <cellStyle name="20% - Accent5 20 2" xfId="1332"/>
    <cellStyle name="20% - Accent5 20 3" xfId="996"/>
    <cellStyle name="20% - Accent5 21" xfId="396"/>
    <cellStyle name="20% - Accent5 21 2" xfId="672"/>
    <cellStyle name="20% - Accent5 22" xfId="472"/>
    <cellStyle name="20% - Accent5 22 10" xfId="3940"/>
    <cellStyle name="20% - Accent5 22 10 2" xfId="7610"/>
    <cellStyle name="20% - Accent5 22 10 2 2" xfId="15117"/>
    <cellStyle name="20% - Accent5 22 10 2 2 2" xfId="31323"/>
    <cellStyle name="20% - Accent5 22 10 2 3" xfId="23816"/>
    <cellStyle name="20% - Accent5 22 10 3" xfId="11503"/>
    <cellStyle name="20% - Accent5 22 10 3 2" xfId="27709"/>
    <cellStyle name="20% - Accent5 22 10 4" xfId="20146"/>
    <cellStyle name="20% - Accent5 22 11" xfId="4365"/>
    <cellStyle name="20% - Accent5 22 11 2" xfId="8035"/>
    <cellStyle name="20% - Accent5 22 11 2 2" xfId="15542"/>
    <cellStyle name="20% - Accent5 22 11 2 2 2" xfId="31748"/>
    <cellStyle name="20% - Accent5 22 11 2 3" xfId="24241"/>
    <cellStyle name="20% - Accent5 22 11 3" xfId="11928"/>
    <cellStyle name="20% - Accent5 22 11 3 2" xfId="28134"/>
    <cellStyle name="20% - Accent5 22 11 4" xfId="20571"/>
    <cellStyle name="20% - Accent5 22 12" xfId="4788"/>
    <cellStyle name="20% - Accent5 22 12 2" xfId="8457"/>
    <cellStyle name="20% - Accent5 22 12 2 2" xfId="15964"/>
    <cellStyle name="20% - Accent5 22 12 2 2 2" xfId="32170"/>
    <cellStyle name="20% - Accent5 22 12 2 3" xfId="24663"/>
    <cellStyle name="20% - Accent5 22 12 3" xfId="12350"/>
    <cellStyle name="20% - Accent5 22 12 3 2" xfId="28556"/>
    <cellStyle name="20% - Accent5 22 12 4" xfId="20994"/>
    <cellStyle name="20% - Accent5 22 13" xfId="5276"/>
    <cellStyle name="20% - Accent5 22 13 2" xfId="12825"/>
    <cellStyle name="20% - Accent5 22 13 2 2" xfId="29031"/>
    <cellStyle name="20% - Accent5 22 13 3" xfId="21482"/>
    <cellStyle name="20% - Accent5 22 14" xfId="9391"/>
    <cellStyle name="20% - Accent5 22 14 2" xfId="25597"/>
    <cellStyle name="20% - Accent5 22 15" xfId="17907"/>
    <cellStyle name="20% - Accent5 22 2" xfId="499"/>
    <cellStyle name="20% - Accent5 22 2 10" xfId="5298"/>
    <cellStyle name="20% - Accent5 22 2 10 2" xfId="12847"/>
    <cellStyle name="20% - Accent5 22 2 10 2 2" xfId="29053"/>
    <cellStyle name="20% - Accent5 22 2 10 3" xfId="21504"/>
    <cellStyle name="20% - Accent5 22 2 11" xfId="9413"/>
    <cellStyle name="20% - Accent5 22 2 11 2" xfId="25619"/>
    <cellStyle name="20% - Accent5 22 2 12" xfId="17930"/>
    <cellStyle name="20% - Accent5 22 2 2" xfId="570"/>
    <cellStyle name="20% - Accent5 22 2 2 10" xfId="9480"/>
    <cellStyle name="20% - Accent5 22 2 2 10 2" xfId="25686"/>
    <cellStyle name="20% - Accent5 22 2 2 11" xfId="17998"/>
    <cellStyle name="20% - Accent5 22 2 2 2" xfId="1838"/>
    <cellStyle name="20% - Accent5 22 2 2 2 10" xfId="18145"/>
    <cellStyle name="20% - Accent5 22 2 2 2 2" xfId="2347"/>
    <cellStyle name="20% - Accent5 22 2 2 2 2 2" xfId="3194"/>
    <cellStyle name="20% - Accent5 22 2 2 2 2 2 2" xfId="6976"/>
    <cellStyle name="20% - Accent5 22 2 2 2 2 2 2 2" xfId="14487"/>
    <cellStyle name="20% - Accent5 22 2 2 2 2 2 2 2 2" xfId="30693"/>
    <cellStyle name="20% - Accent5 22 2 2 2 2 2 2 3" xfId="23182"/>
    <cellStyle name="20% - Accent5 22 2 2 2 2 2 3" xfId="10887"/>
    <cellStyle name="20% - Accent5 22 2 2 2 2 2 3 2" xfId="27093"/>
    <cellStyle name="20% - Accent5 22 2 2 2 2 2 4" xfId="19416"/>
    <cellStyle name="20% - Accent5 22 2 2 2 2 3" xfId="6131"/>
    <cellStyle name="20% - Accent5 22 2 2 2 2 3 2" xfId="13643"/>
    <cellStyle name="20% - Accent5 22 2 2 2 2 3 2 2" xfId="29849"/>
    <cellStyle name="20% - Accent5 22 2 2 2 2 3 3" xfId="22337"/>
    <cellStyle name="20% - Accent5 22 2 2 2 2 4" xfId="10043"/>
    <cellStyle name="20% - Accent5 22 2 2 2 2 4 2" xfId="26249"/>
    <cellStyle name="20% - Accent5 22 2 2 2 2 5" xfId="18571"/>
    <cellStyle name="20% - Accent5 22 2 2 2 3" xfId="2769"/>
    <cellStyle name="20% - Accent5 22 2 2 2 3 2" xfId="6553"/>
    <cellStyle name="20% - Accent5 22 2 2 2 3 2 2" xfId="14065"/>
    <cellStyle name="20% - Accent5 22 2 2 2 3 2 2 2" xfId="30271"/>
    <cellStyle name="20% - Accent5 22 2 2 2 3 2 3" xfId="22759"/>
    <cellStyle name="20% - Accent5 22 2 2 2 3 3" xfId="10465"/>
    <cellStyle name="20% - Accent5 22 2 2 2 3 3 2" xfId="26671"/>
    <cellStyle name="20% - Accent5 22 2 2 2 3 4" xfId="18993"/>
    <cellStyle name="20% - Accent5 22 2 2 2 4" xfId="3700"/>
    <cellStyle name="20% - Accent5 22 2 2 2 4 2" xfId="7410"/>
    <cellStyle name="20% - Accent5 22 2 2 2 4 2 2" xfId="14919"/>
    <cellStyle name="20% - Accent5 22 2 2 2 4 2 2 2" xfId="31125"/>
    <cellStyle name="20% - Accent5 22 2 2 2 4 2 3" xfId="23616"/>
    <cellStyle name="20% - Accent5 22 2 2 2 4 3" xfId="11310"/>
    <cellStyle name="20% - Accent5 22 2 2 2 4 3 2" xfId="27516"/>
    <cellStyle name="20% - Accent5 22 2 2 2 4 4" xfId="19911"/>
    <cellStyle name="20% - Accent5 22 2 2 2 5" xfId="4169"/>
    <cellStyle name="20% - Accent5 22 2 2 2 5 2" xfId="7839"/>
    <cellStyle name="20% - Accent5 22 2 2 2 5 2 2" xfId="15346"/>
    <cellStyle name="20% - Accent5 22 2 2 2 5 2 2 2" xfId="31552"/>
    <cellStyle name="20% - Accent5 22 2 2 2 5 2 3" xfId="24045"/>
    <cellStyle name="20% - Accent5 22 2 2 2 5 3" xfId="11732"/>
    <cellStyle name="20% - Accent5 22 2 2 2 5 3 2" xfId="27938"/>
    <cellStyle name="20% - Accent5 22 2 2 2 5 4" xfId="20375"/>
    <cellStyle name="20% - Accent5 22 2 2 2 6" xfId="4594"/>
    <cellStyle name="20% - Accent5 22 2 2 2 6 2" xfId="8264"/>
    <cellStyle name="20% - Accent5 22 2 2 2 6 2 2" xfId="15771"/>
    <cellStyle name="20% - Accent5 22 2 2 2 6 2 2 2" xfId="31977"/>
    <cellStyle name="20% - Accent5 22 2 2 2 6 2 3" xfId="24470"/>
    <cellStyle name="20% - Accent5 22 2 2 2 6 3" xfId="12157"/>
    <cellStyle name="20% - Accent5 22 2 2 2 6 3 2" xfId="28363"/>
    <cellStyle name="20% - Accent5 22 2 2 2 6 4" xfId="20800"/>
    <cellStyle name="20% - Accent5 22 2 2 2 7" xfId="5021"/>
    <cellStyle name="20% - Accent5 22 2 2 2 7 2" xfId="8687"/>
    <cellStyle name="20% - Accent5 22 2 2 2 7 2 2" xfId="16194"/>
    <cellStyle name="20% - Accent5 22 2 2 2 7 2 2 2" xfId="32400"/>
    <cellStyle name="20% - Accent5 22 2 2 2 7 2 3" xfId="24893"/>
    <cellStyle name="20% - Accent5 22 2 2 2 7 3" xfId="12579"/>
    <cellStyle name="20% - Accent5 22 2 2 2 7 3 2" xfId="28785"/>
    <cellStyle name="20% - Accent5 22 2 2 2 7 4" xfId="21227"/>
    <cellStyle name="20% - Accent5 22 2 2 2 8" xfId="5693"/>
    <cellStyle name="20% - Accent5 22 2 2 2 8 2" xfId="13208"/>
    <cellStyle name="20% - Accent5 22 2 2 2 8 2 2" xfId="29414"/>
    <cellStyle name="20% - Accent5 22 2 2 2 8 3" xfId="21899"/>
    <cellStyle name="20% - Accent5 22 2 2 2 9" xfId="9620"/>
    <cellStyle name="20% - Accent5 22 2 2 2 9 2" xfId="25826"/>
    <cellStyle name="20% - Accent5 22 2 2 3" xfId="2141"/>
    <cellStyle name="20% - Accent5 22 2 2 3 2" xfId="3054"/>
    <cellStyle name="20% - Accent5 22 2 2 3 2 2" xfId="6836"/>
    <cellStyle name="20% - Accent5 22 2 2 3 2 2 2" xfId="14347"/>
    <cellStyle name="20% - Accent5 22 2 2 3 2 2 2 2" xfId="30553"/>
    <cellStyle name="20% - Accent5 22 2 2 3 2 2 3" xfId="23042"/>
    <cellStyle name="20% - Accent5 22 2 2 3 2 3" xfId="10747"/>
    <cellStyle name="20% - Accent5 22 2 2 3 2 3 2" xfId="26953"/>
    <cellStyle name="20% - Accent5 22 2 2 3 2 4" xfId="19276"/>
    <cellStyle name="20% - Accent5 22 2 2 3 3" xfId="5980"/>
    <cellStyle name="20% - Accent5 22 2 2 3 3 2" xfId="13494"/>
    <cellStyle name="20% - Accent5 22 2 2 3 3 2 2" xfId="29700"/>
    <cellStyle name="20% - Accent5 22 2 2 3 3 3" xfId="22186"/>
    <cellStyle name="20% - Accent5 22 2 2 3 4" xfId="9903"/>
    <cellStyle name="20% - Accent5 22 2 2 3 4 2" xfId="26109"/>
    <cellStyle name="20% - Accent5 22 2 2 3 5" xfId="18430"/>
    <cellStyle name="20% - Accent5 22 2 2 4" xfId="2629"/>
    <cellStyle name="20% - Accent5 22 2 2 4 2" xfId="6413"/>
    <cellStyle name="20% - Accent5 22 2 2 4 2 2" xfId="13925"/>
    <cellStyle name="20% - Accent5 22 2 2 4 2 2 2" xfId="30131"/>
    <cellStyle name="20% - Accent5 22 2 2 4 2 3" xfId="22619"/>
    <cellStyle name="20% - Accent5 22 2 2 4 3" xfId="10325"/>
    <cellStyle name="20% - Accent5 22 2 2 4 3 2" xfId="26531"/>
    <cellStyle name="20% - Accent5 22 2 2 4 4" xfId="18853"/>
    <cellStyle name="20% - Accent5 22 2 2 5" xfId="3505"/>
    <cellStyle name="20% - Accent5 22 2 2 5 2" xfId="7263"/>
    <cellStyle name="20% - Accent5 22 2 2 5 2 2" xfId="14773"/>
    <cellStyle name="20% - Accent5 22 2 2 5 2 2 2" xfId="30979"/>
    <cellStyle name="20% - Accent5 22 2 2 5 2 3" xfId="23469"/>
    <cellStyle name="20% - Accent5 22 2 2 5 3" xfId="11170"/>
    <cellStyle name="20% - Accent5 22 2 2 5 3 2" xfId="27376"/>
    <cellStyle name="20% - Accent5 22 2 2 5 4" xfId="19723"/>
    <cellStyle name="20% - Accent5 22 2 2 6" xfId="4029"/>
    <cellStyle name="20% - Accent5 22 2 2 6 2" xfId="7699"/>
    <cellStyle name="20% - Accent5 22 2 2 6 2 2" xfId="15206"/>
    <cellStyle name="20% - Accent5 22 2 2 6 2 2 2" xfId="31412"/>
    <cellStyle name="20% - Accent5 22 2 2 6 2 3" xfId="23905"/>
    <cellStyle name="20% - Accent5 22 2 2 6 3" xfId="11592"/>
    <cellStyle name="20% - Accent5 22 2 2 6 3 2" xfId="27798"/>
    <cellStyle name="20% - Accent5 22 2 2 6 4" xfId="20235"/>
    <cellStyle name="20% - Accent5 22 2 2 7" xfId="4454"/>
    <cellStyle name="20% - Accent5 22 2 2 7 2" xfId="8124"/>
    <cellStyle name="20% - Accent5 22 2 2 7 2 2" xfId="15631"/>
    <cellStyle name="20% - Accent5 22 2 2 7 2 2 2" xfId="31837"/>
    <cellStyle name="20% - Accent5 22 2 2 7 2 3" xfId="24330"/>
    <cellStyle name="20% - Accent5 22 2 2 7 3" xfId="12017"/>
    <cellStyle name="20% - Accent5 22 2 2 7 3 2" xfId="28223"/>
    <cellStyle name="20% - Accent5 22 2 2 7 4" xfId="20660"/>
    <cellStyle name="20% - Accent5 22 2 2 8" xfId="4879"/>
    <cellStyle name="20% - Accent5 22 2 2 8 2" xfId="8547"/>
    <cellStyle name="20% - Accent5 22 2 2 8 2 2" xfId="16054"/>
    <cellStyle name="20% - Accent5 22 2 2 8 2 2 2" xfId="32260"/>
    <cellStyle name="20% - Accent5 22 2 2 8 2 3" xfId="24753"/>
    <cellStyle name="20% - Accent5 22 2 2 8 3" xfId="12439"/>
    <cellStyle name="20% - Accent5 22 2 2 8 3 2" xfId="28645"/>
    <cellStyle name="20% - Accent5 22 2 2 8 4" xfId="21085"/>
    <cellStyle name="20% - Accent5 22 2 2 9" xfId="5365"/>
    <cellStyle name="20% - Accent5 22 2 2 9 2" xfId="12914"/>
    <cellStyle name="20% - Accent5 22 2 2 9 2 2" xfId="29120"/>
    <cellStyle name="20% - Accent5 22 2 2 9 3" xfId="21571"/>
    <cellStyle name="20% - Accent5 22 2 3" xfId="1839"/>
    <cellStyle name="20% - Accent5 22 2 3 10" xfId="18146"/>
    <cellStyle name="20% - Accent5 22 2 3 2" xfId="2348"/>
    <cellStyle name="20% - Accent5 22 2 3 2 2" xfId="3195"/>
    <cellStyle name="20% - Accent5 22 2 3 2 2 2" xfId="6977"/>
    <cellStyle name="20% - Accent5 22 2 3 2 2 2 2" xfId="14488"/>
    <cellStyle name="20% - Accent5 22 2 3 2 2 2 2 2" xfId="30694"/>
    <cellStyle name="20% - Accent5 22 2 3 2 2 2 3" xfId="23183"/>
    <cellStyle name="20% - Accent5 22 2 3 2 2 3" xfId="10888"/>
    <cellStyle name="20% - Accent5 22 2 3 2 2 3 2" xfId="27094"/>
    <cellStyle name="20% - Accent5 22 2 3 2 2 4" xfId="19417"/>
    <cellStyle name="20% - Accent5 22 2 3 2 3" xfId="6132"/>
    <cellStyle name="20% - Accent5 22 2 3 2 3 2" xfId="13644"/>
    <cellStyle name="20% - Accent5 22 2 3 2 3 2 2" xfId="29850"/>
    <cellStyle name="20% - Accent5 22 2 3 2 3 3" xfId="22338"/>
    <cellStyle name="20% - Accent5 22 2 3 2 4" xfId="10044"/>
    <cellStyle name="20% - Accent5 22 2 3 2 4 2" xfId="26250"/>
    <cellStyle name="20% - Accent5 22 2 3 2 5" xfId="18572"/>
    <cellStyle name="20% - Accent5 22 2 3 3" xfId="2770"/>
    <cellStyle name="20% - Accent5 22 2 3 3 2" xfId="6554"/>
    <cellStyle name="20% - Accent5 22 2 3 3 2 2" xfId="14066"/>
    <cellStyle name="20% - Accent5 22 2 3 3 2 2 2" xfId="30272"/>
    <cellStyle name="20% - Accent5 22 2 3 3 2 3" xfId="22760"/>
    <cellStyle name="20% - Accent5 22 2 3 3 3" xfId="10466"/>
    <cellStyle name="20% - Accent5 22 2 3 3 3 2" xfId="26672"/>
    <cellStyle name="20% - Accent5 22 2 3 3 4" xfId="18994"/>
    <cellStyle name="20% - Accent5 22 2 3 4" xfId="3701"/>
    <cellStyle name="20% - Accent5 22 2 3 4 2" xfId="7411"/>
    <cellStyle name="20% - Accent5 22 2 3 4 2 2" xfId="14920"/>
    <cellStyle name="20% - Accent5 22 2 3 4 2 2 2" xfId="31126"/>
    <cellStyle name="20% - Accent5 22 2 3 4 2 3" xfId="23617"/>
    <cellStyle name="20% - Accent5 22 2 3 4 3" xfId="11311"/>
    <cellStyle name="20% - Accent5 22 2 3 4 3 2" xfId="27517"/>
    <cellStyle name="20% - Accent5 22 2 3 4 4" xfId="19912"/>
    <cellStyle name="20% - Accent5 22 2 3 5" xfId="4170"/>
    <cellStyle name="20% - Accent5 22 2 3 5 2" xfId="7840"/>
    <cellStyle name="20% - Accent5 22 2 3 5 2 2" xfId="15347"/>
    <cellStyle name="20% - Accent5 22 2 3 5 2 2 2" xfId="31553"/>
    <cellStyle name="20% - Accent5 22 2 3 5 2 3" xfId="24046"/>
    <cellStyle name="20% - Accent5 22 2 3 5 3" xfId="11733"/>
    <cellStyle name="20% - Accent5 22 2 3 5 3 2" xfId="27939"/>
    <cellStyle name="20% - Accent5 22 2 3 5 4" xfId="20376"/>
    <cellStyle name="20% - Accent5 22 2 3 6" xfId="4595"/>
    <cellStyle name="20% - Accent5 22 2 3 6 2" xfId="8265"/>
    <cellStyle name="20% - Accent5 22 2 3 6 2 2" xfId="15772"/>
    <cellStyle name="20% - Accent5 22 2 3 6 2 2 2" xfId="31978"/>
    <cellStyle name="20% - Accent5 22 2 3 6 2 3" xfId="24471"/>
    <cellStyle name="20% - Accent5 22 2 3 6 3" xfId="12158"/>
    <cellStyle name="20% - Accent5 22 2 3 6 3 2" xfId="28364"/>
    <cellStyle name="20% - Accent5 22 2 3 6 4" xfId="20801"/>
    <cellStyle name="20% - Accent5 22 2 3 7" xfId="5022"/>
    <cellStyle name="20% - Accent5 22 2 3 7 2" xfId="8688"/>
    <cellStyle name="20% - Accent5 22 2 3 7 2 2" xfId="16195"/>
    <cellStyle name="20% - Accent5 22 2 3 7 2 2 2" xfId="32401"/>
    <cellStyle name="20% - Accent5 22 2 3 7 2 3" xfId="24894"/>
    <cellStyle name="20% - Accent5 22 2 3 7 3" xfId="12580"/>
    <cellStyle name="20% - Accent5 22 2 3 7 3 2" xfId="28786"/>
    <cellStyle name="20% - Accent5 22 2 3 7 4" xfId="21228"/>
    <cellStyle name="20% - Accent5 22 2 3 8" xfId="5694"/>
    <cellStyle name="20% - Accent5 22 2 3 8 2" xfId="13209"/>
    <cellStyle name="20% - Accent5 22 2 3 8 2 2" xfId="29415"/>
    <cellStyle name="20% - Accent5 22 2 3 8 3" xfId="21900"/>
    <cellStyle name="20% - Accent5 22 2 3 9" xfId="9621"/>
    <cellStyle name="20% - Accent5 22 2 3 9 2" xfId="25827"/>
    <cellStyle name="20% - Accent5 22 2 4" xfId="2074"/>
    <cellStyle name="20% - Accent5 22 2 4 2" xfId="2987"/>
    <cellStyle name="20% - Accent5 22 2 4 2 2" xfId="6769"/>
    <cellStyle name="20% - Accent5 22 2 4 2 2 2" xfId="14280"/>
    <cellStyle name="20% - Accent5 22 2 4 2 2 2 2" xfId="30486"/>
    <cellStyle name="20% - Accent5 22 2 4 2 2 3" xfId="22975"/>
    <cellStyle name="20% - Accent5 22 2 4 2 3" xfId="10680"/>
    <cellStyle name="20% - Accent5 22 2 4 2 3 2" xfId="26886"/>
    <cellStyle name="20% - Accent5 22 2 4 2 4" xfId="19209"/>
    <cellStyle name="20% - Accent5 22 2 4 3" xfId="5913"/>
    <cellStyle name="20% - Accent5 22 2 4 3 2" xfId="13427"/>
    <cellStyle name="20% - Accent5 22 2 4 3 2 2" xfId="29633"/>
    <cellStyle name="20% - Accent5 22 2 4 3 3" xfId="22119"/>
    <cellStyle name="20% - Accent5 22 2 4 4" xfId="9836"/>
    <cellStyle name="20% - Accent5 22 2 4 4 2" xfId="26042"/>
    <cellStyle name="20% - Accent5 22 2 4 5" xfId="18363"/>
    <cellStyle name="20% - Accent5 22 2 5" xfId="2562"/>
    <cellStyle name="20% - Accent5 22 2 5 2" xfId="6346"/>
    <cellStyle name="20% - Accent5 22 2 5 2 2" xfId="13858"/>
    <cellStyle name="20% - Accent5 22 2 5 2 2 2" xfId="30064"/>
    <cellStyle name="20% - Accent5 22 2 5 2 3" xfId="22552"/>
    <cellStyle name="20% - Accent5 22 2 5 3" xfId="10258"/>
    <cellStyle name="20% - Accent5 22 2 5 3 2" xfId="26464"/>
    <cellStyle name="20% - Accent5 22 2 5 4" xfId="18786"/>
    <cellStyle name="20% - Accent5 22 2 6" xfId="3438"/>
    <cellStyle name="20% - Accent5 22 2 6 2" xfId="7196"/>
    <cellStyle name="20% - Accent5 22 2 6 2 2" xfId="14706"/>
    <cellStyle name="20% - Accent5 22 2 6 2 2 2" xfId="30912"/>
    <cellStyle name="20% - Accent5 22 2 6 2 3" xfId="23402"/>
    <cellStyle name="20% - Accent5 22 2 6 3" xfId="11103"/>
    <cellStyle name="20% - Accent5 22 2 6 3 2" xfId="27309"/>
    <cellStyle name="20% - Accent5 22 2 6 4" xfId="19656"/>
    <cellStyle name="20% - Accent5 22 2 7" xfId="3962"/>
    <cellStyle name="20% - Accent5 22 2 7 2" xfId="7632"/>
    <cellStyle name="20% - Accent5 22 2 7 2 2" xfId="15139"/>
    <cellStyle name="20% - Accent5 22 2 7 2 2 2" xfId="31345"/>
    <cellStyle name="20% - Accent5 22 2 7 2 3" xfId="23838"/>
    <cellStyle name="20% - Accent5 22 2 7 3" xfId="11525"/>
    <cellStyle name="20% - Accent5 22 2 7 3 2" xfId="27731"/>
    <cellStyle name="20% - Accent5 22 2 7 4" xfId="20168"/>
    <cellStyle name="20% - Accent5 22 2 8" xfId="4387"/>
    <cellStyle name="20% - Accent5 22 2 8 2" xfId="8057"/>
    <cellStyle name="20% - Accent5 22 2 8 2 2" xfId="15564"/>
    <cellStyle name="20% - Accent5 22 2 8 2 2 2" xfId="31770"/>
    <cellStyle name="20% - Accent5 22 2 8 2 3" xfId="24263"/>
    <cellStyle name="20% - Accent5 22 2 8 3" xfId="11950"/>
    <cellStyle name="20% - Accent5 22 2 8 3 2" xfId="28156"/>
    <cellStyle name="20% - Accent5 22 2 8 4" xfId="20593"/>
    <cellStyle name="20% - Accent5 22 2 9" xfId="4811"/>
    <cellStyle name="20% - Accent5 22 2 9 2" xfId="8480"/>
    <cellStyle name="20% - Accent5 22 2 9 2 2" xfId="15987"/>
    <cellStyle name="20% - Accent5 22 2 9 2 2 2" xfId="32193"/>
    <cellStyle name="20% - Accent5 22 2 9 2 3" xfId="24686"/>
    <cellStyle name="20% - Accent5 22 2 9 3" xfId="12372"/>
    <cellStyle name="20% - Accent5 22 2 9 3 2" xfId="28578"/>
    <cellStyle name="20% - Accent5 22 2 9 4" xfId="21017"/>
    <cellStyle name="20% - Accent5 22 3" xfId="521"/>
    <cellStyle name="20% - Accent5 22 3 10" xfId="5320"/>
    <cellStyle name="20% - Accent5 22 3 10 2" xfId="12869"/>
    <cellStyle name="20% - Accent5 22 3 10 2 2" xfId="29075"/>
    <cellStyle name="20% - Accent5 22 3 10 3" xfId="21526"/>
    <cellStyle name="20% - Accent5 22 3 11" xfId="9435"/>
    <cellStyle name="20% - Accent5 22 3 11 2" xfId="25641"/>
    <cellStyle name="20% - Accent5 22 3 12" xfId="17952"/>
    <cellStyle name="20% - Accent5 22 3 2" xfId="592"/>
    <cellStyle name="20% - Accent5 22 3 2 10" xfId="9502"/>
    <cellStyle name="20% - Accent5 22 3 2 10 2" xfId="25708"/>
    <cellStyle name="20% - Accent5 22 3 2 11" xfId="18020"/>
    <cellStyle name="20% - Accent5 22 3 2 2" xfId="1840"/>
    <cellStyle name="20% - Accent5 22 3 2 2 10" xfId="18147"/>
    <cellStyle name="20% - Accent5 22 3 2 2 2" xfId="2349"/>
    <cellStyle name="20% - Accent5 22 3 2 2 2 2" xfId="3196"/>
    <cellStyle name="20% - Accent5 22 3 2 2 2 2 2" xfId="6978"/>
    <cellStyle name="20% - Accent5 22 3 2 2 2 2 2 2" xfId="14489"/>
    <cellStyle name="20% - Accent5 22 3 2 2 2 2 2 2 2" xfId="30695"/>
    <cellStyle name="20% - Accent5 22 3 2 2 2 2 2 3" xfId="23184"/>
    <cellStyle name="20% - Accent5 22 3 2 2 2 2 3" xfId="10889"/>
    <cellStyle name="20% - Accent5 22 3 2 2 2 2 3 2" xfId="27095"/>
    <cellStyle name="20% - Accent5 22 3 2 2 2 2 4" xfId="19418"/>
    <cellStyle name="20% - Accent5 22 3 2 2 2 3" xfId="6133"/>
    <cellStyle name="20% - Accent5 22 3 2 2 2 3 2" xfId="13645"/>
    <cellStyle name="20% - Accent5 22 3 2 2 2 3 2 2" xfId="29851"/>
    <cellStyle name="20% - Accent5 22 3 2 2 2 3 3" xfId="22339"/>
    <cellStyle name="20% - Accent5 22 3 2 2 2 4" xfId="10045"/>
    <cellStyle name="20% - Accent5 22 3 2 2 2 4 2" xfId="26251"/>
    <cellStyle name="20% - Accent5 22 3 2 2 2 5" xfId="18573"/>
    <cellStyle name="20% - Accent5 22 3 2 2 3" xfId="2771"/>
    <cellStyle name="20% - Accent5 22 3 2 2 3 2" xfId="6555"/>
    <cellStyle name="20% - Accent5 22 3 2 2 3 2 2" xfId="14067"/>
    <cellStyle name="20% - Accent5 22 3 2 2 3 2 2 2" xfId="30273"/>
    <cellStyle name="20% - Accent5 22 3 2 2 3 2 3" xfId="22761"/>
    <cellStyle name="20% - Accent5 22 3 2 2 3 3" xfId="10467"/>
    <cellStyle name="20% - Accent5 22 3 2 2 3 3 2" xfId="26673"/>
    <cellStyle name="20% - Accent5 22 3 2 2 3 4" xfId="18995"/>
    <cellStyle name="20% - Accent5 22 3 2 2 4" xfId="3702"/>
    <cellStyle name="20% - Accent5 22 3 2 2 4 2" xfId="7412"/>
    <cellStyle name="20% - Accent5 22 3 2 2 4 2 2" xfId="14921"/>
    <cellStyle name="20% - Accent5 22 3 2 2 4 2 2 2" xfId="31127"/>
    <cellStyle name="20% - Accent5 22 3 2 2 4 2 3" xfId="23618"/>
    <cellStyle name="20% - Accent5 22 3 2 2 4 3" xfId="11312"/>
    <cellStyle name="20% - Accent5 22 3 2 2 4 3 2" xfId="27518"/>
    <cellStyle name="20% - Accent5 22 3 2 2 4 4" xfId="19913"/>
    <cellStyle name="20% - Accent5 22 3 2 2 5" xfId="4171"/>
    <cellStyle name="20% - Accent5 22 3 2 2 5 2" xfId="7841"/>
    <cellStyle name="20% - Accent5 22 3 2 2 5 2 2" xfId="15348"/>
    <cellStyle name="20% - Accent5 22 3 2 2 5 2 2 2" xfId="31554"/>
    <cellStyle name="20% - Accent5 22 3 2 2 5 2 3" xfId="24047"/>
    <cellStyle name="20% - Accent5 22 3 2 2 5 3" xfId="11734"/>
    <cellStyle name="20% - Accent5 22 3 2 2 5 3 2" xfId="27940"/>
    <cellStyle name="20% - Accent5 22 3 2 2 5 4" xfId="20377"/>
    <cellStyle name="20% - Accent5 22 3 2 2 6" xfId="4596"/>
    <cellStyle name="20% - Accent5 22 3 2 2 6 2" xfId="8266"/>
    <cellStyle name="20% - Accent5 22 3 2 2 6 2 2" xfId="15773"/>
    <cellStyle name="20% - Accent5 22 3 2 2 6 2 2 2" xfId="31979"/>
    <cellStyle name="20% - Accent5 22 3 2 2 6 2 3" xfId="24472"/>
    <cellStyle name="20% - Accent5 22 3 2 2 6 3" xfId="12159"/>
    <cellStyle name="20% - Accent5 22 3 2 2 6 3 2" xfId="28365"/>
    <cellStyle name="20% - Accent5 22 3 2 2 6 4" xfId="20802"/>
    <cellStyle name="20% - Accent5 22 3 2 2 7" xfId="5023"/>
    <cellStyle name="20% - Accent5 22 3 2 2 7 2" xfId="8689"/>
    <cellStyle name="20% - Accent5 22 3 2 2 7 2 2" xfId="16196"/>
    <cellStyle name="20% - Accent5 22 3 2 2 7 2 2 2" xfId="32402"/>
    <cellStyle name="20% - Accent5 22 3 2 2 7 2 3" xfId="24895"/>
    <cellStyle name="20% - Accent5 22 3 2 2 7 3" xfId="12581"/>
    <cellStyle name="20% - Accent5 22 3 2 2 7 3 2" xfId="28787"/>
    <cellStyle name="20% - Accent5 22 3 2 2 7 4" xfId="21229"/>
    <cellStyle name="20% - Accent5 22 3 2 2 8" xfId="5695"/>
    <cellStyle name="20% - Accent5 22 3 2 2 8 2" xfId="13210"/>
    <cellStyle name="20% - Accent5 22 3 2 2 8 2 2" xfId="29416"/>
    <cellStyle name="20% - Accent5 22 3 2 2 8 3" xfId="21901"/>
    <cellStyle name="20% - Accent5 22 3 2 2 9" xfId="9622"/>
    <cellStyle name="20% - Accent5 22 3 2 2 9 2" xfId="25828"/>
    <cellStyle name="20% - Accent5 22 3 2 3" xfId="2163"/>
    <cellStyle name="20% - Accent5 22 3 2 3 2" xfId="3076"/>
    <cellStyle name="20% - Accent5 22 3 2 3 2 2" xfId="6858"/>
    <cellStyle name="20% - Accent5 22 3 2 3 2 2 2" xfId="14369"/>
    <cellStyle name="20% - Accent5 22 3 2 3 2 2 2 2" xfId="30575"/>
    <cellStyle name="20% - Accent5 22 3 2 3 2 2 3" xfId="23064"/>
    <cellStyle name="20% - Accent5 22 3 2 3 2 3" xfId="10769"/>
    <cellStyle name="20% - Accent5 22 3 2 3 2 3 2" xfId="26975"/>
    <cellStyle name="20% - Accent5 22 3 2 3 2 4" xfId="19298"/>
    <cellStyle name="20% - Accent5 22 3 2 3 3" xfId="6002"/>
    <cellStyle name="20% - Accent5 22 3 2 3 3 2" xfId="13516"/>
    <cellStyle name="20% - Accent5 22 3 2 3 3 2 2" xfId="29722"/>
    <cellStyle name="20% - Accent5 22 3 2 3 3 3" xfId="22208"/>
    <cellStyle name="20% - Accent5 22 3 2 3 4" xfId="9925"/>
    <cellStyle name="20% - Accent5 22 3 2 3 4 2" xfId="26131"/>
    <cellStyle name="20% - Accent5 22 3 2 3 5" xfId="18452"/>
    <cellStyle name="20% - Accent5 22 3 2 4" xfId="2651"/>
    <cellStyle name="20% - Accent5 22 3 2 4 2" xfId="6435"/>
    <cellStyle name="20% - Accent5 22 3 2 4 2 2" xfId="13947"/>
    <cellStyle name="20% - Accent5 22 3 2 4 2 2 2" xfId="30153"/>
    <cellStyle name="20% - Accent5 22 3 2 4 2 3" xfId="22641"/>
    <cellStyle name="20% - Accent5 22 3 2 4 3" xfId="10347"/>
    <cellStyle name="20% - Accent5 22 3 2 4 3 2" xfId="26553"/>
    <cellStyle name="20% - Accent5 22 3 2 4 4" xfId="18875"/>
    <cellStyle name="20% - Accent5 22 3 2 5" xfId="3527"/>
    <cellStyle name="20% - Accent5 22 3 2 5 2" xfId="7285"/>
    <cellStyle name="20% - Accent5 22 3 2 5 2 2" xfId="14795"/>
    <cellStyle name="20% - Accent5 22 3 2 5 2 2 2" xfId="31001"/>
    <cellStyle name="20% - Accent5 22 3 2 5 2 3" xfId="23491"/>
    <cellStyle name="20% - Accent5 22 3 2 5 3" xfId="11192"/>
    <cellStyle name="20% - Accent5 22 3 2 5 3 2" xfId="27398"/>
    <cellStyle name="20% - Accent5 22 3 2 5 4" xfId="19745"/>
    <cellStyle name="20% - Accent5 22 3 2 6" xfId="4051"/>
    <cellStyle name="20% - Accent5 22 3 2 6 2" xfId="7721"/>
    <cellStyle name="20% - Accent5 22 3 2 6 2 2" xfId="15228"/>
    <cellStyle name="20% - Accent5 22 3 2 6 2 2 2" xfId="31434"/>
    <cellStyle name="20% - Accent5 22 3 2 6 2 3" xfId="23927"/>
    <cellStyle name="20% - Accent5 22 3 2 6 3" xfId="11614"/>
    <cellStyle name="20% - Accent5 22 3 2 6 3 2" xfId="27820"/>
    <cellStyle name="20% - Accent5 22 3 2 6 4" xfId="20257"/>
    <cellStyle name="20% - Accent5 22 3 2 7" xfId="4476"/>
    <cellStyle name="20% - Accent5 22 3 2 7 2" xfId="8146"/>
    <cellStyle name="20% - Accent5 22 3 2 7 2 2" xfId="15653"/>
    <cellStyle name="20% - Accent5 22 3 2 7 2 2 2" xfId="31859"/>
    <cellStyle name="20% - Accent5 22 3 2 7 2 3" xfId="24352"/>
    <cellStyle name="20% - Accent5 22 3 2 7 3" xfId="12039"/>
    <cellStyle name="20% - Accent5 22 3 2 7 3 2" xfId="28245"/>
    <cellStyle name="20% - Accent5 22 3 2 7 4" xfId="20682"/>
    <cellStyle name="20% - Accent5 22 3 2 8" xfId="4901"/>
    <cellStyle name="20% - Accent5 22 3 2 8 2" xfId="8569"/>
    <cellStyle name="20% - Accent5 22 3 2 8 2 2" xfId="16076"/>
    <cellStyle name="20% - Accent5 22 3 2 8 2 2 2" xfId="32282"/>
    <cellStyle name="20% - Accent5 22 3 2 8 2 3" xfId="24775"/>
    <cellStyle name="20% - Accent5 22 3 2 8 3" xfId="12461"/>
    <cellStyle name="20% - Accent5 22 3 2 8 3 2" xfId="28667"/>
    <cellStyle name="20% - Accent5 22 3 2 8 4" xfId="21107"/>
    <cellStyle name="20% - Accent5 22 3 2 9" xfId="5387"/>
    <cellStyle name="20% - Accent5 22 3 2 9 2" xfId="12936"/>
    <cellStyle name="20% - Accent5 22 3 2 9 2 2" xfId="29142"/>
    <cellStyle name="20% - Accent5 22 3 2 9 3" xfId="21593"/>
    <cellStyle name="20% - Accent5 22 3 3" xfId="1841"/>
    <cellStyle name="20% - Accent5 22 3 3 10" xfId="18148"/>
    <cellStyle name="20% - Accent5 22 3 3 2" xfId="2350"/>
    <cellStyle name="20% - Accent5 22 3 3 2 2" xfId="3197"/>
    <cellStyle name="20% - Accent5 22 3 3 2 2 2" xfId="6979"/>
    <cellStyle name="20% - Accent5 22 3 3 2 2 2 2" xfId="14490"/>
    <cellStyle name="20% - Accent5 22 3 3 2 2 2 2 2" xfId="30696"/>
    <cellStyle name="20% - Accent5 22 3 3 2 2 2 3" xfId="23185"/>
    <cellStyle name="20% - Accent5 22 3 3 2 2 3" xfId="10890"/>
    <cellStyle name="20% - Accent5 22 3 3 2 2 3 2" xfId="27096"/>
    <cellStyle name="20% - Accent5 22 3 3 2 2 4" xfId="19419"/>
    <cellStyle name="20% - Accent5 22 3 3 2 3" xfId="6134"/>
    <cellStyle name="20% - Accent5 22 3 3 2 3 2" xfId="13646"/>
    <cellStyle name="20% - Accent5 22 3 3 2 3 2 2" xfId="29852"/>
    <cellStyle name="20% - Accent5 22 3 3 2 3 3" xfId="22340"/>
    <cellStyle name="20% - Accent5 22 3 3 2 4" xfId="10046"/>
    <cellStyle name="20% - Accent5 22 3 3 2 4 2" xfId="26252"/>
    <cellStyle name="20% - Accent5 22 3 3 2 5" xfId="18574"/>
    <cellStyle name="20% - Accent5 22 3 3 3" xfId="2772"/>
    <cellStyle name="20% - Accent5 22 3 3 3 2" xfId="6556"/>
    <cellStyle name="20% - Accent5 22 3 3 3 2 2" xfId="14068"/>
    <cellStyle name="20% - Accent5 22 3 3 3 2 2 2" xfId="30274"/>
    <cellStyle name="20% - Accent5 22 3 3 3 2 3" xfId="22762"/>
    <cellStyle name="20% - Accent5 22 3 3 3 3" xfId="10468"/>
    <cellStyle name="20% - Accent5 22 3 3 3 3 2" xfId="26674"/>
    <cellStyle name="20% - Accent5 22 3 3 3 4" xfId="18996"/>
    <cellStyle name="20% - Accent5 22 3 3 4" xfId="3703"/>
    <cellStyle name="20% - Accent5 22 3 3 4 2" xfId="7413"/>
    <cellStyle name="20% - Accent5 22 3 3 4 2 2" xfId="14922"/>
    <cellStyle name="20% - Accent5 22 3 3 4 2 2 2" xfId="31128"/>
    <cellStyle name="20% - Accent5 22 3 3 4 2 3" xfId="23619"/>
    <cellStyle name="20% - Accent5 22 3 3 4 3" xfId="11313"/>
    <cellStyle name="20% - Accent5 22 3 3 4 3 2" xfId="27519"/>
    <cellStyle name="20% - Accent5 22 3 3 4 4" xfId="19914"/>
    <cellStyle name="20% - Accent5 22 3 3 5" xfId="4172"/>
    <cellStyle name="20% - Accent5 22 3 3 5 2" xfId="7842"/>
    <cellStyle name="20% - Accent5 22 3 3 5 2 2" xfId="15349"/>
    <cellStyle name="20% - Accent5 22 3 3 5 2 2 2" xfId="31555"/>
    <cellStyle name="20% - Accent5 22 3 3 5 2 3" xfId="24048"/>
    <cellStyle name="20% - Accent5 22 3 3 5 3" xfId="11735"/>
    <cellStyle name="20% - Accent5 22 3 3 5 3 2" xfId="27941"/>
    <cellStyle name="20% - Accent5 22 3 3 5 4" xfId="20378"/>
    <cellStyle name="20% - Accent5 22 3 3 6" xfId="4597"/>
    <cellStyle name="20% - Accent5 22 3 3 6 2" xfId="8267"/>
    <cellStyle name="20% - Accent5 22 3 3 6 2 2" xfId="15774"/>
    <cellStyle name="20% - Accent5 22 3 3 6 2 2 2" xfId="31980"/>
    <cellStyle name="20% - Accent5 22 3 3 6 2 3" xfId="24473"/>
    <cellStyle name="20% - Accent5 22 3 3 6 3" xfId="12160"/>
    <cellStyle name="20% - Accent5 22 3 3 6 3 2" xfId="28366"/>
    <cellStyle name="20% - Accent5 22 3 3 6 4" xfId="20803"/>
    <cellStyle name="20% - Accent5 22 3 3 7" xfId="5024"/>
    <cellStyle name="20% - Accent5 22 3 3 7 2" xfId="8690"/>
    <cellStyle name="20% - Accent5 22 3 3 7 2 2" xfId="16197"/>
    <cellStyle name="20% - Accent5 22 3 3 7 2 2 2" xfId="32403"/>
    <cellStyle name="20% - Accent5 22 3 3 7 2 3" xfId="24896"/>
    <cellStyle name="20% - Accent5 22 3 3 7 3" xfId="12582"/>
    <cellStyle name="20% - Accent5 22 3 3 7 3 2" xfId="28788"/>
    <cellStyle name="20% - Accent5 22 3 3 7 4" xfId="21230"/>
    <cellStyle name="20% - Accent5 22 3 3 8" xfId="5696"/>
    <cellStyle name="20% - Accent5 22 3 3 8 2" xfId="13211"/>
    <cellStyle name="20% - Accent5 22 3 3 8 2 2" xfId="29417"/>
    <cellStyle name="20% - Accent5 22 3 3 8 3" xfId="21902"/>
    <cellStyle name="20% - Accent5 22 3 3 9" xfId="9623"/>
    <cellStyle name="20% - Accent5 22 3 3 9 2" xfId="25829"/>
    <cellStyle name="20% - Accent5 22 3 4" xfId="2096"/>
    <cellStyle name="20% - Accent5 22 3 4 2" xfId="3009"/>
    <cellStyle name="20% - Accent5 22 3 4 2 2" xfId="6791"/>
    <cellStyle name="20% - Accent5 22 3 4 2 2 2" xfId="14302"/>
    <cellStyle name="20% - Accent5 22 3 4 2 2 2 2" xfId="30508"/>
    <cellStyle name="20% - Accent5 22 3 4 2 2 3" xfId="22997"/>
    <cellStyle name="20% - Accent5 22 3 4 2 3" xfId="10702"/>
    <cellStyle name="20% - Accent5 22 3 4 2 3 2" xfId="26908"/>
    <cellStyle name="20% - Accent5 22 3 4 2 4" xfId="19231"/>
    <cellStyle name="20% - Accent5 22 3 4 3" xfId="5935"/>
    <cellStyle name="20% - Accent5 22 3 4 3 2" xfId="13449"/>
    <cellStyle name="20% - Accent5 22 3 4 3 2 2" xfId="29655"/>
    <cellStyle name="20% - Accent5 22 3 4 3 3" xfId="22141"/>
    <cellStyle name="20% - Accent5 22 3 4 4" xfId="9858"/>
    <cellStyle name="20% - Accent5 22 3 4 4 2" xfId="26064"/>
    <cellStyle name="20% - Accent5 22 3 4 5" xfId="18385"/>
    <cellStyle name="20% - Accent5 22 3 5" xfId="2584"/>
    <cellStyle name="20% - Accent5 22 3 5 2" xfId="6368"/>
    <cellStyle name="20% - Accent5 22 3 5 2 2" xfId="13880"/>
    <cellStyle name="20% - Accent5 22 3 5 2 2 2" xfId="30086"/>
    <cellStyle name="20% - Accent5 22 3 5 2 3" xfId="22574"/>
    <cellStyle name="20% - Accent5 22 3 5 3" xfId="10280"/>
    <cellStyle name="20% - Accent5 22 3 5 3 2" xfId="26486"/>
    <cellStyle name="20% - Accent5 22 3 5 4" xfId="18808"/>
    <cellStyle name="20% - Accent5 22 3 6" xfId="3460"/>
    <cellStyle name="20% - Accent5 22 3 6 2" xfId="7218"/>
    <cellStyle name="20% - Accent5 22 3 6 2 2" xfId="14728"/>
    <cellStyle name="20% - Accent5 22 3 6 2 2 2" xfId="30934"/>
    <cellStyle name="20% - Accent5 22 3 6 2 3" xfId="23424"/>
    <cellStyle name="20% - Accent5 22 3 6 3" xfId="11125"/>
    <cellStyle name="20% - Accent5 22 3 6 3 2" xfId="27331"/>
    <cellStyle name="20% - Accent5 22 3 6 4" xfId="19678"/>
    <cellStyle name="20% - Accent5 22 3 7" xfId="3984"/>
    <cellStyle name="20% - Accent5 22 3 7 2" xfId="7654"/>
    <cellStyle name="20% - Accent5 22 3 7 2 2" xfId="15161"/>
    <cellStyle name="20% - Accent5 22 3 7 2 2 2" xfId="31367"/>
    <cellStyle name="20% - Accent5 22 3 7 2 3" xfId="23860"/>
    <cellStyle name="20% - Accent5 22 3 7 3" xfId="11547"/>
    <cellStyle name="20% - Accent5 22 3 7 3 2" xfId="27753"/>
    <cellStyle name="20% - Accent5 22 3 7 4" xfId="20190"/>
    <cellStyle name="20% - Accent5 22 3 8" xfId="4409"/>
    <cellStyle name="20% - Accent5 22 3 8 2" xfId="8079"/>
    <cellStyle name="20% - Accent5 22 3 8 2 2" xfId="15586"/>
    <cellStyle name="20% - Accent5 22 3 8 2 2 2" xfId="31792"/>
    <cellStyle name="20% - Accent5 22 3 8 2 3" xfId="24285"/>
    <cellStyle name="20% - Accent5 22 3 8 3" xfId="11972"/>
    <cellStyle name="20% - Accent5 22 3 8 3 2" xfId="28178"/>
    <cellStyle name="20% - Accent5 22 3 8 4" xfId="20615"/>
    <cellStyle name="20% - Accent5 22 3 9" xfId="4833"/>
    <cellStyle name="20% - Accent5 22 3 9 2" xfId="8502"/>
    <cellStyle name="20% - Accent5 22 3 9 2 2" xfId="16009"/>
    <cellStyle name="20% - Accent5 22 3 9 2 2 2" xfId="32215"/>
    <cellStyle name="20% - Accent5 22 3 9 2 3" xfId="24708"/>
    <cellStyle name="20% - Accent5 22 3 9 3" xfId="12394"/>
    <cellStyle name="20% - Accent5 22 3 9 3 2" xfId="28600"/>
    <cellStyle name="20% - Accent5 22 3 9 4" xfId="21039"/>
    <cellStyle name="20% - Accent5 22 4" xfId="548"/>
    <cellStyle name="20% - Accent5 22 4 10" xfId="9458"/>
    <cellStyle name="20% - Accent5 22 4 10 2" xfId="25664"/>
    <cellStyle name="20% - Accent5 22 4 11" xfId="17976"/>
    <cellStyle name="20% - Accent5 22 4 2" xfId="1842"/>
    <cellStyle name="20% - Accent5 22 4 2 10" xfId="18149"/>
    <cellStyle name="20% - Accent5 22 4 2 2" xfId="2351"/>
    <cellStyle name="20% - Accent5 22 4 2 2 2" xfId="3198"/>
    <cellStyle name="20% - Accent5 22 4 2 2 2 2" xfId="6980"/>
    <cellStyle name="20% - Accent5 22 4 2 2 2 2 2" xfId="14491"/>
    <cellStyle name="20% - Accent5 22 4 2 2 2 2 2 2" xfId="30697"/>
    <cellStyle name="20% - Accent5 22 4 2 2 2 2 3" xfId="23186"/>
    <cellStyle name="20% - Accent5 22 4 2 2 2 3" xfId="10891"/>
    <cellStyle name="20% - Accent5 22 4 2 2 2 3 2" xfId="27097"/>
    <cellStyle name="20% - Accent5 22 4 2 2 2 4" xfId="19420"/>
    <cellStyle name="20% - Accent5 22 4 2 2 3" xfId="6135"/>
    <cellStyle name="20% - Accent5 22 4 2 2 3 2" xfId="13647"/>
    <cellStyle name="20% - Accent5 22 4 2 2 3 2 2" xfId="29853"/>
    <cellStyle name="20% - Accent5 22 4 2 2 3 3" xfId="22341"/>
    <cellStyle name="20% - Accent5 22 4 2 2 4" xfId="10047"/>
    <cellStyle name="20% - Accent5 22 4 2 2 4 2" xfId="26253"/>
    <cellStyle name="20% - Accent5 22 4 2 2 5" xfId="18575"/>
    <cellStyle name="20% - Accent5 22 4 2 3" xfId="2773"/>
    <cellStyle name="20% - Accent5 22 4 2 3 2" xfId="6557"/>
    <cellStyle name="20% - Accent5 22 4 2 3 2 2" xfId="14069"/>
    <cellStyle name="20% - Accent5 22 4 2 3 2 2 2" xfId="30275"/>
    <cellStyle name="20% - Accent5 22 4 2 3 2 3" xfId="22763"/>
    <cellStyle name="20% - Accent5 22 4 2 3 3" xfId="10469"/>
    <cellStyle name="20% - Accent5 22 4 2 3 3 2" xfId="26675"/>
    <cellStyle name="20% - Accent5 22 4 2 3 4" xfId="18997"/>
    <cellStyle name="20% - Accent5 22 4 2 4" xfId="3704"/>
    <cellStyle name="20% - Accent5 22 4 2 4 2" xfId="7414"/>
    <cellStyle name="20% - Accent5 22 4 2 4 2 2" xfId="14923"/>
    <cellStyle name="20% - Accent5 22 4 2 4 2 2 2" xfId="31129"/>
    <cellStyle name="20% - Accent5 22 4 2 4 2 3" xfId="23620"/>
    <cellStyle name="20% - Accent5 22 4 2 4 3" xfId="11314"/>
    <cellStyle name="20% - Accent5 22 4 2 4 3 2" xfId="27520"/>
    <cellStyle name="20% - Accent5 22 4 2 4 4" xfId="19915"/>
    <cellStyle name="20% - Accent5 22 4 2 5" xfId="4173"/>
    <cellStyle name="20% - Accent5 22 4 2 5 2" xfId="7843"/>
    <cellStyle name="20% - Accent5 22 4 2 5 2 2" xfId="15350"/>
    <cellStyle name="20% - Accent5 22 4 2 5 2 2 2" xfId="31556"/>
    <cellStyle name="20% - Accent5 22 4 2 5 2 3" xfId="24049"/>
    <cellStyle name="20% - Accent5 22 4 2 5 3" xfId="11736"/>
    <cellStyle name="20% - Accent5 22 4 2 5 3 2" xfId="27942"/>
    <cellStyle name="20% - Accent5 22 4 2 5 4" xfId="20379"/>
    <cellStyle name="20% - Accent5 22 4 2 6" xfId="4598"/>
    <cellStyle name="20% - Accent5 22 4 2 6 2" xfId="8268"/>
    <cellStyle name="20% - Accent5 22 4 2 6 2 2" xfId="15775"/>
    <cellStyle name="20% - Accent5 22 4 2 6 2 2 2" xfId="31981"/>
    <cellStyle name="20% - Accent5 22 4 2 6 2 3" xfId="24474"/>
    <cellStyle name="20% - Accent5 22 4 2 6 3" xfId="12161"/>
    <cellStyle name="20% - Accent5 22 4 2 6 3 2" xfId="28367"/>
    <cellStyle name="20% - Accent5 22 4 2 6 4" xfId="20804"/>
    <cellStyle name="20% - Accent5 22 4 2 7" xfId="5025"/>
    <cellStyle name="20% - Accent5 22 4 2 7 2" xfId="8691"/>
    <cellStyle name="20% - Accent5 22 4 2 7 2 2" xfId="16198"/>
    <cellStyle name="20% - Accent5 22 4 2 7 2 2 2" xfId="32404"/>
    <cellStyle name="20% - Accent5 22 4 2 7 2 3" xfId="24897"/>
    <cellStyle name="20% - Accent5 22 4 2 7 3" xfId="12583"/>
    <cellStyle name="20% - Accent5 22 4 2 7 3 2" xfId="28789"/>
    <cellStyle name="20% - Accent5 22 4 2 7 4" xfId="21231"/>
    <cellStyle name="20% - Accent5 22 4 2 8" xfId="5697"/>
    <cellStyle name="20% - Accent5 22 4 2 8 2" xfId="13212"/>
    <cellStyle name="20% - Accent5 22 4 2 8 2 2" xfId="29418"/>
    <cellStyle name="20% - Accent5 22 4 2 8 3" xfId="21903"/>
    <cellStyle name="20% - Accent5 22 4 2 9" xfId="9624"/>
    <cellStyle name="20% - Accent5 22 4 2 9 2" xfId="25830"/>
    <cellStyle name="20% - Accent5 22 4 3" xfId="2119"/>
    <cellStyle name="20% - Accent5 22 4 3 2" xfId="3032"/>
    <cellStyle name="20% - Accent5 22 4 3 2 2" xfId="6814"/>
    <cellStyle name="20% - Accent5 22 4 3 2 2 2" xfId="14325"/>
    <cellStyle name="20% - Accent5 22 4 3 2 2 2 2" xfId="30531"/>
    <cellStyle name="20% - Accent5 22 4 3 2 2 3" xfId="23020"/>
    <cellStyle name="20% - Accent5 22 4 3 2 3" xfId="10725"/>
    <cellStyle name="20% - Accent5 22 4 3 2 3 2" xfId="26931"/>
    <cellStyle name="20% - Accent5 22 4 3 2 4" xfId="19254"/>
    <cellStyle name="20% - Accent5 22 4 3 3" xfId="5958"/>
    <cellStyle name="20% - Accent5 22 4 3 3 2" xfId="13472"/>
    <cellStyle name="20% - Accent5 22 4 3 3 2 2" xfId="29678"/>
    <cellStyle name="20% - Accent5 22 4 3 3 3" xfId="22164"/>
    <cellStyle name="20% - Accent5 22 4 3 4" xfId="9881"/>
    <cellStyle name="20% - Accent5 22 4 3 4 2" xfId="26087"/>
    <cellStyle name="20% - Accent5 22 4 3 5" xfId="18408"/>
    <cellStyle name="20% - Accent5 22 4 4" xfId="2607"/>
    <cellStyle name="20% - Accent5 22 4 4 2" xfId="6391"/>
    <cellStyle name="20% - Accent5 22 4 4 2 2" xfId="13903"/>
    <cellStyle name="20% - Accent5 22 4 4 2 2 2" xfId="30109"/>
    <cellStyle name="20% - Accent5 22 4 4 2 3" xfId="22597"/>
    <cellStyle name="20% - Accent5 22 4 4 3" xfId="10303"/>
    <cellStyle name="20% - Accent5 22 4 4 3 2" xfId="26509"/>
    <cellStyle name="20% - Accent5 22 4 4 4" xfId="18831"/>
    <cellStyle name="20% - Accent5 22 4 5" xfId="3483"/>
    <cellStyle name="20% - Accent5 22 4 5 2" xfId="7241"/>
    <cellStyle name="20% - Accent5 22 4 5 2 2" xfId="14751"/>
    <cellStyle name="20% - Accent5 22 4 5 2 2 2" xfId="30957"/>
    <cellStyle name="20% - Accent5 22 4 5 2 3" xfId="23447"/>
    <cellStyle name="20% - Accent5 22 4 5 3" xfId="11148"/>
    <cellStyle name="20% - Accent5 22 4 5 3 2" xfId="27354"/>
    <cellStyle name="20% - Accent5 22 4 5 4" xfId="19701"/>
    <cellStyle name="20% - Accent5 22 4 6" xfId="4007"/>
    <cellStyle name="20% - Accent5 22 4 6 2" xfId="7677"/>
    <cellStyle name="20% - Accent5 22 4 6 2 2" xfId="15184"/>
    <cellStyle name="20% - Accent5 22 4 6 2 2 2" xfId="31390"/>
    <cellStyle name="20% - Accent5 22 4 6 2 3" xfId="23883"/>
    <cellStyle name="20% - Accent5 22 4 6 3" xfId="11570"/>
    <cellStyle name="20% - Accent5 22 4 6 3 2" xfId="27776"/>
    <cellStyle name="20% - Accent5 22 4 6 4" xfId="20213"/>
    <cellStyle name="20% - Accent5 22 4 7" xfId="4432"/>
    <cellStyle name="20% - Accent5 22 4 7 2" xfId="8102"/>
    <cellStyle name="20% - Accent5 22 4 7 2 2" xfId="15609"/>
    <cellStyle name="20% - Accent5 22 4 7 2 2 2" xfId="31815"/>
    <cellStyle name="20% - Accent5 22 4 7 2 3" xfId="24308"/>
    <cellStyle name="20% - Accent5 22 4 7 3" xfId="11995"/>
    <cellStyle name="20% - Accent5 22 4 7 3 2" xfId="28201"/>
    <cellStyle name="20% - Accent5 22 4 7 4" xfId="20638"/>
    <cellStyle name="20% - Accent5 22 4 8" xfId="4857"/>
    <cellStyle name="20% - Accent5 22 4 8 2" xfId="8525"/>
    <cellStyle name="20% - Accent5 22 4 8 2 2" xfId="16032"/>
    <cellStyle name="20% - Accent5 22 4 8 2 2 2" xfId="32238"/>
    <cellStyle name="20% - Accent5 22 4 8 2 3" xfId="24731"/>
    <cellStyle name="20% - Accent5 22 4 8 3" xfId="12417"/>
    <cellStyle name="20% - Accent5 22 4 8 3 2" xfId="28623"/>
    <cellStyle name="20% - Accent5 22 4 8 4" xfId="21063"/>
    <cellStyle name="20% - Accent5 22 4 9" xfId="5343"/>
    <cellStyle name="20% - Accent5 22 4 9 2" xfId="12892"/>
    <cellStyle name="20% - Accent5 22 4 9 2 2" xfId="29098"/>
    <cellStyle name="20% - Accent5 22 4 9 3" xfId="21549"/>
    <cellStyle name="20% - Accent5 22 5" xfId="1320"/>
    <cellStyle name="20% - Accent5 22 6" xfId="1843"/>
    <cellStyle name="20% - Accent5 22 6 10" xfId="18150"/>
    <cellStyle name="20% - Accent5 22 6 2" xfId="2352"/>
    <cellStyle name="20% - Accent5 22 6 2 2" xfId="3199"/>
    <cellStyle name="20% - Accent5 22 6 2 2 2" xfId="6981"/>
    <cellStyle name="20% - Accent5 22 6 2 2 2 2" xfId="14492"/>
    <cellStyle name="20% - Accent5 22 6 2 2 2 2 2" xfId="30698"/>
    <cellStyle name="20% - Accent5 22 6 2 2 2 3" xfId="23187"/>
    <cellStyle name="20% - Accent5 22 6 2 2 3" xfId="10892"/>
    <cellStyle name="20% - Accent5 22 6 2 2 3 2" xfId="27098"/>
    <cellStyle name="20% - Accent5 22 6 2 2 4" xfId="19421"/>
    <cellStyle name="20% - Accent5 22 6 2 3" xfId="6136"/>
    <cellStyle name="20% - Accent5 22 6 2 3 2" xfId="13648"/>
    <cellStyle name="20% - Accent5 22 6 2 3 2 2" xfId="29854"/>
    <cellStyle name="20% - Accent5 22 6 2 3 3" xfId="22342"/>
    <cellStyle name="20% - Accent5 22 6 2 4" xfId="10048"/>
    <cellStyle name="20% - Accent5 22 6 2 4 2" xfId="26254"/>
    <cellStyle name="20% - Accent5 22 6 2 5" xfId="18576"/>
    <cellStyle name="20% - Accent5 22 6 3" xfId="2774"/>
    <cellStyle name="20% - Accent5 22 6 3 2" xfId="6558"/>
    <cellStyle name="20% - Accent5 22 6 3 2 2" xfId="14070"/>
    <cellStyle name="20% - Accent5 22 6 3 2 2 2" xfId="30276"/>
    <cellStyle name="20% - Accent5 22 6 3 2 3" xfId="22764"/>
    <cellStyle name="20% - Accent5 22 6 3 3" xfId="10470"/>
    <cellStyle name="20% - Accent5 22 6 3 3 2" xfId="26676"/>
    <cellStyle name="20% - Accent5 22 6 3 4" xfId="18998"/>
    <cellStyle name="20% - Accent5 22 6 4" xfId="3705"/>
    <cellStyle name="20% - Accent5 22 6 4 2" xfId="7415"/>
    <cellStyle name="20% - Accent5 22 6 4 2 2" xfId="14924"/>
    <cellStyle name="20% - Accent5 22 6 4 2 2 2" xfId="31130"/>
    <cellStyle name="20% - Accent5 22 6 4 2 3" xfId="23621"/>
    <cellStyle name="20% - Accent5 22 6 4 3" xfId="11315"/>
    <cellStyle name="20% - Accent5 22 6 4 3 2" xfId="27521"/>
    <cellStyle name="20% - Accent5 22 6 4 4" xfId="19916"/>
    <cellStyle name="20% - Accent5 22 6 5" xfId="4174"/>
    <cellStyle name="20% - Accent5 22 6 5 2" xfId="7844"/>
    <cellStyle name="20% - Accent5 22 6 5 2 2" xfId="15351"/>
    <cellStyle name="20% - Accent5 22 6 5 2 2 2" xfId="31557"/>
    <cellStyle name="20% - Accent5 22 6 5 2 3" xfId="24050"/>
    <cellStyle name="20% - Accent5 22 6 5 3" xfId="11737"/>
    <cellStyle name="20% - Accent5 22 6 5 3 2" xfId="27943"/>
    <cellStyle name="20% - Accent5 22 6 5 4" xfId="20380"/>
    <cellStyle name="20% - Accent5 22 6 6" xfId="4599"/>
    <cellStyle name="20% - Accent5 22 6 6 2" xfId="8269"/>
    <cellStyle name="20% - Accent5 22 6 6 2 2" xfId="15776"/>
    <cellStyle name="20% - Accent5 22 6 6 2 2 2" xfId="31982"/>
    <cellStyle name="20% - Accent5 22 6 6 2 3" xfId="24475"/>
    <cellStyle name="20% - Accent5 22 6 6 3" xfId="12162"/>
    <cellStyle name="20% - Accent5 22 6 6 3 2" xfId="28368"/>
    <cellStyle name="20% - Accent5 22 6 6 4" xfId="20805"/>
    <cellStyle name="20% - Accent5 22 6 7" xfId="5026"/>
    <cellStyle name="20% - Accent5 22 6 7 2" xfId="8692"/>
    <cellStyle name="20% - Accent5 22 6 7 2 2" xfId="16199"/>
    <cellStyle name="20% - Accent5 22 6 7 2 2 2" xfId="32405"/>
    <cellStyle name="20% - Accent5 22 6 7 2 3" xfId="24898"/>
    <cellStyle name="20% - Accent5 22 6 7 3" xfId="12584"/>
    <cellStyle name="20% - Accent5 22 6 7 3 2" xfId="28790"/>
    <cellStyle name="20% - Accent5 22 6 7 4" xfId="21232"/>
    <cellStyle name="20% - Accent5 22 6 8" xfId="5698"/>
    <cellStyle name="20% - Accent5 22 6 8 2" xfId="13213"/>
    <cellStyle name="20% - Accent5 22 6 8 2 2" xfId="29419"/>
    <cellStyle name="20% - Accent5 22 6 8 3" xfId="21904"/>
    <cellStyle name="20% - Accent5 22 6 9" xfId="9625"/>
    <cellStyle name="20% - Accent5 22 6 9 2" xfId="25831"/>
    <cellStyle name="20% - Accent5 22 7" xfId="2052"/>
    <cellStyle name="20% - Accent5 22 7 2" xfId="2965"/>
    <cellStyle name="20% - Accent5 22 7 2 2" xfId="6747"/>
    <cellStyle name="20% - Accent5 22 7 2 2 2" xfId="14258"/>
    <cellStyle name="20% - Accent5 22 7 2 2 2 2" xfId="30464"/>
    <cellStyle name="20% - Accent5 22 7 2 2 3" xfId="22953"/>
    <cellStyle name="20% - Accent5 22 7 2 3" xfId="10658"/>
    <cellStyle name="20% - Accent5 22 7 2 3 2" xfId="26864"/>
    <cellStyle name="20% - Accent5 22 7 2 4" xfId="19187"/>
    <cellStyle name="20% - Accent5 22 7 3" xfId="5891"/>
    <cellStyle name="20% - Accent5 22 7 3 2" xfId="13405"/>
    <cellStyle name="20% - Accent5 22 7 3 2 2" xfId="29611"/>
    <cellStyle name="20% - Accent5 22 7 3 3" xfId="22097"/>
    <cellStyle name="20% - Accent5 22 7 4" xfId="9814"/>
    <cellStyle name="20% - Accent5 22 7 4 2" xfId="26020"/>
    <cellStyle name="20% - Accent5 22 7 5" xfId="18341"/>
    <cellStyle name="20% - Accent5 22 8" xfId="2540"/>
    <cellStyle name="20% - Accent5 22 8 2" xfId="6324"/>
    <cellStyle name="20% - Accent5 22 8 2 2" xfId="13836"/>
    <cellStyle name="20% - Accent5 22 8 2 2 2" xfId="30042"/>
    <cellStyle name="20% - Accent5 22 8 2 3" xfId="22530"/>
    <cellStyle name="20% - Accent5 22 8 3" xfId="10236"/>
    <cellStyle name="20% - Accent5 22 8 3 2" xfId="26442"/>
    <cellStyle name="20% - Accent5 22 8 4" xfId="18764"/>
    <cellStyle name="20% - Accent5 22 9" xfId="3416"/>
    <cellStyle name="20% - Accent5 22 9 2" xfId="7174"/>
    <cellStyle name="20% - Accent5 22 9 2 2" xfId="14684"/>
    <cellStyle name="20% - Accent5 22 9 2 2 2" xfId="30890"/>
    <cellStyle name="20% - Accent5 22 9 2 3" xfId="23380"/>
    <cellStyle name="20% - Accent5 22 9 3" xfId="11081"/>
    <cellStyle name="20% - Accent5 22 9 3 2" xfId="27287"/>
    <cellStyle name="20% - Accent5 22 9 4" xfId="19634"/>
    <cellStyle name="20% - Accent5 23" xfId="913"/>
    <cellStyle name="20% - Accent5 24" xfId="1808"/>
    <cellStyle name="20% - Accent5 24 10" xfId="18115"/>
    <cellStyle name="20% - Accent5 24 2" xfId="2317"/>
    <cellStyle name="20% - Accent5 24 2 2" xfId="3164"/>
    <cellStyle name="20% - Accent5 24 2 2 2" xfId="6946"/>
    <cellStyle name="20% - Accent5 24 2 2 2 2" xfId="14457"/>
    <cellStyle name="20% - Accent5 24 2 2 2 2 2" xfId="30663"/>
    <cellStyle name="20% - Accent5 24 2 2 2 3" xfId="23152"/>
    <cellStyle name="20% - Accent5 24 2 2 3" xfId="10857"/>
    <cellStyle name="20% - Accent5 24 2 2 3 2" xfId="27063"/>
    <cellStyle name="20% - Accent5 24 2 2 4" xfId="19386"/>
    <cellStyle name="20% - Accent5 24 2 3" xfId="6101"/>
    <cellStyle name="20% - Accent5 24 2 3 2" xfId="13613"/>
    <cellStyle name="20% - Accent5 24 2 3 2 2" xfId="29819"/>
    <cellStyle name="20% - Accent5 24 2 3 3" xfId="22307"/>
    <cellStyle name="20% - Accent5 24 2 4" xfId="10013"/>
    <cellStyle name="20% - Accent5 24 2 4 2" xfId="26219"/>
    <cellStyle name="20% - Accent5 24 2 5" xfId="18541"/>
    <cellStyle name="20% - Accent5 24 3" xfId="2739"/>
    <cellStyle name="20% - Accent5 24 3 2" xfId="6523"/>
    <cellStyle name="20% - Accent5 24 3 2 2" xfId="14035"/>
    <cellStyle name="20% - Accent5 24 3 2 2 2" xfId="30241"/>
    <cellStyle name="20% - Accent5 24 3 2 3" xfId="22729"/>
    <cellStyle name="20% - Accent5 24 3 3" xfId="10435"/>
    <cellStyle name="20% - Accent5 24 3 3 2" xfId="26641"/>
    <cellStyle name="20% - Accent5 24 3 4" xfId="18963"/>
    <cellStyle name="20% - Accent5 24 4" xfId="3670"/>
    <cellStyle name="20% - Accent5 24 4 2" xfId="7380"/>
    <cellStyle name="20% - Accent5 24 4 2 2" xfId="14889"/>
    <cellStyle name="20% - Accent5 24 4 2 2 2" xfId="31095"/>
    <cellStyle name="20% - Accent5 24 4 2 3" xfId="23586"/>
    <cellStyle name="20% - Accent5 24 4 3" xfId="11280"/>
    <cellStyle name="20% - Accent5 24 4 3 2" xfId="27486"/>
    <cellStyle name="20% - Accent5 24 4 4" xfId="19881"/>
    <cellStyle name="20% - Accent5 24 5" xfId="4139"/>
    <cellStyle name="20% - Accent5 24 5 2" xfId="7809"/>
    <cellStyle name="20% - Accent5 24 5 2 2" xfId="15316"/>
    <cellStyle name="20% - Accent5 24 5 2 2 2" xfId="31522"/>
    <cellStyle name="20% - Accent5 24 5 2 3" xfId="24015"/>
    <cellStyle name="20% - Accent5 24 5 3" xfId="11702"/>
    <cellStyle name="20% - Accent5 24 5 3 2" xfId="27908"/>
    <cellStyle name="20% - Accent5 24 5 4" xfId="20345"/>
    <cellStyle name="20% - Accent5 24 6" xfId="4564"/>
    <cellStyle name="20% - Accent5 24 6 2" xfId="8234"/>
    <cellStyle name="20% - Accent5 24 6 2 2" xfId="15741"/>
    <cellStyle name="20% - Accent5 24 6 2 2 2" xfId="31947"/>
    <cellStyle name="20% - Accent5 24 6 2 3" xfId="24440"/>
    <cellStyle name="20% - Accent5 24 6 3" xfId="12127"/>
    <cellStyle name="20% - Accent5 24 6 3 2" xfId="28333"/>
    <cellStyle name="20% - Accent5 24 6 4" xfId="20770"/>
    <cellStyle name="20% - Accent5 24 7" xfId="4991"/>
    <cellStyle name="20% - Accent5 24 7 2" xfId="8657"/>
    <cellStyle name="20% - Accent5 24 7 2 2" xfId="16164"/>
    <cellStyle name="20% - Accent5 24 7 2 2 2" xfId="32370"/>
    <cellStyle name="20% - Accent5 24 7 2 3" xfId="24863"/>
    <cellStyle name="20% - Accent5 24 7 3" xfId="12549"/>
    <cellStyle name="20% - Accent5 24 7 3 2" xfId="28755"/>
    <cellStyle name="20% - Accent5 24 7 4" xfId="21197"/>
    <cellStyle name="20% - Accent5 24 8" xfId="5663"/>
    <cellStyle name="20% - Accent5 24 8 2" xfId="13178"/>
    <cellStyle name="20% - Accent5 24 8 2 2" xfId="29384"/>
    <cellStyle name="20% - Accent5 24 8 3" xfId="21869"/>
    <cellStyle name="20% - Accent5 24 9" xfId="9590"/>
    <cellStyle name="20% - Accent5 24 9 2" xfId="25796"/>
    <cellStyle name="20% - Accent5 25" xfId="85"/>
    <cellStyle name="20% - Accent5 3" xfId="98"/>
    <cellStyle name="20% - Accent5 3 2" xfId="1333"/>
    <cellStyle name="20% - Accent5 3 3" xfId="901"/>
    <cellStyle name="20% - Accent5 4" xfId="99"/>
    <cellStyle name="20% - Accent5 4 2" xfId="1334"/>
    <cellStyle name="20% - Accent5 4 3" xfId="900"/>
    <cellStyle name="20% - Accent5 5" xfId="100"/>
    <cellStyle name="20% - Accent5 5 2" xfId="1335"/>
    <cellStyle name="20% - Accent5 5 3" xfId="994"/>
    <cellStyle name="20% - Accent5 6" xfId="101"/>
    <cellStyle name="20% - Accent5 6 2" xfId="1336"/>
    <cellStyle name="20% - Accent5 6 3" xfId="899"/>
    <cellStyle name="20% - Accent5 7" xfId="102"/>
    <cellStyle name="20% - Accent5 7 2" xfId="1337"/>
    <cellStyle name="20% - Accent5 7 3" xfId="898"/>
    <cellStyle name="20% - Accent5 8" xfId="103"/>
    <cellStyle name="20% - Accent5 8 2" xfId="1338"/>
    <cellStyle name="20% - Accent5 8 3" xfId="897"/>
    <cellStyle name="20% - Accent5 9" xfId="104"/>
    <cellStyle name="20% - Accent5 9 2" xfId="1339"/>
    <cellStyle name="20% - Accent5 9 3" xfId="896"/>
    <cellStyle name="20% - Accent6" xfId="16856" builtinId="50" customBuiltin="1"/>
    <cellStyle name="20% - Accent6 10" xfId="106"/>
    <cellStyle name="20% - Accent6 10 2" xfId="1341"/>
    <cellStyle name="20% - Accent6 10 3" xfId="894"/>
    <cellStyle name="20% - Accent6 11" xfId="107"/>
    <cellStyle name="20% - Accent6 11 2" xfId="1342"/>
    <cellStyle name="20% - Accent6 11 3" xfId="893"/>
    <cellStyle name="20% - Accent6 12" xfId="108"/>
    <cellStyle name="20% - Accent6 12 2" xfId="1343"/>
    <cellStyle name="20% - Accent6 12 3" xfId="892"/>
    <cellStyle name="20% - Accent6 13" xfId="109"/>
    <cellStyle name="20% - Accent6 13 2" xfId="1344"/>
    <cellStyle name="20% - Accent6 13 3" xfId="891"/>
    <cellStyle name="20% - Accent6 14" xfId="110"/>
    <cellStyle name="20% - Accent6 14 2" xfId="1345"/>
    <cellStyle name="20% - Accent6 14 3" xfId="890"/>
    <cellStyle name="20% - Accent6 15" xfId="111"/>
    <cellStyle name="20% - Accent6 15 2" xfId="1346"/>
    <cellStyle name="20% - Accent6 15 3" xfId="889"/>
    <cellStyle name="20% - Accent6 16" xfId="112"/>
    <cellStyle name="20% - Accent6 16 2" xfId="1347"/>
    <cellStyle name="20% - Accent6 16 3" xfId="888"/>
    <cellStyle name="20% - Accent6 17" xfId="113"/>
    <cellStyle name="20% - Accent6 17 2" xfId="1348"/>
    <cellStyle name="20% - Accent6 17 3" xfId="887"/>
    <cellStyle name="20% - Accent6 18" xfId="114"/>
    <cellStyle name="20% - Accent6 18 2" xfId="1349"/>
    <cellStyle name="20% - Accent6 18 3" xfId="886"/>
    <cellStyle name="20% - Accent6 19" xfId="115"/>
    <cellStyle name="20% - Accent6 19 2" xfId="1350"/>
    <cellStyle name="20% - Accent6 19 3" xfId="885"/>
    <cellStyle name="20% - Accent6 2" xfId="116"/>
    <cellStyle name="20% - Accent6 2 2" xfId="1351"/>
    <cellStyle name="20% - Accent6 2 3" xfId="884"/>
    <cellStyle name="20% - Accent6 20" xfId="117"/>
    <cellStyle name="20% - Accent6 20 2" xfId="1352"/>
    <cellStyle name="20% - Accent6 20 3" xfId="883"/>
    <cellStyle name="20% - Accent6 21" xfId="397"/>
    <cellStyle name="20% - Accent6 21 2" xfId="671"/>
    <cellStyle name="20% - Accent6 22" xfId="476"/>
    <cellStyle name="20% - Accent6 22 10" xfId="3942"/>
    <cellStyle name="20% - Accent6 22 10 2" xfId="7612"/>
    <cellStyle name="20% - Accent6 22 10 2 2" xfId="15119"/>
    <cellStyle name="20% - Accent6 22 10 2 2 2" xfId="31325"/>
    <cellStyle name="20% - Accent6 22 10 2 3" xfId="23818"/>
    <cellStyle name="20% - Accent6 22 10 3" xfId="11505"/>
    <cellStyle name="20% - Accent6 22 10 3 2" xfId="27711"/>
    <cellStyle name="20% - Accent6 22 10 4" xfId="20148"/>
    <cellStyle name="20% - Accent6 22 11" xfId="4367"/>
    <cellStyle name="20% - Accent6 22 11 2" xfId="8037"/>
    <cellStyle name="20% - Accent6 22 11 2 2" xfId="15544"/>
    <cellStyle name="20% - Accent6 22 11 2 2 2" xfId="31750"/>
    <cellStyle name="20% - Accent6 22 11 2 3" xfId="24243"/>
    <cellStyle name="20% - Accent6 22 11 3" xfId="11930"/>
    <cellStyle name="20% - Accent6 22 11 3 2" xfId="28136"/>
    <cellStyle name="20% - Accent6 22 11 4" xfId="20573"/>
    <cellStyle name="20% - Accent6 22 12" xfId="4790"/>
    <cellStyle name="20% - Accent6 22 12 2" xfId="8459"/>
    <cellStyle name="20% - Accent6 22 12 2 2" xfId="15966"/>
    <cellStyle name="20% - Accent6 22 12 2 2 2" xfId="32172"/>
    <cellStyle name="20% - Accent6 22 12 2 3" xfId="24665"/>
    <cellStyle name="20% - Accent6 22 12 3" xfId="12352"/>
    <cellStyle name="20% - Accent6 22 12 3 2" xfId="28558"/>
    <cellStyle name="20% - Accent6 22 12 4" xfId="20996"/>
    <cellStyle name="20% - Accent6 22 13" xfId="5278"/>
    <cellStyle name="20% - Accent6 22 13 2" xfId="12827"/>
    <cellStyle name="20% - Accent6 22 13 2 2" xfId="29033"/>
    <cellStyle name="20% - Accent6 22 13 3" xfId="21484"/>
    <cellStyle name="20% - Accent6 22 14" xfId="9393"/>
    <cellStyle name="20% - Accent6 22 14 2" xfId="25599"/>
    <cellStyle name="20% - Accent6 22 15" xfId="17909"/>
    <cellStyle name="20% - Accent6 22 2" xfId="501"/>
    <cellStyle name="20% - Accent6 22 2 10" xfId="5300"/>
    <cellStyle name="20% - Accent6 22 2 10 2" xfId="12849"/>
    <cellStyle name="20% - Accent6 22 2 10 2 2" xfId="29055"/>
    <cellStyle name="20% - Accent6 22 2 10 3" xfId="21506"/>
    <cellStyle name="20% - Accent6 22 2 11" xfId="9415"/>
    <cellStyle name="20% - Accent6 22 2 11 2" xfId="25621"/>
    <cellStyle name="20% - Accent6 22 2 12" xfId="17932"/>
    <cellStyle name="20% - Accent6 22 2 2" xfId="572"/>
    <cellStyle name="20% - Accent6 22 2 2 10" xfId="9482"/>
    <cellStyle name="20% - Accent6 22 2 2 10 2" xfId="25688"/>
    <cellStyle name="20% - Accent6 22 2 2 11" xfId="18000"/>
    <cellStyle name="20% - Accent6 22 2 2 2" xfId="1844"/>
    <cellStyle name="20% - Accent6 22 2 2 2 10" xfId="18151"/>
    <cellStyle name="20% - Accent6 22 2 2 2 2" xfId="2353"/>
    <cellStyle name="20% - Accent6 22 2 2 2 2 2" xfId="3200"/>
    <cellStyle name="20% - Accent6 22 2 2 2 2 2 2" xfId="6982"/>
    <cellStyle name="20% - Accent6 22 2 2 2 2 2 2 2" xfId="14493"/>
    <cellStyle name="20% - Accent6 22 2 2 2 2 2 2 2 2" xfId="30699"/>
    <cellStyle name="20% - Accent6 22 2 2 2 2 2 2 3" xfId="23188"/>
    <cellStyle name="20% - Accent6 22 2 2 2 2 2 3" xfId="10893"/>
    <cellStyle name="20% - Accent6 22 2 2 2 2 2 3 2" xfId="27099"/>
    <cellStyle name="20% - Accent6 22 2 2 2 2 2 4" xfId="19422"/>
    <cellStyle name="20% - Accent6 22 2 2 2 2 3" xfId="6137"/>
    <cellStyle name="20% - Accent6 22 2 2 2 2 3 2" xfId="13649"/>
    <cellStyle name="20% - Accent6 22 2 2 2 2 3 2 2" xfId="29855"/>
    <cellStyle name="20% - Accent6 22 2 2 2 2 3 3" xfId="22343"/>
    <cellStyle name="20% - Accent6 22 2 2 2 2 4" xfId="10049"/>
    <cellStyle name="20% - Accent6 22 2 2 2 2 4 2" xfId="26255"/>
    <cellStyle name="20% - Accent6 22 2 2 2 2 5" xfId="18577"/>
    <cellStyle name="20% - Accent6 22 2 2 2 3" xfId="2775"/>
    <cellStyle name="20% - Accent6 22 2 2 2 3 2" xfId="6559"/>
    <cellStyle name="20% - Accent6 22 2 2 2 3 2 2" xfId="14071"/>
    <cellStyle name="20% - Accent6 22 2 2 2 3 2 2 2" xfId="30277"/>
    <cellStyle name="20% - Accent6 22 2 2 2 3 2 3" xfId="22765"/>
    <cellStyle name="20% - Accent6 22 2 2 2 3 3" xfId="10471"/>
    <cellStyle name="20% - Accent6 22 2 2 2 3 3 2" xfId="26677"/>
    <cellStyle name="20% - Accent6 22 2 2 2 3 4" xfId="18999"/>
    <cellStyle name="20% - Accent6 22 2 2 2 4" xfId="3706"/>
    <cellStyle name="20% - Accent6 22 2 2 2 4 2" xfId="7416"/>
    <cellStyle name="20% - Accent6 22 2 2 2 4 2 2" xfId="14925"/>
    <cellStyle name="20% - Accent6 22 2 2 2 4 2 2 2" xfId="31131"/>
    <cellStyle name="20% - Accent6 22 2 2 2 4 2 3" xfId="23622"/>
    <cellStyle name="20% - Accent6 22 2 2 2 4 3" xfId="11316"/>
    <cellStyle name="20% - Accent6 22 2 2 2 4 3 2" xfId="27522"/>
    <cellStyle name="20% - Accent6 22 2 2 2 4 4" xfId="19917"/>
    <cellStyle name="20% - Accent6 22 2 2 2 5" xfId="4175"/>
    <cellStyle name="20% - Accent6 22 2 2 2 5 2" xfId="7845"/>
    <cellStyle name="20% - Accent6 22 2 2 2 5 2 2" xfId="15352"/>
    <cellStyle name="20% - Accent6 22 2 2 2 5 2 2 2" xfId="31558"/>
    <cellStyle name="20% - Accent6 22 2 2 2 5 2 3" xfId="24051"/>
    <cellStyle name="20% - Accent6 22 2 2 2 5 3" xfId="11738"/>
    <cellStyle name="20% - Accent6 22 2 2 2 5 3 2" xfId="27944"/>
    <cellStyle name="20% - Accent6 22 2 2 2 5 4" xfId="20381"/>
    <cellStyle name="20% - Accent6 22 2 2 2 6" xfId="4600"/>
    <cellStyle name="20% - Accent6 22 2 2 2 6 2" xfId="8270"/>
    <cellStyle name="20% - Accent6 22 2 2 2 6 2 2" xfId="15777"/>
    <cellStyle name="20% - Accent6 22 2 2 2 6 2 2 2" xfId="31983"/>
    <cellStyle name="20% - Accent6 22 2 2 2 6 2 3" xfId="24476"/>
    <cellStyle name="20% - Accent6 22 2 2 2 6 3" xfId="12163"/>
    <cellStyle name="20% - Accent6 22 2 2 2 6 3 2" xfId="28369"/>
    <cellStyle name="20% - Accent6 22 2 2 2 6 4" xfId="20806"/>
    <cellStyle name="20% - Accent6 22 2 2 2 7" xfId="5027"/>
    <cellStyle name="20% - Accent6 22 2 2 2 7 2" xfId="8693"/>
    <cellStyle name="20% - Accent6 22 2 2 2 7 2 2" xfId="16200"/>
    <cellStyle name="20% - Accent6 22 2 2 2 7 2 2 2" xfId="32406"/>
    <cellStyle name="20% - Accent6 22 2 2 2 7 2 3" xfId="24899"/>
    <cellStyle name="20% - Accent6 22 2 2 2 7 3" xfId="12585"/>
    <cellStyle name="20% - Accent6 22 2 2 2 7 3 2" xfId="28791"/>
    <cellStyle name="20% - Accent6 22 2 2 2 7 4" xfId="21233"/>
    <cellStyle name="20% - Accent6 22 2 2 2 8" xfId="5699"/>
    <cellStyle name="20% - Accent6 22 2 2 2 8 2" xfId="13214"/>
    <cellStyle name="20% - Accent6 22 2 2 2 8 2 2" xfId="29420"/>
    <cellStyle name="20% - Accent6 22 2 2 2 8 3" xfId="21905"/>
    <cellStyle name="20% - Accent6 22 2 2 2 9" xfId="9626"/>
    <cellStyle name="20% - Accent6 22 2 2 2 9 2" xfId="25832"/>
    <cellStyle name="20% - Accent6 22 2 2 3" xfId="2143"/>
    <cellStyle name="20% - Accent6 22 2 2 3 2" xfId="3056"/>
    <cellStyle name="20% - Accent6 22 2 2 3 2 2" xfId="6838"/>
    <cellStyle name="20% - Accent6 22 2 2 3 2 2 2" xfId="14349"/>
    <cellStyle name="20% - Accent6 22 2 2 3 2 2 2 2" xfId="30555"/>
    <cellStyle name="20% - Accent6 22 2 2 3 2 2 3" xfId="23044"/>
    <cellStyle name="20% - Accent6 22 2 2 3 2 3" xfId="10749"/>
    <cellStyle name="20% - Accent6 22 2 2 3 2 3 2" xfId="26955"/>
    <cellStyle name="20% - Accent6 22 2 2 3 2 4" xfId="19278"/>
    <cellStyle name="20% - Accent6 22 2 2 3 3" xfId="5982"/>
    <cellStyle name="20% - Accent6 22 2 2 3 3 2" xfId="13496"/>
    <cellStyle name="20% - Accent6 22 2 2 3 3 2 2" xfId="29702"/>
    <cellStyle name="20% - Accent6 22 2 2 3 3 3" xfId="22188"/>
    <cellStyle name="20% - Accent6 22 2 2 3 4" xfId="9905"/>
    <cellStyle name="20% - Accent6 22 2 2 3 4 2" xfId="26111"/>
    <cellStyle name="20% - Accent6 22 2 2 3 5" xfId="18432"/>
    <cellStyle name="20% - Accent6 22 2 2 4" xfId="2631"/>
    <cellStyle name="20% - Accent6 22 2 2 4 2" xfId="6415"/>
    <cellStyle name="20% - Accent6 22 2 2 4 2 2" xfId="13927"/>
    <cellStyle name="20% - Accent6 22 2 2 4 2 2 2" xfId="30133"/>
    <cellStyle name="20% - Accent6 22 2 2 4 2 3" xfId="22621"/>
    <cellStyle name="20% - Accent6 22 2 2 4 3" xfId="10327"/>
    <cellStyle name="20% - Accent6 22 2 2 4 3 2" xfId="26533"/>
    <cellStyle name="20% - Accent6 22 2 2 4 4" xfId="18855"/>
    <cellStyle name="20% - Accent6 22 2 2 5" xfId="3507"/>
    <cellStyle name="20% - Accent6 22 2 2 5 2" xfId="7265"/>
    <cellStyle name="20% - Accent6 22 2 2 5 2 2" xfId="14775"/>
    <cellStyle name="20% - Accent6 22 2 2 5 2 2 2" xfId="30981"/>
    <cellStyle name="20% - Accent6 22 2 2 5 2 3" xfId="23471"/>
    <cellStyle name="20% - Accent6 22 2 2 5 3" xfId="11172"/>
    <cellStyle name="20% - Accent6 22 2 2 5 3 2" xfId="27378"/>
    <cellStyle name="20% - Accent6 22 2 2 5 4" xfId="19725"/>
    <cellStyle name="20% - Accent6 22 2 2 6" xfId="4031"/>
    <cellStyle name="20% - Accent6 22 2 2 6 2" xfId="7701"/>
    <cellStyle name="20% - Accent6 22 2 2 6 2 2" xfId="15208"/>
    <cellStyle name="20% - Accent6 22 2 2 6 2 2 2" xfId="31414"/>
    <cellStyle name="20% - Accent6 22 2 2 6 2 3" xfId="23907"/>
    <cellStyle name="20% - Accent6 22 2 2 6 3" xfId="11594"/>
    <cellStyle name="20% - Accent6 22 2 2 6 3 2" xfId="27800"/>
    <cellStyle name="20% - Accent6 22 2 2 6 4" xfId="20237"/>
    <cellStyle name="20% - Accent6 22 2 2 7" xfId="4456"/>
    <cellStyle name="20% - Accent6 22 2 2 7 2" xfId="8126"/>
    <cellStyle name="20% - Accent6 22 2 2 7 2 2" xfId="15633"/>
    <cellStyle name="20% - Accent6 22 2 2 7 2 2 2" xfId="31839"/>
    <cellStyle name="20% - Accent6 22 2 2 7 2 3" xfId="24332"/>
    <cellStyle name="20% - Accent6 22 2 2 7 3" xfId="12019"/>
    <cellStyle name="20% - Accent6 22 2 2 7 3 2" xfId="28225"/>
    <cellStyle name="20% - Accent6 22 2 2 7 4" xfId="20662"/>
    <cellStyle name="20% - Accent6 22 2 2 8" xfId="4881"/>
    <cellStyle name="20% - Accent6 22 2 2 8 2" xfId="8549"/>
    <cellStyle name="20% - Accent6 22 2 2 8 2 2" xfId="16056"/>
    <cellStyle name="20% - Accent6 22 2 2 8 2 2 2" xfId="32262"/>
    <cellStyle name="20% - Accent6 22 2 2 8 2 3" xfId="24755"/>
    <cellStyle name="20% - Accent6 22 2 2 8 3" xfId="12441"/>
    <cellStyle name="20% - Accent6 22 2 2 8 3 2" xfId="28647"/>
    <cellStyle name="20% - Accent6 22 2 2 8 4" xfId="21087"/>
    <cellStyle name="20% - Accent6 22 2 2 9" xfId="5367"/>
    <cellStyle name="20% - Accent6 22 2 2 9 2" xfId="12916"/>
    <cellStyle name="20% - Accent6 22 2 2 9 2 2" xfId="29122"/>
    <cellStyle name="20% - Accent6 22 2 2 9 3" xfId="21573"/>
    <cellStyle name="20% - Accent6 22 2 3" xfId="1845"/>
    <cellStyle name="20% - Accent6 22 2 3 10" xfId="18152"/>
    <cellStyle name="20% - Accent6 22 2 3 2" xfId="2354"/>
    <cellStyle name="20% - Accent6 22 2 3 2 2" xfId="3201"/>
    <cellStyle name="20% - Accent6 22 2 3 2 2 2" xfId="6983"/>
    <cellStyle name="20% - Accent6 22 2 3 2 2 2 2" xfId="14494"/>
    <cellStyle name="20% - Accent6 22 2 3 2 2 2 2 2" xfId="30700"/>
    <cellStyle name="20% - Accent6 22 2 3 2 2 2 3" xfId="23189"/>
    <cellStyle name="20% - Accent6 22 2 3 2 2 3" xfId="10894"/>
    <cellStyle name="20% - Accent6 22 2 3 2 2 3 2" xfId="27100"/>
    <cellStyle name="20% - Accent6 22 2 3 2 2 4" xfId="19423"/>
    <cellStyle name="20% - Accent6 22 2 3 2 3" xfId="6138"/>
    <cellStyle name="20% - Accent6 22 2 3 2 3 2" xfId="13650"/>
    <cellStyle name="20% - Accent6 22 2 3 2 3 2 2" xfId="29856"/>
    <cellStyle name="20% - Accent6 22 2 3 2 3 3" xfId="22344"/>
    <cellStyle name="20% - Accent6 22 2 3 2 4" xfId="10050"/>
    <cellStyle name="20% - Accent6 22 2 3 2 4 2" xfId="26256"/>
    <cellStyle name="20% - Accent6 22 2 3 2 5" xfId="18578"/>
    <cellStyle name="20% - Accent6 22 2 3 3" xfId="2776"/>
    <cellStyle name="20% - Accent6 22 2 3 3 2" xfId="6560"/>
    <cellStyle name="20% - Accent6 22 2 3 3 2 2" xfId="14072"/>
    <cellStyle name="20% - Accent6 22 2 3 3 2 2 2" xfId="30278"/>
    <cellStyle name="20% - Accent6 22 2 3 3 2 3" xfId="22766"/>
    <cellStyle name="20% - Accent6 22 2 3 3 3" xfId="10472"/>
    <cellStyle name="20% - Accent6 22 2 3 3 3 2" xfId="26678"/>
    <cellStyle name="20% - Accent6 22 2 3 3 4" xfId="19000"/>
    <cellStyle name="20% - Accent6 22 2 3 4" xfId="3707"/>
    <cellStyle name="20% - Accent6 22 2 3 4 2" xfId="7417"/>
    <cellStyle name="20% - Accent6 22 2 3 4 2 2" xfId="14926"/>
    <cellStyle name="20% - Accent6 22 2 3 4 2 2 2" xfId="31132"/>
    <cellStyle name="20% - Accent6 22 2 3 4 2 3" xfId="23623"/>
    <cellStyle name="20% - Accent6 22 2 3 4 3" xfId="11317"/>
    <cellStyle name="20% - Accent6 22 2 3 4 3 2" xfId="27523"/>
    <cellStyle name="20% - Accent6 22 2 3 4 4" xfId="19918"/>
    <cellStyle name="20% - Accent6 22 2 3 5" xfId="4176"/>
    <cellStyle name="20% - Accent6 22 2 3 5 2" xfId="7846"/>
    <cellStyle name="20% - Accent6 22 2 3 5 2 2" xfId="15353"/>
    <cellStyle name="20% - Accent6 22 2 3 5 2 2 2" xfId="31559"/>
    <cellStyle name="20% - Accent6 22 2 3 5 2 3" xfId="24052"/>
    <cellStyle name="20% - Accent6 22 2 3 5 3" xfId="11739"/>
    <cellStyle name="20% - Accent6 22 2 3 5 3 2" xfId="27945"/>
    <cellStyle name="20% - Accent6 22 2 3 5 4" xfId="20382"/>
    <cellStyle name="20% - Accent6 22 2 3 6" xfId="4601"/>
    <cellStyle name="20% - Accent6 22 2 3 6 2" xfId="8271"/>
    <cellStyle name="20% - Accent6 22 2 3 6 2 2" xfId="15778"/>
    <cellStyle name="20% - Accent6 22 2 3 6 2 2 2" xfId="31984"/>
    <cellStyle name="20% - Accent6 22 2 3 6 2 3" xfId="24477"/>
    <cellStyle name="20% - Accent6 22 2 3 6 3" xfId="12164"/>
    <cellStyle name="20% - Accent6 22 2 3 6 3 2" xfId="28370"/>
    <cellStyle name="20% - Accent6 22 2 3 6 4" xfId="20807"/>
    <cellStyle name="20% - Accent6 22 2 3 7" xfId="5028"/>
    <cellStyle name="20% - Accent6 22 2 3 7 2" xfId="8694"/>
    <cellStyle name="20% - Accent6 22 2 3 7 2 2" xfId="16201"/>
    <cellStyle name="20% - Accent6 22 2 3 7 2 2 2" xfId="32407"/>
    <cellStyle name="20% - Accent6 22 2 3 7 2 3" xfId="24900"/>
    <cellStyle name="20% - Accent6 22 2 3 7 3" xfId="12586"/>
    <cellStyle name="20% - Accent6 22 2 3 7 3 2" xfId="28792"/>
    <cellStyle name="20% - Accent6 22 2 3 7 4" xfId="21234"/>
    <cellStyle name="20% - Accent6 22 2 3 8" xfId="5700"/>
    <cellStyle name="20% - Accent6 22 2 3 8 2" xfId="13215"/>
    <cellStyle name="20% - Accent6 22 2 3 8 2 2" xfId="29421"/>
    <cellStyle name="20% - Accent6 22 2 3 8 3" xfId="21906"/>
    <cellStyle name="20% - Accent6 22 2 3 9" xfId="9627"/>
    <cellStyle name="20% - Accent6 22 2 3 9 2" xfId="25833"/>
    <cellStyle name="20% - Accent6 22 2 4" xfId="2076"/>
    <cellStyle name="20% - Accent6 22 2 4 2" xfId="2989"/>
    <cellStyle name="20% - Accent6 22 2 4 2 2" xfId="6771"/>
    <cellStyle name="20% - Accent6 22 2 4 2 2 2" xfId="14282"/>
    <cellStyle name="20% - Accent6 22 2 4 2 2 2 2" xfId="30488"/>
    <cellStyle name="20% - Accent6 22 2 4 2 2 3" xfId="22977"/>
    <cellStyle name="20% - Accent6 22 2 4 2 3" xfId="10682"/>
    <cellStyle name="20% - Accent6 22 2 4 2 3 2" xfId="26888"/>
    <cellStyle name="20% - Accent6 22 2 4 2 4" xfId="19211"/>
    <cellStyle name="20% - Accent6 22 2 4 3" xfId="5915"/>
    <cellStyle name="20% - Accent6 22 2 4 3 2" xfId="13429"/>
    <cellStyle name="20% - Accent6 22 2 4 3 2 2" xfId="29635"/>
    <cellStyle name="20% - Accent6 22 2 4 3 3" xfId="22121"/>
    <cellStyle name="20% - Accent6 22 2 4 4" xfId="9838"/>
    <cellStyle name="20% - Accent6 22 2 4 4 2" xfId="26044"/>
    <cellStyle name="20% - Accent6 22 2 4 5" xfId="18365"/>
    <cellStyle name="20% - Accent6 22 2 5" xfId="2564"/>
    <cellStyle name="20% - Accent6 22 2 5 2" xfId="6348"/>
    <cellStyle name="20% - Accent6 22 2 5 2 2" xfId="13860"/>
    <cellStyle name="20% - Accent6 22 2 5 2 2 2" xfId="30066"/>
    <cellStyle name="20% - Accent6 22 2 5 2 3" xfId="22554"/>
    <cellStyle name="20% - Accent6 22 2 5 3" xfId="10260"/>
    <cellStyle name="20% - Accent6 22 2 5 3 2" xfId="26466"/>
    <cellStyle name="20% - Accent6 22 2 5 4" xfId="18788"/>
    <cellStyle name="20% - Accent6 22 2 6" xfId="3440"/>
    <cellStyle name="20% - Accent6 22 2 6 2" xfId="7198"/>
    <cellStyle name="20% - Accent6 22 2 6 2 2" xfId="14708"/>
    <cellStyle name="20% - Accent6 22 2 6 2 2 2" xfId="30914"/>
    <cellStyle name="20% - Accent6 22 2 6 2 3" xfId="23404"/>
    <cellStyle name="20% - Accent6 22 2 6 3" xfId="11105"/>
    <cellStyle name="20% - Accent6 22 2 6 3 2" xfId="27311"/>
    <cellStyle name="20% - Accent6 22 2 6 4" xfId="19658"/>
    <cellStyle name="20% - Accent6 22 2 7" xfId="3964"/>
    <cellStyle name="20% - Accent6 22 2 7 2" xfId="7634"/>
    <cellStyle name="20% - Accent6 22 2 7 2 2" xfId="15141"/>
    <cellStyle name="20% - Accent6 22 2 7 2 2 2" xfId="31347"/>
    <cellStyle name="20% - Accent6 22 2 7 2 3" xfId="23840"/>
    <cellStyle name="20% - Accent6 22 2 7 3" xfId="11527"/>
    <cellStyle name="20% - Accent6 22 2 7 3 2" xfId="27733"/>
    <cellStyle name="20% - Accent6 22 2 7 4" xfId="20170"/>
    <cellStyle name="20% - Accent6 22 2 8" xfId="4389"/>
    <cellStyle name="20% - Accent6 22 2 8 2" xfId="8059"/>
    <cellStyle name="20% - Accent6 22 2 8 2 2" xfId="15566"/>
    <cellStyle name="20% - Accent6 22 2 8 2 2 2" xfId="31772"/>
    <cellStyle name="20% - Accent6 22 2 8 2 3" xfId="24265"/>
    <cellStyle name="20% - Accent6 22 2 8 3" xfId="11952"/>
    <cellStyle name="20% - Accent6 22 2 8 3 2" xfId="28158"/>
    <cellStyle name="20% - Accent6 22 2 8 4" xfId="20595"/>
    <cellStyle name="20% - Accent6 22 2 9" xfId="4813"/>
    <cellStyle name="20% - Accent6 22 2 9 2" xfId="8482"/>
    <cellStyle name="20% - Accent6 22 2 9 2 2" xfId="15989"/>
    <cellStyle name="20% - Accent6 22 2 9 2 2 2" xfId="32195"/>
    <cellStyle name="20% - Accent6 22 2 9 2 3" xfId="24688"/>
    <cellStyle name="20% - Accent6 22 2 9 3" xfId="12374"/>
    <cellStyle name="20% - Accent6 22 2 9 3 2" xfId="28580"/>
    <cellStyle name="20% - Accent6 22 2 9 4" xfId="21019"/>
    <cellStyle name="20% - Accent6 22 3" xfId="523"/>
    <cellStyle name="20% - Accent6 22 3 10" xfId="5322"/>
    <cellStyle name="20% - Accent6 22 3 10 2" xfId="12871"/>
    <cellStyle name="20% - Accent6 22 3 10 2 2" xfId="29077"/>
    <cellStyle name="20% - Accent6 22 3 10 3" xfId="21528"/>
    <cellStyle name="20% - Accent6 22 3 11" xfId="9437"/>
    <cellStyle name="20% - Accent6 22 3 11 2" xfId="25643"/>
    <cellStyle name="20% - Accent6 22 3 12" xfId="17954"/>
    <cellStyle name="20% - Accent6 22 3 2" xfId="594"/>
    <cellStyle name="20% - Accent6 22 3 2 10" xfId="9504"/>
    <cellStyle name="20% - Accent6 22 3 2 10 2" xfId="25710"/>
    <cellStyle name="20% - Accent6 22 3 2 11" xfId="18022"/>
    <cellStyle name="20% - Accent6 22 3 2 2" xfId="1846"/>
    <cellStyle name="20% - Accent6 22 3 2 2 10" xfId="18153"/>
    <cellStyle name="20% - Accent6 22 3 2 2 2" xfId="2355"/>
    <cellStyle name="20% - Accent6 22 3 2 2 2 2" xfId="3202"/>
    <cellStyle name="20% - Accent6 22 3 2 2 2 2 2" xfId="6984"/>
    <cellStyle name="20% - Accent6 22 3 2 2 2 2 2 2" xfId="14495"/>
    <cellStyle name="20% - Accent6 22 3 2 2 2 2 2 2 2" xfId="30701"/>
    <cellStyle name="20% - Accent6 22 3 2 2 2 2 2 3" xfId="23190"/>
    <cellStyle name="20% - Accent6 22 3 2 2 2 2 3" xfId="10895"/>
    <cellStyle name="20% - Accent6 22 3 2 2 2 2 3 2" xfId="27101"/>
    <cellStyle name="20% - Accent6 22 3 2 2 2 2 4" xfId="19424"/>
    <cellStyle name="20% - Accent6 22 3 2 2 2 3" xfId="6139"/>
    <cellStyle name="20% - Accent6 22 3 2 2 2 3 2" xfId="13651"/>
    <cellStyle name="20% - Accent6 22 3 2 2 2 3 2 2" xfId="29857"/>
    <cellStyle name="20% - Accent6 22 3 2 2 2 3 3" xfId="22345"/>
    <cellStyle name="20% - Accent6 22 3 2 2 2 4" xfId="10051"/>
    <cellStyle name="20% - Accent6 22 3 2 2 2 4 2" xfId="26257"/>
    <cellStyle name="20% - Accent6 22 3 2 2 2 5" xfId="18579"/>
    <cellStyle name="20% - Accent6 22 3 2 2 3" xfId="2777"/>
    <cellStyle name="20% - Accent6 22 3 2 2 3 2" xfId="6561"/>
    <cellStyle name="20% - Accent6 22 3 2 2 3 2 2" xfId="14073"/>
    <cellStyle name="20% - Accent6 22 3 2 2 3 2 2 2" xfId="30279"/>
    <cellStyle name="20% - Accent6 22 3 2 2 3 2 3" xfId="22767"/>
    <cellStyle name="20% - Accent6 22 3 2 2 3 3" xfId="10473"/>
    <cellStyle name="20% - Accent6 22 3 2 2 3 3 2" xfId="26679"/>
    <cellStyle name="20% - Accent6 22 3 2 2 3 4" xfId="19001"/>
    <cellStyle name="20% - Accent6 22 3 2 2 4" xfId="3708"/>
    <cellStyle name="20% - Accent6 22 3 2 2 4 2" xfId="7418"/>
    <cellStyle name="20% - Accent6 22 3 2 2 4 2 2" xfId="14927"/>
    <cellStyle name="20% - Accent6 22 3 2 2 4 2 2 2" xfId="31133"/>
    <cellStyle name="20% - Accent6 22 3 2 2 4 2 3" xfId="23624"/>
    <cellStyle name="20% - Accent6 22 3 2 2 4 3" xfId="11318"/>
    <cellStyle name="20% - Accent6 22 3 2 2 4 3 2" xfId="27524"/>
    <cellStyle name="20% - Accent6 22 3 2 2 4 4" xfId="19919"/>
    <cellStyle name="20% - Accent6 22 3 2 2 5" xfId="4177"/>
    <cellStyle name="20% - Accent6 22 3 2 2 5 2" xfId="7847"/>
    <cellStyle name="20% - Accent6 22 3 2 2 5 2 2" xfId="15354"/>
    <cellStyle name="20% - Accent6 22 3 2 2 5 2 2 2" xfId="31560"/>
    <cellStyle name="20% - Accent6 22 3 2 2 5 2 3" xfId="24053"/>
    <cellStyle name="20% - Accent6 22 3 2 2 5 3" xfId="11740"/>
    <cellStyle name="20% - Accent6 22 3 2 2 5 3 2" xfId="27946"/>
    <cellStyle name="20% - Accent6 22 3 2 2 5 4" xfId="20383"/>
    <cellStyle name="20% - Accent6 22 3 2 2 6" xfId="4602"/>
    <cellStyle name="20% - Accent6 22 3 2 2 6 2" xfId="8272"/>
    <cellStyle name="20% - Accent6 22 3 2 2 6 2 2" xfId="15779"/>
    <cellStyle name="20% - Accent6 22 3 2 2 6 2 2 2" xfId="31985"/>
    <cellStyle name="20% - Accent6 22 3 2 2 6 2 3" xfId="24478"/>
    <cellStyle name="20% - Accent6 22 3 2 2 6 3" xfId="12165"/>
    <cellStyle name="20% - Accent6 22 3 2 2 6 3 2" xfId="28371"/>
    <cellStyle name="20% - Accent6 22 3 2 2 6 4" xfId="20808"/>
    <cellStyle name="20% - Accent6 22 3 2 2 7" xfId="5029"/>
    <cellStyle name="20% - Accent6 22 3 2 2 7 2" xfId="8695"/>
    <cellStyle name="20% - Accent6 22 3 2 2 7 2 2" xfId="16202"/>
    <cellStyle name="20% - Accent6 22 3 2 2 7 2 2 2" xfId="32408"/>
    <cellStyle name="20% - Accent6 22 3 2 2 7 2 3" xfId="24901"/>
    <cellStyle name="20% - Accent6 22 3 2 2 7 3" xfId="12587"/>
    <cellStyle name="20% - Accent6 22 3 2 2 7 3 2" xfId="28793"/>
    <cellStyle name="20% - Accent6 22 3 2 2 7 4" xfId="21235"/>
    <cellStyle name="20% - Accent6 22 3 2 2 8" xfId="5701"/>
    <cellStyle name="20% - Accent6 22 3 2 2 8 2" xfId="13216"/>
    <cellStyle name="20% - Accent6 22 3 2 2 8 2 2" xfId="29422"/>
    <cellStyle name="20% - Accent6 22 3 2 2 8 3" xfId="21907"/>
    <cellStyle name="20% - Accent6 22 3 2 2 9" xfId="9628"/>
    <cellStyle name="20% - Accent6 22 3 2 2 9 2" xfId="25834"/>
    <cellStyle name="20% - Accent6 22 3 2 3" xfId="2165"/>
    <cellStyle name="20% - Accent6 22 3 2 3 2" xfId="3078"/>
    <cellStyle name="20% - Accent6 22 3 2 3 2 2" xfId="6860"/>
    <cellStyle name="20% - Accent6 22 3 2 3 2 2 2" xfId="14371"/>
    <cellStyle name="20% - Accent6 22 3 2 3 2 2 2 2" xfId="30577"/>
    <cellStyle name="20% - Accent6 22 3 2 3 2 2 3" xfId="23066"/>
    <cellStyle name="20% - Accent6 22 3 2 3 2 3" xfId="10771"/>
    <cellStyle name="20% - Accent6 22 3 2 3 2 3 2" xfId="26977"/>
    <cellStyle name="20% - Accent6 22 3 2 3 2 4" xfId="19300"/>
    <cellStyle name="20% - Accent6 22 3 2 3 3" xfId="6004"/>
    <cellStyle name="20% - Accent6 22 3 2 3 3 2" xfId="13518"/>
    <cellStyle name="20% - Accent6 22 3 2 3 3 2 2" xfId="29724"/>
    <cellStyle name="20% - Accent6 22 3 2 3 3 3" xfId="22210"/>
    <cellStyle name="20% - Accent6 22 3 2 3 4" xfId="9927"/>
    <cellStyle name="20% - Accent6 22 3 2 3 4 2" xfId="26133"/>
    <cellStyle name="20% - Accent6 22 3 2 3 5" xfId="18454"/>
    <cellStyle name="20% - Accent6 22 3 2 4" xfId="2653"/>
    <cellStyle name="20% - Accent6 22 3 2 4 2" xfId="6437"/>
    <cellStyle name="20% - Accent6 22 3 2 4 2 2" xfId="13949"/>
    <cellStyle name="20% - Accent6 22 3 2 4 2 2 2" xfId="30155"/>
    <cellStyle name="20% - Accent6 22 3 2 4 2 3" xfId="22643"/>
    <cellStyle name="20% - Accent6 22 3 2 4 3" xfId="10349"/>
    <cellStyle name="20% - Accent6 22 3 2 4 3 2" xfId="26555"/>
    <cellStyle name="20% - Accent6 22 3 2 4 4" xfId="18877"/>
    <cellStyle name="20% - Accent6 22 3 2 5" xfId="3529"/>
    <cellStyle name="20% - Accent6 22 3 2 5 2" xfId="7287"/>
    <cellStyle name="20% - Accent6 22 3 2 5 2 2" xfId="14797"/>
    <cellStyle name="20% - Accent6 22 3 2 5 2 2 2" xfId="31003"/>
    <cellStyle name="20% - Accent6 22 3 2 5 2 3" xfId="23493"/>
    <cellStyle name="20% - Accent6 22 3 2 5 3" xfId="11194"/>
    <cellStyle name="20% - Accent6 22 3 2 5 3 2" xfId="27400"/>
    <cellStyle name="20% - Accent6 22 3 2 5 4" xfId="19747"/>
    <cellStyle name="20% - Accent6 22 3 2 6" xfId="4053"/>
    <cellStyle name="20% - Accent6 22 3 2 6 2" xfId="7723"/>
    <cellStyle name="20% - Accent6 22 3 2 6 2 2" xfId="15230"/>
    <cellStyle name="20% - Accent6 22 3 2 6 2 2 2" xfId="31436"/>
    <cellStyle name="20% - Accent6 22 3 2 6 2 3" xfId="23929"/>
    <cellStyle name="20% - Accent6 22 3 2 6 3" xfId="11616"/>
    <cellStyle name="20% - Accent6 22 3 2 6 3 2" xfId="27822"/>
    <cellStyle name="20% - Accent6 22 3 2 6 4" xfId="20259"/>
    <cellStyle name="20% - Accent6 22 3 2 7" xfId="4478"/>
    <cellStyle name="20% - Accent6 22 3 2 7 2" xfId="8148"/>
    <cellStyle name="20% - Accent6 22 3 2 7 2 2" xfId="15655"/>
    <cellStyle name="20% - Accent6 22 3 2 7 2 2 2" xfId="31861"/>
    <cellStyle name="20% - Accent6 22 3 2 7 2 3" xfId="24354"/>
    <cellStyle name="20% - Accent6 22 3 2 7 3" xfId="12041"/>
    <cellStyle name="20% - Accent6 22 3 2 7 3 2" xfId="28247"/>
    <cellStyle name="20% - Accent6 22 3 2 7 4" xfId="20684"/>
    <cellStyle name="20% - Accent6 22 3 2 8" xfId="4903"/>
    <cellStyle name="20% - Accent6 22 3 2 8 2" xfId="8571"/>
    <cellStyle name="20% - Accent6 22 3 2 8 2 2" xfId="16078"/>
    <cellStyle name="20% - Accent6 22 3 2 8 2 2 2" xfId="32284"/>
    <cellStyle name="20% - Accent6 22 3 2 8 2 3" xfId="24777"/>
    <cellStyle name="20% - Accent6 22 3 2 8 3" xfId="12463"/>
    <cellStyle name="20% - Accent6 22 3 2 8 3 2" xfId="28669"/>
    <cellStyle name="20% - Accent6 22 3 2 8 4" xfId="21109"/>
    <cellStyle name="20% - Accent6 22 3 2 9" xfId="5389"/>
    <cellStyle name="20% - Accent6 22 3 2 9 2" xfId="12938"/>
    <cellStyle name="20% - Accent6 22 3 2 9 2 2" xfId="29144"/>
    <cellStyle name="20% - Accent6 22 3 2 9 3" xfId="21595"/>
    <cellStyle name="20% - Accent6 22 3 3" xfId="1847"/>
    <cellStyle name="20% - Accent6 22 3 3 10" xfId="18154"/>
    <cellStyle name="20% - Accent6 22 3 3 2" xfId="2356"/>
    <cellStyle name="20% - Accent6 22 3 3 2 2" xfId="3203"/>
    <cellStyle name="20% - Accent6 22 3 3 2 2 2" xfId="6985"/>
    <cellStyle name="20% - Accent6 22 3 3 2 2 2 2" xfId="14496"/>
    <cellStyle name="20% - Accent6 22 3 3 2 2 2 2 2" xfId="30702"/>
    <cellStyle name="20% - Accent6 22 3 3 2 2 2 3" xfId="23191"/>
    <cellStyle name="20% - Accent6 22 3 3 2 2 3" xfId="10896"/>
    <cellStyle name="20% - Accent6 22 3 3 2 2 3 2" xfId="27102"/>
    <cellStyle name="20% - Accent6 22 3 3 2 2 4" xfId="19425"/>
    <cellStyle name="20% - Accent6 22 3 3 2 3" xfId="6140"/>
    <cellStyle name="20% - Accent6 22 3 3 2 3 2" xfId="13652"/>
    <cellStyle name="20% - Accent6 22 3 3 2 3 2 2" xfId="29858"/>
    <cellStyle name="20% - Accent6 22 3 3 2 3 3" xfId="22346"/>
    <cellStyle name="20% - Accent6 22 3 3 2 4" xfId="10052"/>
    <cellStyle name="20% - Accent6 22 3 3 2 4 2" xfId="26258"/>
    <cellStyle name="20% - Accent6 22 3 3 2 5" xfId="18580"/>
    <cellStyle name="20% - Accent6 22 3 3 3" xfId="2778"/>
    <cellStyle name="20% - Accent6 22 3 3 3 2" xfId="6562"/>
    <cellStyle name="20% - Accent6 22 3 3 3 2 2" xfId="14074"/>
    <cellStyle name="20% - Accent6 22 3 3 3 2 2 2" xfId="30280"/>
    <cellStyle name="20% - Accent6 22 3 3 3 2 3" xfId="22768"/>
    <cellStyle name="20% - Accent6 22 3 3 3 3" xfId="10474"/>
    <cellStyle name="20% - Accent6 22 3 3 3 3 2" xfId="26680"/>
    <cellStyle name="20% - Accent6 22 3 3 3 4" xfId="19002"/>
    <cellStyle name="20% - Accent6 22 3 3 4" xfId="3709"/>
    <cellStyle name="20% - Accent6 22 3 3 4 2" xfId="7419"/>
    <cellStyle name="20% - Accent6 22 3 3 4 2 2" xfId="14928"/>
    <cellStyle name="20% - Accent6 22 3 3 4 2 2 2" xfId="31134"/>
    <cellStyle name="20% - Accent6 22 3 3 4 2 3" xfId="23625"/>
    <cellStyle name="20% - Accent6 22 3 3 4 3" xfId="11319"/>
    <cellStyle name="20% - Accent6 22 3 3 4 3 2" xfId="27525"/>
    <cellStyle name="20% - Accent6 22 3 3 4 4" xfId="19920"/>
    <cellStyle name="20% - Accent6 22 3 3 5" xfId="4178"/>
    <cellStyle name="20% - Accent6 22 3 3 5 2" xfId="7848"/>
    <cellStyle name="20% - Accent6 22 3 3 5 2 2" xfId="15355"/>
    <cellStyle name="20% - Accent6 22 3 3 5 2 2 2" xfId="31561"/>
    <cellStyle name="20% - Accent6 22 3 3 5 2 3" xfId="24054"/>
    <cellStyle name="20% - Accent6 22 3 3 5 3" xfId="11741"/>
    <cellStyle name="20% - Accent6 22 3 3 5 3 2" xfId="27947"/>
    <cellStyle name="20% - Accent6 22 3 3 5 4" xfId="20384"/>
    <cellStyle name="20% - Accent6 22 3 3 6" xfId="4603"/>
    <cellStyle name="20% - Accent6 22 3 3 6 2" xfId="8273"/>
    <cellStyle name="20% - Accent6 22 3 3 6 2 2" xfId="15780"/>
    <cellStyle name="20% - Accent6 22 3 3 6 2 2 2" xfId="31986"/>
    <cellStyle name="20% - Accent6 22 3 3 6 2 3" xfId="24479"/>
    <cellStyle name="20% - Accent6 22 3 3 6 3" xfId="12166"/>
    <cellStyle name="20% - Accent6 22 3 3 6 3 2" xfId="28372"/>
    <cellStyle name="20% - Accent6 22 3 3 6 4" xfId="20809"/>
    <cellStyle name="20% - Accent6 22 3 3 7" xfId="5030"/>
    <cellStyle name="20% - Accent6 22 3 3 7 2" xfId="8696"/>
    <cellStyle name="20% - Accent6 22 3 3 7 2 2" xfId="16203"/>
    <cellStyle name="20% - Accent6 22 3 3 7 2 2 2" xfId="32409"/>
    <cellStyle name="20% - Accent6 22 3 3 7 2 3" xfId="24902"/>
    <cellStyle name="20% - Accent6 22 3 3 7 3" xfId="12588"/>
    <cellStyle name="20% - Accent6 22 3 3 7 3 2" xfId="28794"/>
    <cellStyle name="20% - Accent6 22 3 3 7 4" xfId="21236"/>
    <cellStyle name="20% - Accent6 22 3 3 8" xfId="5702"/>
    <cellStyle name="20% - Accent6 22 3 3 8 2" xfId="13217"/>
    <cellStyle name="20% - Accent6 22 3 3 8 2 2" xfId="29423"/>
    <cellStyle name="20% - Accent6 22 3 3 8 3" xfId="21908"/>
    <cellStyle name="20% - Accent6 22 3 3 9" xfId="9629"/>
    <cellStyle name="20% - Accent6 22 3 3 9 2" xfId="25835"/>
    <cellStyle name="20% - Accent6 22 3 4" xfId="2098"/>
    <cellStyle name="20% - Accent6 22 3 4 2" xfId="3011"/>
    <cellStyle name="20% - Accent6 22 3 4 2 2" xfId="6793"/>
    <cellStyle name="20% - Accent6 22 3 4 2 2 2" xfId="14304"/>
    <cellStyle name="20% - Accent6 22 3 4 2 2 2 2" xfId="30510"/>
    <cellStyle name="20% - Accent6 22 3 4 2 2 3" xfId="22999"/>
    <cellStyle name="20% - Accent6 22 3 4 2 3" xfId="10704"/>
    <cellStyle name="20% - Accent6 22 3 4 2 3 2" xfId="26910"/>
    <cellStyle name="20% - Accent6 22 3 4 2 4" xfId="19233"/>
    <cellStyle name="20% - Accent6 22 3 4 3" xfId="5937"/>
    <cellStyle name="20% - Accent6 22 3 4 3 2" xfId="13451"/>
    <cellStyle name="20% - Accent6 22 3 4 3 2 2" xfId="29657"/>
    <cellStyle name="20% - Accent6 22 3 4 3 3" xfId="22143"/>
    <cellStyle name="20% - Accent6 22 3 4 4" xfId="9860"/>
    <cellStyle name="20% - Accent6 22 3 4 4 2" xfId="26066"/>
    <cellStyle name="20% - Accent6 22 3 4 5" xfId="18387"/>
    <cellStyle name="20% - Accent6 22 3 5" xfId="2586"/>
    <cellStyle name="20% - Accent6 22 3 5 2" xfId="6370"/>
    <cellStyle name="20% - Accent6 22 3 5 2 2" xfId="13882"/>
    <cellStyle name="20% - Accent6 22 3 5 2 2 2" xfId="30088"/>
    <cellStyle name="20% - Accent6 22 3 5 2 3" xfId="22576"/>
    <cellStyle name="20% - Accent6 22 3 5 3" xfId="10282"/>
    <cellStyle name="20% - Accent6 22 3 5 3 2" xfId="26488"/>
    <cellStyle name="20% - Accent6 22 3 5 4" xfId="18810"/>
    <cellStyle name="20% - Accent6 22 3 6" xfId="3462"/>
    <cellStyle name="20% - Accent6 22 3 6 2" xfId="7220"/>
    <cellStyle name="20% - Accent6 22 3 6 2 2" xfId="14730"/>
    <cellStyle name="20% - Accent6 22 3 6 2 2 2" xfId="30936"/>
    <cellStyle name="20% - Accent6 22 3 6 2 3" xfId="23426"/>
    <cellStyle name="20% - Accent6 22 3 6 3" xfId="11127"/>
    <cellStyle name="20% - Accent6 22 3 6 3 2" xfId="27333"/>
    <cellStyle name="20% - Accent6 22 3 6 4" xfId="19680"/>
    <cellStyle name="20% - Accent6 22 3 7" xfId="3986"/>
    <cellStyle name="20% - Accent6 22 3 7 2" xfId="7656"/>
    <cellStyle name="20% - Accent6 22 3 7 2 2" xfId="15163"/>
    <cellStyle name="20% - Accent6 22 3 7 2 2 2" xfId="31369"/>
    <cellStyle name="20% - Accent6 22 3 7 2 3" xfId="23862"/>
    <cellStyle name="20% - Accent6 22 3 7 3" xfId="11549"/>
    <cellStyle name="20% - Accent6 22 3 7 3 2" xfId="27755"/>
    <cellStyle name="20% - Accent6 22 3 7 4" xfId="20192"/>
    <cellStyle name="20% - Accent6 22 3 8" xfId="4411"/>
    <cellStyle name="20% - Accent6 22 3 8 2" xfId="8081"/>
    <cellStyle name="20% - Accent6 22 3 8 2 2" xfId="15588"/>
    <cellStyle name="20% - Accent6 22 3 8 2 2 2" xfId="31794"/>
    <cellStyle name="20% - Accent6 22 3 8 2 3" xfId="24287"/>
    <cellStyle name="20% - Accent6 22 3 8 3" xfId="11974"/>
    <cellStyle name="20% - Accent6 22 3 8 3 2" xfId="28180"/>
    <cellStyle name="20% - Accent6 22 3 8 4" xfId="20617"/>
    <cellStyle name="20% - Accent6 22 3 9" xfId="4835"/>
    <cellStyle name="20% - Accent6 22 3 9 2" xfId="8504"/>
    <cellStyle name="20% - Accent6 22 3 9 2 2" xfId="16011"/>
    <cellStyle name="20% - Accent6 22 3 9 2 2 2" xfId="32217"/>
    <cellStyle name="20% - Accent6 22 3 9 2 3" xfId="24710"/>
    <cellStyle name="20% - Accent6 22 3 9 3" xfId="12396"/>
    <cellStyle name="20% - Accent6 22 3 9 3 2" xfId="28602"/>
    <cellStyle name="20% - Accent6 22 3 9 4" xfId="21041"/>
    <cellStyle name="20% - Accent6 22 4" xfId="550"/>
    <cellStyle name="20% - Accent6 22 4 10" xfId="9460"/>
    <cellStyle name="20% - Accent6 22 4 10 2" xfId="25666"/>
    <cellStyle name="20% - Accent6 22 4 11" xfId="17978"/>
    <cellStyle name="20% - Accent6 22 4 2" xfId="1848"/>
    <cellStyle name="20% - Accent6 22 4 2 10" xfId="18155"/>
    <cellStyle name="20% - Accent6 22 4 2 2" xfId="2357"/>
    <cellStyle name="20% - Accent6 22 4 2 2 2" xfId="3204"/>
    <cellStyle name="20% - Accent6 22 4 2 2 2 2" xfId="6986"/>
    <cellStyle name="20% - Accent6 22 4 2 2 2 2 2" xfId="14497"/>
    <cellStyle name="20% - Accent6 22 4 2 2 2 2 2 2" xfId="30703"/>
    <cellStyle name="20% - Accent6 22 4 2 2 2 2 3" xfId="23192"/>
    <cellStyle name="20% - Accent6 22 4 2 2 2 3" xfId="10897"/>
    <cellStyle name="20% - Accent6 22 4 2 2 2 3 2" xfId="27103"/>
    <cellStyle name="20% - Accent6 22 4 2 2 2 4" xfId="19426"/>
    <cellStyle name="20% - Accent6 22 4 2 2 3" xfId="6141"/>
    <cellStyle name="20% - Accent6 22 4 2 2 3 2" xfId="13653"/>
    <cellStyle name="20% - Accent6 22 4 2 2 3 2 2" xfId="29859"/>
    <cellStyle name="20% - Accent6 22 4 2 2 3 3" xfId="22347"/>
    <cellStyle name="20% - Accent6 22 4 2 2 4" xfId="10053"/>
    <cellStyle name="20% - Accent6 22 4 2 2 4 2" xfId="26259"/>
    <cellStyle name="20% - Accent6 22 4 2 2 5" xfId="18581"/>
    <cellStyle name="20% - Accent6 22 4 2 3" xfId="2779"/>
    <cellStyle name="20% - Accent6 22 4 2 3 2" xfId="6563"/>
    <cellStyle name="20% - Accent6 22 4 2 3 2 2" xfId="14075"/>
    <cellStyle name="20% - Accent6 22 4 2 3 2 2 2" xfId="30281"/>
    <cellStyle name="20% - Accent6 22 4 2 3 2 3" xfId="22769"/>
    <cellStyle name="20% - Accent6 22 4 2 3 3" xfId="10475"/>
    <cellStyle name="20% - Accent6 22 4 2 3 3 2" xfId="26681"/>
    <cellStyle name="20% - Accent6 22 4 2 3 4" xfId="19003"/>
    <cellStyle name="20% - Accent6 22 4 2 4" xfId="3710"/>
    <cellStyle name="20% - Accent6 22 4 2 4 2" xfId="7420"/>
    <cellStyle name="20% - Accent6 22 4 2 4 2 2" xfId="14929"/>
    <cellStyle name="20% - Accent6 22 4 2 4 2 2 2" xfId="31135"/>
    <cellStyle name="20% - Accent6 22 4 2 4 2 3" xfId="23626"/>
    <cellStyle name="20% - Accent6 22 4 2 4 3" xfId="11320"/>
    <cellStyle name="20% - Accent6 22 4 2 4 3 2" xfId="27526"/>
    <cellStyle name="20% - Accent6 22 4 2 4 4" xfId="19921"/>
    <cellStyle name="20% - Accent6 22 4 2 5" xfId="4179"/>
    <cellStyle name="20% - Accent6 22 4 2 5 2" xfId="7849"/>
    <cellStyle name="20% - Accent6 22 4 2 5 2 2" xfId="15356"/>
    <cellStyle name="20% - Accent6 22 4 2 5 2 2 2" xfId="31562"/>
    <cellStyle name="20% - Accent6 22 4 2 5 2 3" xfId="24055"/>
    <cellStyle name="20% - Accent6 22 4 2 5 3" xfId="11742"/>
    <cellStyle name="20% - Accent6 22 4 2 5 3 2" xfId="27948"/>
    <cellStyle name="20% - Accent6 22 4 2 5 4" xfId="20385"/>
    <cellStyle name="20% - Accent6 22 4 2 6" xfId="4604"/>
    <cellStyle name="20% - Accent6 22 4 2 6 2" xfId="8274"/>
    <cellStyle name="20% - Accent6 22 4 2 6 2 2" xfId="15781"/>
    <cellStyle name="20% - Accent6 22 4 2 6 2 2 2" xfId="31987"/>
    <cellStyle name="20% - Accent6 22 4 2 6 2 3" xfId="24480"/>
    <cellStyle name="20% - Accent6 22 4 2 6 3" xfId="12167"/>
    <cellStyle name="20% - Accent6 22 4 2 6 3 2" xfId="28373"/>
    <cellStyle name="20% - Accent6 22 4 2 6 4" xfId="20810"/>
    <cellStyle name="20% - Accent6 22 4 2 7" xfId="5031"/>
    <cellStyle name="20% - Accent6 22 4 2 7 2" xfId="8697"/>
    <cellStyle name="20% - Accent6 22 4 2 7 2 2" xfId="16204"/>
    <cellStyle name="20% - Accent6 22 4 2 7 2 2 2" xfId="32410"/>
    <cellStyle name="20% - Accent6 22 4 2 7 2 3" xfId="24903"/>
    <cellStyle name="20% - Accent6 22 4 2 7 3" xfId="12589"/>
    <cellStyle name="20% - Accent6 22 4 2 7 3 2" xfId="28795"/>
    <cellStyle name="20% - Accent6 22 4 2 7 4" xfId="21237"/>
    <cellStyle name="20% - Accent6 22 4 2 8" xfId="5703"/>
    <cellStyle name="20% - Accent6 22 4 2 8 2" xfId="13218"/>
    <cellStyle name="20% - Accent6 22 4 2 8 2 2" xfId="29424"/>
    <cellStyle name="20% - Accent6 22 4 2 8 3" xfId="21909"/>
    <cellStyle name="20% - Accent6 22 4 2 9" xfId="9630"/>
    <cellStyle name="20% - Accent6 22 4 2 9 2" xfId="25836"/>
    <cellStyle name="20% - Accent6 22 4 3" xfId="2121"/>
    <cellStyle name="20% - Accent6 22 4 3 2" xfId="3034"/>
    <cellStyle name="20% - Accent6 22 4 3 2 2" xfId="6816"/>
    <cellStyle name="20% - Accent6 22 4 3 2 2 2" xfId="14327"/>
    <cellStyle name="20% - Accent6 22 4 3 2 2 2 2" xfId="30533"/>
    <cellStyle name="20% - Accent6 22 4 3 2 2 3" xfId="23022"/>
    <cellStyle name="20% - Accent6 22 4 3 2 3" xfId="10727"/>
    <cellStyle name="20% - Accent6 22 4 3 2 3 2" xfId="26933"/>
    <cellStyle name="20% - Accent6 22 4 3 2 4" xfId="19256"/>
    <cellStyle name="20% - Accent6 22 4 3 3" xfId="5960"/>
    <cellStyle name="20% - Accent6 22 4 3 3 2" xfId="13474"/>
    <cellStyle name="20% - Accent6 22 4 3 3 2 2" xfId="29680"/>
    <cellStyle name="20% - Accent6 22 4 3 3 3" xfId="22166"/>
    <cellStyle name="20% - Accent6 22 4 3 4" xfId="9883"/>
    <cellStyle name="20% - Accent6 22 4 3 4 2" xfId="26089"/>
    <cellStyle name="20% - Accent6 22 4 3 5" xfId="18410"/>
    <cellStyle name="20% - Accent6 22 4 4" xfId="2609"/>
    <cellStyle name="20% - Accent6 22 4 4 2" xfId="6393"/>
    <cellStyle name="20% - Accent6 22 4 4 2 2" xfId="13905"/>
    <cellStyle name="20% - Accent6 22 4 4 2 2 2" xfId="30111"/>
    <cellStyle name="20% - Accent6 22 4 4 2 3" xfId="22599"/>
    <cellStyle name="20% - Accent6 22 4 4 3" xfId="10305"/>
    <cellStyle name="20% - Accent6 22 4 4 3 2" xfId="26511"/>
    <cellStyle name="20% - Accent6 22 4 4 4" xfId="18833"/>
    <cellStyle name="20% - Accent6 22 4 5" xfId="3485"/>
    <cellStyle name="20% - Accent6 22 4 5 2" xfId="7243"/>
    <cellStyle name="20% - Accent6 22 4 5 2 2" xfId="14753"/>
    <cellStyle name="20% - Accent6 22 4 5 2 2 2" xfId="30959"/>
    <cellStyle name="20% - Accent6 22 4 5 2 3" xfId="23449"/>
    <cellStyle name="20% - Accent6 22 4 5 3" xfId="11150"/>
    <cellStyle name="20% - Accent6 22 4 5 3 2" xfId="27356"/>
    <cellStyle name="20% - Accent6 22 4 5 4" xfId="19703"/>
    <cellStyle name="20% - Accent6 22 4 6" xfId="4009"/>
    <cellStyle name="20% - Accent6 22 4 6 2" xfId="7679"/>
    <cellStyle name="20% - Accent6 22 4 6 2 2" xfId="15186"/>
    <cellStyle name="20% - Accent6 22 4 6 2 2 2" xfId="31392"/>
    <cellStyle name="20% - Accent6 22 4 6 2 3" xfId="23885"/>
    <cellStyle name="20% - Accent6 22 4 6 3" xfId="11572"/>
    <cellStyle name="20% - Accent6 22 4 6 3 2" xfId="27778"/>
    <cellStyle name="20% - Accent6 22 4 6 4" xfId="20215"/>
    <cellStyle name="20% - Accent6 22 4 7" xfId="4434"/>
    <cellStyle name="20% - Accent6 22 4 7 2" xfId="8104"/>
    <cellStyle name="20% - Accent6 22 4 7 2 2" xfId="15611"/>
    <cellStyle name="20% - Accent6 22 4 7 2 2 2" xfId="31817"/>
    <cellStyle name="20% - Accent6 22 4 7 2 3" xfId="24310"/>
    <cellStyle name="20% - Accent6 22 4 7 3" xfId="11997"/>
    <cellStyle name="20% - Accent6 22 4 7 3 2" xfId="28203"/>
    <cellStyle name="20% - Accent6 22 4 7 4" xfId="20640"/>
    <cellStyle name="20% - Accent6 22 4 8" xfId="4859"/>
    <cellStyle name="20% - Accent6 22 4 8 2" xfId="8527"/>
    <cellStyle name="20% - Accent6 22 4 8 2 2" xfId="16034"/>
    <cellStyle name="20% - Accent6 22 4 8 2 2 2" xfId="32240"/>
    <cellStyle name="20% - Accent6 22 4 8 2 3" xfId="24733"/>
    <cellStyle name="20% - Accent6 22 4 8 3" xfId="12419"/>
    <cellStyle name="20% - Accent6 22 4 8 3 2" xfId="28625"/>
    <cellStyle name="20% - Accent6 22 4 8 4" xfId="21065"/>
    <cellStyle name="20% - Accent6 22 4 9" xfId="5345"/>
    <cellStyle name="20% - Accent6 22 4 9 2" xfId="12894"/>
    <cellStyle name="20% - Accent6 22 4 9 2 2" xfId="29100"/>
    <cellStyle name="20% - Accent6 22 4 9 3" xfId="21551"/>
    <cellStyle name="20% - Accent6 22 5" xfId="1340"/>
    <cellStyle name="20% - Accent6 22 6" xfId="1849"/>
    <cellStyle name="20% - Accent6 22 6 10" xfId="18156"/>
    <cellStyle name="20% - Accent6 22 6 2" xfId="2358"/>
    <cellStyle name="20% - Accent6 22 6 2 2" xfId="3205"/>
    <cellStyle name="20% - Accent6 22 6 2 2 2" xfId="6987"/>
    <cellStyle name="20% - Accent6 22 6 2 2 2 2" xfId="14498"/>
    <cellStyle name="20% - Accent6 22 6 2 2 2 2 2" xfId="30704"/>
    <cellStyle name="20% - Accent6 22 6 2 2 2 3" xfId="23193"/>
    <cellStyle name="20% - Accent6 22 6 2 2 3" xfId="10898"/>
    <cellStyle name="20% - Accent6 22 6 2 2 3 2" xfId="27104"/>
    <cellStyle name="20% - Accent6 22 6 2 2 4" xfId="19427"/>
    <cellStyle name="20% - Accent6 22 6 2 3" xfId="6142"/>
    <cellStyle name="20% - Accent6 22 6 2 3 2" xfId="13654"/>
    <cellStyle name="20% - Accent6 22 6 2 3 2 2" xfId="29860"/>
    <cellStyle name="20% - Accent6 22 6 2 3 3" xfId="22348"/>
    <cellStyle name="20% - Accent6 22 6 2 4" xfId="10054"/>
    <cellStyle name="20% - Accent6 22 6 2 4 2" xfId="26260"/>
    <cellStyle name="20% - Accent6 22 6 2 5" xfId="18582"/>
    <cellStyle name="20% - Accent6 22 6 3" xfId="2780"/>
    <cellStyle name="20% - Accent6 22 6 3 2" xfId="6564"/>
    <cellStyle name="20% - Accent6 22 6 3 2 2" xfId="14076"/>
    <cellStyle name="20% - Accent6 22 6 3 2 2 2" xfId="30282"/>
    <cellStyle name="20% - Accent6 22 6 3 2 3" xfId="22770"/>
    <cellStyle name="20% - Accent6 22 6 3 3" xfId="10476"/>
    <cellStyle name="20% - Accent6 22 6 3 3 2" xfId="26682"/>
    <cellStyle name="20% - Accent6 22 6 3 4" xfId="19004"/>
    <cellStyle name="20% - Accent6 22 6 4" xfId="3711"/>
    <cellStyle name="20% - Accent6 22 6 4 2" xfId="7421"/>
    <cellStyle name="20% - Accent6 22 6 4 2 2" xfId="14930"/>
    <cellStyle name="20% - Accent6 22 6 4 2 2 2" xfId="31136"/>
    <cellStyle name="20% - Accent6 22 6 4 2 3" xfId="23627"/>
    <cellStyle name="20% - Accent6 22 6 4 3" xfId="11321"/>
    <cellStyle name="20% - Accent6 22 6 4 3 2" xfId="27527"/>
    <cellStyle name="20% - Accent6 22 6 4 4" xfId="19922"/>
    <cellStyle name="20% - Accent6 22 6 5" xfId="4180"/>
    <cellStyle name="20% - Accent6 22 6 5 2" xfId="7850"/>
    <cellStyle name="20% - Accent6 22 6 5 2 2" xfId="15357"/>
    <cellStyle name="20% - Accent6 22 6 5 2 2 2" xfId="31563"/>
    <cellStyle name="20% - Accent6 22 6 5 2 3" xfId="24056"/>
    <cellStyle name="20% - Accent6 22 6 5 3" xfId="11743"/>
    <cellStyle name="20% - Accent6 22 6 5 3 2" xfId="27949"/>
    <cellStyle name="20% - Accent6 22 6 5 4" xfId="20386"/>
    <cellStyle name="20% - Accent6 22 6 6" xfId="4605"/>
    <cellStyle name="20% - Accent6 22 6 6 2" xfId="8275"/>
    <cellStyle name="20% - Accent6 22 6 6 2 2" xfId="15782"/>
    <cellStyle name="20% - Accent6 22 6 6 2 2 2" xfId="31988"/>
    <cellStyle name="20% - Accent6 22 6 6 2 3" xfId="24481"/>
    <cellStyle name="20% - Accent6 22 6 6 3" xfId="12168"/>
    <cellStyle name="20% - Accent6 22 6 6 3 2" xfId="28374"/>
    <cellStyle name="20% - Accent6 22 6 6 4" xfId="20811"/>
    <cellStyle name="20% - Accent6 22 6 7" xfId="5032"/>
    <cellStyle name="20% - Accent6 22 6 7 2" xfId="8698"/>
    <cellStyle name="20% - Accent6 22 6 7 2 2" xfId="16205"/>
    <cellStyle name="20% - Accent6 22 6 7 2 2 2" xfId="32411"/>
    <cellStyle name="20% - Accent6 22 6 7 2 3" xfId="24904"/>
    <cellStyle name="20% - Accent6 22 6 7 3" xfId="12590"/>
    <cellStyle name="20% - Accent6 22 6 7 3 2" xfId="28796"/>
    <cellStyle name="20% - Accent6 22 6 7 4" xfId="21238"/>
    <cellStyle name="20% - Accent6 22 6 8" xfId="5704"/>
    <cellStyle name="20% - Accent6 22 6 8 2" xfId="13219"/>
    <cellStyle name="20% - Accent6 22 6 8 2 2" xfId="29425"/>
    <cellStyle name="20% - Accent6 22 6 8 3" xfId="21910"/>
    <cellStyle name="20% - Accent6 22 6 9" xfId="9631"/>
    <cellStyle name="20% - Accent6 22 6 9 2" xfId="25837"/>
    <cellStyle name="20% - Accent6 22 7" xfId="2054"/>
    <cellStyle name="20% - Accent6 22 7 2" xfId="2967"/>
    <cellStyle name="20% - Accent6 22 7 2 2" xfId="6749"/>
    <cellStyle name="20% - Accent6 22 7 2 2 2" xfId="14260"/>
    <cellStyle name="20% - Accent6 22 7 2 2 2 2" xfId="30466"/>
    <cellStyle name="20% - Accent6 22 7 2 2 3" xfId="22955"/>
    <cellStyle name="20% - Accent6 22 7 2 3" xfId="10660"/>
    <cellStyle name="20% - Accent6 22 7 2 3 2" xfId="26866"/>
    <cellStyle name="20% - Accent6 22 7 2 4" xfId="19189"/>
    <cellStyle name="20% - Accent6 22 7 3" xfId="5893"/>
    <cellStyle name="20% - Accent6 22 7 3 2" xfId="13407"/>
    <cellStyle name="20% - Accent6 22 7 3 2 2" xfId="29613"/>
    <cellStyle name="20% - Accent6 22 7 3 3" xfId="22099"/>
    <cellStyle name="20% - Accent6 22 7 4" xfId="9816"/>
    <cellStyle name="20% - Accent6 22 7 4 2" xfId="26022"/>
    <cellStyle name="20% - Accent6 22 7 5" xfId="18343"/>
    <cellStyle name="20% - Accent6 22 8" xfId="2542"/>
    <cellStyle name="20% - Accent6 22 8 2" xfId="6326"/>
    <cellStyle name="20% - Accent6 22 8 2 2" xfId="13838"/>
    <cellStyle name="20% - Accent6 22 8 2 2 2" xfId="30044"/>
    <cellStyle name="20% - Accent6 22 8 2 3" xfId="22532"/>
    <cellStyle name="20% - Accent6 22 8 3" xfId="10238"/>
    <cellStyle name="20% - Accent6 22 8 3 2" xfId="26444"/>
    <cellStyle name="20% - Accent6 22 8 4" xfId="18766"/>
    <cellStyle name="20% - Accent6 22 9" xfId="3418"/>
    <cellStyle name="20% - Accent6 22 9 2" xfId="7176"/>
    <cellStyle name="20% - Accent6 22 9 2 2" xfId="14686"/>
    <cellStyle name="20% - Accent6 22 9 2 2 2" xfId="30892"/>
    <cellStyle name="20% - Accent6 22 9 2 3" xfId="23382"/>
    <cellStyle name="20% - Accent6 22 9 3" xfId="11083"/>
    <cellStyle name="20% - Accent6 22 9 3 2" xfId="27289"/>
    <cellStyle name="20% - Accent6 22 9 4" xfId="19636"/>
    <cellStyle name="20% - Accent6 23" xfId="895"/>
    <cellStyle name="20% - Accent6 24" xfId="1810"/>
    <cellStyle name="20% - Accent6 24 10" xfId="18117"/>
    <cellStyle name="20% - Accent6 24 2" xfId="2319"/>
    <cellStyle name="20% - Accent6 24 2 2" xfId="3166"/>
    <cellStyle name="20% - Accent6 24 2 2 2" xfId="6948"/>
    <cellStyle name="20% - Accent6 24 2 2 2 2" xfId="14459"/>
    <cellStyle name="20% - Accent6 24 2 2 2 2 2" xfId="30665"/>
    <cellStyle name="20% - Accent6 24 2 2 2 3" xfId="23154"/>
    <cellStyle name="20% - Accent6 24 2 2 3" xfId="10859"/>
    <cellStyle name="20% - Accent6 24 2 2 3 2" xfId="27065"/>
    <cellStyle name="20% - Accent6 24 2 2 4" xfId="19388"/>
    <cellStyle name="20% - Accent6 24 2 3" xfId="6103"/>
    <cellStyle name="20% - Accent6 24 2 3 2" xfId="13615"/>
    <cellStyle name="20% - Accent6 24 2 3 2 2" xfId="29821"/>
    <cellStyle name="20% - Accent6 24 2 3 3" xfId="22309"/>
    <cellStyle name="20% - Accent6 24 2 4" xfId="10015"/>
    <cellStyle name="20% - Accent6 24 2 4 2" xfId="26221"/>
    <cellStyle name="20% - Accent6 24 2 5" xfId="18543"/>
    <cellStyle name="20% - Accent6 24 3" xfId="2741"/>
    <cellStyle name="20% - Accent6 24 3 2" xfId="6525"/>
    <cellStyle name="20% - Accent6 24 3 2 2" xfId="14037"/>
    <cellStyle name="20% - Accent6 24 3 2 2 2" xfId="30243"/>
    <cellStyle name="20% - Accent6 24 3 2 3" xfId="22731"/>
    <cellStyle name="20% - Accent6 24 3 3" xfId="10437"/>
    <cellStyle name="20% - Accent6 24 3 3 2" xfId="26643"/>
    <cellStyle name="20% - Accent6 24 3 4" xfId="18965"/>
    <cellStyle name="20% - Accent6 24 4" xfId="3672"/>
    <cellStyle name="20% - Accent6 24 4 2" xfId="7382"/>
    <cellStyle name="20% - Accent6 24 4 2 2" xfId="14891"/>
    <cellStyle name="20% - Accent6 24 4 2 2 2" xfId="31097"/>
    <cellStyle name="20% - Accent6 24 4 2 3" xfId="23588"/>
    <cellStyle name="20% - Accent6 24 4 3" xfId="11282"/>
    <cellStyle name="20% - Accent6 24 4 3 2" xfId="27488"/>
    <cellStyle name="20% - Accent6 24 4 4" xfId="19883"/>
    <cellStyle name="20% - Accent6 24 5" xfId="4141"/>
    <cellStyle name="20% - Accent6 24 5 2" xfId="7811"/>
    <cellStyle name="20% - Accent6 24 5 2 2" xfId="15318"/>
    <cellStyle name="20% - Accent6 24 5 2 2 2" xfId="31524"/>
    <cellStyle name="20% - Accent6 24 5 2 3" xfId="24017"/>
    <cellStyle name="20% - Accent6 24 5 3" xfId="11704"/>
    <cellStyle name="20% - Accent6 24 5 3 2" xfId="27910"/>
    <cellStyle name="20% - Accent6 24 5 4" xfId="20347"/>
    <cellStyle name="20% - Accent6 24 6" xfId="4566"/>
    <cellStyle name="20% - Accent6 24 6 2" xfId="8236"/>
    <cellStyle name="20% - Accent6 24 6 2 2" xfId="15743"/>
    <cellStyle name="20% - Accent6 24 6 2 2 2" xfId="31949"/>
    <cellStyle name="20% - Accent6 24 6 2 3" xfId="24442"/>
    <cellStyle name="20% - Accent6 24 6 3" xfId="12129"/>
    <cellStyle name="20% - Accent6 24 6 3 2" xfId="28335"/>
    <cellStyle name="20% - Accent6 24 6 4" xfId="20772"/>
    <cellStyle name="20% - Accent6 24 7" xfId="4993"/>
    <cellStyle name="20% - Accent6 24 7 2" xfId="8659"/>
    <cellStyle name="20% - Accent6 24 7 2 2" xfId="16166"/>
    <cellStyle name="20% - Accent6 24 7 2 2 2" xfId="32372"/>
    <cellStyle name="20% - Accent6 24 7 2 3" xfId="24865"/>
    <cellStyle name="20% - Accent6 24 7 3" xfId="12551"/>
    <cellStyle name="20% - Accent6 24 7 3 2" xfId="28757"/>
    <cellStyle name="20% - Accent6 24 7 4" xfId="21199"/>
    <cellStyle name="20% - Accent6 24 8" xfId="5665"/>
    <cellStyle name="20% - Accent6 24 8 2" xfId="13180"/>
    <cellStyle name="20% - Accent6 24 8 2 2" xfId="29386"/>
    <cellStyle name="20% - Accent6 24 8 3" xfId="21871"/>
    <cellStyle name="20% - Accent6 24 9" xfId="9592"/>
    <cellStyle name="20% - Accent6 24 9 2" xfId="25798"/>
    <cellStyle name="20% - Accent6 25" xfId="105"/>
    <cellStyle name="20% - Accent6 3" xfId="118"/>
    <cellStyle name="20% - Accent6 3 2" xfId="1353"/>
    <cellStyle name="20% - Accent6 3 3" xfId="882"/>
    <cellStyle name="20% - Accent6 4" xfId="119"/>
    <cellStyle name="20% - Accent6 4 2" xfId="1354"/>
    <cellStyle name="20% - Accent6 4 3" xfId="881"/>
    <cellStyle name="20% - Accent6 5" xfId="120"/>
    <cellStyle name="20% - Accent6 5 2" xfId="1355"/>
    <cellStyle name="20% - Accent6 5 3" xfId="880"/>
    <cellStyle name="20% - Accent6 6" xfId="121"/>
    <cellStyle name="20% - Accent6 6 2" xfId="1356"/>
    <cellStyle name="20% - Accent6 6 3" xfId="879"/>
    <cellStyle name="20% - Accent6 7" xfId="122"/>
    <cellStyle name="20% - Accent6 7 2" xfId="1357"/>
    <cellStyle name="20% - Accent6 7 3" xfId="878"/>
    <cellStyle name="20% - Accent6 8" xfId="123"/>
    <cellStyle name="20% - Accent6 8 2" xfId="1358"/>
    <cellStyle name="20% - Accent6 8 3" xfId="877"/>
    <cellStyle name="20% - Accent6 9" xfId="124"/>
    <cellStyle name="20% - Accent6 9 2" xfId="1359"/>
    <cellStyle name="20% - Accent6 9 3" xfId="876"/>
    <cellStyle name="40% - Accent1" xfId="16837" builtinId="31" customBuiltin="1"/>
    <cellStyle name="40% - Accent1 10" xfId="126"/>
    <cellStyle name="40% - Accent1 10 2" xfId="1361"/>
    <cellStyle name="40% - Accent1 10 3" xfId="874"/>
    <cellStyle name="40% - Accent1 11" xfId="127"/>
    <cellStyle name="40% - Accent1 11 2" xfId="1362"/>
    <cellStyle name="40% - Accent1 11 3" xfId="873"/>
    <cellStyle name="40% - Accent1 12" xfId="128"/>
    <cellStyle name="40% - Accent1 12 2" xfId="1363"/>
    <cellStyle name="40% - Accent1 12 3" xfId="872"/>
    <cellStyle name="40% - Accent1 13" xfId="129"/>
    <cellStyle name="40% - Accent1 13 2" xfId="1364"/>
    <cellStyle name="40% - Accent1 13 3" xfId="871"/>
    <cellStyle name="40% - Accent1 14" xfId="130"/>
    <cellStyle name="40% - Accent1 14 2" xfId="1365"/>
    <cellStyle name="40% - Accent1 14 3" xfId="870"/>
    <cellStyle name="40% - Accent1 15" xfId="131"/>
    <cellStyle name="40% - Accent1 15 2" xfId="1366"/>
    <cellStyle name="40% - Accent1 15 3" xfId="869"/>
    <cellStyle name="40% - Accent1 16" xfId="132"/>
    <cellStyle name="40% - Accent1 16 2" xfId="1367"/>
    <cellStyle name="40% - Accent1 16 3" xfId="868"/>
    <cellStyle name="40% - Accent1 17" xfId="133"/>
    <cellStyle name="40% - Accent1 17 2" xfId="1368"/>
    <cellStyle name="40% - Accent1 17 3" xfId="867"/>
    <cellStyle name="40% - Accent1 18" xfId="134"/>
    <cellStyle name="40% - Accent1 18 2" xfId="1369"/>
    <cellStyle name="40% - Accent1 18 3" xfId="866"/>
    <cellStyle name="40% - Accent1 19" xfId="135"/>
    <cellStyle name="40% - Accent1 19 2" xfId="1370"/>
    <cellStyle name="40% - Accent1 19 3" xfId="865"/>
    <cellStyle name="40% - Accent1 2" xfId="136"/>
    <cellStyle name="40% - Accent1 2 2" xfId="1371"/>
    <cellStyle name="40% - Accent1 2 3" xfId="864"/>
    <cellStyle name="40% - Accent1 20" xfId="137"/>
    <cellStyle name="40% - Accent1 20 2" xfId="1372"/>
    <cellStyle name="40% - Accent1 20 3" xfId="863"/>
    <cellStyle name="40% - Accent1 21" xfId="398"/>
    <cellStyle name="40% - Accent1 21 2" xfId="670"/>
    <cellStyle name="40% - Accent1 22" xfId="457"/>
    <cellStyle name="40% - Accent1 22 10" xfId="3933"/>
    <cellStyle name="40% - Accent1 22 10 2" xfId="7603"/>
    <cellStyle name="40% - Accent1 22 10 2 2" xfId="15110"/>
    <cellStyle name="40% - Accent1 22 10 2 2 2" xfId="31316"/>
    <cellStyle name="40% - Accent1 22 10 2 3" xfId="23809"/>
    <cellStyle name="40% - Accent1 22 10 3" xfId="11496"/>
    <cellStyle name="40% - Accent1 22 10 3 2" xfId="27702"/>
    <cellStyle name="40% - Accent1 22 10 4" xfId="20139"/>
    <cellStyle name="40% - Accent1 22 11" xfId="4358"/>
    <cellStyle name="40% - Accent1 22 11 2" xfId="8028"/>
    <cellStyle name="40% - Accent1 22 11 2 2" xfId="15535"/>
    <cellStyle name="40% - Accent1 22 11 2 2 2" xfId="31741"/>
    <cellStyle name="40% - Accent1 22 11 2 3" xfId="24234"/>
    <cellStyle name="40% - Accent1 22 11 3" xfId="11921"/>
    <cellStyle name="40% - Accent1 22 11 3 2" xfId="28127"/>
    <cellStyle name="40% - Accent1 22 11 4" xfId="20564"/>
    <cellStyle name="40% - Accent1 22 12" xfId="4781"/>
    <cellStyle name="40% - Accent1 22 12 2" xfId="8450"/>
    <cellStyle name="40% - Accent1 22 12 2 2" xfId="15957"/>
    <cellStyle name="40% - Accent1 22 12 2 2 2" xfId="32163"/>
    <cellStyle name="40% - Accent1 22 12 2 3" xfId="24656"/>
    <cellStyle name="40% - Accent1 22 12 3" xfId="12343"/>
    <cellStyle name="40% - Accent1 22 12 3 2" xfId="28549"/>
    <cellStyle name="40% - Accent1 22 12 4" xfId="20987"/>
    <cellStyle name="40% - Accent1 22 13" xfId="5268"/>
    <cellStyle name="40% - Accent1 22 13 2" xfId="12817"/>
    <cellStyle name="40% - Accent1 22 13 2 2" xfId="29023"/>
    <cellStyle name="40% - Accent1 22 13 3" xfId="21474"/>
    <cellStyle name="40% - Accent1 22 14" xfId="9384"/>
    <cellStyle name="40% - Accent1 22 14 2" xfId="25590"/>
    <cellStyle name="40% - Accent1 22 15" xfId="17900"/>
    <cellStyle name="40% - Accent1 22 2" xfId="492"/>
    <cellStyle name="40% - Accent1 22 2 10" xfId="5291"/>
    <cellStyle name="40% - Accent1 22 2 10 2" xfId="12840"/>
    <cellStyle name="40% - Accent1 22 2 10 2 2" xfId="29046"/>
    <cellStyle name="40% - Accent1 22 2 10 3" xfId="21497"/>
    <cellStyle name="40% - Accent1 22 2 11" xfId="9406"/>
    <cellStyle name="40% - Accent1 22 2 11 2" xfId="25612"/>
    <cellStyle name="40% - Accent1 22 2 12" xfId="17923"/>
    <cellStyle name="40% - Accent1 22 2 2" xfId="563"/>
    <cellStyle name="40% - Accent1 22 2 2 10" xfId="9473"/>
    <cellStyle name="40% - Accent1 22 2 2 10 2" xfId="25679"/>
    <cellStyle name="40% - Accent1 22 2 2 11" xfId="17991"/>
    <cellStyle name="40% - Accent1 22 2 2 2" xfId="1850"/>
    <cellStyle name="40% - Accent1 22 2 2 2 10" xfId="18157"/>
    <cellStyle name="40% - Accent1 22 2 2 2 2" xfId="2359"/>
    <cellStyle name="40% - Accent1 22 2 2 2 2 2" xfId="3206"/>
    <cellStyle name="40% - Accent1 22 2 2 2 2 2 2" xfId="6988"/>
    <cellStyle name="40% - Accent1 22 2 2 2 2 2 2 2" xfId="14499"/>
    <cellStyle name="40% - Accent1 22 2 2 2 2 2 2 2 2" xfId="30705"/>
    <cellStyle name="40% - Accent1 22 2 2 2 2 2 2 3" xfId="23194"/>
    <cellStyle name="40% - Accent1 22 2 2 2 2 2 3" xfId="10899"/>
    <cellStyle name="40% - Accent1 22 2 2 2 2 2 3 2" xfId="27105"/>
    <cellStyle name="40% - Accent1 22 2 2 2 2 2 4" xfId="19428"/>
    <cellStyle name="40% - Accent1 22 2 2 2 2 3" xfId="6143"/>
    <cellStyle name="40% - Accent1 22 2 2 2 2 3 2" xfId="13655"/>
    <cellStyle name="40% - Accent1 22 2 2 2 2 3 2 2" xfId="29861"/>
    <cellStyle name="40% - Accent1 22 2 2 2 2 3 3" xfId="22349"/>
    <cellStyle name="40% - Accent1 22 2 2 2 2 4" xfId="10055"/>
    <cellStyle name="40% - Accent1 22 2 2 2 2 4 2" xfId="26261"/>
    <cellStyle name="40% - Accent1 22 2 2 2 2 5" xfId="18583"/>
    <cellStyle name="40% - Accent1 22 2 2 2 3" xfId="2781"/>
    <cellStyle name="40% - Accent1 22 2 2 2 3 2" xfId="6565"/>
    <cellStyle name="40% - Accent1 22 2 2 2 3 2 2" xfId="14077"/>
    <cellStyle name="40% - Accent1 22 2 2 2 3 2 2 2" xfId="30283"/>
    <cellStyle name="40% - Accent1 22 2 2 2 3 2 3" xfId="22771"/>
    <cellStyle name="40% - Accent1 22 2 2 2 3 3" xfId="10477"/>
    <cellStyle name="40% - Accent1 22 2 2 2 3 3 2" xfId="26683"/>
    <cellStyle name="40% - Accent1 22 2 2 2 3 4" xfId="19005"/>
    <cellStyle name="40% - Accent1 22 2 2 2 4" xfId="3712"/>
    <cellStyle name="40% - Accent1 22 2 2 2 4 2" xfId="7422"/>
    <cellStyle name="40% - Accent1 22 2 2 2 4 2 2" xfId="14931"/>
    <cellStyle name="40% - Accent1 22 2 2 2 4 2 2 2" xfId="31137"/>
    <cellStyle name="40% - Accent1 22 2 2 2 4 2 3" xfId="23628"/>
    <cellStyle name="40% - Accent1 22 2 2 2 4 3" xfId="11322"/>
    <cellStyle name="40% - Accent1 22 2 2 2 4 3 2" xfId="27528"/>
    <cellStyle name="40% - Accent1 22 2 2 2 4 4" xfId="19923"/>
    <cellStyle name="40% - Accent1 22 2 2 2 5" xfId="4181"/>
    <cellStyle name="40% - Accent1 22 2 2 2 5 2" xfId="7851"/>
    <cellStyle name="40% - Accent1 22 2 2 2 5 2 2" xfId="15358"/>
    <cellStyle name="40% - Accent1 22 2 2 2 5 2 2 2" xfId="31564"/>
    <cellStyle name="40% - Accent1 22 2 2 2 5 2 3" xfId="24057"/>
    <cellStyle name="40% - Accent1 22 2 2 2 5 3" xfId="11744"/>
    <cellStyle name="40% - Accent1 22 2 2 2 5 3 2" xfId="27950"/>
    <cellStyle name="40% - Accent1 22 2 2 2 5 4" xfId="20387"/>
    <cellStyle name="40% - Accent1 22 2 2 2 6" xfId="4606"/>
    <cellStyle name="40% - Accent1 22 2 2 2 6 2" xfId="8276"/>
    <cellStyle name="40% - Accent1 22 2 2 2 6 2 2" xfId="15783"/>
    <cellStyle name="40% - Accent1 22 2 2 2 6 2 2 2" xfId="31989"/>
    <cellStyle name="40% - Accent1 22 2 2 2 6 2 3" xfId="24482"/>
    <cellStyle name="40% - Accent1 22 2 2 2 6 3" xfId="12169"/>
    <cellStyle name="40% - Accent1 22 2 2 2 6 3 2" xfId="28375"/>
    <cellStyle name="40% - Accent1 22 2 2 2 6 4" xfId="20812"/>
    <cellStyle name="40% - Accent1 22 2 2 2 7" xfId="5033"/>
    <cellStyle name="40% - Accent1 22 2 2 2 7 2" xfId="8699"/>
    <cellStyle name="40% - Accent1 22 2 2 2 7 2 2" xfId="16206"/>
    <cellStyle name="40% - Accent1 22 2 2 2 7 2 2 2" xfId="32412"/>
    <cellStyle name="40% - Accent1 22 2 2 2 7 2 3" xfId="24905"/>
    <cellStyle name="40% - Accent1 22 2 2 2 7 3" xfId="12591"/>
    <cellStyle name="40% - Accent1 22 2 2 2 7 3 2" xfId="28797"/>
    <cellStyle name="40% - Accent1 22 2 2 2 7 4" xfId="21239"/>
    <cellStyle name="40% - Accent1 22 2 2 2 8" xfId="5705"/>
    <cellStyle name="40% - Accent1 22 2 2 2 8 2" xfId="13220"/>
    <cellStyle name="40% - Accent1 22 2 2 2 8 2 2" xfId="29426"/>
    <cellStyle name="40% - Accent1 22 2 2 2 8 3" xfId="21911"/>
    <cellStyle name="40% - Accent1 22 2 2 2 9" xfId="9632"/>
    <cellStyle name="40% - Accent1 22 2 2 2 9 2" xfId="25838"/>
    <cellStyle name="40% - Accent1 22 2 2 3" xfId="2134"/>
    <cellStyle name="40% - Accent1 22 2 2 3 2" xfId="3047"/>
    <cellStyle name="40% - Accent1 22 2 2 3 2 2" xfId="6829"/>
    <cellStyle name="40% - Accent1 22 2 2 3 2 2 2" xfId="14340"/>
    <cellStyle name="40% - Accent1 22 2 2 3 2 2 2 2" xfId="30546"/>
    <cellStyle name="40% - Accent1 22 2 2 3 2 2 3" xfId="23035"/>
    <cellStyle name="40% - Accent1 22 2 2 3 2 3" xfId="10740"/>
    <cellStyle name="40% - Accent1 22 2 2 3 2 3 2" xfId="26946"/>
    <cellStyle name="40% - Accent1 22 2 2 3 2 4" xfId="19269"/>
    <cellStyle name="40% - Accent1 22 2 2 3 3" xfId="5973"/>
    <cellStyle name="40% - Accent1 22 2 2 3 3 2" xfId="13487"/>
    <cellStyle name="40% - Accent1 22 2 2 3 3 2 2" xfId="29693"/>
    <cellStyle name="40% - Accent1 22 2 2 3 3 3" xfId="22179"/>
    <cellStyle name="40% - Accent1 22 2 2 3 4" xfId="9896"/>
    <cellStyle name="40% - Accent1 22 2 2 3 4 2" xfId="26102"/>
    <cellStyle name="40% - Accent1 22 2 2 3 5" xfId="18423"/>
    <cellStyle name="40% - Accent1 22 2 2 4" xfId="2622"/>
    <cellStyle name="40% - Accent1 22 2 2 4 2" xfId="6406"/>
    <cellStyle name="40% - Accent1 22 2 2 4 2 2" xfId="13918"/>
    <cellStyle name="40% - Accent1 22 2 2 4 2 2 2" xfId="30124"/>
    <cellStyle name="40% - Accent1 22 2 2 4 2 3" xfId="22612"/>
    <cellStyle name="40% - Accent1 22 2 2 4 3" xfId="10318"/>
    <cellStyle name="40% - Accent1 22 2 2 4 3 2" xfId="26524"/>
    <cellStyle name="40% - Accent1 22 2 2 4 4" xfId="18846"/>
    <cellStyle name="40% - Accent1 22 2 2 5" xfId="3498"/>
    <cellStyle name="40% - Accent1 22 2 2 5 2" xfId="7256"/>
    <cellStyle name="40% - Accent1 22 2 2 5 2 2" xfId="14766"/>
    <cellStyle name="40% - Accent1 22 2 2 5 2 2 2" xfId="30972"/>
    <cellStyle name="40% - Accent1 22 2 2 5 2 3" xfId="23462"/>
    <cellStyle name="40% - Accent1 22 2 2 5 3" xfId="11163"/>
    <cellStyle name="40% - Accent1 22 2 2 5 3 2" xfId="27369"/>
    <cellStyle name="40% - Accent1 22 2 2 5 4" xfId="19716"/>
    <cellStyle name="40% - Accent1 22 2 2 6" xfId="4022"/>
    <cellStyle name="40% - Accent1 22 2 2 6 2" xfId="7692"/>
    <cellStyle name="40% - Accent1 22 2 2 6 2 2" xfId="15199"/>
    <cellStyle name="40% - Accent1 22 2 2 6 2 2 2" xfId="31405"/>
    <cellStyle name="40% - Accent1 22 2 2 6 2 3" xfId="23898"/>
    <cellStyle name="40% - Accent1 22 2 2 6 3" xfId="11585"/>
    <cellStyle name="40% - Accent1 22 2 2 6 3 2" xfId="27791"/>
    <cellStyle name="40% - Accent1 22 2 2 6 4" xfId="20228"/>
    <cellStyle name="40% - Accent1 22 2 2 7" xfId="4447"/>
    <cellStyle name="40% - Accent1 22 2 2 7 2" xfId="8117"/>
    <cellStyle name="40% - Accent1 22 2 2 7 2 2" xfId="15624"/>
    <cellStyle name="40% - Accent1 22 2 2 7 2 2 2" xfId="31830"/>
    <cellStyle name="40% - Accent1 22 2 2 7 2 3" xfId="24323"/>
    <cellStyle name="40% - Accent1 22 2 2 7 3" xfId="12010"/>
    <cellStyle name="40% - Accent1 22 2 2 7 3 2" xfId="28216"/>
    <cellStyle name="40% - Accent1 22 2 2 7 4" xfId="20653"/>
    <cellStyle name="40% - Accent1 22 2 2 8" xfId="4872"/>
    <cellStyle name="40% - Accent1 22 2 2 8 2" xfId="8540"/>
    <cellStyle name="40% - Accent1 22 2 2 8 2 2" xfId="16047"/>
    <cellStyle name="40% - Accent1 22 2 2 8 2 2 2" xfId="32253"/>
    <cellStyle name="40% - Accent1 22 2 2 8 2 3" xfId="24746"/>
    <cellStyle name="40% - Accent1 22 2 2 8 3" xfId="12432"/>
    <cellStyle name="40% - Accent1 22 2 2 8 3 2" xfId="28638"/>
    <cellStyle name="40% - Accent1 22 2 2 8 4" xfId="21078"/>
    <cellStyle name="40% - Accent1 22 2 2 9" xfId="5358"/>
    <cellStyle name="40% - Accent1 22 2 2 9 2" xfId="12907"/>
    <cellStyle name="40% - Accent1 22 2 2 9 2 2" xfId="29113"/>
    <cellStyle name="40% - Accent1 22 2 2 9 3" xfId="21564"/>
    <cellStyle name="40% - Accent1 22 2 3" xfId="1851"/>
    <cellStyle name="40% - Accent1 22 2 3 10" xfId="18158"/>
    <cellStyle name="40% - Accent1 22 2 3 2" xfId="2360"/>
    <cellStyle name="40% - Accent1 22 2 3 2 2" xfId="3207"/>
    <cellStyle name="40% - Accent1 22 2 3 2 2 2" xfId="6989"/>
    <cellStyle name="40% - Accent1 22 2 3 2 2 2 2" xfId="14500"/>
    <cellStyle name="40% - Accent1 22 2 3 2 2 2 2 2" xfId="30706"/>
    <cellStyle name="40% - Accent1 22 2 3 2 2 2 3" xfId="23195"/>
    <cellStyle name="40% - Accent1 22 2 3 2 2 3" xfId="10900"/>
    <cellStyle name="40% - Accent1 22 2 3 2 2 3 2" xfId="27106"/>
    <cellStyle name="40% - Accent1 22 2 3 2 2 4" xfId="19429"/>
    <cellStyle name="40% - Accent1 22 2 3 2 3" xfId="6144"/>
    <cellStyle name="40% - Accent1 22 2 3 2 3 2" xfId="13656"/>
    <cellStyle name="40% - Accent1 22 2 3 2 3 2 2" xfId="29862"/>
    <cellStyle name="40% - Accent1 22 2 3 2 3 3" xfId="22350"/>
    <cellStyle name="40% - Accent1 22 2 3 2 4" xfId="10056"/>
    <cellStyle name="40% - Accent1 22 2 3 2 4 2" xfId="26262"/>
    <cellStyle name="40% - Accent1 22 2 3 2 5" xfId="18584"/>
    <cellStyle name="40% - Accent1 22 2 3 3" xfId="2782"/>
    <cellStyle name="40% - Accent1 22 2 3 3 2" xfId="6566"/>
    <cellStyle name="40% - Accent1 22 2 3 3 2 2" xfId="14078"/>
    <cellStyle name="40% - Accent1 22 2 3 3 2 2 2" xfId="30284"/>
    <cellStyle name="40% - Accent1 22 2 3 3 2 3" xfId="22772"/>
    <cellStyle name="40% - Accent1 22 2 3 3 3" xfId="10478"/>
    <cellStyle name="40% - Accent1 22 2 3 3 3 2" xfId="26684"/>
    <cellStyle name="40% - Accent1 22 2 3 3 4" xfId="19006"/>
    <cellStyle name="40% - Accent1 22 2 3 4" xfId="3713"/>
    <cellStyle name="40% - Accent1 22 2 3 4 2" xfId="7423"/>
    <cellStyle name="40% - Accent1 22 2 3 4 2 2" xfId="14932"/>
    <cellStyle name="40% - Accent1 22 2 3 4 2 2 2" xfId="31138"/>
    <cellStyle name="40% - Accent1 22 2 3 4 2 3" xfId="23629"/>
    <cellStyle name="40% - Accent1 22 2 3 4 3" xfId="11323"/>
    <cellStyle name="40% - Accent1 22 2 3 4 3 2" xfId="27529"/>
    <cellStyle name="40% - Accent1 22 2 3 4 4" xfId="19924"/>
    <cellStyle name="40% - Accent1 22 2 3 5" xfId="4182"/>
    <cellStyle name="40% - Accent1 22 2 3 5 2" xfId="7852"/>
    <cellStyle name="40% - Accent1 22 2 3 5 2 2" xfId="15359"/>
    <cellStyle name="40% - Accent1 22 2 3 5 2 2 2" xfId="31565"/>
    <cellStyle name="40% - Accent1 22 2 3 5 2 3" xfId="24058"/>
    <cellStyle name="40% - Accent1 22 2 3 5 3" xfId="11745"/>
    <cellStyle name="40% - Accent1 22 2 3 5 3 2" xfId="27951"/>
    <cellStyle name="40% - Accent1 22 2 3 5 4" xfId="20388"/>
    <cellStyle name="40% - Accent1 22 2 3 6" xfId="4607"/>
    <cellStyle name="40% - Accent1 22 2 3 6 2" xfId="8277"/>
    <cellStyle name="40% - Accent1 22 2 3 6 2 2" xfId="15784"/>
    <cellStyle name="40% - Accent1 22 2 3 6 2 2 2" xfId="31990"/>
    <cellStyle name="40% - Accent1 22 2 3 6 2 3" xfId="24483"/>
    <cellStyle name="40% - Accent1 22 2 3 6 3" xfId="12170"/>
    <cellStyle name="40% - Accent1 22 2 3 6 3 2" xfId="28376"/>
    <cellStyle name="40% - Accent1 22 2 3 6 4" xfId="20813"/>
    <cellStyle name="40% - Accent1 22 2 3 7" xfId="5034"/>
    <cellStyle name="40% - Accent1 22 2 3 7 2" xfId="8700"/>
    <cellStyle name="40% - Accent1 22 2 3 7 2 2" xfId="16207"/>
    <cellStyle name="40% - Accent1 22 2 3 7 2 2 2" xfId="32413"/>
    <cellStyle name="40% - Accent1 22 2 3 7 2 3" xfId="24906"/>
    <cellStyle name="40% - Accent1 22 2 3 7 3" xfId="12592"/>
    <cellStyle name="40% - Accent1 22 2 3 7 3 2" xfId="28798"/>
    <cellStyle name="40% - Accent1 22 2 3 7 4" xfId="21240"/>
    <cellStyle name="40% - Accent1 22 2 3 8" xfId="5706"/>
    <cellStyle name="40% - Accent1 22 2 3 8 2" xfId="13221"/>
    <cellStyle name="40% - Accent1 22 2 3 8 2 2" xfId="29427"/>
    <cellStyle name="40% - Accent1 22 2 3 8 3" xfId="21912"/>
    <cellStyle name="40% - Accent1 22 2 3 9" xfId="9633"/>
    <cellStyle name="40% - Accent1 22 2 3 9 2" xfId="25839"/>
    <cellStyle name="40% - Accent1 22 2 4" xfId="2067"/>
    <cellStyle name="40% - Accent1 22 2 4 2" xfId="2980"/>
    <cellStyle name="40% - Accent1 22 2 4 2 2" xfId="6762"/>
    <cellStyle name="40% - Accent1 22 2 4 2 2 2" xfId="14273"/>
    <cellStyle name="40% - Accent1 22 2 4 2 2 2 2" xfId="30479"/>
    <cellStyle name="40% - Accent1 22 2 4 2 2 3" xfId="22968"/>
    <cellStyle name="40% - Accent1 22 2 4 2 3" xfId="10673"/>
    <cellStyle name="40% - Accent1 22 2 4 2 3 2" xfId="26879"/>
    <cellStyle name="40% - Accent1 22 2 4 2 4" xfId="19202"/>
    <cellStyle name="40% - Accent1 22 2 4 3" xfId="5906"/>
    <cellStyle name="40% - Accent1 22 2 4 3 2" xfId="13420"/>
    <cellStyle name="40% - Accent1 22 2 4 3 2 2" xfId="29626"/>
    <cellStyle name="40% - Accent1 22 2 4 3 3" xfId="22112"/>
    <cellStyle name="40% - Accent1 22 2 4 4" xfId="9829"/>
    <cellStyle name="40% - Accent1 22 2 4 4 2" xfId="26035"/>
    <cellStyle name="40% - Accent1 22 2 4 5" xfId="18356"/>
    <cellStyle name="40% - Accent1 22 2 5" xfId="2555"/>
    <cellStyle name="40% - Accent1 22 2 5 2" xfId="6339"/>
    <cellStyle name="40% - Accent1 22 2 5 2 2" xfId="13851"/>
    <cellStyle name="40% - Accent1 22 2 5 2 2 2" xfId="30057"/>
    <cellStyle name="40% - Accent1 22 2 5 2 3" xfId="22545"/>
    <cellStyle name="40% - Accent1 22 2 5 3" xfId="10251"/>
    <cellStyle name="40% - Accent1 22 2 5 3 2" xfId="26457"/>
    <cellStyle name="40% - Accent1 22 2 5 4" xfId="18779"/>
    <cellStyle name="40% - Accent1 22 2 6" xfId="3431"/>
    <cellStyle name="40% - Accent1 22 2 6 2" xfId="7189"/>
    <cellStyle name="40% - Accent1 22 2 6 2 2" xfId="14699"/>
    <cellStyle name="40% - Accent1 22 2 6 2 2 2" xfId="30905"/>
    <cellStyle name="40% - Accent1 22 2 6 2 3" xfId="23395"/>
    <cellStyle name="40% - Accent1 22 2 6 3" xfId="11096"/>
    <cellStyle name="40% - Accent1 22 2 6 3 2" xfId="27302"/>
    <cellStyle name="40% - Accent1 22 2 6 4" xfId="19649"/>
    <cellStyle name="40% - Accent1 22 2 7" xfId="3955"/>
    <cellStyle name="40% - Accent1 22 2 7 2" xfId="7625"/>
    <cellStyle name="40% - Accent1 22 2 7 2 2" xfId="15132"/>
    <cellStyle name="40% - Accent1 22 2 7 2 2 2" xfId="31338"/>
    <cellStyle name="40% - Accent1 22 2 7 2 3" xfId="23831"/>
    <cellStyle name="40% - Accent1 22 2 7 3" xfId="11518"/>
    <cellStyle name="40% - Accent1 22 2 7 3 2" xfId="27724"/>
    <cellStyle name="40% - Accent1 22 2 7 4" xfId="20161"/>
    <cellStyle name="40% - Accent1 22 2 8" xfId="4380"/>
    <cellStyle name="40% - Accent1 22 2 8 2" xfId="8050"/>
    <cellStyle name="40% - Accent1 22 2 8 2 2" xfId="15557"/>
    <cellStyle name="40% - Accent1 22 2 8 2 2 2" xfId="31763"/>
    <cellStyle name="40% - Accent1 22 2 8 2 3" xfId="24256"/>
    <cellStyle name="40% - Accent1 22 2 8 3" xfId="11943"/>
    <cellStyle name="40% - Accent1 22 2 8 3 2" xfId="28149"/>
    <cellStyle name="40% - Accent1 22 2 8 4" xfId="20586"/>
    <cellStyle name="40% - Accent1 22 2 9" xfId="4804"/>
    <cellStyle name="40% - Accent1 22 2 9 2" xfId="8473"/>
    <cellStyle name="40% - Accent1 22 2 9 2 2" xfId="15980"/>
    <cellStyle name="40% - Accent1 22 2 9 2 2 2" xfId="32186"/>
    <cellStyle name="40% - Accent1 22 2 9 2 3" xfId="24679"/>
    <cellStyle name="40% - Accent1 22 2 9 3" xfId="12365"/>
    <cellStyle name="40% - Accent1 22 2 9 3 2" xfId="28571"/>
    <cellStyle name="40% - Accent1 22 2 9 4" xfId="21010"/>
    <cellStyle name="40% - Accent1 22 3" xfId="514"/>
    <cellStyle name="40% - Accent1 22 3 10" xfId="5313"/>
    <cellStyle name="40% - Accent1 22 3 10 2" xfId="12862"/>
    <cellStyle name="40% - Accent1 22 3 10 2 2" xfId="29068"/>
    <cellStyle name="40% - Accent1 22 3 10 3" xfId="21519"/>
    <cellStyle name="40% - Accent1 22 3 11" xfId="9428"/>
    <cellStyle name="40% - Accent1 22 3 11 2" xfId="25634"/>
    <cellStyle name="40% - Accent1 22 3 12" xfId="17945"/>
    <cellStyle name="40% - Accent1 22 3 2" xfId="585"/>
    <cellStyle name="40% - Accent1 22 3 2 10" xfId="9495"/>
    <cellStyle name="40% - Accent1 22 3 2 10 2" xfId="25701"/>
    <cellStyle name="40% - Accent1 22 3 2 11" xfId="18013"/>
    <cellStyle name="40% - Accent1 22 3 2 2" xfId="1852"/>
    <cellStyle name="40% - Accent1 22 3 2 2 10" xfId="18159"/>
    <cellStyle name="40% - Accent1 22 3 2 2 2" xfId="2361"/>
    <cellStyle name="40% - Accent1 22 3 2 2 2 2" xfId="3208"/>
    <cellStyle name="40% - Accent1 22 3 2 2 2 2 2" xfId="6990"/>
    <cellStyle name="40% - Accent1 22 3 2 2 2 2 2 2" xfId="14501"/>
    <cellStyle name="40% - Accent1 22 3 2 2 2 2 2 2 2" xfId="30707"/>
    <cellStyle name="40% - Accent1 22 3 2 2 2 2 2 3" xfId="23196"/>
    <cellStyle name="40% - Accent1 22 3 2 2 2 2 3" xfId="10901"/>
    <cellStyle name="40% - Accent1 22 3 2 2 2 2 3 2" xfId="27107"/>
    <cellStyle name="40% - Accent1 22 3 2 2 2 2 4" xfId="19430"/>
    <cellStyle name="40% - Accent1 22 3 2 2 2 3" xfId="6145"/>
    <cellStyle name="40% - Accent1 22 3 2 2 2 3 2" xfId="13657"/>
    <cellStyle name="40% - Accent1 22 3 2 2 2 3 2 2" xfId="29863"/>
    <cellStyle name="40% - Accent1 22 3 2 2 2 3 3" xfId="22351"/>
    <cellStyle name="40% - Accent1 22 3 2 2 2 4" xfId="10057"/>
    <cellStyle name="40% - Accent1 22 3 2 2 2 4 2" xfId="26263"/>
    <cellStyle name="40% - Accent1 22 3 2 2 2 5" xfId="18585"/>
    <cellStyle name="40% - Accent1 22 3 2 2 3" xfId="2783"/>
    <cellStyle name="40% - Accent1 22 3 2 2 3 2" xfId="6567"/>
    <cellStyle name="40% - Accent1 22 3 2 2 3 2 2" xfId="14079"/>
    <cellStyle name="40% - Accent1 22 3 2 2 3 2 2 2" xfId="30285"/>
    <cellStyle name="40% - Accent1 22 3 2 2 3 2 3" xfId="22773"/>
    <cellStyle name="40% - Accent1 22 3 2 2 3 3" xfId="10479"/>
    <cellStyle name="40% - Accent1 22 3 2 2 3 3 2" xfId="26685"/>
    <cellStyle name="40% - Accent1 22 3 2 2 3 4" xfId="19007"/>
    <cellStyle name="40% - Accent1 22 3 2 2 4" xfId="3714"/>
    <cellStyle name="40% - Accent1 22 3 2 2 4 2" xfId="7424"/>
    <cellStyle name="40% - Accent1 22 3 2 2 4 2 2" xfId="14933"/>
    <cellStyle name="40% - Accent1 22 3 2 2 4 2 2 2" xfId="31139"/>
    <cellStyle name="40% - Accent1 22 3 2 2 4 2 3" xfId="23630"/>
    <cellStyle name="40% - Accent1 22 3 2 2 4 3" xfId="11324"/>
    <cellStyle name="40% - Accent1 22 3 2 2 4 3 2" xfId="27530"/>
    <cellStyle name="40% - Accent1 22 3 2 2 4 4" xfId="19925"/>
    <cellStyle name="40% - Accent1 22 3 2 2 5" xfId="4183"/>
    <cellStyle name="40% - Accent1 22 3 2 2 5 2" xfId="7853"/>
    <cellStyle name="40% - Accent1 22 3 2 2 5 2 2" xfId="15360"/>
    <cellStyle name="40% - Accent1 22 3 2 2 5 2 2 2" xfId="31566"/>
    <cellStyle name="40% - Accent1 22 3 2 2 5 2 3" xfId="24059"/>
    <cellStyle name="40% - Accent1 22 3 2 2 5 3" xfId="11746"/>
    <cellStyle name="40% - Accent1 22 3 2 2 5 3 2" xfId="27952"/>
    <cellStyle name="40% - Accent1 22 3 2 2 5 4" xfId="20389"/>
    <cellStyle name="40% - Accent1 22 3 2 2 6" xfId="4608"/>
    <cellStyle name="40% - Accent1 22 3 2 2 6 2" xfId="8278"/>
    <cellStyle name="40% - Accent1 22 3 2 2 6 2 2" xfId="15785"/>
    <cellStyle name="40% - Accent1 22 3 2 2 6 2 2 2" xfId="31991"/>
    <cellStyle name="40% - Accent1 22 3 2 2 6 2 3" xfId="24484"/>
    <cellStyle name="40% - Accent1 22 3 2 2 6 3" xfId="12171"/>
    <cellStyle name="40% - Accent1 22 3 2 2 6 3 2" xfId="28377"/>
    <cellStyle name="40% - Accent1 22 3 2 2 6 4" xfId="20814"/>
    <cellStyle name="40% - Accent1 22 3 2 2 7" xfId="5035"/>
    <cellStyle name="40% - Accent1 22 3 2 2 7 2" xfId="8701"/>
    <cellStyle name="40% - Accent1 22 3 2 2 7 2 2" xfId="16208"/>
    <cellStyle name="40% - Accent1 22 3 2 2 7 2 2 2" xfId="32414"/>
    <cellStyle name="40% - Accent1 22 3 2 2 7 2 3" xfId="24907"/>
    <cellStyle name="40% - Accent1 22 3 2 2 7 3" xfId="12593"/>
    <cellStyle name="40% - Accent1 22 3 2 2 7 3 2" xfId="28799"/>
    <cellStyle name="40% - Accent1 22 3 2 2 7 4" xfId="21241"/>
    <cellStyle name="40% - Accent1 22 3 2 2 8" xfId="5707"/>
    <cellStyle name="40% - Accent1 22 3 2 2 8 2" xfId="13222"/>
    <cellStyle name="40% - Accent1 22 3 2 2 8 2 2" xfId="29428"/>
    <cellStyle name="40% - Accent1 22 3 2 2 8 3" xfId="21913"/>
    <cellStyle name="40% - Accent1 22 3 2 2 9" xfId="9634"/>
    <cellStyle name="40% - Accent1 22 3 2 2 9 2" xfId="25840"/>
    <cellStyle name="40% - Accent1 22 3 2 3" xfId="2156"/>
    <cellStyle name="40% - Accent1 22 3 2 3 2" xfId="3069"/>
    <cellStyle name="40% - Accent1 22 3 2 3 2 2" xfId="6851"/>
    <cellStyle name="40% - Accent1 22 3 2 3 2 2 2" xfId="14362"/>
    <cellStyle name="40% - Accent1 22 3 2 3 2 2 2 2" xfId="30568"/>
    <cellStyle name="40% - Accent1 22 3 2 3 2 2 3" xfId="23057"/>
    <cellStyle name="40% - Accent1 22 3 2 3 2 3" xfId="10762"/>
    <cellStyle name="40% - Accent1 22 3 2 3 2 3 2" xfId="26968"/>
    <cellStyle name="40% - Accent1 22 3 2 3 2 4" xfId="19291"/>
    <cellStyle name="40% - Accent1 22 3 2 3 3" xfId="5995"/>
    <cellStyle name="40% - Accent1 22 3 2 3 3 2" xfId="13509"/>
    <cellStyle name="40% - Accent1 22 3 2 3 3 2 2" xfId="29715"/>
    <cellStyle name="40% - Accent1 22 3 2 3 3 3" xfId="22201"/>
    <cellStyle name="40% - Accent1 22 3 2 3 4" xfId="9918"/>
    <cellStyle name="40% - Accent1 22 3 2 3 4 2" xfId="26124"/>
    <cellStyle name="40% - Accent1 22 3 2 3 5" xfId="18445"/>
    <cellStyle name="40% - Accent1 22 3 2 4" xfId="2644"/>
    <cellStyle name="40% - Accent1 22 3 2 4 2" xfId="6428"/>
    <cellStyle name="40% - Accent1 22 3 2 4 2 2" xfId="13940"/>
    <cellStyle name="40% - Accent1 22 3 2 4 2 2 2" xfId="30146"/>
    <cellStyle name="40% - Accent1 22 3 2 4 2 3" xfId="22634"/>
    <cellStyle name="40% - Accent1 22 3 2 4 3" xfId="10340"/>
    <cellStyle name="40% - Accent1 22 3 2 4 3 2" xfId="26546"/>
    <cellStyle name="40% - Accent1 22 3 2 4 4" xfId="18868"/>
    <cellStyle name="40% - Accent1 22 3 2 5" xfId="3520"/>
    <cellStyle name="40% - Accent1 22 3 2 5 2" xfId="7278"/>
    <cellStyle name="40% - Accent1 22 3 2 5 2 2" xfId="14788"/>
    <cellStyle name="40% - Accent1 22 3 2 5 2 2 2" xfId="30994"/>
    <cellStyle name="40% - Accent1 22 3 2 5 2 3" xfId="23484"/>
    <cellStyle name="40% - Accent1 22 3 2 5 3" xfId="11185"/>
    <cellStyle name="40% - Accent1 22 3 2 5 3 2" xfId="27391"/>
    <cellStyle name="40% - Accent1 22 3 2 5 4" xfId="19738"/>
    <cellStyle name="40% - Accent1 22 3 2 6" xfId="4044"/>
    <cellStyle name="40% - Accent1 22 3 2 6 2" xfId="7714"/>
    <cellStyle name="40% - Accent1 22 3 2 6 2 2" xfId="15221"/>
    <cellStyle name="40% - Accent1 22 3 2 6 2 2 2" xfId="31427"/>
    <cellStyle name="40% - Accent1 22 3 2 6 2 3" xfId="23920"/>
    <cellStyle name="40% - Accent1 22 3 2 6 3" xfId="11607"/>
    <cellStyle name="40% - Accent1 22 3 2 6 3 2" xfId="27813"/>
    <cellStyle name="40% - Accent1 22 3 2 6 4" xfId="20250"/>
    <cellStyle name="40% - Accent1 22 3 2 7" xfId="4469"/>
    <cellStyle name="40% - Accent1 22 3 2 7 2" xfId="8139"/>
    <cellStyle name="40% - Accent1 22 3 2 7 2 2" xfId="15646"/>
    <cellStyle name="40% - Accent1 22 3 2 7 2 2 2" xfId="31852"/>
    <cellStyle name="40% - Accent1 22 3 2 7 2 3" xfId="24345"/>
    <cellStyle name="40% - Accent1 22 3 2 7 3" xfId="12032"/>
    <cellStyle name="40% - Accent1 22 3 2 7 3 2" xfId="28238"/>
    <cellStyle name="40% - Accent1 22 3 2 7 4" xfId="20675"/>
    <cellStyle name="40% - Accent1 22 3 2 8" xfId="4894"/>
    <cellStyle name="40% - Accent1 22 3 2 8 2" xfId="8562"/>
    <cellStyle name="40% - Accent1 22 3 2 8 2 2" xfId="16069"/>
    <cellStyle name="40% - Accent1 22 3 2 8 2 2 2" xfId="32275"/>
    <cellStyle name="40% - Accent1 22 3 2 8 2 3" xfId="24768"/>
    <cellStyle name="40% - Accent1 22 3 2 8 3" xfId="12454"/>
    <cellStyle name="40% - Accent1 22 3 2 8 3 2" xfId="28660"/>
    <cellStyle name="40% - Accent1 22 3 2 8 4" xfId="21100"/>
    <cellStyle name="40% - Accent1 22 3 2 9" xfId="5380"/>
    <cellStyle name="40% - Accent1 22 3 2 9 2" xfId="12929"/>
    <cellStyle name="40% - Accent1 22 3 2 9 2 2" xfId="29135"/>
    <cellStyle name="40% - Accent1 22 3 2 9 3" xfId="21586"/>
    <cellStyle name="40% - Accent1 22 3 3" xfId="1853"/>
    <cellStyle name="40% - Accent1 22 3 3 10" xfId="18160"/>
    <cellStyle name="40% - Accent1 22 3 3 2" xfId="2362"/>
    <cellStyle name="40% - Accent1 22 3 3 2 2" xfId="3209"/>
    <cellStyle name="40% - Accent1 22 3 3 2 2 2" xfId="6991"/>
    <cellStyle name="40% - Accent1 22 3 3 2 2 2 2" xfId="14502"/>
    <cellStyle name="40% - Accent1 22 3 3 2 2 2 2 2" xfId="30708"/>
    <cellStyle name="40% - Accent1 22 3 3 2 2 2 3" xfId="23197"/>
    <cellStyle name="40% - Accent1 22 3 3 2 2 3" xfId="10902"/>
    <cellStyle name="40% - Accent1 22 3 3 2 2 3 2" xfId="27108"/>
    <cellStyle name="40% - Accent1 22 3 3 2 2 4" xfId="19431"/>
    <cellStyle name="40% - Accent1 22 3 3 2 3" xfId="6146"/>
    <cellStyle name="40% - Accent1 22 3 3 2 3 2" xfId="13658"/>
    <cellStyle name="40% - Accent1 22 3 3 2 3 2 2" xfId="29864"/>
    <cellStyle name="40% - Accent1 22 3 3 2 3 3" xfId="22352"/>
    <cellStyle name="40% - Accent1 22 3 3 2 4" xfId="10058"/>
    <cellStyle name="40% - Accent1 22 3 3 2 4 2" xfId="26264"/>
    <cellStyle name="40% - Accent1 22 3 3 2 5" xfId="18586"/>
    <cellStyle name="40% - Accent1 22 3 3 3" xfId="2784"/>
    <cellStyle name="40% - Accent1 22 3 3 3 2" xfId="6568"/>
    <cellStyle name="40% - Accent1 22 3 3 3 2 2" xfId="14080"/>
    <cellStyle name="40% - Accent1 22 3 3 3 2 2 2" xfId="30286"/>
    <cellStyle name="40% - Accent1 22 3 3 3 2 3" xfId="22774"/>
    <cellStyle name="40% - Accent1 22 3 3 3 3" xfId="10480"/>
    <cellStyle name="40% - Accent1 22 3 3 3 3 2" xfId="26686"/>
    <cellStyle name="40% - Accent1 22 3 3 3 4" xfId="19008"/>
    <cellStyle name="40% - Accent1 22 3 3 4" xfId="3715"/>
    <cellStyle name="40% - Accent1 22 3 3 4 2" xfId="7425"/>
    <cellStyle name="40% - Accent1 22 3 3 4 2 2" xfId="14934"/>
    <cellStyle name="40% - Accent1 22 3 3 4 2 2 2" xfId="31140"/>
    <cellStyle name="40% - Accent1 22 3 3 4 2 3" xfId="23631"/>
    <cellStyle name="40% - Accent1 22 3 3 4 3" xfId="11325"/>
    <cellStyle name="40% - Accent1 22 3 3 4 3 2" xfId="27531"/>
    <cellStyle name="40% - Accent1 22 3 3 4 4" xfId="19926"/>
    <cellStyle name="40% - Accent1 22 3 3 5" xfId="4184"/>
    <cellStyle name="40% - Accent1 22 3 3 5 2" xfId="7854"/>
    <cellStyle name="40% - Accent1 22 3 3 5 2 2" xfId="15361"/>
    <cellStyle name="40% - Accent1 22 3 3 5 2 2 2" xfId="31567"/>
    <cellStyle name="40% - Accent1 22 3 3 5 2 3" xfId="24060"/>
    <cellStyle name="40% - Accent1 22 3 3 5 3" xfId="11747"/>
    <cellStyle name="40% - Accent1 22 3 3 5 3 2" xfId="27953"/>
    <cellStyle name="40% - Accent1 22 3 3 5 4" xfId="20390"/>
    <cellStyle name="40% - Accent1 22 3 3 6" xfId="4609"/>
    <cellStyle name="40% - Accent1 22 3 3 6 2" xfId="8279"/>
    <cellStyle name="40% - Accent1 22 3 3 6 2 2" xfId="15786"/>
    <cellStyle name="40% - Accent1 22 3 3 6 2 2 2" xfId="31992"/>
    <cellStyle name="40% - Accent1 22 3 3 6 2 3" xfId="24485"/>
    <cellStyle name="40% - Accent1 22 3 3 6 3" xfId="12172"/>
    <cellStyle name="40% - Accent1 22 3 3 6 3 2" xfId="28378"/>
    <cellStyle name="40% - Accent1 22 3 3 6 4" xfId="20815"/>
    <cellStyle name="40% - Accent1 22 3 3 7" xfId="5036"/>
    <cellStyle name="40% - Accent1 22 3 3 7 2" xfId="8702"/>
    <cellStyle name="40% - Accent1 22 3 3 7 2 2" xfId="16209"/>
    <cellStyle name="40% - Accent1 22 3 3 7 2 2 2" xfId="32415"/>
    <cellStyle name="40% - Accent1 22 3 3 7 2 3" xfId="24908"/>
    <cellStyle name="40% - Accent1 22 3 3 7 3" xfId="12594"/>
    <cellStyle name="40% - Accent1 22 3 3 7 3 2" xfId="28800"/>
    <cellStyle name="40% - Accent1 22 3 3 7 4" xfId="21242"/>
    <cellStyle name="40% - Accent1 22 3 3 8" xfId="5708"/>
    <cellStyle name="40% - Accent1 22 3 3 8 2" xfId="13223"/>
    <cellStyle name="40% - Accent1 22 3 3 8 2 2" xfId="29429"/>
    <cellStyle name="40% - Accent1 22 3 3 8 3" xfId="21914"/>
    <cellStyle name="40% - Accent1 22 3 3 9" xfId="9635"/>
    <cellStyle name="40% - Accent1 22 3 3 9 2" xfId="25841"/>
    <cellStyle name="40% - Accent1 22 3 4" xfId="2089"/>
    <cellStyle name="40% - Accent1 22 3 4 2" xfId="3002"/>
    <cellStyle name="40% - Accent1 22 3 4 2 2" xfId="6784"/>
    <cellStyle name="40% - Accent1 22 3 4 2 2 2" xfId="14295"/>
    <cellStyle name="40% - Accent1 22 3 4 2 2 2 2" xfId="30501"/>
    <cellStyle name="40% - Accent1 22 3 4 2 2 3" xfId="22990"/>
    <cellStyle name="40% - Accent1 22 3 4 2 3" xfId="10695"/>
    <cellStyle name="40% - Accent1 22 3 4 2 3 2" xfId="26901"/>
    <cellStyle name="40% - Accent1 22 3 4 2 4" xfId="19224"/>
    <cellStyle name="40% - Accent1 22 3 4 3" xfId="5928"/>
    <cellStyle name="40% - Accent1 22 3 4 3 2" xfId="13442"/>
    <cellStyle name="40% - Accent1 22 3 4 3 2 2" xfId="29648"/>
    <cellStyle name="40% - Accent1 22 3 4 3 3" xfId="22134"/>
    <cellStyle name="40% - Accent1 22 3 4 4" xfId="9851"/>
    <cellStyle name="40% - Accent1 22 3 4 4 2" xfId="26057"/>
    <cellStyle name="40% - Accent1 22 3 4 5" xfId="18378"/>
    <cellStyle name="40% - Accent1 22 3 5" xfId="2577"/>
    <cellStyle name="40% - Accent1 22 3 5 2" xfId="6361"/>
    <cellStyle name="40% - Accent1 22 3 5 2 2" xfId="13873"/>
    <cellStyle name="40% - Accent1 22 3 5 2 2 2" xfId="30079"/>
    <cellStyle name="40% - Accent1 22 3 5 2 3" xfId="22567"/>
    <cellStyle name="40% - Accent1 22 3 5 3" xfId="10273"/>
    <cellStyle name="40% - Accent1 22 3 5 3 2" xfId="26479"/>
    <cellStyle name="40% - Accent1 22 3 5 4" xfId="18801"/>
    <cellStyle name="40% - Accent1 22 3 6" xfId="3453"/>
    <cellStyle name="40% - Accent1 22 3 6 2" xfId="7211"/>
    <cellStyle name="40% - Accent1 22 3 6 2 2" xfId="14721"/>
    <cellStyle name="40% - Accent1 22 3 6 2 2 2" xfId="30927"/>
    <cellStyle name="40% - Accent1 22 3 6 2 3" xfId="23417"/>
    <cellStyle name="40% - Accent1 22 3 6 3" xfId="11118"/>
    <cellStyle name="40% - Accent1 22 3 6 3 2" xfId="27324"/>
    <cellStyle name="40% - Accent1 22 3 6 4" xfId="19671"/>
    <cellStyle name="40% - Accent1 22 3 7" xfId="3977"/>
    <cellStyle name="40% - Accent1 22 3 7 2" xfId="7647"/>
    <cellStyle name="40% - Accent1 22 3 7 2 2" xfId="15154"/>
    <cellStyle name="40% - Accent1 22 3 7 2 2 2" xfId="31360"/>
    <cellStyle name="40% - Accent1 22 3 7 2 3" xfId="23853"/>
    <cellStyle name="40% - Accent1 22 3 7 3" xfId="11540"/>
    <cellStyle name="40% - Accent1 22 3 7 3 2" xfId="27746"/>
    <cellStyle name="40% - Accent1 22 3 7 4" xfId="20183"/>
    <cellStyle name="40% - Accent1 22 3 8" xfId="4402"/>
    <cellStyle name="40% - Accent1 22 3 8 2" xfId="8072"/>
    <cellStyle name="40% - Accent1 22 3 8 2 2" xfId="15579"/>
    <cellStyle name="40% - Accent1 22 3 8 2 2 2" xfId="31785"/>
    <cellStyle name="40% - Accent1 22 3 8 2 3" xfId="24278"/>
    <cellStyle name="40% - Accent1 22 3 8 3" xfId="11965"/>
    <cellStyle name="40% - Accent1 22 3 8 3 2" xfId="28171"/>
    <cellStyle name="40% - Accent1 22 3 8 4" xfId="20608"/>
    <cellStyle name="40% - Accent1 22 3 9" xfId="4826"/>
    <cellStyle name="40% - Accent1 22 3 9 2" xfId="8495"/>
    <cellStyle name="40% - Accent1 22 3 9 2 2" xfId="16002"/>
    <cellStyle name="40% - Accent1 22 3 9 2 2 2" xfId="32208"/>
    <cellStyle name="40% - Accent1 22 3 9 2 3" xfId="24701"/>
    <cellStyle name="40% - Accent1 22 3 9 3" xfId="12387"/>
    <cellStyle name="40% - Accent1 22 3 9 3 2" xfId="28593"/>
    <cellStyle name="40% - Accent1 22 3 9 4" xfId="21032"/>
    <cellStyle name="40% - Accent1 22 4" xfId="541"/>
    <cellStyle name="40% - Accent1 22 4 10" xfId="9451"/>
    <cellStyle name="40% - Accent1 22 4 10 2" xfId="25657"/>
    <cellStyle name="40% - Accent1 22 4 11" xfId="17969"/>
    <cellStyle name="40% - Accent1 22 4 2" xfId="1854"/>
    <cellStyle name="40% - Accent1 22 4 2 10" xfId="18161"/>
    <cellStyle name="40% - Accent1 22 4 2 2" xfId="2363"/>
    <cellStyle name="40% - Accent1 22 4 2 2 2" xfId="3210"/>
    <cellStyle name="40% - Accent1 22 4 2 2 2 2" xfId="6992"/>
    <cellStyle name="40% - Accent1 22 4 2 2 2 2 2" xfId="14503"/>
    <cellStyle name="40% - Accent1 22 4 2 2 2 2 2 2" xfId="30709"/>
    <cellStyle name="40% - Accent1 22 4 2 2 2 2 3" xfId="23198"/>
    <cellStyle name="40% - Accent1 22 4 2 2 2 3" xfId="10903"/>
    <cellStyle name="40% - Accent1 22 4 2 2 2 3 2" xfId="27109"/>
    <cellStyle name="40% - Accent1 22 4 2 2 2 4" xfId="19432"/>
    <cellStyle name="40% - Accent1 22 4 2 2 3" xfId="6147"/>
    <cellStyle name="40% - Accent1 22 4 2 2 3 2" xfId="13659"/>
    <cellStyle name="40% - Accent1 22 4 2 2 3 2 2" xfId="29865"/>
    <cellStyle name="40% - Accent1 22 4 2 2 3 3" xfId="22353"/>
    <cellStyle name="40% - Accent1 22 4 2 2 4" xfId="10059"/>
    <cellStyle name="40% - Accent1 22 4 2 2 4 2" xfId="26265"/>
    <cellStyle name="40% - Accent1 22 4 2 2 5" xfId="18587"/>
    <cellStyle name="40% - Accent1 22 4 2 3" xfId="2785"/>
    <cellStyle name="40% - Accent1 22 4 2 3 2" xfId="6569"/>
    <cellStyle name="40% - Accent1 22 4 2 3 2 2" xfId="14081"/>
    <cellStyle name="40% - Accent1 22 4 2 3 2 2 2" xfId="30287"/>
    <cellStyle name="40% - Accent1 22 4 2 3 2 3" xfId="22775"/>
    <cellStyle name="40% - Accent1 22 4 2 3 3" xfId="10481"/>
    <cellStyle name="40% - Accent1 22 4 2 3 3 2" xfId="26687"/>
    <cellStyle name="40% - Accent1 22 4 2 3 4" xfId="19009"/>
    <cellStyle name="40% - Accent1 22 4 2 4" xfId="3716"/>
    <cellStyle name="40% - Accent1 22 4 2 4 2" xfId="7426"/>
    <cellStyle name="40% - Accent1 22 4 2 4 2 2" xfId="14935"/>
    <cellStyle name="40% - Accent1 22 4 2 4 2 2 2" xfId="31141"/>
    <cellStyle name="40% - Accent1 22 4 2 4 2 3" xfId="23632"/>
    <cellStyle name="40% - Accent1 22 4 2 4 3" xfId="11326"/>
    <cellStyle name="40% - Accent1 22 4 2 4 3 2" xfId="27532"/>
    <cellStyle name="40% - Accent1 22 4 2 4 4" xfId="19927"/>
    <cellStyle name="40% - Accent1 22 4 2 5" xfId="4185"/>
    <cellStyle name="40% - Accent1 22 4 2 5 2" xfId="7855"/>
    <cellStyle name="40% - Accent1 22 4 2 5 2 2" xfId="15362"/>
    <cellStyle name="40% - Accent1 22 4 2 5 2 2 2" xfId="31568"/>
    <cellStyle name="40% - Accent1 22 4 2 5 2 3" xfId="24061"/>
    <cellStyle name="40% - Accent1 22 4 2 5 3" xfId="11748"/>
    <cellStyle name="40% - Accent1 22 4 2 5 3 2" xfId="27954"/>
    <cellStyle name="40% - Accent1 22 4 2 5 4" xfId="20391"/>
    <cellStyle name="40% - Accent1 22 4 2 6" xfId="4610"/>
    <cellStyle name="40% - Accent1 22 4 2 6 2" xfId="8280"/>
    <cellStyle name="40% - Accent1 22 4 2 6 2 2" xfId="15787"/>
    <cellStyle name="40% - Accent1 22 4 2 6 2 2 2" xfId="31993"/>
    <cellStyle name="40% - Accent1 22 4 2 6 2 3" xfId="24486"/>
    <cellStyle name="40% - Accent1 22 4 2 6 3" xfId="12173"/>
    <cellStyle name="40% - Accent1 22 4 2 6 3 2" xfId="28379"/>
    <cellStyle name="40% - Accent1 22 4 2 6 4" xfId="20816"/>
    <cellStyle name="40% - Accent1 22 4 2 7" xfId="5037"/>
    <cellStyle name="40% - Accent1 22 4 2 7 2" xfId="8703"/>
    <cellStyle name="40% - Accent1 22 4 2 7 2 2" xfId="16210"/>
    <cellStyle name="40% - Accent1 22 4 2 7 2 2 2" xfId="32416"/>
    <cellStyle name="40% - Accent1 22 4 2 7 2 3" xfId="24909"/>
    <cellStyle name="40% - Accent1 22 4 2 7 3" xfId="12595"/>
    <cellStyle name="40% - Accent1 22 4 2 7 3 2" xfId="28801"/>
    <cellStyle name="40% - Accent1 22 4 2 7 4" xfId="21243"/>
    <cellStyle name="40% - Accent1 22 4 2 8" xfId="5709"/>
    <cellStyle name="40% - Accent1 22 4 2 8 2" xfId="13224"/>
    <cellStyle name="40% - Accent1 22 4 2 8 2 2" xfId="29430"/>
    <cellStyle name="40% - Accent1 22 4 2 8 3" xfId="21915"/>
    <cellStyle name="40% - Accent1 22 4 2 9" xfId="9636"/>
    <cellStyle name="40% - Accent1 22 4 2 9 2" xfId="25842"/>
    <cellStyle name="40% - Accent1 22 4 3" xfId="2112"/>
    <cellStyle name="40% - Accent1 22 4 3 2" xfId="3025"/>
    <cellStyle name="40% - Accent1 22 4 3 2 2" xfId="6807"/>
    <cellStyle name="40% - Accent1 22 4 3 2 2 2" xfId="14318"/>
    <cellStyle name="40% - Accent1 22 4 3 2 2 2 2" xfId="30524"/>
    <cellStyle name="40% - Accent1 22 4 3 2 2 3" xfId="23013"/>
    <cellStyle name="40% - Accent1 22 4 3 2 3" xfId="10718"/>
    <cellStyle name="40% - Accent1 22 4 3 2 3 2" xfId="26924"/>
    <cellStyle name="40% - Accent1 22 4 3 2 4" xfId="19247"/>
    <cellStyle name="40% - Accent1 22 4 3 3" xfId="5951"/>
    <cellStyle name="40% - Accent1 22 4 3 3 2" xfId="13465"/>
    <cellStyle name="40% - Accent1 22 4 3 3 2 2" xfId="29671"/>
    <cellStyle name="40% - Accent1 22 4 3 3 3" xfId="22157"/>
    <cellStyle name="40% - Accent1 22 4 3 4" xfId="9874"/>
    <cellStyle name="40% - Accent1 22 4 3 4 2" xfId="26080"/>
    <cellStyle name="40% - Accent1 22 4 3 5" xfId="18401"/>
    <cellStyle name="40% - Accent1 22 4 4" xfId="2600"/>
    <cellStyle name="40% - Accent1 22 4 4 2" xfId="6384"/>
    <cellStyle name="40% - Accent1 22 4 4 2 2" xfId="13896"/>
    <cellStyle name="40% - Accent1 22 4 4 2 2 2" xfId="30102"/>
    <cellStyle name="40% - Accent1 22 4 4 2 3" xfId="22590"/>
    <cellStyle name="40% - Accent1 22 4 4 3" xfId="10296"/>
    <cellStyle name="40% - Accent1 22 4 4 3 2" xfId="26502"/>
    <cellStyle name="40% - Accent1 22 4 4 4" xfId="18824"/>
    <cellStyle name="40% - Accent1 22 4 5" xfId="3476"/>
    <cellStyle name="40% - Accent1 22 4 5 2" xfId="7234"/>
    <cellStyle name="40% - Accent1 22 4 5 2 2" xfId="14744"/>
    <cellStyle name="40% - Accent1 22 4 5 2 2 2" xfId="30950"/>
    <cellStyle name="40% - Accent1 22 4 5 2 3" xfId="23440"/>
    <cellStyle name="40% - Accent1 22 4 5 3" xfId="11141"/>
    <cellStyle name="40% - Accent1 22 4 5 3 2" xfId="27347"/>
    <cellStyle name="40% - Accent1 22 4 5 4" xfId="19694"/>
    <cellStyle name="40% - Accent1 22 4 6" xfId="4000"/>
    <cellStyle name="40% - Accent1 22 4 6 2" xfId="7670"/>
    <cellStyle name="40% - Accent1 22 4 6 2 2" xfId="15177"/>
    <cellStyle name="40% - Accent1 22 4 6 2 2 2" xfId="31383"/>
    <cellStyle name="40% - Accent1 22 4 6 2 3" xfId="23876"/>
    <cellStyle name="40% - Accent1 22 4 6 3" xfId="11563"/>
    <cellStyle name="40% - Accent1 22 4 6 3 2" xfId="27769"/>
    <cellStyle name="40% - Accent1 22 4 6 4" xfId="20206"/>
    <cellStyle name="40% - Accent1 22 4 7" xfId="4425"/>
    <cellStyle name="40% - Accent1 22 4 7 2" xfId="8095"/>
    <cellStyle name="40% - Accent1 22 4 7 2 2" xfId="15602"/>
    <cellStyle name="40% - Accent1 22 4 7 2 2 2" xfId="31808"/>
    <cellStyle name="40% - Accent1 22 4 7 2 3" xfId="24301"/>
    <cellStyle name="40% - Accent1 22 4 7 3" xfId="11988"/>
    <cellStyle name="40% - Accent1 22 4 7 3 2" xfId="28194"/>
    <cellStyle name="40% - Accent1 22 4 7 4" xfId="20631"/>
    <cellStyle name="40% - Accent1 22 4 8" xfId="4850"/>
    <cellStyle name="40% - Accent1 22 4 8 2" xfId="8518"/>
    <cellStyle name="40% - Accent1 22 4 8 2 2" xfId="16025"/>
    <cellStyle name="40% - Accent1 22 4 8 2 2 2" xfId="32231"/>
    <cellStyle name="40% - Accent1 22 4 8 2 3" xfId="24724"/>
    <cellStyle name="40% - Accent1 22 4 8 3" xfId="12410"/>
    <cellStyle name="40% - Accent1 22 4 8 3 2" xfId="28616"/>
    <cellStyle name="40% - Accent1 22 4 8 4" xfId="21056"/>
    <cellStyle name="40% - Accent1 22 4 9" xfId="5336"/>
    <cellStyle name="40% - Accent1 22 4 9 2" xfId="12885"/>
    <cellStyle name="40% - Accent1 22 4 9 2 2" xfId="29091"/>
    <cellStyle name="40% - Accent1 22 4 9 3" xfId="21542"/>
    <cellStyle name="40% - Accent1 22 5" xfId="1360"/>
    <cellStyle name="40% - Accent1 22 6" xfId="1855"/>
    <cellStyle name="40% - Accent1 22 6 10" xfId="18162"/>
    <cellStyle name="40% - Accent1 22 6 2" xfId="2364"/>
    <cellStyle name="40% - Accent1 22 6 2 2" xfId="3211"/>
    <cellStyle name="40% - Accent1 22 6 2 2 2" xfId="6993"/>
    <cellStyle name="40% - Accent1 22 6 2 2 2 2" xfId="14504"/>
    <cellStyle name="40% - Accent1 22 6 2 2 2 2 2" xfId="30710"/>
    <cellStyle name="40% - Accent1 22 6 2 2 2 3" xfId="23199"/>
    <cellStyle name="40% - Accent1 22 6 2 2 3" xfId="10904"/>
    <cellStyle name="40% - Accent1 22 6 2 2 3 2" xfId="27110"/>
    <cellStyle name="40% - Accent1 22 6 2 2 4" xfId="19433"/>
    <cellStyle name="40% - Accent1 22 6 2 3" xfId="6148"/>
    <cellStyle name="40% - Accent1 22 6 2 3 2" xfId="13660"/>
    <cellStyle name="40% - Accent1 22 6 2 3 2 2" xfId="29866"/>
    <cellStyle name="40% - Accent1 22 6 2 3 3" xfId="22354"/>
    <cellStyle name="40% - Accent1 22 6 2 4" xfId="10060"/>
    <cellStyle name="40% - Accent1 22 6 2 4 2" xfId="26266"/>
    <cellStyle name="40% - Accent1 22 6 2 5" xfId="18588"/>
    <cellStyle name="40% - Accent1 22 6 3" xfId="2786"/>
    <cellStyle name="40% - Accent1 22 6 3 2" xfId="6570"/>
    <cellStyle name="40% - Accent1 22 6 3 2 2" xfId="14082"/>
    <cellStyle name="40% - Accent1 22 6 3 2 2 2" xfId="30288"/>
    <cellStyle name="40% - Accent1 22 6 3 2 3" xfId="22776"/>
    <cellStyle name="40% - Accent1 22 6 3 3" xfId="10482"/>
    <cellStyle name="40% - Accent1 22 6 3 3 2" xfId="26688"/>
    <cellStyle name="40% - Accent1 22 6 3 4" xfId="19010"/>
    <cellStyle name="40% - Accent1 22 6 4" xfId="3717"/>
    <cellStyle name="40% - Accent1 22 6 4 2" xfId="7427"/>
    <cellStyle name="40% - Accent1 22 6 4 2 2" xfId="14936"/>
    <cellStyle name="40% - Accent1 22 6 4 2 2 2" xfId="31142"/>
    <cellStyle name="40% - Accent1 22 6 4 2 3" xfId="23633"/>
    <cellStyle name="40% - Accent1 22 6 4 3" xfId="11327"/>
    <cellStyle name="40% - Accent1 22 6 4 3 2" xfId="27533"/>
    <cellStyle name="40% - Accent1 22 6 4 4" xfId="19928"/>
    <cellStyle name="40% - Accent1 22 6 5" xfId="4186"/>
    <cellStyle name="40% - Accent1 22 6 5 2" xfId="7856"/>
    <cellStyle name="40% - Accent1 22 6 5 2 2" xfId="15363"/>
    <cellStyle name="40% - Accent1 22 6 5 2 2 2" xfId="31569"/>
    <cellStyle name="40% - Accent1 22 6 5 2 3" xfId="24062"/>
    <cellStyle name="40% - Accent1 22 6 5 3" xfId="11749"/>
    <cellStyle name="40% - Accent1 22 6 5 3 2" xfId="27955"/>
    <cellStyle name="40% - Accent1 22 6 5 4" xfId="20392"/>
    <cellStyle name="40% - Accent1 22 6 6" xfId="4611"/>
    <cellStyle name="40% - Accent1 22 6 6 2" xfId="8281"/>
    <cellStyle name="40% - Accent1 22 6 6 2 2" xfId="15788"/>
    <cellStyle name="40% - Accent1 22 6 6 2 2 2" xfId="31994"/>
    <cellStyle name="40% - Accent1 22 6 6 2 3" xfId="24487"/>
    <cellStyle name="40% - Accent1 22 6 6 3" xfId="12174"/>
    <cellStyle name="40% - Accent1 22 6 6 3 2" xfId="28380"/>
    <cellStyle name="40% - Accent1 22 6 6 4" xfId="20817"/>
    <cellStyle name="40% - Accent1 22 6 7" xfId="5038"/>
    <cellStyle name="40% - Accent1 22 6 7 2" xfId="8704"/>
    <cellStyle name="40% - Accent1 22 6 7 2 2" xfId="16211"/>
    <cellStyle name="40% - Accent1 22 6 7 2 2 2" xfId="32417"/>
    <cellStyle name="40% - Accent1 22 6 7 2 3" xfId="24910"/>
    <cellStyle name="40% - Accent1 22 6 7 3" xfId="12596"/>
    <cellStyle name="40% - Accent1 22 6 7 3 2" xfId="28802"/>
    <cellStyle name="40% - Accent1 22 6 7 4" xfId="21244"/>
    <cellStyle name="40% - Accent1 22 6 8" xfId="5710"/>
    <cellStyle name="40% - Accent1 22 6 8 2" xfId="13225"/>
    <cellStyle name="40% - Accent1 22 6 8 2 2" xfId="29431"/>
    <cellStyle name="40% - Accent1 22 6 8 3" xfId="21916"/>
    <cellStyle name="40% - Accent1 22 6 9" xfId="9637"/>
    <cellStyle name="40% - Accent1 22 6 9 2" xfId="25843"/>
    <cellStyle name="40% - Accent1 22 7" xfId="2045"/>
    <cellStyle name="40% - Accent1 22 7 2" xfId="2958"/>
    <cellStyle name="40% - Accent1 22 7 2 2" xfId="6740"/>
    <cellStyle name="40% - Accent1 22 7 2 2 2" xfId="14251"/>
    <cellStyle name="40% - Accent1 22 7 2 2 2 2" xfId="30457"/>
    <cellStyle name="40% - Accent1 22 7 2 2 3" xfId="22946"/>
    <cellStyle name="40% - Accent1 22 7 2 3" xfId="10651"/>
    <cellStyle name="40% - Accent1 22 7 2 3 2" xfId="26857"/>
    <cellStyle name="40% - Accent1 22 7 2 4" xfId="19180"/>
    <cellStyle name="40% - Accent1 22 7 3" xfId="5884"/>
    <cellStyle name="40% - Accent1 22 7 3 2" xfId="13398"/>
    <cellStyle name="40% - Accent1 22 7 3 2 2" xfId="29604"/>
    <cellStyle name="40% - Accent1 22 7 3 3" xfId="22090"/>
    <cellStyle name="40% - Accent1 22 7 4" xfId="9807"/>
    <cellStyle name="40% - Accent1 22 7 4 2" xfId="26013"/>
    <cellStyle name="40% - Accent1 22 7 5" xfId="18334"/>
    <cellStyle name="40% - Accent1 22 8" xfId="2533"/>
    <cellStyle name="40% - Accent1 22 8 2" xfId="6317"/>
    <cellStyle name="40% - Accent1 22 8 2 2" xfId="13829"/>
    <cellStyle name="40% - Accent1 22 8 2 2 2" xfId="30035"/>
    <cellStyle name="40% - Accent1 22 8 2 3" xfId="22523"/>
    <cellStyle name="40% - Accent1 22 8 3" xfId="10229"/>
    <cellStyle name="40% - Accent1 22 8 3 2" xfId="26435"/>
    <cellStyle name="40% - Accent1 22 8 4" xfId="18757"/>
    <cellStyle name="40% - Accent1 22 9" xfId="3409"/>
    <cellStyle name="40% - Accent1 22 9 2" xfId="7167"/>
    <cellStyle name="40% - Accent1 22 9 2 2" xfId="14677"/>
    <cellStyle name="40% - Accent1 22 9 2 2 2" xfId="30883"/>
    <cellStyle name="40% - Accent1 22 9 2 3" xfId="23373"/>
    <cellStyle name="40% - Accent1 22 9 3" xfId="11074"/>
    <cellStyle name="40% - Accent1 22 9 3 2" xfId="27280"/>
    <cellStyle name="40% - Accent1 22 9 4" xfId="19627"/>
    <cellStyle name="40% - Accent1 23" xfId="875"/>
    <cellStyle name="40% - Accent1 24" xfId="1801"/>
    <cellStyle name="40% - Accent1 24 10" xfId="18108"/>
    <cellStyle name="40% - Accent1 24 2" xfId="2310"/>
    <cellStyle name="40% - Accent1 24 2 2" xfId="3157"/>
    <cellStyle name="40% - Accent1 24 2 2 2" xfId="6939"/>
    <cellStyle name="40% - Accent1 24 2 2 2 2" xfId="14450"/>
    <cellStyle name="40% - Accent1 24 2 2 2 2 2" xfId="30656"/>
    <cellStyle name="40% - Accent1 24 2 2 2 3" xfId="23145"/>
    <cellStyle name="40% - Accent1 24 2 2 3" xfId="10850"/>
    <cellStyle name="40% - Accent1 24 2 2 3 2" xfId="27056"/>
    <cellStyle name="40% - Accent1 24 2 2 4" xfId="19379"/>
    <cellStyle name="40% - Accent1 24 2 3" xfId="6094"/>
    <cellStyle name="40% - Accent1 24 2 3 2" xfId="13606"/>
    <cellStyle name="40% - Accent1 24 2 3 2 2" xfId="29812"/>
    <cellStyle name="40% - Accent1 24 2 3 3" xfId="22300"/>
    <cellStyle name="40% - Accent1 24 2 4" xfId="10006"/>
    <cellStyle name="40% - Accent1 24 2 4 2" xfId="26212"/>
    <cellStyle name="40% - Accent1 24 2 5" xfId="18534"/>
    <cellStyle name="40% - Accent1 24 3" xfId="2732"/>
    <cellStyle name="40% - Accent1 24 3 2" xfId="6516"/>
    <cellStyle name="40% - Accent1 24 3 2 2" xfId="14028"/>
    <cellStyle name="40% - Accent1 24 3 2 2 2" xfId="30234"/>
    <cellStyle name="40% - Accent1 24 3 2 3" xfId="22722"/>
    <cellStyle name="40% - Accent1 24 3 3" xfId="10428"/>
    <cellStyle name="40% - Accent1 24 3 3 2" xfId="26634"/>
    <cellStyle name="40% - Accent1 24 3 4" xfId="18956"/>
    <cellStyle name="40% - Accent1 24 4" xfId="3663"/>
    <cellStyle name="40% - Accent1 24 4 2" xfId="7373"/>
    <cellStyle name="40% - Accent1 24 4 2 2" xfId="14882"/>
    <cellStyle name="40% - Accent1 24 4 2 2 2" xfId="31088"/>
    <cellStyle name="40% - Accent1 24 4 2 3" xfId="23579"/>
    <cellStyle name="40% - Accent1 24 4 3" xfId="11273"/>
    <cellStyle name="40% - Accent1 24 4 3 2" xfId="27479"/>
    <cellStyle name="40% - Accent1 24 4 4" xfId="19874"/>
    <cellStyle name="40% - Accent1 24 5" xfId="4132"/>
    <cellStyle name="40% - Accent1 24 5 2" xfId="7802"/>
    <cellStyle name="40% - Accent1 24 5 2 2" xfId="15309"/>
    <cellStyle name="40% - Accent1 24 5 2 2 2" xfId="31515"/>
    <cellStyle name="40% - Accent1 24 5 2 3" xfId="24008"/>
    <cellStyle name="40% - Accent1 24 5 3" xfId="11695"/>
    <cellStyle name="40% - Accent1 24 5 3 2" xfId="27901"/>
    <cellStyle name="40% - Accent1 24 5 4" xfId="20338"/>
    <cellStyle name="40% - Accent1 24 6" xfId="4557"/>
    <cellStyle name="40% - Accent1 24 6 2" xfId="8227"/>
    <cellStyle name="40% - Accent1 24 6 2 2" xfId="15734"/>
    <cellStyle name="40% - Accent1 24 6 2 2 2" xfId="31940"/>
    <cellStyle name="40% - Accent1 24 6 2 3" xfId="24433"/>
    <cellStyle name="40% - Accent1 24 6 3" xfId="12120"/>
    <cellStyle name="40% - Accent1 24 6 3 2" xfId="28326"/>
    <cellStyle name="40% - Accent1 24 6 4" xfId="20763"/>
    <cellStyle name="40% - Accent1 24 7" xfId="4984"/>
    <cellStyle name="40% - Accent1 24 7 2" xfId="8650"/>
    <cellStyle name="40% - Accent1 24 7 2 2" xfId="16157"/>
    <cellStyle name="40% - Accent1 24 7 2 2 2" xfId="32363"/>
    <cellStyle name="40% - Accent1 24 7 2 3" xfId="24856"/>
    <cellStyle name="40% - Accent1 24 7 3" xfId="12542"/>
    <cellStyle name="40% - Accent1 24 7 3 2" xfId="28748"/>
    <cellStyle name="40% - Accent1 24 7 4" xfId="21190"/>
    <cellStyle name="40% - Accent1 24 8" xfId="5656"/>
    <cellStyle name="40% - Accent1 24 8 2" xfId="13171"/>
    <cellStyle name="40% - Accent1 24 8 2 2" xfId="29377"/>
    <cellStyle name="40% - Accent1 24 8 3" xfId="21862"/>
    <cellStyle name="40% - Accent1 24 9" xfId="9583"/>
    <cellStyle name="40% - Accent1 24 9 2" xfId="25789"/>
    <cellStyle name="40% - Accent1 25" xfId="125"/>
    <cellStyle name="40% - Accent1 3" xfId="138"/>
    <cellStyle name="40% - Accent1 3 2" xfId="1373"/>
    <cellStyle name="40% - Accent1 3 3" xfId="862"/>
    <cellStyle name="40% - Accent1 4" xfId="139"/>
    <cellStyle name="40% - Accent1 4 2" xfId="1374"/>
    <cellStyle name="40% - Accent1 4 3" xfId="861"/>
    <cellStyle name="40% - Accent1 5" xfId="140"/>
    <cellStyle name="40% - Accent1 5 2" xfId="1375"/>
    <cellStyle name="40% - Accent1 5 3" xfId="860"/>
    <cellStyle name="40% - Accent1 6" xfId="141"/>
    <cellStyle name="40% - Accent1 6 2" xfId="1376"/>
    <cellStyle name="40% - Accent1 6 3" xfId="859"/>
    <cellStyle name="40% - Accent1 7" xfId="142"/>
    <cellStyle name="40% - Accent1 7 2" xfId="1377"/>
    <cellStyle name="40% - Accent1 7 3" xfId="858"/>
    <cellStyle name="40% - Accent1 8" xfId="143"/>
    <cellStyle name="40% - Accent1 8 2" xfId="1378"/>
    <cellStyle name="40% - Accent1 8 3" xfId="857"/>
    <cellStyle name="40% - Accent1 9" xfId="144"/>
    <cellStyle name="40% - Accent1 9 2" xfId="1379"/>
    <cellStyle name="40% - Accent1 9 3" xfId="856"/>
    <cellStyle name="40% - Accent2" xfId="16841" builtinId="35" customBuiltin="1"/>
    <cellStyle name="40% - Accent2 10" xfId="146"/>
    <cellStyle name="40% - Accent2 10 2" xfId="1381"/>
    <cellStyle name="40% - Accent2 10 3" xfId="854"/>
    <cellStyle name="40% - Accent2 11" xfId="147"/>
    <cellStyle name="40% - Accent2 11 2" xfId="1382"/>
    <cellStyle name="40% - Accent2 11 3" xfId="853"/>
    <cellStyle name="40% - Accent2 12" xfId="148"/>
    <cellStyle name="40% - Accent2 12 2" xfId="1383"/>
    <cellStyle name="40% - Accent2 12 3" xfId="852"/>
    <cellStyle name="40% - Accent2 13" xfId="149"/>
    <cellStyle name="40% - Accent2 13 2" xfId="1384"/>
    <cellStyle name="40% - Accent2 13 3" xfId="851"/>
    <cellStyle name="40% - Accent2 14" xfId="150"/>
    <cellStyle name="40% - Accent2 14 2" xfId="1385"/>
    <cellStyle name="40% - Accent2 14 3" xfId="850"/>
    <cellStyle name="40% - Accent2 15" xfId="151"/>
    <cellStyle name="40% - Accent2 15 2" xfId="1386"/>
    <cellStyle name="40% - Accent2 15 3" xfId="849"/>
    <cellStyle name="40% - Accent2 16" xfId="152"/>
    <cellStyle name="40% - Accent2 16 2" xfId="1387"/>
    <cellStyle name="40% - Accent2 16 3" xfId="848"/>
    <cellStyle name="40% - Accent2 17" xfId="153"/>
    <cellStyle name="40% - Accent2 17 2" xfId="1388"/>
    <cellStyle name="40% - Accent2 17 3" xfId="847"/>
    <cellStyle name="40% - Accent2 18" xfId="154"/>
    <cellStyle name="40% - Accent2 18 2" xfId="1389"/>
    <cellStyle name="40% - Accent2 18 3" xfId="846"/>
    <cellStyle name="40% - Accent2 19" xfId="155"/>
    <cellStyle name="40% - Accent2 19 2" xfId="1390"/>
    <cellStyle name="40% - Accent2 19 3" xfId="845"/>
    <cellStyle name="40% - Accent2 2" xfId="156"/>
    <cellStyle name="40% - Accent2 2 2" xfId="1391"/>
    <cellStyle name="40% - Accent2 2 3" xfId="844"/>
    <cellStyle name="40% - Accent2 20" xfId="157"/>
    <cellStyle name="40% - Accent2 20 2" xfId="1392"/>
    <cellStyle name="40% - Accent2 20 3" xfId="843"/>
    <cellStyle name="40% - Accent2 21" xfId="399"/>
    <cellStyle name="40% - Accent2 21 2" xfId="669"/>
    <cellStyle name="40% - Accent2 22" xfId="461"/>
    <cellStyle name="40% - Accent2 22 10" xfId="3935"/>
    <cellStyle name="40% - Accent2 22 10 2" xfId="7605"/>
    <cellStyle name="40% - Accent2 22 10 2 2" xfId="15112"/>
    <cellStyle name="40% - Accent2 22 10 2 2 2" xfId="31318"/>
    <cellStyle name="40% - Accent2 22 10 2 3" xfId="23811"/>
    <cellStyle name="40% - Accent2 22 10 3" xfId="11498"/>
    <cellStyle name="40% - Accent2 22 10 3 2" xfId="27704"/>
    <cellStyle name="40% - Accent2 22 10 4" xfId="20141"/>
    <cellStyle name="40% - Accent2 22 11" xfId="4360"/>
    <cellStyle name="40% - Accent2 22 11 2" xfId="8030"/>
    <cellStyle name="40% - Accent2 22 11 2 2" xfId="15537"/>
    <cellStyle name="40% - Accent2 22 11 2 2 2" xfId="31743"/>
    <cellStyle name="40% - Accent2 22 11 2 3" xfId="24236"/>
    <cellStyle name="40% - Accent2 22 11 3" xfId="11923"/>
    <cellStyle name="40% - Accent2 22 11 3 2" xfId="28129"/>
    <cellStyle name="40% - Accent2 22 11 4" xfId="20566"/>
    <cellStyle name="40% - Accent2 22 12" xfId="4783"/>
    <cellStyle name="40% - Accent2 22 12 2" xfId="8452"/>
    <cellStyle name="40% - Accent2 22 12 2 2" xfId="15959"/>
    <cellStyle name="40% - Accent2 22 12 2 2 2" xfId="32165"/>
    <cellStyle name="40% - Accent2 22 12 2 3" xfId="24658"/>
    <cellStyle name="40% - Accent2 22 12 3" xfId="12345"/>
    <cellStyle name="40% - Accent2 22 12 3 2" xfId="28551"/>
    <cellStyle name="40% - Accent2 22 12 4" xfId="20989"/>
    <cellStyle name="40% - Accent2 22 13" xfId="5270"/>
    <cellStyle name="40% - Accent2 22 13 2" xfId="12819"/>
    <cellStyle name="40% - Accent2 22 13 2 2" xfId="29025"/>
    <cellStyle name="40% - Accent2 22 13 3" xfId="21476"/>
    <cellStyle name="40% - Accent2 22 14" xfId="9386"/>
    <cellStyle name="40% - Accent2 22 14 2" xfId="25592"/>
    <cellStyle name="40% - Accent2 22 15" xfId="17902"/>
    <cellStyle name="40% - Accent2 22 2" xfId="494"/>
    <cellStyle name="40% - Accent2 22 2 10" xfId="5293"/>
    <cellStyle name="40% - Accent2 22 2 10 2" xfId="12842"/>
    <cellStyle name="40% - Accent2 22 2 10 2 2" xfId="29048"/>
    <cellStyle name="40% - Accent2 22 2 10 3" xfId="21499"/>
    <cellStyle name="40% - Accent2 22 2 11" xfId="9408"/>
    <cellStyle name="40% - Accent2 22 2 11 2" xfId="25614"/>
    <cellStyle name="40% - Accent2 22 2 12" xfId="17925"/>
    <cellStyle name="40% - Accent2 22 2 2" xfId="565"/>
    <cellStyle name="40% - Accent2 22 2 2 10" xfId="9475"/>
    <cellStyle name="40% - Accent2 22 2 2 10 2" xfId="25681"/>
    <cellStyle name="40% - Accent2 22 2 2 11" xfId="17993"/>
    <cellStyle name="40% - Accent2 22 2 2 2" xfId="1856"/>
    <cellStyle name="40% - Accent2 22 2 2 2 10" xfId="18163"/>
    <cellStyle name="40% - Accent2 22 2 2 2 2" xfId="2365"/>
    <cellStyle name="40% - Accent2 22 2 2 2 2 2" xfId="3212"/>
    <cellStyle name="40% - Accent2 22 2 2 2 2 2 2" xfId="6994"/>
    <cellStyle name="40% - Accent2 22 2 2 2 2 2 2 2" xfId="14505"/>
    <cellStyle name="40% - Accent2 22 2 2 2 2 2 2 2 2" xfId="30711"/>
    <cellStyle name="40% - Accent2 22 2 2 2 2 2 2 3" xfId="23200"/>
    <cellStyle name="40% - Accent2 22 2 2 2 2 2 3" xfId="10905"/>
    <cellStyle name="40% - Accent2 22 2 2 2 2 2 3 2" xfId="27111"/>
    <cellStyle name="40% - Accent2 22 2 2 2 2 2 4" xfId="19434"/>
    <cellStyle name="40% - Accent2 22 2 2 2 2 3" xfId="6149"/>
    <cellStyle name="40% - Accent2 22 2 2 2 2 3 2" xfId="13661"/>
    <cellStyle name="40% - Accent2 22 2 2 2 2 3 2 2" xfId="29867"/>
    <cellStyle name="40% - Accent2 22 2 2 2 2 3 3" xfId="22355"/>
    <cellStyle name="40% - Accent2 22 2 2 2 2 4" xfId="10061"/>
    <cellStyle name="40% - Accent2 22 2 2 2 2 4 2" xfId="26267"/>
    <cellStyle name="40% - Accent2 22 2 2 2 2 5" xfId="18589"/>
    <cellStyle name="40% - Accent2 22 2 2 2 3" xfId="2787"/>
    <cellStyle name="40% - Accent2 22 2 2 2 3 2" xfId="6571"/>
    <cellStyle name="40% - Accent2 22 2 2 2 3 2 2" xfId="14083"/>
    <cellStyle name="40% - Accent2 22 2 2 2 3 2 2 2" xfId="30289"/>
    <cellStyle name="40% - Accent2 22 2 2 2 3 2 3" xfId="22777"/>
    <cellStyle name="40% - Accent2 22 2 2 2 3 3" xfId="10483"/>
    <cellStyle name="40% - Accent2 22 2 2 2 3 3 2" xfId="26689"/>
    <cellStyle name="40% - Accent2 22 2 2 2 3 4" xfId="19011"/>
    <cellStyle name="40% - Accent2 22 2 2 2 4" xfId="3718"/>
    <cellStyle name="40% - Accent2 22 2 2 2 4 2" xfId="7428"/>
    <cellStyle name="40% - Accent2 22 2 2 2 4 2 2" xfId="14937"/>
    <cellStyle name="40% - Accent2 22 2 2 2 4 2 2 2" xfId="31143"/>
    <cellStyle name="40% - Accent2 22 2 2 2 4 2 3" xfId="23634"/>
    <cellStyle name="40% - Accent2 22 2 2 2 4 3" xfId="11328"/>
    <cellStyle name="40% - Accent2 22 2 2 2 4 3 2" xfId="27534"/>
    <cellStyle name="40% - Accent2 22 2 2 2 4 4" xfId="19929"/>
    <cellStyle name="40% - Accent2 22 2 2 2 5" xfId="4187"/>
    <cellStyle name="40% - Accent2 22 2 2 2 5 2" xfId="7857"/>
    <cellStyle name="40% - Accent2 22 2 2 2 5 2 2" xfId="15364"/>
    <cellStyle name="40% - Accent2 22 2 2 2 5 2 2 2" xfId="31570"/>
    <cellStyle name="40% - Accent2 22 2 2 2 5 2 3" xfId="24063"/>
    <cellStyle name="40% - Accent2 22 2 2 2 5 3" xfId="11750"/>
    <cellStyle name="40% - Accent2 22 2 2 2 5 3 2" xfId="27956"/>
    <cellStyle name="40% - Accent2 22 2 2 2 5 4" xfId="20393"/>
    <cellStyle name="40% - Accent2 22 2 2 2 6" xfId="4612"/>
    <cellStyle name="40% - Accent2 22 2 2 2 6 2" xfId="8282"/>
    <cellStyle name="40% - Accent2 22 2 2 2 6 2 2" xfId="15789"/>
    <cellStyle name="40% - Accent2 22 2 2 2 6 2 2 2" xfId="31995"/>
    <cellStyle name="40% - Accent2 22 2 2 2 6 2 3" xfId="24488"/>
    <cellStyle name="40% - Accent2 22 2 2 2 6 3" xfId="12175"/>
    <cellStyle name="40% - Accent2 22 2 2 2 6 3 2" xfId="28381"/>
    <cellStyle name="40% - Accent2 22 2 2 2 6 4" xfId="20818"/>
    <cellStyle name="40% - Accent2 22 2 2 2 7" xfId="5039"/>
    <cellStyle name="40% - Accent2 22 2 2 2 7 2" xfId="8705"/>
    <cellStyle name="40% - Accent2 22 2 2 2 7 2 2" xfId="16212"/>
    <cellStyle name="40% - Accent2 22 2 2 2 7 2 2 2" xfId="32418"/>
    <cellStyle name="40% - Accent2 22 2 2 2 7 2 3" xfId="24911"/>
    <cellStyle name="40% - Accent2 22 2 2 2 7 3" xfId="12597"/>
    <cellStyle name="40% - Accent2 22 2 2 2 7 3 2" xfId="28803"/>
    <cellStyle name="40% - Accent2 22 2 2 2 7 4" xfId="21245"/>
    <cellStyle name="40% - Accent2 22 2 2 2 8" xfId="5711"/>
    <cellStyle name="40% - Accent2 22 2 2 2 8 2" xfId="13226"/>
    <cellStyle name="40% - Accent2 22 2 2 2 8 2 2" xfId="29432"/>
    <cellStyle name="40% - Accent2 22 2 2 2 8 3" xfId="21917"/>
    <cellStyle name="40% - Accent2 22 2 2 2 9" xfId="9638"/>
    <cellStyle name="40% - Accent2 22 2 2 2 9 2" xfId="25844"/>
    <cellStyle name="40% - Accent2 22 2 2 3" xfId="2136"/>
    <cellStyle name="40% - Accent2 22 2 2 3 2" xfId="3049"/>
    <cellStyle name="40% - Accent2 22 2 2 3 2 2" xfId="6831"/>
    <cellStyle name="40% - Accent2 22 2 2 3 2 2 2" xfId="14342"/>
    <cellStyle name="40% - Accent2 22 2 2 3 2 2 2 2" xfId="30548"/>
    <cellStyle name="40% - Accent2 22 2 2 3 2 2 3" xfId="23037"/>
    <cellStyle name="40% - Accent2 22 2 2 3 2 3" xfId="10742"/>
    <cellStyle name="40% - Accent2 22 2 2 3 2 3 2" xfId="26948"/>
    <cellStyle name="40% - Accent2 22 2 2 3 2 4" xfId="19271"/>
    <cellStyle name="40% - Accent2 22 2 2 3 3" xfId="5975"/>
    <cellStyle name="40% - Accent2 22 2 2 3 3 2" xfId="13489"/>
    <cellStyle name="40% - Accent2 22 2 2 3 3 2 2" xfId="29695"/>
    <cellStyle name="40% - Accent2 22 2 2 3 3 3" xfId="22181"/>
    <cellStyle name="40% - Accent2 22 2 2 3 4" xfId="9898"/>
    <cellStyle name="40% - Accent2 22 2 2 3 4 2" xfId="26104"/>
    <cellStyle name="40% - Accent2 22 2 2 3 5" xfId="18425"/>
    <cellStyle name="40% - Accent2 22 2 2 4" xfId="2624"/>
    <cellStyle name="40% - Accent2 22 2 2 4 2" xfId="6408"/>
    <cellStyle name="40% - Accent2 22 2 2 4 2 2" xfId="13920"/>
    <cellStyle name="40% - Accent2 22 2 2 4 2 2 2" xfId="30126"/>
    <cellStyle name="40% - Accent2 22 2 2 4 2 3" xfId="22614"/>
    <cellStyle name="40% - Accent2 22 2 2 4 3" xfId="10320"/>
    <cellStyle name="40% - Accent2 22 2 2 4 3 2" xfId="26526"/>
    <cellStyle name="40% - Accent2 22 2 2 4 4" xfId="18848"/>
    <cellStyle name="40% - Accent2 22 2 2 5" xfId="3500"/>
    <cellStyle name="40% - Accent2 22 2 2 5 2" xfId="7258"/>
    <cellStyle name="40% - Accent2 22 2 2 5 2 2" xfId="14768"/>
    <cellStyle name="40% - Accent2 22 2 2 5 2 2 2" xfId="30974"/>
    <cellStyle name="40% - Accent2 22 2 2 5 2 3" xfId="23464"/>
    <cellStyle name="40% - Accent2 22 2 2 5 3" xfId="11165"/>
    <cellStyle name="40% - Accent2 22 2 2 5 3 2" xfId="27371"/>
    <cellStyle name="40% - Accent2 22 2 2 5 4" xfId="19718"/>
    <cellStyle name="40% - Accent2 22 2 2 6" xfId="4024"/>
    <cellStyle name="40% - Accent2 22 2 2 6 2" xfId="7694"/>
    <cellStyle name="40% - Accent2 22 2 2 6 2 2" xfId="15201"/>
    <cellStyle name="40% - Accent2 22 2 2 6 2 2 2" xfId="31407"/>
    <cellStyle name="40% - Accent2 22 2 2 6 2 3" xfId="23900"/>
    <cellStyle name="40% - Accent2 22 2 2 6 3" xfId="11587"/>
    <cellStyle name="40% - Accent2 22 2 2 6 3 2" xfId="27793"/>
    <cellStyle name="40% - Accent2 22 2 2 6 4" xfId="20230"/>
    <cellStyle name="40% - Accent2 22 2 2 7" xfId="4449"/>
    <cellStyle name="40% - Accent2 22 2 2 7 2" xfId="8119"/>
    <cellStyle name="40% - Accent2 22 2 2 7 2 2" xfId="15626"/>
    <cellStyle name="40% - Accent2 22 2 2 7 2 2 2" xfId="31832"/>
    <cellStyle name="40% - Accent2 22 2 2 7 2 3" xfId="24325"/>
    <cellStyle name="40% - Accent2 22 2 2 7 3" xfId="12012"/>
    <cellStyle name="40% - Accent2 22 2 2 7 3 2" xfId="28218"/>
    <cellStyle name="40% - Accent2 22 2 2 7 4" xfId="20655"/>
    <cellStyle name="40% - Accent2 22 2 2 8" xfId="4874"/>
    <cellStyle name="40% - Accent2 22 2 2 8 2" xfId="8542"/>
    <cellStyle name="40% - Accent2 22 2 2 8 2 2" xfId="16049"/>
    <cellStyle name="40% - Accent2 22 2 2 8 2 2 2" xfId="32255"/>
    <cellStyle name="40% - Accent2 22 2 2 8 2 3" xfId="24748"/>
    <cellStyle name="40% - Accent2 22 2 2 8 3" xfId="12434"/>
    <cellStyle name="40% - Accent2 22 2 2 8 3 2" xfId="28640"/>
    <cellStyle name="40% - Accent2 22 2 2 8 4" xfId="21080"/>
    <cellStyle name="40% - Accent2 22 2 2 9" xfId="5360"/>
    <cellStyle name="40% - Accent2 22 2 2 9 2" xfId="12909"/>
    <cellStyle name="40% - Accent2 22 2 2 9 2 2" xfId="29115"/>
    <cellStyle name="40% - Accent2 22 2 2 9 3" xfId="21566"/>
    <cellStyle name="40% - Accent2 22 2 3" xfId="1857"/>
    <cellStyle name="40% - Accent2 22 2 3 10" xfId="18164"/>
    <cellStyle name="40% - Accent2 22 2 3 2" xfId="2366"/>
    <cellStyle name="40% - Accent2 22 2 3 2 2" xfId="3213"/>
    <cellStyle name="40% - Accent2 22 2 3 2 2 2" xfId="6995"/>
    <cellStyle name="40% - Accent2 22 2 3 2 2 2 2" xfId="14506"/>
    <cellStyle name="40% - Accent2 22 2 3 2 2 2 2 2" xfId="30712"/>
    <cellStyle name="40% - Accent2 22 2 3 2 2 2 3" xfId="23201"/>
    <cellStyle name="40% - Accent2 22 2 3 2 2 3" xfId="10906"/>
    <cellStyle name="40% - Accent2 22 2 3 2 2 3 2" xfId="27112"/>
    <cellStyle name="40% - Accent2 22 2 3 2 2 4" xfId="19435"/>
    <cellStyle name="40% - Accent2 22 2 3 2 3" xfId="6150"/>
    <cellStyle name="40% - Accent2 22 2 3 2 3 2" xfId="13662"/>
    <cellStyle name="40% - Accent2 22 2 3 2 3 2 2" xfId="29868"/>
    <cellStyle name="40% - Accent2 22 2 3 2 3 3" xfId="22356"/>
    <cellStyle name="40% - Accent2 22 2 3 2 4" xfId="10062"/>
    <cellStyle name="40% - Accent2 22 2 3 2 4 2" xfId="26268"/>
    <cellStyle name="40% - Accent2 22 2 3 2 5" xfId="18590"/>
    <cellStyle name="40% - Accent2 22 2 3 3" xfId="2788"/>
    <cellStyle name="40% - Accent2 22 2 3 3 2" xfId="6572"/>
    <cellStyle name="40% - Accent2 22 2 3 3 2 2" xfId="14084"/>
    <cellStyle name="40% - Accent2 22 2 3 3 2 2 2" xfId="30290"/>
    <cellStyle name="40% - Accent2 22 2 3 3 2 3" xfId="22778"/>
    <cellStyle name="40% - Accent2 22 2 3 3 3" xfId="10484"/>
    <cellStyle name="40% - Accent2 22 2 3 3 3 2" xfId="26690"/>
    <cellStyle name="40% - Accent2 22 2 3 3 4" xfId="19012"/>
    <cellStyle name="40% - Accent2 22 2 3 4" xfId="3719"/>
    <cellStyle name="40% - Accent2 22 2 3 4 2" xfId="7429"/>
    <cellStyle name="40% - Accent2 22 2 3 4 2 2" xfId="14938"/>
    <cellStyle name="40% - Accent2 22 2 3 4 2 2 2" xfId="31144"/>
    <cellStyle name="40% - Accent2 22 2 3 4 2 3" xfId="23635"/>
    <cellStyle name="40% - Accent2 22 2 3 4 3" xfId="11329"/>
    <cellStyle name="40% - Accent2 22 2 3 4 3 2" xfId="27535"/>
    <cellStyle name="40% - Accent2 22 2 3 4 4" xfId="19930"/>
    <cellStyle name="40% - Accent2 22 2 3 5" xfId="4188"/>
    <cellStyle name="40% - Accent2 22 2 3 5 2" xfId="7858"/>
    <cellStyle name="40% - Accent2 22 2 3 5 2 2" xfId="15365"/>
    <cellStyle name="40% - Accent2 22 2 3 5 2 2 2" xfId="31571"/>
    <cellStyle name="40% - Accent2 22 2 3 5 2 3" xfId="24064"/>
    <cellStyle name="40% - Accent2 22 2 3 5 3" xfId="11751"/>
    <cellStyle name="40% - Accent2 22 2 3 5 3 2" xfId="27957"/>
    <cellStyle name="40% - Accent2 22 2 3 5 4" xfId="20394"/>
    <cellStyle name="40% - Accent2 22 2 3 6" xfId="4613"/>
    <cellStyle name="40% - Accent2 22 2 3 6 2" xfId="8283"/>
    <cellStyle name="40% - Accent2 22 2 3 6 2 2" xfId="15790"/>
    <cellStyle name="40% - Accent2 22 2 3 6 2 2 2" xfId="31996"/>
    <cellStyle name="40% - Accent2 22 2 3 6 2 3" xfId="24489"/>
    <cellStyle name="40% - Accent2 22 2 3 6 3" xfId="12176"/>
    <cellStyle name="40% - Accent2 22 2 3 6 3 2" xfId="28382"/>
    <cellStyle name="40% - Accent2 22 2 3 6 4" xfId="20819"/>
    <cellStyle name="40% - Accent2 22 2 3 7" xfId="5040"/>
    <cellStyle name="40% - Accent2 22 2 3 7 2" xfId="8706"/>
    <cellStyle name="40% - Accent2 22 2 3 7 2 2" xfId="16213"/>
    <cellStyle name="40% - Accent2 22 2 3 7 2 2 2" xfId="32419"/>
    <cellStyle name="40% - Accent2 22 2 3 7 2 3" xfId="24912"/>
    <cellStyle name="40% - Accent2 22 2 3 7 3" xfId="12598"/>
    <cellStyle name="40% - Accent2 22 2 3 7 3 2" xfId="28804"/>
    <cellStyle name="40% - Accent2 22 2 3 7 4" xfId="21246"/>
    <cellStyle name="40% - Accent2 22 2 3 8" xfId="5712"/>
    <cellStyle name="40% - Accent2 22 2 3 8 2" xfId="13227"/>
    <cellStyle name="40% - Accent2 22 2 3 8 2 2" xfId="29433"/>
    <cellStyle name="40% - Accent2 22 2 3 8 3" xfId="21918"/>
    <cellStyle name="40% - Accent2 22 2 3 9" xfId="9639"/>
    <cellStyle name="40% - Accent2 22 2 3 9 2" xfId="25845"/>
    <cellStyle name="40% - Accent2 22 2 4" xfId="2069"/>
    <cellStyle name="40% - Accent2 22 2 4 2" xfId="2982"/>
    <cellStyle name="40% - Accent2 22 2 4 2 2" xfId="6764"/>
    <cellStyle name="40% - Accent2 22 2 4 2 2 2" xfId="14275"/>
    <cellStyle name="40% - Accent2 22 2 4 2 2 2 2" xfId="30481"/>
    <cellStyle name="40% - Accent2 22 2 4 2 2 3" xfId="22970"/>
    <cellStyle name="40% - Accent2 22 2 4 2 3" xfId="10675"/>
    <cellStyle name="40% - Accent2 22 2 4 2 3 2" xfId="26881"/>
    <cellStyle name="40% - Accent2 22 2 4 2 4" xfId="19204"/>
    <cellStyle name="40% - Accent2 22 2 4 3" xfId="5908"/>
    <cellStyle name="40% - Accent2 22 2 4 3 2" xfId="13422"/>
    <cellStyle name="40% - Accent2 22 2 4 3 2 2" xfId="29628"/>
    <cellStyle name="40% - Accent2 22 2 4 3 3" xfId="22114"/>
    <cellStyle name="40% - Accent2 22 2 4 4" xfId="9831"/>
    <cellStyle name="40% - Accent2 22 2 4 4 2" xfId="26037"/>
    <cellStyle name="40% - Accent2 22 2 4 5" xfId="18358"/>
    <cellStyle name="40% - Accent2 22 2 5" xfId="2557"/>
    <cellStyle name="40% - Accent2 22 2 5 2" xfId="6341"/>
    <cellStyle name="40% - Accent2 22 2 5 2 2" xfId="13853"/>
    <cellStyle name="40% - Accent2 22 2 5 2 2 2" xfId="30059"/>
    <cellStyle name="40% - Accent2 22 2 5 2 3" xfId="22547"/>
    <cellStyle name="40% - Accent2 22 2 5 3" xfId="10253"/>
    <cellStyle name="40% - Accent2 22 2 5 3 2" xfId="26459"/>
    <cellStyle name="40% - Accent2 22 2 5 4" xfId="18781"/>
    <cellStyle name="40% - Accent2 22 2 6" xfId="3433"/>
    <cellStyle name="40% - Accent2 22 2 6 2" xfId="7191"/>
    <cellStyle name="40% - Accent2 22 2 6 2 2" xfId="14701"/>
    <cellStyle name="40% - Accent2 22 2 6 2 2 2" xfId="30907"/>
    <cellStyle name="40% - Accent2 22 2 6 2 3" xfId="23397"/>
    <cellStyle name="40% - Accent2 22 2 6 3" xfId="11098"/>
    <cellStyle name="40% - Accent2 22 2 6 3 2" xfId="27304"/>
    <cellStyle name="40% - Accent2 22 2 6 4" xfId="19651"/>
    <cellStyle name="40% - Accent2 22 2 7" xfId="3957"/>
    <cellStyle name="40% - Accent2 22 2 7 2" xfId="7627"/>
    <cellStyle name="40% - Accent2 22 2 7 2 2" xfId="15134"/>
    <cellStyle name="40% - Accent2 22 2 7 2 2 2" xfId="31340"/>
    <cellStyle name="40% - Accent2 22 2 7 2 3" xfId="23833"/>
    <cellStyle name="40% - Accent2 22 2 7 3" xfId="11520"/>
    <cellStyle name="40% - Accent2 22 2 7 3 2" xfId="27726"/>
    <cellStyle name="40% - Accent2 22 2 7 4" xfId="20163"/>
    <cellStyle name="40% - Accent2 22 2 8" xfId="4382"/>
    <cellStyle name="40% - Accent2 22 2 8 2" xfId="8052"/>
    <cellStyle name="40% - Accent2 22 2 8 2 2" xfId="15559"/>
    <cellStyle name="40% - Accent2 22 2 8 2 2 2" xfId="31765"/>
    <cellStyle name="40% - Accent2 22 2 8 2 3" xfId="24258"/>
    <cellStyle name="40% - Accent2 22 2 8 3" xfId="11945"/>
    <cellStyle name="40% - Accent2 22 2 8 3 2" xfId="28151"/>
    <cellStyle name="40% - Accent2 22 2 8 4" xfId="20588"/>
    <cellStyle name="40% - Accent2 22 2 9" xfId="4806"/>
    <cellStyle name="40% - Accent2 22 2 9 2" xfId="8475"/>
    <cellStyle name="40% - Accent2 22 2 9 2 2" xfId="15982"/>
    <cellStyle name="40% - Accent2 22 2 9 2 2 2" xfId="32188"/>
    <cellStyle name="40% - Accent2 22 2 9 2 3" xfId="24681"/>
    <cellStyle name="40% - Accent2 22 2 9 3" xfId="12367"/>
    <cellStyle name="40% - Accent2 22 2 9 3 2" xfId="28573"/>
    <cellStyle name="40% - Accent2 22 2 9 4" xfId="21012"/>
    <cellStyle name="40% - Accent2 22 3" xfId="516"/>
    <cellStyle name="40% - Accent2 22 3 10" xfId="5315"/>
    <cellStyle name="40% - Accent2 22 3 10 2" xfId="12864"/>
    <cellStyle name="40% - Accent2 22 3 10 2 2" xfId="29070"/>
    <cellStyle name="40% - Accent2 22 3 10 3" xfId="21521"/>
    <cellStyle name="40% - Accent2 22 3 11" xfId="9430"/>
    <cellStyle name="40% - Accent2 22 3 11 2" xfId="25636"/>
    <cellStyle name="40% - Accent2 22 3 12" xfId="17947"/>
    <cellStyle name="40% - Accent2 22 3 2" xfId="587"/>
    <cellStyle name="40% - Accent2 22 3 2 10" xfId="9497"/>
    <cellStyle name="40% - Accent2 22 3 2 10 2" xfId="25703"/>
    <cellStyle name="40% - Accent2 22 3 2 11" xfId="18015"/>
    <cellStyle name="40% - Accent2 22 3 2 2" xfId="1858"/>
    <cellStyle name="40% - Accent2 22 3 2 2 10" xfId="18165"/>
    <cellStyle name="40% - Accent2 22 3 2 2 2" xfId="2367"/>
    <cellStyle name="40% - Accent2 22 3 2 2 2 2" xfId="3214"/>
    <cellStyle name="40% - Accent2 22 3 2 2 2 2 2" xfId="6996"/>
    <cellStyle name="40% - Accent2 22 3 2 2 2 2 2 2" xfId="14507"/>
    <cellStyle name="40% - Accent2 22 3 2 2 2 2 2 2 2" xfId="30713"/>
    <cellStyle name="40% - Accent2 22 3 2 2 2 2 2 3" xfId="23202"/>
    <cellStyle name="40% - Accent2 22 3 2 2 2 2 3" xfId="10907"/>
    <cellStyle name="40% - Accent2 22 3 2 2 2 2 3 2" xfId="27113"/>
    <cellStyle name="40% - Accent2 22 3 2 2 2 2 4" xfId="19436"/>
    <cellStyle name="40% - Accent2 22 3 2 2 2 3" xfId="6151"/>
    <cellStyle name="40% - Accent2 22 3 2 2 2 3 2" xfId="13663"/>
    <cellStyle name="40% - Accent2 22 3 2 2 2 3 2 2" xfId="29869"/>
    <cellStyle name="40% - Accent2 22 3 2 2 2 3 3" xfId="22357"/>
    <cellStyle name="40% - Accent2 22 3 2 2 2 4" xfId="10063"/>
    <cellStyle name="40% - Accent2 22 3 2 2 2 4 2" xfId="26269"/>
    <cellStyle name="40% - Accent2 22 3 2 2 2 5" xfId="18591"/>
    <cellStyle name="40% - Accent2 22 3 2 2 3" xfId="2789"/>
    <cellStyle name="40% - Accent2 22 3 2 2 3 2" xfId="6573"/>
    <cellStyle name="40% - Accent2 22 3 2 2 3 2 2" xfId="14085"/>
    <cellStyle name="40% - Accent2 22 3 2 2 3 2 2 2" xfId="30291"/>
    <cellStyle name="40% - Accent2 22 3 2 2 3 2 3" xfId="22779"/>
    <cellStyle name="40% - Accent2 22 3 2 2 3 3" xfId="10485"/>
    <cellStyle name="40% - Accent2 22 3 2 2 3 3 2" xfId="26691"/>
    <cellStyle name="40% - Accent2 22 3 2 2 3 4" xfId="19013"/>
    <cellStyle name="40% - Accent2 22 3 2 2 4" xfId="3720"/>
    <cellStyle name="40% - Accent2 22 3 2 2 4 2" xfId="7430"/>
    <cellStyle name="40% - Accent2 22 3 2 2 4 2 2" xfId="14939"/>
    <cellStyle name="40% - Accent2 22 3 2 2 4 2 2 2" xfId="31145"/>
    <cellStyle name="40% - Accent2 22 3 2 2 4 2 3" xfId="23636"/>
    <cellStyle name="40% - Accent2 22 3 2 2 4 3" xfId="11330"/>
    <cellStyle name="40% - Accent2 22 3 2 2 4 3 2" xfId="27536"/>
    <cellStyle name="40% - Accent2 22 3 2 2 4 4" xfId="19931"/>
    <cellStyle name="40% - Accent2 22 3 2 2 5" xfId="4189"/>
    <cellStyle name="40% - Accent2 22 3 2 2 5 2" xfId="7859"/>
    <cellStyle name="40% - Accent2 22 3 2 2 5 2 2" xfId="15366"/>
    <cellStyle name="40% - Accent2 22 3 2 2 5 2 2 2" xfId="31572"/>
    <cellStyle name="40% - Accent2 22 3 2 2 5 2 3" xfId="24065"/>
    <cellStyle name="40% - Accent2 22 3 2 2 5 3" xfId="11752"/>
    <cellStyle name="40% - Accent2 22 3 2 2 5 3 2" xfId="27958"/>
    <cellStyle name="40% - Accent2 22 3 2 2 5 4" xfId="20395"/>
    <cellStyle name="40% - Accent2 22 3 2 2 6" xfId="4614"/>
    <cellStyle name="40% - Accent2 22 3 2 2 6 2" xfId="8284"/>
    <cellStyle name="40% - Accent2 22 3 2 2 6 2 2" xfId="15791"/>
    <cellStyle name="40% - Accent2 22 3 2 2 6 2 2 2" xfId="31997"/>
    <cellStyle name="40% - Accent2 22 3 2 2 6 2 3" xfId="24490"/>
    <cellStyle name="40% - Accent2 22 3 2 2 6 3" xfId="12177"/>
    <cellStyle name="40% - Accent2 22 3 2 2 6 3 2" xfId="28383"/>
    <cellStyle name="40% - Accent2 22 3 2 2 6 4" xfId="20820"/>
    <cellStyle name="40% - Accent2 22 3 2 2 7" xfId="5041"/>
    <cellStyle name="40% - Accent2 22 3 2 2 7 2" xfId="8707"/>
    <cellStyle name="40% - Accent2 22 3 2 2 7 2 2" xfId="16214"/>
    <cellStyle name="40% - Accent2 22 3 2 2 7 2 2 2" xfId="32420"/>
    <cellStyle name="40% - Accent2 22 3 2 2 7 2 3" xfId="24913"/>
    <cellStyle name="40% - Accent2 22 3 2 2 7 3" xfId="12599"/>
    <cellStyle name="40% - Accent2 22 3 2 2 7 3 2" xfId="28805"/>
    <cellStyle name="40% - Accent2 22 3 2 2 7 4" xfId="21247"/>
    <cellStyle name="40% - Accent2 22 3 2 2 8" xfId="5713"/>
    <cellStyle name="40% - Accent2 22 3 2 2 8 2" xfId="13228"/>
    <cellStyle name="40% - Accent2 22 3 2 2 8 2 2" xfId="29434"/>
    <cellStyle name="40% - Accent2 22 3 2 2 8 3" xfId="21919"/>
    <cellStyle name="40% - Accent2 22 3 2 2 9" xfId="9640"/>
    <cellStyle name="40% - Accent2 22 3 2 2 9 2" xfId="25846"/>
    <cellStyle name="40% - Accent2 22 3 2 3" xfId="2158"/>
    <cellStyle name="40% - Accent2 22 3 2 3 2" xfId="3071"/>
    <cellStyle name="40% - Accent2 22 3 2 3 2 2" xfId="6853"/>
    <cellStyle name="40% - Accent2 22 3 2 3 2 2 2" xfId="14364"/>
    <cellStyle name="40% - Accent2 22 3 2 3 2 2 2 2" xfId="30570"/>
    <cellStyle name="40% - Accent2 22 3 2 3 2 2 3" xfId="23059"/>
    <cellStyle name="40% - Accent2 22 3 2 3 2 3" xfId="10764"/>
    <cellStyle name="40% - Accent2 22 3 2 3 2 3 2" xfId="26970"/>
    <cellStyle name="40% - Accent2 22 3 2 3 2 4" xfId="19293"/>
    <cellStyle name="40% - Accent2 22 3 2 3 3" xfId="5997"/>
    <cellStyle name="40% - Accent2 22 3 2 3 3 2" xfId="13511"/>
    <cellStyle name="40% - Accent2 22 3 2 3 3 2 2" xfId="29717"/>
    <cellStyle name="40% - Accent2 22 3 2 3 3 3" xfId="22203"/>
    <cellStyle name="40% - Accent2 22 3 2 3 4" xfId="9920"/>
    <cellStyle name="40% - Accent2 22 3 2 3 4 2" xfId="26126"/>
    <cellStyle name="40% - Accent2 22 3 2 3 5" xfId="18447"/>
    <cellStyle name="40% - Accent2 22 3 2 4" xfId="2646"/>
    <cellStyle name="40% - Accent2 22 3 2 4 2" xfId="6430"/>
    <cellStyle name="40% - Accent2 22 3 2 4 2 2" xfId="13942"/>
    <cellStyle name="40% - Accent2 22 3 2 4 2 2 2" xfId="30148"/>
    <cellStyle name="40% - Accent2 22 3 2 4 2 3" xfId="22636"/>
    <cellStyle name="40% - Accent2 22 3 2 4 3" xfId="10342"/>
    <cellStyle name="40% - Accent2 22 3 2 4 3 2" xfId="26548"/>
    <cellStyle name="40% - Accent2 22 3 2 4 4" xfId="18870"/>
    <cellStyle name="40% - Accent2 22 3 2 5" xfId="3522"/>
    <cellStyle name="40% - Accent2 22 3 2 5 2" xfId="7280"/>
    <cellStyle name="40% - Accent2 22 3 2 5 2 2" xfId="14790"/>
    <cellStyle name="40% - Accent2 22 3 2 5 2 2 2" xfId="30996"/>
    <cellStyle name="40% - Accent2 22 3 2 5 2 3" xfId="23486"/>
    <cellStyle name="40% - Accent2 22 3 2 5 3" xfId="11187"/>
    <cellStyle name="40% - Accent2 22 3 2 5 3 2" xfId="27393"/>
    <cellStyle name="40% - Accent2 22 3 2 5 4" xfId="19740"/>
    <cellStyle name="40% - Accent2 22 3 2 6" xfId="4046"/>
    <cellStyle name="40% - Accent2 22 3 2 6 2" xfId="7716"/>
    <cellStyle name="40% - Accent2 22 3 2 6 2 2" xfId="15223"/>
    <cellStyle name="40% - Accent2 22 3 2 6 2 2 2" xfId="31429"/>
    <cellStyle name="40% - Accent2 22 3 2 6 2 3" xfId="23922"/>
    <cellStyle name="40% - Accent2 22 3 2 6 3" xfId="11609"/>
    <cellStyle name="40% - Accent2 22 3 2 6 3 2" xfId="27815"/>
    <cellStyle name="40% - Accent2 22 3 2 6 4" xfId="20252"/>
    <cellStyle name="40% - Accent2 22 3 2 7" xfId="4471"/>
    <cellStyle name="40% - Accent2 22 3 2 7 2" xfId="8141"/>
    <cellStyle name="40% - Accent2 22 3 2 7 2 2" xfId="15648"/>
    <cellStyle name="40% - Accent2 22 3 2 7 2 2 2" xfId="31854"/>
    <cellStyle name="40% - Accent2 22 3 2 7 2 3" xfId="24347"/>
    <cellStyle name="40% - Accent2 22 3 2 7 3" xfId="12034"/>
    <cellStyle name="40% - Accent2 22 3 2 7 3 2" xfId="28240"/>
    <cellStyle name="40% - Accent2 22 3 2 7 4" xfId="20677"/>
    <cellStyle name="40% - Accent2 22 3 2 8" xfId="4896"/>
    <cellStyle name="40% - Accent2 22 3 2 8 2" xfId="8564"/>
    <cellStyle name="40% - Accent2 22 3 2 8 2 2" xfId="16071"/>
    <cellStyle name="40% - Accent2 22 3 2 8 2 2 2" xfId="32277"/>
    <cellStyle name="40% - Accent2 22 3 2 8 2 3" xfId="24770"/>
    <cellStyle name="40% - Accent2 22 3 2 8 3" xfId="12456"/>
    <cellStyle name="40% - Accent2 22 3 2 8 3 2" xfId="28662"/>
    <cellStyle name="40% - Accent2 22 3 2 8 4" xfId="21102"/>
    <cellStyle name="40% - Accent2 22 3 2 9" xfId="5382"/>
    <cellStyle name="40% - Accent2 22 3 2 9 2" xfId="12931"/>
    <cellStyle name="40% - Accent2 22 3 2 9 2 2" xfId="29137"/>
    <cellStyle name="40% - Accent2 22 3 2 9 3" xfId="21588"/>
    <cellStyle name="40% - Accent2 22 3 3" xfId="1859"/>
    <cellStyle name="40% - Accent2 22 3 3 10" xfId="18166"/>
    <cellStyle name="40% - Accent2 22 3 3 2" xfId="2368"/>
    <cellStyle name="40% - Accent2 22 3 3 2 2" xfId="3215"/>
    <cellStyle name="40% - Accent2 22 3 3 2 2 2" xfId="6997"/>
    <cellStyle name="40% - Accent2 22 3 3 2 2 2 2" xfId="14508"/>
    <cellStyle name="40% - Accent2 22 3 3 2 2 2 2 2" xfId="30714"/>
    <cellStyle name="40% - Accent2 22 3 3 2 2 2 3" xfId="23203"/>
    <cellStyle name="40% - Accent2 22 3 3 2 2 3" xfId="10908"/>
    <cellStyle name="40% - Accent2 22 3 3 2 2 3 2" xfId="27114"/>
    <cellStyle name="40% - Accent2 22 3 3 2 2 4" xfId="19437"/>
    <cellStyle name="40% - Accent2 22 3 3 2 3" xfId="6152"/>
    <cellStyle name="40% - Accent2 22 3 3 2 3 2" xfId="13664"/>
    <cellStyle name="40% - Accent2 22 3 3 2 3 2 2" xfId="29870"/>
    <cellStyle name="40% - Accent2 22 3 3 2 3 3" xfId="22358"/>
    <cellStyle name="40% - Accent2 22 3 3 2 4" xfId="10064"/>
    <cellStyle name="40% - Accent2 22 3 3 2 4 2" xfId="26270"/>
    <cellStyle name="40% - Accent2 22 3 3 2 5" xfId="18592"/>
    <cellStyle name="40% - Accent2 22 3 3 3" xfId="2790"/>
    <cellStyle name="40% - Accent2 22 3 3 3 2" xfId="6574"/>
    <cellStyle name="40% - Accent2 22 3 3 3 2 2" xfId="14086"/>
    <cellStyle name="40% - Accent2 22 3 3 3 2 2 2" xfId="30292"/>
    <cellStyle name="40% - Accent2 22 3 3 3 2 3" xfId="22780"/>
    <cellStyle name="40% - Accent2 22 3 3 3 3" xfId="10486"/>
    <cellStyle name="40% - Accent2 22 3 3 3 3 2" xfId="26692"/>
    <cellStyle name="40% - Accent2 22 3 3 3 4" xfId="19014"/>
    <cellStyle name="40% - Accent2 22 3 3 4" xfId="3721"/>
    <cellStyle name="40% - Accent2 22 3 3 4 2" xfId="7431"/>
    <cellStyle name="40% - Accent2 22 3 3 4 2 2" xfId="14940"/>
    <cellStyle name="40% - Accent2 22 3 3 4 2 2 2" xfId="31146"/>
    <cellStyle name="40% - Accent2 22 3 3 4 2 3" xfId="23637"/>
    <cellStyle name="40% - Accent2 22 3 3 4 3" xfId="11331"/>
    <cellStyle name="40% - Accent2 22 3 3 4 3 2" xfId="27537"/>
    <cellStyle name="40% - Accent2 22 3 3 4 4" xfId="19932"/>
    <cellStyle name="40% - Accent2 22 3 3 5" xfId="4190"/>
    <cellStyle name="40% - Accent2 22 3 3 5 2" xfId="7860"/>
    <cellStyle name="40% - Accent2 22 3 3 5 2 2" xfId="15367"/>
    <cellStyle name="40% - Accent2 22 3 3 5 2 2 2" xfId="31573"/>
    <cellStyle name="40% - Accent2 22 3 3 5 2 3" xfId="24066"/>
    <cellStyle name="40% - Accent2 22 3 3 5 3" xfId="11753"/>
    <cellStyle name="40% - Accent2 22 3 3 5 3 2" xfId="27959"/>
    <cellStyle name="40% - Accent2 22 3 3 5 4" xfId="20396"/>
    <cellStyle name="40% - Accent2 22 3 3 6" xfId="4615"/>
    <cellStyle name="40% - Accent2 22 3 3 6 2" xfId="8285"/>
    <cellStyle name="40% - Accent2 22 3 3 6 2 2" xfId="15792"/>
    <cellStyle name="40% - Accent2 22 3 3 6 2 2 2" xfId="31998"/>
    <cellStyle name="40% - Accent2 22 3 3 6 2 3" xfId="24491"/>
    <cellStyle name="40% - Accent2 22 3 3 6 3" xfId="12178"/>
    <cellStyle name="40% - Accent2 22 3 3 6 3 2" xfId="28384"/>
    <cellStyle name="40% - Accent2 22 3 3 6 4" xfId="20821"/>
    <cellStyle name="40% - Accent2 22 3 3 7" xfId="5042"/>
    <cellStyle name="40% - Accent2 22 3 3 7 2" xfId="8708"/>
    <cellStyle name="40% - Accent2 22 3 3 7 2 2" xfId="16215"/>
    <cellStyle name="40% - Accent2 22 3 3 7 2 2 2" xfId="32421"/>
    <cellStyle name="40% - Accent2 22 3 3 7 2 3" xfId="24914"/>
    <cellStyle name="40% - Accent2 22 3 3 7 3" xfId="12600"/>
    <cellStyle name="40% - Accent2 22 3 3 7 3 2" xfId="28806"/>
    <cellStyle name="40% - Accent2 22 3 3 7 4" xfId="21248"/>
    <cellStyle name="40% - Accent2 22 3 3 8" xfId="5714"/>
    <cellStyle name="40% - Accent2 22 3 3 8 2" xfId="13229"/>
    <cellStyle name="40% - Accent2 22 3 3 8 2 2" xfId="29435"/>
    <cellStyle name="40% - Accent2 22 3 3 8 3" xfId="21920"/>
    <cellStyle name="40% - Accent2 22 3 3 9" xfId="9641"/>
    <cellStyle name="40% - Accent2 22 3 3 9 2" xfId="25847"/>
    <cellStyle name="40% - Accent2 22 3 4" xfId="2091"/>
    <cellStyle name="40% - Accent2 22 3 4 2" xfId="3004"/>
    <cellStyle name="40% - Accent2 22 3 4 2 2" xfId="6786"/>
    <cellStyle name="40% - Accent2 22 3 4 2 2 2" xfId="14297"/>
    <cellStyle name="40% - Accent2 22 3 4 2 2 2 2" xfId="30503"/>
    <cellStyle name="40% - Accent2 22 3 4 2 2 3" xfId="22992"/>
    <cellStyle name="40% - Accent2 22 3 4 2 3" xfId="10697"/>
    <cellStyle name="40% - Accent2 22 3 4 2 3 2" xfId="26903"/>
    <cellStyle name="40% - Accent2 22 3 4 2 4" xfId="19226"/>
    <cellStyle name="40% - Accent2 22 3 4 3" xfId="5930"/>
    <cellStyle name="40% - Accent2 22 3 4 3 2" xfId="13444"/>
    <cellStyle name="40% - Accent2 22 3 4 3 2 2" xfId="29650"/>
    <cellStyle name="40% - Accent2 22 3 4 3 3" xfId="22136"/>
    <cellStyle name="40% - Accent2 22 3 4 4" xfId="9853"/>
    <cellStyle name="40% - Accent2 22 3 4 4 2" xfId="26059"/>
    <cellStyle name="40% - Accent2 22 3 4 5" xfId="18380"/>
    <cellStyle name="40% - Accent2 22 3 5" xfId="2579"/>
    <cellStyle name="40% - Accent2 22 3 5 2" xfId="6363"/>
    <cellStyle name="40% - Accent2 22 3 5 2 2" xfId="13875"/>
    <cellStyle name="40% - Accent2 22 3 5 2 2 2" xfId="30081"/>
    <cellStyle name="40% - Accent2 22 3 5 2 3" xfId="22569"/>
    <cellStyle name="40% - Accent2 22 3 5 3" xfId="10275"/>
    <cellStyle name="40% - Accent2 22 3 5 3 2" xfId="26481"/>
    <cellStyle name="40% - Accent2 22 3 5 4" xfId="18803"/>
    <cellStyle name="40% - Accent2 22 3 6" xfId="3455"/>
    <cellStyle name="40% - Accent2 22 3 6 2" xfId="7213"/>
    <cellStyle name="40% - Accent2 22 3 6 2 2" xfId="14723"/>
    <cellStyle name="40% - Accent2 22 3 6 2 2 2" xfId="30929"/>
    <cellStyle name="40% - Accent2 22 3 6 2 3" xfId="23419"/>
    <cellStyle name="40% - Accent2 22 3 6 3" xfId="11120"/>
    <cellStyle name="40% - Accent2 22 3 6 3 2" xfId="27326"/>
    <cellStyle name="40% - Accent2 22 3 6 4" xfId="19673"/>
    <cellStyle name="40% - Accent2 22 3 7" xfId="3979"/>
    <cellStyle name="40% - Accent2 22 3 7 2" xfId="7649"/>
    <cellStyle name="40% - Accent2 22 3 7 2 2" xfId="15156"/>
    <cellStyle name="40% - Accent2 22 3 7 2 2 2" xfId="31362"/>
    <cellStyle name="40% - Accent2 22 3 7 2 3" xfId="23855"/>
    <cellStyle name="40% - Accent2 22 3 7 3" xfId="11542"/>
    <cellStyle name="40% - Accent2 22 3 7 3 2" xfId="27748"/>
    <cellStyle name="40% - Accent2 22 3 7 4" xfId="20185"/>
    <cellStyle name="40% - Accent2 22 3 8" xfId="4404"/>
    <cellStyle name="40% - Accent2 22 3 8 2" xfId="8074"/>
    <cellStyle name="40% - Accent2 22 3 8 2 2" xfId="15581"/>
    <cellStyle name="40% - Accent2 22 3 8 2 2 2" xfId="31787"/>
    <cellStyle name="40% - Accent2 22 3 8 2 3" xfId="24280"/>
    <cellStyle name="40% - Accent2 22 3 8 3" xfId="11967"/>
    <cellStyle name="40% - Accent2 22 3 8 3 2" xfId="28173"/>
    <cellStyle name="40% - Accent2 22 3 8 4" xfId="20610"/>
    <cellStyle name="40% - Accent2 22 3 9" xfId="4828"/>
    <cellStyle name="40% - Accent2 22 3 9 2" xfId="8497"/>
    <cellStyle name="40% - Accent2 22 3 9 2 2" xfId="16004"/>
    <cellStyle name="40% - Accent2 22 3 9 2 2 2" xfId="32210"/>
    <cellStyle name="40% - Accent2 22 3 9 2 3" xfId="24703"/>
    <cellStyle name="40% - Accent2 22 3 9 3" xfId="12389"/>
    <cellStyle name="40% - Accent2 22 3 9 3 2" xfId="28595"/>
    <cellStyle name="40% - Accent2 22 3 9 4" xfId="21034"/>
    <cellStyle name="40% - Accent2 22 4" xfId="543"/>
    <cellStyle name="40% - Accent2 22 4 10" xfId="9453"/>
    <cellStyle name="40% - Accent2 22 4 10 2" xfId="25659"/>
    <cellStyle name="40% - Accent2 22 4 11" xfId="17971"/>
    <cellStyle name="40% - Accent2 22 4 2" xfId="1860"/>
    <cellStyle name="40% - Accent2 22 4 2 10" xfId="18167"/>
    <cellStyle name="40% - Accent2 22 4 2 2" xfId="2369"/>
    <cellStyle name="40% - Accent2 22 4 2 2 2" xfId="3216"/>
    <cellStyle name="40% - Accent2 22 4 2 2 2 2" xfId="6998"/>
    <cellStyle name="40% - Accent2 22 4 2 2 2 2 2" xfId="14509"/>
    <cellStyle name="40% - Accent2 22 4 2 2 2 2 2 2" xfId="30715"/>
    <cellStyle name="40% - Accent2 22 4 2 2 2 2 3" xfId="23204"/>
    <cellStyle name="40% - Accent2 22 4 2 2 2 3" xfId="10909"/>
    <cellStyle name="40% - Accent2 22 4 2 2 2 3 2" xfId="27115"/>
    <cellStyle name="40% - Accent2 22 4 2 2 2 4" xfId="19438"/>
    <cellStyle name="40% - Accent2 22 4 2 2 3" xfId="6153"/>
    <cellStyle name="40% - Accent2 22 4 2 2 3 2" xfId="13665"/>
    <cellStyle name="40% - Accent2 22 4 2 2 3 2 2" xfId="29871"/>
    <cellStyle name="40% - Accent2 22 4 2 2 3 3" xfId="22359"/>
    <cellStyle name="40% - Accent2 22 4 2 2 4" xfId="10065"/>
    <cellStyle name="40% - Accent2 22 4 2 2 4 2" xfId="26271"/>
    <cellStyle name="40% - Accent2 22 4 2 2 5" xfId="18593"/>
    <cellStyle name="40% - Accent2 22 4 2 3" xfId="2791"/>
    <cellStyle name="40% - Accent2 22 4 2 3 2" xfId="6575"/>
    <cellStyle name="40% - Accent2 22 4 2 3 2 2" xfId="14087"/>
    <cellStyle name="40% - Accent2 22 4 2 3 2 2 2" xfId="30293"/>
    <cellStyle name="40% - Accent2 22 4 2 3 2 3" xfId="22781"/>
    <cellStyle name="40% - Accent2 22 4 2 3 3" xfId="10487"/>
    <cellStyle name="40% - Accent2 22 4 2 3 3 2" xfId="26693"/>
    <cellStyle name="40% - Accent2 22 4 2 3 4" xfId="19015"/>
    <cellStyle name="40% - Accent2 22 4 2 4" xfId="3722"/>
    <cellStyle name="40% - Accent2 22 4 2 4 2" xfId="7432"/>
    <cellStyle name="40% - Accent2 22 4 2 4 2 2" xfId="14941"/>
    <cellStyle name="40% - Accent2 22 4 2 4 2 2 2" xfId="31147"/>
    <cellStyle name="40% - Accent2 22 4 2 4 2 3" xfId="23638"/>
    <cellStyle name="40% - Accent2 22 4 2 4 3" xfId="11332"/>
    <cellStyle name="40% - Accent2 22 4 2 4 3 2" xfId="27538"/>
    <cellStyle name="40% - Accent2 22 4 2 4 4" xfId="19933"/>
    <cellStyle name="40% - Accent2 22 4 2 5" xfId="4191"/>
    <cellStyle name="40% - Accent2 22 4 2 5 2" xfId="7861"/>
    <cellStyle name="40% - Accent2 22 4 2 5 2 2" xfId="15368"/>
    <cellStyle name="40% - Accent2 22 4 2 5 2 2 2" xfId="31574"/>
    <cellStyle name="40% - Accent2 22 4 2 5 2 3" xfId="24067"/>
    <cellStyle name="40% - Accent2 22 4 2 5 3" xfId="11754"/>
    <cellStyle name="40% - Accent2 22 4 2 5 3 2" xfId="27960"/>
    <cellStyle name="40% - Accent2 22 4 2 5 4" xfId="20397"/>
    <cellStyle name="40% - Accent2 22 4 2 6" xfId="4616"/>
    <cellStyle name="40% - Accent2 22 4 2 6 2" xfId="8286"/>
    <cellStyle name="40% - Accent2 22 4 2 6 2 2" xfId="15793"/>
    <cellStyle name="40% - Accent2 22 4 2 6 2 2 2" xfId="31999"/>
    <cellStyle name="40% - Accent2 22 4 2 6 2 3" xfId="24492"/>
    <cellStyle name="40% - Accent2 22 4 2 6 3" xfId="12179"/>
    <cellStyle name="40% - Accent2 22 4 2 6 3 2" xfId="28385"/>
    <cellStyle name="40% - Accent2 22 4 2 6 4" xfId="20822"/>
    <cellStyle name="40% - Accent2 22 4 2 7" xfId="5043"/>
    <cellStyle name="40% - Accent2 22 4 2 7 2" xfId="8709"/>
    <cellStyle name="40% - Accent2 22 4 2 7 2 2" xfId="16216"/>
    <cellStyle name="40% - Accent2 22 4 2 7 2 2 2" xfId="32422"/>
    <cellStyle name="40% - Accent2 22 4 2 7 2 3" xfId="24915"/>
    <cellStyle name="40% - Accent2 22 4 2 7 3" xfId="12601"/>
    <cellStyle name="40% - Accent2 22 4 2 7 3 2" xfId="28807"/>
    <cellStyle name="40% - Accent2 22 4 2 7 4" xfId="21249"/>
    <cellStyle name="40% - Accent2 22 4 2 8" xfId="5715"/>
    <cellStyle name="40% - Accent2 22 4 2 8 2" xfId="13230"/>
    <cellStyle name="40% - Accent2 22 4 2 8 2 2" xfId="29436"/>
    <cellStyle name="40% - Accent2 22 4 2 8 3" xfId="21921"/>
    <cellStyle name="40% - Accent2 22 4 2 9" xfId="9642"/>
    <cellStyle name="40% - Accent2 22 4 2 9 2" xfId="25848"/>
    <cellStyle name="40% - Accent2 22 4 3" xfId="2114"/>
    <cellStyle name="40% - Accent2 22 4 3 2" xfId="3027"/>
    <cellStyle name="40% - Accent2 22 4 3 2 2" xfId="6809"/>
    <cellStyle name="40% - Accent2 22 4 3 2 2 2" xfId="14320"/>
    <cellStyle name="40% - Accent2 22 4 3 2 2 2 2" xfId="30526"/>
    <cellStyle name="40% - Accent2 22 4 3 2 2 3" xfId="23015"/>
    <cellStyle name="40% - Accent2 22 4 3 2 3" xfId="10720"/>
    <cellStyle name="40% - Accent2 22 4 3 2 3 2" xfId="26926"/>
    <cellStyle name="40% - Accent2 22 4 3 2 4" xfId="19249"/>
    <cellStyle name="40% - Accent2 22 4 3 3" xfId="5953"/>
    <cellStyle name="40% - Accent2 22 4 3 3 2" xfId="13467"/>
    <cellStyle name="40% - Accent2 22 4 3 3 2 2" xfId="29673"/>
    <cellStyle name="40% - Accent2 22 4 3 3 3" xfId="22159"/>
    <cellStyle name="40% - Accent2 22 4 3 4" xfId="9876"/>
    <cellStyle name="40% - Accent2 22 4 3 4 2" xfId="26082"/>
    <cellStyle name="40% - Accent2 22 4 3 5" xfId="18403"/>
    <cellStyle name="40% - Accent2 22 4 4" xfId="2602"/>
    <cellStyle name="40% - Accent2 22 4 4 2" xfId="6386"/>
    <cellStyle name="40% - Accent2 22 4 4 2 2" xfId="13898"/>
    <cellStyle name="40% - Accent2 22 4 4 2 2 2" xfId="30104"/>
    <cellStyle name="40% - Accent2 22 4 4 2 3" xfId="22592"/>
    <cellStyle name="40% - Accent2 22 4 4 3" xfId="10298"/>
    <cellStyle name="40% - Accent2 22 4 4 3 2" xfId="26504"/>
    <cellStyle name="40% - Accent2 22 4 4 4" xfId="18826"/>
    <cellStyle name="40% - Accent2 22 4 5" xfId="3478"/>
    <cellStyle name="40% - Accent2 22 4 5 2" xfId="7236"/>
    <cellStyle name="40% - Accent2 22 4 5 2 2" xfId="14746"/>
    <cellStyle name="40% - Accent2 22 4 5 2 2 2" xfId="30952"/>
    <cellStyle name="40% - Accent2 22 4 5 2 3" xfId="23442"/>
    <cellStyle name="40% - Accent2 22 4 5 3" xfId="11143"/>
    <cellStyle name="40% - Accent2 22 4 5 3 2" xfId="27349"/>
    <cellStyle name="40% - Accent2 22 4 5 4" xfId="19696"/>
    <cellStyle name="40% - Accent2 22 4 6" xfId="4002"/>
    <cellStyle name="40% - Accent2 22 4 6 2" xfId="7672"/>
    <cellStyle name="40% - Accent2 22 4 6 2 2" xfId="15179"/>
    <cellStyle name="40% - Accent2 22 4 6 2 2 2" xfId="31385"/>
    <cellStyle name="40% - Accent2 22 4 6 2 3" xfId="23878"/>
    <cellStyle name="40% - Accent2 22 4 6 3" xfId="11565"/>
    <cellStyle name="40% - Accent2 22 4 6 3 2" xfId="27771"/>
    <cellStyle name="40% - Accent2 22 4 6 4" xfId="20208"/>
    <cellStyle name="40% - Accent2 22 4 7" xfId="4427"/>
    <cellStyle name="40% - Accent2 22 4 7 2" xfId="8097"/>
    <cellStyle name="40% - Accent2 22 4 7 2 2" xfId="15604"/>
    <cellStyle name="40% - Accent2 22 4 7 2 2 2" xfId="31810"/>
    <cellStyle name="40% - Accent2 22 4 7 2 3" xfId="24303"/>
    <cellStyle name="40% - Accent2 22 4 7 3" xfId="11990"/>
    <cellStyle name="40% - Accent2 22 4 7 3 2" xfId="28196"/>
    <cellStyle name="40% - Accent2 22 4 7 4" xfId="20633"/>
    <cellStyle name="40% - Accent2 22 4 8" xfId="4852"/>
    <cellStyle name="40% - Accent2 22 4 8 2" xfId="8520"/>
    <cellStyle name="40% - Accent2 22 4 8 2 2" xfId="16027"/>
    <cellStyle name="40% - Accent2 22 4 8 2 2 2" xfId="32233"/>
    <cellStyle name="40% - Accent2 22 4 8 2 3" xfId="24726"/>
    <cellStyle name="40% - Accent2 22 4 8 3" xfId="12412"/>
    <cellStyle name="40% - Accent2 22 4 8 3 2" xfId="28618"/>
    <cellStyle name="40% - Accent2 22 4 8 4" xfId="21058"/>
    <cellStyle name="40% - Accent2 22 4 9" xfId="5338"/>
    <cellStyle name="40% - Accent2 22 4 9 2" xfId="12887"/>
    <cellStyle name="40% - Accent2 22 4 9 2 2" xfId="29093"/>
    <cellStyle name="40% - Accent2 22 4 9 3" xfId="21544"/>
    <cellStyle name="40% - Accent2 22 5" xfId="1380"/>
    <cellStyle name="40% - Accent2 22 6" xfId="1861"/>
    <cellStyle name="40% - Accent2 22 6 10" xfId="18168"/>
    <cellStyle name="40% - Accent2 22 6 2" xfId="2370"/>
    <cellStyle name="40% - Accent2 22 6 2 2" xfId="3217"/>
    <cellStyle name="40% - Accent2 22 6 2 2 2" xfId="6999"/>
    <cellStyle name="40% - Accent2 22 6 2 2 2 2" xfId="14510"/>
    <cellStyle name="40% - Accent2 22 6 2 2 2 2 2" xfId="30716"/>
    <cellStyle name="40% - Accent2 22 6 2 2 2 3" xfId="23205"/>
    <cellStyle name="40% - Accent2 22 6 2 2 3" xfId="10910"/>
    <cellStyle name="40% - Accent2 22 6 2 2 3 2" xfId="27116"/>
    <cellStyle name="40% - Accent2 22 6 2 2 4" xfId="19439"/>
    <cellStyle name="40% - Accent2 22 6 2 3" xfId="6154"/>
    <cellStyle name="40% - Accent2 22 6 2 3 2" xfId="13666"/>
    <cellStyle name="40% - Accent2 22 6 2 3 2 2" xfId="29872"/>
    <cellStyle name="40% - Accent2 22 6 2 3 3" xfId="22360"/>
    <cellStyle name="40% - Accent2 22 6 2 4" xfId="10066"/>
    <cellStyle name="40% - Accent2 22 6 2 4 2" xfId="26272"/>
    <cellStyle name="40% - Accent2 22 6 2 5" xfId="18594"/>
    <cellStyle name="40% - Accent2 22 6 3" xfId="2792"/>
    <cellStyle name="40% - Accent2 22 6 3 2" xfId="6576"/>
    <cellStyle name="40% - Accent2 22 6 3 2 2" xfId="14088"/>
    <cellStyle name="40% - Accent2 22 6 3 2 2 2" xfId="30294"/>
    <cellStyle name="40% - Accent2 22 6 3 2 3" xfId="22782"/>
    <cellStyle name="40% - Accent2 22 6 3 3" xfId="10488"/>
    <cellStyle name="40% - Accent2 22 6 3 3 2" xfId="26694"/>
    <cellStyle name="40% - Accent2 22 6 3 4" xfId="19016"/>
    <cellStyle name="40% - Accent2 22 6 4" xfId="3723"/>
    <cellStyle name="40% - Accent2 22 6 4 2" xfId="7433"/>
    <cellStyle name="40% - Accent2 22 6 4 2 2" xfId="14942"/>
    <cellStyle name="40% - Accent2 22 6 4 2 2 2" xfId="31148"/>
    <cellStyle name="40% - Accent2 22 6 4 2 3" xfId="23639"/>
    <cellStyle name="40% - Accent2 22 6 4 3" xfId="11333"/>
    <cellStyle name="40% - Accent2 22 6 4 3 2" xfId="27539"/>
    <cellStyle name="40% - Accent2 22 6 4 4" xfId="19934"/>
    <cellStyle name="40% - Accent2 22 6 5" xfId="4192"/>
    <cellStyle name="40% - Accent2 22 6 5 2" xfId="7862"/>
    <cellStyle name="40% - Accent2 22 6 5 2 2" xfId="15369"/>
    <cellStyle name="40% - Accent2 22 6 5 2 2 2" xfId="31575"/>
    <cellStyle name="40% - Accent2 22 6 5 2 3" xfId="24068"/>
    <cellStyle name="40% - Accent2 22 6 5 3" xfId="11755"/>
    <cellStyle name="40% - Accent2 22 6 5 3 2" xfId="27961"/>
    <cellStyle name="40% - Accent2 22 6 5 4" xfId="20398"/>
    <cellStyle name="40% - Accent2 22 6 6" xfId="4617"/>
    <cellStyle name="40% - Accent2 22 6 6 2" xfId="8287"/>
    <cellStyle name="40% - Accent2 22 6 6 2 2" xfId="15794"/>
    <cellStyle name="40% - Accent2 22 6 6 2 2 2" xfId="32000"/>
    <cellStyle name="40% - Accent2 22 6 6 2 3" xfId="24493"/>
    <cellStyle name="40% - Accent2 22 6 6 3" xfId="12180"/>
    <cellStyle name="40% - Accent2 22 6 6 3 2" xfId="28386"/>
    <cellStyle name="40% - Accent2 22 6 6 4" xfId="20823"/>
    <cellStyle name="40% - Accent2 22 6 7" xfId="5044"/>
    <cellStyle name="40% - Accent2 22 6 7 2" xfId="8710"/>
    <cellStyle name="40% - Accent2 22 6 7 2 2" xfId="16217"/>
    <cellStyle name="40% - Accent2 22 6 7 2 2 2" xfId="32423"/>
    <cellStyle name="40% - Accent2 22 6 7 2 3" xfId="24916"/>
    <cellStyle name="40% - Accent2 22 6 7 3" xfId="12602"/>
    <cellStyle name="40% - Accent2 22 6 7 3 2" xfId="28808"/>
    <cellStyle name="40% - Accent2 22 6 7 4" xfId="21250"/>
    <cellStyle name="40% - Accent2 22 6 8" xfId="5716"/>
    <cellStyle name="40% - Accent2 22 6 8 2" xfId="13231"/>
    <cellStyle name="40% - Accent2 22 6 8 2 2" xfId="29437"/>
    <cellStyle name="40% - Accent2 22 6 8 3" xfId="21922"/>
    <cellStyle name="40% - Accent2 22 6 9" xfId="9643"/>
    <cellStyle name="40% - Accent2 22 6 9 2" xfId="25849"/>
    <cellStyle name="40% - Accent2 22 7" xfId="2047"/>
    <cellStyle name="40% - Accent2 22 7 2" xfId="2960"/>
    <cellStyle name="40% - Accent2 22 7 2 2" xfId="6742"/>
    <cellStyle name="40% - Accent2 22 7 2 2 2" xfId="14253"/>
    <cellStyle name="40% - Accent2 22 7 2 2 2 2" xfId="30459"/>
    <cellStyle name="40% - Accent2 22 7 2 2 3" xfId="22948"/>
    <cellStyle name="40% - Accent2 22 7 2 3" xfId="10653"/>
    <cellStyle name="40% - Accent2 22 7 2 3 2" xfId="26859"/>
    <cellStyle name="40% - Accent2 22 7 2 4" xfId="19182"/>
    <cellStyle name="40% - Accent2 22 7 3" xfId="5886"/>
    <cellStyle name="40% - Accent2 22 7 3 2" xfId="13400"/>
    <cellStyle name="40% - Accent2 22 7 3 2 2" xfId="29606"/>
    <cellStyle name="40% - Accent2 22 7 3 3" xfId="22092"/>
    <cellStyle name="40% - Accent2 22 7 4" xfId="9809"/>
    <cellStyle name="40% - Accent2 22 7 4 2" xfId="26015"/>
    <cellStyle name="40% - Accent2 22 7 5" xfId="18336"/>
    <cellStyle name="40% - Accent2 22 8" xfId="2535"/>
    <cellStyle name="40% - Accent2 22 8 2" xfId="6319"/>
    <cellStyle name="40% - Accent2 22 8 2 2" xfId="13831"/>
    <cellStyle name="40% - Accent2 22 8 2 2 2" xfId="30037"/>
    <cellStyle name="40% - Accent2 22 8 2 3" xfId="22525"/>
    <cellStyle name="40% - Accent2 22 8 3" xfId="10231"/>
    <cellStyle name="40% - Accent2 22 8 3 2" xfId="26437"/>
    <cellStyle name="40% - Accent2 22 8 4" xfId="18759"/>
    <cellStyle name="40% - Accent2 22 9" xfId="3411"/>
    <cellStyle name="40% - Accent2 22 9 2" xfId="7169"/>
    <cellStyle name="40% - Accent2 22 9 2 2" xfId="14679"/>
    <cellStyle name="40% - Accent2 22 9 2 2 2" xfId="30885"/>
    <cellStyle name="40% - Accent2 22 9 2 3" xfId="23375"/>
    <cellStyle name="40% - Accent2 22 9 3" xfId="11076"/>
    <cellStyle name="40% - Accent2 22 9 3 2" xfId="27282"/>
    <cellStyle name="40% - Accent2 22 9 4" xfId="19629"/>
    <cellStyle name="40% - Accent2 23" xfId="855"/>
    <cellStyle name="40% - Accent2 24" xfId="1803"/>
    <cellStyle name="40% - Accent2 24 10" xfId="18110"/>
    <cellStyle name="40% - Accent2 24 2" xfId="2312"/>
    <cellStyle name="40% - Accent2 24 2 2" xfId="3159"/>
    <cellStyle name="40% - Accent2 24 2 2 2" xfId="6941"/>
    <cellStyle name="40% - Accent2 24 2 2 2 2" xfId="14452"/>
    <cellStyle name="40% - Accent2 24 2 2 2 2 2" xfId="30658"/>
    <cellStyle name="40% - Accent2 24 2 2 2 3" xfId="23147"/>
    <cellStyle name="40% - Accent2 24 2 2 3" xfId="10852"/>
    <cellStyle name="40% - Accent2 24 2 2 3 2" xfId="27058"/>
    <cellStyle name="40% - Accent2 24 2 2 4" xfId="19381"/>
    <cellStyle name="40% - Accent2 24 2 3" xfId="6096"/>
    <cellStyle name="40% - Accent2 24 2 3 2" xfId="13608"/>
    <cellStyle name="40% - Accent2 24 2 3 2 2" xfId="29814"/>
    <cellStyle name="40% - Accent2 24 2 3 3" xfId="22302"/>
    <cellStyle name="40% - Accent2 24 2 4" xfId="10008"/>
    <cellStyle name="40% - Accent2 24 2 4 2" xfId="26214"/>
    <cellStyle name="40% - Accent2 24 2 5" xfId="18536"/>
    <cellStyle name="40% - Accent2 24 3" xfId="2734"/>
    <cellStyle name="40% - Accent2 24 3 2" xfId="6518"/>
    <cellStyle name="40% - Accent2 24 3 2 2" xfId="14030"/>
    <cellStyle name="40% - Accent2 24 3 2 2 2" xfId="30236"/>
    <cellStyle name="40% - Accent2 24 3 2 3" xfId="22724"/>
    <cellStyle name="40% - Accent2 24 3 3" xfId="10430"/>
    <cellStyle name="40% - Accent2 24 3 3 2" xfId="26636"/>
    <cellStyle name="40% - Accent2 24 3 4" xfId="18958"/>
    <cellStyle name="40% - Accent2 24 4" xfId="3665"/>
    <cellStyle name="40% - Accent2 24 4 2" xfId="7375"/>
    <cellStyle name="40% - Accent2 24 4 2 2" xfId="14884"/>
    <cellStyle name="40% - Accent2 24 4 2 2 2" xfId="31090"/>
    <cellStyle name="40% - Accent2 24 4 2 3" xfId="23581"/>
    <cellStyle name="40% - Accent2 24 4 3" xfId="11275"/>
    <cellStyle name="40% - Accent2 24 4 3 2" xfId="27481"/>
    <cellStyle name="40% - Accent2 24 4 4" xfId="19876"/>
    <cellStyle name="40% - Accent2 24 5" xfId="4134"/>
    <cellStyle name="40% - Accent2 24 5 2" xfId="7804"/>
    <cellStyle name="40% - Accent2 24 5 2 2" xfId="15311"/>
    <cellStyle name="40% - Accent2 24 5 2 2 2" xfId="31517"/>
    <cellStyle name="40% - Accent2 24 5 2 3" xfId="24010"/>
    <cellStyle name="40% - Accent2 24 5 3" xfId="11697"/>
    <cellStyle name="40% - Accent2 24 5 3 2" xfId="27903"/>
    <cellStyle name="40% - Accent2 24 5 4" xfId="20340"/>
    <cellStyle name="40% - Accent2 24 6" xfId="4559"/>
    <cellStyle name="40% - Accent2 24 6 2" xfId="8229"/>
    <cellStyle name="40% - Accent2 24 6 2 2" xfId="15736"/>
    <cellStyle name="40% - Accent2 24 6 2 2 2" xfId="31942"/>
    <cellStyle name="40% - Accent2 24 6 2 3" xfId="24435"/>
    <cellStyle name="40% - Accent2 24 6 3" xfId="12122"/>
    <cellStyle name="40% - Accent2 24 6 3 2" xfId="28328"/>
    <cellStyle name="40% - Accent2 24 6 4" xfId="20765"/>
    <cellStyle name="40% - Accent2 24 7" xfId="4986"/>
    <cellStyle name="40% - Accent2 24 7 2" xfId="8652"/>
    <cellStyle name="40% - Accent2 24 7 2 2" xfId="16159"/>
    <cellStyle name="40% - Accent2 24 7 2 2 2" xfId="32365"/>
    <cellStyle name="40% - Accent2 24 7 2 3" xfId="24858"/>
    <cellStyle name="40% - Accent2 24 7 3" xfId="12544"/>
    <cellStyle name="40% - Accent2 24 7 3 2" xfId="28750"/>
    <cellStyle name="40% - Accent2 24 7 4" xfId="21192"/>
    <cellStyle name="40% - Accent2 24 8" xfId="5658"/>
    <cellStyle name="40% - Accent2 24 8 2" xfId="13173"/>
    <cellStyle name="40% - Accent2 24 8 2 2" xfId="29379"/>
    <cellStyle name="40% - Accent2 24 8 3" xfId="21864"/>
    <cellStyle name="40% - Accent2 24 9" xfId="9585"/>
    <cellStyle name="40% - Accent2 24 9 2" xfId="25791"/>
    <cellStyle name="40% - Accent2 25" xfId="145"/>
    <cellStyle name="40% - Accent2 3" xfId="158"/>
    <cellStyle name="40% - Accent2 3 2" xfId="1393"/>
    <cellStyle name="40% - Accent2 3 3" xfId="842"/>
    <cellStyle name="40% - Accent2 4" xfId="159"/>
    <cellStyle name="40% - Accent2 4 2" xfId="1394"/>
    <cellStyle name="40% - Accent2 4 3" xfId="841"/>
    <cellStyle name="40% - Accent2 5" xfId="160"/>
    <cellStyle name="40% - Accent2 5 2" xfId="1395"/>
    <cellStyle name="40% - Accent2 5 3" xfId="840"/>
    <cellStyle name="40% - Accent2 6" xfId="161"/>
    <cellStyle name="40% - Accent2 6 2" xfId="1396"/>
    <cellStyle name="40% - Accent2 6 3" xfId="839"/>
    <cellStyle name="40% - Accent2 7" xfId="162"/>
    <cellStyle name="40% - Accent2 7 2" xfId="1397"/>
    <cellStyle name="40% - Accent2 7 3" xfId="838"/>
    <cellStyle name="40% - Accent2 8" xfId="163"/>
    <cellStyle name="40% - Accent2 8 2" xfId="1398"/>
    <cellStyle name="40% - Accent2 8 3" xfId="837"/>
    <cellStyle name="40% - Accent2 9" xfId="164"/>
    <cellStyle name="40% - Accent2 9 2" xfId="1399"/>
    <cellStyle name="40% - Accent2 9 3" xfId="836"/>
    <cellStyle name="40% - Accent3" xfId="16845" builtinId="39" customBuiltin="1"/>
    <cellStyle name="40% - Accent3 10" xfId="166"/>
    <cellStyle name="40% - Accent3 10 2" xfId="1401"/>
    <cellStyle name="40% - Accent3 10 3" xfId="834"/>
    <cellStyle name="40% - Accent3 11" xfId="167"/>
    <cellStyle name="40% - Accent3 11 2" xfId="1402"/>
    <cellStyle name="40% - Accent3 11 3" xfId="833"/>
    <cellStyle name="40% - Accent3 12" xfId="168"/>
    <cellStyle name="40% - Accent3 12 2" xfId="1403"/>
    <cellStyle name="40% - Accent3 12 3" xfId="832"/>
    <cellStyle name="40% - Accent3 13" xfId="169"/>
    <cellStyle name="40% - Accent3 13 2" xfId="1404"/>
    <cellStyle name="40% - Accent3 13 3" xfId="831"/>
    <cellStyle name="40% - Accent3 14" xfId="170"/>
    <cellStyle name="40% - Accent3 14 2" xfId="1405"/>
    <cellStyle name="40% - Accent3 14 3" xfId="830"/>
    <cellStyle name="40% - Accent3 15" xfId="171"/>
    <cellStyle name="40% - Accent3 15 2" xfId="1406"/>
    <cellStyle name="40% - Accent3 15 3" xfId="829"/>
    <cellStyle name="40% - Accent3 16" xfId="172"/>
    <cellStyle name="40% - Accent3 16 2" xfId="1407"/>
    <cellStyle name="40% - Accent3 16 3" xfId="828"/>
    <cellStyle name="40% - Accent3 17" xfId="173"/>
    <cellStyle name="40% - Accent3 17 2" xfId="1408"/>
    <cellStyle name="40% - Accent3 17 3" xfId="827"/>
    <cellStyle name="40% - Accent3 18" xfId="174"/>
    <cellStyle name="40% - Accent3 18 2" xfId="1409"/>
    <cellStyle name="40% - Accent3 18 3" xfId="826"/>
    <cellStyle name="40% - Accent3 19" xfId="175"/>
    <cellStyle name="40% - Accent3 19 2" xfId="1410"/>
    <cellStyle name="40% - Accent3 19 3" xfId="825"/>
    <cellStyle name="40% - Accent3 2" xfId="176"/>
    <cellStyle name="40% - Accent3 2 2" xfId="1411"/>
    <cellStyle name="40% - Accent3 2 3" xfId="824"/>
    <cellStyle name="40% - Accent3 20" xfId="177"/>
    <cellStyle name="40% - Accent3 20 2" xfId="1412"/>
    <cellStyle name="40% - Accent3 20 3" xfId="823"/>
    <cellStyle name="40% - Accent3 21" xfId="400"/>
    <cellStyle name="40% - Accent3 21 2" xfId="668"/>
    <cellStyle name="40% - Accent3 22" xfId="465"/>
    <cellStyle name="40% - Accent3 22 10" xfId="3937"/>
    <cellStyle name="40% - Accent3 22 10 2" xfId="7607"/>
    <cellStyle name="40% - Accent3 22 10 2 2" xfId="15114"/>
    <cellStyle name="40% - Accent3 22 10 2 2 2" xfId="31320"/>
    <cellStyle name="40% - Accent3 22 10 2 3" xfId="23813"/>
    <cellStyle name="40% - Accent3 22 10 3" xfId="11500"/>
    <cellStyle name="40% - Accent3 22 10 3 2" xfId="27706"/>
    <cellStyle name="40% - Accent3 22 10 4" xfId="20143"/>
    <cellStyle name="40% - Accent3 22 11" xfId="4362"/>
    <cellStyle name="40% - Accent3 22 11 2" xfId="8032"/>
    <cellStyle name="40% - Accent3 22 11 2 2" xfId="15539"/>
    <cellStyle name="40% - Accent3 22 11 2 2 2" xfId="31745"/>
    <cellStyle name="40% - Accent3 22 11 2 3" xfId="24238"/>
    <cellStyle name="40% - Accent3 22 11 3" xfId="11925"/>
    <cellStyle name="40% - Accent3 22 11 3 2" xfId="28131"/>
    <cellStyle name="40% - Accent3 22 11 4" xfId="20568"/>
    <cellStyle name="40% - Accent3 22 12" xfId="4785"/>
    <cellStyle name="40% - Accent3 22 12 2" xfId="8454"/>
    <cellStyle name="40% - Accent3 22 12 2 2" xfId="15961"/>
    <cellStyle name="40% - Accent3 22 12 2 2 2" xfId="32167"/>
    <cellStyle name="40% - Accent3 22 12 2 3" xfId="24660"/>
    <cellStyle name="40% - Accent3 22 12 3" xfId="12347"/>
    <cellStyle name="40% - Accent3 22 12 3 2" xfId="28553"/>
    <cellStyle name="40% - Accent3 22 12 4" xfId="20991"/>
    <cellStyle name="40% - Accent3 22 13" xfId="5272"/>
    <cellStyle name="40% - Accent3 22 13 2" xfId="12821"/>
    <cellStyle name="40% - Accent3 22 13 2 2" xfId="29027"/>
    <cellStyle name="40% - Accent3 22 13 3" xfId="21478"/>
    <cellStyle name="40% - Accent3 22 14" xfId="9388"/>
    <cellStyle name="40% - Accent3 22 14 2" xfId="25594"/>
    <cellStyle name="40% - Accent3 22 15" xfId="17904"/>
    <cellStyle name="40% - Accent3 22 2" xfId="496"/>
    <cellStyle name="40% - Accent3 22 2 10" xfId="5295"/>
    <cellStyle name="40% - Accent3 22 2 10 2" xfId="12844"/>
    <cellStyle name="40% - Accent3 22 2 10 2 2" xfId="29050"/>
    <cellStyle name="40% - Accent3 22 2 10 3" xfId="21501"/>
    <cellStyle name="40% - Accent3 22 2 11" xfId="9410"/>
    <cellStyle name="40% - Accent3 22 2 11 2" xfId="25616"/>
    <cellStyle name="40% - Accent3 22 2 12" xfId="17927"/>
    <cellStyle name="40% - Accent3 22 2 2" xfId="567"/>
    <cellStyle name="40% - Accent3 22 2 2 10" xfId="9477"/>
    <cellStyle name="40% - Accent3 22 2 2 10 2" xfId="25683"/>
    <cellStyle name="40% - Accent3 22 2 2 11" xfId="17995"/>
    <cellStyle name="40% - Accent3 22 2 2 2" xfId="1862"/>
    <cellStyle name="40% - Accent3 22 2 2 2 10" xfId="18169"/>
    <cellStyle name="40% - Accent3 22 2 2 2 2" xfId="2371"/>
    <cellStyle name="40% - Accent3 22 2 2 2 2 2" xfId="3218"/>
    <cellStyle name="40% - Accent3 22 2 2 2 2 2 2" xfId="7000"/>
    <cellStyle name="40% - Accent3 22 2 2 2 2 2 2 2" xfId="14511"/>
    <cellStyle name="40% - Accent3 22 2 2 2 2 2 2 2 2" xfId="30717"/>
    <cellStyle name="40% - Accent3 22 2 2 2 2 2 2 3" xfId="23206"/>
    <cellStyle name="40% - Accent3 22 2 2 2 2 2 3" xfId="10911"/>
    <cellStyle name="40% - Accent3 22 2 2 2 2 2 3 2" xfId="27117"/>
    <cellStyle name="40% - Accent3 22 2 2 2 2 2 4" xfId="19440"/>
    <cellStyle name="40% - Accent3 22 2 2 2 2 3" xfId="6155"/>
    <cellStyle name="40% - Accent3 22 2 2 2 2 3 2" xfId="13667"/>
    <cellStyle name="40% - Accent3 22 2 2 2 2 3 2 2" xfId="29873"/>
    <cellStyle name="40% - Accent3 22 2 2 2 2 3 3" xfId="22361"/>
    <cellStyle name="40% - Accent3 22 2 2 2 2 4" xfId="10067"/>
    <cellStyle name="40% - Accent3 22 2 2 2 2 4 2" xfId="26273"/>
    <cellStyle name="40% - Accent3 22 2 2 2 2 5" xfId="18595"/>
    <cellStyle name="40% - Accent3 22 2 2 2 3" xfId="2793"/>
    <cellStyle name="40% - Accent3 22 2 2 2 3 2" xfId="6577"/>
    <cellStyle name="40% - Accent3 22 2 2 2 3 2 2" xfId="14089"/>
    <cellStyle name="40% - Accent3 22 2 2 2 3 2 2 2" xfId="30295"/>
    <cellStyle name="40% - Accent3 22 2 2 2 3 2 3" xfId="22783"/>
    <cellStyle name="40% - Accent3 22 2 2 2 3 3" xfId="10489"/>
    <cellStyle name="40% - Accent3 22 2 2 2 3 3 2" xfId="26695"/>
    <cellStyle name="40% - Accent3 22 2 2 2 3 4" xfId="19017"/>
    <cellStyle name="40% - Accent3 22 2 2 2 4" xfId="3724"/>
    <cellStyle name="40% - Accent3 22 2 2 2 4 2" xfId="7434"/>
    <cellStyle name="40% - Accent3 22 2 2 2 4 2 2" xfId="14943"/>
    <cellStyle name="40% - Accent3 22 2 2 2 4 2 2 2" xfId="31149"/>
    <cellStyle name="40% - Accent3 22 2 2 2 4 2 3" xfId="23640"/>
    <cellStyle name="40% - Accent3 22 2 2 2 4 3" xfId="11334"/>
    <cellStyle name="40% - Accent3 22 2 2 2 4 3 2" xfId="27540"/>
    <cellStyle name="40% - Accent3 22 2 2 2 4 4" xfId="19935"/>
    <cellStyle name="40% - Accent3 22 2 2 2 5" xfId="4193"/>
    <cellStyle name="40% - Accent3 22 2 2 2 5 2" xfId="7863"/>
    <cellStyle name="40% - Accent3 22 2 2 2 5 2 2" xfId="15370"/>
    <cellStyle name="40% - Accent3 22 2 2 2 5 2 2 2" xfId="31576"/>
    <cellStyle name="40% - Accent3 22 2 2 2 5 2 3" xfId="24069"/>
    <cellStyle name="40% - Accent3 22 2 2 2 5 3" xfId="11756"/>
    <cellStyle name="40% - Accent3 22 2 2 2 5 3 2" xfId="27962"/>
    <cellStyle name="40% - Accent3 22 2 2 2 5 4" xfId="20399"/>
    <cellStyle name="40% - Accent3 22 2 2 2 6" xfId="4618"/>
    <cellStyle name="40% - Accent3 22 2 2 2 6 2" xfId="8288"/>
    <cellStyle name="40% - Accent3 22 2 2 2 6 2 2" xfId="15795"/>
    <cellStyle name="40% - Accent3 22 2 2 2 6 2 2 2" xfId="32001"/>
    <cellStyle name="40% - Accent3 22 2 2 2 6 2 3" xfId="24494"/>
    <cellStyle name="40% - Accent3 22 2 2 2 6 3" xfId="12181"/>
    <cellStyle name="40% - Accent3 22 2 2 2 6 3 2" xfId="28387"/>
    <cellStyle name="40% - Accent3 22 2 2 2 6 4" xfId="20824"/>
    <cellStyle name="40% - Accent3 22 2 2 2 7" xfId="5045"/>
    <cellStyle name="40% - Accent3 22 2 2 2 7 2" xfId="8711"/>
    <cellStyle name="40% - Accent3 22 2 2 2 7 2 2" xfId="16218"/>
    <cellStyle name="40% - Accent3 22 2 2 2 7 2 2 2" xfId="32424"/>
    <cellStyle name="40% - Accent3 22 2 2 2 7 2 3" xfId="24917"/>
    <cellStyle name="40% - Accent3 22 2 2 2 7 3" xfId="12603"/>
    <cellStyle name="40% - Accent3 22 2 2 2 7 3 2" xfId="28809"/>
    <cellStyle name="40% - Accent3 22 2 2 2 7 4" xfId="21251"/>
    <cellStyle name="40% - Accent3 22 2 2 2 8" xfId="5717"/>
    <cellStyle name="40% - Accent3 22 2 2 2 8 2" xfId="13232"/>
    <cellStyle name="40% - Accent3 22 2 2 2 8 2 2" xfId="29438"/>
    <cellStyle name="40% - Accent3 22 2 2 2 8 3" xfId="21923"/>
    <cellStyle name="40% - Accent3 22 2 2 2 9" xfId="9644"/>
    <cellStyle name="40% - Accent3 22 2 2 2 9 2" xfId="25850"/>
    <cellStyle name="40% - Accent3 22 2 2 3" xfId="2138"/>
    <cellStyle name="40% - Accent3 22 2 2 3 2" xfId="3051"/>
    <cellStyle name="40% - Accent3 22 2 2 3 2 2" xfId="6833"/>
    <cellStyle name="40% - Accent3 22 2 2 3 2 2 2" xfId="14344"/>
    <cellStyle name="40% - Accent3 22 2 2 3 2 2 2 2" xfId="30550"/>
    <cellStyle name="40% - Accent3 22 2 2 3 2 2 3" xfId="23039"/>
    <cellStyle name="40% - Accent3 22 2 2 3 2 3" xfId="10744"/>
    <cellStyle name="40% - Accent3 22 2 2 3 2 3 2" xfId="26950"/>
    <cellStyle name="40% - Accent3 22 2 2 3 2 4" xfId="19273"/>
    <cellStyle name="40% - Accent3 22 2 2 3 3" xfId="5977"/>
    <cellStyle name="40% - Accent3 22 2 2 3 3 2" xfId="13491"/>
    <cellStyle name="40% - Accent3 22 2 2 3 3 2 2" xfId="29697"/>
    <cellStyle name="40% - Accent3 22 2 2 3 3 3" xfId="22183"/>
    <cellStyle name="40% - Accent3 22 2 2 3 4" xfId="9900"/>
    <cellStyle name="40% - Accent3 22 2 2 3 4 2" xfId="26106"/>
    <cellStyle name="40% - Accent3 22 2 2 3 5" xfId="18427"/>
    <cellStyle name="40% - Accent3 22 2 2 4" xfId="2626"/>
    <cellStyle name="40% - Accent3 22 2 2 4 2" xfId="6410"/>
    <cellStyle name="40% - Accent3 22 2 2 4 2 2" xfId="13922"/>
    <cellStyle name="40% - Accent3 22 2 2 4 2 2 2" xfId="30128"/>
    <cellStyle name="40% - Accent3 22 2 2 4 2 3" xfId="22616"/>
    <cellStyle name="40% - Accent3 22 2 2 4 3" xfId="10322"/>
    <cellStyle name="40% - Accent3 22 2 2 4 3 2" xfId="26528"/>
    <cellStyle name="40% - Accent3 22 2 2 4 4" xfId="18850"/>
    <cellStyle name="40% - Accent3 22 2 2 5" xfId="3502"/>
    <cellStyle name="40% - Accent3 22 2 2 5 2" xfId="7260"/>
    <cellStyle name="40% - Accent3 22 2 2 5 2 2" xfId="14770"/>
    <cellStyle name="40% - Accent3 22 2 2 5 2 2 2" xfId="30976"/>
    <cellStyle name="40% - Accent3 22 2 2 5 2 3" xfId="23466"/>
    <cellStyle name="40% - Accent3 22 2 2 5 3" xfId="11167"/>
    <cellStyle name="40% - Accent3 22 2 2 5 3 2" xfId="27373"/>
    <cellStyle name="40% - Accent3 22 2 2 5 4" xfId="19720"/>
    <cellStyle name="40% - Accent3 22 2 2 6" xfId="4026"/>
    <cellStyle name="40% - Accent3 22 2 2 6 2" xfId="7696"/>
    <cellStyle name="40% - Accent3 22 2 2 6 2 2" xfId="15203"/>
    <cellStyle name="40% - Accent3 22 2 2 6 2 2 2" xfId="31409"/>
    <cellStyle name="40% - Accent3 22 2 2 6 2 3" xfId="23902"/>
    <cellStyle name="40% - Accent3 22 2 2 6 3" xfId="11589"/>
    <cellStyle name="40% - Accent3 22 2 2 6 3 2" xfId="27795"/>
    <cellStyle name="40% - Accent3 22 2 2 6 4" xfId="20232"/>
    <cellStyle name="40% - Accent3 22 2 2 7" xfId="4451"/>
    <cellStyle name="40% - Accent3 22 2 2 7 2" xfId="8121"/>
    <cellStyle name="40% - Accent3 22 2 2 7 2 2" xfId="15628"/>
    <cellStyle name="40% - Accent3 22 2 2 7 2 2 2" xfId="31834"/>
    <cellStyle name="40% - Accent3 22 2 2 7 2 3" xfId="24327"/>
    <cellStyle name="40% - Accent3 22 2 2 7 3" xfId="12014"/>
    <cellStyle name="40% - Accent3 22 2 2 7 3 2" xfId="28220"/>
    <cellStyle name="40% - Accent3 22 2 2 7 4" xfId="20657"/>
    <cellStyle name="40% - Accent3 22 2 2 8" xfId="4876"/>
    <cellStyle name="40% - Accent3 22 2 2 8 2" xfId="8544"/>
    <cellStyle name="40% - Accent3 22 2 2 8 2 2" xfId="16051"/>
    <cellStyle name="40% - Accent3 22 2 2 8 2 2 2" xfId="32257"/>
    <cellStyle name="40% - Accent3 22 2 2 8 2 3" xfId="24750"/>
    <cellStyle name="40% - Accent3 22 2 2 8 3" xfId="12436"/>
    <cellStyle name="40% - Accent3 22 2 2 8 3 2" xfId="28642"/>
    <cellStyle name="40% - Accent3 22 2 2 8 4" xfId="21082"/>
    <cellStyle name="40% - Accent3 22 2 2 9" xfId="5362"/>
    <cellStyle name="40% - Accent3 22 2 2 9 2" xfId="12911"/>
    <cellStyle name="40% - Accent3 22 2 2 9 2 2" xfId="29117"/>
    <cellStyle name="40% - Accent3 22 2 2 9 3" xfId="21568"/>
    <cellStyle name="40% - Accent3 22 2 3" xfId="1863"/>
    <cellStyle name="40% - Accent3 22 2 3 10" xfId="18170"/>
    <cellStyle name="40% - Accent3 22 2 3 2" xfId="2372"/>
    <cellStyle name="40% - Accent3 22 2 3 2 2" xfId="3219"/>
    <cellStyle name="40% - Accent3 22 2 3 2 2 2" xfId="7001"/>
    <cellStyle name="40% - Accent3 22 2 3 2 2 2 2" xfId="14512"/>
    <cellStyle name="40% - Accent3 22 2 3 2 2 2 2 2" xfId="30718"/>
    <cellStyle name="40% - Accent3 22 2 3 2 2 2 3" xfId="23207"/>
    <cellStyle name="40% - Accent3 22 2 3 2 2 3" xfId="10912"/>
    <cellStyle name="40% - Accent3 22 2 3 2 2 3 2" xfId="27118"/>
    <cellStyle name="40% - Accent3 22 2 3 2 2 4" xfId="19441"/>
    <cellStyle name="40% - Accent3 22 2 3 2 3" xfId="6156"/>
    <cellStyle name="40% - Accent3 22 2 3 2 3 2" xfId="13668"/>
    <cellStyle name="40% - Accent3 22 2 3 2 3 2 2" xfId="29874"/>
    <cellStyle name="40% - Accent3 22 2 3 2 3 3" xfId="22362"/>
    <cellStyle name="40% - Accent3 22 2 3 2 4" xfId="10068"/>
    <cellStyle name="40% - Accent3 22 2 3 2 4 2" xfId="26274"/>
    <cellStyle name="40% - Accent3 22 2 3 2 5" xfId="18596"/>
    <cellStyle name="40% - Accent3 22 2 3 3" xfId="2794"/>
    <cellStyle name="40% - Accent3 22 2 3 3 2" xfId="6578"/>
    <cellStyle name="40% - Accent3 22 2 3 3 2 2" xfId="14090"/>
    <cellStyle name="40% - Accent3 22 2 3 3 2 2 2" xfId="30296"/>
    <cellStyle name="40% - Accent3 22 2 3 3 2 3" xfId="22784"/>
    <cellStyle name="40% - Accent3 22 2 3 3 3" xfId="10490"/>
    <cellStyle name="40% - Accent3 22 2 3 3 3 2" xfId="26696"/>
    <cellStyle name="40% - Accent3 22 2 3 3 4" xfId="19018"/>
    <cellStyle name="40% - Accent3 22 2 3 4" xfId="3725"/>
    <cellStyle name="40% - Accent3 22 2 3 4 2" xfId="7435"/>
    <cellStyle name="40% - Accent3 22 2 3 4 2 2" xfId="14944"/>
    <cellStyle name="40% - Accent3 22 2 3 4 2 2 2" xfId="31150"/>
    <cellStyle name="40% - Accent3 22 2 3 4 2 3" xfId="23641"/>
    <cellStyle name="40% - Accent3 22 2 3 4 3" xfId="11335"/>
    <cellStyle name="40% - Accent3 22 2 3 4 3 2" xfId="27541"/>
    <cellStyle name="40% - Accent3 22 2 3 4 4" xfId="19936"/>
    <cellStyle name="40% - Accent3 22 2 3 5" xfId="4194"/>
    <cellStyle name="40% - Accent3 22 2 3 5 2" xfId="7864"/>
    <cellStyle name="40% - Accent3 22 2 3 5 2 2" xfId="15371"/>
    <cellStyle name="40% - Accent3 22 2 3 5 2 2 2" xfId="31577"/>
    <cellStyle name="40% - Accent3 22 2 3 5 2 3" xfId="24070"/>
    <cellStyle name="40% - Accent3 22 2 3 5 3" xfId="11757"/>
    <cellStyle name="40% - Accent3 22 2 3 5 3 2" xfId="27963"/>
    <cellStyle name="40% - Accent3 22 2 3 5 4" xfId="20400"/>
    <cellStyle name="40% - Accent3 22 2 3 6" xfId="4619"/>
    <cellStyle name="40% - Accent3 22 2 3 6 2" xfId="8289"/>
    <cellStyle name="40% - Accent3 22 2 3 6 2 2" xfId="15796"/>
    <cellStyle name="40% - Accent3 22 2 3 6 2 2 2" xfId="32002"/>
    <cellStyle name="40% - Accent3 22 2 3 6 2 3" xfId="24495"/>
    <cellStyle name="40% - Accent3 22 2 3 6 3" xfId="12182"/>
    <cellStyle name="40% - Accent3 22 2 3 6 3 2" xfId="28388"/>
    <cellStyle name="40% - Accent3 22 2 3 6 4" xfId="20825"/>
    <cellStyle name="40% - Accent3 22 2 3 7" xfId="5046"/>
    <cellStyle name="40% - Accent3 22 2 3 7 2" xfId="8712"/>
    <cellStyle name="40% - Accent3 22 2 3 7 2 2" xfId="16219"/>
    <cellStyle name="40% - Accent3 22 2 3 7 2 2 2" xfId="32425"/>
    <cellStyle name="40% - Accent3 22 2 3 7 2 3" xfId="24918"/>
    <cellStyle name="40% - Accent3 22 2 3 7 3" xfId="12604"/>
    <cellStyle name="40% - Accent3 22 2 3 7 3 2" xfId="28810"/>
    <cellStyle name="40% - Accent3 22 2 3 7 4" xfId="21252"/>
    <cellStyle name="40% - Accent3 22 2 3 8" xfId="5718"/>
    <cellStyle name="40% - Accent3 22 2 3 8 2" xfId="13233"/>
    <cellStyle name="40% - Accent3 22 2 3 8 2 2" xfId="29439"/>
    <cellStyle name="40% - Accent3 22 2 3 8 3" xfId="21924"/>
    <cellStyle name="40% - Accent3 22 2 3 9" xfId="9645"/>
    <cellStyle name="40% - Accent3 22 2 3 9 2" xfId="25851"/>
    <cellStyle name="40% - Accent3 22 2 4" xfId="2071"/>
    <cellStyle name="40% - Accent3 22 2 4 2" xfId="2984"/>
    <cellStyle name="40% - Accent3 22 2 4 2 2" xfId="6766"/>
    <cellStyle name="40% - Accent3 22 2 4 2 2 2" xfId="14277"/>
    <cellStyle name="40% - Accent3 22 2 4 2 2 2 2" xfId="30483"/>
    <cellStyle name="40% - Accent3 22 2 4 2 2 3" xfId="22972"/>
    <cellStyle name="40% - Accent3 22 2 4 2 3" xfId="10677"/>
    <cellStyle name="40% - Accent3 22 2 4 2 3 2" xfId="26883"/>
    <cellStyle name="40% - Accent3 22 2 4 2 4" xfId="19206"/>
    <cellStyle name="40% - Accent3 22 2 4 3" xfId="5910"/>
    <cellStyle name="40% - Accent3 22 2 4 3 2" xfId="13424"/>
    <cellStyle name="40% - Accent3 22 2 4 3 2 2" xfId="29630"/>
    <cellStyle name="40% - Accent3 22 2 4 3 3" xfId="22116"/>
    <cellStyle name="40% - Accent3 22 2 4 4" xfId="9833"/>
    <cellStyle name="40% - Accent3 22 2 4 4 2" xfId="26039"/>
    <cellStyle name="40% - Accent3 22 2 4 5" xfId="18360"/>
    <cellStyle name="40% - Accent3 22 2 5" xfId="2559"/>
    <cellStyle name="40% - Accent3 22 2 5 2" xfId="6343"/>
    <cellStyle name="40% - Accent3 22 2 5 2 2" xfId="13855"/>
    <cellStyle name="40% - Accent3 22 2 5 2 2 2" xfId="30061"/>
    <cellStyle name="40% - Accent3 22 2 5 2 3" xfId="22549"/>
    <cellStyle name="40% - Accent3 22 2 5 3" xfId="10255"/>
    <cellStyle name="40% - Accent3 22 2 5 3 2" xfId="26461"/>
    <cellStyle name="40% - Accent3 22 2 5 4" xfId="18783"/>
    <cellStyle name="40% - Accent3 22 2 6" xfId="3435"/>
    <cellStyle name="40% - Accent3 22 2 6 2" xfId="7193"/>
    <cellStyle name="40% - Accent3 22 2 6 2 2" xfId="14703"/>
    <cellStyle name="40% - Accent3 22 2 6 2 2 2" xfId="30909"/>
    <cellStyle name="40% - Accent3 22 2 6 2 3" xfId="23399"/>
    <cellStyle name="40% - Accent3 22 2 6 3" xfId="11100"/>
    <cellStyle name="40% - Accent3 22 2 6 3 2" xfId="27306"/>
    <cellStyle name="40% - Accent3 22 2 6 4" xfId="19653"/>
    <cellStyle name="40% - Accent3 22 2 7" xfId="3959"/>
    <cellStyle name="40% - Accent3 22 2 7 2" xfId="7629"/>
    <cellStyle name="40% - Accent3 22 2 7 2 2" xfId="15136"/>
    <cellStyle name="40% - Accent3 22 2 7 2 2 2" xfId="31342"/>
    <cellStyle name="40% - Accent3 22 2 7 2 3" xfId="23835"/>
    <cellStyle name="40% - Accent3 22 2 7 3" xfId="11522"/>
    <cellStyle name="40% - Accent3 22 2 7 3 2" xfId="27728"/>
    <cellStyle name="40% - Accent3 22 2 7 4" xfId="20165"/>
    <cellStyle name="40% - Accent3 22 2 8" xfId="4384"/>
    <cellStyle name="40% - Accent3 22 2 8 2" xfId="8054"/>
    <cellStyle name="40% - Accent3 22 2 8 2 2" xfId="15561"/>
    <cellStyle name="40% - Accent3 22 2 8 2 2 2" xfId="31767"/>
    <cellStyle name="40% - Accent3 22 2 8 2 3" xfId="24260"/>
    <cellStyle name="40% - Accent3 22 2 8 3" xfId="11947"/>
    <cellStyle name="40% - Accent3 22 2 8 3 2" xfId="28153"/>
    <cellStyle name="40% - Accent3 22 2 8 4" xfId="20590"/>
    <cellStyle name="40% - Accent3 22 2 9" xfId="4808"/>
    <cellStyle name="40% - Accent3 22 2 9 2" xfId="8477"/>
    <cellStyle name="40% - Accent3 22 2 9 2 2" xfId="15984"/>
    <cellStyle name="40% - Accent3 22 2 9 2 2 2" xfId="32190"/>
    <cellStyle name="40% - Accent3 22 2 9 2 3" xfId="24683"/>
    <cellStyle name="40% - Accent3 22 2 9 3" xfId="12369"/>
    <cellStyle name="40% - Accent3 22 2 9 3 2" xfId="28575"/>
    <cellStyle name="40% - Accent3 22 2 9 4" xfId="21014"/>
    <cellStyle name="40% - Accent3 22 3" xfId="518"/>
    <cellStyle name="40% - Accent3 22 3 10" xfId="5317"/>
    <cellStyle name="40% - Accent3 22 3 10 2" xfId="12866"/>
    <cellStyle name="40% - Accent3 22 3 10 2 2" xfId="29072"/>
    <cellStyle name="40% - Accent3 22 3 10 3" xfId="21523"/>
    <cellStyle name="40% - Accent3 22 3 11" xfId="9432"/>
    <cellStyle name="40% - Accent3 22 3 11 2" xfId="25638"/>
    <cellStyle name="40% - Accent3 22 3 12" xfId="17949"/>
    <cellStyle name="40% - Accent3 22 3 2" xfId="589"/>
    <cellStyle name="40% - Accent3 22 3 2 10" xfId="9499"/>
    <cellStyle name="40% - Accent3 22 3 2 10 2" xfId="25705"/>
    <cellStyle name="40% - Accent3 22 3 2 11" xfId="18017"/>
    <cellStyle name="40% - Accent3 22 3 2 2" xfId="1864"/>
    <cellStyle name="40% - Accent3 22 3 2 2 10" xfId="18171"/>
    <cellStyle name="40% - Accent3 22 3 2 2 2" xfId="2373"/>
    <cellStyle name="40% - Accent3 22 3 2 2 2 2" xfId="3220"/>
    <cellStyle name="40% - Accent3 22 3 2 2 2 2 2" xfId="7002"/>
    <cellStyle name="40% - Accent3 22 3 2 2 2 2 2 2" xfId="14513"/>
    <cellStyle name="40% - Accent3 22 3 2 2 2 2 2 2 2" xfId="30719"/>
    <cellStyle name="40% - Accent3 22 3 2 2 2 2 2 3" xfId="23208"/>
    <cellStyle name="40% - Accent3 22 3 2 2 2 2 3" xfId="10913"/>
    <cellStyle name="40% - Accent3 22 3 2 2 2 2 3 2" xfId="27119"/>
    <cellStyle name="40% - Accent3 22 3 2 2 2 2 4" xfId="19442"/>
    <cellStyle name="40% - Accent3 22 3 2 2 2 3" xfId="6157"/>
    <cellStyle name="40% - Accent3 22 3 2 2 2 3 2" xfId="13669"/>
    <cellStyle name="40% - Accent3 22 3 2 2 2 3 2 2" xfId="29875"/>
    <cellStyle name="40% - Accent3 22 3 2 2 2 3 3" xfId="22363"/>
    <cellStyle name="40% - Accent3 22 3 2 2 2 4" xfId="10069"/>
    <cellStyle name="40% - Accent3 22 3 2 2 2 4 2" xfId="26275"/>
    <cellStyle name="40% - Accent3 22 3 2 2 2 5" xfId="18597"/>
    <cellStyle name="40% - Accent3 22 3 2 2 3" xfId="2795"/>
    <cellStyle name="40% - Accent3 22 3 2 2 3 2" xfId="6579"/>
    <cellStyle name="40% - Accent3 22 3 2 2 3 2 2" xfId="14091"/>
    <cellStyle name="40% - Accent3 22 3 2 2 3 2 2 2" xfId="30297"/>
    <cellStyle name="40% - Accent3 22 3 2 2 3 2 3" xfId="22785"/>
    <cellStyle name="40% - Accent3 22 3 2 2 3 3" xfId="10491"/>
    <cellStyle name="40% - Accent3 22 3 2 2 3 3 2" xfId="26697"/>
    <cellStyle name="40% - Accent3 22 3 2 2 3 4" xfId="19019"/>
    <cellStyle name="40% - Accent3 22 3 2 2 4" xfId="3726"/>
    <cellStyle name="40% - Accent3 22 3 2 2 4 2" xfId="7436"/>
    <cellStyle name="40% - Accent3 22 3 2 2 4 2 2" xfId="14945"/>
    <cellStyle name="40% - Accent3 22 3 2 2 4 2 2 2" xfId="31151"/>
    <cellStyle name="40% - Accent3 22 3 2 2 4 2 3" xfId="23642"/>
    <cellStyle name="40% - Accent3 22 3 2 2 4 3" xfId="11336"/>
    <cellStyle name="40% - Accent3 22 3 2 2 4 3 2" xfId="27542"/>
    <cellStyle name="40% - Accent3 22 3 2 2 4 4" xfId="19937"/>
    <cellStyle name="40% - Accent3 22 3 2 2 5" xfId="4195"/>
    <cellStyle name="40% - Accent3 22 3 2 2 5 2" xfId="7865"/>
    <cellStyle name="40% - Accent3 22 3 2 2 5 2 2" xfId="15372"/>
    <cellStyle name="40% - Accent3 22 3 2 2 5 2 2 2" xfId="31578"/>
    <cellStyle name="40% - Accent3 22 3 2 2 5 2 3" xfId="24071"/>
    <cellStyle name="40% - Accent3 22 3 2 2 5 3" xfId="11758"/>
    <cellStyle name="40% - Accent3 22 3 2 2 5 3 2" xfId="27964"/>
    <cellStyle name="40% - Accent3 22 3 2 2 5 4" xfId="20401"/>
    <cellStyle name="40% - Accent3 22 3 2 2 6" xfId="4620"/>
    <cellStyle name="40% - Accent3 22 3 2 2 6 2" xfId="8290"/>
    <cellStyle name="40% - Accent3 22 3 2 2 6 2 2" xfId="15797"/>
    <cellStyle name="40% - Accent3 22 3 2 2 6 2 2 2" xfId="32003"/>
    <cellStyle name="40% - Accent3 22 3 2 2 6 2 3" xfId="24496"/>
    <cellStyle name="40% - Accent3 22 3 2 2 6 3" xfId="12183"/>
    <cellStyle name="40% - Accent3 22 3 2 2 6 3 2" xfId="28389"/>
    <cellStyle name="40% - Accent3 22 3 2 2 6 4" xfId="20826"/>
    <cellStyle name="40% - Accent3 22 3 2 2 7" xfId="5047"/>
    <cellStyle name="40% - Accent3 22 3 2 2 7 2" xfId="8713"/>
    <cellStyle name="40% - Accent3 22 3 2 2 7 2 2" xfId="16220"/>
    <cellStyle name="40% - Accent3 22 3 2 2 7 2 2 2" xfId="32426"/>
    <cellStyle name="40% - Accent3 22 3 2 2 7 2 3" xfId="24919"/>
    <cellStyle name="40% - Accent3 22 3 2 2 7 3" xfId="12605"/>
    <cellStyle name="40% - Accent3 22 3 2 2 7 3 2" xfId="28811"/>
    <cellStyle name="40% - Accent3 22 3 2 2 7 4" xfId="21253"/>
    <cellStyle name="40% - Accent3 22 3 2 2 8" xfId="5719"/>
    <cellStyle name="40% - Accent3 22 3 2 2 8 2" xfId="13234"/>
    <cellStyle name="40% - Accent3 22 3 2 2 8 2 2" xfId="29440"/>
    <cellStyle name="40% - Accent3 22 3 2 2 8 3" xfId="21925"/>
    <cellStyle name="40% - Accent3 22 3 2 2 9" xfId="9646"/>
    <cellStyle name="40% - Accent3 22 3 2 2 9 2" xfId="25852"/>
    <cellStyle name="40% - Accent3 22 3 2 3" xfId="2160"/>
    <cellStyle name="40% - Accent3 22 3 2 3 2" xfId="3073"/>
    <cellStyle name="40% - Accent3 22 3 2 3 2 2" xfId="6855"/>
    <cellStyle name="40% - Accent3 22 3 2 3 2 2 2" xfId="14366"/>
    <cellStyle name="40% - Accent3 22 3 2 3 2 2 2 2" xfId="30572"/>
    <cellStyle name="40% - Accent3 22 3 2 3 2 2 3" xfId="23061"/>
    <cellStyle name="40% - Accent3 22 3 2 3 2 3" xfId="10766"/>
    <cellStyle name="40% - Accent3 22 3 2 3 2 3 2" xfId="26972"/>
    <cellStyle name="40% - Accent3 22 3 2 3 2 4" xfId="19295"/>
    <cellStyle name="40% - Accent3 22 3 2 3 3" xfId="5999"/>
    <cellStyle name="40% - Accent3 22 3 2 3 3 2" xfId="13513"/>
    <cellStyle name="40% - Accent3 22 3 2 3 3 2 2" xfId="29719"/>
    <cellStyle name="40% - Accent3 22 3 2 3 3 3" xfId="22205"/>
    <cellStyle name="40% - Accent3 22 3 2 3 4" xfId="9922"/>
    <cellStyle name="40% - Accent3 22 3 2 3 4 2" xfId="26128"/>
    <cellStyle name="40% - Accent3 22 3 2 3 5" xfId="18449"/>
    <cellStyle name="40% - Accent3 22 3 2 4" xfId="2648"/>
    <cellStyle name="40% - Accent3 22 3 2 4 2" xfId="6432"/>
    <cellStyle name="40% - Accent3 22 3 2 4 2 2" xfId="13944"/>
    <cellStyle name="40% - Accent3 22 3 2 4 2 2 2" xfId="30150"/>
    <cellStyle name="40% - Accent3 22 3 2 4 2 3" xfId="22638"/>
    <cellStyle name="40% - Accent3 22 3 2 4 3" xfId="10344"/>
    <cellStyle name="40% - Accent3 22 3 2 4 3 2" xfId="26550"/>
    <cellStyle name="40% - Accent3 22 3 2 4 4" xfId="18872"/>
    <cellStyle name="40% - Accent3 22 3 2 5" xfId="3524"/>
    <cellStyle name="40% - Accent3 22 3 2 5 2" xfId="7282"/>
    <cellStyle name="40% - Accent3 22 3 2 5 2 2" xfId="14792"/>
    <cellStyle name="40% - Accent3 22 3 2 5 2 2 2" xfId="30998"/>
    <cellStyle name="40% - Accent3 22 3 2 5 2 3" xfId="23488"/>
    <cellStyle name="40% - Accent3 22 3 2 5 3" xfId="11189"/>
    <cellStyle name="40% - Accent3 22 3 2 5 3 2" xfId="27395"/>
    <cellStyle name="40% - Accent3 22 3 2 5 4" xfId="19742"/>
    <cellStyle name="40% - Accent3 22 3 2 6" xfId="4048"/>
    <cellStyle name="40% - Accent3 22 3 2 6 2" xfId="7718"/>
    <cellStyle name="40% - Accent3 22 3 2 6 2 2" xfId="15225"/>
    <cellStyle name="40% - Accent3 22 3 2 6 2 2 2" xfId="31431"/>
    <cellStyle name="40% - Accent3 22 3 2 6 2 3" xfId="23924"/>
    <cellStyle name="40% - Accent3 22 3 2 6 3" xfId="11611"/>
    <cellStyle name="40% - Accent3 22 3 2 6 3 2" xfId="27817"/>
    <cellStyle name="40% - Accent3 22 3 2 6 4" xfId="20254"/>
    <cellStyle name="40% - Accent3 22 3 2 7" xfId="4473"/>
    <cellStyle name="40% - Accent3 22 3 2 7 2" xfId="8143"/>
    <cellStyle name="40% - Accent3 22 3 2 7 2 2" xfId="15650"/>
    <cellStyle name="40% - Accent3 22 3 2 7 2 2 2" xfId="31856"/>
    <cellStyle name="40% - Accent3 22 3 2 7 2 3" xfId="24349"/>
    <cellStyle name="40% - Accent3 22 3 2 7 3" xfId="12036"/>
    <cellStyle name="40% - Accent3 22 3 2 7 3 2" xfId="28242"/>
    <cellStyle name="40% - Accent3 22 3 2 7 4" xfId="20679"/>
    <cellStyle name="40% - Accent3 22 3 2 8" xfId="4898"/>
    <cellStyle name="40% - Accent3 22 3 2 8 2" xfId="8566"/>
    <cellStyle name="40% - Accent3 22 3 2 8 2 2" xfId="16073"/>
    <cellStyle name="40% - Accent3 22 3 2 8 2 2 2" xfId="32279"/>
    <cellStyle name="40% - Accent3 22 3 2 8 2 3" xfId="24772"/>
    <cellStyle name="40% - Accent3 22 3 2 8 3" xfId="12458"/>
    <cellStyle name="40% - Accent3 22 3 2 8 3 2" xfId="28664"/>
    <cellStyle name="40% - Accent3 22 3 2 8 4" xfId="21104"/>
    <cellStyle name="40% - Accent3 22 3 2 9" xfId="5384"/>
    <cellStyle name="40% - Accent3 22 3 2 9 2" xfId="12933"/>
    <cellStyle name="40% - Accent3 22 3 2 9 2 2" xfId="29139"/>
    <cellStyle name="40% - Accent3 22 3 2 9 3" xfId="21590"/>
    <cellStyle name="40% - Accent3 22 3 3" xfId="1865"/>
    <cellStyle name="40% - Accent3 22 3 3 10" xfId="18172"/>
    <cellStyle name="40% - Accent3 22 3 3 2" xfId="2374"/>
    <cellStyle name="40% - Accent3 22 3 3 2 2" xfId="3221"/>
    <cellStyle name="40% - Accent3 22 3 3 2 2 2" xfId="7003"/>
    <cellStyle name="40% - Accent3 22 3 3 2 2 2 2" xfId="14514"/>
    <cellStyle name="40% - Accent3 22 3 3 2 2 2 2 2" xfId="30720"/>
    <cellStyle name="40% - Accent3 22 3 3 2 2 2 3" xfId="23209"/>
    <cellStyle name="40% - Accent3 22 3 3 2 2 3" xfId="10914"/>
    <cellStyle name="40% - Accent3 22 3 3 2 2 3 2" xfId="27120"/>
    <cellStyle name="40% - Accent3 22 3 3 2 2 4" xfId="19443"/>
    <cellStyle name="40% - Accent3 22 3 3 2 3" xfId="6158"/>
    <cellStyle name="40% - Accent3 22 3 3 2 3 2" xfId="13670"/>
    <cellStyle name="40% - Accent3 22 3 3 2 3 2 2" xfId="29876"/>
    <cellStyle name="40% - Accent3 22 3 3 2 3 3" xfId="22364"/>
    <cellStyle name="40% - Accent3 22 3 3 2 4" xfId="10070"/>
    <cellStyle name="40% - Accent3 22 3 3 2 4 2" xfId="26276"/>
    <cellStyle name="40% - Accent3 22 3 3 2 5" xfId="18598"/>
    <cellStyle name="40% - Accent3 22 3 3 3" xfId="2796"/>
    <cellStyle name="40% - Accent3 22 3 3 3 2" xfId="6580"/>
    <cellStyle name="40% - Accent3 22 3 3 3 2 2" xfId="14092"/>
    <cellStyle name="40% - Accent3 22 3 3 3 2 2 2" xfId="30298"/>
    <cellStyle name="40% - Accent3 22 3 3 3 2 3" xfId="22786"/>
    <cellStyle name="40% - Accent3 22 3 3 3 3" xfId="10492"/>
    <cellStyle name="40% - Accent3 22 3 3 3 3 2" xfId="26698"/>
    <cellStyle name="40% - Accent3 22 3 3 3 4" xfId="19020"/>
    <cellStyle name="40% - Accent3 22 3 3 4" xfId="3727"/>
    <cellStyle name="40% - Accent3 22 3 3 4 2" xfId="7437"/>
    <cellStyle name="40% - Accent3 22 3 3 4 2 2" xfId="14946"/>
    <cellStyle name="40% - Accent3 22 3 3 4 2 2 2" xfId="31152"/>
    <cellStyle name="40% - Accent3 22 3 3 4 2 3" xfId="23643"/>
    <cellStyle name="40% - Accent3 22 3 3 4 3" xfId="11337"/>
    <cellStyle name="40% - Accent3 22 3 3 4 3 2" xfId="27543"/>
    <cellStyle name="40% - Accent3 22 3 3 4 4" xfId="19938"/>
    <cellStyle name="40% - Accent3 22 3 3 5" xfId="4196"/>
    <cellStyle name="40% - Accent3 22 3 3 5 2" xfId="7866"/>
    <cellStyle name="40% - Accent3 22 3 3 5 2 2" xfId="15373"/>
    <cellStyle name="40% - Accent3 22 3 3 5 2 2 2" xfId="31579"/>
    <cellStyle name="40% - Accent3 22 3 3 5 2 3" xfId="24072"/>
    <cellStyle name="40% - Accent3 22 3 3 5 3" xfId="11759"/>
    <cellStyle name="40% - Accent3 22 3 3 5 3 2" xfId="27965"/>
    <cellStyle name="40% - Accent3 22 3 3 5 4" xfId="20402"/>
    <cellStyle name="40% - Accent3 22 3 3 6" xfId="4621"/>
    <cellStyle name="40% - Accent3 22 3 3 6 2" xfId="8291"/>
    <cellStyle name="40% - Accent3 22 3 3 6 2 2" xfId="15798"/>
    <cellStyle name="40% - Accent3 22 3 3 6 2 2 2" xfId="32004"/>
    <cellStyle name="40% - Accent3 22 3 3 6 2 3" xfId="24497"/>
    <cellStyle name="40% - Accent3 22 3 3 6 3" xfId="12184"/>
    <cellStyle name="40% - Accent3 22 3 3 6 3 2" xfId="28390"/>
    <cellStyle name="40% - Accent3 22 3 3 6 4" xfId="20827"/>
    <cellStyle name="40% - Accent3 22 3 3 7" xfId="5048"/>
    <cellStyle name="40% - Accent3 22 3 3 7 2" xfId="8714"/>
    <cellStyle name="40% - Accent3 22 3 3 7 2 2" xfId="16221"/>
    <cellStyle name="40% - Accent3 22 3 3 7 2 2 2" xfId="32427"/>
    <cellStyle name="40% - Accent3 22 3 3 7 2 3" xfId="24920"/>
    <cellStyle name="40% - Accent3 22 3 3 7 3" xfId="12606"/>
    <cellStyle name="40% - Accent3 22 3 3 7 3 2" xfId="28812"/>
    <cellStyle name="40% - Accent3 22 3 3 7 4" xfId="21254"/>
    <cellStyle name="40% - Accent3 22 3 3 8" xfId="5720"/>
    <cellStyle name="40% - Accent3 22 3 3 8 2" xfId="13235"/>
    <cellStyle name="40% - Accent3 22 3 3 8 2 2" xfId="29441"/>
    <cellStyle name="40% - Accent3 22 3 3 8 3" xfId="21926"/>
    <cellStyle name="40% - Accent3 22 3 3 9" xfId="9647"/>
    <cellStyle name="40% - Accent3 22 3 3 9 2" xfId="25853"/>
    <cellStyle name="40% - Accent3 22 3 4" xfId="2093"/>
    <cellStyle name="40% - Accent3 22 3 4 2" xfId="3006"/>
    <cellStyle name="40% - Accent3 22 3 4 2 2" xfId="6788"/>
    <cellStyle name="40% - Accent3 22 3 4 2 2 2" xfId="14299"/>
    <cellStyle name="40% - Accent3 22 3 4 2 2 2 2" xfId="30505"/>
    <cellStyle name="40% - Accent3 22 3 4 2 2 3" xfId="22994"/>
    <cellStyle name="40% - Accent3 22 3 4 2 3" xfId="10699"/>
    <cellStyle name="40% - Accent3 22 3 4 2 3 2" xfId="26905"/>
    <cellStyle name="40% - Accent3 22 3 4 2 4" xfId="19228"/>
    <cellStyle name="40% - Accent3 22 3 4 3" xfId="5932"/>
    <cellStyle name="40% - Accent3 22 3 4 3 2" xfId="13446"/>
    <cellStyle name="40% - Accent3 22 3 4 3 2 2" xfId="29652"/>
    <cellStyle name="40% - Accent3 22 3 4 3 3" xfId="22138"/>
    <cellStyle name="40% - Accent3 22 3 4 4" xfId="9855"/>
    <cellStyle name="40% - Accent3 22 3 4 4 2" xfId="26061"/>
    <cellStyle name="40% - Accent3 22 3 4 5" xfId="18382"/>
    <cellStyle name="40% - Accent3 22 3 5" xfId="2581"/>
    <cellStyle name="40% - Accent3 22 3 5 2" xfId="6365"/>
    <cellStyle name="40% - Accent3 22 3 5 2 2" xfId="13877"/>
    <cellStyle name="40% - Accent3 22 3 5 2 2 2" xfId="30083"/>
    <cellStyle name="40% - Accent3 22 3 5 2 3" xfId="22571"/>
    <cellStyle name="40% - Accent3 22 3 5 3" xfId="10277"/>
    <cellStyle name="40% - Accent3 22 3 5 3 2" xfId="26483"/>
    <cellStyle name="40% - Accent3 22 3 5 4" xfId="18805"/>
    <cellStyle name="40% - Accent3 22 3 6" xfId="3457"/>
    <cellStyle name="40% - Accent3 22 3 6 2" xfId="7215"/>
    <cellStyle name="40% - Accent3 22 3 6 2 2" xfId="14725"/>
    <cellStyle name="40% - Accent3 22 3 6 2 2 2" xfId="30931"/>
    <cellStyle name="40% - Accent3 22 3 6 2 3" xfId="23421"/>
    <cellStyle name="40% - Accent3 22 3 6 3" xfId="11122"/>
    <cellStyle name="40% - Accent3 22 3 6 3 2" xfId="27328"/>
    <cellStyle name="40% - Accent3 22 3 6 4" xfId="19675"/>
    <cellStyle name="40% - Accent3 22 3 7" xfId="3981"/>
    <cellStyle name="40% - Accent3 22 3 7 2" xfId="7651"/>
    <cellStyle name="40% - Accent3 22 3 7 2 2" xfId="15158"/>
    <cellStyle name="40% - Accent3 22 3 7 2 2 2" xfId="31364"/>
    <cellStyle name="40% - Accent3 22 3 7 2 3" xfId="23857"/>
    <cellStyle name="40% - Accent3 22 3 7 3" xfId="11544"/>
    <cellStyle name="40% - Accent3 22 3 7 3 2" xfId="27750"/>
    <cellStyle name="40% - Accent3 22 3 7 4" xfId="20187"/>
    <cellStyle name="40% - Accent3 22 3 8" xfId="4406"/>
    <cellStyle name="40% - Accent3 22 3 8 2" xfId="8076"/>
    <cellStyle name="40% - Accent3 22 3 8 2 2" xfId="15583"/>
    <cellStyle name="40% - Accent3 22 3 8 2 2 2" xfId="31789"/>
    <cellStyle name="40% - Accent3 22 3 8 2 3" xfId="24282"/>
    <cellStyle name="40% - Accent3 22 3 8 3" xfId="11969"/>
    <cellStyle name="40% - Accent3 22 3 8 3 2" xfId="28175"/>
    <cellStyle name="40% - Accent3 22 3 8 4" xfId="20612"/>
    <cellStyle name="40% - Accent3 22 3 9" xfId="4830"/>
    <cellStyle name="40% - Accent3 22 3 9 2" xfId="8499"/>
    <cellStyle name="40% - Accent3 22 3 9 2 2" xfId="16006"/>
    <cellStyle name="40% - Accent3 22 3 9 2 2 2" xfId="32212"/>
    <cellStyle name="40% - Accent3 22 3 9 2 3" xfId="24705"/>
    <cellStyle name="40% - Accent3 22 3 9 3" xfId="12391"/>
    <cellStyle name="40% - Accent3 22 3 9 3 2" xfId="28597"/>
    <cellStyle name="40% - Accent3 22 3 9 4" xfId="21036"/>
    <cellStyle name="40% - Accent3 22 4" xfId="545"/>
    <cellStyle name="40% - Accent3 22 4 10" xfId="9455"/>
    <cellStyle name="40% - Accent3 22 4 10 2" xfId="25661"/>
    <cellStyle name="40% - Accent3 22 4 11" xfId="17973"/>
    <cellStyle name="40% - Accent3 22 4 2" xfId="1866"/>
    <cellStyle name="40% - Accent3 22 4 2 10" xfId="18173"/>
    <cellStyle name="40% - Accent3 22 4 2 2" xfId="2375"/>
    <cellStyle name="40% - Accent3 22 4 2 2 2" xfId="3222"/>
    <cellStyle name="40% - Accent3 22 4 2 2 2 2" xfId="7004"/>
    <cellStyle name="40% - Accent3 22 4 2 2 2 2 2" xfId="14515"/>
    <cellStyle name="40% - Accent3 22 4 2 2 2 2 2 2" xfId="30721"/>
    <cellStyle name="40% - Accent3 22 4 2 2 2 2 3" xfId="23210"/>
    <cellStyle name="40% - Accent3 22 4 2 2 2 3" xfId="10915"/>
    <cellStyle name="40% - Accent3 22 4 2 2 2 3 2" xfId="27121"/>
    <cellStyle name="40% - Accent3 22 4 2 2 2 4" xfId="19444"/>
    <cellStyle name="40% - Accent3 22 4 2 2 3" xfId="6159"/>
    <cellStyle name="40% - Accent3 22 4 2 2 3 2" xfId="13671"/>
    <cellStyle name="40% - Accent3 22 4 2 2 3 2 2" xfId="29877"/>
    <cellStyle name="40% - Accent3 22 4 2 2 3 3" xfId="22365"/>
    <cellStyle name="40% - Accent3 22 4 2 2 4" xfId="10071"/>
    <cellStyle name="40% - Accent3 22 4 2 2 4 2" xfId="26277"/>
    <cellStyle name="40% - Accent3 22 4 2 2 5" xfId="18599"/>
    <cellStyle name="40% - Accent3 22 4 2 3" xfId="2797"/>
    <cellStyle name="40% - Accent3 22 4 2 3 2" xfId="6581"/>
    <cellStyle name="40% - Accent3 22 4 2 3 2 2" xfId="14093"/>
    <cellStyle name="40% - Accent3 22 4 2 3 2 2 2" xfId="30299"/>
    <cellStyle name="40% - Accent3 22 4 2 3 2 3" xfId="22787"/>
    <cellStyle name="40% - Accent3 22 4 2 3 3" xfId="10493"/>
    <cellStyle name="40% - Accent3 22 4 2 3 3 2" xfId="26699"/>
    <cellStyle name="40% - Accent3 22 4 2 3 4" xfId="19021"/>
    <cellStyle name="40% - Accent3 22 4 2 4" xfId="3728"/>
    <cellStyle name="40% - Accent3 22 4 2 4 2" xfId="7438"/>
    <cellStyle name="40% - Accent3 22 4 2 4 2 2" xfId="14947"/>
    <cellStyle name="40% - Accent3 22 4 2 4 2 2 2" xfId="31153"/>
    <cellStyle name="40% - Accent3 22 4 2 4 2 3" xfId="23644"/>
    <cellStyle name="40% - Accent3 22 4 2 4 3" xfId="11338"/>
    <cellStyle name="40% - Accent3 22 4 2 4 3 2" xfId="27544"/>
    <cellStyle name="40% - Accent3 22 4 2 4 4" xfId="19939"/>
    <cellStyle name="40% - Accent3 22 4 2 5" xfId="4197"/>
    <cellStyle name="40% - Accent3 22 4 2 5 2" xfId="7867"/>
    <cellStyle name="40% - Accent3 22 4 2 5 2 2" xfId="15374"/>
    <cellStyle name="40% - Accent3 22 4 2 5 2 2 2" xfId="31580"/>
    <cellStyle name="40% - Accent3 22 4 2 5 2 3" xfId="24073"/>
    <cellStyle name="40% - Accent3 22 4 2 5 3" xfId="11760"/>
    <cellStyle name="40% - Accent3 22 4 2 5 3 2" xfId="27966"/>
    <cellStyle name="40% - Accent3 22 4 2 5 4" xfId="20403"/>
    <cellStyle name="40% - Accent3 22 4 2 6" xfId="4622"/>
    <cellStyle name="40% - Accent3 22 4 2 6 2" xfId="8292"/>
    <cellStyle name="40% - Accent3 22 4 2 6 2 2" xfId="15799"/>
    <cellStyle name="40% - Accent3 22 4 2 6 2 2 2" xfId="32005"/>
    <cellStyle name="40% - Accent3 22 4 2 6 2 3" xfId="24498"/>
    <cellStyle name="40% - Accent3 22 4 2 6 3" xfId="12185"/>
    <cellStyle name="40% - Accent3 22 4 2 6 3 2" xfId="28391"/>
    <cellStyle name="40% - Accent3 22 4 2 6 4" xfId="20828"/>
    <cellStyle name="40% - Accent3 22 4 2 7" xfId="5049"/>
    <cellStyle name="40% - Accent3 22 4 2 7 2" xfId="8715"/>
    <cellStyle name="40% - Accent3 22 4 2 7 2 2" xfId="16222"/>
    <cellStyle name="40% - Accent3 22 4 2 7 2 2 2" xfId="32428"/>
    <cellStyle name="40% - Accent3 22 4 2 7 2 3" xfId="24921"/>
    <cellStyle name="40% - Accent3 22 4 2 7 3" xfId="12607"/>
    <cellStyle name="40% - Accent3 22 4 2 7 3 2" xfId="28813"/>
    <cellStyle name="40% - Accent3 22 4 2 7 4" xfId="21255"/>
    <cellStyle name="40% - Accent3 22 4 2 8" xfId="5721"/>
    <cellStyle name="40% - Accent3 22 4 2 8 2" xfId="13236"/>
    <cellStyle name="40% - Accent3 22 4 2 8 2 2" xfId="29442"/>
    <cellStyle name="40% - Accent3 22 4 2 8 3" xfId="21927"/>
    <cellStyle name="40% - Accent3 22 4 2 9" xfId="9648"/>
    <cellStyle name="40% - Accent3 22 4 2 9 2" xfId="25854"/>
    <cellStyle name="40% - Accent3 22 4 3" xfId="2116"/>
    <cellStyle name="40% - Accent3 22 4 3 2" xfId="3029"/>
    <cellStyle name="40% - Accent3 22 4 3 2 2" xfId="6811"/>
    <cellStyle name="40% - Accent3 22 4 3 2 2 2" xfId="14322"/>
    <cellStyle name="40% - Accent3 22 4 3 2 2 2 2" xfId="30528"/>
    <cellStyle name="40% - Accent3 22 4 3 2 2 3" xfId="23017"/>
    <cellStyle name="40% - Accent3 22 4 3 2 3" xfId="10722"/>
    <cellStyle name="40% - Accent3 22 4 3 2 3 2" xfId="26928"/>
    <cellStyle name="40% - Accent3 22 4 3 2 4" xfId="19251"/>
    <cellStyle name="40% - Accent3 22 4 3 3" xfId="5955"/>
    <cellStyle name="40% - Accent3 22 4 3 3 2" xfId="13469"/>
    <cellStyle name="40% - Accent3 22 4 3 3 2 2" xfId="29675"/>
    <cellStyle name="40% - Accent3 22 4 3 3 3" xfId="22161"/>
    <cellStyle name="40% - Accent3 22 4 3 4" xfId="9878"/>
    <cellStyle name="40% - Accent3 22 4 3 4 2" xfId="26084"/>
    <cellStyle name="40% - Accent3 22 4 3 5" xfId="18405"/>
    <cellStyle name="40% - Accent3 22 4 4" xfId="2604"/>
    <cellStyle name="40% - Accent3 22 4 4 2" xfId="6388"/>
    <cellStyle name="40% - Accent3 22 4 4 2 2" xfId="13900"/>
    <cellStyle name="40% - Accent3 22 4 4 2 2 2" xfId="30106"/>
    <cellStyle name="40% - Accent3 22 4 4 2 3" xfId="22594"/>
    <cellStyle name="40% - Accent3 22 4 4 3" xfId="10300"/>
    <cellStyle name="40% - Accent3 22 4 4 3 2" xfId="26506"/>
    <cellStyle name="40% - Accent3 22 4 4 4" xfId="18828"/>
    <cellStyle name="40% - Accent3 22 4 5" xfId="3480"/>
    <cellStyle name="40% - Accent3 22 4 5 2" xfId="7238"/>
    <cellStyle name="40% - Accent3 22 4 5 2 2" xfId="14748"/>
    <cellStyle name="40% - Accent3 22 4 5 2 2 2" xfId="30954"/>
    <cellStyle name="40% - Accent3 22 4 5 2 3" xfId="23444"/>
    <cellStyle name="40% - Accent3 22 4 5 3" xfId="11145"/>
    <cellStyle name="40% - Accent3 22 4 5 3 2" xfId="27351"/>
    <cellStyle name="40% - Accent3 22 4 5 4" xfId="19698"/>
    <cellStyle name="40% - Accent3 22 4 6" xfId="4004"/>
    <cellStyle name="40% - Accent3 22 4 6 2" xfId="7674"/>
    <cellStyle name="40% - Accent3 22 4 6 2 2" xfId="15181"/>
    <cellStyle name="40% - Accent3 22 4 6 2 2 2" xfId="31387"/>
    <cellStyle name="40% - Accent3 22 4 6 2 3" xfId="23880"/>
    <cellStyle name="40% - Accent3 22 4 6 3" xfId="11567"/>
    <cellStyle name="40% - Accent3 22 4 6 3 2" xfId="27773"/>
    <cellStyle name="40% - Accent3 22 4 6 4" xfId="20210"/>
    <cellStyle name="40% - Accent3 22 4 7" xfId="4429"/>
    <cellStyle name="40% - Accent3 22 4 7 2" xfId="8099"/>
    <cellStyle name="40% - Accent3 22 4 7 2 2" xfId="15606"/>
    <cellStyle name="40% - Accent3 22 4 7 2 2 2" xfId="31812"/>
    <cellStyle name="40% - Accent3 22 4 7 2 3" xfId="24305"/>
    <cellStyle name="40% - Accent3 22 4 7 3" xfId="11992"/>
    <cellStyle name="40% - Accent3 22 4 7 3 2" xfId="28198"/>
    <cellStyle name="40% - Accent3 22 4 7 4" xfId="20635"/>
    <cellStyle name="40% - Accent3 22 4 8" xfId="4854"/>
    <cellStyle name="40% - Accent3 22 4 8 2" xfId="8522"/>
    <cellStyle name="40% - Accent3 22 4 8 2 2" xfId="16029"/>
    <cellStyle name="40% - Accent3 22 4 8 2 2 2" xfId="32235"/>
    <cellStyle name="40% - Accent3 22 4 8 2 3" xfId="24728"/>
    <cellStyle name="40% - Accent3 22 4 8 3" xfId="12414"/>
    <cellStyle name="40% - Accent3 22 4 8 3 2" xfId="28620"/>
    <cellStyle name="40% - Accent3 22 4 8 4" xfId="21060"/>
    <cellStyle name="40% - Accent3 22 4 9" xfId="5340"/>
    <cellStyle name="40% - Accent3 22 4 9 2" xfId="12889"/>
    <cellStyle name="40% - Accent3 22 4 9 2 2" xfId="29095"/>
    <cellStyle name="40% - Accent3 22 4 9 3" xfId="21546"/>
    <cellStyle name="40% - Accent3 22 5" xfId="1400"/>
    <cellStyle name="40% - Accent3 22 6" xfId="1867"/>
    <cellStyle name="40% - Accent3 22 6 10" xfId="18174"/>
    <cellStyle name="40% - Accent3 22 6 2" xfId="2376"/>
    <cellStyle name="40% - Accent3 22 6 2 2" xfId="3223"/>
    <cellStyle name="40% - Accent3 22 6 2 2 2" xfId="7005"/>
    <cellStyle name="40% - Accent3 22 6 2 2 2 2" xfId="14516"/>
    <cellStyle name="40% - Accent3 22 6 2 2 2 2 2" xfId="30722"/>
    <cellStyle name="40% - Accent3 22 6 2 2 2 3" xfId="23211"/>
    <cellStyle name="40% - Accent3 22 6 2 2 3" xfId="10916"/>
    <cellStyle name="40% - Accent3 22 6 2 2 3 2" xfId="27122"/>
    <cellStyle name="40% - Accent3 22 6 2 2 4" xfId="19445"/>
    <cellStyle name="40% - Accent3 22 6 2 3" xfId="6160"/>
    <cellStyle name="40% - Accent3 22 6 2 3 2" xfId="13672"/>
    <cellStyle name="40% - Accent3 22 6 2 3 2 2" xfId="29878"/>
    <cellStyle name="40% - Accent3 22 6 2 3 3" xfId="22366"/>
    <cellStyle name="40% - Accent3 22 6 2 4" xfId="10072"/>
    <cellStyle name="40% - Accent3 22 6 2 4 2" xfId="26278"/>
    <cellStyle name="40% - Accent3 22 6 2 5" xfId="18600"/>
    <cellStyle name="40% - Accent3 22 6 3" xfId="2798"/>
    <cellStyle name="40% - Accent3 22 6 3 2" xfId="6582"/>
    <cellStyle name="40% - Accent3 22 6 3 2 2" xfId="14094"/>
    <cellStyle name="40% - Accent3 22 6 3 2 2 2" xfId="30300"/>
    <cellStyle name="40% - Accent3 22 6 3 2 3" xfId="22788"/>
    <cellStyle name="40% - Accent3 22 6 3 3" xfId="10494"/>
    <cellStyle name="40% - Accent3 22 6 3 3 2" xfId="26700"/>
    <cellStyle name="40% - Accent3 22 6 3 4" xfId="19022"/>
    <cellStyle name="40% - Accent3 22 6 4" xfId="3729"/>
    <cellStyle name="40% - Accent3 22 6 4 2" xfId="7439"/>
    <cellStyle name="40% - Accent3 22 6 4 2 2" xfId="14948"/>
    <cellStyle name="40% - Accent3 22 6 4 2 2 2" xfId="31154"/>
    <cellStyle name="40% - Accent3 22 6 4 2 3" xfId="23645"/>
    <cellStyle name="40% - Accent3 22 6 4 3" xfId="11339"/>
    <cellStyle name="40% - Accent3 22 6 4 3 2" xfId="27545"/>
    <cellStyle name="40% - Accent3 22 6 4 4" xfId="19940"/>
    <cellStyle name="40% - Accent3 22 6 5" xfId="4198"/>
    <cellStyle name="40% - Accent3 22 6 5 2" xfId="7868"/>
    <cellStyle name="40% - Accent3 22 6 5 2 2" xfId="15375"/>
    <cellStyle name="40% - Accent3 22 6 5 2 2 2" xfId="31581"/>
    <cellStyle name="40% - Accent3 22 6 5 2 3" xfId="24074"/>
    <cellStyle name="40% - Accent3 22 6 5 3" xfId="11761"/>
    <cellStyle name="40% - Accent3 22 6 5 3 2" xfId="27967"/>
    <cellStyle name="40% - Accent3 22 6 5 4" xfId="20404"/>
    <cellStyle name="40% - Accent3 22 6 6" xfId="4623"/>
    <cellStyle name="40% - Accent3 22 6 6 2" xfId="8293"/>
    <cellStyle name="40% - Accent3 22 6 6 2 2" xfId="15800"/>
    <cellStyle name="40% - Accent3 22 6 6 2 2 2" xfId="32006"/>
    <cellStyle name="40% - Accent3 22 6 6 2 3" xfId="24499"/>
    <cellStyle name="40% - Accent3 22 6 6 3" xfId="12186"/>
    <cellStyle name="40% - Accent3 22 6 6 3 2" xfId="28392"/>
    <cellStyle name="40% - Accent3 22 6 6 4" xfId="20829"/>
    <cellStyle name="40% - Accent3 22 6 7" xfId="5050"/>
    <cellStyle name="40% - Accent3 22 6 7 2" xfId="8716"/>
    <cellStyle name="40% - Accent3 22 6 7 2 2" xfId="16223"/>
    <cellStyle name="40% - Accent3 22 6 7 2 2 2" xfId="32429"/>
    <cellStyle name="40% - Accent3 22 6 7 2 3" xfId="24922"/>
    <cellStyle name="40% - Accent3 22 6 7 3" xfId="12608"/>
    <cellStyle name="40% - Accent3 22 6 7 3 2" xfId="28814"/>
    <cellStyle name="40% - Accent3 22 6 7 4" xfId="21256"/>
    <cellStyle name="40% - Accent3 22 6 8" xfId="5722"/>
    <cellStyle name="40% - Accent3 22 6 8 2" xfId="13237"/>
    <cellStyle name="40% - Accent3 22 6 8 2 2" xfId="29443"/>
    <cellStyle name="40% - Accent3 22 6 8 3" xfId="21928"/>
    <cellStyle name="40% - Accent3 22 6 9" xfId="9649"/>
    <cellStyle name="40% - Accent3 22 6 9 2" xfId="25855"/>
    <cellStyle name="40% - Accent3 22 7" xfId="2049"/>
    <cellStyle name="40% - Accent3 22 7 2" xfId="2962"/>
    <cellStyle name="40% - Accent3 22 7 2 2" xfId="6744"/>
    <cellStyle name="40% - Accent3 22 7 2 2 2" xfId="14255"/>
    <cellStyle name="40% - Accent3 22 7 2 2 2 2" xfId="30461"/>
    <cellStyle name="40% - Accent3 22 7 2 2 3" xfId="22950"/>
    <cellStyle name="40% - Accent3 22 7 2 3" xfId="10655"/>
    <cellStyle name="40% - Accent3 22 7 2 3 2" xfId="26861"/>
    <cellStyle name="40% - Accent3 22 7 2 4" xfId="19184"/>
    <cellStyle name="40% - Accent3 22 7 3" xfId="5888"/>
    <cellStyle name="40% - Accent3 22 7 3 2" xfId="13402"/>
    <cellStyle name="40% - Accent3 22 7 3 2 2" xfId="29608"/>
    <cellStyle name="40% - Accent3 22 7 3 3" xfId="22094"/>
    <cellStyle name="40% - Accent3 22 7 4" xfId="9811"/>
    <cellStyle name="40% - Accent3 22 7 4 2" xfId="26017"/>
    <cellStyle name="40% - Accent3 22 7 5" xfId="18338"/>
    <cellStyle name="40% - Accent3 22 8" xfId="2537"/>
    <cellStyle name="40% - Accent3 22 8 2" xfId="6321"/>
    <cellStyle name="40% - Accent3 22 8 2 2" xfId="13833"/>
    <cellStyle name="40% - Accent3 22 8 2 2 2" xfId="30039"/>
    <cellStyle name="40% - Accent3 22 8 2 3" xfId="22527"/>
    <cellStyle name="40% - Accent3 22 8 3" xfId="10233"/>
    <cellStyle name="40% - Accent3 22 8 3 2" xfId="26439"/>
    <cellStyle name="40% - Accent3 22 8 4" xfId="18761"/>
    <cellStyle name="40% - Accent3 22 9" xfId="3413"/>
    <cellStyle name="40% - Accent3 22 9 2" xfId="7171"/>
    <cellStyle name="40% - Accent3 22 9 2 2" xfId="14681"/>
    <cellStyle name="40% - Accent3 22 9 2 2 2" xfId="30887"/>
    <cellStyle name="40% - Accent3 22 9 2 3" xfId="23377"/>
    <cellStyle name="40% - Accent3 22 9 3" xfId="11078"/>
    <cellStyle name="40% - Accent3 22 9 3 2" xfId="27284"/>
    <cellStyle name="40% - Accent3 22 9 4" xfId="19631"/>
    <cellStyle name="40% - Accent3 23" xfId="835"/>
    <cellStyle name="40% - Accent3 24" xfId="1805"/>
    <cellStyle name="40% - Accent3 24 10" xfId="18112"/>
    <cellStyle name="40% - Accent3 24 2" xfId="2314"/>
    <cellStyle name="40% - Accent3 24 2 2" xfId="3161"/>
    <cellStyle name="40% - Accent3 24 2 2 2" xfId="6943"/>
    <cellStyle name="40% - Accent3 24 2 2 2 2" xfId="14454"/>
    <cellStyle name="40% - Accent3 24 2 2 2 2 2" xfId="30660"/>
    <cellStyle name="40% - Accent3 24 2 2 2 3" xfId="23149"/>
    <cellStyle name="40% - Accent3 24 2 2 3" xfId="10854"/>
    <cellStyle name="40% - Accent3 24 2 2 3 2" xfId="27060"/>
    <cellStyle name="40% - Accent3 24 2 2 4" xfId="19383"/>
    <cellStyle name="40% - Accent3 24 2 3" xfId="6098"/>
    <cellStyle name="40% - Accent3 24 2 3 2" xfId="13610"/>
    <cellStyle name="40% - Accent3 24 2 3 2 2" xfId="29816"/>
    <cellStyle name="40% - Accent3 24 2 3 3" xfId="22304"/>
    <cellStyle name="40% - Accent3 24 2 4" xfId="10010"/>
    <cellStyle name="40% - Accent3 24 2 4 2" xfId="26216"/>
    <cellStyle name="40% - Accent3 24 2 5" xfId="18538"/>
    <cellStyle name="40% - Accent3 24 3" xfId="2736"/>
    <cellStyle name="40% - Accent3 24 3 2" xfId="6520"/>
    <cellStyle name="40% - Accent3 24 3 2 2" xfId="14032"/>
    <cellStyle name="40% - Accent3 24 3 2 2 2" xfId="30238"/>
    <cellStyle name="40% - Accent3 24 3 2 3" xfId="22726"/>
    <cellStyle name="40% - Accent3 24 3 3" xfId="10432"/>
    <cellStyle name="40% - Accent3 24 3 3 2" xfId="26638"/>
    <cellStyle name="40% - Accent3 24 3 4" xfId="18960"/>
    <cellStyle name="40% - Accent3 24 4" xfId="3667"/>
    <cellStyle name="40% - Accent3 24 4 2" xfId="7377"/>
    <cellStyle name="40% - Accent3 24 4 2 2" xfId="14886"/>
    <cellStyle name="40% - Accent3 24 4 2 2 2" xfId="31092"/>
    <cellStyle name="40% - Accent3 24 4 2 3" xfId="23583"/>
    <cellStyle name="40% - Accent3 24 4 3" xfId="11277"/>
    <cellStyle name="40% - Accent3 24 4 3 2" xfId="27483"/>
    <cellStyle name="40% - Accent3 24 4 4" xfId="19878"/>
    <cellStyle name="40% - Accent3 24 5" xfId="4136"/>
    <cellStyle name="40% - Accent3 24 5 2" xfId="7806"/>
    <cellStyle name="40% - Accent3 24 5 2 2" xfId="15313"/>
    <cellStyle name="40% - Accent3 24 5 2 2 2" xfId="31519"/>
    <cellStyle name="40% - Accent3 24 5 2 3" xfId="24012"/>
    <cellStyle name="40% - Accent3 24 5 3" xfId="11699"/>
    <cellStyle name="40% - Accent3 24 5 3 2" xfId="27905"/>
    <cellStyle name="40% - Accent3 24 5 4" xfId="20342"/>
    <cellStyle name="40% - Accent3 24 6" xfId="4561"/>
    <cellStyle name="40% - Accent3 24 6 2" xfId="8231"/>
    <cellStyle name="40% - Accent3 24 6 2 2" xfId="15738"/>
    <cellStyle name="40% - Accent3 24 6 2 2 2" xfId="31944"/>
    <cellStyle name="40% - Accent3 24 6 2 3" xfId="24437"/>
    <cellStyle name="40% - Accent3 24 6 3" xfId="12124"/>
    <cellStyle name="40% - Accent3 24 6 3 2" xfId="28330"/>
    <cellStyle name="40% - Accent3 24 6 4" xfId="20767"/>
    <cellStyle name="40% - Accent3 24 7" xfId="4988"/>
    <cellStyle name="40% - Accent3 24 7 2" xfId="8654"/>
    <cellStyle name="40% - Accent3 24 7 2 2" xfId="16161"/>
    <cellStyle name="40% - Accent3 24 7 2 2 2" xfId="32367"/>
    <cellStyle name="40% - Accent3 24 7 2 3" xfId="24860"/>
    <cellStyle name="40% - Accent3 24 7 3" xfId="12546"/>
    <cellStyle name="40% - Accent3 24 7 3 2" xfId="28752"/>
    <cellStyle name="40% - Accent3 24 7 4" xfId="21194"/>
    <cellStyle name="40% - Accent3 24 8" xfId="5660"/>
    <cellStyle name="40% - Accent3 24 8 2" xfId="13175"/>
    <cellStyle name="40% - Accent3 24 8 2 2" xfId="29381"/>
    <cellStyle name="40% - Accent3 24 8 3" xfId="21866"/>
    <cellStyle name="40% - Accent3 24 9" xfId="9587"/>
    <cellStyle name="40% - Accent3 24 9 2" xfId="25793"/>
    <cellStyle name="40% - Accent3 25" xfId="165"/>
    <cellStyle name="40% - Accent3 3" xfId="178"/>
    <cellStyle name="40% - Accent3 3 2" xfId="1413"/>
    <cellStyle name="40% - Accent3 3 3" xfId="822"/>
    <cellStyle name="40% - Accent3 4" xfId="179"/>
    <cellStyle name="40% - Accent3 4 2" xfId="1414"/>
    <cellStyle name="40% - Accent3 4 3" xfId="821"/>
    <cellStyle name="40% - Accent3 5" xfId="180"/>
    <cellStyle name="40% - Accent3 5 2" xfId="1415"/>
    <cellStyle name="40% - Accent3 5 3" xfId="820"/>
    <cellStyle name="40% - Accent3 6" xfId="181"/>
    <cellStyle name="40% - Accent3 6 2" xfId="1416"/>
    <cellStyle name="40% - Accent3 6 3" xfId="819"/>
    <cellStyle name="40% - Accent3 7" xfId="182"/>
    <cellStyle name="40% - Accent3 7 2" xfId="1417"/>
    <cellStyle name="40% - Accent3 7 3" xfId="818"/>
    <cellStyle name="40% - Accent3 8" xfId="183"/>
    <cellStyle name="40% - Accent3 8 2" xfId="1418"/>
    <cellStyle name="40% - Accent3 8 3" xfId="817"/>
    <cellStyle name="40% - Accent3 9" xfId="184"/>
    <cellStyle name="40% - Accent3 9 2" xfId="1419"/>
    <cellStyle name="40% - Accent3 9 3" xfId="816"/>
    <cellStyle name="40% - Accent4" xfId="16849" builtinId="43" customBuiltin="1"/>
    <cellStyle name="40% - Accent4 10" xfId="186"/>
    <cellStyle name="40% - Accent4 10 2" xfId="1421"/>
    <cellStyle name="40% - Accent4 10 3" xfId="814"/>
    <cellStyle name="40% - Accent4 11" xfId="187"/>
    <cellStyle name="40% - Accent4 11 2" xfId="1422"/>
    <cellStyle name="40% - Accent4 11 3" xfId="813"/>
    <cellStyle name="40% - Accent4 12" xfId="188"/>
    <cellStyle name="40% - Accent4 12 2" xfId="1423"/>
    <cellStyle name="40% - Accent4 12 3" xfId="812"/>
    <cellStyle name="40% - Accent4 13" xfId="189"/>
    <cellStyle name="40% - Accent4 13 2" xfId="1424"/>
    <cellStyle name="40% - Accent4 13 3" xfId="811"/>
    <cellStyle name="40% - Accent4 14" xfId="190"/>
    <cellStyle name="40% - Accent4 14 2" xfId="1425"/>
    <cellStyle name="40% - Accent4 14 3" xfId="810"/>
    <cellStyle name="40% - Accent4 15" xfId="191"/>
    <cellStyle name="40% - Accent4 15 2" xfId="1426"/>
    <cellStyle name="40% - Accent4 15 3" xfId="809"/>
    <cellStyle name="40% - Accent4 16" xfId="192"/>
    <cellStyle name="40% - Accent4 16 2" xfId="1427"/>
    <cellStyle name="40% - Accent4 16 3" xfId="808"/>
    <cellStyle name="40% - Accent4 17" xfId="193"/>
    <cellStyle name="40% - Accent4 17 2" xfId="1428"/>
    <cellStyle name="40% - Accent4 17 3" xfId="807"/>
    <cellStyle name="40% - Accent4 18" xfId="194"/>
    <cellStyle name="40% - Accent4 18 2" xfId="1429"/>
    <cellStyle name="40% - Accent4 18 3" xfId="806"/>
    <cellStyle name="40% - Accent4 19" xfId="195"/>
    <cellStyle name="40% - Accent4 19 2" xfId="1430"/>
    <cellStyle name="40% - Accent4 19 3" xfId="805"/>
    <cellStyle name="40% - Accent4 2" xfId="196"/>
    <cellStyle name="40% - Accent4 2 2" xfId="1431"/>
    <cellStyle name="40% - Accent4 2 3" xfId="804"/>
    <cellStyle name="40% - Accent4 20" xfId="197"/>
    <cellStyle name="40% - Accent4 20 2" xfId="1432"/>
    <cellStyle name="40% - Accent4 20 3" xfId="803"/>
    <cellStyle name="40% - Accent4 21" xfId="401"/>
    <cellStyle name="40% - Accent4 21 2" xfId="667"/>
    <cellStyle name="40% - Accent4 22" xfId="469"/>
    <cellStyle name="40% - Accent4 22 10" xfId="3939"/>
    <cellStyle name="40% - Accent4 22 10 2" xfId="7609"/>
    <cellStyle name="40% - Accent4 22 10 2 2" xfId="15116"/>
    <cellStyle name="40% - Accent4 22 10 2 2 2" xfId="31322"/>
    <cellStyle name="40% - Accent4 22 10 2 3" xfId="23815"/>
    <cellStyle name="40% - Accent4 22 10 3" xfId="11502"/>
    <cellStyle name="40% - Accent4 22 10 3 2" xfId="27708"/>
    <cellStyle name="40% - Accent4 22 10 4" xfId="20145"/>
    <cellStyle name="40% - Accent4 22 11" xfId="4364"/>
    <cellStyle name="40% - Accent4 22 11 2" xfId="8034"/>
    <cellStyle name="40% - Accent4 22 11 2 2" xfId="15541"/>
    <cellStyle name="40% - Accent4 22 11 2 2 2" xfId="31747"/>
    <cellStyle name="40% - Accent4 22 11 2 3" xfId="24240"/>
    <cellStyle name="40% - Accent4 22 11 3" xfId="11927"/>
    <cellStyle name="40% - Accent4 22 11 3 2" xfId="28133"/>
    <cellStyle name="40% - Accent4 22 11 4" xfId="20570"/>
    <cellStyle name="40% - Accent4 22 12" xfId="4787"/>
    <cellStyle name="40% - Accent4 22 12 2" xfId="8456"/>
    <cellStyle name="40% - Accent4 22 12 2 2" xfId="15963"/>
    <cellStyle name="40% - Accent4 22 12 2 2 2" xfId="32169"/>
    <cellStyle name="40% - Accent4 22 12 2 3" xfId="24662"/>
    <cellStyle name="40% - Accent4 22 12 3" xfId="12349"/>
    <cellStyle name="40% - Accent4 22 12 3 2" xfId="28555"/>
    <cellStyle name="40% - Accent4 22 12 4" xfId="20993"/>
    <cellStyle name="40% - Accent4 22 13" xfId="5274"/>
    <cellStyle name="40% - Accent4 22 13 2" xfId="12823"/>
    <cellStyle name="40% - Accent4 22 13 2 2" xfId="29029"/>
    <cellStyle name="40% - Accent4 22 13 3" xfId="21480"/>
    <cellStyle name="40% - Accent4 22 14" xfId="9390"/>
    <cellStyle name="40% - Accent4 22 14 2" xfId="25596"/>
    <cellStyle name="40% - Accent4 22 15" xfId="17906"/>
    <cellStyle name="40% - Accent4 22 2" xfId="498"/>
    <cellStyle name="40% - Accent4 22 2 10" xfId="5297"/>
    <cellStyle name="40% - Accent4 22 2 10 2" xfId="12846"/>
    <cellStyle name="40% - Accent4 22 2 10 2 2" xfId="29052"/>
    <cellStyle name="40% - Accent4 22 2 10 3" xfId="21503"/>
    <cellStyle name="40% - Accent4 22 2 11" xfId="9412"/>
    <cellStyle name="40% - Accent4 22 2 11 2" xfId="25618"/>
    <cellStyle name="40% - Accent4 22 2 12" xfId="17929"/>
    <cellStyle name="40% - Accent4 22 2 2" xfId="569"/>
    <cellStyle name="40% - Accent4 22 2 2 10" xfId="9479"/>
    <cellStyle name="40% - Accent4 22 2 2 10 2" xfId="25685"/>
    <cellStyle name="40% - Accent4 22 2 2 11" xfId="17997"/>
    <cellStyle name="40% - Accent4 22 2 2 2" xfId="1868"/>
    <cellStyle name="40% - Accent4 22 2 2 2 10" xfId="18175"/>
    <cellStyle name="40% - Accent4 22 2 2 2 2" xfId="2377"/>
    <cellStyle name="40% - Accent4 22 2 2 2 2 2" xfId="3224"/>
    <cellStyle name="40% - Accent4 22 2 2 2 2 2 2" xfId="7006"/>
    <cellStyle name="40% - Accent4 22 2 2 2 2 2 2 2" xfId="14517"/>
    <cellStyle name="40% - Accent4 22 2 2 2 2 2 2 2 2" xfId="30723"/>
    <cellStyle name="40% - Accent4 22 2 2 2 2 2 2 3" xfId="23212"/>
    <cellStyle name="40% - Accent4 22 2 2 2 2 2 3" xfId="10917"/>
    <cellStyle name="40% - Accent4 22 2 2 2 2 2 3 2" xfId="27123"/>
    <cellStyle name="40% - Accent4 22 2 2 2 2 2 4" xfId="19446"/>
    <cellStyle name="40% - Accent4 22 2 2 2 2 3" xfId="6161"/>
    <cellStyle name="40% - Accent4 22 2 2 2 2 3 2" xfId="13673"/>
    <cellStyle name="40% - Accent4 22 2 2 2 2 3 2 2" xfId="29879"/>
    <cellStyle name="40% - Accent4 22 2 2 2 2 3 3" xfId="22367"/>
    <cellStyle name="40% - Accent4 22 2 2 2 2 4" xfId="10073"/>
    <cellStyle name="40% - Accent4 22 2 2 2 2 4 2" xfId="26279"/>
    <cellStyle name="40% - Accent4 22 2 2 2 2 5" xfId="18601"/>
    <cellStyle name="40% - Accent4 22 2 2 2 3" xfId="2799"/>
    <cellStyle name="40% - Accent4 22 2 2 2 3 2" xfId="6583"/>
    <cellStyle name="40% - Accent4 22 2 2 2 3 2 2" xfId="14095"/>
    <cellStyle name="40% - Accent4 22 2 2 2 3 2 2 2" xfId="30301"/>
    <cellStyle name="40% - Accent4 22 2 2 2 3 2 3" xfId="22789"/>
    <cellStyle name="40% - Accent4 22 2 2 2 3 3" xfId="10495"/>
    <cellStyle name="40% - Accent4 22 2 2 2 3 3 2" xfId="26701"/>
    <cellStyle name="40% - Accent4 22 2 2 2 3 4" xfId="19023"/>
    <cellStyle name="40% - Accent4 22 2 2 2 4" xfId="3730"/>
    <cellStyle name="40% - Accent4 22 2 2 2 4 2" xfId="7440"/>
    <cellStyle name="40% - Accent4 22 2 2 2 4 2 2" xfId="14949"/>
    <cellStyle name="40% - Accent4 22 2 2 2 4 2 2 2" xfId="31155"/>
    <cellStyle name="40% - Accent4 22 2 2 2 4 2 3" xfId="23646"/>
    <cellStyle name="40% - Accent4 22 2 2 2 4 3" xfId="11340"/>
    <cellStyle name="40% - Accent4 22 2 2 2 4 3 2" xfId="27546"/>
    <cellStyle name="40% - Accent4 22 2 2 2 4 4" xfId="19941"/>
    <cellStyle name="40% - Accent4 22 2 2 2 5" xfId="4199"/>
    <cellStyle name="40% - Accent4 22 2 2 2 5 2" xfId="7869"/>
    <cellStyle name="40% - Accent4 22 2 2 2 5 2 2" xfId="15376"/>
    <cellStyle name="40% - Accent4 22 2 2 2 5 2 2 2" xfId="31582"/>
    <cellStyle name="40% - Accent4 22 2 2 2 5 2 3" xfId="24075"/>
    <cellStyle name="40% - Accent4 22 2 2 2 5 3" xfId="11762"/>
    <cellStyle name="40% - Accent4 22 2 2 2 5 3 2" xfId="27968"/>
    <cellStyle name="40% - Accent4 22 2 2 2 5 4" xfId="20405"/>
    <cellStyle name="40% - Accent4 22 2 2 2 6" xfId="4624"/>
    <cellStyle name="40% - Accent4 22 2 2 2 6 2" xfId="8294"/>
    <cellStyle name="40% - Accent4 22 2 2 2 6 2 2" xfId="15801"/>
    <cellStyle name="40% - Accent4 22 2 2 2 6 2 2 2" xfId="32007"/>
    <cellStyle name="40% - Accent4 22 2 2 2 6 2 3" xfId="24500"/>
    <cellStyle name="40% - Accent4 22 2 2 2 6 3" xfId="12187"/>
    <cellStyle name="40% - Accent4 22 2 2 2 6 3 2" xfId="28393"/>
    <cellStyle name="40% - Accent4 22 2 2 2 6 4" xfId="20830"/>
    <cellStyle name="40% - Accent4 22 2 2 2 7" xfId="5051"/>
    <cellStyle name="40% - Accent4 22 2 2 2 7 2" xfId="8717"/>
    <cellStyle name="40% - Accent4 22 2 2 2 7 2 2" xfId="16224"/>
    <cellStyle name="40% - Accent4 22 2 2 2 7 2 2 2" xfId="32430"/>
    <cellStyle name="40% - Accent4 22 2 2 2 7 2 3" xfId="24923"/>
    <cellStyle name="40% - Accent4 22 2 2 2 7 3" xfId="12609"/>
    <cellStyle name="40% - Accent4 22 2 2 2 7 3 2" xfId="28815"/>
    <cellStyle name="40% - Accent4 22 2 2 2 7 4" xfId="21257"/>
    <cellStyle name="40% - Accent4 22 2 2 2 8" xfId="5723"/>
    <cellStyle name="40% - Accent4 22 2 2 2 8 2" xfId="13238"/>
    <cellStyle name="40% - Accent4 22 2 2 2 8 2 2" xfId="29444"/>
    <cellStyle name="40% - Accent4 22 2 2 2 8 3" xfId="21929"/>
    <cellStyle name="40% - Accent4 22 2 2 2 9" xfId="9650"/>
    <cellStyle name="40% - Accent4 22 2 2 2 9 2" xfId="25856"/>
    <cellStyle name="40% - Accent4 22 2 2 3" xfId="2140"/>
    <cellStyle name="40% - Accent4 22 2 2 3 2" xfId="3053"/>
    <cellStyle name="40% - Accent4 22 2 2 3 2 2" xfId="6835"/>
    <cellStyle name="40% - Accent4 22 2 2 3 2 2 2" xfId="14346"/>
    <cellStyle name="40% - Accent4 22 2 2 3 2 2 2 2" xfId="30552"/>
    <cellStyle name="40% - Accent4 22 2 2 3 2 2 3" xfId="23041"/>
    <cellStyle name="40% - Accent4 22 2 2 3 2 3" xfId="10746"/>
    <cellStyle name="40% - Accent4 22 2 2 3 2 3 2" xfId="26952"/>
    <cellStyle name="40% - Accent4 22 2 2 3 2 4" xfId="19275"/>
    <cellStyle name="40% - Accent4 22 2 2 3 3" xfId="5979"/>
    <cellStyle name="40% - Accent4 22 2 2 3 3 2" xfId="13493"/>
    <cellStyle name="40% - Accent4 22 2 2 3 3 2 2" xfId="29699"/>
    <cellStyle name="40% - Accent4 22 2 2 3 3 3" xfId="22185"/>
    <cellStyle name="40% - Accent4 22 2 2 3 4" xfId="9902"/>
    <cellStyle name="40% - Accent4 22 2 2 3 4 2" xfId="26108"/>
    <cellStyle name="40% - Accent4 22 2 2 3 5" xfId="18429"/>
    <cellStyle name="40% - Accent4 22 2 2 4" xfId="2628"/>
    <cellStyle name="40% - Accent4 22 2 2 4 2" xfId="6412"/>
    <cellStyle name="40% - Accent4 22 2 2 4 2 2" xfId="13924"/>
    <cellStyle name="40% - Accent4 22 2 2 4 2 2 2" xfId="30130"/>
    <cellStyle name="40% - Accent4 22 2 2 4 2 3" xfId="22618"/>
    <cellStyle name="40% - Accent4 22 2 2 4 3" xfId="10324"/>
    <cellStyle name="40% - Accent4 22 2 2 4 3 2" xfId="26530"/>
    <cellStyle name="40% - Accent4 22 2 2 4 4" xfId="18852"/>
    <cellStyle name="40% - Accent4 22 2 2 5" xfId="3504"/>
    <cellStyle name="40% - Accent4 22 2 2 5 2" xfId="7262"/>
    <cellStyle name="40% - Accent4 22 2 2 5 2 2" xfId="14772"/>
    <cellStyle name="40% - Accent4 22 2 2 5 2 2 2" xfId="30978"/>
    <cellStyle name="40% - Accent4 22 2 2 5 2 3" xfId="23468"/>
    <cellStyle name="40% - Accent4 22 2 2 5 3" xfId="11169"/>
    <cellStyle name="40% - Accent4 22 2 2 5 3 2" xfId="27375"/>
    <cellStyle name="40% - Accent4 22 2 2 5 4" xfId="19722"/>
    <cellStyle name="40% - Accent4 22 2 2 6" xfId="4028"/>
    <cellStyle name="40% - Accent4 22 2 2 6 2" xfId="7698"/>
    <cellStyle name="40% - Accent4 22 2 2 6 2 2" xfId="15205"/>
    <cellStyle name="40% - Accent4 22 2 2 6 2 2 2" xfId="31411"/>
    <cellStyle name="40% - Accent4 22 2 2 6 2 3" xfId="23904"/>
    <cellStyle name="40% - Accent4 22 2 2 6 3" xfId="11591"/>
    <cellStyle name="40% - Accent4 22 2 2 6 3 2" xfId="27797"/>
    <cellStyle name="40% - Accent4 22 2 2 6 4" xfId="20234"/>
    <cellStyle name="40% - Accent4 22 2 2 7" xfId="4453"/>
    <cellStyle name="40% - Accent4 22 2 2 7 2" xfId="8123"/>
    <cellStyle name="40% - Accent4 22 2 2 7 2 2" xfId="15630"/>
    <cellStyle name="40% - Accent4 22 2 2 7 2 2 2" xfId="31836"/>
    <cellStyle name="40% - Accent4 22 2 2 7 2 3" xfId="24329"/>
    <cellStyle name="40% - Accent4 22 2 2 7 3" xfId="12016"/>
    <cellStyle name="40% - Accent4 22 2 2 7 3 2" xfId="28222"/>
    <cellStyle name="40% - Accent4 22 2 2 7 4" xfId="20659"/>
    <cellStyle name="40% - Accent4 22 2 2 8" xfId="4878"/>
    <cellStyle name="40% - Accent4 22 2 2 8 2" xfId="8546"/>
    <cellStyle name="40% - Accent4 22 2 2 8 2 2" xfId="16053"/>
    <cellStyle name="40% - Accent4 22 2 2 8 2 2 2" xfId="32259"/>
    <cellStyle name="40% - Accent4 22 2 2 8 2 3" xfId="24752"/>
    <cellStyle name="40% - Accent4 22 2 2 8 3" xfId="12438"/>
    <cellStyle name="40% - Accent4 22 2 2 8 3 2" xfId="28644"/>
    <cellStyle name="40% - Accent4 22 2 2 8 4" xfId="21084"/>
    <cellStyle name="40% - Accent4 22 2 2 9" xfId="5364"/>
    <cellStyle name="40% - Accent4 22 2 2 9 2" xfId="12913"/>
    <cellStyle name="40% - Accent4 22 2 2 9 2 2" xfId="29119"/>
    <cellStyle name="40% - Accent4 22 2 2 9 3" xfId="21570"/>
    <cellStyle name="40% - Accent4 22 2 3" xfId="1869"/>
    <cellStyle name="40% - Accent4 22 2 3 10" xfId="18176"/>
    <cellStyle name="40% - Accent4 22 2 3 2" xfId="2378"/>
    <cellStyle name="40% - Accent4 22 2 3 2 2" xfId="3225"/>
    <cellStyle name="40% - Accent4 22 2 3 2 2 2" xfId="7007"/>
    <cellStyle name="40% - Accent4 22 2 3 2 2 2 2" xfId="14518"/>
    <cellStyle name="40% - Accent4 22 2 3 2 2 2 2 2" xfId="30724"/>
    <cellStyle name="40% - Accent4 22 2 3 2 2 2 3" xfId="23213"/>
    <cellStyle name="40% - Accent4 22 2 3 2 2 3" xfId="10918"/>
    <cellStyle name="40% - Accent4 22 2 3 2 2 3 2" xfId="27124"/>
    <cellStyle name="40% - Accent4 22 2 3 2 2 4" xfId="19447"/>
    <cellStyle name="40% - Accent4 22 2 3 2 3" xfId="6162"/>
    <cellStyle name="40% - Accent4 22 2 3 2 3 2" xfId="13674"/>
    <cellStyle name="40% - Accent4 22 2 3 2 3 2 2" xfId="29880"/>
    <cellStyle name="40% - Accent4 22 2 3 2 3 3" xfId="22368"/>
    <cellStyle name="40% - Accent4 22 2 3 2 4" xfId="10074"/>
    <cellStyle name="40% - Accent4 22 2 3 2 4 2" xfId="26280"/>
    <cellStyle name="40% - Accent4 22 2 3 2 5" xfId="18602"/>
    <cellStyle name="40% - Accent4 22 2 3 3" xfId="2800"/>
    <cellStyle name="40% - Accent4 22 2 3 3 2" xfId="6584"/>
    <cellStyle name="40% - Accent4 22 2 3 3 2 2" xfId="14096"/>
    <cellStyle name="40% - Accent4 22 2 3 3 2 2 2" xfId="30302"/>
    <cellStyle name="40% - Accent4 22 2 3 3 2 3" xfId="22790"/>
    <cellStyle name="40% - Accent4 22 2 3 3 3" xfId="10496"/>
    <cellStyle name="40% - Accent4 22 2 3 3 3 2" xfId="26702"/>
    <cellStyle name="40% - Accent4 22 2 3 3 4" xfId="19024"/>
    <cellStyle name="40% - Accent4 22 2 3 4" xfId="3731"/>
    <cellStyle name="40% - Accent4 22 2 3 4 2" xfId="7441"/>
    <cellStyle name="40% - Accent4 22 2 3 4 2 2" xfId="14950"/>
    <cellStyle name="40% - Accent4 22 2 3 4 2 2 2" xfId="31156"/>
    <cellStyle name="40% - Accent4 22 2 3 4 2 3" xfId="23647"/>
    <cellStyle name="40% - Accent4 22 2 3 4 3" xfId="11341"/>
    <cellStyle name="40% - Accent4 22 2 3 4 3 2" xfId="27547"/>
    <cellStyle name="40% - Accent4 22 2 3 4 4" xfId="19942"/>
    <cellStyle name="40% - Accent4 22 2 3 5" xfId="4200"/>
    <cellStyle name="40% - Accent4 22 2 3 5 2" xfId="7870"/>
    <cellStyle name="40% - Accent4 22 2 3 5 2 2" xfId="15377"/>
    <cellStyle name="40% - Accent4 22 2 3 5 2 2 2" xfId="31583"/>
    <cellStyle name="40% - Accent4 22 2 3 5 2 3" xfId="24076"/>
    <cellStyle name="40% - Accent4 22 2 3 5 3" xfId="11763"/>
    <cellStyle name="40% - Accent4 22 2 3 5 3 2" xfId="27969"/>
    <cellStyle name="40% - Accent4 22 2 3 5 4" xfId="20406"/>
    <cellStyle name="40% - Accent4 22 2 3 6" xfId="4625"/>
    <cellStyle name="40% - Accent4 22 2 3 6 2" xfId="8295"/>
    <cellStyle name="40% - Accent4 22 2 3 6 2 2" xfId="15802"/>
    <cellStyle name="40% - Accent4 22 2 3 6 2 2 2" xfId="32008"/>
    <cellStyle name="40% - Accent4 22 2 3 6 2 3" xfId="24501"/>
    <cellStyle name="40% - Accent4 22 2 3 6 3" xfId="12188"/>
    <cellStyle name="40% - Accent4 22 2 3 6 3 2" xfId="28394"/>
    <cellStyle name="40% - Accent4 22 2 3 6 4" xfId="20831"/>
    <cellStyle name="40% - Accent4 22 2 3 7" xfId="5052"/>
    <cellStyle name="40% - Accent4 22 2 3 7 2" xfId="8718"/>
    <cellStyle name="40% - Accent4 22 2 3 7 2 2" xfId="16225"/>
    <cellStyle name="40% - Accent4 22 2 3 7 2 2 2" xfId="32431"/>
    <cellStyle name="40% - Accent4 22 2 3 7 2 3" xfId="24924"/>
    <cellStyle name="40% - Accent4 22 2 3 7 3" xfId="12610"/>
    <cellStyle name="40% - Accent4 22 2 3 7 3 2" xfId="28816"/>
    <cellStyle name="40% - Accent4 22 2 3 7 4" xfId="21258"/>
    <cellStyle name="40% - Accent4 22 2 3 8" xfId="5724"/>
    <cellStyle name="40% - Accent4 22 2 3 8 2" xfId="13239"/>
    <cellStyle name="40% - Accent4 22 2 3 8 2 2" xfId="29445"/>
    <cellStyle name="40% - Accent4 22 2 3 8 3" xfId="21930"/>
    <cellStyle name="40% - Accent4 22 2 3 9" xfId="9651"/>
    <cellStyle name="40% - Accent4 22 2 3 9 2" xfId="25857"/>
    <cellStyle name="40% - Accent4 22 2 4" xfId="2073"/>
    <cellStyle name="40% - Accent4 22 2 4 2" xfId="2986"/>
    <cellStyle name="40% - Accent4 22 2 4 2 2" xfId="6768"/>
    <cellStyle name="40% - Accent4 22 2 4 2 2 2" xfId="14279"/>
    <cellStyle name="40% - Accent4 22 2 4 2 2 2 2" xfId="30485"/>
    <cellStyle name="40% - Accent4 22 2 4 2 2 3" xfId="22974"/>
    <cellStyle name="40% - Accent4 22 2 4 2 3" xfId="10679"/>
    <cellStyle name="40% - Accent4 22 2 4 2 3 2" xfId="26885"/>
    <cellStyle name="40% - Accent4 22 2 4 2 4" xfId="19208"/>
    <cellStyle name="40% - Accent4 22 2 4 3" xfId="5912"/>
    <cellStyle name="40% - Accent4 22 2 4 3 2" xfId="13426"/>
    <cellStyle name="40% - Accent4 22 2 4 3 2 2" xfId="29632"/>
    <cellStyle name="40% - Accent4 22 2 4 3 3" xfId="22118"/>
    <cellStyle name="40% - Accent4 22 2 4 4" xfId="9835"/>
    <cellStyle name="40% - Accent4 22 2 4 4 2" xfId="26041"/>
    <cellStyle name="40% - Accent4 22 2 4 5" xfId="18362"/>
    <cellStyle name="40% - Accent4 22 2 5" xfId="2561"/>
    <cellStyle name="40% - Accent4 22 2 5 2" xfId="6345"/>
    <cellStyle name="40% - Accent4 22 2 5 2 2" xfId="13857"/>
    <cellStyle name="40% - Accent4 22 2 5 2 2 2" xfId="30063"/>
    <cellStyle name="40% - Accent4 22 2 5 2 3" xfId="22551"/>
    <cellStyle name="40% - Accent4 22 2 5 3" xfId="10257"/>
    <cellStyle name="40% - Accent4 22 2 5 3 2" xfId="26463"/>
    <cellStyle name="40% - Accent4 22 2 5 4" xfId="18785"/>
    <cellStyle name="40% - Accent4 22 2 6" xfId="3437"/>
    <cellStyle name="40% - Accent4 22 2 6 2" xfId="7195"/>
    <cellStyle name="40% - Accent4 22 2 6 2 2" xfId="14705"/>
    <cellStyle name="40% - Accent4 22 2 6 2 2 2" xfId="30911"/>
    <cellStyle name="40% - Accent4 22 2 6 2 3" xfId="23401"/>
    <cellStyle name="40% - Accent4 22 2 6 3" xfId="11102"/>
    <cellStyle name="40% - Accent4 22 2 6 3 2" xfId="27308"/>
    <cellStyle name="40% - Accent4 22 2 6 4" xfId="19655"/>
    <cellStyle name="40% - Accent4 22 2 7" xfId="3961"/>
    <cellStyle name="40% - Accent4 22 2 7 2" xfId="7631"/>
    <cellStyle name="40% - Accent4 22 2 7 2 2" xfId="15138"/>
    <cellStyle name="40% - Accent4 22 2 7 2 2 2" xfId="31344"/>
    <cellStyle name="40% - Accent4 22 2 7 2 3" xfId="23837"/>
    <cellStyle name="40% - Accent4 22 2 7 3" xfId="11524"/>
    <cellStyle name="40% - Accent4 22 2 7 3 2" xfId="27730"/>
    <cellStyle name="40% - Accent4 22 2 7 4" xfId="20167"/>
    <cellStyle name="40% - Accent4 22 2 8" xfId="4386"/>
    <cellStyle name="40% - Accent4 22 2 8 2" xfId="8056"/>
    <cellStyle name="40% - Accent4 22 2 8 2 2" xfId="15563"/>
    <cellStyle name="40% - Accent4 22 2 8 2 2 2" xfId="31769"/>
    <cellStyle name="40% - Accent4 22 2 8 2 3" xfId="24262"/>
    <cellStyle name="40% - Accent4 22 2 8 3" xfId="11949"/>
    <cellStyle name="40% - Accent4 22 2 8 3 2" xfId="28155"/>
    <cellStyle name="40% - Accent4 22 2 8 4" xfId="20592"/>
    <cellStyle name="40% - Accent4 22 2 9" xfId="4810"/>
    <cellStyle name="40% - Accent4 22 2 9 2" xfId="8479"/>
    <cellStyle name="40% - Accent4 22 2 9 2 2" xfId="15986"/>
    <cellStyle name="40% - Accent4 22 2 9 2 2 2" xfId="32192"/>
    <cellStyle name="40% - Accent4 22 2 9 2 3" xfId="24685"/>
    <cellStyle name="40% - Accent4 22 2 9 3" xfId="12371"/>
    <cellStyle name="40% - Accent4 22 2 9 3 2" xfId="28577"/>
    <cellStyle name="40% - Accent4 22 2 9 4" xfId="21016"/>
    <cellStyle name="40% - Accent4 22 3" xfId="520"/>
    <cellStyle name="40% - Accent4 22 3 10" xfId="5319"/>
    <cellStyle name="40% - Accent4 22 3 10 2" xfId="12868"/>
    <cellStyle name="40% - Accent4 22 3 10 2 2" xfId="29074"/>
    <cellStyle name="40% - Accent4 22 3 10 3" xfId="21525"/>
    <cellStyle name="40% - Accent4 22 3 11" xfId="9434"/>
    <cellStyle name="40% - Accent4 22 3 11 2" xfId="25640"/>
    <cellStyle name="40% - Accent4 22 3 12" xfId="17951"/>
    <cellStyle name="40% - Accent4 22 3 2" xfId="591"/>
    <cellStyle name="40% - Accent4 22 3 2 10" xfId="9501"/>
    <cellStyle name="40% - Accent4 22 3 2 10 2" xfId="25707"/>
    <cellStyle name="40% - Accent4 22 3 2 11" xfId="18019"/>
    <cellStyle name="40% - Accent4 22 3 2 2" xfId="1870"/>
    <cellStyle name="40% - Accent4 22 3 2 2 10" xfId="18177"/>
    <cellStyle name="40% - Accent4 22 3 2 2 2" xfId="2379"/>
    <cellStyle name="40% - Accent4 22 3 2 2 2 2" xfId="3226"/>
    <cellStyle name="40% - Accent4 22 3 2 2 2 2 2" xfId="7008"/>
    <cellStyle name="40% - Accent4 22 3 2 2 2 2 2 2" xfId="14519"/>
    <cellStyle name="40% - Accent4 22 3 2 2 2 2 2 2 2" xfId="30725"/>
    <cellStyle name="40% - Accent4 22 3 2 2 2 2 2 3" xfId="23214"/>
    <cellStyle name="40% - Accent4 22 3 2 2 2 2 3" xfId="10919"/>
    <cellStyle name="40% - Accent4 22 3 2 2 2 2 3 2" xfId="27125"/>
    <cellStyle name="40% - Accent4 22 3 2 2 2 2 4" xfId="19448"/>
    <cellStyle name="40% - Accent4 22 3 2 2 2 3" xfId="6163"/>
    <cellStyle name="40% - Accent4 22 3 2 2 2 3 2" xfId="13675"/>
    <cellStyle name="40% - Accent4 22 3 2 2 2 3 2 2" xfId="29881"/>
    <cellStyle name="40% - Accent4 22 3 2 2 2 3 3" xfId="22369"/>
    <cellStyle name="40% - Accent4 22 3 2 2 2 4" xfId="10075"/>
    <cellStyle name="40% - Accent4 22 3 2 2 2 4 2" xfId="26281"/>
    <cellStyle name="40% - Accent4 22 3 2 2 2 5" xfId="18603"/>
    <cellStyle name="40% - Accent4 22 3 2 2 3" xfId="2801"/>
    <cellStyle name="40% - Accent4 22 3 2 2 3 2" xfId="6585"/>
    <cellStyle name="40% - Accent4 22 3 2 2 3 2 2" xfId="14097"/>
    <cellStyle name="40% - Accent4 22 3 2 2 3 2 2 2" xfId="30303"/>
    <cellStyle name="40% - Accent4 22 3 2 2 3 2 3" xfId="22791"/>
    <cellStyle name="40% - Accent4 22 3 2 2 3 3" xfId="10497"/>
    <cellStyle name="40% - Accent4 22 3 2 2 3 3 2" xfId="26703"/>
    <cellStyle name="40% - Accent4 22 3 2 2 3 4" xfId="19025"/>
    <cellStyle name="40% - Accent4 22 3 2 2 4" xfId="3732"/>
    <cellStyle name="40% - Accent4 22 3 2 2 4 2" xfId="7442"/>
    <cellStyle name="40% - Accent4 22 3 2 2 4 2 2" xfId="14951"/>
    <cellStyle name="40% - Accent4 22 3 2 2 4 2 2 2" xfId="31157"/>
    <cellStyle name="40% - Accent4 22 3 2 2 4 2 3" xfId="23648"/>
    <cellStyle name="40% - Accent4 22 3 2 2 4 3" xfId="11342"/>
    <cellStyle name="40% - Accent4 22 3 2 2 4 3 2" xfId="27548"/>
    <cellStyle name="40% - Accent4 22 3 2 2 4 4" xfId="19943"/>
    <cellStyle name="40% - Accent4 22 3 2 2 5" xfId="4201"/>
    <cellStyle name="40% - Accent4 22 3 2 2 5 2" xfId="7871"/>
    <cellStyle name="40% - Accent4 22 3 2 2 5 2 2" xfId="15378"/>
    <cellStyle name="40% - Accent4 22 3 2 2 5 2 2 2" xfId="31584"/>
    <cellStyle name="40% - Accent4 22 3 2 2 5 2 3" xfId="24077"/>
    <cellStyle name="40% - Accent4 22 3 2 2 5 3" xfId="11764"/>
    <cellStyle name="40% - Accent4 22 3 2 2 5 3 2" xfId="27970"/>
    <cellStyle name="40% - Accent4 22 3 2 2 5 4" xfId="20407"/>
    <cellStyle name="40% - Accent4 22 3 2 2 6" xfId="4626"/>
    <cellStyle name="40% - Accent4 22 3 2 2 6 2" xfId="8296"/>
    <cellStyle name="40% - Accent4 22 3 2 2 6 2 2" xfId="15803"/>
    <cellStyle name="40% - Accent4 22 3 2 2 6 2 2 2" xfId="32009"/>
    <cellStyle name="40% - Accent4 22 3 2 2 6 2 3" xfId="24502"/>
    <cellStyle name="40% - Accent4 22 3 2 2 6 3" xfId="12189"/>
    <cellStyle name="40% - Accent4 22 3 2 2 6 3 2" xfId="28395"/>
    <cellStyle name="40% - Accent4 22 3 2 2 6 4" xfId="20832"/>
    <cellStyle name="40% - Accent4 22 3 2 2 7" xfId="5053"/>
    <cellStyle name="40% - Accent4 22 3 2 2 7 2" xfId="8719"/>
    <cellStyle name="40% - Accent4 22 3 2 2 7 2 2" xfId="16226"/>
    <cellStyle name="40% - Accent4 22 3 2 2 7 2 2 2" xfId="32432"/>
    <cellStyle name="40% - Accent4 22 3 2 2 7 2 3" xfId="24925"/>
    <cellStyle name="40% - Accent4 22 3 2 2 7 3" xfId="12611"/>
    <cellStyle name="40% - Accent4 22 3 2 2 7 3 2" xfId="28817"/>
    <cellStyle name="40% - Accent4 22 3 2 2 7 4" xfId="21259"/>
    <cellStyle name="40% - Accent4 22 3 2 2 8" xfId="5725"/>
    <cellStyle name="40% - Accent4 22 3 2 2 8 2" xfId="13240"/>
    <cellStyle name="40% - Accent4 22 3 2 2 8 2 2" xfId="29446"/>
    <cellStyle name="40% - Accent4 22 3 2 2 8 3" xfId="21931"/>
    <cellStyle name="40% - Accent4 22 3 2 2 9" xfId="9652"/>
    <cellStyle name="40% - Accent4 22 3 2 2 9 2" xfId="25858"/>
    <cellStyle name="40% - Accent4 22 3 2 3" xfId="2162"/>
    <cellStyle name="40% - Accent4 22 3 2 3 2" xfId="3075"/>
    <cellStyle name="40% - Accent4 22 3 2 3 2 2" xfId="6857"/>
    <cellStyle name="40% - Accent4 22 3 2 3 2 2 2" xfId="14368"/>
    <cellStyle name="40% - Accent4 22 3 2 3 2 2 2 2" xfId="30574"/>
    <cellStyle name="40% - Accent4 22 3 2 3 2 2 3" xfId="23063"/>
    <cellStyle name="40% - Accent4 22 3 2 3 2 3" xfId="10768"/>
    <cellStyle name="40% - Accent4 22 3 2 3 2 3 2" xfId="26974"/>
    <cellStyle name="40% - Accent4 22 3 2 3 2 4" xfId="19297"/>
    <cellStyle name="40% - Accent4 22 3 2 3 3" xfId="6001"/>
    <cellStyle name="40% - Accent4 22 3 2 3 3 2" xfId="13515"/>
    <cellStyle name="40% - Accent4 22 3 2 3 3 2 2" xfId="29721"/>
    <cellStyle name="40% - Accent4 22 3 2 3 3 3" xfId="22207"/>
    <cellStyle name="40% - Accent4 22 3 2 3 4" xfId="9924"/>
    <cellStyle name="40% - Accent4 22 3 2 3 4 2" xfId="26130"/>
    <cellStyle name="40% - Accent4 22 3 2 3 5" xfId="18451"/>
    <cellStyle name="40% - Accent4 22 3 2 4" xfId="2650"/>
    <cellStyle name="40% - Accent4 22 3 2 4 2" xfId="6434"/>
    <cellStyle name="40% - Accent4 22 3 2 4 2 2" xfId="13946"/>
    <cellStyle name="40% - Accent4 22 3 2 4 2 2 2" xfId="30152"/>
    <cellStyle name="40% - Accent4 22 3 2 4 2 3" xfId="22640"/>
    <cellStyle name="40% - Accent4 22 3 2 4 3" xfId="10346"/>
    <cellStyle name="40% - Accent4 22 3 2 4 3 2" xfId="26552"/>
    <cellStyle name="40% - Accent4 22 3 2 4 4" xfId="18874"/>
    <cellStyle name="40% - Accent4 22 3 2 5" xfId="3526"/>
    <cellStyle name="40% - Accent4 22 3 2 5 2" xfId="7284"/>
    <cellStyle name="40% - Accent4 22 3 2 5 2 2" xfId="14794"/>
    <cellStyle name="40% - Accent4 22 3 2 5 2 2 2" xfId="31000"/>
    <cellStyle name="40% - Accent4 22 3 2 5 2 3" xfId="23490"/>
    <cellStyle name="40% - Accent4 22 3 2 5 3" xfId="11191"/>
    <cellStyle name="40% - Accent4 22 3 2 5 3 2" xfId="27397"/>
    <cellStyle name="40% - Accent4 22 3 2 5 4" xfId="19744"/>
    <cellStyle name="40% - Accent4 22 3 2 6" xfId="4050"/>
    <cellStyle name="40% - Accent4 22 3 2 6 2" xfId="7720"/>
    <cellStyle name="40% - Accent4 22 3 2 6 2 2" xfId="15227"/>
    <cellStyle name="40% - Accent4 22 3 2 6 2 2 2" xfId="31433"/>
    <cellStyle name="40% - Accent4 22 3 2 6 2 3" xfId="23926"/>
    <cellStyle name="40% - Accent4 22 3 2 6 3" xfId="11613"/>
    <cellStyle name="40% - Accent4 22 3 2 6 3 2" xfId="27819"/>
    <cellStyle name="40% - Accent4 22 3 2 6 4" xfId="20256"/>
    <cellStyle name="40% - Accent4 22 3 2 7" xfId="4475"/>
    <cellStyle name="40% - Accent4 22 3 2 7 2" xfId="8145"/>
    <cellStyle name="40% - Accent4 22 3 2 7 2 2" xfId="15652"/>
    <cellStyle name="40% - Accent4 22 3 2 7 2 2 2" xfId="31858"/>
    <cellStyle name="40% - Accent4 22 3 2 7 2 3" xfId="24351"/>
    <cellStyle name="40% - Accent4 22 3 2 7 3" xfId="12038"/>
    <cellStyle name="40% - Accent4 22 3 2 7 3 2" xfId="28244"/>
    <cellStyle name="40% - Accent4 22 3 2 7 4" xfId="20681"/>
    <cellStyle name="40% - Accent4 22 3 2 8" xfId="4900"/>
    <cellStyle name="40% - Accent4 22 3 2 8 2" xfId="8568"/>
    <cellStyle name="40% - Accent4 22 3 2 8 2 2" xfId="16075"/>
    <cellStyle name="40% - Accent4 22 3 2 8 2 2 2" xfId="32281"/>
    <cellStyle name="40% - Accent4 22 3 2 8 2 3" xfId="24774"/>
    <cellStyle name="40% - Accent4 22 3 2 8 3" xfId="12460"/>
    <cellStyle name="40% - Accent4 22 3 2 8 3 2" xfId="28666"/>
    <cellStyle name="40% - Accent4 22 3 2 8 4" xfId="21106"/>
    <cellStyle name="40% - Accent4 22 3 2 9" xfId="5386"/>
    <cellStyle name="40% - Accent4 22 3 2 9 2" xfId="12935"/>
    <cellStyle name="40% - Accent4 22 3 2 9 2 2" xfId="29141"/>
    <cellStyle name="40% - Accent4 22 3 2 9 3" xfId="21592"/>
    <cellStyle name="40% - Accent4 22 3 3" xfId="1871"/>
    <cellStyle name="40% - Accent4 22 3 3 10" xfId="18178"/>
    <cellStyle name="40% - Accent4 22 3 3 2" xfId="2380"/>
    <cellStyle name="40% - Accent4 22 3 3 2 2" xfId="3227"/>
    <cellStyle name="40% - Accent4 22 3 3 2 2 2" xfId="7009"/>
    <cellStyle name="40% - Accent4 22 3 3 2 2 2 2" xfId="14520"/>
    <cellStyle name="40% - Accent4 22 3 3 2 2 2 2 2" xfId="30726"/>
    <cellStyle name="40% - Accent4 22 3 3 2 2 2 3" xfId="23215"/>
    <cellStyle name="40% - Accent4 22 3 3 2 2 3" xfId="10920"/>
    <cellStyle name="40% - Accent4 22 3 3 2 2 3 2" xfId="27126"/>
    <cellStyle name="40% - Accent4 22 3 3 2 2 4" xfId="19449"/>
    <cellStyle name="40% - Accent4 22 3 3 2 3" xfId="6164"/>
    <cellStyle name="40% - Accent4 22 3 3 2 3 2" xfId="13676"/>
    <cellStyle name="40% - Accent4 22 3 3 2 3 2 2" xfId="29882"/>
    <cellStyle name="40% - Accent4 22 3 3 2 3 3" xfId="22370"/>
    <cellStyle name="40% - Accent4 22 3 3 2 4" xfId="10076"/>
    <cellStyle name="40% - Accent4 22 3 3 2 4 2" xfId="26282"/>
    <cellStyle name="40% - Accent4 22 3 3 2 5" xfId="18604"/>
    <cellStyle name="40% - Accent4 22 3 3 3" xfId="2802"/>
    <cellStyle name="40% - Accent4 22 3 3 3 2" xfId="6586"/>
    <cellStyle name="40% - Accent4 22 3 3 3 2 2" xfId="14098"/>
    <cellStyle name="40% - Accent4 22 3 3 3 2 2 2" xfId="30304"/>
    <cellStyle name="40% - Accent4 22 3 3 3 2 3" xfId="22792"/>
    <cellStyle name="40% - Accent4 22 3 3 3 3" xfId="10498"/>
    <cellStyle name="40% - Accent4 22 3 3 3 3 2" xfId="26704"/>
    <cellStyle name="40% - Accent4 22 3 3 3 4" xfId="19026"/>
    <cellStyle name="40% - Accent4 22 3 3 4" xfId="3733"/>
    <cellStyle name="40% - Accent4 22 3 3 4 2" xfId="7443"/>
    <cellStyle name="40% - Accent4 22 3 3 4 2 2" xfId="14952"/>
    <cellStyle name="40% - Accent4 22 3 3 4 2 2 2" xfId="31158"/>
    <cellStyle name="40% - Accent4 22 3 3 4 2 3" xfId="23649"/>
    <cellStyle name="40% - Accent4 22 3 3 4 3" xfId="11343"/>
    <cellStyle name="40% - Accent4 22 3 3 4 3 2" xfId="27549"/>
    <cellStyle name="40% - Accent4 22 3 3 4 4" xfId="19944"/>
    <cellStyle name="40% - Accent4 22 3 3 5" xfId="4202"/>
    <cellStyle name="40% - Accent4 22 3 3 5 2" xfId="7872"/>
    <cellStyle name="40% - Accent4 22 3 3 5 2 2" xfId="15379"/>
    <cellStyle name="40% - Accent4 22 3 3 5 2 2 2" xfId="31585"/>
    <cellStyle name="40% - Accent4 22 3 3 5 2 3" xfId="24078"/>
    <cellStyle name="40% - Accent4 22 3 3 5 3" xfId="11765"/>
    <cellStyle name="40% - Accent4 22 3 3 5 3 2" xfId="27971"/>
    <cellStyle name="40% - Accent4 22 3 3 5 4" xfId="20408"/>
    <cellStyle name="40% - Accent4 22 3 3 6" xfId="4627"/>
    <cellStyle name="40% - Accent4 22 3 3 6 2" xfId="8297"/>
    <cellStyle name="40% - Accent4 22 3 3 6 2 2" xfId="15804"/>
    <cellStyle name="40% - Accent4 22 3 3 6 2 2 2" xfId="32010"/>
    <cellStyle name="40% - Accent4 22 3 3 6 2 3" xfId="24503"/>
    <cellStyle name="40% - Accent4 22 3 3 6 3" xfId="12190"/>
    <cellStyle name="40% - Accent4 22 3 3 6 3 2" xfId="28396"/>
    <cellStyle name="40% - Accent4 22 3 3 6 4" xfId="20833"/>
    <cellStyle name="40% - Accent4 22 3 3 7" xfId="5054"/>
    <cellStyle name="40% - Accent4 22 3 3 7 2" xfId="8720"/>
    <cellStyle name="40% - Accent4 22 3 3 7 2 2" xfId="16227"/>
    <cellStyle name="40% - Accent4 22 3 3 7 2 2 2" xfId="32433"/>
    <cellStyle name="40% - Accent4 22 3 3 7 2 3" xfId="24926"/>
    <cellStyle name="40% - Accent4 22 3 3 7 3" xfId="12612"/>
    <cellStyle name="40% - Accent4 22 3 3 7 3 2" xfId="28818"/>
    <cellStyle name="40% - Accent4 22 3 3 7 4" xfId="21260"/>
    <cellStyle name="40% - Accent4 22 3 3 8" xfId="5726"/>
    <cellStyle name="40% - Accent4 22 3 3 8 2" xfId="13241"/>
    <cellStyle name="40% - Accent4 22 3 3 8 2 2" xfId="29447"/>
    <cellStyle name="40% - Accent4 22 3 3 8 3" xfId="21932"/>
    <cellStyle name="40% - Accent4 22 3 3 9" xfId="9653"/>
    <cellStyle name="40% - Accent4 22 3 3 9 2" xfId="25859"/>
    <cellStyle name="40% - Accent4 22 3 4" xfId="2095"/>
    <cellStyle name="40% - Accent4 22 3 4 2" xfId="3008"/>
    <cellStyle name="40% - Accent4 22 3 4 2 2" xfId="6790"/>
    <cellStyle name="40% - Accent4 22 3 4 2 2 2" xfId="14301"/>
    <cellStyle name="40% - Accent4 22 3 4 2 2 2 2" xfId="30507"/>
    <cellStyle name="40% - Accent4 22 3 4 2 2 3" xfId="22996"/>
    <cellStyle name="40% - Accent4 22 3 4 2 3" xfId="10701"/>
    <cellStyle name="40% - Accent4 22 3 4 2 3 2" xfId="26907"/>
    <cellStyle name="40% - Accent4 22 3 4 2 4" xfId="19230"/>
    <cellStyle name="40% - Accent4 22 3 4 3" xfId="5934"/>
    <cellStyle name="40% - Accent4 22 3 4 3 2" xfId="13448"/>
    <cellStyle name="40% - Accent4 22 3 4 3 2 2" xfId="29654"/>
    <cellStyle name="40% - Accent4 22 3 4 3 3" xfId="22140"/>
    <cellStyle name="40% - Accent4 22 3 4 4" xfId="9857"/>
    <cellStyle name="40% - Accent4 22 3 4 4 2" xfId="26063"/>
    <cellStyle name="40% - Accent4 22 3 4 5" xfId="18384"/>
    <cellStyle name="40% - Accent4 22 3 5" xfId="2583"/>
    <cellStyle name="40% - Accent4 22 3 5 2" xfId="6367"/>
    <cellStyle name="40% - Accent4 22 3 5 2 2" xfId="13879"/>
    <cellStyle name="40% - Accent4 22 3 5 2 2 2" xfId="30085"/>
    <cellStyle name="40% - Accent4 22 3 5 2 3" xfId="22573"/>
    <cellStyle name="40% - Accent4 22 3 5 3" xfId="10279"/>
    <cellStyle name="40% - Accent4 22 3 5 3 2" xfId="26485"/>
    <cellStyle name="40% - Accent4 22 3 5 4" xfId="18807"/>
    <cellStyle name="40% - Accent4 22 3 6" xfId="3459"/>
    <cellStyle name="40% - Accent4 22 3 6 2" xfId="7217"/>
    <cellStyle name="40% - Accent4 22 3 6 2 2" xfId="14727"/>
    <cellStyle name="40% - Accent4 22 3 6 2 2 2" xfId="30933"/>
    <cellStyle name="40% - Accent4 22 3 6 2 3" xfId="23423"/>
    <cellStyle name="40% - Accent4 22 3 6 3" xfId="11124"/>
    <cellStyle name="40% - Accent4 22 3 6 3 2" xfId="27330"/>
    <cellStyle name="40% - Accent4 22 3 6 4" xfId="19677"/>
    <cellStyle name="40% - Accent4 22 3 7" xfId="3983"/>
    <cellStyle name="40% - Accent4 22 3 7 2" xfId="7653"/>
    <cellStyle name="40% - Accent4 22 3 7 2 2" xfId="15160"/>
    <cellStyle name="40% - Accent4 22 3 7 2 2 2" xfId="31366"/>
    <cellStyle name="40% - Accent4 22 3 7 2 3" xfId="23859"/>
    <cellStyle name="40% - Accent4 22 3 7 3" xfId="11546"/>
    <cellStyle name="40% - Accent4 22 3 7 3 2" xfId="27752"/>
    <cellStyle name="40% - Accent4 22 3 7 4" xfId="20189"/>
    <cellStyle name="40% - Accent4 22 3 8" xfId="4408"/>
    <cellStyle name="40% - Accent4 22 3 8 2" xfId="8078"/>
    <cellStyle name="40% - Accent4 22 3 8 2 2" xfId="15585"/>
    <cellStyle name="40% - Accent4 22 3 8 2 2 2" xfId="31791"/>
    <cellStyle name="40% - Accent4 22 3 8 2 3" xfId="24284"/>
    <cellStyle name="40% - Accent4 22 3 8 3" xfId="11971"/>
    <cellStyle name="40% - Accent4 22 3 8 3 2" xfId="28177"/>
    <cellStyle name="40% - Accent4 22 3 8 4" xfId="20614"/>
    <cellStyle name="40% - Accent4 22 3 9" xfId="4832"/>
    <cellStyle name="40% - Accent4 22 3 9 2" xfId="8501"/>
    <cellStyle name="40% - Accent4 22 3 9 2 2" xfId="16008"/>
    <cellStyle name="40% - Accent4 22 3 9 2 2 2" xfId="32214"/>
    <cellStyle name="40% - Accent4 22 3 9 2 3" xfId="24707"/>
    <cellStyle name="40% - Accent4 22 3 9 3" xfId="12393"/>
    <cellStyle name="40% - Accent4 22 3 9 3 2" xfId="28599"/>
    <cellStyle name="40% - Accent4 22 3 9 4" xfId="21038"/>
    <cellStyle name="40% - Accent4 22 4" xfId="547"/>
    <cellStyle name="40% - Accent4 22 4 10" xfId="9457"/>
    <cellStyle name="40% - Accent4 22 4 10 2" xfId="25663"/>
    <cellStyle name="40% - Accent4 22 4 11" xfId="17975"/>
    <cellStyle name="40% - Accent4 22 4 2" xfId="1872"/>
    <cellStyle name="40% - Accent4 22 4 2 10" xfId="18179"/>
    <cellStyle name="40% - Accent4 22 4 2 2" xfId="2381"/>
    <cellStyle name="40% - Accent4 22 4 2 2 2" xfId="3228"/>
    <cellStyle name="40% - Accent4 22 4 2 2 2 2" xfId="7010"/>
    <cellStyle name="40% - Accent4 22 4 2 2 2 2 2" xfId="14521"/>
    <cellStyle name="40% - Accent4 22 4 2 2 2 2 2 2" xfId="30727"/>
    <cellStyle name="40% - Accent4 22 4 2 2 2 2 3" xfId="23216"/>
    <cellStyle name="40% - Accent4 22 4 2 2 2 3" xfId="10921"/>
    <cellStyle name="40% - Accent4 22 4 2 2 2 3 2" xfId="27127"/>
    <cellStyle name="40% - Accent4 22 4 2 2 2 4" xfId="19450"/>
    <cellStyle name="40% - Accent4 22 4 2 2 3" xfId="6165"/>
    <cellStyle name="40% - Accent4 22 4 2 2 3 2" xfId="13677"/>
    <cellStyle name="40% - Accent4 22 4 2 2 3 2 2" xfId="29883"/>
    <cellStyle name="40% - Accent4 22 4 2 2 3 3" xfId="22371"/>
    <cellStyle name="40% - Accent4 22 4 2 2 4" xfId="10077"/>
    <cellStyle name="40% - Accent4 22 4 2 2 4 2" xfId="26283"/>
    <cellStyle name="40% - Accent4 22 4 2 2 5" xfId="18605"/>
    <cellStyle name="40% - Accent4 22 4 2 3" xfId="2803"/>
    <cellStyle name="40% - Accent4 22 4 2 3 2" xfId="6587"/>
    <cellStyle name="40% - Accent4 22 4 2 3 2 2" xfId="14099"/>
    <cellStyle name="40% - Accent4 22 4 2 3 2 2 2" xfId="30305"/>
    <cellStyle name="40% - Accent4 22 4 2 3 2 3" xfId="22793"/>
    <cellStyle name="40% - Accent4 22 4 2 3 3" xfId="10499"/>
    <cellStyle name="40% - Accent4 22 4 2 3 3 2" xfId="26705"/>
    <cellStyle name="40% - Accent4 22 4 2 3 4" xfId="19027"/>
    <cellStyle name="40% - Accent4 22 4 2 4" xfId="3734"/>
    <cellStyle name="40% - Accent4 22 4 2 4 2" xfId="7444"/>
    <cellStyle name="40% - Accent4 22 4 2 4 2 2" xfId="14953"/>
    <cellStyle name="40% - Accent4 22 4 2 4 2 2 2" xfId="31159"/>
    <cellStyle name="40% - Accent4 22 4 2 4 2 3" xfId="23650"/>
    <cellStyle name="40% - Accent4 22 4 2 4 3" xfId="11344"/>
    <cellStyle name="40% - Accent4 22 4 2 4 3 2" xfId="27550"/>
    <cellStyle name="40% - Accent4 22 4 2 4 4" xfId="19945"/>
    <cellStyle name="40% - Accent4 22 4 2 5" xfId="4203"/>
    <cellStyle name="40% - Accent4 22 4 2 5 2" xfId="7873"/>
    <cellStyle name="40% - Accent4 22 4 2 5 2 2" xfId="15380"/>
    <cellStyle name="40% - Accent4 22 4 2 5 2 2 2" xfId="31586"/>
    <cellStyle name="40% - Accent4 22 4 2 5 2 3" xfId="24079"/>
    <cellStyle name="40% - Accent4 22 4 2 5 3" xfId="11766"/>
    <cellStyle name="40% - Accent4 22 4 2 5 3 2" xfId="27972"/>
    <cellStyle name="40% - Accent4 22 4 2 5 4" xfId="20409"/>
    <cellStyle name="40% - Accent4 22 4 2 6" xfId="4628"/>
    <cellStyle name="40% - Accent4 22 4 2 6 2" xfId="8298"/>
    <cellStyle name="40% - Accent4 22 4 2 6 2 2" xfId="15805"/>
    <cellStyle name="40% - Accent4 22 4 2 6 2 2 2" xfId="32011"/>
    <cellStyle name="40% - Accent4 22 4 2 6 2 3" xfId="24504"/>
    <cellStyle name="40% - Accent4 22 4 2 6 3" xfId="12191"/>
    <cellStyle name="40% - Accent4 22 4 2 6 3 2" xfId="28397"/>
    <cellStyle name="40% - Accent4 22 4 2 6 4" xfId="20834"/>
    <cellStyle name="40% - Accent4 22 4 2 7" xfId="5055"/>
    <cellStyle name="40% - Accent4 22 4 2 7 2" xfId="8721"/>
    <cellStyle name="40% - Accent4 22 4 2 7 2 2" xfId="16228"/>
    <cellStyle name="40% - Accent4 22 4 2 7 2 2 2" xfId="32434"/>
    <cellStyle name="40% - Accent4 22 4 2 7 2 3" xfId="24927"/>
    <cellStyle name="40% - Accent4 22 4 2 7 3" xfId="12613"/>
    <cellStyle name="40% - Accent4 22 4 2 7 3 2" xfId="28819"/>
    <cellStyle name="40% - Accent4 22 4 2 7 4" xfId="21261"/>
    <cellStyle name="40% - Accent4 22 4 2 8" xfId="5727"/>
    <cellStyle name="40% - Accent4 22 4 2 8 2" xfId="13242"/>
    <cellStyle name="40% - Accent4 22 4 2 8 2 2" xfId="29448"/>
    <cellStyle name="40% - Accent4 22 4 2 8 3" xfId="21933"/>
    <cellStyle name="40% - Accent4 22 4 2 9" xfId="9654"/>
    <cellStyle name="40% - Accent4 22 4 2 9 2" xfId="25860"/>
    <cellStyle name="40% - Accent4 22 4 3" xfId="2118"/>
    <cellStyle name="40% - Accent4 22 4 3 2" xfId="3031"/>
    <cellStyle name="40% - Accent4 22 4 3 2 2" xfId="6813"/>
    <cellStyle name="40% - Accent4 22 4 3 2 2 2" xfId="14324"/>
    <cellStyle name="40% - Accent4 22 4 3 2 2 2 2" xfId="30530"/>
    <cellStyle name="40% - Accent4 22 4 3 2 2 3" xfId="23019"/>
    <cellStyle name="40% - Accent4 22 4 3 2 3" xfId="10724"/>
    <cellStyle name="40% - Accent4 22 4 3 2 3 2" xfId="26930"/>
    <cellStyle name="40% - Accent4 22 4 3 2 4" xfId="19253"/>
    <cellStyle name="40% - Accent4 22 4 3 3" xfId="5957"/>
    <cellStyle name="40% - Accent4 22 4 3 3 2" xfId="13471"/>
    <cellStyle name="40% - Accent4 22 4 3 3 2 2" xfId="29677"/>
    <cellStyle name="40% - Accent4 22 4 3 3 3" xfId="22163"/>
    <cellStyle name="40% - Accent4 22 4 3 4" xfId="9880"/>
    <cellStyle name="40% - Accent4 22 4 3 4 2" xfId="26086"/>
    <cellStyle name="40% - Accent4 22 4 3 5" xfId="18407"/>
    <cellStyle name="40% - Accent4 22 4 4" xfId="2606"/>
    <cellStyle name="40% - Accent4 22 4 4 2" xfId="6390"/>
    <cellStyle name="40% - Accent4 22 4 4 2 2" xfId="13902"/>
    <cellStyle name="40% - Accent4 22 4 4 2 2 2" xfId="30108"/>
    <cellStyle name="40% - Accent4 22 4 4 2 3" xfId="22596"/>
    <cellStyle name="40% - Accent4 22 4 4 3" xfId="10302"/>
    <cellStyle name="40% - Accent4 22 4 4 3 2" xfId="26508"/>
    <cellStyle name="40% - Accent4 22 4 4 4" xfId="18830"/>
    <cellStyle name="40% - Accent4 22 4 5" xfId="3482"/>
    <cellStyle name="40% - Accent4 22 4 5 2" xfId="7240"/>
    <cellStyle name="40% - Accent4 22 4 5 2 2" xfId="14750"/>
    <cellStyle name="40% - Accent4 22 4 5 2 2 2" xfId="30956"/>
    <cellStyle name="40% - Accent4 22 4 5 2 3" xfId="23446"/>
    <cellStyle name="40% - Accent4 22 4 5 3" xfId="11147"/>
    <cellStyle name="40% - Accent4 22 4 5 3 2" xfId="27353"/>
    <cellStyle name="40% - Accent4 22 4 5 4" xfId="19700"/>
    <cellStyle name="40% - Accent4 22 4 6" xfId="4006"/>
    <cellStyle name="40% - Accent4 22 4 6 2" xfId="7676"/>
    <cellStyle name="40% - Accent4 22 4 6 2 2" xfId="15183"/>
    <cellStyle name="40% - Accent4 22 4 6 2 2 2" xfId="31389"/>
    <cellStyle name="40% - Accent4 22 4 6 2 3" xfId="23882"/>
    <cellStyle name="40% - Accent4 22 4 6 3" xfId="11569"/>
    <cellStyle name="40% - Accent4 22 4 6 3 2" xfId="27775"/>
    <cellStyle name="40% - Accent4 22 4 6 4" xfId="20212"/>
    <cellStyle name="40% - Accent4 22 4 7" xfId="4431"/>
    <cellStyle name="40% - Accent4 22 4 7 2" xfId="8101"/>
    <cellStyle name="40% - Accent4 22 4 7 2 2" xfId="15608"/>
    <cellStyle name="40% - Accent4 22 4 7 2 2 2" xfId="31814"/>
    <cellStyle name="40% - Accent4 22 4 7 2 3" xfId="24307"/>
    <cellStyle name="40% - Accent4 22 4 7 3" xfId="11994"/>
    <cellStyle name="40% - Accent4 22 4 7 3 2" xfId="28200"/>
    <cellStyle name="40% - Accent4 22 4 7 4" xfId="20637"/>
    <cellStyle name="40% - Accent4 22 4 8" xfId="4856"/>
    <cellStyle name="40% - Accent4 22 4 8 2" xfId="8524"/>
    <cellStyle name="40% - Accent4 22 4 8 2 2" xfId="16031"/>
    <cellStyle name="40% - Accent4 22 4 8 2 2 2" xfId="32237"/>
    <cellStyle name="40% - Accent4 22 4 8 2 3" xfId="24730"/>
    <cellStyle name="40% - Accent4 22 4 8 3" xfId="12416"/>
    <cellStyle name="40% - Accent4 22 4 8 3 2" xfId="28622"/>
    <cellStyle name="40% - Accent4 22 4 8 4" xfId="21062"/>
    <cellStyle name="40% - Accent4 22 4 9" xfId="5342"/>
    <cellStyle name="40% - Accent4 22 4 9 2" xfId="12891"/>
    <cellStyle name="40% - Accent4 22 4 9 2 2" xfId="29097"/>
    <cellStyle name="40% - Accent4 22 4 9 3" xfId="21548"/>
    <cellStyle name="40% - Accent4 22 5" xfId="1420"/>
    <cellStyle name="40% - Accent4 22 6" xfId="1873"/>
    <cellStyle name="40% - Accent4 22 6 10" xfId="18180"/>
    <cellStyle name="40% - Accent4 22 6 2" xfId="2382"/>
    <cellStyle name="40% - Accent4 22 6 2 2" xfId="3229"/>
    <cellStyle name="40% - Accent4 22 6 2 2 2" xfId="7011"/>
    <cellStyle name="40% - Accent4 22 6 2 2 2 2" xfId="14522"/>
    <cellStyle name="40% - Accent4 22 6 2 2 2 2 2" xfId="30728"/>
    <cellStyle name="40% - Accent4 22 6 2 2 2 3" xfId="23217"/>
    <cellStyle name="40% - Accent4 22 6 2 2 3" xfId="10922"/>
    <cellStyle name="40% - Accent4 22 6 2 2 3 2" xfId="27128"/>
    <cellStyle name="40% - Accent4 22 6 2 2 4" xfId="19451"/>
    <cellStyle name="40% - Accent4 22 6 2 3" xfId="6166"/>
    <cellStyle name="40% - Accent4 22 6 2 3 2" xfId="13678"/>
    <cellStyle name="40% - Accent4 22 6 2 3 2 2" xfId="29884"/>
    <cellStyle name="40% - Accent4 22 6 2 3 3" xfId="22372"/>
    <cellStyle name="40% - Accent4 22 6 2 4" xfId="10078"/>
    <cellStyle name="40% - Accent4 22 6 2 4 2" xfId="26284"/>
    <cellStyle name="40% - Accent4 22 6 2 5" xfId="18606"/>
    <cellStyle name="40% - Accent4 22 6 3" xfId="2804"/>
    <cellStyle name="40% - Accent4 22 6 3 2" xfId="6588"/>
    <cellStyle name="40% - Accent4 22 6 3 2 2" xfId="14100"/>
    <cellStyle name="40% - Accent4 22 6 3 2 2 2" xfId="30306"/>
    <cellStyle name="40% - Accent4 22 6 3 2 3" xfId="22794"/>
    <cellStyle name="40% - Accent4 22 6 3 3" xfId="10500"/>
    <cellStyle name="40% - Accent4 22 6 3 3 2" xfId="26706"/>
    <cellStyle name="40% - Accent4 22 6 3 4" xfId="19028"/>
    <cellStyle name="40% - Accent4 22 6 4" xfId="3735"/>
    <cellStyle name="40% - Accent4 22 6 4 2" xfId="7445"/>
    <cellStyle name="40% - Accent4 22 6 4 2 2" xfId="14954"/>
    <cellStyle name="40% - Accent4 22 6 4 2 2 2" xfId="31160"/>
    <cellStyle name="40% - Accent4 22 6 4 2 3" xfId="23651"/>
    <cellStyle name="40% - Accent4 22 6 4 3" xfId="11345"/>
    <cellStyle name="40% - Accent4 22 6 4 3 2" xfId="27551"/>
    <cellStyle name="40% - Accent4 22 6 4 4" xfId="19946"/>
    <cellStyle name="40% - Accent4 22 6 5" xfId="4204"/>
    <cellStyle name="40% - Accent4 22 6 5 2" xfId="7874"/>
    <cellStyle name="40% - Accent4 22 6 5 2 2" xfId="15381"/>
    <cellStyle name="40% - Accent4 22 6 5 2 2 2" xfId="31587"/>
    <cellStyle name="40% - Accent4 22 6 5 2 3" xfId="24080"/>
    <cellStyle name="40% - Accent4 22 6 5 3" xfId="11767"/>
    <cellStyle name="40% - Accent4 22 6 5 3 2" xfId="27973"/>
    <cellStyle name="40% - Accent4 22 6 5 4" xfId="20410"/>
    <cellStyle name="40% - Accent4 22 6 6" xfId="4629"/>
    <cellStyle name="40% - Accent4 22 6 6 2" xfId="8299"/>
    <cellStyle name="40% - Accent4 22 6 6 2 2" xfId="15806"/>
    <cellStyle name="40% - Accent4 22 6 6 2 2 2" xfId="32012"/>
    <cellStyle name="40% - Accent4 22 6 6 2 3" xfId="24505"/>
    <cellStyle name="40% - Accent4 22 6 6 3" xfId="12192"/>
    <cellStyle name="40% - Accent4 22 6 6 3 2" xfId="28398"/>
    <cellStyle name="40% - Accent4 22 6 6 4" xfId="20835"/>
    <cellStyle name="40% - Accent4 22 6 7" xfId="5056"/>
    <cellStyle name="40% - Accent4 22 6 7 2" xfId="8722"/>
    <cellStyle name="40% - Accent4 22 6 7 2 2" xfId="16229"/>
    <cellStyle name="40% - Accent4 22 6 7 2 2 2" xfId="32435"/>
    <cellStyle name="40% - Accent4 22 6 7 2 3" xfId="24928"/>
    <cellStyle name="40% - Accent4 22 6 7 3" xfId="12614"/>
    <cellStyle name="40% - Accent4 22 6 7 3 2" xfId="28820"/>
    <cellStyle name="40% - Accent4 22 6 7 4" xfId="21262"/>
    <cellStyle name="40% - Accent4 22 6 8" xfId="5728"/>
    <cellStyle name="40% - Accent4 22 6 8 2" xfId="13243"/>
    <cellStyle name="40% - Accent4 22 6 8 2 2" xfId="29449"/>
    <cellStyle name="40% - Accent4 22 6 8 3" xfId="21934"/>
    <cellStyle name="40% - Accent4 22 6 9" xfId="9655"/>
    <cellStyle name="40% - Accent4 22 6 9 2" xfId="25861"/>
    <cellStyle name="40% - Accent4 22 7" xfId="2051"/>
    <cellStyle name="40% - Accent4 22 7 2" xfId="2964"/>
    <cellStyle name="40% - Accent4 22 7 2 2" xfId="6746"/>
    <cellStyle name="40% - Accent4 22 7 2 2 2" xfId="14257"/>
    <cellStyle name="40% - Accent4 22 7 2 2 2 2" xfId="30463"/>
    <cellStyle name="40% - Accent4 22 7 2 2 3" xfId="22952"/>
    <cellStyle name="40% - Accent4 22 7 2 3" xfId="10657"/>
    <cellStyle name="40% - Accent4 22 7 2 3 2" xfId="26863"/>
    <cellStyle name="40% - Accent4 22 7 2 4" xfId="19186"/>
    <cellStyle name="40% - Accent4 22 7 3" xfId="5890"/>
    <cellStyle name="40% - Accent4 22 7 3 2" xfId="13404"/>
    <cellStyle name="40% - Accent4 22 7 3 2 2" xfId="29610"/>
    <cellStyle name="40% - Accent4 22 7 3 3" xfId="22096"/>
    <cellStyle name="40% - Accent4 22 7 4" xfId="9813"/>
    <cellStyle name="40% - Accent4 22 7 4 2" xfId="26019"/>
    <cellStyle name="40% - Accent4 22 7 5" xfId="18340"/>
    <cellStyle name="40% - Accent4 22 8" xfId="2539"/>
    <cellStyle name="40% - Accent4 22 8 2" xfId="6323"/>
    <cellStyle name="40% - Accent4 22 8 2 2" xfId="13835"/>
    <cellStyle name="40% - Accent4 22 8 2 2 2" xfId="30041"/>
    <cellStyle name="40% - Accent4 22 8 2 3" xfId="22529"/>
    <cellStyle name="40% - Accent4 22 8 3" xfId="10235"/>
    <cellStyle name="40% - Accent4 22 8 3 2" xfId="26441"/>
    <cellStyle name="40% - Accent4 22 8 4" xfId="18763"/>
    <cellStyle name="40% - Accent4 22 9" xfId="3415"/>
    <cellStyle name="40% - Accent4 22 9 2" xfId="7173"/>
    <cellStyle name="40% - Accent4 22 9 2 2" xfId="14683"/>
    <cellStyle name="40% - Accent4 22 9 2 2 2" xfId="30889"/>
    <cellStyle name="40% - Accent4 22 9 2 3" xfId="23379"/>
    <cellStyle name="40% - Accent4 22 9 3" xfId="11080"/>
    <cellStyle name="40% - Accent4 22 9 3 2" xfId="27286"/>
    <cellStyle name="40% - Accent4 22 9 4" xfId="19633"/>
    <cellStyle name="40% - Accent4 23" xfId="815"/>
    <cellStyle name="40% - Accent4 24" xfId="1807"/>
    <cellStyle name="40% - Accent4 24 10" xfId="18114"/>
    <cellStyle name="40% - Accent4 24 2" xfId="2316"/>
    <cellStyle name="40% - Accent4 24 2 2" xfId="3163"/>
    <cellStyle name="40% - Accent4 24 2 2 2" xfId="6945"/>
    <cellStyle name="40% - Accent4 24 2 2 2 2" xfId="14456"/>
    <cellStyle name="40% - Accent4 24 2 2 2 2 2" xfId="30662"/>
    <cellStyle name="40% - Accent4 24 2 2 2 3" xfId="23151"/>
    <cellStyle name="40% - Accent4 24 2 2 3" xfId="10856"/>
    <cellStyle name="40% - Accent4 24 2 2 3 2" xfId="27062"/>
    <cellStyle name="40% - Accent4 24 2 2 4" xfId="19385"/>
    <cellStyle name="40% - Accent4 24 2 3" xfId="6100"/>
    <cellStyle name="40% - Accent4 24 2 3 2" xfId="13612"/>
    <cellStyle name="40% - Accent4 24 2 3 2 2" xfId="29818"/>
    <cellStyle name="40% - Accent4 24 2 3 3" xfId="22306"/>
    <cellStyle name="40% - Accent4 24 2 4" xfId="10012"/>
    <cellStyle name="40% - Accent4 24 2 4 2" xfId="26218"/>
    <cellStyle name="40% - Accent4 24 2 5" xfId="18540"/>
    <cellStyle name="40% - Accent4 24 3" xfId="2738"/>
    <cellStyle name="40% - Accent4 24 3 2" xfId="6522"/>
    <cellStyle name="40% - Accent4 24 3 2 2" xfId="14034"/>
    <cellStyle name="40% - Accent4 24 3 2 2 2" xfId="30240"/>
    <cellStyle name="40% - Accent4 24 3 2 3" xfId="22728"/>
    <cellStyle name="40% - Accent4 24 3 3" xfId="10434"/>
    <cellStyle name="40% - Accent4 24 3 3 2" xfId="26640"/>
    <cellStyle name="40% - Accent4 24 3 4" xfId="18962"/>
    <cellStyle name="40% - Accent4 24 4" xfId="3669"/>
    <cellStyle name="40% - Accent4 24 4 2" xfId="7379"/>
    <cellStyle name="40% - Accent4 24 4 2 2" xfId="14888"/>
    <cellStyle name="40% - Accent4 24 4 2 2 2" xfId="31094"/>
    <cellStyle name="40% - Accent4 24 4 2 3" xfId="23585"/>
    <cellStyle name="40% - Accent4 24 4 3" xfId="11279"/>
    <cellStyle name="40% - Accent4 24 4 3 2" xfId="27485"/>
    <cellStyle name="40% - Accent4 24 4 4" xfId="19880"/>
    <cellStyle name="40% - Accent4 24 5" xfId="4138"/>
    <cellStyle name="40% - Accent4 24 5 2" xfId="7808"/>
    <cellStyle name="40% - Accent4 24 5 2 2" xfId="15315"/>
    <cellStyle name="40% - Accent4 24 5 2 2 2" xfId="31521"/>
    <cellStyle name="40% - Accent4 24 5 2 3" xfId="24014"/>
    <cellStyle name="40% - Accent4 24 5 3" xfId="11701"/>
    <cellStyle name="40% - Accent4 24 5 3 2" xfId="27907"/>
    <cellStyle name="40% - Accent4 24 5 4" xfId="20344"/>
    <cellStyle name="40% - Accent4 24 6" xfId="4563"/>
    <cellStyle name="40% - Accent4 24 6 2" xfId="8233"/>
    <cellStyle name="40% - Accent4 24 6 2 2" xfId="15740"/>
    <cellStyle name="40% - Accent4 24 6 2 2 2" xfId="31946"/>
    <cellStyle name="40% - Accent4 24 6 2 3" xfId="24439"/>
    <cellStyle name="40% - Accent4 24 6 3" xfId="12126"/>
    <cellStyle name="40% - Accent4 24 6 3 2" xfId="28332"/>
    <cellStyle name="40% - Accent4 24 6 4" xfId="20769"/>
    <cellStyle name="40% - Accent4 24 7" xfId="4990"/>
    <cellStyle name="40% - Accent4 24 7 2" xfId="8656"/>
    <cellStyle name="40% - Accent4 24 7 2 2" xfId="16163"/>
    <cellStyle name="40% - Accent4 24 7 2 2 2" xfId="32369"/>
    <cellStyle name="40% - Accent4 24 7 2 3" xfId="24862"/>
    <cellStyle name="40% - Accent4 24 7 3" xfId="12548"/>
    <cellStyle name="40% - Accent4 24 7 3 2" xfId="28754"/>
    <cellStyle name="40% - Accent4 24 7 4" xfId="21196"/>
    <cellStyle name="40% - Accent4 24 8" xfId="5662"/>
    <cellStyle name="40% - Accent4 24 8 2" xfId="13177"/>
    <cellStyle name="40% - Accent4 24 8 2 2" xfId="29383"/>
    <cellStyle name="40% - Accent4 24 8 3" xfId="21868"/>
    <cellStyle name="40% - Accent4 24 9" xfId="9589"/>
    <cellStyle name="40% - Accent4 24 9 2" xfId="25795"/>
    <cellStyle name="40% - Accent4 25" xfId="185"/>
    <cellStyle name="40% - Accent4 3" xfId="198"/>
    <cellStyle name="40% - Accent4 3 2" xfId="1433"/>
    <cellStyle name="40% - Accent4 3 3" xfId="802"/>
    <cellStyle name="40% - Accent4 4" xfId="199"/>
    <cellStyle name="40% - Accent4 4 2" xfId="1434"/>
    <cellStyle name="40% - Accent4 4 3" xfId="801"/>
    <cellStyle name="40% - Accent4 5" xfId="200"/>
    <cellStyle name="40% - Accent4 5 2" xfId="1435"/>
    <cellStyle name="40% - Accent4 5 3" xfId="800"/>
    <cellStyle name="40% - Accent4 6" xfId="201"/>
    <cellStyle name="40% - Accent4 6 2" xfId="1436"/>
    <cellStyle name="40% - Accent4 6 3" xfId="799"/>
    <cellStyle name="40% - Accent4 7" xfId="202"/>
    <cellStyle name="40% - Accent4 7 2" xfId="1437"/>
    <cellStyle name="40% - Accent4 7 3" xfId="798"/>
    <cellStyle name="40% - Accent4 8" xfId="203"/>
    <cellStyle name="40% - Accent4 8 2" xfId="1438"/>
    <cellStyle name="40% - Accent4 8 3" xfId="797"/>
    <cellStyle name="40% - Accent4 9" xfId="204"/>
    <cellStyle name="40% - Accent4 9 2" xfId="1439"/>
    <cellStyle name="40% - Accent4 9 3" xfId="796"/>
    <cellStyle name="40% - Accent5" xfId="16853" builtinId="47" customBuiltin="1"/>
    <cellStyle name="40% - Accent5 10" xfId="206"/>
    <cellStyle name="40% - Accent5 10 2" xfId="1441"/>
    <cellStyle name="40% - Accent5 10 3" xfId="794"/>
    <cellStyle name="40% - Accent5 11" xfId="207"/>
    <cellStyle name="40% - Accent5 11 2" xfId="1442"/>
    <cellStyle name="40% - Accent5 11 3" xfId="793"/>
    <cellStyle name="40% - Accent5 12" xfId="208"/>
    <cellStyle name="40% - Accent5 12 2" xfId="1443"/>
    <cellStyle name="40% - Accent5 12 3" xfId="792"/>
    <cellStyle name="40% - Accent5 13" xfId="209"/>
    <cellStyle name="40% - Accent5 13 2" xfId="1444"/>
    <cellStyle name="40% - Accent5 13 3" xfId="791"/>
    <cellStyle name="40% - Accent5 14" xfId="210"/>
    <cellStyle name="40% - Accent5 14 2" xfId="1445"/>
    <cellStyle name="40% - Accent5 14 3" xfId="790"/>
    <cellStyle name="40% - Accent5 15" xfId="211"/>
    <cellStyle name="40% - Accent5 15 2" xfId="1446"/>
    <cellStyle name="40% - Accent5 15 3" xfId="789"/>
    <cellStyle name="40% - Accent5 16" xfId="212"/>
    <cellStyle name="40% - Accent5 16 2" xfId="1447"/>
    <cellStyle name="40% - Accent5 16 3" xfId="788"/>
    <cellStyle name="40% - Accent5 17" xfId="213"/>
    <cellStyle name="40% - Accent5 17 2" xfId="1448"/>
    <cellStyle name="40% - Accent5 17 3" xfId="787"/>
    <cellStyle name="40% - Accent5 18" xfId="214"/>
    <cellStyle name="40% - Accent5 18 2" xfId="1449"/>
    <cellStyle name="40% - Accent5 18 3" xfId="786"/>
    <cellStyle name="40% - Accent5 19" xfId="215"/>
    <cellStyle name="40% - Accent5 19 2" xfId="1450"/>
    <cellStyle name="40% - Accent5 19 3" xfId="785"/>
    <cellStyle name="40% - Accent5 2" xfId="216"/>
    <cellStyle name="40% - Accent5 2 2" xfId="1451"/>
    <cellStyle name="40% - Accent5 2 3" xfId="784"/>
    <cellStyle name="40% - Accent5 20" xfId="217"/>
    <cellStyle name="40% - Accent5 20 2" xfId="1452"/>
    <cellStyle name="40% - Accent5 20 3" xfId="783"/>
    <cellStyle name="40% - Accent5 21" xfId="402"/>
    <cellStyle name="40% - Accent5 21 2" xfId="666"/>
    <cellStyle name="40% - Accent5 22" xfId="473"/>
    <cellStyle name="40% - Accent5 22 10" xfId="3941"/>
    <cellStyle name="40% - Accent5 22 10 2" xfId="7611"/>
    <cellStyle name="40% - Accent5 22 10 2 2" xfId="15118"/>
    <cellStyle name="40% - Accent5 22 10 2 2 2" xfId="31324"/>
    <cellStyle name="40% - Accent5 22 10 2 3" xfId="23817"/>
    <cellStyle name="40% - Accent5 22 10 3" xfId="11504"/>
    <cellStyle name="40% - Accent5 22 10 3 2" xfId="27710"/>
    <cellStyle name="40% - Accent5 22 10 4" xfId="20147"/>
    <cellStyle name="40% - Accent5 22 11" xfId="4366"/>
    <cellStyle name="40% - Accent5 22 11 2" xfId="8036"/>
    <cellStyle name="40% - Accent5 22 11 2 2" xfId="15543"/>
    <cellStyle name="40% - Accent5 22 11 2 2 2" xfId="31749"/>
    <cellStyle name="40% - Accent5 22 11 2 3" xfId="24242"/>
    <cellStyle name="40% - Accent5 22 11 3" xfId="11929"/>
    <cellStyle name="40% - Accent5 22 11 3 2" xfId="28135"/>
    <cellStyle name="40% - Accent5 22 11 4" xfId="20572"/>
    <cellStyle name="40% - Accent5 22 12" xfId="4789"/>
    <cellStyle name="40% - Accent5 22 12 2" xfId="8458"/>
    <cellStyle name="40% - Accent5 22 12 2 2" xfId="15965"/>
    <cellStyle name="40% - Accent5 22 12 2 2 2" xfId="32171"/>
    <cellStyle name="40% - Accent5 22 12 2 3" xfId="24664"/>
    <cellStyle name="40% - Accent5 22 12 3" xfId="12351"/>
    <cellStyle name="40% - Accent5 22 12 3 2" xfId="28557"/>
    <cellStyle name="40% - Accent5 22 12 4" xfId="20995"/>
    <cellStyle name="40% - Accent5 22 13" xfId="5277"/>
    <cellStyle name="40% - Accent5 22 13 2" xfId="12826"/>
    <cellStyle name="40% - Accent5 22 13 2 2" xfId="29032"/>
    <cellStyle name="40% - Accent5 22 13 3" xfId="21483"/>
    <cellStyle name="40% - Accent5 22 14" xfId="9392"/>
    <cellStyle name="40% - Accent5 22 14 2" xfId="25598"/>
    <cellStyle name="40% - Accent5 22 15" xfId="17908"/>
    <cellStyle name="40% - Accent5 22 2" xfId="500"/>
    <cellStyle name="40% - Accent5 22 2 10" xfId="5299"/>
    <cellStyle name="40% - Accent5 22 2 10 2" xfId="12848"/>
    <cellStyle name="40% - Accent5 22 2 10 2 2" xfId="29054"/>
    <cellStyle name="40% - Accent5 22 2 10 3" xfId="21505"/>
    <cellStyle name="40% - Accent5 22 2 11" xfId="9414"/>
    <cellStyle name="40% - Accent5 22 2 11 2" xfId="25620"/>
    <cellStyle name="40% - Accent5 22 2 12" xfId="17931"/>
    <cellStyle name="40% - Accent5 22 2 2" xfId="571"/>
    <cellStyle name="40% - Accent5 22 2 2 10" xfId="9481"/>
    <cellStyle name="40% - Accent5 22 2 2 10 2" xfId="25687"/>
    <cellStyle name="40% - Accent5 22 2 2 11" xfId="17999"/>
    <cellStyle name="40% - Accent5 22 2 2 2" xfId="1874"/>
    <cellStyle name="40% - Accent5 22 2 2 2 10" xfId="18181"/>
    <cellStyle name="40% - Accent5 22 2 2 2 2" xfId="2383"/>
    <cellStyle name="40% - Accent5 22 2 2 2 2 2" xfId="3230"/>
    <cellStyle name="40% - Accent5 22 2 2 2 2 2 2" xfId="7012"/>
    <cellStyle name="40% - Accent5 22 2 2 2 2 2 2 2" xfId="14523"/>
    <cellStyle name="40% - Accent5 22 2 2 2 2 2 2 2 2" xfId="30729"/>
    <cellStyle name="40% - Accent5 22 2 2 2 2 2 2 3" xfId="23218"/>
    <cellStyle name="40% - Accent5 22 2 2 2 2 2 3" xfId="10923"/>
    <cellStyle name="40% - Accent5 22 2 2 2 2 2 3 2" xfId="27129"/>
    <cellStyle name="40% - Accent5 22 2 2 2 2 2 4" xfId="19452"/>
    <cellStyle name="40% - Accent5 22 2 2 2 2 3" xfId="6167"/>
    <cellStyle name="40% - Accent5 22 2 2 2 2 3 2" xfId="13679"/>
    <cellStyle name="40% - Accent5 22 2 2 2 2 3 2 2" xfId="29885"/>
    <cellStyle name="40% - Accent5 22 2 2 2 2 3 3" xfId="22373"/>
    <cellStyle name="40% - Accent5 22 2 2 2 2 4" xfId="10079"/>
    <cellStyle name="40% - Accent5 22 2 2 2 2 4 2" xfId="26285"/>
    <cellStyle name="40% - Accent5 22 2 2 2 2 5" xfId="18607"/>
    <cellStyle name="40% - Accent5 22 2 2 2 3" xfId="2805"/>
    <cellStyle name="40% - Accent5 22 2 2 2 3 2" xfId="6589"/>
    <cellStyle name="40% - Accent5 22 2 2 2 3 2 2" xfId="14101"/>
    <cellStyle name="40% - Accent5 22 2 2 2 3 2 2 2" xfId="30307"/>
    <cellStyle name="40% - Accent5 22 2 2 2 3 2 3" xfId="22795"/>
    <cellStyle name="40% - Accent5 22 2 2 2 3 3" xfId="10501"/>
    <cellStyle name="40% - Accent5 22 2 2 2 3 3 2" xfId="26707"/>
    <cellStyle name="40% - Accent5 22 2 2 2 3 4" xfId="19029"/>
    <cellStyle name="40% - Accent5 22 2 2 2 4" xfId="3736"/>
    <cellStyle name="40% - Accent5 22 2 2 2 4 2" xfId="7446"/>
    <cellStyle name="40% - Accent5 22 2 2 2 4 2 2" xfId="14955"/>
    <cellStyle name="40% - Accent5 22 2 2 2 4 2 2 2" xfId="31161"/>
    <cellStyle name="40% - Accent5 22 2 2 2 4 2 3" xfId="23652"/>
    <cellStyle name="40% - Accent5 22 2 2 2 4 3" xfId="11346"/>
    <cellStyle name="40% - Accent5 22 2 2 2 4 3 2" xfId="27552"/>
    <cellStyle name="40% - Accent5 22 2 2 2 4 4" xfId="19947"/>
    <cellStyle name="40% - Accent5 22 2 2 2 5" xfId="4205"/>
    <cellStyle name="40% - Accent5 22 2 2 2 5 2" xfId="7875"/>
    <cellStyle name="40% - Accent5 22 2 2 2 5 2 2" xfId="15382"/>
    <cellStyle name="40% - Accent5 22 2 2 2 5 2 2 2" xfId="31588"/>
    <cellStyle name="40% - Accent5 22 2 2 2 5 2 3" xfId="24081"/>
    <cellStyle name="40% - Accent5 22 2 2 2 5 3" xfId="11768"/>
    <cellStyle name="40% - Accent5 22 2 2 2 5 3 2" xfId="27974"/>
    <cellStyle name="40% - Accent5 22 2 2 2 5 4" xfId="20411"/>
    <cellStyle name="40% - Accent5 22 2 2 2 6" xfId="4630"/>
    <cellStyle name="40% - Accent5 22 2 2 2 6 2" xfId="8300"/>
    <cellStyle name="40% - Accent5 22 2 2 2 6 2 2" xfId="15807"/>
    <cellStyle name="40% - Accent5 22 2 2 2 6 2 2 2" xfId="32013"/>
    <cellStyle name="40% - Accent5 22 2 2 2 6 2 3" xfId="24506"/>
    <cellStyle name="40% - Accent5 22 2 2 2 6 3" xfId="12193"/>
    <cellStyle name="40% - Accent5 22 2 2 2 6 3 2" xfId="28399"/>
    <cellStyle name="40% - Accent5 22 2 2 2 6 4" xfId="20836"/>
    <cellStyle name="40% - Accent5 22 2 2 2 7" xfId="5057"/>
    <cellStyle name="40% - Accent5 22 2 2 2 7 2" xfId="8723"/>
    <cellStyle name="40% - Accent5 22 2 2 2 7 2 2" xfId="16230"/>
    <cellStyle name="40% - Accent5 22 2 2 2 7 2 2 2" xfId="32436"/>
    <cellStyle name="40% - Accent5 22 2 2 2 7 2 3" xfId="24929"/>
    <cellStyle name="40% - Accent5 22 2 2 2 7 3" xfId="12615"/>
    <cellStyle name="40% - Accent5 22 2 2 2 7 3 2" xfId="28821"/>
    <cellStyle name="40% - Accent5 22 2 2 2 7 4" xfId="21263"/>
    <cellStyle name="40% - Accent5 22 2 2 2 8" xfId="5729"/>
    <cellStyle name="40% - Accent5 22 2 2 2 8 2" xfId="13244"/>
    <cellStyle name="40% - Accent5 22 2 2 2 8 2 2" xfId="29450"/>
    <cellStyle name="40% - Accent5 22 2 2 2 8 3" xfId="21935"/>
    <cellStyle name="40% - Accent5 22 2 2 2 9" xfId="9656"/>
    <cellStyle name="40% - Accent5 22 2 2 2 9 2" xfId="25862"/>
    <cellStyle name="40% - Accent5 22 2 2 3" xfId="2142"/>
    <cellStyle name="40% - Accent5 22 2 2 3 2" xfId="3055"/>
    <cellStyle name="40% - Accent5 22 2 2 3 2 2" xfId="6837"/>
    <cellStyle name="40% - Accent5 22 2 2 3 2 2 2" xfId="14348"/>
    <cellStyle name="40% - Accent5 22 2 2 3 2 2 2 2" xfId="30554"/>
    <cellStyle name="40% - Accent5 22 2 2 3 2 2 3" xfId="23043"/>
    <cellStyle name="40% - Accent5 22 2 2 3 2 3" xfId="10748"/>
    <cellStyle name="40% - Accent5 22 2 2 3 2 3 2" xfId="26954"/>
    <cellStyle name="40% - Accent5 22 2 2 3 2 4" xfId="19277"/>
    <cellStyle name="40% - Accent5 22 2 2 3 3" xfId="5981"/>
    <cellStyle name="40% - Accent5 22 2 2 3 3 2" xfId="13495"/>
    <cellStyle name="40% - Accent5 22 2 2 3 3 2 2" xfId="29701"/>
    <cellStyle name="40% - Accent5 22 2 2 3 3 3" xfId="22187"/>
    <cellStyle name="40% - Accent5 22 2 2 3 4" xfId="9904"/>
    <cellStyle name="40% - Accent5 22 2 2 3 4 2" xfId="26110"/>
    <cellStyle name="40% - Accent5 22 2 2 3 5" xfId="18431"/>
    <cellStyle name="40% - Accent5 22 2 2 4" xfId="2630"/>
    <cellStyle name="40% - Accent5 22 2 2 4 2" xfId="6414"/>
    <cellStyle name="40% - Accent5 22 2 2 4 2 2" xfId="13926"/>
    <cellStyle name="40% - Accent5 22 2 2 4 2 2 2" xfId="30132"/>
    <cellStyle name="40% - Accent5 22 2 2 4 2 3" xfId="22620"/>
    <cellStyle name="40% - Accent5 22 2 2 4 3" xfId="10326"/>
    <cellStyle name="40% - Accent5 22 2 2 4 3 2" xfId="26532"/>
    <cellStyle name="40% - Accent5 22 2 2 4 4" xfId="18854"/>
    <cellStyle name="40% - Accent5 22 2 2 5" xfId="3506"/>
    <cellStyle name="40% - Accent5 22 2 2 5 2" xfId="7264"/>
    <cellStyle name="40% - Accent5 22 2 2 5 2 2" xfId="14774"/>
    <cellStyle name="40% - Accent5 22 2 2 5 2 2 2" xfId="30980"/>
    <cellStyle name="40% - Accent5 22 2 2 5 2 3" xfId="23470"/>
    <cellStyle name="40% - Accent5 22 2 2 5 3" xfId="11171"/>
    <cellStyle name="40% - Accent5 22 2 2 5 3 2" xfId="27377"/>
    <cellStyle name="40% - Accent5 22 2 2 5 4" xfId="19724"/>
    <cellStyle name="40% - Accent5 22 2 2 6" xfId="4030"/>
    <cellStyle name="40% - Accent5 22 2 2 6 2" xfId="7700"/>
    <cellStyle name="40% - Accent5 22 2 2 6 2 2" xfId="15207"/>
    <cellStyle name="40% - Accent5 22 2 2 6 2 2 2" xfId="31413"/>
    <cellStyle name="40% - Accent5 22 2 2 6 2 3" xfId="23906"/>
    <cellStyle name="40% - Accent5 22 2 2 6 3" xfId="11593"/>
    <cellStyle name="40% - Accent5 22 2 2 6 3 2" xfId="27799"/>
    <cellStyle name="40% - Accent5 22 2 2 6 4" xfId="20236"/>
    <cellStyle name="40% - Accent5 22 2 2 7" xfId="4455"/>
    <cellStyle name="40% - Accent5 22 2 2 7 2" xfId="8125"/>
    <cellStyle name="40% - Accent5 22 2 2 7 2 2" xfId="15632"/>
    <cellStyle name="40% - Accent5 22 2 2 7 2 2 2" xfId="31838"/>
    <cellStyle name="40% - Accent5 22 2 2 7 2 3" xfId="24331"/>
    <cellStyle name="40% - Accent5 22 2 2 7 3" xfId="12018"/>
    <cellStyle name="40% - Accent5 22 2 2 7 3 2" xfId="28224"/>
    <cellStyle name="40% - Accent5 22 2 2 7 4" xfId="20661"/>
    <cellStyle name="40% - Accent5 22 2 2 8" xfId="4880"/>
    <cellStyle name="40% - Accent5 22 2 2 8 2" xfId="8548"/>
    <cellStyle name="40% - Accent5 22 2 2 8 2 2" xfId="16055"/>
    <cellStyle name="40% - Accent5 22 2 2 8 2 2 2" xfId="32261"/>
    <cellStyle name="40% - Accent5 22 2 2 8 2 3" xfId="24754"/>
    <cellStyle name="40% - Accent5 22 2 2 8 3" xfId="12440"/>
    <cellStyle name="40% - Accent5 22 2 2 8 3 2" xfId="28646"/>
    <cellStyle name="40% - Accent5 22 2 2 8 4" xfId="21086"/>
    <cellStyle name="40% - Accent5 22 2 2 9" xfId="5366"/>
    <cellStyle name="40% - Accent5 22 2 2 9 2" xfId="12915"/>
    <cellStyle name="40% - Accent5 22 2 2 9 2 2" xfId="29121"/>
    <cellStyle name="40% - Accent5 22 2 2 9 3" xfId="21572"/>
    <cellStyle name="40% - Accent5 22 2 3" xfId="1875"/>
    <cellStyle name="40% - Accent5 22 2 3 10" xfId="18182"/>
    <cellStyle name="40% - Accent5 22 2 3 2" xfId="2384"/>
    <cellStyle name="40% - Accent5 22 2 3 2 2" xfId="3231"/>
    <cellStyle name="40% - Accent5 22 2 3 2 2 2" xfId="7013"/>
    <cellStyle name="40% - Accent5 22 2 3 2 2 2 2" xfId="14524"/>
    <cellStyle name="40% - Accent5 22 2 3 2 2 2 2 2" xfId="30730"/>
    <cellStyle name="40% - Accent5 22 2 3 2 2 2 3" xfId="23219"/>
    <cellStyle name="40% - Accent5 22 2 3 2 2 3" xfId="10924"/>
    <cellStyle name="40% - Accent5 22 2 3 2 2 3 2" xfId="27130"/>
    <cellStyle name="40% - Accent5 22 2 3 2 2 4" xfId="19453"/>
    <cellStyle name="40% - Accent5 22 2 3 2 3" xfId="6168"/>
    <cellStyle name="40% - Accent5 22 2 3 2 3 2" xfId="13680"/>
    <cellStyle name="40% - Accent5 22 2 3 2 3 2 2" xfId="29886"/>
    <cellStyle name="40% - Accent5 22 2 3 2 3 3" xfId="22374"/>
    <cellStyle name="40% - Accent5 22 2 3 2 4" xfId="10080"/>
    <cellStyle name="40% - Accent5 22 2 3 2 4 2" xfId="26286"/>
    <cellStyle name="40% - Accent5 22 2 3 2 5" xfId="18608"/>
    <cellStyle name="40% - Accent5 22 2 3 3" xfId="2806"/>
    <cellStyle name="40% - Accent5 22 2 3 3 2" xfId="6590"/>
    <cellStyle name="40% - Accent5 22 2 3 3 2 2" xfId="14102"/>
    <cellStyle name="40% - Accent5 22 2 3 3 2 2 2" xfId="30308"/>
    <cellStyle name="40% - Accent5 22 2 3 3 2 3" xfId="22796"/>
    <cellStyle name="40% - Accent5 22 2 3 3 3" xfId="10502"/>
    <cellStyle name="40% - Accent5 22 2 3 3 3 2" xfId="26708"/>
    <cellStyle name="40% - Accent5 22 2 3 3 4" xfId="19030"/>
    <cellStyle name="40% - Accent5 22 2 3 4" xfId="3737"/>
    <cellStyle name="40% - Accent5 22 2 3 4 2" xfId="7447"/>
    <cellStyle name="40% - Accent5 22 2 3 4 2 2" xfId="14956"/>
    <cellStyle name="40% - Accent5 22 2 3 4 2 2 2" xfId="31162"/>
    <cellStyle name="40% - Accent5 22 2 3 4 2 3" xfId="23653"/>
    <cellStyle name="40% - Accent5 22 2 3 4 3" xfId="11347"/>
    <cellStyle name="40% - Accent5 22 2 3 4 3 2" xfId="27553"/>
    <cellStyle name="40% - Accent5 22 2 3 4 4" xfId="19948"/>
    <cellStyle name="40% - Accent5 22 2 3 5" xfId="4206"/>
    <cellStyle name="40% - Accent5 22 2 3 5 2" xfId="7876"/>
    <cellStyle name="40% - Accent5 22 2 3 5 2 2" xfId="15383"/>
    <cellStyle name="40% - Accent5 22 2 3 5 2 2 2" xfId="31589"/>
    <cellStyle name="40% - Accent5 22 2 3 5 2 3" xfId="24082"/>
    <cellStyle name="40% - Accent5 22 2 3 5 3" xfId="11769"/>
    <cellStyle name="40% - Accent5 22 2 3 5 3 2" xfId="27975"/>
    <cellStyle name="40% - Accent5 22 2 3 5 4" xfId="20412"/>
    <cellStyle name="40% - Accent5 22 2 3 6" xfId="4631"/>
    <cellStyle name="40% - Accent5 22 2 3 6 2" xfId="8301"/>
    <cellStyle name="40% - Accent5 22 2 3 6 2 2" xfId="15808"/>
    <cellStyle name="40% - Accent5 22 2 3 6 2 2 2" xfId="32014"/>
    <cellStyle name="40% - Accent5 22 2 3 6 2 3" xfId="24507"/>
    <cellStyle name="40% - Accent5 22 2 3 6 3" xfId="12194"/>
    <cellStyle name="40% - Accent5 22 2 3 6 3 2" xfId="28400"/>
    <cellStyle name="40% - Accent5 22 2 3 6 4" xfId="20837"/>
    <cellStyle name="40% - Accent5 22 2 3 7" xfId="5058"/>
    <cellStyle name="40% - Accent5 22 2 3 7 2" xfId="8724"/>
    <cellStyle name="40% - Accent5 22 2 3 7 2 2" xfId="16231"/>
    <cellStyle name="40% - Accent5 22 2 3 7 2 2 2" xfId="32437"/>
    <cellStyle name="40% - Accent5 22 2 3 7 2 3" xfId="24930"/>
    <cellStyle name="40% - Accent5 22 2 3 7 3" xfId="12616"/>
    <cellStyle name="40% - Accent5 22 2 3 7 3 2" xfId="28822"/>
    <cellStyle name="40% - Accent5 22 2 3 7 4" xfId="21264"/>
    <cellStyle name="40% - Accent5 22 2 3 8" xfId="5730"/>
    <cellStyle name="40% - Accent5 22 2 3 8 2" xfId="13245"/>
    <cellStyle name="40% - Accent5 22 2 3 8 2 2" xfId="29451"/>
    <cellStyle name="40% - Accent5 22 2 3 8 3" xfId="21936"/>
    <cellStyle name="40% - Accent5 22 2 3 9" xfId="9657"/>
    <cellStyle name="40% - Accent5 22 2 3 9 2" xfId="25863"/>
    <cellStyle name="40% - Accent5 22 2 4" xfId="2075"/>
    <cellStyle name="40% - Accent5 22 2 4 2" xfId="2988"/>
    <cellStyle name="40% - Accent5 22 2 4 2 2" xfId="6770"/>
    <cellStyle name="40% - Accent5 22 2 4 2 2 2" xfId="14281"/>
    <cellStyle name="40% - Accent5 22 2 4 2 2 2 2" xfId="30487"/>
    <cellStyle name="40% - Accent5 22 2 4 2 2 3" xfId="22976"/>
    <cellStyle name="40% - Accent5 22 2 4 2 3" xfId="10681"/>
    <cellStyle name="40% - Accent5 22 2 4 2 3 2" xfId="26887"/>
    <cellStyle name="40% - Accent5 22 2 4 2 4" xfId="19210"/>
    <cellStyle name="40% - Accent5 22 2 4 3" xfId="5914"/>
    <cellStyle name="40% - Accent5 22 2 4 3 2" xfId="13428"/>
    <cellStyle name="40% - Accent5 22 2 4 3 2 2" xfId="29634"/>
    <cellStyle name="40% - Accent5 22 2 4 3 3" xfId="22120"/>
    <cellStyle name="40% - Accent5 22 2 4 4" xfId="9837"/>
    <cellStyle name="40% - Accent5 22 2 4 4 2" xfId="26043"/>
    <cellStyle name="40% - Accent5 22 2 4 5" xfId="18364"/>
    <cellStyle name="40% - Accent5 22 2 5" xfId="2563"/>
    <cellStyle name="40% - Accent5 22 2 5 2" xfId="6347"/>
    <cellStyle name="40% - Accent5 22 2 5 2 2" xfId="13859"/>
    <cellStyle name="40% - Accent5 22 2 5 2 2 2" xfId="30065"/>
    <cellStyle name="40% - Accent5 22 2 5 2 3" xfId="22553"/>
    <cellStyle name="40% - Accent5 22 2 5 3" xfId="10259"/>
    <cellStyle name="40% - Accent5 22 2 5 3 2" xfId="26465"/>
    <cellStyle name="40% - Accent5 22 2 5 4" xfId="18787"/>
    <cellStyle name="40% - Accent5 22 2 6" xfId="3439"/>
    <cellStyle name="40% - Accent5 22 2 6 2" xfId="7197"/>
    <cellStyle name="40% - Accent5 22 2 6 2 2" xfId="14707"/>
    <cellStyle name="40% - Accent5 22 2 6 2 2 2" xfId="30913"/>
    <cellStyle name="40% - Accent5 22 2 6 2 3" xfId="23403"/>
    <cellStyle name="40% - Accent5 22 2 6 3" xfId="11104"/>
    <cellStyle name="40% - Accent5 22 2 6 3 2" xfId="27310"/>
    <cellStyle name="40% - Accent5 22 2 6 4" xfId="19657"/>
    <cellStyle name="40% - Accent5 22 2 7" xfId="3963"/>
    <cellStyle name="40% - Accent5 22 2 7 2" xfId="7633"/>
    <cellStyle name="40% - Accent5 22 2 7 2 2" xfId="15140"/>
    <cellStyle name="40% - Accent5 22 2 7 2 2 2" xfId="31346"/>
    <cellStyle name="40% - Accent5 22 2 7 2 3" xfId="23839"/>
    <cellStyle name="40% - Accent5 22 2 7 3" xfId="11526"/>
    <cellStyle name="40% - Accent5 22 2 7 3 2" xfId="27732"/>
    <cellStyle name="40% - Accent5 22 2 7 4" xfId="20169"/>
    <cellStyle name="40% - Accent5 22 2 8" xfId="4388"/>
    <cellStyle name="40% - Accent5 22 2 8 2" xfId="8058"/>
    <cellStyle name="40% - Accent5 22 2 8 2 2" xfId="15565"/>
    <cellStyle name="40% - Accent5 22 2 8 2 2 2" xfId="31771"/>
    <cellStyle name="40% - Accent5 22 2 8 2 3" xfId="24264"/>
    <cellStyle name="40% - Accent5 22 2 8 3" xfId="11951"/>
    <cellStyle name="40% - Accent5 22 2 8 3 2" xfId="28157"/>
    <cellStyle name="40% - Accent5 22 2 8 4" xfId="20594"/>
    <cellStyle name="40% - Accent5 22 2 9" xfId="4812"/>
    <cellStyle name="40% - Accent5 22 2 9 2" xfId="8481"/>
    <cellStyle name="40% - Accent5 22 2 9 2 2" xfId="15988"/>
    <cellStyle name="40% - Accent5 22 2 9 2 2 2" xfId="32194"/>
    <cellStyle name="40% - Accent5 22 2 9 2 3" xfId="24687"/>
    <cellStyle name="40% - Accent5 22 2 9 3" xfId="12373"/>
    <cellStyle name="40% - Accent5 22 2 9 3 2" xfId="28579"/>
    <cellStyle name="40% - Accent5 22 2 9 4" xfId="21018"/>
    <cellStyle name="40% - Accent5 22 3" xfId="522"/>
    <cellStyle name="40% - Accent5 22 3 10" xfId="5321"/>
    <cellStyle name="40% - Accent5 22 3 10 2" xfId="12870"/>
    <cellStyle name="40% - Accent5 22 3 10 2 2" xfId="29076"/>
    <cellStyle name="40% - Accent5 22 3 10 3" xfId="21527"/>
    <cellStyle name="40% - Accent5 22 3 11" xfId="9436"/>
    <cellStyle name="40% - Accent5 22 3 11 2" xfId="25642"/>
    <cellStyle name="40% - Accent5 22 3 12" xfId="17953"/>
    <cellStyle name="40% - Accent5 22 3 2" xfId="593"/>
    <cellStyle name="40% - Accent5 22 3 2 10" xfId="9503"/>
    <cellStyle name="40% - Accent5 22 3 2 10 2" xfId="25709"/>
    <cellStyle name="40% - Accent5 22 3 2 11" xfId="18021"/>
    <cellStyle name="40% - Accent5 22 3 2 2" xfId="1876"/>
    <cellStyle name="40% - Accent5 22 3 2 2 10" xfId="18183"/>
    <cellStyle name="40% - Accent5 22 3 2 2 2" xfId="2385"/>
    <cellStyle name="40% - Accent5 22 3 2 2 2 2" xfId="3232"/>
    <cellStyle name="40% - Accent5 22 3 2 2 2 2 2" xfId="7014"/>
    <cellStyle name="40% - Accent5 22 3 2 2 2 2 2 2" xfId="14525"/>
    <cellStyle name="40% - Accent5 22 3 2 2 2 2 2 2 2" xfId="30731"/>
    <cellStyle name="40% - Accent5 22 3 2 2 2 2 2 3" xfId="23220"/>
    <cellStyle name="40% - Accent5 22 3 2 2 2 2 3" xfId="10925"/>
    <cellStyle name="40% - Accent5 22 3 2 2 2 2 3 2" xfId="27131"/>
    <cellStyle name="40% - Accent5 22 3 2 2 2 2 4" xfId="19454"/>
    <cellStyle name="40% - Accent5 22 3 2 2 2 3" xfId="6169"/>
    <cellStyle name="40% - Accent5 22 3 2 2 2 3 2" xfId="13681"/>
    <cellStyle name="40% - Accent5 22 3 2 2 2 3 2 2" xfId="29887"/>
    <cellStyle name="40% - Accent5 22 3 2 2 2 3 3" xfId="22375"/>
    <cellStyle name="40% - Accent5 22 3 2 2 2 4" xfId="10081"/>
    <cellStyle name="40% - Accent5 22 3 2 2 2 4 2" xfId="26287"/>
    <cellStyle name="40% - Accent5 22 3 2 2 2 5" xfId="18609"/>
    <cellStyle name="40% - Accent5 22 3 2 2 3" xfId="2807"/>
    <cellStyle name="40% - Accent5 22 3 2 2 3 2" xfId="6591"/>
    <cellStyle name="40% - Accent5 22 3 2 2 3 2 2" xfId="14103"/>
    <cellStyle name="40% - Accent5 22 3 2 2 3 2 2 2" xfId="30309"/>
    <cellStyle name="40% - Accent5 22 3 2 2 3 2 3" xfId="22797"/>
    <cellStyle name="40% - Accent5 22 3 2 2 3 3" xfId="10503"/>
    <cellStyle name="40% - Accent5 22 3 2 2 3 3 2" xfId="26709"/>
    <cellStyle name="40% - Accent5 22 3 2 2 3 4" xfId="19031"/>
    <cellStyle name="40% - Accent5 22 3 2 2 4" xfId="3738"/>
    <cellStyle name="40% - Accent5 22 3 2 2 4 2" xfId="7448"/>
    <cellStyle name="40% - Accent5 22 3 2 2 4 2 2" xfId="14957"/>
    <cellStyle name="40% - Accent5 22 3 2 2 4 2 2 2" xfId="31163"/>
    <cellStyle name="40% - Accent5 22 3 2 2 4 2 3" xfId="23654"/>
    <cellStyle name="40% - Accent5 22 3 2 2 4 3" xfId="11348"/>
    <cellStyle name="40% - Accent5 22 3 2 2 4 3 2" xfId="27554"/>
    <cellStyle name="40% - Accent5 22 3 2 2 4 4" xfId="19949"/>
    <cellStyle name="40% - Accent5 22 3 2 2 5" xfId="4207"/>
    <cellStyle name="40% - Accent5 22 3 2 2 5 2" xfId="7877"/>
    <cellStyle name="40% - Accent5 22 3 2 2 5 2 2" xfId="15384"/>
    <cellStyle name="40% - Accent5 22 3 2 2 5 2 2 2" xfId="31590"/>
    <cellStyle name="40% - Accent5 22 3 2 2 5 2 3" xfId="24083"/>
    <cellStyle name="40% - Accent5 22 3 2 2 5 3" xfId="11770"/>
    <cellStyle name="40% - Accent5 22 3 2 2 5 3 2" xfId="27976"/>
    <cellStyle name="40% - Accent5 22 3 2 2 5 4" xfId="20413"/>
    <cellStyle name="40% - Accent5 22 3 2 2 6" xfId="4632"/>
    <cellStyle name="40% - Accent5 22 3 2 2 6 2" xfId="8302"/>
    <cellStyle name="40% - Accent5 22 3 2 2 6 2 2" xfId="15809"/>
    <cellStyle name="40% - Accent5 22 3 2 2 6 2 2 2" xfId="32015"/>
    <cellStyle name="40% - Accent5 22 3 2 2 6 2 3" xfId="24508"/>
    <cellStyle name="40% - Accent5 22 3 2 2 6 3" xfId="12195"/>
    <cellStyle name="40% - Accent5 22 3 2 2 6 3 2" xfId="28401"/>
    <cellStyle name="40% - Accent5 22 3 2 2 6 4" xfId="20838"/>
    <cellStyle name="40% - Accent5 22 3 2 2 7" xfId="5059"/>
    <cellStyle name="40% - Accent5 22 3 2 2 7 2" xfId="8725"/>
    <cellStyle name="40% - Accent5 22 3 2 2 7 2 2" xfId="16232"/>
    <cellStyle name="40% - Accent5 22 3 2 2 7 2 2 2" xfId="32438"/>
    <cellStyle name="40% - Accent5 22 3 2 2 7 2 3" xfId="24931"/>
    <cellStyle name="40% - Accent5 22 3 2 2 7 3" xfId="12617"/>
    <cellStyle name="40% - Accent5 22 3 2 2 7 3 2" xfId="28823"/>
    <cellStyle name="40% - Accent5 22 3 2 2 7 4" xfId="21265"/>
    <cellStyle name="40% - Accent5 22 3 2 2 8" xfId="5731"/>
    <cellStyle name="40% - Accent5 22 3 2 2 8 2" xfId="13246"/>
    <cellStyle name="40% - Accent5 22 3 2 2 8 2 2" xfId="29452"/>
    <cellStyle name="40% - Accent5 22 3 2 2 8 3" xfId="21937"/>
    <cellStyle name="40% - Accent5 22 3 2 2 9" xfId="9658"/>
    <cellStyle name="40% - Accent5 22 3 2 2 9 2" xfId="25864"/>
    <cellStyle name="40% - Accent5 22 3 2 3" xfId="2164"/>
    <cellStyle name="40% - Accent5 22 3 2 3 2" xfId="3077"/>
    <cellStyle name="40% - Accent5 22 3 2 3 2 2" xfId="6859"/>
    <cellStyle name="40% - Accent5 22 3 2 3 2 2 2" xfId="14370"/>
    <cellStyle name="40% - Accent5 22 3 2 3 2 2 2 2" xfId="30576"/>
    <cellStyle name="40% - Accent5 22 3 2 3 2 2 3" xfId="23065"/>
    <cellStyle name="40% - Accent5 22 3 2 3 2 3" xfId="10770"/>
    <cellStyle name="40% - Accent5 22 3 2 3 2 3 2" xfId="26976"/>
    <cellStyle name="40% - Accent5 22 3 2 3 2 4" xfId="19299"/>
    <cellStyle name="40% - Accent5 22 3 2 3 3" xfId="6003"/>
    <cellStyle name="40% - Accent5 22 3 2 3 3 2" xfId="13517"/>
    <cellStyle name="40% - Accent5 22 3 2 3 3 2 2" xfId="29723"/>
    <cellStyle name="40% - Accent5 22 3 2 3 3 3" xfId="22209"/>
    <cellStyle name="40% - Accent5 22 3 2 3 4" xfId="9926"/>
    <cellStyle name="40% - Accent5 22 3 2 3 4 2" xfId="26132"/>
    <cellStyle name="40% - Accent5 22 3 2 3 5" xfId="18453"/>
    <cellStyle name="40% - Accent5 22 3 2 4" xfId="2652"/>
    <cellStyle name="40% - Accent5 22 3 2 4 2" xfId="6436"/>
    <cellStyle name="40% - Accent5 22 3 2 4 2 2" xfId="13948"/>
    <cellStyle name="40% - Accent5 22 3 2 4 2 2 2" xfId="30154"/>
    <cellStyle name="40% - Accent5 22 3 2 4 2 3" xfId="22642"/>
    <cellStyle name="40% - Accent5 22 3 2 4 3" xfId="10348"/>
    <cellStyle name="40% - Accent5 22 3 2 4 3 2" xfId="26554"/>
    <cellStyle name="40% - Accent5 22 3 2 4 4" xfId="18876"/>
    <cellStyle name="40% - Accent5 22 3 2 5" xfId="3528"/>
    <cellStyle name="40% - Accent5 22 3 2 5 2" xfId="7286"/>
    <cellStyle name="40% - Accent5 22 3 2 5 2 2" xfId="14796"/>
    <cellStyle name="40% - Accent5 22 3 2 5 2 2 2" xfId="31002"/>
    <cellStyle name="40% - Accent5 22 3 2 5 2 3" xfId="23492"/>
    <cellStyle name="40% - Accent5 22 3 2 5 3" xfId="11193"/>
    <cellStyle name="40% - Accent5 22 3 2 5 3 2" xfId="27399"/>
    <cellStyle name="40% - Accent5 22 3 2 5 4" xfId="19746"/>
    <cellStyle name="40% - Accent5 22 3 2 6" xfId="4052"/>
    <cellStyle name="40% - Accent5 22 3 2 6 2" xfId="7722"/>
    <cellStyle name="40% - Accent5 22 3 2 6 2 2" xfId="15229"/>
    <cellStyle name="40% - Accent5 22 3 2 6 2 2 2" xfId="31435"/>
    <cellStyle name="40% - Accent5 22 3 2 6 2 3" xfId="23928"/>
    <cellStyle name="40% - Accent5 22 3 2 6 3" xfId="11615"/>
    <cellStyle name="40% - Accent5 22 3 2 6 3 2" xfId="27821"/>
    <cellStyle name="40% - Accent5 22 3 2 6 4" xfId="20258"/>
    <cellStyle name="40% - Accent5 22 3 2 7" xfId="4477"/>
    <cellStyle name="40% - Accent5 22 3 2 7 2" xfId="8147"/>
    <cellStyle name="40% - Accent5 22 3 2 7 2 2" xfId="15654"/>
    <cellStyle name="40% - Accent5 22 3 2 7 2 2 2" xfId="31860"/>
    <cellStyle name="40% - Accent5 22 3 2 7 2 3" xfId="24353"/>
    <cellStyle name="40% - Accent5 22 3 2 7 3" xfId="12040"/>
    <cellStyle name="40% - Accent5 22 3 2 7 3 2" xfId="28246"/>
    <cellStyle name="40% - Accent5 22 3 2 7 4" xfId="20683"/>
    <cellStyle name="40% - Accent5 22 3 2 8" xfId="4902"/>
    <cellStyle name="40% - Accent5 22 3 2 8 2" xfId="8570"/>
    <cellStyle name="40% - Accent5 22 3 2 8 2 2" xfId="16077"/>
    <cellStyle name="40% - Accent5 22 3 2 8 2 2 2" xfId="32283"/>
    <cellStyle name="40% - Accent5 22 3 2 8 2 3" xfId="24776"/>
    <cellStyle name="40% - Accent5 22 3 2 8 3" xfId="12462"/>
    <cellStyle name="40% - Accent5 22 3 2 8 3 2" xfId="28668"/>
    <cellStyle name="40% - Accent5 22 3 2 8 4" xfId="21108"/>
    <cellStyle name="40% - Accent5 22 3 2 9" xfId="5388"/>
    <cellStyle name="40% - Accent5 22 3 2 9 2" xfId="12937"/>
    <cellStyle name="40% - Accent5 22 3 2 9 2 2" xfId="29143"/>
    <cellStyle name="40% - Accent5 22 3 2 9 3" xfId="21594"/>
    <cellStyle name="40% - Accent5 22 3 3" xfId="1877"/>
    <cellStyle name="40% - Accent5 22 3 3 10" xfId="18184"/>
    <cellStyle name="40% - Accent5 22 3 3 2" xfId="2386"/>
    <cellStyle name="40% - Accent5 22 3 3 2 2" xfId="3233"/>
    <cellStyle name="40% - Accent5 22 3 3 2 2 2" xfId="7015"/>
    <cellStyle name="40% - Accent5 22 3 3 2 2 2 2" xfId="14526"/>
    <cellStyle name="40% - Accent5 22 3 3 2 2 2 2 2" xfId="30732"/>
    <cellStyle name="40% - Accent5 22 3 3 2 2 2 3" xfId="23221"/>
    <cellStyle name="40% - Accent5 22 3 3 2 2 3" xfId="10926"/>
    <cellStyle name="40% - Accent5 22 3 3 2 2 3 2" xfId="27132"/>
    <cellStyle name="40% - Accent5 22 3 3 2 2 4" xfId="19455"/>
    <cellStyle name="40% - Accent5 22 3 3 2 3" xfId="6170"/>
    <cellStyle name="40% - Accent5 22 3 3 2 3 2" xfId="13682"/>
    <cellStyle name="40% - Accent5 22 3 3 2 3 2 2" xfId="29888"/>
    <cellStyle name="40% - Accent5 22 3 3 2 3 3" xfId="22376"/>
    <cellStyle name="40% - Accent5 22 3 3 2 4" xfId="10082"/>
    <cellStyle name="40% - Accent5 22 3 3 2 4 2" xfId="26288"/>
    <cellStyle name="40% - Accent5 22 3 3 2 5" xfId="18610"/>
    <cellStyle name="40% - Accent5 22 3 3 3" xfId="2808"/>
    <cellStyle name="40% - Accent5 22 3 3 3 2" xfId="6592"/>
    <cellStyle name="40% - Accent5 22 3 3 3 2 2" xfId="14104"/>
    <cellStyle name="40% - Accent5 22 3 3 3 2 2 2" xfId="30310"/>
    <cellStyle name="40% - Accent5 22 3 3 3 2 3" xfId="22798"/>
    <cellStyle name="40% - Accent5 22 3 3 3 3" xfId="10504"/>
    <cellStyle name="40% - Accent5 22 3 3 3 3 2" xfId="26710"/>
    <cellStyle name="40% - Accent5 22 3 3 3 4" xfId="19032"/>
    <cellStyle name="40% - Accent5 22 3 3 4" xfId="3739"/>
    <cellStyle name="40% - Accent5 22 3 3 4 2" xfId="7449"/>
    <cellStyle name="40% - Accent5 22 3 3 4 2 2" xfId="14958"/>
    <cellStyle name="40% - Accent5 22 3 3 4 2 2 2" xfId="31164"/>
    <cellStyle name="40% - Accent5 22 3 3 4 2 3" xfId="23655"/>
    <cellStyle name="40% - Accent5 22 3 3 4 3" xfId="11349"/>
    <cellStyle name="40% - Accent5 22 3 3 4 3 2" xfId="27555"/>
    <cellStyle name="40% - Accent5 22 3 3 4 4" xfId="19950"/>
    <cellStyle name="40% - Accent5 22 3 3 5" xfId="4208"/>
    <cellStyle name="40% - Accent5 22 3 3 5 2" xfId="7878"/>
    <cellStyle name="40% - Accent5 22 3 3 5 2 2" xfId="15385"/>
    <cellStyle name="40% - Accent5 22 3 3 5 2 2 2" xfId="31591"/>
    <cellStyle name="40% - Accent5 22 3 3 5 2 3" xfId="24084"/>
    <cellStyle name="40% - Accent5 22 3 3 5 3" xfId="11771"/>
    <cellStyle name="40% - Accent5 22 3 3 5 3 2" xfId="27977"/>
    <cellStyle name="40% - Accent5 22 3 3 5 4" xfId="20414"/>
    <cellStyle name="40% - Accent5 22 3 3 6" xfId="4633"/>
    <cellStyle name="40% - Accent5 22 3 3 6 2" xfId="8303"/>
    <cellStyle name="40% - Accent5 22 3 3 6 2 2" xfId="15810"/>
    <cellStyle name="40% - Accent5 22 3 3 6 2 2 2" xfId="32016"/>
    <cellStyle name="40% - Accent5 22 3 3 6 2 3" xfId="24509"/>
    <cellStyle name="40% - Accent5 22 3 3 6 3" xfId="12196"/>
    <cellStyle name="40% - Accent5 22 3 3 6 3 2" xfId="28402"/>
    <cellStyle name="40% - Accent5 22 3 3 6 4" xfId="20839"/>
    <cellStyle name="40% - Accent5 22 3 3 7" xfId="5060"/>
    <cellStyle name="40% - Accent5 22 3 3 7 2" xfId="8726"/>
    <cellStyle name="40% - Accent5 22 3 3 7 2 2" xfId="16233"/>
    <cellStyle name="40% - Accent5 22 3 3 7 2 2 2" xfId="32439"/>
    <cellStyle name="40% - Accent5 22 3 3 7 2 3" xfId="24932"/>
    <cellStyle name="40% - Accent5 22 3 3 7 3" xfId="12618"/>
    <cellStyle name="40% - Accent5 22 3 3 7 3 2" xfId="28824"/>
    <cellStyle name="40% - Accent5 22 3 3 7 4" xfId="21266"/>
    <cellStyle name="40% - Accent5 22 3 3 8" xfId="5732"/>
    <cellStyle name="40% - Accent5 22 3 3 8 2" xfId="13247"/>
    <cellStyle name="40% - Accent5 22 3 3 8 2 2" xfId="29453"/>
    <cellStyle name="40% - Accent5 22 3 3 8 3" xfId="21938"/>
    <cellStyle name="40% - Accent5 22 3 3 9" xfId="9659"/>
    <cellStyle name="40% - Accent5 22 3 3 9 2" xfId="25865"/>
    <cellStyle name="40% - Accent5 22 3 4" xfId="2097"/>
    <cellStyle name="40% - Accent5 22 3 4 2" xfId="3010"/>
    <cellStyle name="40% - Accent5 22 3 4 2 2" xfId="6792"/>
    <cellStyle name="40% - Accent5 22 3 4 2 2 2" xfId="14303"/>
    <cellStyle name="40% - Accent5 22 3 4 2 2 2 2" xfId="30509"/>
    <cellStyle name="40% - Accent5 22 3 4 2 2 3" xfId="22998"/>
    <cellStyle name="40% - Accent5 22 3 4 2 3" xfId="10703"/>
    <cellStyle name="40% - Accent5 22 3 4 2 3 2" xfId="26909"/>
    <cellStyle name="40% - Accent5 22 3 4 2 4" xfId="19232"/>
    <cellStyle name="40% - Accent5 22 3 4 3" xfId="5936"/>
    <cellStyle name="40% - Accent5 22 3 4 3 2" xfId="13450"/>
    <cellStyle name="40% - Accent5 22 3 4 3 2 2" xfId="29656"/>
    <cellStyle name="40% - Accent5 22 3 4 3 3" xfId="22142"/>
    <cellStyle name="40% - Accent5 22 3 4 4" xfId="9859"/>
    <cellStyle name="40% - Accent5 22 3 4 4 2" xfId="26065"/>
    <cellStyle name="40% - Accent5 22 3 4 5" xfId="18386"/>
    <cellStyle name="40% - Accent5 22 3 5" xfId="2585"/>
    <cellStyle name="40% - Accent5 22 3 5 2" xfId="6369"/>
    <cellStyle name="40% - Accent5 22 3 5 2 2" xfId="13881"/>
    <cellStyle name="40% - Accent5 22 3 5 2 2 2" xfId="30087"/>
    <cellStyle name="40% - Accent5 22 3 5 2 3" xfId="22575"/>
    <cellStyle name="40% - Accent5 22 3 5 3" xfId="10281"/>
    <cellStyle name="40% - Accent5 22 3 5 3 2" xfId="26487"/>
    <cellStyle name="40% - Accent5 22 3 5 4" xfId="18809"/>
    <cellStyle name="40% - Accent5 22 3 6" xfId="3461"/>
    <cellStyle name="40% - Accent5 22 3 6 2" xfId="7219"/>
    <cellStyle name="40% - Accent5 22 3 6 2 2" xfId="14729"/>
    <cellStyle name="40% - Accent5 22 3 6 2 2 2" xfId="30935"/>
    <cellStyle name="40% - Accent5 22 3 6 2 3" xfId="23425"/>
    <cellStyle name="40% - Accent5 22 3 6 3" xfId="11126"/>
    <cellStyle name="40% - Accent5 22 3 6 3 2" xfId="27332"/>
    <cellStyle name="40% - Accent5 22 3 6 4" xfId="19679"/>
    <cellStyle name="40% - Accent5 22 3 7" xfId="3985"/>
    <cellStyle name="40% - Accent5 22 3 7 2" xfId="7655"/>
    <cellStyle name="40% - Accent5 22 3 7 2 2" xfId="15162"/>
    <cellStyle name="40% - Accent5 22 3 7 2 2 2" xfId="31368"/>
    <cellStyle name="40% - Accent5 22 3 7 2 3" xfId="23861"/>
    <cellStyle name="40% - Accent5 22 3 7 3" xfId="11548"/>
    <cellStyle name="40% - Accent5 22 3 7 3 2" xfId="27754"/>
    <cellStyle name="40% - Accent5 22 3 7 4" xfId="20191"/>
    <cellStyle name="40% - Accent5 22 3 8" xfId="4410"/>
    <cellStyle name="40% - Accent5 22 3 8 2" xfId="8080"/>
    <cellStyle name="40% - Accent5 22 3 8 2 2" xfId="15587"/>
    <cellStyle name="40% - Accent5 22 3 8 2 2 2" xfId="31793"/>
    <cellStyle name="40% - Accent5 22 3 8 2 3" xfId="24286"/>
    <cellStyle name="40% - Accent5 22 3 8 3" xfId="11973"/>
    <cellStyle name="40% - Accent5 22 3 8 3 2" xfId="28179"/>
    <cellStyle name="40% - Accent5 22 3 8 4" xfId="20616"/>
    <cellStyle name="40% - Accent5 22 3 9" xfId="4834"/>
    <cellStyle name="40% - Accent5 22 3 9 2" xfId="8503"/>
    <cellStyle name="40% - Accent5 22 3 9 2 2" xfId="16010"/>
    <cellStyle name="40% - Accent5 22 3 9 2 2 2" xfId="32216"/>
    <cellStyle name="40% - Accent5 22 3 9 2 3" xfId="24709"/>
    <cellStyle name="40% - Accent5 22 3 9 3" xfId="12395"/>
    <cellStyle name="40% - Accent5 22 3 9 3 2" xfId="28601"/>
    <cellStyle name="40% - Accent5 22 3 9 4" xfId="21040"/>
    <cellStyle name="40% - Accent5 22 4" xfId="549"/>
    <cellStyle name="40% - Accent5 22 4 10" xfId="9459"/>
    <cellStyle name="40% - Accent5 22 4 10 2" xfId="25665"/>
    <cellStyle name="40% - Accent5 22 4 11" xfId="17977"/>
    <cellStyle name="40% - Accent5 22 4 2" xfId="1878"/>
    <cellStyle name="40% - Accent5 22 4 2 10" xfId="18185"/>
    <cellStyle name="40% - Accent5 22 4 2 2" xfId="2387"/>
    <cellStyle name="40% - Accent5 22 4 2 2 2" xfId="3234"/>
    <cellStyle name="40% - Accent5 22 4 2 2 2 2" xfId="7016"/>
    <cellStyle name="40% - Accent5 22 4 2 2 2 2 2" xfId="14527"/>
    <cellStyle name="40% - Accent5 22 4 2 2 2 2 2 2" xfId="30733"/>
    <cellStyle name="40% - Accent5 22 4 2 2 2 2 3" xfId="23222"/>
    <cellStyle name="40% - Accent5 22 4 2 2 2 3" xfId="10927"/>
    <cellStyle name="40% - Accent5 22 4 2 2 2 3 2" xfId="27133"/>
    <cellStyle name="40% - Accent5 22 4 2 2 2 4" xfId="19456"/>
    <cellStyle name="40% - Accent5 22 4 2 2 3" xfId="6171"/>
    <cellStyle name="40% - Accent5 22 4 2 2 3 2" xfId="13683"/>
    <cellStyle name="40% - Accent5 22 4 2 2 3 2 2" xfId="29889"/>
    <cellStyle name="40% - Accent5 22 4 2 2 3 3" xfId="22377"/>
    <cellStyle name="40% - Accent5 22 4 2 2 4" xfId="10083"/>
    <cellStyle name="40% - Accent5 22 4 2 2 4 2" xfId="26289"/>
    <cellStyle name="40% - Accent5 22 4 2 2 5" xfId="18611"/>
    <cellStyle name="40% - Accent5 22 4 2 3" xfId="2809"/>
    <cellStyle name="40% - Accent5 22 4 2 3 2" xfId="6593"/>
    <cellStyle name="40% - Accent5 22 4 2 3 2 2" xfId="14105"/>
    <cellStyle name="40% - Accent5 22 4 2 3 2 2 2" xfId="30311"/>
    <cellStyle name="40% - Accent5 22 4 2 3 2 3" xfId="22799"/>
    <cellStyle name="40% - Accent5 22 4 2 3 3" xfId="10505"/>
    <cellStyle name="40% - Accent5 22 4 2 3 3 2" xfId="26711"/>
    <cellStyle name="40% - Accent5 22 4 2 3 4" xfId="19033"/>
    <cellStyle name="40% - Accent5 22 4 2 4" xfId="3740"/>
    <cellStyle name="40% - Accent5 22 4 2 4 2" xfId="7450"/>
    <cellStyle name="40% - Accent5 22 4 2 4 2 2" xfId="14959"/>
    <cellStyle name="40% - Accent5 22 4 2 4 2 2 2" xfId="31165"/>
    <cellStyle name="40% - Accent5 22 4 2 4 2 3" xfId="23656"/>
    <cellStyle name="40% - Accent5 22 4 2 4 3" xfId="11350"/>
    <cellStyle name="40% - Accent5 22 4 2 4 3 2" xfId="27556"/>
    <cellStyle name="40% - Accent5 22 4 2 4 4" xfId="19951"/>
    <cellStyle name="40% - Accent5 22 4 2 5" xfId="4209"/>
    <cellStyle name="40% - Accent5 22 4 2 5 2" xfId="7879"/>
    <cellStyle name="40% - Accent5 22 4 2 5 2 2" xfId="15386"/>
    <cellStyle name="40% - Accent5 22 4 2 5 2 2 2" xfId="31592"/>
    <cellStyle name="40% - Accent5 22 4 2 5 2 3" xfId="24085"/>
    <cellStyle name="40% - Accent5 22 4 2 5 3" xfId="11772"/>
    <cellStyle name="40% - Accent5 22 4 2 5 3 2" xfId="27978"/>
    <cellStyle name="40% - Accent5 22 4 2 5 4" xfId="20415"/>
    <cellStyle name="40% - Accent5 22 4 2 6" xfId="4634"/>
    <cellStyle name="40% - Accent5 22 4 2 6 2" xfId="8304"/>
    <cellStyle name="40% - Accent5 22 4 2 6 2 2" xfId="15811"/>
    <cellStyle name="40% - Accent5 22 4 2 6 2 2 2" xfId="32017"/>
    <cellStyle name="40% - Accent5 22 4 2 6 2 3" xfId="24510"/>
    <cellStyle name="40% - Accent5 22 4 2 6 3" xfId="12197"/>
    <cellStyle name="40% - Accent5 22 4 2 6 3 2" xfId="28403"/>
    <cellStyle name="40% - Accent5 22 4 2 6 4" xfId="20840"/>
    <cellStyle name="40% - Accent5 22 4 2 7" xfId="5061"/>
    <cellStyle name="40% - Accent5 22 4 2 7 2" xfId="8727"/>
    <cellStyle name="40% - Accent5 22 4 2 7 2 2" xfId="16234"/>
    <cellStyle name="40% - Accent5 22 4 2 7 2 2 2" xfId="32440"/>
    <cellStyle name="40% - Accent5 22 4 2 7 2 3" xfId="24933"/>
    <cellStyle name="40% - Accent5 22 4 2 7 3" xfId="12619"/>
    <cellStyle name="40% - Accent5 22 4 2 7 3 2" xfId="28825"/>
    <cellStyle name="40% - Accent5 22 4 2 7 4" xfId="21267"/>
    <cellStyle name="40% - Accent5 22 4 2 8" xfId="5733"/>
    <cellStyle name="40% - Accent5 22 4 2 8 2" xfId="13248"/>
    <cellStyle name="40% - Accent5 22 4 2 8 2 2" xfId="29454"/>
    <cellStyle name="40% - Accent5 22 4 2 8 3" xfId="21939"/>
    <cellStyle name="40% - Accent5 22 4 2 9" xfId="9660"/>
    <cellStyle name="40% - Accent5 22 4 2 9 2" xfId="25866"/>
    <cellStyle name="40% - Accent5 22 4 3" xfId="2120"/>
    <cellStyle name="40% - Accent5 22 4 3 2" xfId="3033"/>
    <cellStyle name="40% - Accent5 22 4 3 2 2" xfId="6815"/>
    <cellStyle name="40% - Accent5 22 4 3 2 2 2" xfId="14326"/>
    <cellStyle name="40% - Accent5 22 4 3 2 2 2 2" xfId="30532"/>
    <cellStyle name="40% - Accent5 22 4 3 2 2 3" xfId="23021"/>
    <cellStyle name="40% - Accent5 22 4 3 2 3" xfId="10726"/>
    <cellStyle name="40% - Accent5 22 4 3 2 3 2" xfId="26932"/>
    <cellStyle name="40% - Accent5 22 4 3 2 4" xfId="19255"/>
    <cellStyle name="40% - Accent5 22 4 3 3" xfId="5959"/>
    <cellStyle name="40% - Accent5 22 4 3 3 2" xfId="13473"/>
    <cellStyle name="40% - Accent5 22 4 3 3 2 2" xfId="29679"/>
    <cellStyle name="40% - Accent5 22 4 3 3 3" xfId="22165"/>
    <cellStyle name="40% - Accent5 22 4 3 4" xfId="9882"/>
    <cellStyle name="40% - Accent5 22 4 3 4 2" xfId="26088"/>
    <cellStyle name="40% - Accent5 22 4 3 5" xfId="18409"/>
    <cellStyle name="40% - Accent5 22 4 4" xfId="2608"/>
    <cellStyle name="40% - Accent5 22 4 4 2" xfId="6392"/>
    <cellStyle name="40% - Accent5 22 4 4 2 2" xfId="13904"/>
    <cellStyle name="40% - Accent5 22 4 4 2 2 2" xfId="30110"/>
    <cellStyle name="40% - Accent5 22 4 4 2 3" xfId="22598"/>
    <cellStyle name="40% - Accent5 22 4 4 3" xfId="10304"/>
    <cellStyle name="40% - Accent5 22 4 4 3 2" xfId="26510"/>
    <cellStyle name="40% - Accent5 22 4 4 4" xfId="18832"/>
    <cellStyle name="40% - Accent5 22 4 5" xfId="3484"/>
    <cellStyle name="40% - Accent5 22 4 5 2" xfId="7242"/>
    <cellStyle name="40% - Accent5 22 4 5 2 2" xfId="14752"/>
    <cellStyle name="40% - Accent5 22 4 5 2 2 2" xfId="30958"/>
    <cellStyle name="40% - Accent5 22 4 5 2 3" xfId="23448"/>
    <cellStyle name="40% - Accent5 22 4 5 3" xfId="11149"/>
    <cellStyle name="40% - Accent5 22 4 5 3 2" xfId="27355"/>
    <cellStyle name="40% - Accent5 22 4 5 4" xfId="19702"/>
    <cellStyle name="40% - Accent5 22 4 6" xfId="4008"/>
    <cellStyle name="40% - Accent5 22 4 6 2" xfId="7678"/>
    <cellStyle name="40% - Accent5 22 4 6 2 2" xfId="15185"/>
    <cellStyle name="40% - Accent5 22 4 6 2 2 2" xfId="31391"/>
    <cellStyle name="40% - Accent5 22 4 6 2 3" xfId="23884"/>
    <cellStyle name="40% - Accent5 22 4 6 3" xfId="11571"/>
    <cellStyle name="40% - Accent5 22 4 6 3 2" xfId="27777"/>
    <cellStyle name="40% - Accent5 22 4 6 4" xfId="20214"/>
    <cellStyle name="40% - Accent5 22 4 7" xfId="4433"/>
    <cellStyle name="40% - Accent5 22 4 7 2" xfId="8103"/>
    <cellStyle name="40% - Accent5 22 4 7 2 2" xfId="15610"/>
    <cellStyle name="40% - Accent5 22 4 7 2 2 2" xfId="31816"/>
    <cellStyle name="40% - Accent5 22 4 7 2 3" xfId="24309"/>
    <cellStyle name="40% - Accent5 22 4 7 3" xfId="11996"/>
    <cellStyle name="40% - Accent5 22 4 7 3 2" xfId="28202"/>
    <cellStyle name="40% - Accent5 22 4 7 4" xfId="20639"/>
    <cellStyle name="40% - Accent5 22 4 8" xfId="4858"/>
    <cellStyle name="40% - Accent5 22 4 8 2" xfId="8526"/>
    <cellStyle name="40% - Accent5 22 4 8 2 2" xfId="16033"/>
    <cellStyle name="40% - Accent5 22 4 8 2 2 2" xfId="32239"/>
    <cellStyle name="40% - Accent5 22 4 8 2 3" xfId="24732"/>
    <cellStyle name="40% - Accent5 22 4 8 3" xfId="12418"/>
    <cellStyle name="40% - Accent5 22 4 8 3 2" xfId="28624"/>
    <cellStyle name="40% - Accent5 22 4 8 4" xfId="21064"/>
    <cellStyle name="40% - Accent5 22 4 9" xfId="5344"/>
    <cellStyle name="40% - Accent5 22 4 9 2" xfId="12893"/>
    <cellStyle name="40% - Accent5 22 4 9 2 2" xfId="29099"/>
    <cellStyle name="40% - Accent5 22 4 9 3" xfId="21550"/>
    <cellStyle name="40% - Accent5 22 5" xfId="1440"/>
    <cellStyle name="40% - Accent5 22 6" xfId="1879"/>
    <cellStyle name="40% - Accent5 22 6 10" xfId="18186"/>
    <cellStyle name="40% - Accent5 22 6 2" xfId="2388"/>
    <cellStyle name="40% - Accent5 22 6 2 2" xfId="3235"/>
    <cellStyle name="40% - Accent5 22 6 2 2 2" xfId="7017"/>
    <cellStyle name="40% - Accent5 22 6 2 2 2 2" xfId="14528"/>
    <cellStyle name="40% - Accent5 22 6 2 2 2 2 2" xfId="30734"/>
    <cellStyle name="40% - Accent5 22 6 2 2 2 3" xfId="23223"/>
    <cellStyle name="40% - Accent5 22 6 2 2 3" xfId="10928"/>
    <cellStyle name="40% - Accent5 22 6 2 2 3 2" xfId="27134"/>
    <cellStyle name="40% - Accent5 22 6 2 2 4" xfId="19457"/>
    <cellStyle name="40% - Accent5 22 6 2 3" xfId="6172"/>
    <cellStyle name="40% - Accent5 22 6 2 3 2" xfId="13684"/>
    <cellStyle name="40% - Accent5 22 6 2 3 2 2" xfId="29890"/>
    <cellStyle name="40% - Accent5 22 6 2 3 3" xfId="22378"/>
    <cellStyle name="40% - Accent5 22 6 2 4" xfId="10084"/>
    <cellStyle name="40% - Accent5 22 6 2 4 2" xfId="26290"/>
    <cellStyle name="40% - Accent5 22 6 2 5" xfId="18612"/>
    <cellStyle name="40% - Accent5 22 6 3" xfId="2810"/>
    <cellStyle name="40% - Accent5 22 6 3 2" xfId="6594"/>
    <cellStyle name="40% - Accent5 22 6 3 2 2" xfId="14106"/>
    <cellStyle name="40% - Accent5 22 6 3 2 2 2" xfId="30312"/>
    <cellStyle name="40% - Accent5 22 6 3 2 3" xfId="22800"/>
    <cellStyle name="40% - Accent5 22 6 3 3" xfId="10506"/>
    <cellStyle name="40% - Accent5 22 6 3 3 2" xfId="26712"/>
    <cellStyle name="40% - Accent5 22 6 3 4" xfId="19034"/>
    <cellStyle name="40% - Accent5 22 6 4" xfId="3741"/>
    <cellStyle name="40% - Accent5 22 6 4 2" xfId="7451"/>
    <cellStyle name="40% - Accent5 22 6 4 2 2" xfId="14960"/>
    <cellStyle name="40% - Accent5 22 6 4 2 2 2" xfId="31166"/>
    <cellStyle name="40% - Accent5 22 6 4 2 3" xfId="23657"/>
    <cellStyle name="40% - Accent5 22 6 4 3" xfId="11351"/>
    <cellStyle name="40% - Accent5 22 6 4 3 2" xfId="27557"/>
    <cellStyle name="40% - Accent5 22 6 4 4" xfId="19952"/>
    <cellStyle name="40% - Accent5 22 6 5" xfId="4210"/>
    <cellStyle name="40% - Accent5 22 6 5 2" xfId="7880"/>
    <cellStyle name="40% - Accent5 22 6 5 2 2" xfId="15387"/>
    <cellStyle name="40% - Accent5 22 6 5 2 2 2" xfId="31593"/>
    <cellStyle name="40% - Accent5 22 6 5 2 3" xfId="24086"/>
    <cellStyle name="40% - Accent5 22 6 5 3" xfId="11773"/>
    <cellStyle name="40% - Accent5 22 6 5 3 2" xfId="27979"/>
    <cellStyle name="40% - Accent5 22 6 5 4" xfId="20416"/>
    <cellStyle name="40% - Accent5 22 6 6" xfId="4635"/>
    <cellStyle name="40% - Accent5 22 6 6 2" xfId="8305"/>
    <cellStyle name="40% - Accent5 22 6 6 2 2" xfId="15812"/>
    <cellStyle name="40% - Accent5 22 6 6 2 2 2" xfId="32018"/>
    <cellStyle name="40% - Accent5 22 6 6 2 3" xfId="24511"/>
    <cellStyle name="40% - Accent5 22 6 6 3" xfId="12198"/>
    <cellStyle name="40% - Accent5 22 6 6 3 2" xfId="28404"/>
    <cellStyle name="40% - Accent5 22 6 6 4" xfId="20841"/>
    <cellStyle name="40% - Accent5 22 6 7" xfId="5062"/>
    <cellStyle name="40% - Accent5 22 6 7 2" xfId="8728"/>
    <cellStyle name="40% - Accent5 22 6 7 2 2" xfId="16235"/>
    <cellStyle name="40% - Accent5 22 6 7 2 2 2" xfId="32441"/>
    <cellStyle name="40% - Accent5 22 6 7 2 3" xfId="24934"/>
    <cellStyle name="40% - Accent5 22 6 7 3" xfId="12620"/>
    <cellStyle name="40% - Accent5 22 6 7 3 2" xfId="28826"/>
    <cellStyle name="40% - Accent5 22 6 7 4" xfId="21268"/>
    <cellStyle name="40% - Accent5 22 6 8" xfId="5734"/>
    <cellStyle name="40% - Accent5 22 6 8 2" xfId="13249"/>
    <cellStyle name="40% - Accent5 22 6 8 2 2" xfId="29455"/>
    <cellStyle name="40% - Accent5 22 6 8 3" xfId="21940"/>
    <cellStyle name="40% - Accent5 22 6 9" xfId="9661"/>
    <cellStyle name="40% - Accent5 22 6 9 2" xfId="25867"/>
    <cellStyle name="40% - Accent5 22 7" xfId="2053"/>
    <cellStyle name="40% - Accent5 22 7 2" xfId="2966"/>
    <cellStyle name="40% - Accent5 22 7 2 2" xfId="6748"/>
    <cellStyle name="40% - Accent5 22 7 2 2 2" xfId="14259"/>
    <cellStyle name="40% - Accent5 22 7 2 2 2 2" xfId="30465"/>
    <cellStyle name="40% - Accent5 22 7 2 2 3" xfId="22954"/>
    <cellStyle name="40% - Accent5 22 7 2 3" xfId="10659"/>
    <cellStyle name="40% - Accent5 22 7 2 3 2" xfId="26865"/>
    <cellStyle name="40% - Accent5 22 7 2 4" xfId="19188"/>
    <cellStyle name="40% - Accent5 22 7 3" xfId="5892"/>
    <cellStyle name="40% - Accent5 22 7 3 2" xfId="13406"/>
    <cellStyle name="40% - Accent5 22 7 3 2 2" xfId="29612"/>
    <cellStyle name="40% - Accent5 22 7 3 3" xfId="22098"/>
    <cellStyle name="40% - Accent5 22 7 4" xfId="9815"/>
    <cellStyle name="40% - Accent5 22 7 4 2" xfId="26021"/>
    <cellStyle name="40% - Accent5 22 7 5" xfId="18342"/>
    <cellStyle name="40% - Accent5 22 8" xfId="2541"/>
    <cellStyle name="40% - Accent5 22 8 2" xfId="6325"/>
    <cellStyle name="40% - Accent5 22 8 2 2" xfId="13837"/>
    <cellStyle name="40% - Accent5 22 8 2 2 2" xfId="30043"/>
    <cellStyle name="40% - Accent5 22 8 2 3" xfId="22531"/>
    <cellStyle name="40% - Accent5 22 8 3" xfId="10237"/>
    <cellStyle name="40% - Accent5 22 8 3 2" xfId="26443"/>
    <cellStyle name="40% - Accent5 22 8 4" xfId="18765"/>
    <cellStyle name="40% - Accent5 22 9" xfId="3417"/>
    <cellStyle name="40% - Accent5 22 9 2" xfId="7175"/>
    <cellStyle name="40% - Accent5 22 9 2 2" xfId="14685"/>
    <cellStyle name="40% - Accent5 22 9 2 2 2" xfId="30891"/>
    <cellStyle name="40% - Accent5 22 9 2 3" xfId="23381"/>
    <cellStyle name="40% - Accent5 22 9 3" xfId="11082"/>
    <cellStyle name="40% - Accent5 22 9 3 2" xfId="27288"/>
    <cellStyle name="40% - Accent5 22 9 4" xfId="19635"/>
    <cellStyle name="40% - Accent5 23" xfId="795"/>
    <cellStyle name="40% - Accent5 24" xfId="1809"/>
    <cellStyle name="40% - Accent5 24 10" xfId="18116"/>
    <cellStyle name="40% - Accent5 24 2" xfId="2318"/>
    <cellStyle name="40% - Accent5 24 2 2" xfId="3165"/>
    <cellStyle name="40% - Accent5 24 2 2 2" xfId="6947"/>
    <cellStyle name="40% - Accent5 24 2 2 2 2" xfId="14458"/>
    <cellStyle name="40% - Accent5 24 2 2 2 2 2" xfId="30664"/>
    <cellStyle name="40% - Accent5 24 2 2 2 3" xfId="23153"/>
    <cellStyle name="40% - Accent5 24 2 2 3" xfId="10858"/>
    <cellStyle name="40% - Accent5 24 2 2 3 2" xfId="27064"/>
    <cellStyle name="40% - Accent5 24 2 2 4" xfId="19387"/>
    <cellStyle name="40% - Accent5 24 2 3" xfId="6102"/>
    <cellStyle name="40% - Accent5 24 2 3 2" xfId="13614"/>
    <cellStyle name="40% - Accent5 24 2 3 2 2" xfId="29820"/>
    <cellStyle name="40% - Accent5 24 2 3 3" xfId="22308"/>
    <cellStyle name="40% - Accent5 24 2 4" xfId="10014"/>
    <cellStyle name="40% - Accent5 24 2 4 2" xfId="26220"/>
    <cellStyle name="40% - Accent5 24 2 5" xfId="18542"/>
    <cellStyle name="40% - Accent5 24 3" xfId="2740"/>
    <cellStyle name="40% - Accent5 24 3 2" xfId="6524"/>
    <cellStyle name="40% - Accent5 24 3 2 2" xfId="14036"/>
    <cellStyle name="40% - Accent5 24 3 2 2 2" xfId="30242"/>
    <cellStyle name="40% - Accent5 24 3 2 3" xfId="22730"/>
    <cellStyle name="40% - Accent5 24 3 3" xfId="10436"/>
    <cellStyle name="40% - Accent5 24 3 3 2" xfId="26642"/>
    <cellStyle name="40% - Accent5 24 3 4" xfId="18964"/>
    <cellStyle name="40% - Accent5 24 4" xfId="3671"/>
    <cellStyle name="40% - Accent5 24 4 2" xfId="7381"/>
    <cellStyle name="40% - Accent5 24 4 2 2" xfId="14890"/>
    <cellStyle name="40% - Accent5 24 4 2 2 2" xfId="31096"/>
    <cellStyle name="40% - Accent5 24 4 2 3" xfId="23587"/>
    <cellStyle name="40% - Accent5 24 4 3" xfId="11281"/>
    <cellStyle name="40% - Accent5 24 4 3 2" xfId="27487"/>
    <cellStyle name="40% - Accent5 24 4 4" xfId="19882"/>
    <cellStyle name="40% - Accent5 24 5" xfId="4140"/>
    <cellStyle name="40% - Accent5 24 5 2" xfId="7810"/>
    <cellStyle name="40% - Accent5 24 5 2 2" xfId="15317"/>
    <cellStyle name="40% - Accent5 24 5 2 2 2" xfId="31523"/>
    <cellStyle name="40% - Accent5 24 5 2 3" xfId="24016"/>
    <cellStyle name="40% - Accent5 24 5 3" xfId="11703"/>
    <cellStyle name="40% - Accent5 24 5 3 2" xfId="27909"/>
    <cellStyle name="40% - Accent5 24 5 4" xfId="20346"/>
    <cellStyle name="40% - Accent5 24 6" xfId="4565"/>
    <cellStyle name="40% - Accent5 24 6 2" xfId="8235"/>
    <cellStyle name="40% - Accent5 24 6 2 2" xfId="15742"/>
    <cellStyle name="40% - Accent5 24 6 2 2 2" xfId="31948"/>
    <cellStyle name="40% - Accent5 24 6 2 3" xfId="24441"/>
    <cellStyle name="40% - Accent5 24 6 3" xfId="12128"/>
    <cellStyle name="40% - Accent5 24 6 3 2" xfId="28334"/>
    <cellStyle name="40% - Accent5 24 6 4" xfId="20771"/>
    <cellStyle name="40% - Accent5 24 7" xfId="4992"/>
    <cellStyle name="40% - Accent5 24 7 2" xfId="8658"/>
    <cellStyle name="40% - Accent5 24 7 2 2" xfId="16165"/>
    <cellStyle name="40% - Accent5 24 7 2 2 2" xfId="32371"/>
    <cellStyle name="40% - Accent5 24 7 2 3" xfId="24864"/>
    <cellStyle name="40% - Accent5 24 7 3" xfId="12550"/>
    <cellStyle name="40% - Accent5 24 7 3 2" xfId="28756"/>
    <cellStyle name="40% - Accent5 24 7 4" xfId="21198"/>
    <cellStyle name="40% - Accent5 24 8" xfId="5664"/>
    <cellStyle name="40% - Accent5 24 8 2" xfId="13179"/>
    <cellStyle name="40% - Accent5 24 8 2 2" xfId="29385"/>
    <cellStyle name="40% - Accent5 24 8 3" xfId="21870"/>
    <cellStyle name="40% - Accent5 24 9" xfId="9591"/>
    <cellStyle name="40% - Accent5 24 9 2" xfId="25797"/>
    <cellStyle name="40% - Accent5 25" xfId="205"/>
    <cellStyle name="40% - Accent5 3" xfId="218"/>
    <cellStyle name="40% - Accent5 3 2" xfId="1453"/>
    <cellStyle name="40% - Accent5 3 3" xfId="782"/>
    <cellStyle name="40% - Accent5 4" xfId="219"/>
    <cellStyle name="40% - Accent5 4 2" xfId="1454"/>
    <cellStyle name="40% - Accent5 4 3" xfId="781"/>
    <cellStyle name="40% - Accent5 5" xfId="220"/>
    <cellStyle name="40% - Accent5 5 2" xfId="1455"/>
    <cellStyle name="40% - Accent5 5 3" xfId="780"/>
    <cellStyle name="40% - Accent5 6" xfId="221"/>
    <cellStyle name="40% - Accent5 6 2" xfId="1456"/>
    <cellStyle name="40% - Accent5 6 3" xfId="779"/>
    <cellStyle name="40% - Accent5 7" xfId="222"/>
    <cellStyle name="40% - Accent5 7 2" xfId="1457"/>
    <cellStyle name="40% - Accent5 7 3" xfId="778"/>
    <cellStyle name="40% - Accent5 8" xfId="223"/>
    <cellStyle name="40% - Accent5 8 2" xfId="1458"/>
    <cellStyle name="40% - Accent5 8 3" xfId="777"/>
    <cellStyle name="40% - Accent5 9" xfId="224"/>
    <cellStyle name="40% - Accent5 9 2" xfId="1459"/>
    <cellStyle name="40% - Accent5 9 3" xfId="776"/>
    <cellStyle name="40% - Accent6" xfId="16857" builtinId="51" customBuiltin="1"/>
    <cellStyle name="40% - Accent6 10" xfId="226"/>
    <cellStyle name="40% - Accent6 10 2" xfId="1461"/>
    <cellStyle name="40% - Accent6 10 3" xfId="774"/>
    <cellStyle name="40% - Accent6 11" xfId="227"/>
    <cellStyle name="40% - Accent6 11 2" xfId="1462"/>
    <cellStyle name="40% - Accent6 11 3" xfId="773"/>
    <cellStyle name="40% - Accent6 12" xfId="228"/>
    <cellStyle name="40% - Accent6 12 2" xfId="1463"/>
    <cellStyle name="40% - Accent6 12 3" xfId="772"/>
    <cellStyle name="40% - Accent6 13" xfId="229"/>
    <cellStyle name="40% - Accent6 13 2" xfId="1464"/>
    <cellStyle name="40% - Accent6 13 3" xfId="771"/>
    <cellStyle name="40% - Accent6 14" xfId="230"/>
    <cellStyle name="40% - Accent6 14 2" xfId="1465"/>
    <cellStyle name="40% - Accent6 14 3" xfId="770"/>
    <cellStyle name="40% - Accent6 15" xfId="231"/>
    <cellStyle name="40% - Accent6 15 2" xfId="1466"/>
    <cellStyle name="40% - Accent6 15 3" xfId="769"/>
    <cellStyle name="40% - Accent6 16" xfId="232"/>
    <cellStyle name="40% - Accent6 16 2" xfId="1467"/>
    <cellStyle name="40% - Accent6 16 3" xfId="768"/>
    <cellStyle name="40% - Accent6 17" xfId="233"/>
    <cellStyle name="40% - Accent6 17 2" xfId="1468"/>
    <cellStyle name="40% - Accent6 17 3" xfId="767"/>
    <cellStyle name="40% - Accent6 18" xfId="234"/>
    <cellStyle name="40% - Accent6 18 2" xfId="1469"/>
    <cellStyle name="40% - Accent6 18 3" xfId="766"/>
    <cellStyle name="40% - Accent6 19" xfId="235"/>
    <cellStyle name="40% - Accent6 19 2" xfId="1470"/>
    <cellStyle name="40% - Accent6 19 3" xfId="765"/>
    <cellStyle name="40% - Accent6 2" xfId="236"/>
    <cellStyle name="40% - Accent6 2 2" xfId="1471"/>
    <cellStyle name="40% - Accent6 2 3" xfId="764"/>
    <cellStyle name="40% - Accent6 20" xfId="237"/>
    <cellStyle name="40% - Accent6 20 2" xfId="1472"/>
    <cellStyle name="40% - Accent6 20 3" xfId="763"/>
    <cellStyle name="40% - Accent6 21" xfId="403"/>
    <cellStyle name="40% - Accent6 21 2" xfId="998"/>
    <cellStyle name="40% - Accent6 22" xfId="477"/>
    <cellStyle name="40% - Accent6 22 10" xfId="3943"/>
    <cellStyle name="40% - Accent6 22 10 2" xfId="7613"/>
    <cellStyle name="40% - Accent6 22 10 2 2" xfId="15120"/>
    <cellStyle name="40% - Accent6 22 10 2 2 2" xfId="31326"/>
    <cellStyle name="40% - Accent6 22 10 2 3" xfId="23819"/>
    <cellStyle name="40% - Accent6 22 10 3" xfId="11506"/>
    <cellStyle name="40% - Accent6 22 10 3 2" xfId="27712"/>
    <cellStyle name="40% - Accent6 22 10 4" xfId="20149"/>
    <cellStyle name="40% - Accent6 22 11" xfId="4368"/>
    <cellStyle name="40% - Accent6 22 11 2" xfId="8038"/>
    <cellStyle name="40% - Accent6 22 11 2 2" xfId="15545"/>
    <cellStyle name="40% - Accent6 22 11 2 2 2" xfId="31751"/>
    <cellStyle name="40% - Accent6 22 11 2 3" xfId="24244"/>
    <cellStyle name="40% - Accent6 22 11 3" xfId="11931"/>
    <cellStyle name="40% - Accent6 22 11 3 2" xfId="28137"/>
    <cellStyle name="40% - Accent6 22 11 4" xfId="20574"/>
    <cellStyle name="40% - Accent6 22 12" xfId="4791"/>
    <cellStyle name="40% - Accent6 22 12 2" xfId="8460"/>
    <cellStyle name="40% - Accent6 22 12 2 2" xfId="15967"/>
    <cellStyle name="40% - Accent6 22 12 2 2 2" xfId="32173"/>
    <cellStyle name="40% - Accent6 22 12 2 3" xfId="24666"/>
    <cellStyle name="40% - Accent6 22 12 3" xfId="12353"/>
    <cellStyle name="40% - Accent6 22 12 3 2" xfId="28559"/>
    <cellStyle name="40% - Accent6 22 12 4" xfId="20997"/>
    <cellStyle name="40% - Accent6 22 13" xfId="5279"/>
    <cellStyle name="40% - Accent6 22 13 2" xfId="12828"/>
    <cellStyle name="40% - Accent6 22 13 2 2" xfId="29034"/>
    <cellStyle name="40% - Accent6 22 13 3" xfId="21485"/>
    <cellStyle name="40% - Accent6 22 14" xfId="9394"/>
    <cellStyle name="40% - Accent6 22 14 2" xfId="25600"/>
    <cellStyle name="40% - Accent6 22 15" xfId="17910"/>
    <cellStyle name="40% - Accent6 22 2" xfId="502"/>
    <cellStyle name="40% - Accent6 22 2 10" xfId="5301"/>
    <cellStyle name="40% - Accent6 22 2 10 2" xfId="12850"/>
    <cellStyle name="40% - Accent6 22 2 10 2 2" xfId="29056"/>
    <cellStyle name="40% - Accent6 22 2 10 3" xfId="21507"/>
    <cellStyle name="40% - Accent6 22 2 11" xfId="9416"/>
    <cellStyle name="40% - Accent6 22 2 11 2" xfId="25622"/>
    <cellStyle name="40% - Accent6 22 2 12" xfId="17933"/>
    <cellStyle name="40% - Accent6 22 2 2" xfId="573"/>
    <cellStyle name="40% - Accent6 22 2 2 10" xfId="9483"/>
    <cellStyle name="40% - Accent6 22 2 2 10 2" xfId="25689"/>
    <cellStyle name="40% - Accent6 22 2 2 11" xfId="18001"/>
    <cellStyle name="40% - Accent6 22 2 2 2" xfId="1880"/>
    <cellStyle name="40% - Accent6 22 2 2 2 10" xfId="18187"/>
    <cellStyle name="40% - Accent6 22 2 2 2 2" xfId="2389"/>
    <cellStyle name="40% - Accent6 22 2 2 2 2 2" xfId="3236"/>
    <cellStyle name="40% - Accent6 22 2 2 2 2 2 2" xfId="7018"/>
    <cellStyle name="40% - Accent6 22 2 2 2 2 2 2 2" xfId="14529"/>
    <cellStyle name="40% - Accent6 22 2 2 2 2 2 2 2 2" xfId="30735"/>
    <cellStyle name="40% - Accent6 22 2 2 2 2 2 2 3" xfId="23224"/>
    <cellStyle name="40% - Accent6 22 2 2 2 2 2 3" xfId="10929"/>
    <cellStyle name="40% - Accent6 22 2 2 2 2 2 3 2" xfId="27135"/>
    <cellStyle name="40% - Accent6 22 2 2 2 2 2 4" xfId="19458"/>
    <cellStyle name="40% - Accent6 22 2 2 2 2 3" xfId="6173"/>
    <cellStyle name="40% - Accent6 22 2 2 2 2 3 2" xfId="13685"/>
    <cellStyle name="40% - Accent6 22 2 2 2 2 3 2 2" xfId="29891"/>
    <cellStyle name="40% - Accent6 22 2 2 2 2 3 3" xfId="22379"/>
    <cellStyle name="40% - Accent6 22 2 2 2 2 4" xfId="10085"/>
    <cellStyle name="40% - Accent6 22 2 2 2 2 4 2" xfId="26291"/>
    <cellStyle name="40% - Accent6 22 2 2 2 2 5" xfId="18613"/>
    <cellStyle name="40% - Accent6 22 2 2 2 3" xfId="2811"/>
    <cellStyle name="40% - Accent6 22 2 2 2 3 2" xfId="6595"/>
    <cellStyle name="40% - Accent6 22 2 2 2 3 2 2" xfId="14107"/>
    <cellStyle name="40% - Accent6 22 2 2 2 3 2 2 2" xfId="30313"/>
    <cellStyle name="40% - Accent6 22 2 2 2 3 2 3" xfId="22801"/>
    <cellStyle name="40% - Accent6 22 2 2 2 3 3" xfId="10507"/>
    <cellStyle name="40% - Accent6 22 2 2 2 3 3 2" xfId="26713"/>
    <cellStyle name="40% - Accent6 22 2 2 2 3 4" xfId="19035"/>
    <cellStyle name="40% - Accent6 22 2 2 2 4" xfId="3742"/>
    <cellStyle name="40% - Accent6 22 2 2 2 4 2" xfId="7452"/>
    <cellStyle name="40% - Accent6 22 2 2 2 4 2 2" xfId="14961"/>
    <cellStyle name="40% - Accent6 22 2 2 2 4 2 2 2" xfId="31167"/>
    <cellStyle name="40% - Accent6 22 2 2 2 4 2 3" xfId="23658"/>
    <cellStyle name="40% - Accent6 22 2 2 2 4 3" xfId="11352"/>
    <cellStyle name="40% - Accent6 22 2 2 2 4 3 2" xfId="27558"/>
    <cellStyle name="40% - Accent6 22 2 2 2 4 4" xfId="19953"/>
    <cellStyle name="40% - Accent6 22 2 2 2 5" xfId="4211"/>
    <cellStyle name="40% - Accent6 22 2 2 2 5 2" xfId="7881"/>
    <cellStyle name="40% - Accent6 22 2 2 2 5 2 2" xfId="15388"/>
    <cellStyle name="40% - Accent6 22 2 2 2 5 2 2 2" xfId="31594"/>
    <cellStyle name="40% - Accent6 22 2 2 2 5 2 3" xfId="24087"/>
    <cellStyle name="40% - Accent6 22 2 2 2 5 3" xfId="11774"/>
    <cellStyle name="40% - Accent6 22 2 2 2 5 3 2" xfId="27980"/>
    <cellStyle name="40% - Accent6 22 2 2 2 5 4" xfId="20417"/>
    <cellStyle name="40% - Accent6 22 2 2 2 6" xfId="4636"/>
    <cellStyle name="40% - Accent6 22 2 2 2 6 2" xfId="8306"/>
    <cellStyle name="40% - Accent6 22 2 2 2 6 2 2" xfId="15813"/>
    <cellStyle name="40% - Accent6 22 2 2 2 6 2 2 2" xfId="32019"/>
    <cellStyle name="40% - Accent6 22 2 2 2 6 2 3" xfId="24512"/>
    <cellStyle name="40% - Accent6 22 2 2 2 6 3" xfId="12199"/>
    <cellStyle name="40% - Accent6 22 2 2 2 6 3 2" xfId="28405"/>
    <cellStyle name="40% - Accent6 22 2 2 2 6 4" xfId="20842"/>
    <cellStyle name="40% - Accent6 22 2 2 2 7" xfId="5063"/>
    <cellStyle name="40% - Accent6 22 2 2 2 7 2" xfId="8729"/>
    <cellStyle name="40% - Accent6 22 2 2 2 7 2 2" xfId="16236"/>
    <cellStyle name="40% - Accent6 22 2 2 2 7 2 2 2" xfId="32442"/>
    <cellStyle name="40% - Accent6 22 2 2 2 7 2 3" xfId="24935"/>
    <cellStyle name="40% - Accent6 22 2 2 2 7 3" xfId="12621"/>
    <cellStyle name="40% - Accent6 22 2 2 2 7 3 2" xfId="28827"/>
    <cellStyle name="40% - Accent6 22 2 2 2 7 4" xfId="21269"/>
    <cellStyle name="40% - Accent6 22 2 2 2 8" xfId="5735"/>
    <cellStyle name="40% - Accent6 22 2 2 2 8 2" xfId="13250"/>
    <cellStyle name="40% - Accent6 22 2 2 2 8 2 2" xfId="29456"/>
    <cellStyle name="40% - Accent6 22 2 2 2 8 3" xfId="21941"/>
    <cellStyle name="40% - Accent6 22 2 2 2 9" xfId="9662"/>
    <cellStyle name="40% - Accent6 22 2 2 2 9 2" xfId="25868"/>
    <cellStyle name="40% - Accent6 22 2 2 3" xfId="2144"/>
    <cellStyle name="40% - Accent6 22 2 2 3 2" xfId="3057"/>
    <cellStyle name="40% - Accent6 22 2 2 3 2 2" xfId="6839"/>
    <cellStyle name="40% - Accent6 22 2 2 3 2 2 2" xfId="14350"/>
    <cellStyle name="40% - Accent6 22 2 2 3 2 2 2 2" xfId="30556"/>
    <cellStyle name="40% - Accent6 22 2 2 3 2 2 3" xfId="23045"/>
    <cellStyle name="40% - Accent6 22 2 2 3 2 3" xfId="10750"/>
    <cellStyle name="40% - Accent6 22 2 2 3 2 3 2" xfId="26956"/>
    <cellStyle name="40% - Accent6 22 2 2 3 2 4" xfId="19279"/>
    <cellStyle name="40% - Accent6 22 2 2 3 3" xfId="5983"/>
    <cellStyle name="40% - Accent6 22 2 2 3 3 2" xfId="13497"/>
    <cellStyle name="40% - Accent6 22 2 2 3 3 2 2" xfId="29703"/>
    <cellStyle name="40% - Accent6 22 2 2 3 3 3" xfId="22189"/>
    <cellStyle name="40% - Accent6 22 2 2 3 4" xfId="9906"/>
    <cellStyle name="40% - Accent6 22 2 2 3 4 2" xfId="26112"/>
    <cellStyle name="40% - Accent6 22 2 2 3 5" xfId="18433"/>
    <cellStyle name="40% - Accent6 22 2 2 4" xfId="2632"/>
    <cellStyle name="40% - Accent6 22 2 2 4 2" xfId="6416"/>
    <cellStyle name="40% - Accent6 22 2 2 4 2 2" xfId="13928"/>
    <cellStyle name="40% - Accent6 22 2 2 4 2 2 2" xfId="30134"/>
    <cellStyle name="40% - Accent6 22 2 2 4 2 3" xfId="22622"/>
    <cellStyle name="40% - Accent6 22 2 2 4 3" xfId="10328"/>
    <cellStyle name="40% - Accent6 22 2 2 4 3 2" xfId="26534"/>
    <cellStyle name="40% - Accent6 22 2 2 4 4" xfId="18856"/>
    <cellStyle name="40% - Accent6 22 2 2 5" xfId="3508"/>
    <cellStyle name="40% - Accent6 22 2 2 5 2" xfId="7266"/>
    <cellStyle name="40% - Accent6 22 2 2 5 2 2" xfId="14776"/>
    <cellStyle name="40% - Accent6 22 2 2 5 2 2 2" xfId="30982"/>
    <cellStyle name="40% - Accent6 22 2 2 5 2 3" xfId="23472"/>
    <cellStyle name="40% - Accent6 22 2 2 5 3" xfId="11173"/>
    <cellStyle name="40% - Accent6 22 2 2 5 3 2" xfId="27379"/>
    <cellStyle name="40% - Accent6 22 2 2 5 4" xfId="19726"/>
    <cellStyle name="40% - Accent6 22 2 2 6" xfId="4032"/>
    <cellStyle name="40% - Accent6 22 2 2 6 2" xfId="7702"/>
    <cellStyle name="40% - Accent6 22 2 2 6 2 2" xfId="15209"/>
    <cellStyle name="40% - Accent6 22 2 2 6 2 2 2" xfId="31415"/>
    <cellStyle name="40% - Accent6 22 2 2 6 2 3" xfId="23908"/>
    <cellStyle name="40% - Accent6 22 2 2 6 3" xfId="11595"/>
    <cellStyle name="40% - Accent6 22 2 2 6 3 2" xfId="27801"/>
    <cellStyle name="40% - Accent6 22 2 2 6 4" xfId="20238"/>
    <cellStyle name="40% - Accent6 22 2 2 7" xfId="4457"/>
    <cellStyle name="40% - Accent6 22 2 2 7 2" xfId="8127"/>
    <cellStyle name="40% - Accent6 22 2 2 7 2 2" xfId="15634"/>
    <cellStyle name="40% - Accent6 22 2 2 7 2 2 2" xfId="31840"/>
    <cellStyle name="40% - Accent6 22 2 2 7 2 3" xfId="24333"/>
    <cellStyle name="40% - Accent6 22 2 2 7 3" xfId="12020"/>
    <cellStyle name="40% - Accent6 22 2 2 7 3 2" xfId="28226"/>
    <cellStyle name="40% - Accent6 22 2 2 7 4" xfId="20663"/>
    <cellStyle name="40% - Accent6 22 2 2 8" xfId="4882"/>
    <cellStyle name="40% - Accent6 22 2 2 8 2" xfId="8550"/>
    <cellStyle name="40% - Accent6 22 2 2 8 2 2" xfId="16057"/>
    <cellStyle name="40% - Accent6 22 2 2 8 2 2 2" xfId="32263"/>
    <cellStyle name="40% - Accent6 22 2 2 8 2 3" xfId="24756"/>
    <cellStyle name="40% - Accent6 22 2 2 8 3" xfId="12442"/>
    <cellStyle name="40% - Accent6 22 2 2 8 3 2" xfId="28648"/>
    <cellStyle name="40% - Accent6 22 2 2 8 4" xfId="21088"/>
    <cellStyle name="40% - Accent6 22 2 2 9" xfId="5368"/>
    <cellStyle name="40% - Accent6 22 2 2 9 2" xfId="12917"/>
    <cellStyle name="40% - Accent6 22 2 2 9 2 2" xfId="29123"/>
    <cellStyle name="40% - Accent6 22 2 2 9 3" xfId="21574"/>
    <cellStyle name="40% - Accent6 22 2 3" xfId="1881"/>
    <cellStyle name="40% - Accent6 22 2 3 10" xfId="18188"/>
    <cellStyle name="40% - Accent6 22 2 3 2" xfId="2390"/>
    <cellStyle name="40% - Accent6 22 2 3 2 2" xfId="3237"/>
    <cellStyle name="40% - Accent6 22 2 3 2 2 2" xfId="7019"/>
    <cellStyle name="40% - Accent6 22 2 3 2 2 2 2" xfId="14530"/>
    <cellStyle name="40% - Accent6 22 2 3 2 2 2 2 2" xfId="30736"/>
    <cellStyle name="40% - Accent6 22 2 3 2 2 2 3" xfId="23225"/>
    <cellStyle name="40% - Accent6 22 2 3 2 2 3" xfId="10930"/>
    <cellStyle name="40% - Accent6 22 2 3 2 2 3 2" xfId="27136"/>
    <cellStyle name="40% - Accent6 22 2 3 2 2 4" xfId="19459"/>
    <cellStyle name="40% - Accent6 22 2 3 2 3" xfId="6174"/>
    <cellStyle name="40% - Accent6 22 2 3 2 3 2" xfId="13686"/>
    <cellStyle name="40% - Accent6 22 2 3 2 3 2 2" xfId="29892"/>
    <cellStyle name="40% - Accent6 22 2 3 2 3 3" xfId="22380"/>
    <cellStyle name="40% - Accent6 22 2 3 2 4" xfId="10086"/>
    <cellStyle name="40% - Accent6 22 2 3 2 4 2" xfId="26292"/>
    <cellStyle name="40% - Accent6 22 2 3 2 5" xfId="18614"/>
    <cellStyle name="40% - Accent6 22 2 3 3" xfId="2812"/>
    <cellStyle name="40% - Accent6 22 2 3 3 2" xfId="6596"/>
    <cellStyle name="40% - Accent6 22 2 3 3 2 2" xfId="14108"/>
    <cellStyle name="40% - Accent6 22 2 3 3 2 2 2" xfId="30314"/>
    <cellStyle name="40% - Accent6 22 2 3 3 2 3" xfId="22802"/>
    <cellStyle name="40% - Accent6 22 2 3 3 3" xfId="10508"/>
    <cellStyle name="40% - Accent6 22 2 3 3 3 2" xfId="26714"/>
    <cellStyle name="40% - Accent6 22 2 3 3 4" xfId="19036"/>
    <cellStyle name="40% - Accent6 22 2 3 4" xfId="3743"/>
    <cellStyle name="40% - Accent6 22 2 3 4 2" xfId="7453"/>
    <cellStyle name="40% - Accent6 22 2 3 4 2 2" xfId="14962"/>
    <cellStyle name="40% - Accent6 22 2 3 4 2 2 2" xfId="31168"/>
    <cellStyle name="40% - Accent6 22 2 3 4 2 3" xfId="23659"/>
    <cellStyle name="40% - Accent6 22 2 3 4 3" xfId="11353"/>
    <cellStyle name="40% - Accent6 22 2 3 4 3 2" xfId="27559"/>
    <cellStyle name="40% - Accent6 22 2 3 4 4" xfId="19954"/>
    <cellStyle name="40% - Accent6 22 2 3 5" xfId="4212"/>
    <cellStyle name="40% - Accent6 22 2 3 5 2" xfId="7882"/>
    <cellStyle name="40% - Accent6 22 2 3 5 2 2" xfId="15389"/>
    <cellStyle name="40% - Accent6 22 2 3 5 2 2 2" xfId="31595"/>
    <cellStyle name="40% - Accent6 22 2 3 5 2 3" xfId="24088"/>
    <cellStyle name="40% - Accent6 22 2 3 5 3" xfId="11775"/>
    <cellStyle name="40% - Accent6 22 2 3 5 3 2" xfId="27981"/>
    <cellStyle name="40% - Accent6 22 2 3 5 4" xfId="20418"/>
    <cellStyle name="40% - Accent6 22 2 3 6" xfId="4637"/>
    <cellStyle name="40% - Accent6 22 2 3 6 2" xfId="8307"/>
    <cellStyle name="40% - Accent6 22 2 3 6 2 2" xfId="15814"/>
    <cellStyle name="40% - Accent6 22 2 3 6 2 2 2" xfId="32020"/>
    <cellStyle name="40% - Accent6 22 2 3 6 2 3" xfId="24513"/>
    <cellStyle name="40% - Accent6 22 2 3 6 3" xfId="12200"/>
    <cellStyle name="40% - Accent6 22 2 3 6 3 2" xfId="28406"/>
    <cellStyle name="40% - Accent6 22 2 3 6 4" xfId="20843"/>
    <cellStyle name="40% - Accent6 22 2 3 7" xfId="5064"/>
    <cellStyle name="40% - Accent6 22 2 3 7 2" xfId="8730"/>
    <cellStyle name="40% - Accent6 22 2 3 7 2 2" xfId="16237"/>
    <cellStyle name="40% - Accent6 22 2 3 7 2 2 2" xfId="32443"/>
    <cellStyle name="40% - Accent6 22 2 3 7 2 3" xfId="24936"/>
    <cellStyle name="40% - Accent6 22 2 3 7 3" xfId="12622"/>
    <cellStyle name="40% - Accent6 22 2 3 7 3 2" xfId="28828"/>
    <cellStyle name="40% - Accent6 22 2 3 7 4" xfId="21270"/>
    <cellStyle name="40% - Accent6 22 2 3 8" xfId="5736"/>
    <cellStyle name="40% - Accent6 22 2 3 8 2" xfId="13251"/>
    <cellStyle name="40% - Accent6 22 2 3 8 2 2" xfId="29457"/>
    <cellStyle name="40% - Accent6 22 2 3 8 3" xfId="21942"/>
    <cellStyle name="40% - Accent6 22 2 3 9" xfId="9663"/>
    <cellStyle name="40% - Accent6 22 2 3 9 2" xfId="25869"/>
    <cellStyle name="40% - Accent6 22 2 4" xfId="2077"/>
    <cellStyle name="40% - Accent6 22 2 4 2" xfId="2990"/>
    <cellStyle name="40% - Accent6 22 2 4 2 2" xfId="6772"/>
    <cellStyle name="40% - Accent6 22 2 4 2 2 2" xfId="14283"/>
    <cellStyle name="40% - Accent6 22 2 4 2 2 2 2" xfId="30489"/>
    <cellStyle name="40% - Accent6 22 2 4 2 2 3" xfId="22978"/>
    <cellStyle name="40% - Accent6 22 2 4 2 3" xfId="10683"/>
    <cellStyle name="40% - Accent6 22 2 4 2 3 2" xfId="26889"/>
    <cellStyle name="40% - Accent6 22 2 4 2 4" xfId="19212"/>
    <cellStyle name="40% - Accent6 22 2 4 3" xfId="5916"/>
    <cellStyle name="40% - Accent6 22 2 4 3 2" xfId="13430"/>
    <cellStyle name="40% - Accent6 22 2 4 3 2 2" xfId="29636"/>
    <cellStyle name="40% - Accent6 22 2 4 3 3" xfId="22122"/>
    <cellStyle name="40% - Accent6 22 2 4 4" xfId="9839"/>
    <cellStyle name="40% - Accent6 22 2 4 4 2" xfId="26045"/>
    <cellStyle name="40% - Accent6 22 2 4 5" xfId="18366"/>
    <cellStyle name="40% - Accent6 22 2 5" xfId="2565"/>
    <cellStyle name="40% - Accent6 22 2 5 2" xfId="6349"/>
    <cellStyle name="40% - Accent6 22 2 5 2 2" xfId="13861"/>
    <cellStyle name="40% - Accent6 22 2 5 2 2 2" xfId="30067"/>
    <cellStyle name="40% - Accent6 22 2 5 2 3" xfId="22555"/>
    <cellStyle name="40% - Accent6 22 2 5 3" xfId="10261"/>
    <cellStyle name="40% - Accent6 22 2 5 3 2" xfId="26467"/>
    <cellStyle name="40% - Accent6 22 2 5 4" xfId="18789"/>
    <cellStyle name="40% - Accent6 22 2 6" xfId="3441"/>
    <cellStyle name="40% - Accent6 22 2 6 2" xfId="7199"/>
    <cellStyle name="40% - Accent6 22 2 6 2 2" xfId="14709"/>
    <cellStyle name="40% - Accent6 22 2 6 2 2 2" xfId="30915"/>
    <cellStyle name="40% - Accent6 22 2 6 2 3" xfId="23405"/>
    <cellStyle name="40% - Accent6 22 2 6 3" xfId="11106"/>
    <cellStyle name="40% - Accent6 22 2 6 3 2" xfId="27312"/>
    <cellStyle name="40% - Accent6 22 2 6 4" xfId="19659"/>
    <cellStyle name="40% - Accent6 22 2 7" xfId="3965"/>
    <cellStyle name="40% - Accent6 22 2 7 2" xfId="7635"/>
    <cellStyle name="40% - Accent6 22 2 7 2 2" xfId="15142"/>
    <cellStyle name="40% - Accent6 22 2 7 2 2 2" xfId="31348"/>
    <cellStyle name="40% - Accent6 22 2 7 2 3" xfId="23841"/>
    <cellStyle name="40% - Accent6 22 2 7 3" xfId="11528"/>
    <cellStyle name="40% - Accent6 22 2 7 3 2" xfId="27734"/>
    <cellStyle name="40% - Accent6 22 2 7 4" xfId="20171"/>
    <cellStyle name="40% - Accent6 22 2 8" xfId="4390"/>
    <cellStyle name="40% - Accent6 22 2 8 2" xfId="8060"/>
    <cellStyle name="40% - Accent6 22 2 8 2 2" xfId="15567"/>
    <cellStyle name="40% - Accent6 22 2 8 2 2 2" xfId="31773"/>
    <cellStyle name="40% - Accent6 22 2 8 2 3" xfId="24266"/>
    <cellStyle name="40% - Accent6 22 2 8 3" xfId="11953"/>
    <cellStyle name="40% - Accent6 22 2 8 3 2" xfId="28159"/>
    <cellStyle name="40% - Accent6 22 2 8 4" xfId="20596"/>
    <cellStyle name="40% - Accent6 22 2 9" xfId="4814"/>
    <cellStyle name="40% - Accent6 22 2 9 2" xfId="8483"/>
    <cellStyle name="40% - Accent6 22 2 9 2 2" xfId="15990"/>
    <cellStyle name="40% - Accent6 22 2 9 2 2 2" xfId="32196"/>
    <cellStyle name="40% - Accent6 22 2 9 2 3" xfId="24689"/>
    <cellStyle name="40% - Accent6 22 2 9 3" xfId="12375"/>
    <cellStyle name="40% - Accent6 22 2 9 3 2" xfId="28581"/>
    <cellStyle name="40% - Accent6 22 2 9 4" xfId="21020"/>
    <cellStyle name="40% - Accent6 22 3" xfId="524"/>
    <cellStyle name="40% - Accent6 22 3 10" xfId="5323"/>
    <cellStyle name="40% - Accent6 22 3 10 2" xfId="12872"/>
    <cellStyle name="40% - Accent6 22 3 10 2 2" xfId="29078"/>
    <cellStyle name="40% - Accent6 22 3 10 3" xfId="21529"/>
    <cellStyle name="40% - Accent6 22 3 11" xfId="9438"/>
    <cellStyle name="40% - Accent6 22 3 11 2" xfId="25644"/>
    <cellStyle name="40% - Accent6 22 3 12" xfId="17955"/>
    <cellStyle name="40% - Accent6 22 3 2" xfId="595"/>
    <cellStyle name="40% - Accent6 22 3 2 10" xfId="9505"/>
    <cellStyle name="40% - Accent6 22 3 2 10 2" xfId="25711"/>
    <cellStyle name="40% - Accent6 22 3 2 11" xfId="18023"/>
    <cellStyle name="40% - Accent6 22 3 2 2" xfId="1882"/>
    <cellStyle name="40% - Accent6 22 3 2 2 10" xfId="18189"/>
    <cellStyle name="40% - Accent6 22 3 2 2 2" xfId="2391"/>
    <cellStyle name="40% - Accent6 22 3 2 2 2 2" xfId="3238"/>
    <cellStyle name="40% - Accent6 22 3 2 2 2 2 2" xfId="7020"/>
    <cellStyle name="40% - Accent6 22 3 2 2 2 2 2 2" xfId="14531"/>
    <cellStyle name="40% - Accent6 22 3 2 2 2 2 2 2 2" xfId="30737"/>
    <cellStyle name="40% - Accent6 22 3 2 2 2 2 2 3" xfId="23226"/>
    <cellStyle name="40% - Accent6 22 3 2 2 2 2 3" xfId="10931"/>
    <cellStyle name="40% - Accent6 22 3 2 2 2 2 3 2" xfId="27137"/>
    <cellStyle name="40% - Accent6 22 3 2 2 2 2 4" xfId="19460"/>
    <cellStyle name="40% - Accent6 22 3 2 2 2 3" xfId="6175"/>
    <cellStyle name="40% - Accent6 22 3 2 2 2 3 2" xfId="13687"/>
    <cellStyle name="40% - Accent6 22 3 2 2 2 3 2 2" xfId="29893"/>
    <cellStyle name="40% - Accent6 22 3 2 2 2 3 3" xfId="22381"/>
    <cellStyle name="40% - Accent6 22 3 2 2 2 4" xfId="10087"/>
    <cellStyle name="40% - Accent6 22 3 2 2 2 4 2" xfId="26293"/>
    <cellStyle name="40% - Accent6 22 3 2 2 2 5" xfId="18615"/>
    <cellStyle name="40% - Accent6 22 3 2 2 3" xfId="2813"/>
    <cellStyle name="40% - Accent6 22 3 2 2 3 2" xfId="6597"/>
    <cellStyle name="40% - Accent6 22 3 2 2 3 2 2" xfId="14109"/>
    <cellStyle name="40% - Accent6 22 3 2 2 3 2 2 2" xfId="30315"/>
    <cellStyle name="40% - Accent6 22 3 2 2 3 2 3" xfId="22803"/>
    <cellStyle name="40% - Accent6 22 3 2 2 3 3" xfId="10509"/>
    <cellStyle name="40% - Accent6 22 3 2 2 3 3 2" xfId="26715"/>
    <cellStyle name="40% - Accent6 22 3 2 2 3 4" xfId="19037"/>
    <cellStyle name="40% - Accent6 22 3 2 2 4" xfId="3744"/>
    <cellStyle name="40% - Accent6 22 3 2 2 4 2" xfId="7454"/>
    <cellStyle name="40% - Accent6 22 3 2 2 4 2 2" xfId="14963"/>
    <cellStyle name="40% - Accent6 22 3 2 2 4 2 2 2" xfId="31169"/>
    <cellStyle name="40% - Accent6 22 3 2 2 4 2 3" xfId="23660"/>
    <cellStyle name="40% - Accent6 22 3 2 2 4 3" xfId="11354"/>
    <cellStyle name="40% - Accent6 22 3 2 2 4 3 2" xfId="27560"/>
    <cellStyle name="40% - Accent6 22 3 2 2 4 4" xfId="19955"/>
    <cellStyle name="40% - Accent6 22 3 2 2 5" xfId="4213"/>
    <cellStyle name="40% - Accent6 22 3 2 2 5 2" xfId="7883"/>
    <cellStyle name="40% - Accent6 22 3 2 2 5 2 2" xfId="15390"/>
    <cellStyle name="40% - Accent6 22 3 2 2 5 2 2 2" xfId="31596"/>
    <cellStyle name="40% - Accent6 22 3 2 2 5 2 3" xfId="24089"/>
    <cellStyle name="40% - Accent6 22 3 2 2 5 3" xfId="11776"/>
    <cellStyle name="40% - Accent6 22 3 2 2 5 3 2" xfId="27982"/>
    <cellStyle name="40% - Accent6 22 3 2 2 5 4" xfId="20419"/>
    <cellStyle name="40% - Accent6 22 3 2 2 6" xfId="4638"/>
    <cellStyle name="40% - Accent6 22 3 2 2 6 2" xfId="8308"/>
    <cellStyle name="40% - Accent6 22 3 2 2 6 2 2" xfId="15815"/>
    <cellStyle name="40% - Accent6 22 3 2 2 6 2 2 2" xfId="32021"/>
    <cellStyle name="40% - Accent6 22 3 2 2 6 2 3" xfId="24514"/>
    <cellStyle name="40% - Accent6 22 3 2 2 6 3" xfId="12201"/>
    <cellStyle name="40% - Accent6 22 3 2 2 6 3 2" xfId="28407"/>
    <cellStyle name="40% - Accent6 22 3 2 2 6 4" xfId="20844"/>
    <cellStyle name="40% - Accent6 22 3 2 2 7" xfId="5065"/>
    <cellStyle name="40% - Accent6 22 3 2 2 7 2" xfId="8731"/>
    <cellStyle name="40% - Accent6 22 3 2 2 7 2 2" xfId="16238"/>
    <cellStyle name="40% - Accent6 22 3 2 2 7 2 2 2" xfId="32444"/>
    <cellStyle name="40% - Accent6 22 3 2 2 7 2 3" xfId="24937"/>
    <cellStyle name="40% - Accent6 22 3 2 2 7 3" xfId="12623"/>
    <cellStyle name="40% - Accent6 22 3 2 2 7 3 2" xfId="28829"/>
    <cellStyle name="40% - Accent6 22 3 2 2 7 4" xfId="21271"/>
    <cellStyle name="40% - Accent6 22 3 2 2 8" xfId="5737"/>
    <cellStyle name="40% - Accent6 22 3 2 2 8 2" xfId="13252"/>
    <cellStyle name="40% - Accent6 22 3 2 2 8 2 2" xfId="29458"/>
    <cellStyle name="40% - Accent6 22 3 2 2 8 3" xfId="21943"/>
    <cellStyle name="40% - Accent6 22 3 2 2 9" xfId="9664"/>
    <cellStyle name="40% - Accent6 22 3 2 2 9 2" xfId="25870"/>
    <cellStyle name="40% - Accent6 22 3 2 3" xfId="2166"/>
    <cellStyle name="40% - Accent6 22 3 2 3 2" xfId="3079"/>
    <cellStyle name="40% - Accent6 22 3 2 3 2 2" xfId="6861"/>
    <cellStyle name="40% - Accent6 22 3 2 3 2 2 2" xfId="14372"/>
    <cellStyle name="40% - Accent6 22 3 2 3 2 2 2 2" xfId="30578"/>
    <cellStyle name="40% - Accent6 22 3 2 3 2 2 3" xfId="23067"/>
    <cellStyle name="40% - Accent6 22 3 2 3 2 3" xfId="10772"/>
    <cellStyle name="40% - Accent6 22 3 2 3 2 3 2" xfId="26978"/>
    <cellStyle name="40% - Accent6 22 3 2 3 2 4" xfId="19301"/>
    <cellStyle name="40% - Accent6 22 3 2 3 3" xfId="6005"/>
    <cellStyle name="40% - Accent6 22 3 2 3 3 2" xfId="13519"/>
    <cellStyle name="40% - Accent6 22 3 2 3 3 2 2" xfId="29725"/>
    <cellStyle name="40% - Accent6 22 3 2 3 3 3" xfId="22211"/>
    <cellStyle name="40% - Accent6 22 3 2 3 4" xfId="9928"/>
    <cellStyle name="40% - Accent6 22 3 2 3 4 2" xfId="26134"/>
    <cellStyle name="40% - Accent6 22 3 2 3 5" xfId="18455"/>
    <cellStyle name="40% - Accent6 22 3 2 4" xfId="2654"/>
    <cellStyle name="40% - Accent6 22 3 2 4 2" xfId="6438"/>
    <cellStyle name="40% - Accent6 22 3 2 4 2 2" xfId="13950"/>
    <cellStyle name="40% - Accent6 22 3 2 4 2 2 2" xfId="30156"/>
    <cellStyle name="40% - Accent6 22 3 2 4 2 3" xfId="22644"/>
    <cellStyle name="40% - Accent6 22 3 2 4 3" xfId="10350"/>
    <cellStyle name="40% - Accent6 22 3 2 4 3 2" xfId="26556"/>
    <cellStyle name="40% - Accent6 22 3 2 4 4" xfId="18878"/>
    <cellStyle name="40% - Accent6 22 3 2 5" xfId="3530"/>
    <cellStyle name="40% - Accent6 22 3 2 5 2" xfId="7288"/>
    <cellStyle name="40% - Accent6 22 3 2 5 2 2" xfId="14798"/>
    <cellStyle name="40% - Accent6 22 3 2 5 2 2 2" xfId="31004"/>
    <cellStyle name="40% - Accent6 22 3 2 5 2 3" xfId="23494"/>
    <cellStyle name="40% - Accent6 22 3 2 5 3" xfId="11195"/>
    <cellStyle name="40% - Accent6 22 3 2 5 3 2" xfId="27401"/>
    <cellStyle name="40% - Accent6 22 3 2 5 4" xfId="19748"/>
    <cellStyle name="40% - Accent6 22 3 2 6" xfId="4054"/>
    <cellStyle name="40% - Accent6 22 3 2 6 2" xfId="7724"/>
    <cellStyle name="40% - Accent6 22 3 2 6 2 2" xfId="15231"/>
    <cellStyle name="40% - Accent6 22 3 2 6 2 2 2" xfId="31437"/>
    <cellStyle name="40% - Accent6 22 3 2 6 2 3" xfId="23930"/>
    <cellStyle name="40% - Accent6 22 3 2 6 3" xfId="11617"/>
    <cellStyle name="40% - Accent6 22 3 2 6 3 2" xfId="27823"/>
    <cellStyle name="40% - Accent6 22 3 2 6 4" xfId="20260"/>
    <cellStyle name="40% - Accent6 22 3 2 7" xfId="4479"/>
    <cellStyle name="40% - Accent6 22 3 2 7 2" xfId="8149"/>
    <cellStyle name="40% - Accent6 22 3 2 7 2 2" xfId="15656"/>
    <cellStyle name="40% - Accent6 22 3 2 7 2 2 2" xfId="31862"/>
    <cellStyle name="40% - Accent6 22 3 2 7 2 3" xfId="24355"/>
    <cellStyle name="40% - Accent6 22 3 2 7 3" xfId="12042"/>
    <cellStyle name="40% - Accent6 22 3 2 7 3 2" xfId="28248"/>
    <cellStyle name="40% - Accent6 22 3 2 7 4" xfId="20685"/>
    <cellStyle name="40% - Accent6 22 3 2 8" xfId="4904"/>
    <cellStyle name="40% - Accent6 22 3 2 8 2" xfId="8572"/>
    <cellStyle name="40% - Accent6 22 3 2 8 2 2" xfId="16079"/>
    <cellStyle name="40% - Accent6 22 3 2 8 2 2 2" xfId="32285"/>
    <cellStyle name="40% - Accent6 22 3 2 8 2 3" xfId="24778"/>
    <cellStyle name="40% - Accent6 22 3 2 8 3" xfId="12464"/>
    <cellStyle name="40% - Accent6 22 3 2 8 3 2" xfId="28670"/>
    <cellStyle name="40% - Accent6 22 3 2 8 4" xfId="21110"/>
    <cellStyle name="40% - Accent6 22 3 2 9" xfId="5390"/>
    <cellStyle name="40% - Accent6 22 3 2 9 2" xfId="12939"/>
    <cellStyle name="40% - Accent6 22 3 2 9 2 2" xfId="29145"/>
    <cellStyle name="40% - Accent6 22 3 2 9 3" xfId="21596"/>
    <cellStyle name="40% - Accent6 22 3 3" xfId="1883"/>
    <cellStyle name="40% - Accent6 22 3 3 10" xfId="18190"/>
    <cellStyle name="40% - Accent6 22 3 3 2" xfId="2392"/>
    <cellStyle name="40% - Accent6 22 3 3 2 2" xfId="3239"/>
    <cellStyle name="40% - Accent6 22 3 3 2 2 2" xfId="7021"/>
    <cellStyle name="40% - Accent6 22 3 3 2 2 2 2" xfId="14532"/>
    <cellStyle name="40% - Accent6 22 3 3 2 2 2 2 2" xfId="30738"/>
    <cellStyle name="40% - Accent6 22 3 3 2 2 2 3" xfId="23227"/>
    <cellStyle name="40% - Accent6 22 3 3 2 2 3" xfId="10932"/>
    <cellStyle name="40% - Accent6 22 3 3 2 2 3 2" xfId="27138"/>
    <cellStyle name="40% - Accent6 22 3 3 2 2 4" xfId="19461"/>
    <cellStyle name="40% - Accent6 22 3 3 2 3" xfId="6176"/>
    <cellStyle name="40% - Accent6 22 3 3 2 3 2" xfId="13688"/>
    <cellStyle name="40% - Accent6 22 3 3 2 3 2 2" xfId="29894"/>
    <cellStyle name="40% - Accent6 22 3 3 2 3 3" xfId="22382"/>
    <cellStyle name="40% - Accent6 22 3 3 2 4" xfId="10088"/>
    <cellStyle name="40% - Accent6 22 3 3 2 4 2" xfId="26294"/>
    <cellStyle name="40% - Accent6 22 3 3 2 5" xfId="18616"/>
    <cellStyle name="40% - Accent6 22 3 3 3" xfId="2814"/>
    <cellStyle name="40% - Accent6 22 3 3 3 2" xfId="6598"/>
    <cellStyle name="40% - Accent6 22 3 3 3 2 2" xfId="14110"/>
    <cellStyle name="40% - Accent6 22 3 3 3 2 2 2" xfId="30316"/>
    <cellStyle name="40% - Accent6 22 3 3 3 2 3" xfId="22804"/>
    <cellStyle name="40% - Accent6 22 3 3 3 3" xfId="10510"/>
    <cellStyle name="40% - Accent6 22 3 3 3 3 2" xfId="26716"/>
    <cellStyle name="40% - Accent6 22 3 3 3 4" xfId="19038"/>
    <cellStyle name="40% - Accent6 22 3 3 4" xfId="3745"/>
    <cellStyle name="40% - Accent6 22 3 3 4 2" xfId="7455"/>
    <cellStyle name="40% - Accent6 22 3 3 4 2 2" xfId="14964"/>
    <cellStyle name="40% - Accent6 22 3 3 4 2 2 2" xfId="31170"/>
    <cellStyle name="40% - Accent6 22 3 3 4 2 3" xfId="23661"/>
    <cellStyle name="40% - Accent6 22 3 3 4 3" xfId="11355"/>
    <cellStyle name="40% - Accent6 22 3 3 4 3 2" xfId="27561"/>
    <cellStyle name="40% - Accent6 22 3 3 4 4" xfId="19956"/>
    <cellStyle name="40% - Accent6 22 3 3 5" xfId="4214"/>
    <cellStyle name="40% - Accent6 22 3 3 5 2" xfId="7884"/>
    <cellStyle name="40% - Accent6 22 3 3 5 2 2" xfId="15391"/>
    <cellStyle name="40% - Accent6 22 3 3 5 2 2 2" xfId="31597"/>
    <cellStyle name="40% - Accent6 22 3 3 5 2 3" xfId="24090"/>
    <cellStyle name="40% - Accent6 22 3 3 5 3" xfId="11777"/>
    <cellStyle name="40% - Accent6 22 3 3 5 3 2" xfId="27983"/>
    <cellStyle name="40% - Accent6 22 3 3 5 4" xfId="20420"/>
    <cellStyle name="40% - Accent6 22 3 3 6" xfId="4639"/>
    <cellStyle name="40% - Accent6 22 3 3 6 2" xfId="8309"/>
    <cellStyle name="40% - Accent6 22 3 3 6 2 2" xfId="15816"/>
    <cellStyle name="40% - Accent6 22 3 3 6 2 2 2" xfId="32022"/>
    <cellStyle name="40% - Accent6 22 3 3 6 2 3" xfId="24515"/>
    <cellStyle name="40% - Accent6 22 3 3 6 3" xfId="12202"/>
    <cellStyle name="40% - Accent6 22 3 3 6 3 2" xfId="28408"/>
    <cellStyle name="40% - Accent6 22 3 3 6 4" xfId="20845"/>
    <cellStyle name="40% - Accent6 22 3 3 7" xfId="5066"/>
    <cellStyle name="40% - Accent6 22 3 3 7 2" xfId="8732"/>
    <cellStyle name="40% - Accent6 22 3 3 7 2 2" xfId="16239"/>
    <cellStyle name="40% - Accent6 22 3 3 7 2 2 2" xfId="32445"/>
    <cellStyle name="40% - Accent6 22 3 3 7 2 3" xfId="24938"/>
    <cellStyle name="40% - Accent6 22 3 3 7 3" xfId="12624"/>
    <cellStyle name="40% - Accent6 22 3 3 7 3 2" xfId="28830"/>
    <cellStyle name="40% - Accent6 22 3 3 7 4" xfId="21272"/>
    <cellStyle name="40% - Accent6 22 3 3 8" xfId="5738"/>
    <cellStyle name="40% - Accent6 22 3 3 8 2" xfId="13253"/>
    <cellStyle name="40% - Accent6 22 3 3 8 2 2" xfId="29459"/>
    <cellStyle name="40% - Accent6 22 3 3 8 3" xfId="21944"/>
    <cellStyle name="40% - Accent6 22 3 3 9" xfId="9665"/>
    <cellStyle name="40% - Accent6 22 3 3 9 2" xfId="25871"/>
    <cellStyle name="40% - Accent6 22 3 4" xfId="2099"/>
    <cellStyle name="40% - Accent6 22 3 4 2" xfId="3012"/>
    <cellStyle name="40% - Accent6 22 3 4 2 2" xfId="6794"/>
    <cellStyle name="40% - Accent6 22 3 4 2 2 2" xfId="14305"/>
    <cellStyle name="40% - Accent6 22 3 4 2 2 2 2" xfId="30511"/>
    <cellStyle name="40% - Accent6 22 3 4 2 2 3" xfId="23000"/>
    <cellStyle name="40% - Accent6 22 3 4 2 3" xfId="10705"/>
    <cellStyle name="40% - Accent6 22 3 4 2 3 2" xfId="26911"/>
    <cellStyle name="40% - Accent6 22 3 4 2 4" xfId="19234"/>
    <cellStyle name="40% - Accent6 22 3 4 3" xfId="5938"/>
    <cellStyle name="40% - Accent6 22 3 4 3 2" xfId="13452"/>
    <cellStyle name="40% - Accent6 22 3 4 3 2 2" xfId="29658"/>
    <cellStyle name="40% - Accent6 22 3 4 3 3" xfId="22144"/>
    <cellStyle name="40% - Accent6 22 3 4 4" xfId="9861"/>
    <cellStyle name="40% - Accent6 22 3 4 4 2" xfId="26067"/>
    <cellStyle name="40% - Accent6 22 3 4 5" xfId="18388"/>
    <cellStyle name="40% - Accent6 22 3 5" xfId="2587"/>
    <cellStyle name="40% - Accent6 22 3 5 2" xfId="6371"/>
    <cellStyle name="40% - Accent6 22 3 5 2 2" xfId="13883"/>
    <cellStyle name="40% - Accent6 22 3 5 2 2 2" xfId="30089"/>
    <cellStyle name="40% - Accent6 22 3 5 2 3" xfId="22577"/>
    <cellStyle name="40% - Accent6 22 3 5 3" xfId="10283"/>
    <cellStyle name="40% - Accent6 22 3 5 3 2" xfId="26489"/>
    <cellStyle name="40% - Accent6 22 3 5 4" xfId="18811"/>
    <cellStyle name="40% - Accent6 22 3 6" xfId="3463"/>
    <cellStyle name="40% - Accent6 22 3 6 2" xfId="7221"/>
    <cellStyle name="40% - Accent6 22 3 6 2 2" xfId="14731"/>
    <cellStyle name="40% - Accent6 22 3 6 2 2 2" xfId="30937"/>
    <cellStyle name="40% - Accent6 22 3 6 2 3" xfId="23427"/>
    <cellStyle name="40% - Accent6 22 3 6 3" xfId="11128"/>
    <cellStyle name="40% - Accent6 22 3 6 3 2" xfId="27334"/>
    <cellStyle name="40% - Accent6 22 3 6 4" xfId="19681"/>
    <cellStyle name="40% - Accent6 22 3 7" xfId="3987"/>
    <cellStyle name="40% - Accent6 22 3 7 2" xfId="7657"/>
    <cellStyle name="40% - Accent6 22 3 7 2 2" xfId="15164"/>
    <cellStyle name="40% - Accent6 22 3 7 2 2 2" xfId="31370"/>
    <cellStyle name="40% - Accent6 22 3 7 2 3" xfId="23863"/>
    <cellStyle name="40% - Accent6 22 3 7 3" xfId="11550"/>
    <cellStyle name="40% - Accent6 22 3 7 3 2" xfId="27756"/>
    <cellStyle name="40% - Accent6 22 3 7 4" xfId="20193"/>
    <cellStyle name="40% - Accent6 22 3 8" xfId="4412"/>
    <cellStyle name="40% - Accent6 22 3 8 2" xfId="8082"/>
    <cellStyle name="40% - Accent6 22 3 8 2 2" xfId="15589"/>
    <cellStyle name="40% - Accent6 22 3 8 2 2 2" xfId="31795"/>
    <cellStyle name="40% - Accent6 22 3 8 2 3" xfId="24288"/>
    <cellStyle name="40% - Accent6 22 3 8 3" xfId="11975"/>
    <cellStyle name="40% - Accent6 22 3 8 3 2" xfId="28181"/>
    <cellStyle name="40% - Accent6 22 3 8 4" xfId="20618"/>
    <cellStyle name="40% - Accent6 22 3 9" xfId="4836"/>
    <cellStyle name="40% - Accent6 22 3 9 2" xfId="8505"/>
    <cellStyle name="40% - Accent6 22 3 9 2 2" xfId="16012"/>
    <cellStyle name="40% - Accent6 22 3 9 2 2 2" xfId="32218"/>
    <cellStyle name="40% - Accent6 22 3 9 2 3" xfId="24711"/>
    <cellStyle name="40% - Accent6 22 3 9 3" xfId="12397"/>
    <cellStyle name="40% - Accent6 22 3 9 3 2" xfId="28603"/>
    <cellStyle name="40% - Accent6 22 3 9 4" xfId="21042"/>
    <cellStyle name="40% - Accent6 22 4" xfId="551"/>
    <cellStyle name="40% - Accent6 22 4 10" xfId="9461"/>
    <cellStyle name="40% - Accent6 22 4 10 2" xfId="25667"/>
    <cellStyle name="40% - Accent6 22 4 11" xfId="17979"/>
    <cellStyle name="40% - Accent6 22 4 2" xfId="1884"/>
    <cellStyle name="40% - Accent6 22 4 2 10" xfId="18191"/>
    <cellStyle name="40% - Accent6 22 4 2 2" xfId="2393"/>
    <cellStyle name="40% - Accent6 22 4 2 2 2" xfId="3240"/>
    <cellStyle name="40% - Accent6 22 4 2 2 2 2" xfId="7022"/>
    <cellStyle name="40% - Accent6 22 4 2 2 2 2 2" xfId="14533"/>
    <cellStyle name="40% - Accent6 22 4 2 2 2 2 2 2" xfId="30739"/>
    <cellStyle name="40% - Accent6 22 4 2 2 2 2 3" xfId="23228"/>
    <cellStyle name="40% - Accent6 22 4 2 2 2 3" xfId="10933"/>
    <cellStyle name="40% - Accent6 22 4 2 2 2 3 2" xfId="27139"/>
    <cellStyle name="40% - Accent6 22 4 2 2 2 4" xfId="19462"/>
    <cellStyle name="40% - Accent6 22 4 2 2 3" xfId="6177"/>
    <cellStyle name="40% - Accent6 22 4 2 2 3 2" xfId="13689"/>
    <cellStyle name="40% - Accent6 22 4 2 2 3 2 2" xfId="29895"/>
    <cellStyle name="40% - Accent6 22 4 2 2 3 3" xfId="22383"/>
    <cellStyle name="40% - Accent6 22 4 2 2 4" xfId="10089"/>
    <cellStyle name="40% - Accent6 22 4 2 2 4 2" xfId="26295"/>
    <cellStyle name="40% - Accent6 22 4 2 2 5" xfId="18617"/>
    <cellStyle name="40% - Accent6 22 4 2 3" xfId="2815"/>
    <cellStyle name="40% - Accent6 22 4 2 3 2" xfId="6599"/>
    <cellStyle name="40% - Accent6 22 4 2 3 2 2" xfId="14111"/>
    <cellStyle name="40% - Accent6 22 4 2 3 2 2 2" xfId="30317"/>
    <cellStyle name="40% - Accent6 22 4 2 3 2 3" xfId="22805"/>
    <cellStyle name="40% - Accent6 22 4 2 3 3" xfId="10511"/>
    <cellStyle name="40% - Accent6 22 4 2 3 3 2" xfId="26717"/>
    <cellStyle name="40% - Accent6 22 4 2 3 4" xfId="19039"/>
    <cellStyle name="40% - Accent6 22 4 2 4" xfId="3746"/>
    <cellStyle name="40% - Accent6 22 4 2 4 2" xfId="7456"/>
    <cellStyle name="40% - Accent6 22 4 2 4 2 2" xfId="14965"/>
    <cellStyle name="40% - Accent6 22 4 2 4 2 2 2" xfId="31171"/>
    <cellStyle name="40% - Accent6 22 4 2 4 2 3" xfId="23662"/>
    <cellStyle name="40% - Accent6 22 4 2 4 3" xfId="11356"/>
    <cellStyle name="40% - Accent6 22 4 2 4 3 2" xfId="27562"/>
    <cellStyle name="40% - Accent6 22 4 2 4 4" xfId="19957"/>
    <cellStyle name="40% - Accent6 22 4 2 5" xfId="4215"/>
    <cellStyle name="40% - Accent6 22 4 2 5 2" xfId="7885"/>
    <cellStyle name="40% - Accent6 22 4 2 5 2 2" xfId="15392"/>
    <cellStyle name="40% - Accent6 22 4 2 5 2 2 2" xfId="31598"/>
    <cellStyle name="40% - Accent6 22 4 2 5 2 3" xfId="24091"/>
    <cellStyle name="40% - Accent6 22 4 2 5 3" xfId="11778"/>
    <cellStyle name="40% - Accent6 22 4 2 5 3 2" xfId="27984"/>
    <cellStyle name="40% - Accent6 22 4 2 5 4" xfId="20421"/>
    <cellStyle name="40% - Accent6 22 4 2 6" xfId="4640"/>
    <cellStyle name="40% - Accent6 22 4 2 6 2" xfId="8310"/>
    <cellStyle name="40% - Accent6 22 4 2 6 2 2" xfId="15817"/>
    <cellStyle name="40% - Accent6 22 4 2 6 2 2 2" xfId="32023"/>
    <cellStyle name="40% - Accent6 22 4 2 6 2 3" xfId="24516"/>
    <cellStyle name="40% - Accent6 22 4 2 6 3" xfId="12203"/>
    <cellStyle name="40% - Accent6 22 4 2 6 3 2" xfId="28409"/>
    <cellStyle name="40% - Accent6 22 4 2 6 4" xfId="20846"/>
    <cellStyle name="40% - Accent6 22 4 2 7" xfId="5067"/>
    <cellStyle name="40% - Accent6 22 4 2 7 2" xfId="8733"/>
    <cellStyle name="40% - Accent6 22 4 2 7 2 2" xfId="16240"/>
    <cellStyle name="40% - Accent6 22 4 2 7 2 2 2" xfId="32446"/>
    <cellStyle name="40% - Accent6 22 4 2 7 2 3" xfId="24939"/>
    <cellStyle name="40% - Accent6 22 4 2 7 3" xfId="12625"/>
    <cellStyle name="40% - Accent6 22 4 2 7 3 2" xfId="28831"/>
    <cellStyle name="40% - Accent6 22 4 2 7 4" xfId="21273"/>
    <cellStyle name="40% - Accent6 22 4 2 8" xfId="5739"/>
    <cellStyle name="40% - Accent6 22 4 2 8 2" xfId="13254"/>
    <cellStyle name="40% - Accent6 22 4 2 8 2 2" xfId="29460"/>
    <cellStyle name="40% - Accent6 22 4 2 8 3" xfId="21945"/>
    <cellStyle name="40% - Accent6 22 4 2 9" xfId="9666"/>
    <cellStyle name="40% - Accent6 22 4 2 9 2" xfId="25872"/>
    <cellStyle name="40% - Accent6 22 4 3" xfId="2122"/>
    <cellStyle name="40% - Accent6 22 4 3 2" xfId="3035"/>
    <cellStyle name="40% - Accent6 22 4 3 2 2" xfId="6817"/>
    <cellStyle name="40% - Accent6 22 4 3 2 2 2" xfId="14328"/>
    <cellStyle name="40% - Accent6 22 4 3 2 2 2 2" xfId="30534"/>
    <cellStyle name="40% - Accent6 22 4 3 2 2 3" xfId="23023"/>
    <cellStyle name="40% - Accent6 22 4 3 2 3" xfId="10728"/>
    <cellStyle name="40% - Accent6 22 4 3 2 3 2" xfId="26934"/>
    <cellStyle name="40% - Accent6 22 4 3 2 4" xfId="19257"/>
    <cellStyle name="40% - Accent6 22 4 3 3" xfId="5961"/>
    <cellStyle name="40% - Accent6 22 4 3 3 2" xfId="13475"/>
    <cellStyle name="40% - Accent6 22 4 3 3 2 2" xfId="29681"/>
    <cellStyle name="40% - Accent6 22 4 3 3 3" xfId="22167"/>
    <cellStyle name="40% - Accent6 22 4 3 4" xfId="9884"/>
    <cellStyle name="40% - Accent6 22 4 3 4 2" xfId="26090"/>
    <cellStyle name="40% - Accent6 22 4 3 5" xfId="18411"/>
    <cellStyle name="40% - Accent6 22 4 4" xfId="2610"/>
    <cellStyle name="40% - Accent6 22 4 4 2" xfId="6394"/>
    <cellStyle name="40% - Accent6 22 4 4 2 2" xfId="13906"/>
    <cellStyle name="40% - Accent6 22 4 4 2 2 2" xfId="30112"/>
    <cellStyle name="40% - Accent6 22 4 4 2 3" xfId="22600"/>
    <cellStyle name="40% - Accent6 22 4 4 3" xfId="10306"/>
    <cellStyle name="40% - Accent6 22 4 4 3 2" xfId="26512"/>
    <cellStyle name="40% - Accent6 22 4 4 4" xfId="18834"/>
    <cellStyle name="40% - Accent6 22 4 5" xfId="3486"/>
    <cellStyle name="40% - Accent6 22 4 5 2" xfId="7244"/>
    <cellStyle name="40% - Accent6 22 4 5 2 2" xfId="14754"/>
    <cellStyle name="40% - Accent6 22 4 5 2 2 2" xfId="30960"/>
    <cellStyle name="40% - Accent6 22 4 5 2 3" xfId="23450"/>
    <cellStyle name="40% - Accent6 22 4 5 3" xfId="11151"/>
    <cellStyle name="40% - Accent6 22 4 5 3 2" xfId="27357"/>
    <cellStyle name="40% - Accent6 22 4 5 4" xfId="19704"/>
    <cellStyle name="40% - Accent6 22 4 6" xfId="4010"/>
    <cellStyle name="40% - Accent6 22 4 6 2" xfId="7680"/>
    <cellStyle name="40% - Accent6 22 4 6 2 2" xfId="15187"/>
    <cellStyle name="40% - Accent6 22 4 6 2 2 2" xfId="31393"/>
    <cellStyle name="40% - Accent6 22 4 6 2 3" xfId="23886"/>
    <cellStyle name="40% - Accent6 22 4 6 3" xfId="11573"/>
    <cellStyle name="40% - Accent6 22 4 6 3 2" xfId="27779"/>
    <cellStyle name="40% - Accent6 22 4 6 4" xfId="20216"/>
    <cellStyle name="40% - Accent6 22 4 7" xfId="4435"/>
    <cellStyle name="40% - Accent6 22 4 7 2" xfId="8105"/>
    <cellStyle name="40% - Accent6 22 4 7 2 2" xfId="15612"/>
    <cellStyle name="40% - Accent6 22 4 7 2 2 2" xfId="31818"/>
    <cellStyle name="40% - Accent6 22 4 7 2 3" xfId="24311"/>
    <cellStyle name="40% - Accent6 22 4 7 3" xfId="11998"/>
    <cellStyle name="40% - Accent6 22 4 7 3 2" xfId="28204"/>
    <cellStyle name="40% - Accent6 22 4 7 4" xfId="20641"/>
    <cellStyle name="40% - Accent6 22 4 8" xfId="4860"/>
    <cellStyle name="40% - Accent6 22 4 8 2" xfId="8528"/>
    <cellStyle name="40% - Accent6 22 4 8 2 2" xfId="16035"/>
    <cellStyle name="40% - Accent6 22 4 8 2 2 2" xfId="32241"/>
    <cellStyle name="40% - Accent6 22 4 8 2 3" xfId="24734"/>
    <cellStyle name="40% - Accent6 22 4 8 3" xfId="12420"/>
    <cellStyle name="40% - Accent6 22 4 8 3 2" xfId="28626"/>
    <cellStyle name="40% - Accent6 22 4 8 4" xfId="21066"/>
    <cellStyle name="40% - Accent6 22 4 9" xfId="5346"/>
    <cellStyle name="40% - Accent6 22 4 9 2" xfId="12895"/>
    <cellStyle name="40% - Accent6 22 4 9 2 2" xfId="29101"/>
    <cellStyle name="40% - Accent6 22 4 9 3" xfId="21552"/>
    <cellStyle name="40% - Accent6 22 5" xfId="1460"/>
    <cellStyle name="40% - Accent6 22 6" xfId="1885"/>
    <cellStyle name="40% - Accent6 22 6 10" xfId="18192"/>
    <cellStyle name="40% - Accent6 22 6 2" xfId="2394"/>
    <cellStyle name="40% - Accent6 22 6 2 2" xfId="3241"/>
    <cellStyle name="40% - Accent6 22 6 2 2 2" xfId="7023"/>
    <cellStyle name="40% - Accent6 22 6 2 2 2 2" xfId="14534"/>
    <cellStyle name="40% - Accent6 22 6 2 2 2 2 2" xfId="30740"/>
    <cellStyle name="40% - Accent6 22 6 2 2 2 3" xfId="23229"/>
    <cellStyle name="40% - Accent6 22 6 2 2 3" xfId="10934"/>
    <cellStyle name="40% - Accent6 22 6 2 2 3 2" xfId="27140"/>
    <cellStyle name="40% - Accent6 22 6 2 2 4" xfId="19463"/>
    <cellStyle name="40% - Accent6 22 6 2 3" xfId="6178"/>
    <cellStyle name="40% - Accent6 22 6 2 3 2" xfId="13690"/>
    <cellStyle name="40% - Accent6 22 6 2 3 2 2" xfId="29896"/>
    <cellStyle name="40% - Accent6 22 6 2 3 3" xfId="22384"/>
    <cellStyle name="40% - Accent6 22 6 2 4" xfId="10090"/>
    <cellStyle name="40% - Accent6 22 6 2 4 2" xfId="26296"/>
    <cellStyle name="40% - Accent6 22 6 2 5" xfId="18618"/>
    <cellStyle name="40% - Accent6 22 6 3" xfId="2816"/>
    <cellStyle name="40% - Accent6 22 6 3 2" xfId="6600"/>
    <cellStyle name="40% - Accent6 22 6 3 2 2" xfId="14112"/>
    <cellStyle name="40% - Accent6 22 6 3 2 2 2" xfId="30318"/>
    <cellStyle name="40% - Accent6 22 6 3 2 3" xfId="22806"/>
    <cellStyle name="40% - Accent6 22 6 3 3" xfId="10512"/>
    <cellStyle name="40% - Accent6 22 6 3 3 2" xfId="26718"/>
    <cellStyle name="40% - Accent6 22 6 3 4" xfId="19040"/>
    <cellStyle name="40% - Accent6 22 6 4" xfId="3747"/>
    <cellStyle name="40% - Accent6 22 6 4 2" xfId="7457"/>
    <cellStyle name="40% - Accent6 22 6 4 2 2" xfId="14966"/>
    <cellStyle name="40% - Accent6 22 6 4 2 2 2" xfId="31172"/>
    <cellStyle name="40% - Accent6 22 6 4 2 3" xfId="23663"/>
    <cellStyle name="40% - Accent6 22 6 4 3" xfId="11357"/>
    <cellStyle name="40% - Accent6 22 6 4 3 2" xfId="27563"/>
    <cellStyle name="40% - Accent6 22 6 4 4" xfId="19958"/>
    <cellStyle name="40% - Accent6 22 6 5" xfId="4216"/>
    <cellStyle name="40% - Accent6 22 6 5 2" xfId="7886"/>
    <cellStyle name="40% - Accent6 22 6 5 2 2" xfId="15393"/>
    <cellStyle name="40% - Accent6 22 6 5 2 2 2" xfId="31599"/>
    <cellStyle name="40% - Accent6 22 6 5 2 3" xfId="24092"/>
    <cellStyle name="40% - Accent6 22 6 5 3" xfId="11779"/>
    <cellStyle name="40% - Accent6 22 6 5 3 2" xfId="27985"/>
    <cellStyle name="40% - Accent6 22 6 5 4" xfId="20422"/>
    <cellStyle name="40% - Accent6 22 6 6" xfId="4641"/>
    <cellStyle name="40% - Accent6 22 6 6 2" xfId="8311"/>
    <cellStyle name="40% - Accent6 22 6 6 2 2" xfId="15818"/>
    <cellStyle name="40% - Accent6 22 6 6 2 2 2" xfId="32024"/>
    <cellStyle name="40% - Accent6 22 6 6 2 3" xfId="24517"/>
    <cellStyle name="40% - Accent6 22 6 6 3" xfId="12204"/>
    <cellStyle name="40% - Accent6 22 6 6 3 2" xfId="28410"/>
    <cellStyle name="40% - Accent6 22 6 6 4" xfId="20847"/>
    <cellStyle name="40% - Accent6 22 6 7" xfId="5068"/>
    <cellStyle name="40% - Accent6 22 6 7 2" xfId="8734"/>
    <cellStyle name="40% - Accent6 22 6 7 2 2" xfId="16241"/>
    <cellStyle name="40% - Accent6 22 6 7 2 2 2" xfId="32447"/>
    <cellStyle name="40% - Accent6 22 6 7 2 3" xfId="24940"/>
    <cellStyle name="40% - Accent6 22 6 7 3" xfId="12626"/>
    <cellStyle name="40% - Accent6 22 6 7 3 2" xfId="28832"/>
    <cellStyle name="40% - Accent6 22 6 7 4" xfId="21274"/>
    <cellStyle name="40% - Accent6 22 6 8" xfId="5740"/>
    <cellStyle name="40% - Accent6 22 6 8 2" xfId="13255"/>
    <cellStyle name="40% - Accent6 22 6 8 2 2" xfId="29461"/>
    <cellStyle name="40% - Accent6 22 6 8 3" xfId="21946"/>
    <cellStyle name="40% - Accent6 22 6 9" xfId="9667"/>
    <cellStyle name="40% - Accent6 22 6 9 2" xfId="25873"/>
    <cellStyle name="40% - Accent6 22 7" xfId="2055"/>
    <cellStyle name="40% - Accent6 22 7 2" xfId="2968"/>
    <cellStyle name="40% - Accent6 22 7 2 2" xfId="6750"/>
    <cellStyle name="40% - Accent6 22 7 2 2 2" xfId="14261"/>
    <cellStyle name="40% - Accent6 22 7 2 2 2 2" xfId="30467"/>
    <cellStyle name="40% - Accent6 22 7 2 2 3" xfId="22956"/>
    <cellStyle name="40% - Accent6 22 7 2 3" xfId="10661"/>
    <cellStyle name="40% - Accent6 22 7 2 3 2" xfId="26867"/>
    <cellStyle name="40% - Accent6 22 7 2 4" xfId="19190"/>
    <cellStyle name="40% - Accent6 22 7 3" xfId="5894"/>
    <cellStyle name="40% - Accent6 22 7 3 2" xfId="13408"/>
    <cellStyle name="40% - Accent6 22 7 3 2 2" xfId="29614"/>
    <cellStyle name="40% - Accent6 22 7 3 3" xfId="22100"/>
    <cellStyle name="40% - Accent6 22 7 4" xfId="9817"/>
    <cellStyle name="40% - Accent6 22 7 4 2" xfId="26023"/>
    <cellStyle name="40% - Accent6 22 7 5" xfId="18344"/>
    <cellStyle name="40% - Accent6 22 8" xfId="2543"/>
    <cellStyle name="40% - Accent6 22 8 2" xfId="6327"/>
    <cellStyle name="40% - Accent6 22 8 2 2" xfId="13839"/>
    <cellStyle name="40% - Accent6 22 8 2 2 2" xfId="30045"/>
    <cellStyle name="40% - Accent6 22 8 2 3" xfId="22533"/>
    <cellStyle name="40% - Accent6 22 8 3" xfId="10239"/>
    <cellStyle name="40% - Accent6 22 8 3 2" xfId="26445"/>
    <cellStyle name="40% - Accent6 22 8 4" xfId="18767"/>
    <cellStyle name="40% - Accent6 22 9" xfId="3419"/>
    <cellStyle name="40% - Accent6 22 9 2" xfId="7177"/>
    <cellStyle name="40% - Accent6 22 9 2 2" xfId="14687"/>
    <cellStyle name="40% - Accent6 22 9 2 2 2" xfId="30893"/>
    <cellStyle name="40% - Accent6 22 9 2 3" xfId="23383"/>
    <cellStyle name="40% - Accent6 22 9 3" xfId="11084"/>
    <cellStyle name="40% - Accent6 22 9 3 2" xfId="27290"/>
    <cellStyle name="40% - Accent6 22 9 4" xfId="19637"/>
    <cellStyle name="40% - Accent6 23" xfId="775"/>
    <cellStyle name="40% - Accent6 24" xfId="1811"/>
    <cellStyle name="40% - Accent6 24 10" xfId="18118"/>
    <cellStyle name="40% - Accent6 24 2" xfId="2320"/>
    <cellStyle name="40% - Accent6 24 2 2" xfId="3167"/>
    <cellStyle name="40% - Accent6 24 2 2 2" xfId="6949"/>
    <cellStyle name="40% - Accent6 24 2 2 2 2" xfId="14460"/>
    <cellStyle name="40% - Accent6 24 2 2 2 2 2" xfId="30666"/>
    <cellStyle name="40% - Accent6 24 2 2 2 3" xfId="23155"/>
    <cellStyle name="40% - Accent6 24 2 2 3" xfId="10860"/>
    <cellStyle name="40% - Accent6 24 2 2 3 2" xfId="27066"/>
    <cellStyle name="40% - Accent6 24 2 2 4" xfId="19389"/>
    <cellStyle name="40% - Accent6 24 2 3" xfId="6104"/>
    <cellStyle name="40% - Accent6 24 2 3 2" xfId="13616"/>
    <cellStyle name="40% - Accent6 24 2 3 2 2" xfId="29822"/>
    <cellStyle name="40% - Accent6 24 2 3 3" xfId="22310"/>
    <cellStyle name="40% - Accent6 24 2 4" xfId="10016"/>
    <cellStyle name="40% - Accent6 24 2 4 2" xfId="26222"/>
    <cellStyle name="40% - Accent6 24 2 5" xfId="18544"/>
    <cellStyle name="40% - Accent6 24 3" xfId="2742"/>
    <cellStyle name="40% - Accent6 24 3 2" xfId="6526"/>
    <cellStyle name="40% - Accent6 24 3 2 2" xfId="14038"/>
    <cellStyle name="40% - Accent6 24 3 2 2 2" xfId="30244"/>
    <cellStyle name="40% - Accent6 24 3 2 3" xfId="22732"/>
    <cellStyle name="40% - Accent6 24 3 3" xfId="10438"/>
    <cellStyle name="40% - Accent6 24 3 3 2" xfId="26644"/>
    <cellStyle name="40% - Accent6 24 3 4" xfId="18966"/>
    <cellStyle name="40% - Accent6 24 4" xfId="3673"/>
    <cellStyle name="40% - Accent6 24 4 2" xfId="7383"/>
    <cellStyle name="40% - Accent6 24 4 2 2" xfId="14892"/>
    <cellStyle name="40% - Accent6 24 4 2 2 2" xfId="31098"/>
    <cellStyle name="40% - Accent6 24 4 2 3" xfId="23589"/>
    <cellStyle name="40% - Accent6 24 4 3" xfId="11283"/>
    <cellStyle name="40% - Accent6 24 4 3 2" xfId="27489"/>
    <cellStyle name="40% - Accent6 24 4 4" xfId="19884"/>
    <cellStyle name="40% - Accent6 24 5" xfId="4142"/>
    <cellStyle name="40% - Accent6 24 5 2" xfId="7812"/>
    <cellStyle name="40% - Accent6 24 5 2 2" xfId="15319"/>
    <cellStyle name="40% - Accent6 24 5 2 2 2" xfId="31525"/>
    <cellStyle name="40% - Accent6 24 5 2 3" xfId="24018"/>
    <cellStyle name="40% - Accent6 24 5 3" xfId="11705"/>
    <cellStyle name="40% - Accent6 24 5 3 2" xfId="27911"/>
    <cellStyle name="40% - Accent6 24 5 4" xfId="20348"/>
    <cellStyle name="40% - Accent6 24 6" xfId="4567"/>
    <cellStyle name="40% - Accent6 24 6 2" xfId="8237"/>
    <cellStyle name="40% - Accent6 24 6 2 2" xfId="15744"/>
    <cellStyle name="40% - Accent6 24 6 2 2 2" xfId="31950"/>
    <cellStyle name="40% - Accent6 24 6 2 3" xfId="24443"/>
    <cellStyle name="40% - Accent6 24 6 3" xfId="12130"/>
    <cellStyle name="40% - Accent6 24 6 3 2" xfId="28336"/>
    <cellStyle name="40% - Accent6 24 6 4" xfId="20773"/>
    <cellStyle name="40% - Accent6 24 7" xfId="4994"/>
    <cellStyle name="40% - Accent6 24 7 2" xfId="8660"/>
    <cellStyle name="40% - Accent6 24 7 2 2" xfId="16167"/>
    <cellStyle name="40% - Accent6 24 7 2 2 2" xfId="32373"/>
    <cellStyle name="40% - Accent6 24 7 2 3" xfId="24866"/>
    <cellStyle name="40% - Accent6 24 7 3" xfId="12552"/>
    <cellStyle name="40% - Accent6 24 7 3 2" xfId="28758"/>
    <cellStyle name="40% - Accent6 24 7 4" xfId="21200"/>
    <cellStyle name="40% - Accent6 24 8" xfId="5666"/>
    <cellStyle name="40% - Accent6 24 8 2" xfId="13181"/>
    <cellStyle name="40% - Accent6 24 8 2 2" xfId="29387"/>
    <cellStyle name="40% - Accent6 24 8 3" xfId="21872"/>
    <cellStyle name="40% - Accent6 24 9" xfId="9593"/>
    <cellStyle name="40% - Accent6 24 9 2" xfId="25799"/>
    <cellStyle name="40% - Accent6 25" xfId="225"/>
    <cellStyle name="40% - Accent6 3" xfId="238"/>
    <cellStyle name="40% - Accent6 3 2" xfId="1473"/>
    <cellStyle name="40% - Accent6 3 3" xfId="762"/>
    <cellStyle name="40% - Accent6 4" xfId="239"/>
    <cellStyle name="40% - Accent6 4 2" xfId="1474"/>
    <cellStyle name="40% - Accent6 4 3" xfId="761"/>
    <cellStyle name="40% - Accent6 5" xfId="240"/>
    <cellStyle name="40% - Accent6 5 2" xfId="1475"/>
    <cellStyle name="40% - Accent6 5 3" xfId="760"/>
    <cellStyle name="40% - Accent6 6" xfId="241"/>
    <cellStyle name="40% - Accent6 6 2" xfId="1476"/>
    <cellStyle name="40% - Accent6 6 3" xfId="759"/>
    <cellStyle name="40% - Accent6 7" xfId="242"/>
    <cellStyle name="40% - Accent6 7 2" xfId="1477"/>
    <cellStyle name="40% - Accent6 7 3" xfId="758"/>
    <cellStyle name="40% - Accent6 8" xfId="243"/>
    <cellStyle name="40% - Accent6 8 2" xfId="1478"/>
    <cellStyle name="40% - Accent6 8 3" xfId="757"/>
    <cellStyle name="40% - Accent6 9" xfId="244"/>
    <cellStyle name="40% - Accent6 9 2" xfId="1479"/>
    <cellStyle name="40% - Accent6 9 3" xfId="756"/>
    <cellStyle name="60% - Accent1" xfId="16838" builtinId="32" customBuiltin="1"/>
    <cellStyle name="60% - Accent1 2" xfId="404"/>
    <cellStyle name="60% - Accent1 2 2" xfId="999"/>
    <cellStyle name="60% - Accent1 3" xfId="458"/>
    <cellStyle name="60% - Accent1 3 2" xfId="1480"/>
    <cellStyle name="60% - Accent1 4" xfId="755"/>
    <cellStyle name="60% - Accent1 5" xfId="245"/>
    <cellStyle name="60% - Accent2" xfId="16842" builtinId="36" customBuiltin="1"/>
    <cellStyle name="60% - Accent2 2" xfId="405"/>
    <cellStyle name="60% - Accent2 2 2" xfId="1000"/>
    <cellStyle name="60% - Accent2 3" xfId="462"/>
    <cellStyle name="60% - Accent2 3 2" xfId="1481"/>
    <cellStyle name="60% - Accent2 4" xfId="754"/>
    <cellStyle name="60% - Accent2 5" xfId="246"/>
    <cellStyle name="60% - Accent3" xfId="16846" builtinId="40" customBuiltin="1"/>
    <cellStyle name="60% - Accent3 2" xfId="406"/>
    <cellStyle name="60% - Accent3 2 2" xfId="1001"/>
    <cellStyle name="60% - Accent3 3" xfId="466"/>
    <cellStyle name="60% - Accent3 3 2" xfId="1482"/>
    <cellStyle name="60% - Accent3 4" xfId="753"/>
    <cellStyle name="60% - Accent3 5" xfId="247"/>
    <cellStyle name="60% - Accent4" xfId="16850" builtinId="44" customBuiltin="1"/>
    <cellStyle name="60% - Accent4 2" xfId="407"/>
    <cellStyle name="60% - Accent4 2 2" xfId="1002"/>
    <cellStyle name="60% - Accent4 3" xfId="470"/>
    <cellStyle name="60% - Accent4 3 2" xfId="1483"/>
    <cellStyle name="60% - Accent4 4" xfId="752"/>
    <cellStyle name="60% - Accent4 5" xfId="248"/>
    <cellStyle name="60% - Accent5" xfId="16854" builtinId="48" customBuiltin="1"/>
    <cellStyle name="60% - Accent5 2" xfId="408"/>
    <cellStyle name="60% - Accent5 2 2" xfId="1003"/>
    <cellStyle name="60% - Accent5 3" xfId="474"/>
    <cellStyle name="60% - Accent5 3 2" xfId="1484"/>
    <cellStyle name="60% - Accent5 4" xfId="751"/>
    <cellStyle name="60% - Accent5 5" xfId="249"/>
    <cellStyle name="60% - Accent6" xfId="16858" builtinId="52" customBuiltin="1"/>
    <cellStyle name="60% - Accent6 2" xfId="409"/>
    <cellStyle name="60% - Accent6 2 2" xfId="1004"/>
    <cellStyle name="60% - Accent6 3" xfId="478"/>
    <cellStyle name="60% - Accent6 3 2" xfId="1485"/>
    <cellStyle name="60% - Accent6 4" xfId="750"/>
    <cellStyle name="60% - Accent6 5" xfId="250"/>
    <cellStyle name="Accent1" xfId="16835" builtinId="29" customBuiltin="1"/>
    <cellStyle name="Accent1 2" xfId="410"/>
    <cellStyle name="Accent1 2 2" xfId="1005"/>
    <cellStyle name="Accent1 3" xfId="455"/>
    <cellStyle name="Accent1 3 2" xfId="1486"/>
    <cellStyle name="Accent1 4" xfId="749"/>
    <cellStyle name="Accent1 5" xfId="251"/>
    <cellStyle name="Accent2" xfId="16839" builtinId="33" customBuiltin="1"/>
    <cellStyle name="Accent2 2" xfId="411"/>
    <cellStyle name="Accent2 2 2" xfId="1006"/>
    <cellStyle name="Accent2 3" xfId="459"/>
    <cellStyle name="Accent2 3 2" xfId="1487"/>
    <cellStyle name="Accent2 4" xfId="748"/>
    <cellStyle name="Accent2 5" xfId="252"/>
    <cellStyle name="Accent3" xfId="16843" builtinId="37" customBuiltin="1"/>
    <cellStyle name="Accent3 2" xfId="412"/>
    <cellStyle name="Accent3 2 2" xfId="1007"/>
    <cellStyle name="Accent3 3" xfId="463"/>
    <cellStyle name="Accent3 3 2" xfId="1488"/>
    <cellStyle name="Accent3 4" xfId="747"/>
    <cellStyle name="Accent3 5" xfId="253"/>
    <cellStyle name="Accent4" xfId="16847" builtinId="41" customBuiltin="1"/>
    <cellStyle name="Accent4 2" xfId="413"/>
    <cellStyle name="Accent4 2 2" xfId="1008"/>
    <cellStyle name="Accent4 3" xfId="467"/>
    <cellStyle name="Accent4 3 2" xfId="1489"/>
    <cellStyle name="Accent4 4" xfId="746"/>
    <cellStyle name="Accent4 5" xfId="254"/>
    <cellStyle name="Accent5" xfId="16851" builtinId="45" customBuiltin="1"/>
    <cellStyle name="Accent5 2" xfId="414"/>
    <cellStyle name="Accent5 2 2" xfId="1009"/>
    <cellStyle name="Accent5 3" xfId="471"/>
    <cellStyle name="Accent5 3 2" xfId="1490"/>
    <cellStyle name="Accent5 4" xfId="745"/>
    <cellStyle name="Accent5 5" xfId="255"/>
    <cellStyle name="Accent6" xfId="16855" builtinId="49" customBuiltin="1"/>
    <cellStyle name="Accent6 2" xfId="415"/>
    <cellStyle name="Accent6 2 2" xfId="1010"/>
    <cellStyle name="Accent6 3" xfId="475"/>
    <cellStyle name="Accent6 3 2" xfId="1491"/>
    <cellStyle name="Accent6 4" xfId="744"/>
    <cellStyle name="Accent6 5" xfId="256"/>
    <cellStyle name="ActivityPivotData" xfId="257"/>
    <cellStyle name="ActivityPivotData 2" xfId="374"/>
    <cellStyle name="ActivityPivotData 2 2" xfId="1144"/>
    <cellStyle name="ActivityPivotData 2 2 2" xfId="16866"/>
    <cellStyle name="ActivityPivotData 2 3" xfId="1011"/>
    <cellStyle name="ActivityPivotData 2 3 2" xfId="16867"/>
    <cellStyle name="ActivityPivotData 2 4" xfId="1793"/>
    <cellStyle name="ActivityPivotData 2 4 2" xfId="16868"/>
    <cellStyle name="ActivityPivotData 2 5" xfId="16865"/>
    <cellStyle name="ActivityPivotData 3" xfId="358"/>
    <cellStyle name="ActivityPivotData 3 2" xfId="1142"/>
    <cellStyle name="ActivityPivotData 3 2 2" xfId="1570"/>
    <cellStyle name="ActivityPivotData 3 2 2 2" xfId="16871"/>
    <cellStyle name="ActivityPivotData 3 2 3" xfId="16870"/>
    <cellStyle name="ActivityPivotData 3 3" xfId="1049"/>
    <cellStyle name="ActivityPivotData 3 3 2" xfId="16872"/>
    <cellStyle name="ActivityPivotData 3 4" xfId="1886"/>
    <cellStyle name="ActivityPivotData 3 4 2" xfId="16873"/>
    <cellStyle name="ActivityPivotData 3 5" xfId="16869"/>
    <cellStyle name="ActivityPivotData 4" xfId="600"/>
    <cellStyle name="ActivityPivotData 4 2" xfId="1145"/>
    <cellStyle name="ActivityPivotData 4 2 2" xfId="16875"/>
    <cellStyle name="ActivityPivotData 4 3" xfId="1069"/>
    <cellStyle name="ActivityPivotData 4 3 2" xfId="16876"/>
    <cellStyle name="ActivityPivotData 4 4" xfId="16874"/>
    <cellStyle name="ActivityPivotData 5" xfId="1108"/>
    <cellStyle name="ActivityPivotData 5 2" xfId="1146"/>
    <cellStyle name="ActivityPivotData 5 2 2" xfId="16878"/>
    <cellStyle name="ActivityPivotData 5 3" xfId="16877"/>
    <cellStyle name="ActivityPivotData 6" xfId="1143"/>
    <cellStyle name="ActivityPivotData 6 2" xfId="1571"/>
    <cellStyle name="ActivityPivotData 6 2 2" xfId="16880"/>
    <cellStyle name="ActivityPivotData 6 3" xfId="16879"/>
    <cellStyle name="ActivityPivotData 7" xfId="1547"/>
    <cellStyle name="ActivityPivotData 7 2" xfId="1605"/>
    <cellStyle name="ActivityPivotData 7 2 2" xfId="16882"/>
    <cellStyle name="ActivityPivotData 7 3" xfId="16881"/>
    <cellStyle name="ActivityPivotData 8" xfId="743"/>
    <cellStyle name="ActivityPivotData 8 2" xfId="16883"/>
    <cellStyle name="ActivityPivotData 9" xfId="16864"/>
    <cellStyle name="Bad" xfId="16824" builtinId="27" customBuiltin="1"/>
    <cellStyle name="Bad 2" xfId="416"/>
    <cellStyle name="Bad 2 2" xfId="1012"/>
    <cellStyle name="Bad 3" xfId="444"/>
    <cellStyle name="Bad 3 2" xfId="1492"/>
    <cellStyle name="Bad 4" xfId="742"/>
    <cellStyle name="Bad 5" xfId="258"/>
    <cellStyle name="Big Purple" xfId="259"/>
    <cellStyle name="Big Purple 2" xfId="1050"/>
    <cellStyle name="Big Purple 3" xfId="1109"/>
    <cellStyle name="Big Purple 4" xfId="741"/>
    <cellStyle name="Calculation" xfId="16828" builtinId="22" customBuiltin="1"/>
    <cellStyle name="Calculation 2" xfId="417"/>
    <cellStyle name="Calculation 2 2" xfId="1013"/>
    <cellStyle name="Calculation 3" xfId="448"/>
    <cellStyle name="Calculation 3 2" xfId="1494"/>
    <cellStyle name="Calculation 4" xfId="740"/>
    <cellStyle name="Calculation 5" xfId="260"/>
    <cellStyle name="CAPivotActivity" xfId="261"/>
    <cellStyle name="CAPivotActivity 2" xfId="375"/>
    <cellStyle name="CAPivotActivity 2 2" xfId="1147"/>
    <cellStyle name="CAPivotActivity 2 2 2" xfId="16886"/>
    <cellStyle name="CAPivotActivity 2 3" xfId="1014"/>
    <cellStyle name="CAPivotActivity 2 3 2" xfId="16887"/>
    <cellStyle name="CAPivotActivity 2 4" xfId="16885"/>
    <cellStyle name="CAPivotActivity 3" xfId="359"/>
    <cellStyle name="CAPivotActivity 3 2" xfId="1569"/>
    <cellStyle name="CAPivotActivity 3 2 2" xfId="16889"/>
    <cellStyle name="CAPivotActivity 3 3" xfId="1141"/>
    <cellStyle name="CAPivotActivity 3 3 2" xfId="16890"/>
    <cellStyle name="CAPivotActivity 3 4" xfId="16888"/>
    <cellStyle name="CAPivotActivity 4" xfId="601"/>
    <cellStyle name="CAPivotActivity 4 2" xfId="1604"/>
    <cellStyle name="CAPivotActivity 4 2 2" xfId="16892"/>
    <cellStyle name="CAPivotActivity 4 3" xfId="16891"/>
    <cellStyle name="CAPivotActivity 5" xfId="16884"/>
    <cellStyle name="Check Cell" xfId="16830" builtinId="23" customBuiltin="1"/>
    <cellStyle name="Check Cell 2" xfId="418"/>
    <cellStyle name="Check Cell 2 2" xfId="1015"/>
    <cellStyle name="Check Cell 3" xfId="450"/>
    <cellStyle name="Check Cell 3 2" xfId="1495"/>
    <cellStyle name="Check Cell 4" xfId="739"/>
    <cellStyle name="Check Cell 5" xfId="262"/>
    <cellStyle name="Comma" xfId="33953" builtinId="3"/>
    <cellStyle name="Comma 10" xfId="17867"/>
    <cellStyle name="Comma 10 2" xfId="33939"/>
    <cellStyle name="Comma 11" xfId="17868"/>
    <cellStyle name="Comma 11 2" xfId="33940"/>
    <cellStyle name="Comma 12" xfId="17869"/>
    <cellStyle name="Comma 12 2" xfId="33941"/>
    <cellStyle name="Comma 13" xfId="17873"/>
    <cellStyle name="Comma 13 2" xfId="33945"/>
    <cellStyle name="Comma 14" xfId="17876"/>
    <cellStyle name="Comma 14 2" xfId="33948"/>
    <cellStyle name="Comma 15" xfId="17877"/>
    <cellStyle name="Comma 15 2" xfId="33949"/>
    <cellStyle name="Comma 16" xfId="33020"/>
    <cellStyle name="Comma 2" xfId="389"/>
    <cellStyle name="Comma 2 2" xfId="480"/>
    <cellStyle name="Comma 2 2 2" xfId="533"/>
    <cellStyle name="Comma 2 2 2 2" xfId="1887"/>
    <cellStyle name="Comma 2 2 2 2 2" xfId="5069"/>
    <cellStyle name="Comma 2 2 2 2 2 2" xfId="21275"/>
    <cellStyle name="Comma 2 2 2 2 3" xfId="16896"/>
    <cellStyle name="Comma 2 2 2 2 3 2" xfId="33028"/>
    <cellStyle name="Comma 2 2 2 2 4" xfId="18193"/>
    <cellStyle name="Comma 2 2 2 3" xfId="4842"/>
    <cellStyle name="Comma 2 2 2 3 2" xfId="21048"/>
    <cellStyle name="Comma 2 2 2 4" xfId="16895"/>
    <cellStyle name="Comma 2 2 2 4 2" xfId="33027"/>
    <cellStyle name="Comma 2 2 2 5" xfId="17961"/>
    <cellStyle name="Comma 2 2 3" xfId="4792"/>
    <cellStyle name="Comma 2 2 3 2" xfId="20998"/>
    <cellStyle name="Comma 2 2 4" xfId="16894"/>
    <cellStyle name="Comma 2 2 4 2" xfId="33026"/>
    <cellStyle name="Comma 2 2 5" xfId="17911"/>
    <cellStyle name="Comma 2 3" xfId="4773"/>
    <cellStyle name="Comma 2 3 2" xfId="20979"/>
    <cellStyle name="Comma 2 4" xfId="16893"/>
    <cellStyle name="Comma 2 4 2" xfId="33025"/>
    <cellStyle name="Comma 2 5" xfId="17872"/>
    <cellStyle name="Comma 2 5 2" xfId="33944"/>
    <cellStyle name="Comma 2 6" xfId="17875"/>
    <cellStyle name="Comma 2 6 2" xfId="33947"/>
    <cellStyle name="Comma 2 7" xfId="17892"/>
    <cellStyle name="Comma 3" xfId="598"/>
    <cellStyle name="Comma 3 10" xfId="1106"/>
    <cellStyle name="Comma 3 10 10" xfId="5485"/>
    <cellStyle name="Comma 3 10 10 2" xfId="13021"/>
    <cellStyle name="Comma 3 10 10 2 2" xfId="29227"/>
    <cellStyle name="Comma 3 10 10 3" xfId="21691"/>
    <cellStyle name="Comma 3 10 11" xfId="9518"/>
    <cellStyle name="Comma 3 10 11 2" xfId="25724"/>
    <cellStyle name="Comma 3 10 12" xfId="16897"/>
    <cellStyle name="Comma 3 10 12 2" xfId="33029"/>
    <cellStyle name="Comma 3 10 13" xfId="18039"/>
    <cellStyle name="Comma 3 10 2" xfId="1888"/>
    <cellStyle name="Comma 3 10 2 10" xfId="9668"/>
    <cellStyle name="Comma 3 10 2 10 2" xfId="25874"/>
    <cellStyle name="Comma 3 10 2 11" xfId="16898"/>
    <cellStyle name="Comma 3 10 2 11 2" xfId="33030"/>
    <cellStyle name="Comma 3 10 2 12" xfId="18194"/>
    <cellStyle name="Comma 3 10 2 2" xfId="2395"/>
    <cellStyle name="Comma 3 10 2 2 2" xfId="3242"/>
    <cellStyle name="Comma 3 10 2 2 2 2" xfId="7024"/>
    <cellStyle name="Comma 3 10 2 2 2 2 2" xfId="14535"/>
    <cellStyle name="Comma 3 10 2 2 2 2 2 2" xfId="30741"/>
    <cellStyle name="Comma 3 10 2 2 2 2 3" xfId="23230"/>
    <cellStyle name="Comma 3 10 2 2 2 3" xfId="5484"/>
    <cellStyle name="Comma 3 10 2 2 2 3 2" xfId="13020"/>
    <cellStyle name="Comma 3 10 2 2 2 3 2 2" xfId="29226"/>
    <cellStyle name="Comma 3 10 2 2 2 3 3" xfId="21690"/>
    <cellStyle name="Comma 3 10 2 2 2 4" xfId="10935"/>
    <cellStyle name="Comma 3 10 2 2 2 4 2" xfId="27141"/>
    <cellStyle name="Comma 3 10 2 2 2 5" xfId="16900"/>
    <cellStyle name="Comma 3 10 2 2 2 5 2" xfId="33032"/>
    <cellStyle name="Comma 3 10 2 2 2 6" xfId="19464"/>
    <cellStyle name="Comma 3 10 2 2 3" xfId="6179"/>
    <cellStyle name="Comma 3 10 2 2 3 2" xfId="13691"/>
    <cellStyle name="Comma 3 10 2 2 3 2 2" xfId="29897"/>
    <cellStyle name="Comma 3 10 2 2 3 3" xfId="22385"/>
    <cellStyle name="Comma 3 10 2 2 4" xfId="5227"/>
    <cellStyle name="Comma 3 10 2 2 4 2" xfId="12780"/>
    <cellStyle name="Comma 3 10 2 2 4 2 2" xfId="28986"/>
    <cellStyle name="Comma 3 10 2 2 4 3" xfId="21433"/>
    <cellStyle name="Comma 3 10 2 2 5" xfId="10091"/>
    <cellStyle name="Comma 3 10 2 2 5 2" xfId="26297"/>
    <cellStyle name="Comma 3 10 2 2 6" xfId="16899"/>
    <cellStyle name="Comma 3 10 2 2 6 2" xfId="33031"/>
    <cellStyle name="Comma 3 10 2 2 7" xfId="18619"/>
    <cellStyle name="Comma 3 10 2 3" xfId="2817"/>
    <cellStyle name="Comma 3 10 2 3 2" xfId="6601"/>
    <cellStyle name="Comma 3 10 2 3 2 2" xfId="14113"/>
    <cellStyle name="Comma 3 10 2 3 2 2 2" xfId="30319"/>
    <cellStyle name="Comma 3 10 2 3 2 3" xfId="22807"/>
    <cellStyle name="Comma 3 10 2 3 3" xfId="5538"/>
    <cellStyle name="Comma 3 10 2 3 3 2" xfId="13061"/>
    <cellStyle name="Comma 3 10 2 3 3 2 2" xfId="29267"/>
    <cellStyle name="Comma 3 10 2 3 3 3" xfId="21744"/>
    <cellStyle name="Comma 3 10 2 3 4" xfId="10513"/>
    <cellStyle name="Comma 3 10 2 3 4 2" xfId="26719"/>
    <cellStyle name="Comma 3 10 2 3 5" xfId="16901"/>
    <cellStyle name="Comma 3 10 2 3 5 2" xfId="33033"/>
    <cellStyle name="Comma 3 10 2 3 6" xfId="19041"/>
    <cellStyle name="Comma 3 10 2 4" xfId="3748"/>
    <cellStyle name="Comma 3 10 2 4 2" xfId="7458"/>
    <cellStyle name="Comma 3 10 2 4 2 2" xfId="14967"/>
    <cellStyle name="Comma 3 10 2 4 2 2 2" xfId="31173"/>
    <cellStyle name="Comma 3 10 2 4 2 3" xfId="23664"/>
    <cellStyle name="Comma 3 10 2 4 3" xfId="9152"/>
    <cellStyle name="Comma 3 10 2 4 3 2" xfId="16627"/>
    <cellStyle name="Comma 3 10 2 4 3 2 2" xfId="32833"/>
    <cellStyle name="Comma 3 10 2 4 3 3" xfId="25358"/>
    <cellStyle name="Comma 3 10 2 4 4" xfId="11358"/>
    <cellStyle name="Comma 3 10 2 4 4 2" xfId="27564"/>
    <cellStyle name="Comma 3 10 2 4 5" xfId="16902"/>
    <cellStyle name="Comma 3 10 2 4 5 2" xfId="33034"/>
    <cellStyle name="Comma 3 10 2 4 6" xfId="19959"/>
    <cellStyle name="Comma 3 10 2 5" xfId="3588"/>
    <cellStyle name="Comma 3 10 2 5 2" xfId="9373"/>
    <cellStyle name="Comma 3 10 2 5 2 2" xfId="25579"/>
    <cellStyle name="Comma 3 10 2 5 3" xfId="16903"/>
    <cellStyle name="Comma 3 10 2 5 3 2" xfId="33035"/>
    <cellStyle name="Comma 3 10 2 5 4" xfId="19800"/>
    <cellStyle name="Comma 3 10 2 6" xfId="4217"/>
    <cellStyle name="Comma 3 10 2 6 2" xfId="7887"/>
    <cellStyle name="Comma 3 10 2 6 2 2" xfId="15394"/>
    <cellStyle name="Comma 3 10 2 6 2 2 2" xfId="31600"/>
    <cellStyle name="Comma 3 10 2 6 2 3" xfId="24093"/>
    <cellStyle name="Comma 3 10 2 6 3" xfId="9158"/>
    <cellStyle name="Comma 3 10 2 6 3 2" xfId="16632"/>
    <cellStyle name="Comma 3 10 2 6 3 2 2" xfId="32838"/>
    <cellStyle name="Comma 3 10 2 6 3 3" xfId="25364"/>
    <cellStyle name="Comma 3 10 2 6 4" xfId="11780"/>
    <cellStyle name="Comma 3 10 2 6 4 2" xfId="27986"/>
    <cellStyle name="Comma 3 10 2 6 5" xfId="16904"/>
    <cellStyle name="Comma 3 10 2 6 5 2" xfId="33036"/>
    <cellStyle name="Comma 3 10 2 6 6" xfId="20423"/>
    <cellStyle name="Comma 3 10 2 7" xfId="4642"/>
    <cellStyle name="Comma 3 10 2 7 2" xfId="8312"/>
    <cellStyle name="Comma 3 10 2 7 2 2" xfId="15819"/>
    <cellStyle name="Comma 3 10 2 7 2 2 2" xfId="32025"/>
    <cellStyle name="Comma 3 10 2 7 2 3" xfId="24518"/>
    <cellStyle name="Comma 3 10 2 7 3" xfId="8960"/>
    <cellStyle name="Comma 3 10 2 7 3 2" xfId="16454"/>
    <cellStyle name="Comma 3 10 2 7 3 2 2" xfId="32660"/>
    <cellStyle name="Comma 3 10 2 7 3 3" xfId="25166"/>
    <cellStyle name="Comma 3 10 2 7 4" xfId="12205"/>
    <cellStyle name="Comma 3 10 2 7 4 2" xfId="28411"/>
    <cellStyle name="Comma 3 10 2 7 5" xfId="16905"/>
    <cellStyle name="Comma 3 10 2 7 5 2" xfId="33037"/>
    <cellStyle name="Comma 3 10 2 7 6" xfId="20848"/>
    <cellStyle name="Comma 3 10 2 8" xfId="5070"/>
    <cellStyle name="Comma 3 10 2 8 2" xfId="8735"/>
    <cellStyle name="Comma 3 10 2 8 2 2" xfId="16242"/>
    <cellStyle name="Comma 3 10 2 8 2 2 2" xfId="32448"/>
    <cellStyle name="Comma 3 10 2 8 2 3" xfId="24941"/>
    <cellStyle name="Comma 3 10 2 8 3" xfId="12627"/>
    <cellStyle name="Comma 3 10 2 8 3 2" xfId="28833"/>
    <cellStyle name="Comma 3 10 2 8 4" xfId="21276"/>
    <cellStyle name="Comma 3 10 2 9" xfId="5741"/>
    <cellStyle name="Comma 3 10 2 9 2" xfId="13256"/>
    <cellStyle name="Comma 3 10 2 9 2 2" xfId="29462"/>
    <cellStyle name="Comma 3 10 2 9 3" xfId="21947"/>
    <cellStyle name="Comma 3 10 3" xfId="2183"/>
    <cellStyle name="Comma 3 10 3 2" xfId="3092"/>
    <cellStyle name="Comma 3 10 3 2 2" xfId="6874"/>
    <cellStyle name="Comma 3 10 3 2 2 2" xfId="14385"/>
    <cellStyle name="Comma 3 10 3 2 2 2 2" xfId="30591"/>
    <cellStyle name="Comma 3 10 3 2 2 3" xfId="23080"/>
    <cellStyle name="Comma 3 10 3 2 3" xfId="5596"/>
    <cellStyle name="Comma 3 10 3 2 3 2" xfId="13111"/>
    <cellStyle name="Comma 3 10 3 2 3 2 2" xfId="29317"/>
    <cellStyle name="Comma 3 10 3 2 3 3" xfId="21802"/>
    <cellStyle name="Comma 3 10 3 2 4" xfId="10785"/>
    <cellStyle name="Comma 3 10 3 2 4 2" xfId="26991"/>
    <cellStyle name="Comma 3 10 3 2 5" xfId="16907"/>
    <cellStyle name="Comma 3 10 3 2 5 2" xfId="33039"/>
    <cellStyle name="Comma 3 10 3 2 6" xfId="19314"/>
    <cellStyle name="Comma 3 10 3 3" xfId="6018"/>
    <cellStyle name="Comma 3 10 3 3 2" xfId="13532"/>
    <cellStyle name="Comma 3 10 3 3 2 2" xfId="29738"/>
    <cellStyle name="Comma 3 10 3 3 3" xfId="22224"/>
    <cellStyle name="Comma 3 10 3 4" xfId="7590"/>
    <cellStyle name="Comma 3 10 3 4 2" xfId="15098"/>
    <cellStyle name="Comma 3 10 3 4 2 2" xfId="31304"/>
    <cellStyle name="Comma 3 10 3 4 3" xfId="23796"/>
    <cellStyle name="Comma 3 10 3 5" xfId="9941"/>
    <cellStyle name="Comma 3 10 3 5 2" xfId="26147"/>
    <cellStyle name="Comma 3 10 3 6" xfId="16906"/>
    <cellStyle name="Comma 3 10 3 6 2" xfId="33038"/>
    <cellStyle name="Comma 3 10 3 7" xfId="18469"/>
    <cellStyle name="Comma 3 10 4" xfId="2667"/>
    <cellStyle name="Comma 3 10 4 2" xfId="6451"/>
    <cellStyle name="Comma 3 10 4 2 2" xfId="13963"/>
    <cellStyle name="Comma 3 10 4 2 2 2" xfId="30169"/>
    <cellStyle name="Comma 3 10 4 2 3" xfId="22657"/>
    <cellStyle name="Comma 3 10 4 3" xfId="9268"/>
    <cellStyle name="Comma 3 10 4 3 2" xfId="16727"/>
    <cellStyle name="Comma 3 10 4 3 2 2" xfId="32933"/>
    <cellStyle name="Comma 3 10 4 3 3" xfId="25474"/>
    <cellStyle name="Comma 3 10 4 4" xfId="10363"/>
    <cellStyle name="Comma 3 10 4 4 2" xfId="26569"/>
    <cellStyle name="Comma 3 10 4 5" xfId="16908"/>
    <cellStyle name="Comma 3 10 4 5 2" xfId="33040"/>
    <cellStyle name="Comma 3 10 4 6" xfId="18891"/>
    <cellStyle name="Comma 3 10 5" xfId="3574"/>
    <cellStyle name="Comma 3 10 5 2" xfId="7304"/>
    <cellStyle name="Comma 3 10 5 2 2" xfId="14813"/>
    <cellStyle name="Comma 3 10 5 2 2 2" xfId="31019"/>
    <cellStyle name="Comma 3 10 5 2 3" xfId="23510"/>
    <cellStyle name="Comma 3 10 5 3" xfId="8987"/>
    <cellStyle name="Comma 3 10 5 3 2" xfId="16480"/>
    <cellStyle name="Comma 3 10 5 3 2 2" xfId="32686"/>
    <cellStyle name="Comma 3 10 5 3 3" xfId="25193"/>
    <cellStyle name="Comma 3 10 5 4" xfId="11208"/>
    <cellStyle name="Comma 3 10 5 4 2" xfId="27414"/>
    <cellStyle name="Comma 3 10 5 5" xfId="16909"/>
    <cellStyle name="Comma 3 10 5 5 2" xfId="33041"/>
    <cellStyle name="Comma 3 10 5 6" xfId="19787"/>
    <cellStyle name="Comma 3 10 6" xfId="3568"/>
    <cellStyle name="Comma 3 10 6 2" xfId="8942"/>
    <cellStyle name="Comma 3 10 6 2 2" xfId="25148"/>
    <cellStyle name="Comma 3 10 6 3" xfId="16910"/>
    <cellStyle name="Comma 3 10 6 3 2" xfId="33042"/>
    <cellStyle name="Comma 3 10 6 4" xfId="19782"/>
    <cellStyle name="Comma 3 10 7" xfId="4067"/>
    <cellStyle name="Comma 3 10 7 2" xfId="7737"/>
    <cellStyle name="Comma 3 10 7 2 2" xfId="15244"/>
    <cellStyle name="Comma 3 10 7 2 2 2" xfId="31450"/>
    <cellStyle name="Comma 3 10 7 2 3" xfId="23943"/>
    <cellStyle name="Comma 3 10 7 3" xfId="5870"/>
    <cellStyle name="Comma 3 10 7 3 2" xfId="13385"/>
    <cellStyle name="Comma 3 10 7 3 2 2" xfId="29591"/>
    <cellStyle name="Comma 3 10 7 3 3" xfId="22076"/>
    <cellStyle name="Comma 3 10 7 4" xfId="11630"/>
    <cellStyle name="Comma 3 10 7 4 2" xfId="27836"/>
    <cellStyle name="Comma 3 10 7 5" xfId="16911"/>
    <cellStyle name="Comma 3 10 7 5 2" xfId="33043"/>
    <cellStyle name="Comma 3 10 7 6" xfId="20273"/>
    <cellStyle name="Comma 3 10 8" xfId="4492"/>
    <cellStyle name="Comma 3 10 8 2" xfId="8162"/>
    <cellStyle name="Comma 3 10 8 2 2" xfId="15669"/>
    <cellStyle name="Comma 3 10 8 2 2 2" xfId="31875"/>
    <cellStyle name="Comma 3 10 8 2 3" xfId="24368"/>
    <cellStyle name="Comma 3 10 8 3" xfId="8877"/>
    <cellStyle name="Comma 3 10 8 3 2" xfId="16381"/>
    <cellStyle name="Comma 3 10 8 3 2 2" xfId="32587"/>
    <cellStyle name="Comma 3 10 8 3 3" xfId="25083"/>
    <cellStyle name="Comma 3 10 8 4" xfId="12055"/>
    <cellStyle name="Comma 3 10 8 4 2" xfId="28261"/>
    <cellStyle name="Comma 3 10 8 5" xfId="16912"/>
    <cellStyle name="Comma 3 10 8 5 2" xfId="33044"/>
    <cellStyle name="Comma 3 10 8 6" xfId="20698"/>
    <cellStyle name="Comma 3 10 9" xfId="4918"/>
    <cellStyle name="Comma 3 10 9 2" xfId="8585"/>
    <cellStyle name="Comma 3 10 9 2 2" xfId="16092"/>
    <cellStyle name="Comma 3 10 9 2 2 2" xfId="32298"/>
    <cellStyle name="Comma 3 10 9 2 3" xfId="24791"/>
    <cellStyle name="Comma 3 10 9 3" xfId="12477"/>
    <cellStyle name="Comma 3 10 9 3 2" xfId="28683"/>
    <cellStyle name="Comma 3 10 9 4" xfId="21124"/>
    <cellStyle name="Comma 3 11" xfId="1732"/>
    <cellStyle name="Comma 3 11 10" xfId="5604"/>
    <cellStyle name="Comma 3 11 10 2" xfId="13119"/>
    <cellStyle name="Comma 3 11 10 2 2" xfId="29325"/>
    <cellStyle name="Comma 3 11 10 3" xfId="21810"/>
    <cellStyle name="Comma 3 11 11" xfId="9532"/>
    <cellStyle name="Comma 3 11 11 2" xfId="25738"/>
    <cellStyle name="Comma 3 11 12" xfId="16913"/>
    <cellStyle name="Comma 3 11 12 2" xfId="33045"/>
    <cellStyle name="Comma 3 11 13" xfId="18057"/>
    <cellStyle name="Comma 3 11 2" xfId="1889"/>
    <cellStyle name="Comma 3 11 2 10" xfId="9669"/>
    <cellStyle name="Comma 3 11 2 10 2" xfId="25875"/>
    <cellStyle name="Comma 3 11 2 11" xfId="16914"/>
    <cellStyle name="Comma 3 11 2 11 2" xfId="33046"/>
    <cellStyle name="Comma 3 11 2 12" xfId="18195"/>
    <cellStyle name="Comma 3 11 2 2" xfId="2396"/>
    <cellStyle name="Comma 3 11 2 2 2" xfId="3243"/>
    <cellStyle name="Comma 3 11 2 2 2 2" xfId="7025"/>
    <cellStyle name="Comma 3 11 2 2 2 2 2" xfId="14536"/>
    <cellStyle name="Comma 3 11 2 2 2 2 2 2" xfId="30742"/>
    <cellStyle name="Comma 3 11 2 2 2 2 3" xfId="23231"/>
    <cellStyle name="Comma 3 11 2 2 2 3" xfId="8966"/>
    <cellStyle name="Comma 3 11 2 2 2 3 2" xfId="16460"/>
    <cellStyle name="Comma 3 11 2 2 2 3 2 2" xfId="32666"/>
    <cellStyle name="Comma 3 11 2 2 2 3 3" xfId="25172"/>
    <cellStyle name="Comma 3 11 2 2 2 4" xfId="10936"/>
    <cellStyle name="Comma 3 11 2 2 2 4 2" xfId="27142"/>
    <cellStyle name="Comma 3 11 2 2 2 5" xfId="16916"/>
    <cellStyle name="Comma 3 11 2 2 2 5 2" xfId="33048"/>
    <cellStyle name="Comma 3 11 2 2 2 6" xfId="19465"/>
    <cellStyle name="Comma 3 11 2 2 3" xfId="6180"/>
    <cellStyle name="Comma 3 11 2 2 3 2" xfId="13692"/>
    <cellStyle name="Comma 3 11 2 2 3 2 2" xfId="29898"/>
    <cellStyle name="Comma 3 11 2 2 3 3" xfId="22386"/>
    <cellStyle name="Comma 3 11 2 2 4" xfId="5266"/>
    <cellStyle name="Comma 3 11 2 2 4 2" xfId="12815"/>
    <cellStyle name="Comma 3 11 2 2 4 2 2" xfId="29021"/>
    <cellStyle name="Comma 3 11 2 2 4 3" xfId="21472"/>
    <cellStyle name="Comma 3 11 2 2 5" xfId="10092"/>
    <cellStyle name="Comma 3 11 2 2 5 2" xfId="26298"/>
    <cellStyle name="Comma 3 11 2 2 6" xfId="16915"/>
    <cellStyle name="Comma 3 11 2 2 6 2" xfId="33047"/>
    <cellStyle name="Comma 3 11 2 2 7" xfId="18620"/>
    <cellStyle name="Comma 3 11 2 3" xfId="2818"/>
    <cellStyle name="Comma 3 11 2 3 2" xfId="6602"/>
    <cellStyle name="Comma 3 11 2 3 2 2" xfId="14114"/>
    <cellStyle name="Comma 3 11 2 3 2 2 2" xfId="30320"/>
    <cellStyle name="Comma 3 11 2 3 2 3" xfId="22808"/>
    <cellStyle name="Comma 3 11 2 3 3" xfId="9151"/>
    <cellStyle name="Comma 3 11 2 3 3 2" xfId="16626"/>
    <cellStyle name="Comma 3 11 2 3 3 2 2" xfId="32832"/>
    <cellStyle name="Comma 3 11 2 3 3 3" xfId="25357"/>
    <cellStyle name="Comma 3 11 2 3 4" xfId="10514"/>
    <cellStyle name="Comma 3 11 2 3 4 2" xfId="26720"/>
    <cellStyle name="Comma 3 11 2 3 5" xfId="16917"/>
    <cellStyle name="Comma 3 11 2 3 5 2" xfId="33049"/>
    <cellStyle name="Comma 3 11 2 3 6" xfId="19042"/>
    <cellStyle name="Comma 3 11 2 4" xfId="3749"/>
    <cellStyle name="Comma 3 11 2 4 2" xfId="7459"/>
    <cellStyle name="Comma 3 11 2 4 2 2" xfId="14968"/>
    <cellStyle name="Comma 3 11 2 4 2 2 2" xfId="31174"/>
    <cellStyle name="Comma 3 11 2 4 2 3" xfId="23665"/>
    <cellStyle name="Comma 3 11 2 4 3" xfId="9357"/>
    <cellStyle name="Comma 3 11 2 4 3 2" xfId="16799"/>
    <cellStyle name="Comma 3 11 2 4 3 2 2" xfId="33005"/>
    <cellStyle name="Comma 3 11 2 4 3 3" xfId="25563"/>
    <cellStyle name="Comma 3 11 2 4 4" xfId="11359"/>
    <cellStyle name="Comma 3 11 2 4 4 2" xfId="27565"/>
    <cellStyle name="Comma 3 11 2 4 5" xfId="16918"/>
    <cellStyle name="Comma 3 11 2 4 5 2" xfId="33050"/>
    <cellStyle name="Comma 3 11 2 4 6" xfId="19960"/>
    <cellStyle name="Comma 3 11 2 5" xfId="3904"/>
    <cellStyle name="Comma 3 11 2 5 2" xfId="9064"/>
    <cellStyle name="Comma 3 11 2 5 2 2" xfId="25270"/>
    <cellStyle name="Comma 3 11 2 5 3" xfId="16919"/>
    <cellStyle name="Comma 3 11 2 5 3 2" xfId="33051"/>
    <cellStyle name="Comma 3 11 2 5 4" xfId="20115"/>
    <cellStyle name="Comma 3 11 2 6" xfId="4218"/>
    <cellStyle name="Comma 3 11 2 6 2" xfId="7888"/>
    <cellStyle name="Comma 3 11 2 6 2 2" xfId="15395"/>
    <cellStyle name="Comma 3 11 2 6 2 2 2" xfId="31601"/>
    <cellStyle name="Comma 3 11 2 6 2 3" xfId="24094"/>
    <cellStyle name="Comma 3 11 2 6 3" xfId="9369"/>
    <cellStyle name="Comma 3 11 2 6 3 2" xfId="16810"/>
    <cellStyle name="Comma 3 11 2 6 3 2 2" xfId="33016"/>
    <cellStyle name="Comma 3 11 2 6 3 3" xfId="25575"/>
    <cellStyle name="Comma 3 11 2 6 4" xfId="11781"/>
    <cellStyle name="Comma 3 11 2 6 4 2" xfId="27987"/>
    <cellStyle name="Comma 3 11 2 6 5" xfId="16920"/>
    <cellStyle name="Comma 3 11 2 6 5 2" xfId="33052"/>
    <cellStyle name="Comma 3 11 2 6 6" xfId="20424"/>
    <cellStyle name="Comma 3 11 2 7" xfId="4643"/>
    <cellStyle name="Comma 3 11 2 7 2" xfId="8313"/>
    <cellStyle name="Comma 3 11 2 7 2 2" xfId="15820"/>
    <cellStyle name="Comma 3 11 2 7 2 2 2" xfId="32026"/>
    <cellStyle name="Comma 3 11 2 7 2 3" xfId="24519"/>
    <cellStyle name="Comma 3 11 2 7 3" xfId="5245"/>
    <cellStyle name="Comma 3 11 2 7 3 2" xfId="12794"/>
    <cellStyle name="Comma 3 11 2 7 3 2 2" xfId="29000"/>
    <cellStyle name="Comma 3 11 2 7 3 3" xfId="21451"/>
    <cellStyle name="Comma 3 11 2 7 4" xfId="12206"/>
    <cellStyle name="Comma 3 11 2 7 4 2" xfId="28412"/>
    <cellStyle name="Comma 3 11 2 7 5" xfId="16921"/>
    <cellStyle name="Comma 3 11 2 7 5 2" xfId="33053"/>
    <cellStyle name="Comma 3 11 2 7 6" xfId="20849"/>
    <cellStyle name="Comma 3 11 2 8" xfId="5071"/>
    <cellStyle name="Comma 3 11 2 8 2" xfId="8736"/>
    <cellStyle name="Comma 3 11 2 8 2 2" xfId="16243"/>
    <cellStyle name="Comma 3 11 2 8 2 2 2" xfId="32449"/>
    <cellStyle name="Comma 3 11 2 8 2 3" xfId="24942"/>
    <cellStyle name="Comma 3 11 2 8 3" xfId="12628"/>
    <cellStyle name="Comma 3 11 2 8 3 2" xfId="28834"/>
    <cellStyle name="Comma 3 11 2 8 4" xfId="21277"/>
    <cellStyle name="Comma 3 11 2 9" xfId="5742"/>
    <cellStyle name="Comma 3 11 2 9 2" xfId="13257"/>
    <cellStyle name="Comma 3 11 2 9 2 2" xfId="29463"/>
    <cellStyle name="Comma 3 11 2 9 3" xfId="21948"/>
    <cellStyle name="Comma 3 11 3" xfId="2253"/>
    <cellStyle name="Comma 3 11 3 2" xfId="3106"/>
    <cellStyle name="Comma 3 11 3 2 2" xfId="6888"/>
    <cellStyle name="Comma 3 11 3 2 2 2" xfId="14399"/>
    <cellStyle name="Comma 3 11 3 2 2 2 2" xfId="30605"/>
    <cellStyle name="Comma 3 11 3 2 2 3" xfId="23094"/>
    <cellStyle name="Comma 3 11 3 2 3" xfId="9187"/>
    <cellStyle name="Comma 3 11 3 2 3 2" xfId="16658"/>
    <cellStyle name="Comma 3 11 3 2 3 2 2" xfId="32864"/>
    <cellStyle name="Comma 3 11 3 2 3 3" xfId="25393"/>
    <cellStyle name="Comma 3 11 3 2 4" xfId="10799"/>
    <cellStyle name="Comma 3 11 3 2 4 2" xfId="27005"/>
    <cellStyle name="Comma 3 11 3 2 5" xfId="16923"/>
    <cellStyle name="Comma 3 11 3 2 5 2" xfId="33055"/>
    <cellStyle name="Comma 3 11 3 2 6" xfId="19328"/>
    <cellStyle name="Comma 3 11 3 3" xfId="6042"/>
    <cellStyle name="Comma 3 11 3 3 2" xfId="13554"/>
    <cellStyle name="Comma 3 11 3 3 2 2" xfId="29760"/>
    <cellStyle name="Comma 3 11 3 3 3" xfId="22248"/>
    <cellStyle name="Comma 3 11 3 4" xfId="9263"/>
    <cellStyle name="Comma 3 11 3 4 2" xfId="16723"/>
    <cellStyle name="Comma 3 11 3 4 2 2" xfId="32929"/>
    <cellStyle name="Comma 3 11 3 4 3" xfId="25469"/>
    <cellStyle name="Comma 3 11 3 5" xfId="9955"/>
    <cellStyle name="Comma 3 11 3 5 2" xfId="26161"/>
    <cellStyle name="Comma 3 11 3 6" xfId="16922"/>
    <cellStyle name="Comma 3 11 3 6 2" xfId="33054"/>
    <cellStyle name="Comma 3 11 3 7" xfId="18483"/>
    <cellStyle name="Comma 3 11 4" xfId="2681"/>
    <cellStyle name="Comma 3 11 4 2" xfId="6465"/>
    <cellStyle name="Comma 3 11 4 2 2" xfId="13977"/>
    <cellStyle name="Comma 3 11 4 2 2 2" xfId="30183"/>
    <cellStyle name="Comma 3 11 4 2 3" xfId="22671"/>
    <cellStyle name="Comma 3 11 4 3" xfId="9252"/>
    <cellStyle name="Comma 3 11 4 3 2" xfId="16713"/>
    <cellStyle name="Comma 3 11 4 3 2 2" xfId="32919"/>
    <cellStyle name="Comma 3 11 4 3 3" xfId="25458"/>
    <cellStyle name="Comma 3 11 4 4" xfId="10377"/>
    <cellStyle name="Comma 3 11 4 4 2" xfId="26583"/>
    <cellStyle name="Comma 3 11 4 5" xfId="16924"/>
    <cellStyle name="Comma 3 11 4 5 2" xfId="33056"/>
    <cellStyle name="Comma 3 11 4 6" xfId="18905"/>
    <cellStyle name="Comma 3 11 5" xfId="3611"/>
    <cellStyle name="Comma 3 11 5 2" xfId="7321"/>
    <cellStyle name="Comma 3 11 5 2 2" xfId="14830"/>
    <cellStyle name="Comma 3 11 5 2 2 2" xfId="31036"/>
    <cellStyle name="Comma 3 11 5 2 3" xfId="23527"/>
    <cellStyle name="Comma 3 11 5 3" xfId="9167"/>
    <cellStyle name="Comma 3 11 5 3 2" xfId="16641"/>
    <cellStyle name="Comma 3 11 5 3 2 2" xfId="32847"/>
    <cellStyle name="Comma 3 11 5 3 3" xfId="25373"/>
    <cellStyle name="Comma 3 11 5 4" xfId="11222"/>
    <cellStyle name="Comma 3 11 5 4 2" xfId="27428"/>
    <cellStyle name="Comma 3 11 5 5" xfId="16925"/>
    <cellStyle name="Comma 3 11 5 5 2" xfId="33057"/>
    <cellStyle name="Comma 3 11 5 6" xfId="19822"/>
    <cellStyle name="Comma 3 11 6" xfId="3535"/>
    <cellStyle name="Comma 3 11 6 2" xfId="5560"/>
    <cellStyle name="Comma 3 11 6 2 2" xfId="21766"/>
    <cellStyle name="Comma 3 11 6 3" xfId="16926"/>
    <cellStyle name="Comma 3 11 6 3 2" xfId="33058"/>
    <cellStyle name="Comma 3 11 6 4" xfId="19753"/>
    <cellStyle name="Comma 3 11 7" xfId="4081"/>
    <cellStyle name="Comma 3 11 7 2" xfId="7751"/>
    <cellStyle name="Comma 3 11 7 2 2" xfId="15258"/>
    <cellStyle name="Comma 3 11 7 2 2 2" xfId="31464"/>
    <cellStyle name="Comma 3 11 7 2 3" xfId="23957"/>
    <cellStyle name="Comma 3 11 7 3" xfId="5244"/>
    <cellStyle name="Comma 3 11 7 3 2" xfId="12793"/>
    <cellStyle name="Comma 3 11 7 3 2 2" xfId="28999"/>
    <cellStyle name="Comma 3 11 7 3 3" xfId="21450"/>
    <cellStyle name="Comma 3 11 7 4" xfId="11644"/>
    <cellStyle name="Comma 3 11 7 4 2" xfId="27850"/>
    <cellStyle name="Comma 3 11 7 5" xfId="16927"/>
    <cellStyle name="Comma 3 11 7 5 2" xfId="33059"/>
    <cellStyle name="Comma 3 11 7 6" xfId="20287"/>
    <cellStyle name="Comma 3 11 8" xfId="4506"/>
    <cellStyle name="Comma 3 11 8 2" xfId="8176"/>
    <cellStyle name="Comma 3 11 8 2 2" xfId="15683"/>
    <cellStyle name="Comma 3 11 8 2 2 2" xfId="31889"/>
    <cellStyle name="Comma 3 11 8 2 3" xfId="24382"/>
    <cellStyle name="Comma 3 11 8 3" xfId="8943"/>
    <cellStyle name="Comma 3 11 8 3 2" xfId="16438"/>
    <cellStyle name="Comma 3 11 8 3 2 2" xfId="32644"/>
    <cellStyle name="Comma 3 11 8 3 3" xfId="25149"/>
    <cellStyle name="Comma 3 11 8 4" xfId="12069"/>
    <cellStyle name="Comma 3 11 8 4 2" xfId="28275"/>
    <cellStyle name="Comma 3 11 8 5" xfId="16928"/>
    <cellStyle name="Comma 3 11 8 5 2" xfId="33060"/>
    <cellStyle name="Comma 3 11 8 6" xfId="20712"/>
    <cellStyle name="Comma 3 11 9" xfId="4933"/>
    <cellStyle name="Comma 3 11 9 2" xfId="8599"/>
    <cellStyle name="Comma 3 11 9 2 2" xfId="16106"/>
    <cellStyle name="Comma 3 11 9 2 2 2" xfId="32312"/>
    <cellStyle name="Comma 3 11 9 2 3" xfId="24805"/>
    <cellStyle name="Comma 3 11 9 3" xfId="12491"/>
    <cellStyle name="Comma 3 11 9 3 2" xfId="28697"/>
    <cellStyle name="Comma 3 11 9 4" xfId="21139"/>
    <cellStyle name="Comma 3 12" xfId="1751"/>
    <cellStyle name="Comma 3 12 10" xfId="5618"/>
    <cellStyle name="Comma 3 12 10 2" xfId="13133"/>
    <cellStyle name="Comma 3 12 10 2 2" xfId="29339"/>
    <cellStyle name="Comma 3 12 10 3" xfId="21824"/>
    <cellStyle name="Comma 3 12 11" xfId="9546"/>
    <cellStyle name="Comma 3 12 11 2" xfId="25752"/>
    <cellStyle name="Comma 3 12 12" xfId="16929"/>
    <cellStyle name="Comma 3 12 12 2" xfId="33061"/>
    <cellStyle name="Comma 3 12 13" xfId="18071"/>
    <cellStyle name="Comma 3 12 2" xfId="1890"/>
    <cellStyle name="Comma 3 12 2 10" xfId="9670"/>
    <cellStyle name="Comma 3 12 2 10 2" xfId="25876"/>
    <cellStyle name="Comma 3 12 2 11" xfId="16930"/>
    <cellStyle name="Comma 3 12 2 11 2" xfId="33062"/>
    <cellStyle name="Comma 3 12 2 12" xfId="18196"/>
    <cellStyle name="Comma 3 12 2 2" xfId="2397"/>
    <cellStyle name="Comma 3 12 2 2 2" xfId="3244"/>
    <cellStyle name="Comma 3 12 2 2 2 2" xfId="7026"/>
    <cellStyle name="Comma 3 12 2 2 2 2 2" xfId="14537"/>
    <cellStyle name="Comma 3 12 2 2 2 2 2 2" xfId="30743"/>
    <cellStyle name="Comma 3 12 2 2 2 2 3" xfId="23232"/>
    <cellStyle name="Comma 3 12 2 2 2 3" xfId="9276"/>
    <cellStyle name="Comma 3 12 2 2 2 3 2" xfId="16734"/>
    <cellStyle name="Comma 3 12 2 2 2 3 2 2" xfId="32940"/>
    <cellStyle name="Comma 3 12 2 2 2 3 3" xfId="25482"/>
    <cellStyle name="Comma 3 12 2 2 2 4" xfId="10937"/>
    <cellStyle name="Comma 3 12 2 2 2 4 2" xfId="27143"/>
    <cellStyle name="Comma 3 12 2 2 2 5" xfId="16932"/>
    <cellStyle name="Comma 3 12 2 2 2 5 2" xfId="33064"/>
    <cellStyle name="Comma 3 12 2 2 2 6" xfId="19466"/>
    <cellStyle name="Comma 3 12 2 2 3" xfId="6181"/>
    <cellStyle name="Comma 3 12 2 2 3 2" xfId="13693"/>
    <cellStyle name="Comma 3 12 2 2 3 2 2" xfId="29899"/>
    <cellStyle name="Comma 3 12 2 2 3 3" xfId="22387"/>
    <cellStyle name="Comma 3 12 2 2 4" xfId="8993"/>
    <cellStyle name="Comma 3 12 2 2 4 2" xfId="16486"/>
    <cellStyle name="Comma 3 12 2 2 4 2 2" xfId="32692"/>
    <cellStyle name="Comma 3 12 2 2 4 3" xfId="25199"/>
    <cellStyle name="Comma 3 12 2 2 5" xfId="10093"/>
    <cellStyle name="Comma 3 12 2 2 5 2" xfId="26299"/>
    <cellStyle name="Comma 3 12 2 2 6" xfId="16931"/>
    <cellStyle name="Comma 3 12 2 2 6 2" xfId="33063"/>
    <cellStyle name="Comma 3 12 2 2 7" xfId="18621"/>
    <cellStyle name="Comma 3 12 2 3" xfId="2819"/>
    <cellStyle name="Comma 3 12 2 3 2" xfId="6603"/>
    <cellStyle name="Comma 3 12 2 3 2 2" xfId="14115"/>
    <cellStyle name="Comma 3 12 2 3 2 2 2" xfId="30321"/>
    <cellStyle name="Comma 3 12 2 3 2 3" xfId="22809"/>
    <cellStyle name="Comma 3 12 2 3 3" xfId="9099"/>
    <cellStyle name="Comma 3 12 2 3 3 2" xfId="16577"/>
    <cellStyle name="Comma 3 12 2 3 3 2 2" xfId="32783"/>
    <cellStyle name="Comma 3 12 2 3 3 3" xfId="25305"/>
    <cellStyle name="Comma 3 12 2 3 4" xfId="10515"/>
    <cellStyle name="Comma 3 12 2 3 4 2" xfId="26721"/>
    <cellStyle name="Comma 3 12 2 3 5" xfId="16933"/>
    <cellStyle name="Comma 3 12 2 3 5 2" xfId="33065"/>
    <cellStyle name="Comma 3 12 2 3 6" xfId="19043"/>
    <cellStyle name="Comma 3 12 2 4" xfId="3750"/>
    <cellStyle name="Comma 3 12 2 4 2" xfId="7460"/>
    <cellStyle name="Comma 3 12 2 4 2 2" xfId="14969"/>
    <cellStyle name="Comma 3 12 2 4 2 2 2" xfId="31175"/>
    <cellStyle name="Comma 3 12 2 4 2 3" xfId="23666"/>
    <cellStyle name="Comma 3 12 2 4 3" xfId="9297"/>
    <cellStyle name="Comma 3 12 2 4 3 2" xfId="16750"/>
    <cellStyle name="Comma 3 12 2 4 3 2 2" xfId="32956"/>
    <cellStyle name="Comma 3 12 2 4 3 3" xfId="25503"/>
    <cellStyle name="Comma 3 12 2 4 4" xfId="11360"/>
    <cellStyle name="Comma 3 12 2 4 4 2" xfId="27566"/>
    <cellStyle name="Comma 3 12 2 4 5" xfId="16934"/>
    <cellStyle name="Comma 3 12 2 4 5 2" xfId="33066"/>
    <cellStyle name="Comma 3 12 2 4 6" xfId="19961"/>
    <cellStyle name="Comma 3 12 2 5" xfId="3589"/>
    <cellStyle name="Comma 3 12 2 5 2" xfId="9265"/>
    <cellStyle name="Comma 3 12 2 5 2 2" xfId="25471"/>
    <cellStyle name="Comma 3 12 2 5 3" xfId="16935"/>
    <cellStyle name="Comma 3 12 2 5 3 2" xfId="33067"/>
    <cellStyle name="Comma 3 12 2 5 4" xfId="19801"/>
    <cellStyle name="Comma 3 12 2 6" xfId="4219"/>
    <cellStyle name="Comma 3 12 2 6 2" xfId="7889"/>
    <cellStyle name="Comma 3 12 2 6 2 2" xfId="15396"/>
    <cellStyle name="Comma 3 12 2 6 2 2 2" xfId="31602"/>
    <cellStyle name="Comma 3 12 2 6 2 3" xfId="24095"/>
    <cellStyle name="Comma 3 12 2 6 3" xfId="8940"/>
    <cellStyle name="Comma 3 12 2 6 3 2" xfId="16436"/>
    <cellStyle name="Comma 3 12 2 6 3 2 2" xfId="32642"/>
    <cellStyle name="Comma 3 12 2 6 3 3" xfId="25146"/>
    <cellStyle name="Comma 3 12 2 6 4" xfId="11782"/>
    <cellStyle name="Comma 3 12 2 6 4 2" xfId="27988"/>
    <cellStyle name="Comma 3 12 2 6 5" xfId="16936"/>
    <cellStyle name="Comma 3 12 2 6 5 2" xfId="33068"/>
    <cellStyle name="Comma 3 12 2 6 6" xfId="20425"/>
    <cellStyle name="Comma 3 12 2 7" xfId="4644"/>
    <cellStyle name="Comma 3 12 2 7 2" xfId="8314"/>
    <cellStyle name="Comma 3 12 2 7 2 2" xfId="15821"/>
    <cellStyle name="Comma 3 12 2 7 2 2 2" xfId="32027"/>
    <cellStyle name="Comma 3 12 2 7 2 3" xfId="24520"/>
    <cellStyle name="Comma 3 12 2 7 3" xfId="9264"/>
    <cellStyle name="Comma 3 12 2 7 3 2" xfId="16724"/>
    <cellStyle name="Comma 3 12 2 7 3 2 2" xfId="32930"/>
    <cellStyle name="Comma 3 12 2 7 3 3" xfId="25470"/>
    <cellStyle name="Comma 3 12 2 7 4" xfId="12207"/>
    <cellStyle name="Comma 3 12 2 7 4 2" xfId="28413"/>
    <cellStyle name="Comma 3 12 2 7 5" xfId="16937"/>
    <cellStyle name="Comma 3 12 2 7 5 2" xfId="33069"/>
    <cellStyle name="Comma 3 12 2 7 6" xfId="20850"/>
    <cellStyle name="Comma 3 12 2 8" xfId="5072"/>
    <cellStyle name="Comma 3 12 2 8 2" xfId="8737"/>
    <cellStyle name="Comma 3 12 2 8 2 2" xfId="16244"/>
    <cellStyle name="Comma 3 12 2 8 2 2 2" xfId="32450"/>
    <cellStyle name="Comma 3 12 2 8 2 3" xfId="24943"/>
    <cellStyle name="Comma 3 12 2 8 3" xfId="12629"/>
    <cellStyle name="Comma 3 12 2 8 3 2" xfId="28835"/>
    <cellStyle name="Comma 3 12 2 8 4" xfId="21278"/>
    <cellStyle name="Comma 3 12 2 9" xfId="5743"/>
    <cellStyle name="Comma 3 12 2 9 2" xfId="13258"/>
    <cellStyle name="Comma 3 12 2 9 2 2" xfId="29464"/>
    <cellStyle name="Comma 3 12 2 9 3" xfId="21949"/>
    <cellStyle name="Comma 3 12 3" xfId="2270"/>
    <cellStyle name="Comma 3 12 3 2" xfId="3120"/>
    <cellStyle name="Comma 3 12 3 2 2" xfId="6902"/>
    <cellStyle name="Comma 3 12 3 2 2 2" xfId="14413"/>
    <cellStyle name="Comma 3 12 3 2 2 2 2" xfId="30619"/>
    <cellStyle name="Comma 3 12 3 2 2 3" xfId="23108"/>
    <cellStyle name="Comma 3 12 3 2 3" xfId="8958"/>
    <cellStyle name="Comma 3 12 3 2 3 2" xfId="16452"/>
    <cellStyle name="Comma 3 12 3 2 3 2 2" xfId="32658"/>
    <cellStyle name="Comma 3 12 3 2 3 3" xfId="25164"/>
    <cellStyle name="Comma 3 12 3 2 4" xfId="10813"/>
    <cellStyle name="Comma 3 12 3 2 4 2" xfId="27019"/>
    <cellStyle name="Comma 3 12 3 2 5" xfId="16939"/>
    <cellStyle name="Comma 3 12 3 2 5 2" xfId="33071"/>
    <cellStyle name="Comma 3 12 3 2 6" xfId="19342"/>
    <cellStyle name="Comma 3 12 3 3" xfId="6057"/>
    <cellStyle name="Comma 3 12 3 3 2" xfId="13569"/>
    <cellStyle name="Comma 3 12 3 3 2 2" xfId="29775"/>
    <cellStyle name="Comma 3 12 3 3 3" xfId="22263"/>
    <cellStyle name="Comma 3 12 3 4" xfId="9153"/>
    <cellStyle name="Comma 3 12 3 4 2" xfId="16628"/>
    <cellStyle name="Comma 3 12 3 4 2 2" xfId="32834"/>
    <cellStyle name="Comma 3 12 3 4 3" xfId="25359"/>
    <cellStyle name="Comma 3 12 3 5" xfId="9969"/>
    <cellStyle name="Comma 3 12 3 5 2" xfId="26175"/>
    <cellStyle name="Comma 3 12 3 6" xfId="16938"/>
    <cellStyle name="Comma 3 12 3 6 2" xfId="33070"/>
    <cellStyle name="Comma 3 12 3 7" xfId="18497"/>
    <cellStyle name="Comma 3 12 4" xfId="2695"/>
    <cellStyle name="Comma 3 12 4 2" xfId="6479"/>
    <cellStyle name="Comma 3 12 4 2 2" xfId="13991"/>
    <cellStyle name="Comma 3 12 4 2 2 2" xfId="30197"/>
    <cellStyle name="Comma 3 12 4 2 3" xfId="22685"/>
    <cellStyle name="Comma 3 12 4 3" xfId="9271"/>
    <cellStyle name="Comma 3 12 4 3 2" xfId="16730"/>
    <cellStyle name="Comma 3 12 4 3 2 2" xfId="32936"/>
    <cellStyle name="Comma 3 12 4 3 3" xfId="25477"/>
    <cellStyle name="Comma 3 12 4 4" xfId="10391"/>
    <cellStyle name="Comma 3 12 4 4 2" xfId="26597"/>
    <cellStyle name="Comma 3 12 4 5" xfId="16940"/>
    <cellStyle name="Comma 3 12 4 5 2" xfId="33072"/>
    <cellStyle name="Comma 3 12 4 6" xfId="18919"/>
    <cellStyle name="Comma 3 12 5" xfId="3625"/>
    <cellStyle name="Comma 3 12 5 2" xfId="7335"/>
    <cellStyle name="Comma 3 12 5 2 2" xfId="14844"/>
    <cellStyle name="Comma 3 12 5 2 2 2" xfId="31050"/>
    <cellStyle name="Comma 3 12 5 2 3" xfId="23541"/>
    <cellStyle name="Comma 3 12 5 3" xfId="9086"/>
    <cellStyle name="Comma 3 12 5 3 2" xfId="16566"/>
    <cellStyle name="Comma 3 12 5 3 2 2" xfId="32772"/>
    <cellStyle name="Comma 3 12 5 3 3" xfId="25292"/>
    <cellStyle name="Comma 3 12 5 4" xfId="11236"/>
    <cellStyle name="Comma 3 12 5 4 2" xfId="27442"/>
    <cellStyle name="Comma 3 12 5 5" xfId="16941"/>
    <cellStyle name="Comma 3 12 5 5 2" xfId="33073"/>
    <cellStyle name="Comma 3 12 5 6" xfId="19836"/>
    <cellStyle name="Comma 3 12 6" xfId="3913"/>
    <cellStyle name="Comma 3 12 6 2" xfId="9307"/>
    <cellStyle name="Comma 3 12 6 2 2" xfId="25513"/>
    <cellStyle name="Comma 3 12 6 3" xfId="16942"/>
    <cellStyle name="Comma 3 12 6 3 2" xfId="33074"/>
    <cellStyle name="Comma 3 12 6 4" xfId="20121"/>
    <cellStyle name="Comma 3 12 7" xfId="4095"/>
    <cellStyle name="Comma 3 12 7 2" xfId="7765"/>
    <cellStyle name="Comma 3 12 7 2 2" xfId="15272"/>
    <cellStyle name="Comma 3 12 7 2 2 2" xfId="31478"/>
    <cellStyle name="Comma 3 12 7 2 3" xfId="23971"/>
    <cellStyle name="Comma 3 12 7 3" xfId="9231"/>
    <cellStyle name="Comma 3 12 7 3 2" xfId="16694"/>
    <cellStyle name="Comma 3 12 7 3 2 2" xfId="32900"/>
    <cellStyle name="Comma 3 12 7 3 3" xfId="25437"/>
    <cellStyle name="Comma 3 12 7 4" xfId="11658"/>
    <cellStyle name="Comma 3 12 7 4 2" xfId="27864"/>
    <cellStyle name="Comma 3 12 7 5" xfId="16943"/>
    <cellStyle name="Comma 3 12 7 5 2" xfId="33075"/>
    <cellStyle name="Comma 3 12 7 6" xfId="20301"/>
    <cellStyle name="Comma 3 12 8" xfId="4520"/>
    <cellStyle name="Comma 3 12 8 2" xfId="8190"/>
    <cellStyle name="Comma 3 12 8 2 2" xfId="15697"/>
    <cellStyle name="Comma 3 12 8 2 2 2" xfId="31903"/>
    <cellStyle name="Comma 3 12 8 2 3" xfId="24396"/>
    <cellStyle name="Comma 3 12 8 3" xfId="5203"/>
    <cellStyle name="Comma 3 12 8 3 2" xfId="12759"/>
    <cellStyle name="Comma 3 12 8 3 2 2" xfId="28965"/>
    <cellStyle name="Comma 3 12 8 3 3" xfId="21409"/>
    <cellStyle name="Comma 3 12 8 4" xfId="12083"/>
    <cellStyle name="Comma 3 12 8 4 2" xfId="28289"/>
    <cellStyle name="Comma 3 12 8 5" xfId="16944"/>
    <cellStyle name="Comma 3 12 8 5 2" xfId="33076"/>
    <cellStyle name="Comma 3 12 8 6" xfId="20726"/>
    <cellStyle name="Comma 3 12 9" xfId="4947"/>
    <cellStyle name="Comma 3 12 9 2" xfId="8613"/>
    <cellStyle name="Comma 3 12 9 2 2" xfId="16120"/>
    <cellStyle name="Comma 3 12 9 2 2 2" xfId="32326"/>
    <cellStyle name="Comma 3 12 9 2 3" xfId="24819"/>
    <cellStyle name="Comma 3 12 9 3" xfId="12505"/>
    <cellStyle name="Comma 3 12 9 3 2" xfId="28711"/>
    <cellStyle name="Comma 3 12 9 4" xfId="21153"/>
    <cellStyle name="Comma 3 13" xfId="1769"/>
    <cellStyle name="Comma 3 13 10" xfId="5632"/>
    <cellStyle name="Comma 3 13 10 2" xfId="13147"/>
    <cellStyle name="Comma 3 13 10 2 2" xfId="29353"/>
    <cellStyle name="Comma 3 13 10 3" xfId="21838"/>
    <cellStyle name="Comma 3 13 11" xfId="9560"/>
    <cellStyle name="Comma 3 13 11 2" xfId="25766"/>
    <cellStyle name="Comma 3 13 12" xfId="16945"/>
    <cellStyle name="Comma 3 13 12 2" xfId="33077"/>
    <cellStyle name="Comma 3 13 13" xfId="18085"/>
    <cellStyle name="Comma 3 13 2" xfId="1891"/>
    <cellStyle name="Comma 3 13 2 10" xfId="9671"/>
    <cellStyle name="Comma 3 13 2 10 2" xfId="25877"/>
    <cellStyle name="Comma 3 13 2 11" xfId="16946"/>
    <cellStyle name="Comma 3 13 2 11 2" xfId="33078"/>
    <cellStyle name="Comma 3 13 2 12" xfId="18197"/>
    <cellStyle name="Comma 3 13 2 2" xfId="2398"/>
    <cellStyle name="Comma 3 13 2 2 2" xfId="3245"/>
    <cellStyle name="Comma 3 13 2 2 2 2" xfId="7027"/>
    <cellStyle name="Comma 3 13 2 2 2 2 2" xfId="14538"/>
    <cellStyle name="Comma 3 13 2 2 2 2 2 2" xfId="30744"/>
    <cellStyle name="Comma 3 13 2 2 2 2 3" xfId="23233"/>
    <cellStyle name="Comma 3 13 2 2 2 3" xfId="9224"/>
    <cellStyle name="Comma 3 13 2 2 2 3 2" xfId="16688"/>
    <cellStyle name="Comma 3 13 2 2 2 3 2 2" xfId="32894"/>
    <cellStyle name="Comma 3 13 2 2 2 3 3" xfId="25430"/>
    <cellStyle name="Comma 3 13 2 2 2 4" xfId="10938"/>
    <cellStyle name="Comma 3 13 2 2 2 4 2" xfId="27144"/>
    <cellStyle name="Comma 3 13 2 2 2 5" xfId="16948"/>
    <cellStyle name="Comma 3 13 2 2 2 5 2" xfId="33080"/>
    <cellStyle name="Comma 3 13 2 2 2 6" xfId="19467"/>
    <cellStyle name="Comma 3 13 2 2 3" xfId="6182"/>
    <cellStyle name="Comma 3 13 2 2 3 2" xfId="13694"/>
    <cellStyle name="Comma 3 13 2 2 3 2 2" xfId="29900"/>
    <cellStyle name="Comma 3 13 2 2 3 3" xfId="22388"/>
    <cellStyle name="Comma 3 13 2 2 4" xfId="9233"/>
    <cellStyle name="Comma 3 13 2 2 4 2" xfId="16695"/>
    <cellStyle name="Comma 3 13 2 2 4 2 2" xfId="32901"/>
    <cellStyle name="Comma 3 13 2 2 4 3" xfId="25439"/>
    <cellStyle name="Comma 3 13 2 2 5" xfId="10094"/>
    <cellStyle name="Comma 3 13 2 2 5 2" xfId="26300"/>
    <cellStyle name="Comma 3 13 2 2 6" xfId="16947"/>
    <cellStyle name="Comma 3 13 2 2 6 2" xfId="33079"/>
    <cellStyle name="Comma 3 13 2 2 7" xfId="18622"/>
    <cellStyle name="Comma 3 13 2 3" xfId="2820"/>
    <cellStyle name="Comma 3 13 2 3 2" xfId="6604"/>
    <cellStyle name="Comma 3 13 2 3 2 2" xfId="14116"/>
    <cellStyle name="Comma 3 13 2 3 2 2 2" xfId="30322"/>
    <cellStyle name="Comma 3 13 2 3 2 3" xfId="22810"/>
    <cellStyle name="Comma 3 13 2 3 3" xfId="8948"/>
    <cellStyle name="Comma 3 13 2 3 3 2" xfId="16443"/>
    <cellStyle name="Comma 3 13 2 3 3 2 2" xfId="32649"/>
    <cellStyle name="Comma 3 13 2 3 3 3" xfId="25154"/>
    <cellStyle name="Comma 3 13 2 3 4" xfId="10516"/>
    <cellStyle name="Comma 3 13 2 3 4 2" xfId="26722"/>
    <cellStyle name="Comma 3 13 2 3 5" xfId="16949"/>
    <cellStyle name="Comma 3 13 2 3 5 2" xfId="33081"/>
    <cellStyle name="Comma 3 13 2 3 6" xfId="19044"/>
    <cellStyle name="Comma 3 13 2 4" xfId="3751"/>
    <cellStyle name="Comma 3 13 2 4 2" xfId="7461"/>
    <cellStyle name="Comma 3 13 2 4 2 2" xfId="14970"/>
    <cellStyle name="Comma 3 13 2 4 2 2 2" xfId="31176"/>
    <cellStyle name="Comma 3 13 2 4 2 3" xfId="23667"/>
    <cellStyle name="Comma 3 13 2 4 3" xfId="5554"/>
    <cellStyle name="Comma 3 13 2 4 3 2" xfId="13073"/>
    <cellStyle name="Comma 3 13 2 4 3 2 2" xfId="29279"/>
    <cellStyle name="Comma 3 13 2 4 3 3" xfId="21760"/>
    <cellStyle name="Comma 3 13 2 4 4" xfId="11361"/>
    <cellStyle name="Comma 3 13 2 4 4 2" xfId="27567"/>
    <cellStyle name="Comma 3 13 2 4 5" xfId="16950"/>
    <cellStyle name="Comma 3 13 2 4 5 2" xfId="33082"/>
    <cellStyle name="Comma 3 13 2 4 6" xfId="19962"/>
    <cellStyle name="Comma 3 13 2 5" xfId="3399"/>
    <cellStyle name="Comma 3 13 2 5 2" xfId="9301"/>
    <cellStyle name="Comma 3 13 2 5 2 2" xfId="25507"/>
    <cellStyle name="Comma 3 13 2 5 3" xfId="16951"/>
    <cellStyle name="Comma 3 13 2 5 3 2" xfId="33083"/>
    <cellStyle name="Comma 3 13 2 5 4" xfId="19617"/>
    <cellStyle name="Comma 3 13 2 6" xfId="4220"/>
    <cellStyle name="Comma 3 13 2 6 2" xfId="7890"/>
    <cellStyle name="Comma 3 13 2 6 2 2" xfId="15397"/>
    <cellStyle name="Comma 3 13 2 6 2 2 2" xfId="31603"/>
    <cellStyle name="Comma 3 13 2 6 2 3" xfId="24096"/>
    <cellStyle name="Comma 3 13 2 6 3" xfId="9179"/>
    <cellStyle name="Comma 3 13 2 6 3 2" xfId="16650"/>
    <cellStyle name="Comma 3 13 2 6 3 2 2" xfId="32856"/>
    <cellStyle name="Comma 3 13 2 6 3 3" xfId="25385"/>
    <cellStyle name="Comma 3 13 2 6 4" xfId="11783"/>
    <cellStyle name="Comma 3 13 2 6 4 2" xfId="27989"/>
    <cellStyle name="Comma 3 13 2 6 5" xfId="16952"/>
    <cellStyle name="Comma 3 13 2 6 5 2" xfId="33084"/>
    <cellStyle name="Comma 3 13 2 6 6" xfId="20426"/>
    <cellStyle name="Comma 3 13 2 7" xfId="4645"/>
    <cellStyle name="Comma 3 13 2 7 2" xfId="8315"/>
    <cellStyle name="Comma 3 13 2 7 2 2" xfId="15822"/>
    <cellStyle name="Comma 3 13 2 7 2 2 2" xfId="32028"/>
    <cellStyle name="Comma 3 13 2 7 2 3" xfId="24521"/>
    <cellStyle name="Comma 3 13 2 7 3" xfId="5558"/>
    <cellStyle name="Comma 3 13 2 7 3 2" xfId="13077"/>
    <cellStyle name="Comma 3 13 2 7 3 2 2" xfId="29283"/>
    <cellStyle name="Comma 3 13 2 7 3 3" xfId="21764"/>
    <cellStyle name="Comma 3 13 2 7 4" xfId="12208"/>
    <cellStyle name="Comma 3 13 2 7 4 2" xfId="28414"/>
    <cellStyle name="Comma 3 13 2 7 5" xfId="16953"/>
    <cellStyle name="Comma 3 13 2 7 5 2" xfId="33085"/>
    <cellStyle name="Comma 3 13 2 7 6" xfId="20851"/>
    <cellStyle name="Comma 3 13 2 8" xfId="5073"/>
    <cellStyle name="Comma 3 13 2 8 2" xfId="8738"/>
    <cellStyle name="Comma 3 13 2 8 2 2" xfId="16245"/>
    <cellStyle name="Comma 3 13 2 8 2 2 2" xfId="32451"/>
    <cellStyle name="Comma 3 13 2 8 2 3" xfId="24944"/>
    <cellStyle name="Comma 3 13 2 8 3" xfId="12630"/>
    <cellStyle name="Comma 3 13 2 8 3 2" xfId="28836"/>
    <cellStyle name="Comma 3 13 2 8 4" xfId="21279"/>
    <cellStyle name="Comma 3 13 2 9" xfId="5744"/>
    <cellStyle name="Comma 3 13 2 9 2" xfId="13259"/>
    <cellStyle name="Comma 3 13 2 9 2 2" xfId="29465"/>
    <cellStyle name="Comma 3 13 2 9 3" xfId="21950"/>
    <cellStyle name="Comma 3 13 3" xfId="2286"/>
    <cellStyle name="Comma 3 13 3 2" xfId="3134"/>
    <cellStyle name="Comma 3 13 3 2 2" xfId="6916"/>
    <cellStyle name="Comma 3 13 3 2 2 2" xfId="14427"/>
    <cellStyle name="Comma 3 13 3 2 2 2 2" xfId="30633"/>
    <cellStyle name="Comma 3 13 3 2 2 3" xfId="23122"/>
    <cellStyle name="Comma 3 13 3 2 3" xfId="8951"/>
    <cellStyle name="Comma 3 13 3 2 3 2" xfId="16446"/>
    <cellStyle name="Comma 3 13 3 2 3 2 2" xfId="32652"/>
    <cellStyle name="Comma 3 13 3 2 3 3" xfId="25157"/>
    <cellStyle name="Comma 3 13 3 2 4" xfId="10827"/>
    <cellStyle name="Comma 3 13 3 2 4 2" xfId="27033"/>
    <cellStyle name="Comma 3 13 3 2 5" xfId="16955"/>
    <cellStyle name="Comma 3 13 3 2 5 2" xfId="33087"/>
    <cellStyle name="Comma 3 13 3 2 6" xfId="19356"/>
    <cellStyle name="Comma 3 13 3 3" xfId="6071"/>
    <cellStyle name="Comma 3 13 3 3 2" xfId="13583"/>
    <cellStyle name="Comma 3 13 3 3 2 2" xfId="29789"/>
    <cellStyle name="Comma 3 13 3 3 3" xfId="22277"/>
    <cellStyle name="Comma 3 13 3 4" xfId="5433"/>
    <cellStyle name="Comma 3 13 3 4 2" xfId="12976"/>
    <cellStyle name="Comma 3 13 3 4 2 2" xfId="29182"/>
    <cellStyle name="Comma 3 13 3 4 3" xfId="21639"/>
    <cellStyle name="Comma 3 13 3 5" xfId="9983"/>
    <cellStyle name="Comma 3 13 3 5 2" xfId="26189"/>
    <cellStyle name="Comma 3 13 3 6" xfId="16954"/>
    <cellStyle name="Comma 3 13 3 6 2" xfId="33086"/>
    <cellStyle name="Comma 3 13 3 7" xfId="18511"/>
    <cellStyle name="Comma 3 13 4" xfId="2709"/>
    <cellStyle name="Comma 3 13 4 2" xfId="6493"/>
    <cellStyle name="Comma 3 13 4 2 2" xfId="14005"/>
    <cellStyle name="Comma 3 13 4 2 2 2" xfId="30211"/>
    <cellStyle name="Comma 3 13 4 2 3" xfId="22699"/>
    <cellStyle name="Comma 3 13 4 3" xfId="9359"/>
    <cellStyle name="Comma 3 13 4 3 2" xfId="16801"/>
    <cellStyle name="Comma 3 13 4 3 2 2" xfId="33007"/>
    <cellStyle name="Comma 3 13 4 3 3" xfId="25565"/>
    <cellStyle name="Comma 3 13 4 4" xfId="10405"/>
    <cellStyle name="Comma 3 13 4 4 2" xfId="26611"/>
    <cellStyle name="Comma 3 13 4 5" xfId="16956"/>
    <cellStyle name="Comma 3 13 4 5 2" xfId="33088"/>
    <cellStyle name="Comma 3 13 4 6" xfId="18933"/>
    <cellStyle name="Comma 3 13 5" xfId="3639"/>
    <cellStyle name="Comma 3 13 5 2" xfId="7349"/>
    <cellStyle name="Comma 3 13 5 2 2" xfId="14858"/>
    <cellStyle name="Comma 3 13 5 2 2 2" xfId="31064"/>
    <cellStyle name="Comma 3 13 5 2 3" xfId="23555"/>
    <cellStyle name="Comma 3 13 5 3" xfId="7153"/>
    <cellStyle name="Comma 3 13 5 3 2" xfId="14664"/>
    <cellStyle name="Comma 3 13 5 3 2 2" xfId="30870"/>
    <cellStyle name="Comma 3 13 5 3 3" xfId="23359"/>
    <cellStyle name="Comma 3 13 5 4" xfId="11250"/>
    <cellStyle name="Comma 3 13 5 4 2" xfId="27456"/>
    <cellStyle name="Comma 3 13 5 5" xfId="16957"/>
    <cellStyle name="Comma 3 13 5 5 2" xfId="33089"/>
    <cellStyle name="Comma 3 13 5 6" xfId="19850"/>
    <cellStyle name="Comma 3 13 6" xfId="3387"/>
    <cellStyle name="Comma 3 13 6 2" xfId="5412"/>
    <cellStyle name="Comma 3 13 6 2 2" xfId="21618"/>
    <cellStyle name="Comma 3 13 6 3" xfId="16958"/>
    <cellStyle name="Comma 3 13 6 3 2" xfId="33090"/>
    <cellStyle name="Comma 3 13 6 4" xfId="19605"/>
    <cellStyle name="Comma 3 13 7" xfId="4109"/>
    <cellStyle name="Comma 3 13 7 2" xfId="7779"/>
    <cellStyle name="Comma 3 13 7 2 2" xfId="15286"/>
    <cellStyle name="Comma 3 13 7 2 2 2" xfId="31492"/>
    <cellStyle name="Comma 3 13 7 2 3" xfId="23985"/>
    <cellStyle name="Comma 3 13 7 3" xfId="5248"/>
    <cellStyle name="Comma 3 13 7 3 2" xfId="12797"/>
    <cellStyle name="Comma 3 13 7 3 2 2" xfId="29003"/>
    <cellStyle name="Comma 3 13 7 3 3" xfId="21454"/>
    <cellStyle name="Comma 3 13 7 4" xfId="11672"/>
    <cellStyle name="Comma 3 13 7 4 2" xfId="27878"/>
    <cellStyle name="Comma 3 13 7 5" xfId="16959"/>
    <cellStyle name="Comma 3 13 7 5 2" xfId="33091"/>
    <cellStyle name="Comma 3 13 7 6" xfId="20315"/>
    <cellStyle name="Comma 3 13 8" xfId="4534"/>
    <cellStyle name="Comma 3 13 8 2" xfId="8204"/>
    <cellStyle name="Comma 3 13 8 2 2" xfId="15711"/>
    <cellStyle name="Comma 3 13 8 2 2 2" xfId="31917"/>
    <cellStyle name="Comma 3 13 8 2 3" xfId="24410"/>
    <cellStyle name="Comma 3 13 8 3" xfId="5212"/>
    <cellStyle name="Comma 3 13 8 3 2" xfId="12768"/>
    <cellStyle name="Comma 3 13 8 3 2 2" xfId="28974"/>
    <cellStyle name="Comma 3 13 8 3 3" xfId="21418"/>
    <cellStyle name="Comma 3 13 8 4" xfId="12097"/>
    <cellStyle name="Comma 3 13 8 4 2" xfId="28303"/>
    <cellStyle name="Comma 3 13 8 5" xfId="16960"/>
    <cellStyle name="Comma 3 13 8 5 2" xfId="33092"/>
    <cellStyle name="Comma 3 13 8 6" xfId="20740"/>
    <cellStyle name="Comma 3 13 9" xfId="4961"/>
    <cellStyle name="Comma 3 13 9 2" xfId="8627"/>
    <cellStyle name="Comma 3 13 9 2 2" xfId="16134"/>
    <cellStyle name="Comma 3 13 9 2 2 2" xfId="32340"/>
    <cellStyle name="Comma 3 13 9 2 3" xfId="24833"/>
    <cellStyle name="Comma 3 13 9 3" xfId="12519"/>
    <cellStyle name="Comma 3 13 9 3 2" xfId="28725"/>
    <cellStyle name="Comma 3 13 9 4" xfId="21167"/>
    <cellStyle name="Comma 3 14" xfId="18026"/>
    <cellStyle name="Comma 3 2" xfId="1148"/>
    <cellStyle name="Comma 3 2 10" xfId="1770"/>
    <cellStyle name="Comma 3 2 10 10" xfId="5633"/>
    <cellStyle name="Comma 3 2 10 10 2" xfId="13148"/>
    <cellStyle name="Comma 3 2 10 10 2 2" xfId="29354"/>
    <cellStyle name="Comma 3 2 10 10 3" xfId="21839"/>
    <cellStyle name="Comma 3 2 10 11" xfId="9561"/>
    <cellStyle name="Comma 3 2 10 11 2" xfId="25767"/>
    <cellStyle name="Comma 3 2 10 12" xfId="16962"/>
    <cellStyle name="Comma 3 2 10 12 2" xfId="33094"/>
    <cellStyle name="Comma 3 2 10 13" xfId="18086"/>
    <cellStyle name="Comma 3 2 10 2" xfId="1892"/>
    <cellStyle name="Comma 3 2 10 2 10" xfId="9672"/>
    <cellStyle name="Comma 3 2 10 2 10 2" xfId="25878"/>
    <cellStyle name="Comma 3 2 10 2 11" xfId="16963"/>
    <cellStyle name="Comma 3 2 10 2 11 2" xfId="33095"/>
    <cellStyle name="Comma 3 2 10 2 12" xfId="18198"/>
    <cellStyle name="Comma 3 2 10 2 2" xfId="2399"/>
    <cellStyle name="Comma 3 2 10 2 2 2" xfId="3246"/>
    <cellStyle name="Comma 3 2 10 2 2 2 2" xfId="7028"/>
    <cellStyle name="Comma 3 2 10 2 2 2 2 2" xfId="14539"/>
    <cellStyle name="Comma 3 2 10 2 2 2 2 2 2" xfId="30745"/>
    <cellStyle name="Comma 3 2 10 2 2 2 2 3" xfId="23234"/>
    <cellStyle name="Comma 3 2 10 2 2 2 3" xfId="9130"/>
    <cellStyle name="Comma 3 2 10 2 2 2 3 2" xfId="16607"/>
    <cellStyle name="Comma 3 2 10 2 2 2 3 2 2" xfId="32813"/>
    <cellStyle name="Comma 3 2 10 2 2 2 3 3" xfId="25336"/>
    <cellStyle name="Comma 3 2 10 2 2 2 4" xfId="10939"/>
    <cellStyle name="Comma 3 2 10 2 2 2 4 2" xfId="27145"/>
    <cellStyle name="Comma 3 2 10 2 2 2 5" xfId="16965"/>
    <cellStyle name="Comma 3 2 10 2 2 2 5 2" xfId="33097"/>
    <cellStyle name="Comma 3 2 10 2 2 2 6" xfId="19468"/>
    <cellStyle name="Comma 3 2 10 2 2 3" xfId="6183"/>
    <cellStyle name="Comma 3 2 10 2 2 3 2" xfId="13695"/>
    <cellStyle name="Comma 3 2 10 2 2 3 2 2" xfId="29901"/>
    <cellStyle name="Comma 3 2 10 2 2 3 3" xfId="22389"/>
    <cellStyle name="Comma 3 2 10 2 2 4" xfId="9126"/>
    <cellStyle name="Comma 3 2 10 2 2 4 2" xfId="16603"/>
    <cellStyle name="Comma 3 2 10 2 2 4 2 2" xfId="32809"/>
    <cellStyle name="Comma 3 2 10 2 2 4 3" xfId="25332"/>
    <cellStyle name="Comma 3 2 10 2 2 5" xfId="10095"/>
    <cellStyle name="Comma 3 2 10 2 2 5 2" xfId="26301"/>
    <cellStyle name="Comma 3 2 10 2 2 6" xfId="16964"/>
    <cellStyle name="Comma 3 2 10 2 2 6 2" xfId="33096"/>
    <cellStyle name="Comma 3 2 10 2 2 7" xfId="18623"/>
    <cellStyle name="Comma 3 2 10 2 3" xfId="2821"/>
    <cellStyle name="Comma 3 2 10 2 3 2" xfId="6605"/>
    <cellStyle name="Comma 3 2 10 2 3 2 2" xfId="14117"/>
    <cellStyle name="Comma 3 2 10 2 3 2 2 2" xfId="30323"/>
    <cellStyle name="Comma 3 2 10 2 3 2 3" xfId="22811"/>
    <cellStyle name="Comma 3 2 10 2 3 3" xfId="9293"/>
    <cellStyle name="Comma 3 2 10 2 3 3 2" xfId="16747"/>
    <cellStyle name="Comma 3 2 10 2 3 3 2 2" xfId="32953"/>
    <cellStyle name="Comma 3 2 10 2 3 3 3" xfId="25499"/>
    <cellStyle name="Comma 3 2 10 2 3 4" xfId="10517"/>
    <cellStyle name="Comma 3 2 10 2 3 4 2" xfId="26723"/>
    <cellStyle name="Comma 3 2 10 2 3 5" xfId="16966"/>
    <cellStyle name="Comma 3 2 10 2 3 5 2" xfId="33098"/>
    <cellStyle name="Comma 3 2 10 2 3 6" xfId="19045"/>
    <cellStyle name="Comma 3 2 10 2 4" xfId="3752"/>
    <cellStyle name="Comma 3 2 10 2 4 2" xfId="7462"/>
    <cellStyle name="Comma 3 2 10 2 4 2 2" xfId="14971"/>
    <cellStyle name="Comma 3 2 10 2 4 2 2 2" xfId="31177"/>
    <cellStyle name="Comma 3 2 10 2 4 2 3" xfId="23668"/>
    <cellStyle name="Comma 3 2 10 2 4 3" xfId="9094"/>
    <cellStyle name="Comma 3 2 10 2 4 3 2" xfId="16573"/>
    <cellStyle name="Comma 3 2 10 2 4 3 2 2" xfId="32779"/>
    <cellStyle name="Comma 3 2 10 2 4 3 3" xfId="25300"/>
    <cellStyle name="Comma 3 2 10 2 4 4" xfId="11362"/>
    <cellStyle name="Comma 3 2 10 2 4 4 2" xfId="27568"/>
    <cellStyle name="Comma 3 2 10 2 4 5" xfId="16967"/>
    <cellStyle name="Comma 3 2 10 2 4 5 2" xfId="33099"/>
    <cellStyle name="Comma 3 2 10 2 4 6" xfId="19963"/>
    <cellStyle name="Comma 3 2 10 2 5" xfId="3582"/>
    <cellStyle name="Comma 3 2 10 2 5 2" xfId="9299"/>
    <cellStyle name="Comma 3 2 10 2 5 2 2" xfId="25505"/>
    <cellStyle name="Comma 3 2 10 2 5 3" xfId="16968"/>
    <cellStyle name="Comma 3 2 10 2 5 3 2" xfId="33100"/>
    <cellStyle name="Comma 3 2 10 2 5 4" xfId="19794"/>
    <cellStyle name="Comma 3 2 10 2 6" xfId="4221"/>
    <cellStyle name="Comma 3 2 10 2 6 2" xfId="7891"/>
    <cellStyle name="Comma 3 2 10 2 6 2 2" xfId="15398"/>
    <cellStyle name="Comma 3 2 10 2 6 2 2 2" xfId="31604"/>
    <cellStyle name="Comma 3 2 10 2 6 2 3" xfId="24097"/>
    <cellStyle name="Comma 3 2 10 2 6 3" xfId="9080"/>
    <cellStyle name="Comma 3 2 10 2 6 3 2" xfId="16560"/>
    <cellStyle name="Comma 3 2 10 2 6 3 2 2" xfId="32766"/>
    <cellStyle name="Comma 3 2 10 2 6 3 3" xfId="25286"/>
    <cellStyle name="Comma 3 2 10 2 6 4" xfId="11784"/>
    <cellStyle name="Comma 3 2 10 2 6 4 2" xfId="27990"/>
    <cellStyle name="Comma 3 2 10 2 6 5" xfId="16969"/>
    <cellStyle name="Comma 3 2 10 2 6 5 2" xfId="33101"/>
    <cellStyle name="Comma 3 2 10 2 6 6" xfId="20427"/>
    <cellStyle name="Comma 3 2 10 2 7" xfId="4646"/>
    <cellStyle name="Comma 3 2 10 2 7 2" xfId="8316"/>
    <cellStyle name="Comma 3 2 10 2 7 2 2" xfId="15823"/>
    <cellStyle name="Comma 3 2 10 2 7 2 2 2" xfId="32029"/>
    <cellStyle name="Comma 3 2 10 2 7 2 3" xfId="24522"/>
    <cellStyle name="Comma 3 2 10 2 7 3" xfId="9137"/>
    <cellStyle name="Comma 3 2 10 2 7 3 2" xfId="16614"/>
    <cellStyle name="Comma 3 2 10 2 7 3 2 2" xfId="32820"/>
    <cellStyle name="Comma 3 2 10 2 7 3 3" xfId="25343"/>
    <cellStyle name="Comma 3 2 10 2 7 4" xfId="12209"/>
    <cellStyle name="Comma 3 2 10 2 7 4 2" xfId="28415"/>
    <cellStyle name="Comma 3 2 10 2 7 5" xfId="16970"/>
    <cellStyle name="Comma 3 2 10 2 7 5 2" xfId="33102"/>
    <cellStyle name="Comma 3 2 10 2 7 6" xfId="20852"/>
    <cellStyle name="Comma 3 2 10 2 8" xfId="5074"/>
    <cellStyle name="Comma 3 2 10 2 8 2" xfId="8739"/>
    <cellStyle name="Comma 3 2 10 2 8 2 2" xfId="16246"/>
    <cellStyle name="Comma 3 2 10 2 8 2 2 2" xfId="32452"/>
    <cellStyle name="Comma 3 2 10 2 8 2 3" xfId="24945"/>
    <cellStyle name="Comma 3 2 10 2 8 3" xfId="12631"/>
    <cellStyle name="Comma 3 2 10 2 8 3 2" xfId="28837"/>
    <cellStyle name="Comma 3 2 10 2 8 4" xfId="21280"/>
    <cellStyle name="Comma 3 2 10 2 9" xfId="5745"/>
    <cellStyle name="Comma 3 2 10 2 9 2" xfId="13260"/>
    <cellStyle name="Comma 3 2 10 2 9 2 2" xfId="29466"/>
    <cellStyle name="Comma 3 2 10 2 9 3" xfId="21951"/>
    <cellStyle name="Comma 3 2 10 3" xfId="2287"/>
    <cellStyle name="Comma 3 2 10 3 2" xfId="3135"/>
    <cellStyle name="Comma 3 2 10 3 2 2" xfId="6917"/>
    <cellStyle name="Comma 3 2 10 3 2 2 2" xfId="14428"/>
    <cellStyle name="Comma 3 2 10 3 2 2 2 2" xfId="30634"/>
    <cellStyle name="Comma 3 2 10 3 2 2 3" xfId="23123"/>
    <cellStyle name="Comma 3 2 10 3 2 3" xfId="5440"/>
    <cellStyle name="Comma 3 2 10 3 2 3 2" xfId="12983"/>
    <cellStyle name="Comma 3 2 10 3 2 3 2 2" xfId="29189"/>
    <cellStyle name="Comma 3 2 10 3 2 3 3" xfId="21646"/>
    <cellStyle name="Comma 3 2 10 3 2 4" xfId="10828"/>
    <cellStyle name="Comma 3 2 10 3 2 4 2" xfId="27034"/>
    <cellStyle name="Comma 3 2 10 3 2 5" xfId="16972"/>
    <cellStyle name="Comma 3 2 10 3 2 5 2" xfId="33104"/>
    <cellStyle name="Comma 3 2 10 3 2 6" xfId="19357"/>
    <cellStyle name="Comma 3 2 10 3 3" xfId="6072"/>
    <cellStyle name="Comma 3 2 10 3 3 2" xfId="13584"/>
    <cellStyle name="Comma 3 2 10 3 3 2 2" xfId="29790"/>
    <cellStyle name="Comma 3 2 10 3 3 3" xfId="22278"/>
    <cellStyle name="Comma 3 2 10 3 4" xfId="5247"/>
    <cellStyle name="Comma 3 2 10 3 4 2" xfId="12796"/>
    <cellStyle name="Comma 3 2 10 3 4 2 2" xfId="29002"/>
    <cellStyle name="Comma 3 2 10 3 4 3" xfId="21453"/>
    <cellStyle name="Comma 3 2 10 3 5" xfId="9984"/>
    <cellStyle name="Comma 3 2 10 3 5 2" xfId="26190"/>
    <cellStyle name="Comma 3 2 10 3 6" xfId="16971"/>
    <cellStyle name="Comma 3 2 10 3 6 2" xfId="33103"/>
    <cellStyle name="Comma 3 2 10 3 7" xfId="18512"/>
    <cellStyle name="Comma 3 2 10 4" xfId="2710"/>
    <cellStyle name="Comma 3 2 10 4 2" xfId="6494"/>
    <cellStyle name="Comma 3 2 10 4 2 2" xfId="14006"/>
    <cellStyle name="Comma 3 2 10 4 2 2 2" xfId="30212"/>
    <cellStyle name="Comma 3 2 10 4 2 3" xfId="22700"/>
    <cellStyle name="Comma 3 2 10 4 3" xfId="8945"/>
    <cellStyle name="Comma 3 2 10 4 3 2" xfId="16440"/>
    <cellStyle name="Comma 3 2 10 4 3 2 2" xfId="32646"/>
    <cellStyle name="Comma 3 2 10 4 3 3" xfId="25151"/>
    <cellStyle name="Comma 3 2 10 4 4" xfId="10406"/>
    <cellStyle name="Comma 3 2 10 4 4 2" xfId="26612"/>
    <cellStyle name="Comma 3 2 10 4 5" xfId="16973"/>
    <cellStyle name="Comma 3 2 10 4 5 2" xfId="33105"/>
    <cellStyle name="Comma 3 2 10 4 6" xfId="18934"/>
    <cellStyle name="Comma 3 2 10 5" xfId="3640"/>
    <cellStyle name="Comma 3 2 10 5 2" xfId="7350"/>
    <cellStyle name="Comma 3 2 10 5 2 2" xfId="14859"/>
    <cellStyle name="Comma 3 2 10 5 2 2 2" xfId="31065"/>
    <cellStyle name="Comma 3 2 10 5 2 3" xfId="23556"/>
    <cellStyle name="Comma 3 2 10 5 3" xfId="5257"/>
    <cellStyle name="Comma 3 2 10 5 3 2" xfId="12806"/>
    <cellStyle name="Comma 3 2 10 5 3 2 2" xfId="29012"/>
    <cellStyle name="Comma 3 2 10 5 3 3" xfId="21463"/>
    <cellStyle name="Comma 3 2 10 5 4" xfId="11251"/>
    <cellStyle name="Comma 3 2 10 5 4 2" xfId="27457"/>
    <cellStyle name="Comma 3 2 10 5 5" xfId="16974"/>
    <cellStyle name="Comma 3 2 10 5 5 2" xfId="33106"/>
    <cellStyle name="Comma 3 2 10 5 6" xfId="19851"/>
    <cellStyle name="Comma 3 2 10 6" xfId="3577"/>
    <cellStyle name="Comma 3 2 10 6 2" xfId="9046"/>
    <cellStyle name="Comma 3 2 10 6 2 2" xfId="25252"/>
    <cellStyle name="Comma 3 2 10 6 3" xfId="16975"/>
    <cellStyle name="Comma 3 2 10 6 3 2" xfId="33107"/>
    <cellStyle name="Comma 3 2 10 6 4" xfId="19790"/>
    <cellStyle name="Comma 3 2 10 7" xfId="4110"/>
    <cellStyle name="Comma 3 2 10 7 2" xfId="7780"/>
    <cellStyle name="Comma 3 2 10 7 2 2" xfId="15287"/>
    <cellStyle name="Comma 3 2 10 7 2 2 2" xfId="31493"/>
    <cellStyle name="Comma 3 2 10 7 2 3" xfId="23986"/>
    <cellStyle name="Comma 3 2 10 7 3" xfId="9011"/>
    <cellStyle name="Comma 3 2 10 7 3 2" xfId="16502"/>
    <cellStyle name="Comma 3 2 10 7 3 2 2" xfId="32708"/>
    <cellStyle name="Comma 3 2 10 7 3 3" xfId="25217"/>
    <cellStyle name="Comma 3 2 10 7 4" xfId="11673"/>
    <cellStyle name="Comma 3 2 10 7 4 2" xfId="27879"/>
    <cellStyle name="Comma 3 2 10 7 5" xfId="16976"/>
    <cellStyle name="Comma 3 2 10 7 5 2" xfId="33108"/>
    <cellStyle name="Comma 3 2 10 7 6" xfId="20316"/>
    <cellStyle name="Comma 3 2 10 8" xfId="4535"/>
    <cellStyle name="Comma 3 2 10 8 2" xfId="8205"/>
    <cellStyle name="Comma 3 2 10 8 2 2" xfId="15712"/>
    <cellStyle name="Comma 3 2 10 8 2 2 2" xfId="31918"/>
    <cellStyle name="Comma 3 2 10 8 2 3" xfId="24411"/>
    <cellStyle name="Comma 3 2 10 8 3" xfId="9120"/>
    <cellStyle name="Comma 3 2 10 8 3 2" xfId="16598"/>
    <cellStyle name="Comma 3 2 10 8 3 2 2" xfId="32804"/>
    <cellStyle name="Comma 3 2 10 8 3 3" xfId="25326"/>
    <cellStyle name="Comma 3 2 10 8 4" xfId="12098"/>
    <cellStyle name="Comma 3 2 10 8 4 2" xfId="28304"/>
    <cellStyle name="Comma 3 2 10 8 5" xfId="16977"/>
    <cellStyle name="Comma 3 2 10 8 5 2" xfId="33109"/>
    <cellStyle name="Comma 3 2 10 8 6" xfId="20741"/>
    <cellStyle name="Comma 3 2 10 9" xfId="4962"/>
    <cellStyle name="Comma 3 2 10 9 2" xfId="8628"/>
    <cellStyle name="Comma 3 2 10 9 2 2" xfId="16135"/>
    <cellStyle name="Comma 3 2 10 9 2 2 2" xfId="32341"/>
    <cellStyle name="Comma 3 2 10 9 2 3" xfId="24834"/>
    <cellStyle name="Comma 3 2 10 9 3" xfId="12520"/>
    <cellStyle name="Comma 3 2 10 9 3 2" xfId="28726"/>
    <cellStyle name="Comma 3 2 10 9 4" xfId="21168"/>
    <cellStyle name="Comma 3 2 11" xfId="1893"/>
    <cellStyle name="Comma 3 2 11 10" xfId="9673"/>
    <cellStyle name="Comma 3 2 11 10 2" xfId="25879"/>
    <cellStyle name="Comma 3 2 11 11" xfId="16978"/>
    <cellStyle name="Comma 3 2 11 11 2" xfId="33110"/>
    <cellStyle name="Comma 3 2 11 12" xfId="18199"/>
    <cellStyle name="Comma 3 2 11 2" xfId="2400"/>
    <cellStyle name="Comma 3 2 11 2 2" xfId="3247"/>
    <cellStyle name="Comma 3 2 11 2 2 2" xfId="7029"/>
    <cellStyle name="Comma 3 2 11 2 2 2 2" xfId="14540"/>
    <cellStyle name="Comma 3 2 11 2 2 2 2 2" xfId="30746"/>
    <cellStyle name="Comma 3 2 11 2 2 2 3" xfId="23235"/>
    <cellStyle name="Comma 3 2 11 2 2 3" xfId="8974"/>
    <cellStyle name="Comma 3 2 11 2 2 3 2" xfId="16468"/>
    <cellStyle name="Comma 3 2 11 2 2 3 2 2" xfId="32674"/>
    <cellStyle name="Comma 3 2 11 2 2 3 3" xfId="25180"/>
    <cellStyle name="Comma 3 2 11 2 2 4" xfId="10940"/>
    <cellStyle name="Comma 3 2 11 2 2 4 2" xfId="27146"/>
    <cellStyle name="Comma 3 2 11 2 2 5" xfId="16980"/>
    <cellStyle name="Comma 3 2 11 2 2 5 2" xfId="33112"/>
    <cellStyle name="Comma 3 2 11 2 2 6" xfId="19469"/>
    <cellStyle name="Comma 3 2 11 2 3" xfId="6184"/>
    <cellStyle name="Comma 3 2 11 2 3 2" xfId="13696"/>
    <cellStyle name="Comma 3 2 11 2 3 2 2" xfId="29902"/>
    <cellStyle name="Comma 3 2 11 2 3 3" xfId="22390"/>
    <cellStyle name="Comma 3 2 11 2 4" xfId="5515"/>
    <cellStyle name="Comma 3 2 11 2 4 2" xfId="13043"/>
    <cellStyle name="Comma 3 2 11 2 4 2 2" xfId="29249"/>
    <cellStyle name="Comma 3 2 11 2 4 3" xfId="21721"/>
    <cellStyle name="Comma 3 2 11 2 5" xfId="10096"/>
    <cellStyle name="Comma 3 2 11 2 5 2" xfId="26302"/>
    <cellStyle name="Comma 3 2 11 2 6" xfId="16979"/>
    <cellStyle name="Comma 3 2 11 2 6 2" xfId="33111"/>
    <cellStyle name="Comma 3 2 11 2 7" xfId="18624"/>
    <cellStyle name="Comma 3 2 11 3" xfId="2822"/>
    <cellStyle name="Comma 3 2 11 3 2" xfId="6606"/>
    <cellStyle name="Comma 3 2 11 3 2 2" xfId="14118"/>
    <cellStyle name="Comma 3 2 11 3 2 2 2" xfId="30324"/>
    <cellStyle name="Comma 3 2 11 3 2 3" xfId="22812"/>
    <cellStyle name="Comma 3 2 11 3 3" xfId="5209"/>
    <cellStyle name="Comma 3 2 11 3 3 2" xfId="12765"/>
    <cellStyle name="Comma 3 2 11 3 3 2 2" xfId="28971"/>
    <cellStyle name="Comma 3 2 11 3 3 3" xfId="21415"/>
    <cellStyle name="Comma 3 2 11 3 4" xfId="10518"/>
    <cellStyle name="Comma 3 2 11 3 4 2" xfId="26724"/>
    <cellStyle name="Comma 3 2 11 3 5" xfId="16981"/>
    <cellStyle name="Comma 3 2 11 3 5 2" xfId="33113"/>
    <cellStyle name="Comma 3 2 11 3 6" xfId="19046"/>
    <cellStyle name="Comma 3 2 11 4" xfId="3753"/>
    <cellStyle name="Comma 3 2 11 4 2" xfId="7463"/>
    <cellStyle name="Comma 3 2 11 4 2 2" xfId="14972"/>
    <cellStyle name="Comma 3 2 11 4 2 2 2" xfId="31178"/>
    <cellStyle name="Comma 3 2 11 4 2 3" xfId="23669"/>
    <cellStyle name="Comma 3 2 11 4 3" xfId="5553"/>
    <cellStyle name="Comma 3 2 11 4 3 2" xfId="13072"/>
    <cellStyle name="Comma 3 2 11 4 3 2 2" xfId="29278"/>
    <cellStyle name="Comma 3 2 11 4 3 3" xfId="21759"/>
    <cellStyle name="Comma 3 2 11 4 4" xfId="11363"/>
    <cellStyle name="Comma 3 2 11 4 4 2" xfId="27569"/>
    <cellStyle name="Comma 3 2 11 4 5" xfId="16982"/>
    <cellStyle name="Comma 3 2 11 4 5 2" xfId="33114"/>
    <cellStyle name="Comma 3 2 11 4 6" xfId="19964"/>
    <cellStyle name="Comma 3 2 11 5" xfId="3610"/>
    <cellStyle name="Comma 3 2 11 5 2" xfId="5486"/>
    <cellStyle name="Comma 3 2 11 5 2 2" xfId="21692"/>
    <cellStyle name="Comma 3 2 11 5 3" xfId="16983"/>
    <cellStyle name="Comma 3 2 11 5 3 2" xfId="33115"/>
    <cellStyle name="Comma 3 2 11 5 4" xfId="19821"/>
    <cellStyle name="Comma 3 2 11 6" xfId="4222"/>
    <cellStyle name="Comma 3 2 11 6 2" xfId="7892"/>
    <cellStyle name="Comma 3 2 11 6 2 2" xfId="15399"/>
    <cellStyle name="Comma 3 2 11 6 2 2 2" xfId="31605"/>
    <cellStyle name="Comma 3 2 11 6 2 3" xfId="24098"/>
    <cellStyle name="Comma 3 2 11 6 3" xfId="8926"/>
    <cellStyle name="Comma 3 2 11 6 3 2" xfId="16425"/>
    <cellStyle name="Comma 3 2 11 6 3 2 2" xfId="32631"/>
    <cellStyle name="Comma 3 2 11 6 3 3" xfId="25132"/>
    <cellStyle name="Comma 3 2 11 6 4" xfId="11785"/>
    <cellStyle name="Comma 3 2 11 6 4 2" xfId="27991"/>
    <cellStyle name="Comma 3 2 11 6 5" xfId="16984"/>
    <cellStyle name="Comma 3 2 11 6 5 2" xfId="33116"/>
    <cellStyle name="Comma 3 2 11 6 6" xfId="20428"/>
    <cellStyle name="Comma 3 2 11 7" xfId="4647"/>
    <cellStyle name="Comma 3 2 11 7 2" xfId="8317"/>
    <cellStyle name="Comma 3 2 11 7 2 2" xfId="15824"/>
    <cellStyle name="Comma 3 2 11 7 2 2 2" xfId="32030"/>
    <cellStyle name="Comma 3 2 11 7 2 3" xfId="24523"/>
    <cellStyle name="Comma 3 2 11 7 3" xfId="9315"/>
    <cellStyle name="Comma 3 2 11 7 3 2" xfId="16761"/>
    <cellStyle name="Comma 3 2 11 7 3 2 2" xfId="32967"/>
    <cellStyle name="Comma 3 2 11 7 3 3" xfId="25521"/>
    <cellStyle name="Comma 3 2 11 7 4" xfId="12210"/>
    <cellStyle name="Comma 3 2 11 7 4 2" xfId="28416"/>
    <cellStyle name="Comma 3 2 11 7 5" xfId="16985"/>
    <cellStyle name="Comma 3 2 11 7 5 2" xfId="33117"/>
    <cellStyle name="Comma 3 2 11 7 6" xfId="20853"/>
    <cellStyle name="Comma 3 2 11 8" xfId="5075"/>
    <cellStyle name="Comma 3 2 11 8 2" xfId="8740"/>
    <cellStyle name="Comma 3 2 11 8 2 2" xfId="16247"/>
    <cellStyle name="Comma 3 2 11 8 2 2 2" xfId="32453"/>
    <cellStyle name="Comma 3 2 11 8 2 3" xfId="24946"/>
    <cellStyle name="Comma 3 2 11 8 3" xfId="12632"/>
    <cellStyle name="Comma 3 2 11 8 3 2" xfId="28838"/>
    <cellStyle name="Comma 3 2 11 8 4" xfId="21281"/>
    <cellStyle name="Comma 3 2 11 9" xfId="5746"/>
    <cellStyle name="Comma 3 2 11 9 2" xfId="13261"/>
    <cellStyle name="Comma 3 2 11 9 2 2" xfId="29467"/>
    <cellStyle name="Comma 3 2 11 9 3" xfId="21952"/>
    <cellStyle name="Comma 3 2 12" xfId="2185"/>
    <cellStyle name="Comma 3 2 12 2" xfId="3093"/>
    <cellStyle name="Comma 3 2 12 2 2" xfId="6875"/>
    <cellStyle name="Comma 3 2 12 2 2 2" xfId="14386"/>
    <cellStyle name="Comma 3 2 12 2 2 2 2" xfId="30592"/>
    <cellStyle name="Comma 3 2 12 2 2 3" xfId="23081"/>
    <cellStyle name="Comma 3 2 12 2 3" xfId="9342"/>
    <cellStyle name="Comma 3 2 12 2 3 2" xfId="16785"/>
    <cellStyle name="Comma 3 2 12 2 3 2 2" xfId="32991"/>
    <cellStyle name="Comma 3 2 12 2 3 3" xfId="25548"/>
    <cellStyle name="Comma 3 2 12 2 4" xfId="10786"/>
    <cellStyle name="Comma 3 2 12 2 4 2" xfId="26992"/>
    <cellStyle name="Comma 3 2 12 2 5" xfId="16987"/>
    <cellStyle name="Comma 3 2 12 2 5 2" xfId="33119"/>
    <cellStyle name="Comma 3 2 12 2 6" xfId="19315"/>
    <cellStyle name="Comma 3 2 12 3" xfId="6019"/>
    <cellStyle name="Comma 3 2 12 3 2" xfId="13533"/>
    <cellStyle name="Comma 3 2 12 3 2 2" xfId="29739"/>
    <cellStyle name="Comma 3 2 12 3 3" xfId="22225"/>
    <cellStyle name="Comma 3 2 12 4" xfId="8866"/>
    <cellStyle name="Comma 3 2 12 4 2" xfId="16372"/>
    <cellStyle name="Comma 3 2 12 4 2 2" xfId="32578"/>
    <cellStyle name="Comma 3 2 12 4 3" xfId="25072"/>
    <cellStyle name="Comma 3 2 12 5" xfId="9942"/>
    <cellStyle name="Comma 3 2 12 5 2" xfId="26148"/>
    <cellStyle name="Comma 3 2 12 6" xfId="16986"/>
    <cellStyle name="Comma 3 2 12 6 2" xfId="33118"/>
    <cellStyle name="Comma 3 2 12 7" xfId="18470"/>
    <cellStyle name="Comma 3 2 13" xfId="2668"/>
    <cellStyle name="Comma 3 2 13 2" xfId="6452"/>
    <cellStyle name="Comma 3 2 13 2 2" xfId="13964"/>
    <cellStyle name="Comma 3 2 13 2 2 2" xfId="30170"/>
    <cellStyle name="Comma 3 2 13 2 3" xfId="22658"/>
    <cellStyle name="Comma 3 2 13 3" xfId="5524"/>
    <cellStyle name="Comma 3 2 13 3 2" xfId="13050"/>
    <cellStyle name="Comma 3 2 13 3 2 2" xfId="29256"/>
    <cellStyle name="Comma 3 2 13 3 3" xfId="21730"/>
    <cellStyle name="Comma 3 2 13 4" xfId="10364"/>
    <cellStyle name="Comma 3 2 13 4 2" xfId="26570"/>
    <cellStyle name="Comma 3 2 13 5" xfId="16988"/>
    <cellStyle name="Comma 3 2 13 5 2" xfId="33120"/>
    <cellStyle name="Comma 3 2 13 6" xfId="18892"/>
    <cellStyle name="Comma 3 2 14" xfId="3576"/>
    <cellStyle name="Comma 3 2 14 2" xfId="7305"/>
    <cellStyle name="Comma 3 2 14 2 2" xfId="14814"/>
    <cellStyle name="Comma 3 2 14 2 2 2" xfId="31020"/>
    <cellStyle name="Comma 3 2 14 2 3" xfId="23511"/>
    <cellStyle name="Comma 3 2 14 3" xfId="5443"/>
    <cellStyle name="Comma 3 2 14 3 2" xfId="12986"/>
    <cellStyle name="Comma 3 2 14 3 2 2" xfId="29192"/>
    <cellStyle name="Comma 3 2 14 3 3" xfId="21649"/>
    <cellStyle name="Comma 3 2 14 4" xfId="11209"/>
    <cellStyle name="Comma 3 2 14 4 2" xfId="27415"/>
    <cellStyle name="Comma 3 2 14 5" xfId="16989"/>
    <cellStyle name="Comma 3 2 14 5 2" xfId="33121"/>
    <cellStyle name="Comma 3 2 14 6" xfId="19789"/>
    <cellStyle name="Comma 3 2 15" xfId="3390"/>
    <cellStyle name="Comma 3 2 15 2" xfId="9321"/>
    <cellStyle name="Comma 3 2 15 2 2" xfId="25527"/>
    <cellStyle name="Comma 3 2 15 3" xfId="16990"/>
    <cellStyle name="Comma 3 2 15 3 2" xfId="33122"/>
    <cellStyle name="Comma 3 2 15 4" xfId="19608"/>
    <cellStyle name="Comma 3 2 16" xfId="4068"/>
    <cellStyle name="Comma 3 2 16 2" xfId="7738"/>
    <cellStyle name="Comma 3 2 16 2 2" xfId="15245"/>
    <cellStyle name="Comma 3 2 16 2 2 2" xfId="31451"/>
    <cellStyle name="Comma 3 2 16 2 3" xfId="23944"/>
    <cellStyle name="Comma 3 2 16 3" xfId="9036"/>
    <cellStyle name="Comma 3 2 16 3 2" xfId="16525"/>
    <cellStyle name="Comma 3 2 16 3 2 2" xfId="32731"/>
    <cellStyle name="Comma 3 2 16 3 3" xfId="25242"/>
    <cellStyle name="Comma 3 2 16 4" xfId="11631"/>
    <cellStyle name="Comma 3 2 16 4 2" xfId="27837"/>
    <cellStyle name="Comma 3 2 16 5" xfId="16991"/>
    <cellStyle name="Comma 3 2 16 5 2" xfId="33123"/>
    <cellStyle name="Comma 3 2 16 6" xfId="20274"/>
    <cellStyle name="Comma 3 2 17" xfId="4493"/>
    <cellStyle name="Comma 3 2 17 2" xfId="8163"/>
    <cellStyle name="Comma 3 2 17 2 2" xfId="15670"/>
    <cellStyle name="Comma 3 2 17 2 2 2" xfId="31876"/>
    <cellStyle name="Comma 3 2 17 2 3" xfId="24369"/>
    <cellStyle name="Comma 3 2 17 3" xfId="9076"/>
    <cellStyle name="Comma 3 2 17 3 2" xfId="16556"/>
    <cellStyle name="Comma 3 2 17 3 2 2" xfId="32762"/>
    <cellStyle name="Comma 3 2 17 3 3" xfId="25282"/>
    <cellStyle name="Comma 3 2 17 4" xfId="12056"/>
    <cellStyle name="Comma 3 2 17 4 2" xfId="28262"/>
    <cellStyle name="Comma 3 2 17 5" xfId="16992"/>
    <cellStyle name="Comma 3 2 17 5 2" xfId="33124"/>
    <cellStyle name="Comma 3 2 17 6" xfId="20699"/>
    <cellStyle name="Comma 3 2 18" xfId="4920"/>
    <cellStyle name="Comma 3 2 18 2" xfId="8586"/>
    <cellStyle name="Comma 3 2 18 2 2" xfId="16093"/>
    <cellStyle name="Comma 3 2 18 2 2 2" xfId="32299"/>
    <cellStyle name="Comma 3 2 18 2 3" xfId="24792"/>
    <cellStyle name="Comma 3 2 18 3" xfId="12478"/>
    <cellStyle name="Comma 3 2 18 3 2" xfId="28684"/>
    <cellStyle name="Comma 3 2 18 4" xfId="21126"/>
    <cellStyle name="Comma 3 2 19" xfId="5495"/>
    <cellStyle name="Comma 3 2 19 2" xfId="13029"/>
    <cellStyle name="Comma 3 2 19 2 2" xfId="29235"/>
    <cellStyle name="Comma 3 2 19 3" xfId="21701"/>
    <cellStyle name="Comma 3 2 2" xfId="1572"/>
    <cellStyle name="Comma 3 2 2 10" xfId="4070"/>
    <cellStyle name="Comma 3 2 2 10 2" xfId="7740"/>
    <cellStyle name="Comma 3 2 2 10 2 2" xfId="15247"/>
    <cellStyle name="Comma 3 2 2 10 2 2 2" xfId="31453"/>
    <cellStyle name="Comma 3 2 2 10 2 3" xfId="23946"/>
    <cellStyle name="Comma 3 2 2 10 3" xfId="8935"/>
    <cellStyle name="Comma 3 2 2 10 3 2" xfId="16433"/>
    <cellStyle name="Comma 3 2 2 10 3 2 2" xfId="32639"/>
    <cellStyle name="Comma 3 2 2 10 3 3" xfId="25141"/>
    <cellStyle name="Comma 3 2 2 10 4" xfId="11633"/>
    <cellStyle name="Comma 3 2 2 10 4 2" xfId="27839"/>
    <cellStyle name="Comma 3 2 2 10 5" xfId="16994"/>
    <cellStyle name="Comma 3 2 2 10 5 2" xfId="33126"/>
    <cellStyle name="Comma 3 2 2 10 6" xfId="20276"/>
    <cellStyle name="Comma 3 2 2 11" xfId="4495"/>
    <cellStyle name="Comma 3 2 2 11 2" xfId="8165"/>
    <cellStyle name="Comma 3 2 2 11 2 2" xfId="15672"/>
    <cellStyle name="Comma 3 2 2 11 2 2 2" xfId="31878"/>
    <cellStyle name="Comma 3 2 2 11 2 3" xfId="24371"/>
    <cellStyle name="Comma 3 2 2 11 3" xfId="8977"/>
    <cellStyle name="Comma 3 2 2 11 3 2" xfId="16471"/>
    <cellStyle name="Comma 3 2 2 11 3 2 2" xfId="32677"/>
    <cellStyle name="Comma 3 2 2 11 3 3" xfId="25183"/>
    <cellStyle name="Comma 3 2 2 11 4" xfId="12058"/>
    <cellStyle name="Comma 3 2 2 11 4 2" xfId="28264"/>
    <cellStyle name="Comma 3 2 2 11 5" xfId="16995"/>
    <cellStyle name="Comma 3 2 2 11 5 2" xfId="33127"/>
    <cellStyle name="Comma 3 2 2 11 6" xfId="20701"/>
    <cellStyle name="Comma 3 2 2 12" xfId="4922"/>
    <cellStyle name="Comma 3 2 2 12 2" xfId="8588"/>
    <cellStyle name="Comma 3 2 2 12 2 2" xfId="16095"/>
    <cellStyle name="Comma 3 2 2 12 2 2 2" xfId="32301"/>
    <cellStyle name="Comma 3 2 2 12 2 3" xfId="24794"/>
    <cellStyle name="Comma 3 2 2 12 3" xfId="12480"/>
    <cellStyle name="Comma 3 2 2 12 3 2" xfId="28686"/>
    <cellStyle name="Comma 3 2 2 12 4" xfId="21128"/>
    <cellStyle name="Comma 3 2 2 13" xfId="5561"/>
    <cellStyle name="Comma 3 2 2 13 2" xfId="13079"/>
    <cellStyle name="Comma 3 2 2 13 2 2" xfId="29285"/>
    <cellStyle name="Comma 3 2 2 13 3" xfId="21767"/>
    <cellStyle name="Comma 3 2 2 14" xfId="9521"/>
    <cellStyle name="Comma 3 2 2 14 2" xfId="25727"/>
    <cellStyle name="Comma 3 2 2 15" xfId="16993"/>
    <cellStyle name="Comma 3 2 2 15 2" xfId="33125"/>
    <cellStyle name="Comma 3 2 2 16" xfId="18046"/>
    <cellStyle name="Comma 3 2 2 2" xfId="1738"/>
    <cellStyle name="Comma 3 2 2 2 10" xfId="5607"/>
    <cellStyle name="Comma 3 2 2 2 10 2" xfId="13122"/>
    <cellStyle name="Comma 3 2 2 2 10 2 2" xfId="29328"/>
    <cellStyle name="Comma 3 2 2 2 10 3" xfId="21813"/>
    <cellStyle name="Comma 3 2 2 2 11" xfId="9535"/>
    <cellStyle name="Comma 3 2 2 2 11 2" xfId="25741"/>
    <cellStyle name="Comma 3 2 2 2 12" xfId="16996"/>
    <cellStyle name="Comma 3 2 2 2 12 2" xfId="33128"/>
    <cellStyle name="Comma 3 2 2 2 13" xfId="18060"/>
    <cellStyle name="Comma 3 2 2 2 2" xfId="1894"/>
    <cellStyle name="Comma 3 2 2 2 2 10" xfId="9674"/>
    <cellStyle name="Comma 3 2 2 2 2 10 2" xfId="25880"/>
    <cellStyle name="Comma 3 2 2 2 2 11" xfId="16997"/>
    <cellStyle name="Comma 3 2 2 2 2 11 2" xfId="33129"/>
    <cellStyle name="Comma 3 2 2 2 2 12" xfId="18200"/>
    <cellStyle name="Comma 3 2 2 2 2 2" xfId="2401"/>
    <cellStyle name="Comma 3 2 2 2 2 2 2" xfId="3248"/>
    <cellStyle name="Comma 3 2 2 2 2 2 2 2" xfId="7030"/>
    <cellStyle name="Comma 3 2 2 2 2 2 2 2 2" xfId="14541"/>
    <cellStyle name="Comma 3 2 2 2 2 2 2 2 2 2" xfId="30747"/>
    <cellStyle name="Comma 3 2 2 2 2 2 2 2 3" xfId="23236"/>
    <cellStyle name="Comma 3 2 2 2 2 2 2 3" xfId="9133"/>
    <cellStyle name="Comma 3 2 2 2 2 2 2 3 2" xfId="16610"/>
    <cellStyle name="Comma 3 2 2 2 2 2 2 3 2 2" xfId="32816"/>
    <cellStyle name="Comma 3 2 2 2 2 2 2 3 3" xfId="25339"/>
    <cellStyle name="Comma 3 2 2 2 2 2 2 4" xfId="10941"/>
    <cellStyle name="Comma 3 2 2 2 2 2 2 4 2" xfId="27147"/>
    <cellStyle name="Comma 3 2 2 2 2 2 2 5" xfId="16999"/>
    <cellStyle name="Comma 3 2 2 2 2 2 2 5 2" xfId="33131"/>
    <cellStyle name="Comma 3 2 2 2 2 2 2 6" xfId="19470"/>
    <cellStyle name="Comma 3 2 2 2 2 2 3" xfId="6185"/>
    <cellStyle name="Comma 3 2 2 2 2 2 3 2" xfId="13697"/>
    <cellStyle name="Comma 3 2 2 2 2 2 3 2 2" xfId="29903"/>
    <cellStyle name="Comma 3 2 2 2 2 2 3 3" xfId="22391"/>
    <cellStyle name="Comma 3 2 2 2 2 2 4" xfId="9354"/>
    <cellStyle name="Comma 3 2 2 2 2 2 4 2" xfId="16796"/>
    <cellStyle name="Comma 3 2 2 2 2 2 4 2 2" xfId="33002"/>
    <cellStyle name="Comma 3 2 2 2 2 2 4 3" xfId="25560"/>
    <cellStyle name="Comma 3 2 2 2 2 2 5" xfId="10097"/>
    <cellStyle name="Comma 3 2 2 2 2 2 5 2" xfId="26303"/>
    <cellStyle name="Comma 3 2 2 2 2 2 6" xfId="16998"/>
    <cellStyle name="Comma 3 2 2 2 2 2 6 2" xfId="33130"/>
    <cellStyle name="Comma 3 2 2 2 2 2 7" xfId="18625"/>
    <cellStyle name="Comma 3 2 2 2 2 3" xfId="2823"/>
    <cellStyle name="Comma 3 2 2 2 2 3 2" xfId="6607"/>
    <cellStyle name="Comma 3 2 2 2 2 3 2 2" xfId="14119"/>
    <cellStyle name="Comma 3 2 2 2 2 3 2 2 2" xfId="30325"/>
    <cellStyle name="Comma 3 2 2 2 2 3 2 3" xfId="22813"/>
    <cellStyle name="Comma 3 2 2 2 2 3 3" xfId="9117"/>
    <cellStyle name="Comma 3 2 2 2 2 3 3 2" xfId="16595"/>
    <cellStyle name="Comma 3 2 2 2 2 3 3 2 2" xfId="32801"/>
    <cellStyle name="Comma 3 2 2 2 2 3 3 3" xfId="25323"/>
    <cellStyle name="Comma 3 2 2 2 2 3 4" xfId="10519"/>
    <cellStyle name="Comma 3 2 2 2 2 3 4 2" xfId="26725"/>
    <cellStyle name="Comma 3 2 2 2 2 3 5" xfId="17000"/>
    <cellStyle name="Comma 3 2 2 2 2 3 5 2" xfId="33132"/>
    <cellStyle name="Comma 3 2 2 2 2 3 6" xfId="19047"/>
    <cellStyle name="Comma 3 2 2 2 2 4" xfId="3754"/>
    <cellStyle name="Comma 3 2 2 2 2 4 2" xfId="7464"/>
    <cellStyle name="Comma 3 2 2 2 2 4 2 2" xfId="14973"/>
    <cellStyle name="Comma 3 2 2 2 2 4 2 2 2" xfId="31179"/>
    <cellStyle name="Comma 3 2 2 2 2 4 2 3" xfId="23670"/>
    <cellStyle name="Comma 3 2 2 2 2 4 3" xfId="9197"/>
    <cellStyle name="Comma 3 2 2 2 2 4 3 2" xfId="16667"/>
    <cellStyle name="Comma 3 2 2 2 2 4 3 2 2" xfId="32873"/>
    <cellStyle name="Comma 3 2 2 2 2 4 3 3" xfId="25403"/>
    <cellStyle name="Comma 3 2 2 2 2 4 4" xfId="11364"/>
    <cellStyle name="Comma 3 2 2 2 2 4 4 2" xfId="27570"/>
    <cellStyle name="Comma 3 2 2 2 2 4 5" xfId="17001"/>
    <cellStyle name="Comma 3 2 2 2 2 4 5 2" xfId="33133"/>
    <cellStyle name="Comma 3 2 2 2 2 4 6" xfId="19965"/>
    <cellStyle name="Comma 3 2 2 2 2 5" xfId="3383"/>
    <cellStyle name="Comma 3 2 2 2 2 5 2" xfId="8957"/>
    <cellStyle name="Comma 3 2 2 2 2 5 2 2" xfId="25163"/>
    <cellStyle name="Comma 3 2 2 2 2 5 3" xfId="17002"/>
    <cellStyle name="Comma 3 2 2 2 2 5 3 2" xfId="33134"/>
    <cellStyle name="Comma 3 2 2 2 2 5 4" xfId="19602"/>
    <cellStyle name="Comma 3 2 2 2 2 6" xfId="4223"/>
    <cellStyle name="Comma 3 2 2 2 2 6 2" xfId="7893"/>
    <cellStyle name="Comma 3 2 2 2 2 6 2 2" xfId="15400"/>
    <cellStyle name="Comma 3 2 2 2 2 6 2 2 2" xfId="31606"/>
    <cellStyle name="Comma 3 2 2 2 2 6 2 3" xfId="24099"/>
    <cellStyle name="Comma 3 2 2 2 2 6 3" xfId="9259"/>
    <cellStyle name="Comma 3 2 2 2 2 6 3 2" xfId="16719"/>
    <cellStyle name="Comma 3 2 2 2 2 6 3 2 2" xfId="32925"/>
    <cellStyle name="Comma 3 2 2 2 2 6 3 3" xfId="25465"/>
    <cellStyle name="Comma 3 2 2 2 2 6 4" xfId="11786"/>
    <cellStyle name="Comma 3 2 2 2 2 6 4 2" xfId="27992"/>
    <cellStyle name="Comma 3 2 2 2 2 6 5" xfId="17003"/>
    <cellStyle name="Comma 3 2 2 2 2 6 5 2" xfId="33135"/>
    <cellStyle name="Comma 3 2 2 2 2 6 6" xfId="20429"/>
    <cellStyle name="Comma 3 2 2 2 2 7" xfId="4648"/>
    <cellStyle name="Comma 3 2 2 2 2 7 2" xfId="8318"/>
    <cellStyle name="Comma 3 2 2 2 2 7 2 2" xfId="15825"/>
    <cellStyle name="Comma 3 2 2 2 2 7 2 2 2" xfId="32031"/>
    <cellStyle name="Comma 3 2 2 2 2 7 2 3" xfId="24524"/>
    <cellStyle name="Comma 3 2 2 2 2 7 3" xfId="5404"/>
    <cellStyle name="Comma 3 2 2 2 2 7 3 2" xfId="12951"/>
    <cellStyle name="Comma 3 2 2 2 2 7 3 2 2" xfId="29157"/>
    <cellStyle name="Comma 3 2 2 2 2 7 3 3" xfId="21610"/>
    <cellStyle name="Comma 3 2 2 2 2 7 4" xfId="12211"/>
    <cellStyle name="Comma 3 2 2 2 2 7 4 2" xfId="28417"/>
    <cellStyle name="Comma 3 2 2 2 2 7 5" xfId="17004"/>
    <cellStyle name="Comma 3 2 2 2 2 7 5 2" xfId="33136"/>
    <cellStyle name="Comma 3 2 2 2 2 7 6" xfId="20854"/>
    <cellStyle name="Comma 3 2 2 2 2 8" xfId="5076"/>
    <cellStyle name="Comma 3 2 2 2 2 8 2" xfId="8741"/>
    <cellStyle name="Comma 3 2 2 2 2 8 2 2" xfId="16248"/>
    <cellStyle name="Comma 3 2 2 2 2 8 2 2 2" xfId="32454"/>
    <cellStyle name="Comma 3 2 2 2 2 8 2 3" xfId="24947"/>
    <cellStyle name="Comma 3 2 2 2 2 8 3" xfId="12633"/>
    <cellStyle name="Comma 3 2 2 2 2 8 3 2" xfId="28839"/>
    <cellStyle name="Comma 3 2 2 2 2 8 4" xfId="21282"/>
    <cellStyle name="Comma 3 2 2 2 2 9" xfId="5747"/>
    <cellStyle name="Comma 3 2 2 2 2 9 2" xfId="13262"/>
    <cellStyle name="Comma 3 2 2 2 2 9 2 2" xfId="29468"/>
    <cellStyle name="Comma 3 2 2 2 2 9 3" xfId="21953"/>
    <cellStyle name="Comma 3 2 2 2 3" xfId="2258"/>
    <cellStyle name="Comma 3 2 2 2 3 2" xfId="3109"/>
    <cellStyle name="Comma 3 2 2 2 3 2 2" xfId="6891"/>
    <cellStyle name="Comma 3 2 2 2 3 2 2 2" xfId="14402"/>
    <cellStyle name="Comma 3 2 2 2 3 2 2 2 2" xfId="30608"/>
    <cellStyle name="Comma 3 2 2 2 3 2 2 3" xfId="23097"/>
    <cellStyle name="Comma 3 2 2 2 3 2 3" xfId="9335"/>
    <cellStyle name="Comma 3 2 2 2 3 2 3 2" xfId="16778"/>
    <cellStyle name="Comma 3 2 2 2 3 2 3 2 2" xfId="32984"/>
    <cellStyle name="Comma 3 2 2 2 3 2 3 3" xfId="25541"/>
    <cellStyle name="Comma 3 2 2 2 3 2 4" xfId="10802"/>
    <cellStyle name="Comma 3 2 2 2 3 2 4 2" xfId="27008"/>
    <cellStyle name="Comma 3 2 2 2 3 2 5" xfId="17006"/>
    <cellStyle name="Comma 3 2 2 2 3 2 5 2" xfId="33138"/>
    <cellStyle name="Comma 3 2 2 2 3 2 6" xfId="19331"/>
    <cellStyle name="Comma 3 2 2 2 3 3" xfId="6046"/>
    <cellStyle name="Comma 3 2 2 2 3 3 2" xfId="13558"/>
    <cellStyle name="Comma 3 2 2 2 3 3 2 2" xfId="29764"/>
    <cellStyle name="Comma 3 2 2 2 3 3 3" xfId="22252"/>
    <cellStyle name="Comma 3 2 2 2 3 4" xfId="9002"/>
    <cellStyle name="Comma 3 2 2 2 3 4 2" xfId="16493"/>
    <cellStyle name="Comma 3 2 2 2 3 4 2 2" xfId="32699"/>
    <cellStyle name="Comma 3 2 2 2 3 4 3" xfId="25208"/>
    <cellStyle name="Comma 3 2 2 2 3 5" xfId="9958"/>
    <cellStyle name="Comma 3 2 2 2 3 5 2" xfId="26164"/>
    <cellStyle name="Comma 3 2 2 2 3 6" xfId="17005"/>
    <cellStyle name="Comma 3 2 2 2 3 6 2" xfId="33137"/>
    <cellStyle name="Comma 3 2 2 2 3 7" xfId="18486"/>
    <cellStyle name="Comma 3 2 2 2 4" xfId="2684"/>
    <cellStyle name="Comma 3 2 2 2 4 2" xfId="6468"/>
    <cellStyle name="Comma 3 2 2 2 4 2 2" xfId="13980"/>
    <cellStyle name="Comma 3 2 2 2 4 2 2 2" xfId="30186"/>
    <cellStyle name="Comma 3 2 2 2 4 2 3" xfId="22674"/>
    <cellStyle name="Comma 3 2 2 2 4 3" xfId="8912"/>
    <cellStyle name="Comma 3 2 2 2 4 3 2" xfId="16415"/>
    <cellStyle name="Comma 3 2 2 2 4 3 2 2" xfId="32621"/>
    <cellStyle name="Comma 3 2 2 2 4 3 3" xfId="25118"/>
    <cellStyle name="Comma 3 2 2 2 4 4" xfId="10380"/>
    <cellStyle name="Comma 3 2 2 2 4 4 2" xfId="26586"/>
    <cellStyle name="Comma 3 2 2 2 4 5" xfId="17007"/>
    <cellStyle name="Comma 3 2 2 2 4 5 2" xfId="33139"/>
    <cellStyle name="Comma 3 2 2 2 4 6" xfId="18908"/>
    <cellStyle name="Comma 3 2 2 2 5" xfId="3614"/>
    <cellStyle name="Comma 3 2 2 2 5 2" xfId="7324"/>
    <cellStyle name="Comma 3 2 2 2 5 2 2" xfId="14833"/>
    <cellStyle name="Comma 3 2 2 2 5 2 2 2" xfId="31039"/>
    <cellStyle name="Comma 3 2 2 2 5 2 3" xfId="23530"/>
    <cellStyle name="Comma 3 2 2 2 5 3" xfId="8976"/>
    <cellStyle name="Comma 3 2 2 2 5 3 2" xfId="16470"/>
    <cellStyle name="Comma 3 2 2 2 5 3 2 2" xfId="32676"/>
    <cellStyle name="Comma 3 2 2 2 5 3 3" xfId="25182"/>
    <cellStyle name="Comma 3 2 2 2 5 4" xfId="11225"/>
    <cellStyle name="Comma 3 2 2 2 5 4 2" xfId="27431"/>
    <cellStyle name="Comma 3 2 2 2 5 5" xfId="17008"/>
    <cellStyle name="Comma 3 2 2 2 5 5 2" xfId="33140"/>
    <cellStyle name="Comma 3 2 2 2 5 6" xfId="19825"/>
    <cellStyle name="Comma 3 2 2 2 6" xfId="3874"/>
    <cellStyle name="Comma 3 2 2 2 6 2" xfId="9209"/>
    <cellStyle name="Comma 3 2 2 2 6 2 2" xfId="25415"/>
    <cellStyle name="Comma 3 2 2 2 6 3" xfId="17009"/>
    <cellStyle name="Comma 3 2 2 2 6 3 2" xfId="33141"/>
    <cellStyle name="Comma 3 2 2 2 6 4" xfId="20085"/>
    <cellStyle name="Comma 3 2 2 2 7" xfId="4084"/>
    <cellStyle name="Comma 3 2 2 2 7 2" xfId="7754"/>
    <cellStyle name="Comma 3 2 2 2 7 2 2" xfId="15261"/>
    <cellStyle name="Comma 3 2 2 2 7 2 2 2" xfId="31467"/>
    <cellStyle name="Comma 3 2 2 2 7 2 3" xfId="23960"/>
    <cellStyle name="Comma 3 2 2 2 7 3" xfId="5465"/>
    <cellStyle name="Comma 3 2 2 2 7 3 2" xfId="13003"/>
    <cellStyle name="Comma 3 2 2 2 7 3 2 2" xfId="29209"/>
    <cellStyle name="Comma 3 2 2 2 7 3 3" xfId="21671"/>
    <cellStyle name="Comma 3 2 2 2 7 4" xfId="11647"/>
    <cellStyle name="Comma 3 2 2 2 7 4 2" xfId="27853"/>
    <cellStyle name="Comma 3 2 2 2 7 5" xfId="17010"/>
    <cellStyle name="Comma 3 2 2 2 7 5 2" xfId="33142"/>
    <cellStyle name="Comma 3 2 2 2 7 6" xfId="20290"/>
    <cellStyle name="Comma 3 2 2 2 8" xfId="4509"/>
    <cellStyle name="Comma 3 2 2 2 8 2" xfId="8179"/>
    <cellStyle name="Comma 3 2 2 2 8 2 2" xfId="15686"/>
    <cellStyle name="Comma 3 2 2 2 8 2 2 2" xfId="31892"/>
    <cellStyle name="Comma 3 2 2 2 8 2 3" xfId="24385"/>
    <cellStyle name="Comma 3 2 2 2 8 3" xfId="8891"/>
    <cellStyle name="Comma 3 2 2 2 8 3 2" xfId="16394"/>
    <cellStyle name="Comma 3 2 2 2 8 3 2 2" xfId="32600"/>
    <cellStyle name="Comma 3 2 2 2 8 3 3" xfId="25097"/>
    <cellStyle name="Comma 3 2 2 2 8 4" xfId="12072"/>
    <cellStyle name="Comma 3 2 2 2 8 4 2" xfId="28278"/>
    <cellStyle name="Comma 3 2 2 2 8 5" xfId="17011"/>
    <cellStyle name="Comma 3 2 2 2 8 5 2" xfId="33143"/>
    <cellStyle name="Comma 3 2 2 2 8 6" xfId="20715"/>
    <cellStyle name="Comma 3 2 2 2 9" xfId="4936"/>
    <cellStyle name="Comma 3 2 2 2 9 2" xfId="8602"/>
    <cellStyle name="Comma 3 2 2 2 9 2 2" xfId="16109"/>
    <cellStyle name="Comma 3 2 2 2 9 2 2 2" xfId="32315"/>
    <cellStyle name="Comma 3 2 2 2 9 2 3" xfId="24808"/>
    <cellStyle name="Comma 3 2 2 2 9 3" xfId="12494"/>
    <cellStyle name="Comma 3 2 2 2 9 3 2" xfId="28700"/>
    <cellStyle name="Comma 3 2 2 2 9 4" xfId="21142"/>
    <cellStyle name="Comma 3 2 2 3" xfId="1756"/>
    <cellStyle name="Comma 3 2 2 3 10" xfId="5621"/>
    <cellStyle name="Comma 3 2 2 3 10 2" xfId="13136"/>
    <cellStyle name="Comma 3 2 2 3 10 2 2" xfId="29342"/>
    <cellStyle name="Comma 3 2 2 3 10 3" xfId="21827"/>
    <cellStyle name="Comma 3 2 2 3 11" xfId="9549"/>
    <cellStyle name="Comma 3 2 2 3 11 2" xfId="25755"/>
    <cellStyle name="Comma 3 2 2 3 12" xfId="17012"/>
    <cellStyle name="Comma 3 2 2 3 12 2" xfId="33144"/>
    <cellStyle name="Comma 3 2 2 3 13" xfId="18074"/>
    <cellStyle name="Comma 3 2 2 3 2" xfId="1895"/>
    <cellStyle name="Comma 3 2 2 3 2 10" xfId="9675"/>
    <cellStyle name="Comma 3 2 2 3 2 10 2" xfId="25881"/>
    <cellStyle name="Comma 3 2 2 3 2 11" xfId="17013"/>
    <cellStyle name="Comma 3 2 2 3 2 11 2" xfId="33145"/>
    <cellStyle name="Comma 3 2 2 3 2 12" xfId="18201"/>
    <cellStyle name="Comma 3 2 2 3 2 2" xfId="2402"/>
    <cellStyle name="Comma 3 2 2 3 2 2 2" xfId="3249"/>
    <cellStyle name="Comma 3 2 2 3 2 2 2 2" xfId="7031"/>
    <cellStyle name="Comma 3 2 2 3 2 2 2 2 2" xfId="14542"/>
    <cellStyle name="Comma 3 2 2 3 2 2 2 2 2 2" xfId="30748"/>
    <cellStyle name="Comma 3 2 2 3 2 2 2 2 3" xfId="23237"/>
    <cellStyle name="Comma 3 2 2 3 2 2 2 3" xfId="8972"/>
    <cellStyle name="Comma 3 2 2 3 2 2 2 3 2" xfId="16466"/>
    <cellStyle name="Comma 3 2 2 3 2 2 2 3 2 2" xfId="32672"/>
    <cellStyle name="Comma 3 2 2 3 2 2 2 3 3" xfId="25178"/>
    <cellStyle name="Comma 3 2 2 3 2 2 2 4" xfId="10942"/>
    <cellStyle name="Comma 3 2 2 3 2 2 2 4 2" xfId="27148"/>
    <cellStyle name="Comma 3 2 2 3 2 2 2 5" xfId="17015"/>
    <cellStyle name="Comma 3 2 2 3 2 2 2 5 2" xfId="33147"/>
    <cellStyle name="Comma 3 2 2 3 2 2 2 6" xfId="19471"/>
    <cellStyle name="Comma 3 2 2 3 2 2 3" xfId="6186"/>
    <cellStyle name="Comma 3 2 2 3 2 2 3 2" xfId="13698"/>
    <cellStyle name="Comma 3 2 2 3 2 2 3 2 2" xfId="29904"/>
    <cellStyle name="Comma 3 2 2 3 2 2 3 3" xfId="22392"/>
    <cellStyle name="Comma 3 2 2 3 2 2 4" xfId="9306"/>
    <cellStyle name="Comma 3 2 2 3 2 2 4 2" xfId="16754"/>
    <cellStyle name="Comma 3 2 2 3 2 2 4 2 2" xfId="32960"/>
    <cellStyle name="Comma 3 2 2 3 2 2 4 3" xfId="25512"/>
    <cellStyle name="Comma 3 2 2 3 2 2 5" xfId="10098"/>
    <cellStyle name="Comma 3 2 2 3 2 2 5 2" xfId="26304"/>
    <cellStyle name="Comma 3 2 2 3 2 2 6" xfId="17014"/>
    <cellStyle name="Comma 3 2 2 3 2 2 6 2" xfId="33146"/>
    <cellStyle name="Comma 3 2 2 3 2 2 7" xfId="18626"/>
    <cellStyle name="Comma 3 2 2 3 2 3" xfId="2824"/>
    <cellStyle name="Comma 3 2 2 3 2 3 2" xfId="6608"/>
    <cellStyle name="Comma 3 2 2 3 2 3 2 2" xfId="14120"/>
    <cellStyle name="Comma 3 2 2 3 2 3 2 2 2" xfId="30326"/>
    <cellStyle name="Comma 3 2 2 3 2 3 2 3" xfId="22814"/>
    <cellStyle name="Comma 3 2 2 3 2 3 3" xfId="6035"/>
    <cellStyle name="Comma 3 2 2 3 2 3 3 2" xfId="13549"/>
    <cellStyle name="Comma 3 2 2 3 2 3 3 2 2" xfId="29755"/>
    <cellStyle name="Comma 3 2 2 3 2 3 3 3" xfId="22241"/>
    <cellStyle name="Comma 3 2 2 3 2 3 4" xfId="10520"/>
    <cellStyle name="Comma 3 2 2 3 2 3 4 2" xfId="26726"/>
    <cellStyle name="Comma 3 2 2 3 2 3 5" xfId="17016"/>
    <cellStyle name="Comma 3 2 2 3 2 3 5 2" xfId="33148"/>
    <cellStyle name="Comma 3 2 2 3 2 3 6" xfId="19048"/>
    <cellStyle name="Comma 3 2 2 3 2 4" xfId="3755"/>
    <cellStyle name="Comma 3 2 2 3 2 4 2" xfId="7465"/>
    <cellStyle name="Comma 3 2 2 3 2 4 2 2" xfId="14974"/>
    <cellStyle name="Comma 3 2 2 3 2 4 2 2 2" xfId="31180"/>
    <cellStyle name="Comma 3 2 2 3 2 4 2 3" xfId="23671"/>
    <cellStyle name="Comma 3 2 2 3 2 4 3" xfId="5252"/>
    <cellStyle name="Comma 3 2 2 3 2 4 3 2" xfId="12801"/>
    <cellStyle name="Comma 3 2 2 3 2 4 3 2 2" xfId="29007"/>
    <cellStyle name="Comma 3 2 2 3 2 4 3 3" xfId="21458"/>
    <cellStyle name="Comma 3 2 2 3 2 4 4" xfId="11365"/>
    <cellStyle name="Comma 3 2 2 3 2 4 4 2" xfId="27571"/>
    <cellStyle name="Comma 3 2 2 3 2 4 5" xfId="17017"/>
    <cellStyle name="Comma 3 2 2 3 2 4 5 2" xfId="33149"/>
    <cellStyle name="Comma 3 2 2 3 2 4 6" xfId="19966"/>
    <cellStyle name="Comma 3 2 2 3 2 5" xfId="3608"/>
    <cellStyle name="Comma 3 2 2 3 2 5 2" xfId="9298"/>
    <cellStyle name="Comma 3 2 2 3 2 5 2 2" xfId="25504"/>
    <cellStyle name="Comma 3 2 2 3 2 5 3" xfId="17018"/>
    <cellStyle name="Comma 3 2 2 3 2 5 3 2" xfId="33150"/>
    <cellStyle name="Comma 3 2 2 3 2 5 4" xfId="19819"/>
    <cellStyle name="Comma 3 2 2 3 2 6" xfId="4224"/>
    <cellStyle name="Comma 3 2 2 3 2 6 2" xfId="7894"/>
    <cellStyle name="Comma 3 2 2 3 2 6 2 2" xfId="15401"/>
    <cellStyle name="Comma 3 2 2 3 2 6 2 2 2" xfId="31607"/>
    <cellStyle name="Comma 3 2 2 3 2 6 2 3" xfId="24100"/>
    <cellStyle name="Comma 3 2 2 3 2 6 3" xfId="9346"/>
    <cellStyle name="Comma 3 2 2 3 2 6 3 2" xfId="16788"/>
    <cellStyle name="Comma 3 2 2 3 2 6 3 2 2" xfId="32994"/>
    <cellStyle name="Comma 3 2 2 3 2 6 3 3" xfId="25552"/>
    <cellStyle name="Comma 3 2 2 3 2 6 4" xfId="11787"/>
    <cellStyle name="Comma 3 2 2 3 2 6 4 2" xfId="27993"/>
    <cellStyle name="Comma 3 2 2 3 2 6 5" xfId="17019"/>
    <cellStyle name="Comma 3 2 2 3 2 6 5 2" xfId="33151"/>
    <cellStyle name="Comma 3 2 2 3 2 6 6" xfId="20430"/>
    <cellStyle name="Comma 3 2 2 3 2 7" xfId="4649"/>
    <cellStyle name="Comma 3 2 2 3 2 7 2" xfId="8319"/>
    <cellStyle name="Comma 3 2 2 3 2 7 2 2" xfId="15826"/>
    <cellStyle name="Comma 3 2 2 3 2 7 2 2 2" xfId="32032"/>
    <cellStyle name="Comma 3 2 2 3 2 7 2 3" xfId="24525"/>
    <cellStyle name="Comma 3 2 2 3 2 7 3" xfId="9171"/>
    <cellStyle name="Comma 3 2 2 3 2 7 3 2" xfId="16645"/>
    <cellStyle name="Comma 3 2 2 3 2 7 3 2 2" xfId="32851"/>
    <cellStyle name="Comma 3 2 2 3 2 7 3 3" xfId="25377"/>
    <cellStyle name="Comma 3 2 2 3 2 7 4" xfId="12212"/>
    <cellStyle name="Comma 3 2 2 3 2 7 4 2" xfId="28418"/>
    <cellStyle name="Comma 3 2 2 3 2 7 5" xfId="17020"/>
    <cellStyle name="Comma 3 2 2 3 2 7 5 2" xfId="33152"/>
    <cellStyle name="Comma 3 2 2 3 2 7 6" xfId="20855"/>
    <cellStyle name="Comma 3 2 2 3 2 8" xfId="5077"/>
    <cellStyle name="Comma 3 2 2 3 2 8 2" xfId="8742"/>
    <cellStyle name="Comma 3 2 2 3 2 8 2 2" xfId="16249"/>
    <cellStyle name="Comma 3 2 2 3 2 8 2 2 2" xfId="32455"/>
    <cellStyle name="Comma 3 2 2 3 2 8 2 3" xfId="24948"/>
    <cellStyle name="Comma 3 2 2 3 2 8 3" xfId="12634"/>
    <cellStyle name="Comma 3 2 2 3 2 8 3 2" xfId="28840"/>
    <cellStyle name="Comma 3 2 2 3 2 8 4" xfId="21283"/>
    <cellStyle name="Comma 3 2 2 3 2 9" xfId="5748"/>
    <cellStyle name="Comma 3 2 2 3 2 9 2" xfId="13263"/>
    <cellStyle name="Comma 3 2 2 3 2 9 2 2" xfId="29469"/>
    <cellStyle name="Comma 3 2 2 3 2 9 3" xfId="21954"/>
    <cellStyle name="Comma 3 2 2 3 3" xfId="2274"/>
    <cellStyle name="Comma 3 2 2 3 3 2" xfId="3123"/>
    <cellStyle name="Comma 3 2 2 3 3 2 2" xfId="6905"/>
    <cellStyle name="Comma 3 2 2 3 3 2 2 2" xfId="14416"/>
    <cellStyle name="Comma 3 2 2 3 3 2 2 2 2" xfId="30622"/>
    <cellStyle name="Comma 3 2 2 3 3 2 2 3" xfId="23111"/>
    <cellStyle name="Comma 3 2 2 3 3 2 3" xfId="9225"/>
    <cellStyle name="Comma 3 2 2 3 3 2 3 2" xfId="16689"/>
    <cellStyle name="Comma 3 2 2 3 3 2 3 2 2" xfId="32895"/>
    <cellStyle name="Comma 3 2 2 3 3 2 3 3" xfId="25431"/>
    <cellStyle name="Comma 3 2 2 3 3 2 4" xfId="10816"/>
    <cellStyle name="Comma 3 2 2 3 3 2 4 2" xfId="27022"/>
    <cellStyle name="Comma 3 2 2 3 3 2 5" xfId="17022"/>
    <cellStyle name="Comma 3 2 2 3 3 2 5 2" xfId="33154"/>
    <cellStyle name="Comma 3 2 2 3 3 2 6" xfId="19345"/>
    <cellStyle name="Comma 3 2 2 3 3 3" xfId="6060"/>
    <cellStyle name="Comma 3 2 2 3 3 3 2" xfId="13572"/>
    <cellStyle name="Comma 3 2 2 3 3 3 2 2" xfId="29778"/>
    <cellStyle name="Comma 3 2 2 3 3 3 3" xfId="22266"/>
    <cellStyle name="Comma 3 2 2 3 3 4" xfId="9161"/>
    <cellStyle name="Comma 3 2 2 3 3 4 2" xfId="16635"/>
    <cellStyle name="Comma 3 2 2 3 3 4 2 2" xfId="32841"/>
    <cellStyle name="Comma 3 2 2 3 3 4 3" xfId="25367"/>
    <cellStyle name="Comma 3 2 2 3 3 5" xfId="9972"/>
    <cellStyle name="Comma 3 2 2 3 3 5 2" xfId="26178"/>
    <cellStyle name="Comma 3 2 2 3 3 6" xfId="17021"/>
    <cellStyle name="Comma 3 2 2 3 3 6 2" xfId="33153"/>
    <cellStyle name="Comma 3 2 2 3 3 7" xfId="18500"/>
    <cellStyle name="Comma 3 2 2 3 4" xfId="2698"/>
    <cellStyle name="Comma 3 2 2 3 4 2" xfId="6482"/>
    <cellStyle name="Comma 3 2 2 3 4 2 2" xfId="13994"/>
    <cellStyle name="Comma 3 2 2 3 4 2 2 2" xfId="30200"/>
    <cellStyle name="Comma 3 2 2 3 4 2 3" xfId="22688"/>
    <cellStyle name="Comma 3 2 2 3 4 3" xfId="5437"/>
    <cellStyle name="Comma 3 2 2 3 4 3 2" xfId="12980"/>
    <cellStyle name="Comma 3 2 2 3 4 3 2 2" xfId="29186"/>
    <cellStyle name="Comma 3 2 2 3 4 3 3" xfId="21643"/>
    <cellStyle name="Comma 3 2 2 3 4 4" xfId="10394"/>
    <cellStyle name="Comma 3 2 2 3 4 4 2" xfId="26600"/>
    <cellStyle name="Comma 3 2 2 3 4 5" xfId="17023"/>
    <cellStyle name="Comma 3 2 2 3 4 5 2" xfId="33155"/>
    <cellStyle name="Comma 3 2 2 3 4 6" xfId="18922"/>
    <cellStyle name="Comma 3 2 2 3 5" xfId="3628"/>
    <cellStyle name="Comma 3 2 2 3 5 2" xfId="7338"/>
    <cellStyle name="Comma 3 2 2 3 5 2 2" xfId="14847"/>
    <cellStyle name="Comma 3 2 2 3 5 2 2 2" xfId="31053"/>
    <cellStyle name="Comma 3 2 2 3 5 2 3" xfId="23544"/>
    <cellStyle name="Comma 3 2 2 3 5 3" xfId="9190"/>
    <cellStyle name="Comma 3 2 2 3 5 3 2" xfId="16660"/>
    <cellStyle name="Comma 3 2 2 3 5 3 2 2" xfId="32866"/>
    <cellStyle name="Comma 3 2 2 3 5 3 3" xfId="25396"/>
    <cellStyle name="Comma 3 2 2 3 5 4" xfId="11239"/>
    <cellStyle name="Comma 3 2 2 3 5 4 2" xfId="27445"/>
    <cellStyle name="Comma 3 2 2 3 5 5" xfId="17024"/>
    <cellStyle name="Comma 3 2 2 3 5 5 2" xfId="33156"/>
    <cellStyle name="Comma 3 2 2 3 5 6" xfId="19839"/>
    <cellStyle name="Comma 3 2 2 3 6" xfId="3537"/>
    <cellStyle name="Comma 3 2 2 3 6 2" xfId="9189"/>
    <cellStyle name="Comma 3 2 2 3 6 2 2" xfId="25395"/>
    <cellStyle name="Comma 3 2 2 3 6 3" xfId="17025"/>
    <cellStyle name="Comma 3 2 2 3 6 3 2" xfId="33157"/>
    <cellStyle name="Comma 3 2 2 3 6 4" xfId="19755"/>
    <cellStyle name="Comma 3 2 2 3 7" xfId="4098"/>
    <cellStyle name="Comma 3 2 2 3 7 2" xfId="7768"/>
    <cellStyle name="Comma 3 2 2 3 7 2 2" xfId="15275"/>
    <cellStyle name="Comma 3 2 2 3 7 2 2 2" xfId="31481"/>
    <cellStyle name="Comma 3 2 2 3 7 2 3" xfId="23974"/>
    <cellStyle name="Comma 3 2 2 3 7 3" xfId="9136"/>
    <cellStyle name="Comma 3 2 2 3 7 3 2" xfId="16613"/>
    <cellStyle name="Comma 3 2 2 3 7 3 2 2" xfId="32819"/>
    <cellStyle name="Comma 3 2 2 3 7 3 3" xfId="25342"/>
    <cellStyle name="Comma 3 2 2 3 7 4" xfId="11661"/>
    <cellStyle name="Comma 3 2 2 3 7 4 2" xfId="27867"/>
    <cellStyle name="Comma 3 2 2 3 7 5" xfId="17026"/>
    <cellStyle name="Comma 3 2 2 3 7 5 2" xfId="33158"/>
    <cellStyle name="Comma 3 2 2 3 7 6" xfId="20304"/>
    <cellStyle name="Comma 3 2 2 3 8" xfId="4523"/>
    <cellStyle name="Comma 3 2 2 3 8 2" xfId="8193"/>
    <cellStyle name="Comma 3 2 2 3 8 2 2" xfId="15700"/>
    <cellStyle name="Comma 3 2 2 3 8 2 2 2" xfId="31906"/>
    <cellStyle name="Comma 3 2 2 3 8 2 3" xfId="24399"/>
    <cellStyle name="Comma 3 2 2 3 8 3" xfId="9182"/>
    <cellStyle name="Comma 3 2 2 3 8 3 2" xfId="16653"/>
    <cellStyle name="Comma 3 2 2 3 8 3 2 2" xfId="32859"/>
    <cellStyle name="Comma 3 2 2 3 8 3 3" xfId="25388"/>
    <cellStyle name="Comma 3 2 2 3 8 4" xfId="12086"/>
    <cellStyle name="Comma 3 2 2 3 8 4 2" xfId="28292"/>
    <cellStyle name="Comma 3 2 2 3 8 5" xfId="17027"/>
    <cellStyle name="Comma 3 2 2 3 8 5 2" xfId="33159"/>
    <cellStyle name="Comma 3 2 2 3 8 6" xfId="20729"/>
    <cellStyle name="Comma 3 2 2 3 9" xfId="4950"/>
    <cellStyle name="Comma 3 2 2 3 9 2" xfId="8616"/>
    <cellStyle name="Comma 3 2 2 3 9 2 2" xfId="16123"/>
    <cellStyle name="Comma 3 2 2 3 9 2 2 2" xfId="32329"/>
    <cellStyle name="Comma 3 2 2 3 9 2 3" xfId="24822"/>
    <cellStyle name="Comma 3 2 2 3 9 3" xfId="12508"/>
    <cellStyle name="Comma 3 2 2 3 9 3 2" xfId="28714"/>
    <cellStyle name="Comma 3 2 2 3 9 4" xfId="21156"/>
    <cellStyle name="Comma 3 2 2 4" xfId="1774"/>
    <cellStyle name="Comma 3 2 2 4 10" xfId="5635"/>
    <cellStyle name="Comma 3 2 2 4 10 2" xfId="13150"/>
    <cellStyle name="Comma 3 2 2 4 10 2 2" xfId="29356"/>
    <cellStyle name="Comma 3 2 2 4 10 3" xfId="21841"/>
    <cellStyle name="Comma 3 2 2 4 11" xfId="9563"/>
    <cellStyle name="Comma 3 2 2 4 11 2" xfId="25769"/>
    <cellStyle name="Comma 3 2 2 4 12" xfId="17028"/>
    <cellStyle name="Comma 3 2 2 4 12 2" xfId="33160"/>
    <cellStyle name="Comma 3 2 2 4 13" xfId="18088"/>
    <cellStyle name="Comma 3 2 2 4 2" xfId="1896"/>
    <cellStyle name="Comma 3 2 2 4 2 10" xfId="9676"/>
    <cellStyle name="Comma 3 2 2 4 2 10 2" xfId="25882"/>
    <cellStyle name="Comma 3 2 2 4 2 11" xfId="17029"/>
    <cellStyle name="Comma 3 2 2 4 2 11 2" xfId="33161"/>
    <cellStyle name="Comma 3 2 2 4 2 12" xfId="18202"/>
    <cellStyle name="Comma 3 2 2 4 2 2" xfId="2403"/>
    <cellStyle name="Comma 3 2 2 4 2 2 2" xfId="3250"/>
    <cellStyle name="Comma 3 2 2 4 2 2 2 2" xfId="7032"/>
    <cellStyle name="Comma 3 2 2 4 2 2 2 2 2" xfId="14543"/>
    <cellStyle name="Comma 3 2 2 4 2 2 2 2 2 2" xfId="30749"/>
    <cellStyle name="Comma 3 2 2 4 2 2 2 2 3" xfId="23238"/>
    <cellStyle name="Comma 3 2 2 4 2 2 2 3" xfId="9320"/>
    <cellStyle name="Comma 3 2 2 4 2 2 2 3 2" xfId="16765"/>
    <cellStyle name="Comma 3 2 2 4 2 2 2 3 2 2" xfId="32971"/>
    <cellStyle name="Comma 3 2 2 4 2 2 2 3 3" xfId="25526"/>
    <cellStyle name="Comma 3 2 2 4 2 2 2 4" xfId="10943"/>
    <cellStyle name="Comma 3 2 2 4 2 2 2 4 2" xfId="27149"/>
    <cellStyle name="Comma 3 2 2 4 2 2 2 5" xfId="17031"/>
    <cellStyle name="Comma 3 2 2 4 2 2 2 5 2" xfId="33163"/>
    <cellStyle name="Comma 3 2 2 4 2 2 2 6" xfId="19472"/>
    <cellStyle name="Comma 3 2 2 4 2 2 3" xfId="6187"/>
    <cellStyle name="Comma 3 2 2 4 2 2 3 2" xfId="13699"/>
    <cellStyle name="Comma 3 2 2 4 2 2 3 2 2" xfId="29905"/>
    <cellStyle name="Comma 3 2 2 4 2 2 3 3" xfId="22393"/>
    <cellStyle name="Comma 3 2 2 4 2 2 4" xfId="8904"/>
    <cellStyle name="Comma 3 2 2 4 2 2 4 2" xfId="16407"/>
    <cellStyle name="Comma 3 2 2 4 2 2 4 2 2" xfId="32613"/>
    <cellStyle name="Comma 3 2 2 4 2 2 4 3" xfId="25110"/>
    <cellStyle name="Comma 3 2 2 4 2 2 5" xfId="10099"/>
    <cellStyle name="Comma 3 2 2 4 2 2 5 2" xfId="26305"/>
    <cellStyle name="Comma 3 2 2 4 2 2 6" xfId="17030"/>
    <cellStyle name="Comma 3 2 2 4 2 2 6 2" xfId="33162"/>
    <cellStyle name="Comma 3 2 2 4 2 2 7" xfId="18627"/>
    <cellStyle name="Comma 3 2 2 4 2 3" xfId="2825"/>
    <cellStyle name="Comma 3 2 2 4 2 3 2" xfId="6609"/>
    <cellStyle name="Comma 3 2 2 4 2 3 2 2" xfId="14121"/>
    <cellStyle name="Comma 3 2 2 4 2 3 2 2 2" xfId="30327"/>
    <cellStyle name="Comma 3 2 2 4 2 3 2 3" xfId="22815"/>
    <cellStyle name="Comma 3 2 2 4 2 3 3" xfId="8978"/>
    <cellStyle name="Comma 3 2 2 4 2 3 3 2" xfId="16472"/>
    <cellStyle name="Comma 3 2 2 4 2 3 3 2 2" xfId="32678"/>
    <cellStyle name="Comma 3 2 2 4 2 3 3 3" xfId="25184"/>
    <cellStyle name="Comma 3 2 2 4 2 3 4" xfId="10521"/>
    <cellStyle name="Comma 3 2 2 4 2 3 4 2" xfId="26727"/>
    <cellStyle name="Comma 3 2 2 4 2 3 5" xfId="17032"/>
    <cellStyle name="Comma 3 2 2 4 2 3 5 2" xfId="33164"/>
    <cellStyle name="Comma 3 2 2 4 2 3 6" xfId="19049"/>
    <cellStyle name="Comma 3 2 2 4 2 4" xfId="3756"/>
    <cellStyle name="Comma 3 2 2 4 2 4 2" xfId="7466"/>
    <cellStyle name="Comma 3 2 2 4 2 4 2 2" xfId="14975"/>
    <cellStyle name="Comma 3 2 2 4 2 4 2 2 2" xfId="31181"/>
    <cellStyle name="Comma 3 2 2 4 2 4 2 3" xfId="23672"/>
    <cellStyle name="Comma 3 2 2 4 2 4 3" xfId="9256"/>
    <cellStyle name="Comma 3 2 2 4 2 4 3 2" xfId="16716"/>
    <cellStyle name="Comma 3 2 2 4 2 4 3 2 2" xfId="32922"/>
    <cellStyle name="Comma 3 2 2 4 2 4 3 3" xfId="25462"/>
    <cellStyle name="Comma 3 2 2 4 2 4 4" xfId="11366"/>
    <cellStyle name="Comma 3 2 2 4 2 4 4 2" xfId="27572"/>
    <cellStyle name="Comma 3 2 2 4 2 4 5" xfId="17033"/>
    <cellStyle name="Comma 3 2 2 4 2 4 5 2" xfId="33165"/>
    <cellStyle name="Comma 3 2 2 4 2 4 6" xfId="19967"/>
    <cellStyle name="Comma 3 2 2 4 2 5" xfId="3545"/>
    <cellStyle name="Comma 3 2 2 4 2 5 2" xfId="9023"/>
    <cellStyle name="Comma 3 2 2 4 2 5 2 2" xfId="25229"/>
    <cellStyle name="Comma 3 2 2 4 2 5 3" xfId="17034"/>
    <cellStyle name="Comma 3 2 2 4 2 5 3 2" xfId="33166"/>
    <cellStyle name="Comma 3 2 2 4 2 5 4" xfId="19763"/>
    <cellStyle name="Comma 3 2 2 4 2 6" xfId="4225"/>
    <cellStyle name="Comma 3 2 2 4 2 6 2" xfId="7895"/>
    <cellStyle name="Comma 3 2 2 4 2 6 2 2" xfId="15402"/>
    <cellStyle name="Comma 3 2 2 4 2 6 2 2 2" xfId="31608"/>
    <cellStyle name="Comma 3 2 2 4 2 6 2 3" xfId="24101"/>
    <cellStyle name="Comma 3 2 2 4 2 6 3" xfId="5473"/>
    <cellStyle name="Comma 3 2 2 4 2 6 3 2" xfId="13011"/>
    <cellStyle name="Comma 3 2 2 4 2 6 3 2 2" xfId="29217"/>
    <cellStyle name="Comma 3 2 2 4 2 6 3 3" xfId="21679"/>
    <cellStyle name="Comma 3 2 2 4 2 6 4" xfId="11788"/>
    <cellStyle name="Comma 3 2 2 4 2 6 4 2" xfId="27994"/>
    <cellStyle name="Comma 3 2 2 4 2 6 5" xfId="17035"/>
    <cellStyle name="Comma 3 2 2 4 2 6 5 2" xfId="33167"/>
    <cellStyle name="Comma 3 2 2 4 2 6 6" xfId="20431"/>
    <cellStyle name="Comma 3 2 2 4 2 7" xfId="4650"/>
    <cellStyle name="Comma 3 2 2 4 2 7 2" xfId="8320"/>
    <cellStyle name="Comma 3 2 2 4 2 7 2 2" xfId="15827"/>
    <cellStyle name="Comma 3 2 2 4 2 7 2 2 2" xfId="32033"/>
    <cellStyle name="Comma 3 2 2 4 2 7 2 3" xfId="24526"/>
    <cellStyle name="Comma 3 2 2 4 2 7 3" xfId="8991"/>
    <cellStyle name="Comma 3 2 2 4 2 7 3 2" xfId="16484"/>
    <cellStyle name="Comma 3 2 2 4 2 7 3 2 2" xfId="32690"/>
    <cellStyle name="Comma 3 2 2 4 2 7 3 3" xfId="25197"/>
    <cellStyle name="Comma 3 2 2 4 2 7 4" xfId="12213"/>
    <cellStyle name="Comma 3 2 2 4 2 7 4 2" xfId="28419"/>
    <cellStyle name="Comma 3 2 2 4 2 7 5" xfId="17036"/>
    <cellStyle name="Comma 3 2 2 4 2 7 5 2" xfId="33168"/>
    <cellStyle name="Comma 3 2 2 4 2 7 6" xfId="20856"/>
    <cellStyle name="Comma 3 2 2 4 2 8" xfId="5078"/>
    <cellStyle name="Comma 3 2 2 4 2 8 2" xfId="8743"/>
    <cellStyle name="Comma 3 2 2 4 2 8 2 2" xfId="16250"/>
    <cellStyle name="Comma 3 2 2 4 2 8 2 2 2" xfId="32456"/>
    <cellStyle name="Comma 3 2 2 4 2 8 2 3" xfId="24949"/>
    <cellStyle name="Comma 3 2 2 4 2 8 3" xfId="12635"/>
    <cellStyle name="Comma 3 2 2 4 2 8 3 2" xfId="28841"/>
    <cellStyle name="Comma 3 2 2 4 2 8 4" xfId="21284"/>
    <cellStyle name="Comma 3 2 2 4 2 9" xfId="5749"/>
    <cellStyle name="Comma 3 2 2 4 2 9 2" xfId="13264"/>
    <cellStyle name="Comma 3 2 2 4 2 9 2 2" xfId="29470"/>
    <cellStyle name="Comma 3 2 2 4 2 9 3" xfId="21955"/>
    <cellStyle name="Comma 3 2 2 4 3" xfId="2290"/>
    <cellStyle name="Comma 3 2 2 4 3 2" xfId="3137"/>
    <cellStyle name="Comma 3 2 2 4 3 2 2" xfId="6919"/>
    <cellStyle name="Comma 3 2 2 4 3 2 2 2" xfId="14430"/>
    <cellStyle name="Comma 3 2 2 4 3 2 2 2 2" xfId="30636"/>
    <cellStyle name="Comma 3 2 2 4 3 2 2 3" xfId="23125"/>
    <cellStyle name="Comma 3 2 2 4 3 2 3" xfId="8961"/>
    <cellStyle name="Comma 3 2 2 4 3 2 3 2" xfId="16455"/>
    <cellStyle name="Comma 3 2 2 4 3 2 3 2 2" xfId="32661"/>
    <cellStyle name="Comma 3 2 2 4 3 2 3 3" xfId="25167"/>
    <cellStyle name="Comma 3 2 2 4 3 2 4" xfId="10830"/>
    <cellStyle name="Comma 3 2 2 4 3 2 4 2" xfId="27036"/>
    <cellStyle name="Comma 3 2 2 4 3 2 5" xfId="17038"/>
    <cellStyle name="Comma 3 2 2 4 3 2 5 2" xfId="33170"/>
    <cellStyle name="Comma 3 2 2 4 3 2 6" xfId="19359"/>
    <cellStyle name="Comma 3 2 2 4 3 3" xfId="6074"/>
    <cellStyle name="Comma 3 2 2 4 3 3 2" xfId="13586"/>
    <cellStyle name="Comma 3 2 2 4 3 3 2 2" xfId="29792"/>
    <cellStyle name="Comma 3 2 2 4 3 3 3" xfId="22280"/>
    <cellStyle name="Comma 3 2 2 4 3 4" xfId="8869"/>
    <cellStyle name="Comma 3 2 2 4 3 4 2" xfId="16375"/>
    <cellStyle name="Comma 3 2 2 4 3 4 2 2" xfId="32581"/>
    <cellStyle name="Comma 3 2 2 4 3 4 3" xfId="25075"/>
    <cellStyle name="Comma 3 2 2 4 3 5" xfId="9986"/>
    <cellStyle name="Comma 3 2 2 4 3 5 2" xfId="26192"/>
    <cellStyle name="Comma 3 2 2 4 3 6" xfId="17037"/>
    <cellStyle name="Comma 3 2 2 4 3 6 2" xfId="33169"/>
    <cellStyle name="Comma 3 2 2 4 3 7" xfId="18514"/>
    <cellStyle name="Comma 3 2 2 4 4" xfId="2712"/>
    <cellStyle name="Comma 3 2 2 4 4 2" xfId="6496"/>
    <cellStyle name="Comma 3 2 2 4 4 2 2" xfId="14008"/>
    <cellStyle name="Comma 3 2 2 4 4 2 2 2" xfId="30214"/>
    <cellStyle name="Comma 3 2 2 4 4 2 3" xfId="22702"/>
    <cellStyle name="Comma 3 2 2 4 4 3" xfId="8941"/>
    <cellStyle name="Comma 3 2 2 4 4 3 2" xfId="16437"/>
    <cellStyle name="Comma 3 2 2 4 4 3 2 2" xfId="32643"/>
    <cellStyle name="Comma 3 2 2 4 4 3 3" xfId="25147"/>
    <cellStyle name="Comma 3 2 2 4 4 4" xfId="10408"/>
    <cellStyle name="Comma 3 2 2 4 4 4 2" xfId="26614"/>
    <cellStyle name="Comma 3 2 2 4 4 5" xfId="17039"/>
    <cellStyle name="Comma 3 2 2 4 4 5 2" xfId="33171"/>
    <cellStyle name="Comma 3 2 2 4 4 6" xfId="18936"/>
    <cellStyle name="Comma 3 2 2 4 5" xfId="3642"/>
    <cellStyle name="Comma 3 2 2 4 5 2" xfId="7352"/>
    <cellStyle name="Comma 3 2 2 4 5 2 2" xfId="14861"/>
    <cellStyle name="Comma 3 2 2 4 5 2 2 2" xfId="31067"/>
    <cellStyle name="Comma 3 2 2 4 5 2 3" xfId="23558"/>
    <cellStyle name="Comma 3 2 2 4 5 3" xfId="9352"/>
    <cellStyle name="Comma 3 2 2 4 5 3 2" xfId="16794"/>
    <cellStyle name="Comma 3 2 2 4 5 3 2 2" xfId="33000"/>
    <cellStyle name="Comma 3 2 2 4 5 3 3" xfId="25558"/>
    <cellStyle name="Comma 3 2 2 4 5 4" xfId="11253"/>
    <cellStyle name="Comma 3 2 2 4 5 4 2" xfId="27459"/>
    <cellStyle name="Comma 3 2 2 4 5 5" xfId="17040"/>
    <cellStyle name="Comma 3 2 2 4 5 5 2" xfId="33172"/>
    <cellStyle name="Comma 3 2 2 4 5 6" xfId="19853"/>
    <cellStyle name="Comma 3 2 2 4 6" xfId="3900"/>
    <cellStyle name="Comma 3 2 2 4 6 2" xfId="5521"/>
    <cellStyle name="Comma 3 2 2 4 6 2 2" xfId="21727"/>
    <cellStyle name="Comma 3 2 2 4 6 3" xfId="17041"/>
    <cellStyle name="Comma 3 2 2 4 6 3 2" xfId="33173"/>
    <cellStyle name="Comma 3 2 2 4 6 4" xfId="20111"/>
    <cellStyle name="Comma 3 2 2 4 7" xfId="4112"/>
    <cellStyle name="Comma 3 2 2 4 7 2" xfId="7782"/>
    <cellStyle name="Comma 3 2 2 4 7 2 2" xfId="15289"/>
    <cellStyle name="Comma 3 2 2 4 7 2 2 2" xfId="31495"/>
    <cellStyle name="Comma 3 2 2 4 7 2 3" xfId="23988"/>
    <cellStyle name="Comma 3 2 2 4 7 3" xfId="9353"/>
    <cellStyle name="Comma 3 2 2 4 7 3 2" xfId="16795"/>
    <cellStyle name="Comma 3 2 2 4 7 3 2 2" xfId="33001"/>
    <cellStyle name="Comma 3 2 2 4 7 3 3" xfId="25559"/>
    <cellStyle name="Comma 3 2 2 4 7 4" xfId="11675"/>
    <cellStyle name="Comma 3 2 2 4 7 4 2" xfId="27881"/>
    <cellStyle name="Comma 3 2 2 4 7 5" xfId="17042"/>
    <cellStyle name="Comma 3 2 2 4 7 5 2" xfId="33174"/>
    <cellStyle name="Comma 3 2 2 4 7 6" xfId="20318"/>
    <cellStyle name="Comma 3 2 2 4 8" xfId="4537"/>
    <cellStyle name="Comma 3 2 2 4 8 2" xfId="8207"/>
    <cellStyle name="Comma 3 2 2 4 8 2 2" xfId="15714"/>
    <cellStyle name="Comma 3 2 2 4 8 2 2 2" xfId="31920"/>
    <cellStyle name="Comma 3 2 2 4 8 2 3" xfId="24413"/>
    <cellStyle name="Comma 3 2 2 4 8 3" xfId="9164"/>
    <cellStyle name="Comma 3 2 2 4 8 3 2" xfId="16638"/>
    <cellStyle name="Comma 3 2 2 4 8 3 2 2" xfId="32844"/>
    <cellStyle name="Comma 3 2 2 4 8 3 3" xfId="25370"/>
    <cellStyle name="Comma 3 2 2 4 8 4" xfId="12100"/>
    <cellStyle name="Comma 3 2 2 4 8 4 2" xfId="28306"/>
    <cellStyle name="Comma 3 2 2 4 8 5" xfId="17043"/>
    <cellStyle name="Comma 3 2 2 4 8 5 2" xfId="33175"/>
    <cellStyle name="Comma 3 2 2 4 8 6" xfId="20743"/>
    <cellStyle name="Comma 3 2 2 4 9" xfId="4964"/>
    <cellStyle name="Comma 3 2 2 4 9 2" xfId="8630"/>
    <cellStyle name="Comma 3 2 2 4 9 2 2" xfId="16137"/>
    <cellStyle name="Comma 3 2 2 4 9 2 2 2" xfId="32343"/>
    <cellStyle name="Comma 3 2 2 4 9 2 3" xfId="24836"/>
    <cellStyle name="Comma 3 2 2 4 9 3" xfId="12522"/>
    <cellStyle name="Comma 3 2 2 4 9 3 2" xfId="28728"/>
    <cellStyle name="Comma 3 2 2 4 9 4" xfId="21170"/>
    <cellStyle name="Comma 3 2 2 5" xfId="1897"/>
    <cellStyle name="Comma 3 2 2 5 10" xfId="9677"/>
    <cellStyle name="Comma 3 2 2 5 10 2" xfId="25883"/>
    <cellStyle name="Comma 3 2 2 5 11" xfId="17044"/>
    <cellStyle name="Comma 3 2 2 5 11 2" xfId="33176"/>
    <cellStyle name="Comma 3 2 2 5 12" xfId="18203"/>
    <cellStyle name="Comma 3 2 2 5 2" xfId="2404"/>
    <cellStyle name="Comma 3 2 2 5 2 2" xfId="3251"/>
    <cellStyle name="Comma 3 2 2 5 2 2 2" xfId="7033"/>
    <cellStyle name="Comma 3 2 2 5 2 2 2 2" xfId="14544"/>
    <cellStyle name="Comma 3 2 2 5 2 2 2 2 2" xfId="30750"/>
    <cellStyle name="Comma 3 2 2 5 2 2 2 3" xfId="23239"/>
    <cellStyle name="Comma 3 2 2 5 2 2 3" xfId="8949"/>
    <cellStyle name="Comma 3 2 2 5 2 2 3 2" xfId="16444"/>
    <cellStyle name="Comma 3 2 2 5 2 2 3 2 2" xfId="32650"/>
    <cellStyle name="Comma 3 2 2 5 2 2 3 3" xfId="25155"/>
    <cellStyle name="Comma 3 2 2 5 2 2 4" xfId="10944"/>
    <cellStyle name="Comma 3 2 2 5 2 2 4 2" xfId="27150"/>
    <cellStyle name="Comma 3 2 2 5 2 2 5" xfId="17046"/>
    <cellStyle name="Comma 3 2 2 5 2 2 5 2" xfId="33178"/>
    <cellStyle name="Comma 3 2 2 5 2 2 6" xfId="19473"/>
    <cellStyle name="Comma 3 2 2 5 2 3" xfId="6188"/>
    <cellStyle name="Comma 3 2 2 5 2 3 2" xfId="13700"/>
    <cellStyle name="Comma 3 2 2 5 2 3 2 2" xfId="29906"/>
    <cellStyle name="Comma 3 2 2 5 2 3 3" xfId="22394"/>
    <cellStyle name="Comma 3 2 2 5 2 4" xfId="9068"/>
    <cellStyle name="Comma 3 2 2 5 2 4 2" xfId="16550"/>
    <cellStyle name="Comma 3 2 2 5 2 4 2 2" xfId="32756"/>
    <cellStyle name="Comma 3 2 2 5 2 4 3" xfId="25274"/>
    <cellStyle name="Comma 3 2 2 5 2 5" xfId="10100"/>
    <cellStyle name="Comma 3 2 2 5 2 5 2" xfId="26306"/>
    <cellStyle name="Comma 3 2 2 5 2 6" xfId="17045"/>
    <cellStyle name="Comma 3 2 2 5 2 6 2" xfId="33177"/>
    <cellStyle name="Comma 3 2 2 5 2 7" xfId="18628"/>
    <cellStyle name="Comma 3 2 2 5 3" xfId="2826"/>
    <cellStyle name="Comma 3 2 2 5 3 2" xfId="6610"/>
    <cellStyle name="Comma 3 2 2 5 3 2 2" xfId="14122"/>
    <cellStyle name="Comma 3 2 2 5 3 2 2 2" xfId="30328"/>
    <cellStyle name="Comma 3 2 2 5 3 2 3" xfId="22816"/>
    <cellStyle name="Comma 3 2 2 5 3 3" xfId="5233"/>
    <cellStyle name="Comma 3 2 2 5 3 3 2" xfId="12784"/>
    <cellStyle name="Comma 3 2 2 5 3 3 2 2" xfId="28990"/>
    <cellStyle name="Comma 3 2 2 5 3 3 3" xfId="21439"/>
    <cellStyle name="Comma 3 2 2 5 3 4" xfId="10522"/>
    <cellStyle name="Comma 3 2 2 5 3 4 2" xfId="26728"/>
    <cellStyle name="Comma 3 2 2 5 3 5" xfId="17047"/>
    <cellStyle name="Comma 3 2 2 5 3 5 2" xfId="33179"/>
    <cellStyle name="Comma 3 2 2 5 3 6" xfId="19050"/>
    <cellStyle name="Comma 3 2 2 5 4" xfId="3757"/>
    <cellStyle name="Comma 3 2 2 5 4 2" xfId="7467"/>
    <cellStyle name="Comma 3 2 2 5 4 2 2" xfId="14976"/>
    <cellStyle name="Comma 3 2 2 5 4 2 2 2" xfId="31182"/>
    <cellStyle name="Comma 3 2 2 5 4 2 3" xfId="23673"/>
    <cellStyle name="Comma 3 2 2 5 4 3" xfId="5401"/>
    <cellStyle name="Comma 3 2 2 5 4 3 2" xfId="12948"/>
    <cellStyle name="Comma 3 2 2 5 4 3 2 2" xfId="29154"/>
    <cellStyle name="Comma 3 2 2 5 4 3 3" xfId="21607"/>
    <cellStyle name="Comma 3 2 2 5 4 4" xfId="11367"/>
    <cellStyle name="Comma 3 2 2 5 4 4 2" xfId="27573"/>
    <cellStyle name="Comma 3 2 2 5 4 5" xfId="17048"/>
    <cellStyle name="Comma 3 2 2 5 4 5 2" xfId="33180"/>
    <cellStyle name="Comma 3 2 2 5 4 6" xfId="19968"/>
    <cellStyle name="Comma 3 2 2 5 5" xfId="3407"/>
    <cellStyle name="Comma 3 2 2 5 5 2" xfId="9279"/>
    <cellStyle name="Comma 3 2 2 5 5 2 2" xfId="25485"/>
    <cellStyle name="Comma 3 2 2 5 5 3" xfId="17049"/>
    <cellStyle name="Comma 3 2 2 5 5 3 2" xfId="33181"/>
    <cellStyle name="Comma 3 2 2 5 5 4" xfId="19625"/>
    <cellStyle name="Comma 3 2 2 5 6" xfId="4226"/>
    <cellStyle name="Comma 3 2 2 5 6 2" xfId="7896"/>
    <cellStyle name="Comma 3 2 2 5 6 2 2" xfId="15403"/>
    <cellStyle name="Comma 3 2 2 5 6 2 2 2" xfId="31609"/>
    <cellStyle name="Comma 3 2 2 5 6 2 3" xfId="24102"/>
    <cellStyle name="Comma 3 2 2 5 6 3" xfId="5563"/>
    <cellStyle name="Comma 3 2 2 5 6 3 2" xfId="13081"/>
    <cellStyle name="Comma 3 2 2 5 6 3 2 2" xfId="29287"/>
    <cellStyle name="Comma 3 2 2 5 6 3 3" xfId="21769"/>
    <cellStyle name="Comma 3 2 2 5 6 4" xfId="11789"/>
    <cellStyle name="Comma 3 2 2 5 6 4 2" xfId="27995"/>
    <cellStyle name="Comma 3 2 2 5 6 5" xfId="17050"/>
    <cellStyle name="Comma 3 2 2 5 6 5 2" xfId="33182"/>
    <cellStyle name="Comma 3 2 2 5 6 6" xfId="20432"/>
    <cellStyle name="Comma 3 2 2 5 7" xfId="4651"/>
    <cellStyle name="Comma 3 2 2 5 7 2" xfId="8321"/>
    <cellStyle name="Comma 3 2 2 5 7 2 2" xfId="15828"/>
    <cellStyle name="Comma 3 2 2 5 7 2 2 2" xfId="32034"/>
    <cellStyle name="Comma 3 2 2 5 7 2 3" xfId="24527"/>
    <cellStyle name="Comma 3 2 2 5 7 3" xfId="9280"/>
    <cellStyle name="Comma 3 2 2 5 7 3 2" xfId="16737"/>
    <cellStyle name="Comma 3 2 2 5 7 3 2 2" xfId="32943"/>
    <cellStyle name="Comma 3 2 2 5 7 3 3" xfId="25486"/>
    <cellStyle name="Comma 3 2 2 5 7 4" xfId="12214"/>
    <cellStyle name="Comma 3 2 2 5 7 4 2" xfId="28420"/>
    <cellStyle name="Comma 3 2 2 5 7 5" xfId="17051"/>
    <cellStyle name="Comma 3 2 2 5 7 5 2" xfId="33183"/>
    <cellStyle name="Comma 3 2 2 5 7 6" xfId="20857"/>
    <cellStyle name="Comma 3 2 2 5 8" xfId="5079"/>
    <cellStyle name="Comma 3 2 2 5 8 2" xfId="8744"/>
    <cellStyle name="Comma 3 2 2 5 8 2 2" xfId="16251"/>
    <cellStyle name="Comma 3 2 2 5 8 2 2 2" xfId="32457"/>
    <cellStyle name="Comma 3 2 2 5 8 2 3" xfId="24950"/>
    <cellStyle name="Comma 3 2 2 5 8 3" xfId="12636"/>
    <cellStyle name="Comma 3 2 2 5 8 3 2" xfId="28842"/>
    <cellStyle name="Comma 3 2 2 5 8 4" xfId="21285"/>
    <cellStyle name="Comma 3 2 2 5 9" xfId="5750"/>
    <cellStyle name="Comma 3 2 2 5 9 2" xfId="13265"/>
    <cellStyle name="Comma 3 2 2 5 9 2 2" xfId="29471"/>
    <cellStyle name="Comma 3 2 2 5 9 3" xfId="21956"/>
    <cellStyle name="Comma 3 2 2 6" xfId="2187"/>
    <cellStyle name="Comma 3 2 2 6 2" xfId="3095"/>
    <cellStyle name="Comma 3 2 2 6 2 2" xfId="6877"/>
    <cellStyle name="Comma 3 2 2 6 2 2 2" xfId="14388"/>
    <cellStyle name="Comma 3 2 2 6 2 2 2 2" xfId="30594"/>
    <cellStyle name="Comma 3 2 2 6 2 2 3" xfId="23083"/>
    <cellStyle name="Comma 3 2 2 6 2 3" xfId="8885"/>
    <cellStyle name="Comma 3 2 2 6 2 3 2" xfId="16388"/>
    <cellStyle name="Comma 3 2 2 6 2 3 2 2" xfId="32594"/>
    <cellStyle name="Comma 3 2 2 6 2 3 3" xfId="25091"/>
    <cellStyle name="Comma 3 2 2 6 2 4" xfId="10788"/>
    <cellStyle name="Comma 3 2 2 6 2 4 2" xfId="26994"/>
    <cellStyle name="Comma 3 2 2 6 2 5" xfId="17053"/>
    <cellStyle name="Comma 3 2 2 6 2 5 2" xfId="33185"/>
    <cellStyle name="Comma 3 2 2 6 2 6" xfId="19317"/>
    <cellStyle name="Comma 3 2 2 6 3" xfId="6021"/>
    <cellStyle name="Comma 3 2 2 6 3 2" xfId="13535"/>
    <cellStyle name="Comma 3 2 2 6 3 2 2" xfId="29741"/>
    <cellStyle name="Comma 3 2 2 6 3 3" xfId="22227"/>
    <cellStyle name="Comma 3 2 2 6 4" xfId="5222"/>
    <cellStyle name="Comma 3 2 2 6 4 2" xfId="12777"/>
    <cellStyle name="Comma 3 2 2 6 4 2 2" xfId="28983"/>
    <cellStyle name="Comma 3 2 2 6 4 3" xfId="21428"/>
    <cellStyle name="Comma 3 2 2 6 5" xfId="9944"/>
    <cellStyle name="Comma 3 2 2 6 5 2" xfId="26150"/>
    <cellStyle name="Comma 3 2 2 6 6" xfId="17052"/>
    <cellStyle name="Comma 3 2 2 6 6 2" xfId="33184"/>
    <cellStyle name="Comma 3 2 2 6 7" xfId="18472"/>
    <cellStyle name="Comma 3 2 2 7" xfId="2670"/>
    <cellStyle name="Comma 3 2 2 7 2" xfId="6454"/>
    <cellStyle name="Comma 3 2 2 7 2 2" xfId="13966"/>
    <cellStyle name="Comma 3 2 2 7 2 2 2" xfId="30172"/>
    <cellStyle name="Comma 3 2 2 7 2 3" xfId="22660"/>
    <cellStyle name="Comma 3 2 2 7 3" xfId="9115"/>
    <cellStyle name="Comma 3 2 2 7 3 2" xfId="16593"/>
    <cellStyle name="Comma 3 2 2 7 3 2 2" xfId="32799"/>
    <cellStyle name="Comma 3 2 2 7 3 3" xfId="25321"/>
    <cellStyle name="Comma 3 2 2 7 4" xfId="10366"/>
    <cellStyle name="Comma 3 2 2 7 4 2" xfId="26572"/>
    <cellStyle name="Comma 3 2 2 7 5" xfId="17054"/>
    <cellStyle name="Comma 3 2 2 7 5 2" xfId="33186"/>
    <cellStyle name="Comma 3 2 2 7 6" xfId="18894"/>
    <cellStyle name="Comma 3 2 2 8" xfId="3597"/>
    <cellStyle name="Comma 3 2 2 8 2" xfId="7310"/>
    <cellStyle name="Comma 3 2 2 8 2 2" xfId="14819"/>
    <cellStyle name="Comma 3 2 2 8 2 2 2" xfId="31025"/>
    <cellStyle name="Comma 3 2 2 8 2 3" xfId="23516"/>
    <cellStyle name="Comma 3 2 2 8 3" xfId="9360"/>
    <cellStyle name="Comma 3 2 2 8 3 2" xfId="16802"/>
    <cellStyle name="Comma 3 2 2 8 3 2 2" xfId="33008"/>
    <cellStyle name="Comma 3 2 2 8 3 3" xfId="25566"/>
    <cellStyle name="Comma 3 2 2 8 4" xfId="11211"/>
    <cellStyle name="Comma 3 2 2 8 4 2" xfId="27417"/>
    <cellStyle name="Comma 3 2 2 8 5" xfId="17055"/>
    <cellStyle name="Comma 3 2 2 8 5 2" xfId="33187"/>
    <cellStyle name="Comma 3 2 2 8 6" xfId="19808"/>
    <cellStyle name="Comma 3 2 2 9" xfId="3404"/>
    <cellStyle name="Comma 3 2 2 9 2" xfId="5445"/>
    <cellStyle name="Comma 3 2 2 9 2 2" xfId="21651"/>
    <cellStyle name="Comma 3 2 2 9 3" xfId="17056"/>
    <cellStyle name="Comma 3 2 2 9 3 2" xfId="33188"/>
    <cellStyle name="Comma 3 2 2 9 4" xfId="19622"/>
    <cellStyle name="Comma 3 2 20" xfId="9519"/>
    <cellStyle name="Comma 3 2 20 2" xfId="25725"/>
    <cellStyle name="Comma 3 2 21" xfId="16961"/>
    <cellStyle name="Comma 3 2 21 2" xfId="33093"/>
    <cellStyle name="Comma 3 2 22" xfId="18042"/>
    <cellStyle name="Comma 3 2 3" xfId="1609"/>
    <cellStyle name="Comma 3 2 3 10" xfId="4072"/>
    <cellStyle name="Comma 3 2 3 10 2" xfId="7742"/>
    <cellStyle name="Comma 3 2 3 10 2 2" xfId="15249"/>
    <cellStyle name="Comma 3 2 3 10 2 2 2" xfId="31455"/>
    <cellStyle name="Comma 3 2 3 10 2 3" xfId="23948"/>
    <cellStyle name="Comma 3 2 3 10 3" xfId="5400"/>
    <cellStyle name="Comma 3 2 3 10 3 2" xfId="12947"/>
    <cellStyle name="Comma 3 2 3 10 3 2 2" xfId="29153"/>
    <cellStyle name="Comma 3 2 3 10 3 3" xfId="21606"/>
    <cellStyle name="Comma 3 2 3 10 4" xfId="11635"/>
    <cellStyle name="Comma 3 2 3 10 4 2" xfId="27841"/>
    <cellStyle name="Comma 3 2 3 10 5" xfId="17058"/>
    <cellStyle name="Comma 3 2 3 10 5 2" xfId="33190"/>
    <cellStyle name="Comma 3 2 3 10 6" xfId="20278"/>
    <cellStyle name="Comma 3 2 3 11" xfId="4497"/>
    <cellStyle name="Comma 3 2 3 11 2" xfId="8167"/>
    <cellStyle name="Comma 3 2 3 11 2 2" xfId="15674"/>
    <cellStyle name="Comma 3 2 3 11 2 2 2" xfId="31880"/>
    <cellStyle name="Comma 3 2 3 11 2 3" xfId="24373"/>
    <cellStyle name="Comma 3 2 3 11 3" xfId="8911"/>
    <cellStyle name="Comma 3 2 3 11 3 2" xfId="16414"/>
    <cellStyle name="Comma 3 2 3 11 3 2 2" xfId="32620"/>
    <cellStyle name="Comma 3 2 3 11 3 3" xfId="25117"/>
    <cellStyle name="Comma 3 2 3 11 4" xfId="12060"/>
    <cellStyle name="Comma 3 2 3 11 4 2" xfId="28266"/>
    <cellStyle name="Comma 3 2 3 11 5" xfId="17059"/>
    <cellStyle name="Comma 3 2 3 11 5 2" xfId="33191"/>
    <cellStyle name="Comma 3 2 3 11 6" xfId="20703"/>
    <cellStyle name="Comma 3 2 3 12" xfId="4924"/>
    <cellStyle name="Comma 3 2 3 12 2" xfId="8590"/>
    <cellStyle name="Comma 3 2 3 12 2 2" xfId="16097"/>
    <cellStyle name="Comma 3 2 3 12 2 2 2" xfId="32303"/>
    <cellStyle name="Comma 3 2 3 12 2 3" xfId="24796"/>
    <cellStyle name="Comma 3 2 3 12 3" xfId="12482"/>
    <cellStyle name="Comma 3 2 3 12 3 2" xfId="28688"/>
    <cellStyle name="Comma 3 2 3 12 4" xfId="21130"/>
    <cellStyle name="Comma 3 2 3 13" xfId="5570"/>
    <cellStyle name="Comma 3 2 3 13 2" xfId="13087"/>
    <cellStyle name="Comma 3 2 3 13 2 2" xfId="29293"/>
    <cellStyle name="Comma 3 2 3 13 3" xfId="21776"/>
    <cellStyle name="Comma 3 2 3 14" xfId="9523"/>
    <cellStyle name="Comma 3 2 3 14 2" xfId="25729"/>
    <cellStyle name="Comma 3 2 3 15" xfId="17057"/>
    <cellStyle name="Comma 3 2 3 15 2" xfId="33189"/>
    <cellStyle name="Comma 3 2 3 16" xfId="18048"/>
    <cellStyle name="Comma 3 2 3 2" xfId="1740"/>
    <cellStyle name="Comma 3 2 3 2 10" xfId="5609"/>
    <cellStyle name="Comma 3 2 3 2 10 2" xfId="13124"/>
    <cellStyle name="Comma 3 2 3 2 10 2 2" xfId="29330"/>
    <cellStyle name="Comma 3 2 3 2 10 3" xfId="21815"/>
    <cellStyle name="Comma 3 2 3 2 11" xfId="9537"/>
    <cellStyle name="Comma 3 2 3 2 11 2" xfId="25743"/>
    <cellStyle name="Comma 3 2 3 2 12" xfId="17060"/>
    <cellStyle name="Comma 3 2 3 2 12 2" xfId="33192"/>
    <cellStyle name="Comma 3 2 3 2 13" xfId="18062"/>
    <cellStyle name="Comma 3 2 3 2 2" xfId="1898"/>
    <cellStyle name="Comma 3 2 3 2 2 10" xfId="9678"/>
    <cellStyle name="Comma 3 2 3 2 2 10 2" xfId="25884"/>
    <cellStyle name="Comma 3 2 3 2 2 11" xfId="17061"/>
    <cellStyle name="Comma 3 2 3 2 2 11 2" xfId="33193"/>
    <cellStyle name="Comma 3 2 3 2 2 12" xfId="18204"/>
    <cellStyle name="Comma 3 2 3 2 2 2" xfId="2405"/>
    <cellStyle name="Comma 3 2 3 2 2 2 2" xfId="3252"/>
    <cellStyle name="Comma 3 2 3 2 2 2 2 2" xfId="7034"/>
    <cellStyle name="Comma 3 2 3 2 2 2 2 2 2" xfId="14545"/>
    <cellStyle name="Comma 3 2 3 2 2 2 2 2 2 2" xfId="30751"/>
    <cellStyle name="Comma 3 2 3 2 2 2 2 2 3" xfId="23240"/>
    <cellStyle name="Comma 3 2 3 2 2 2 2 3" xfId="5550"/>
    <cellStyle name="Comma 3 2 3 2 2 2 2 3 2" xfId="13069"/>
    <cellStyle name="Comma 3 2 3 2 2 2 2 3 2 2" xfId="29275"/>
    <cellStyle name="Comma 3 2 3 2 2 2 2 3 3" xfId="21756"/>
    <cellStyle name="Comma 3 2 3 2 2 2 2 4" xfId="10945"/>
    <cellStyle name="Comma 3 2 3 2 2 2 2 4 2" xfId="27151"/>
    <cellStyle name="Comma 3 2 3 2 2 2 2 5" xfId="17063"/>
    <cellStyle name="Comma 3 2 3 2 2 2 2 5 2" xfId="33195"/>
    <cellStyle name="Comma 3 2 3 2 2 2 2 6" xfId="19474"/>
    <cellStyle name="Comma 3 2 3 2 2 2 3" xfId="6189"/>
    <cellStyle name="Comma 3 2 3 2 2 2 3 2" xfId="13701"/>
    <cellStyle name="Comma 3 2 3 2 2 2 3 2 2" xfId="29907"/>
    <cellStyle name="Comma 3 2 3 2 2 2 3 3" xfId="22395"/>
    <cellStyle name="Comma 3 2 3 2 2 2 4" xfId="5579"/>
    <cellStyle name="Comma 3 2 3 2 2 2 4 2" xfId="13096"/>
    <cellStyle name="Comma 3 2 3 2 2 2 4 2 2" xfId="29302"/>
    <cellStyle name="Comma 3 2 3 2 2 2 4 3" xfId="21785"/>
    <cellStyle name="Comma 3 2 3 2 2 2 5" xfId="10101"/>
    <cellStyle name="Comma 3 2 3 2 2 2 5 2" xfId="26307"/>
    <cellStyle name="Comma 3 2 3 2 2 2 6" xfId="17062"/>
    <cellStyle name="Comma 3 2 3 2 2 2 6 2" xfId="33194"/>
    <cellStyle name="Comma 3 2 3 2 2 2 7" xfId="18629"/>
    <cellStyle name="Comma 3 2 3 2 2 3" xfId="2827"/>
    <cellStyle name="Comma 3 2 3 2 2 3 2" xfId="6611"/>
    <cellStyle name="Comma 3 2 3 2 2 3 2 2" xfId="14123"/>
    <cellStyle name="Comma 3 2 3 2 2 3 2 2 2" xfId="30329"/>
    <cellStyle name="Comma 3 2 3 2 2 3 2 3" xfId="22817"/>
    <cellStyle name="Comma 3 2 3 2 2 3 3" xfId="5506"/>
    <cellStyle name="Comma 3 2 3 2 2 3 3 2" xfId="13036"/>
    <cellStyle name="Comma 3 2 3 2 2 3 3 2 2" xfId="29242"/>
    <cellStyle name="Comma 3 2 3 2 2 3 3 3" xfId="21712"/>
    <cellStyle name="Comma 3 2 3 2 2 3 4" xfId="10523"/>
    <cellStyle name="Comma 3 2 3 2 2 3 4 2" xfId="26729"/>
    <cellStyle name="Comma 3 2 3 2 2 3 5" xfId="17064"/>
    <cellStyle name="Comma 3 2 3 2 2 3 5 2" xfId="33196"/>
    <cellStyle name="Comma 3 2 3 2 2 3 6" xfId="19051"/>
    <cellStyle name="Comma 3 2 3 2 2 4" xfId="3758"/>
    <cellStyle name="Comma 3 2 3 2 2 4 2" xfId="7468"/>
    <cellStyle name="Comma 3 2 3 2 2 4 2 2" xfId="14977"/>
    <cellStyle name="Comma 3 2 3 2 2 4 2 2 2" xfId="31183"/>
    <cellStyle name="Comma 3 2 3 2 2 4 2 3" xfId="23674"/>
    <cellStyle name="Comma 3 2 3 2 2 4 3" xfId="7307"/>
    <cellStyle name="Comma 3 2 3 2 2 4 3 2" xfId="14816"/>
    <cellStyle name="Comma 3 2 3 2 2 4 3 2 2" xfId="31022"/>
    <cellStyle name="Comma 3 2 3 2 2 4 3 3" xfId="23513"/>
    <cellStyle name="Comma 3 2 3 2 2 4 4" xfId="11368"/>
    <cellStyle name="Comma 3 2 3 2 2 4 4 2" xfId="27574"/>
    <cellStyle name="Comma 3 2 3 2 2 4 5" xfId="17065"/>
    <cellStyle name="Comma 3 2 3 2 2 4 5 2" xfId="33197"/>
    <cellStyle name="Comma 3 2 3 2 2 4 6" xfId="19969"/>
    <cellStyle name="Comma 3 2 3 2 2 5" xfId="3578"/>
    <cellStyle name="Comma 3 2 3 2 2 5 2" xfId="9044"/>
    <cellStyle name="Comma 3 2 3 2 2 5 2 2" xfId="25250"/>
    <cellStyle name="Comma 3 2 3 2 2 5 3" xfId="17066"/>
    <cellStyle name="Comma 3 2 3 2 2 5 3 2" xfId="33198"/>
    <cellStyle name="Comma 3 2 3 2 2 5 4" xfId="19791"/>
    <cellStyle name="Comma 3 2 3 2 2 6" xfId="4227"/>
    <cellStyle name="Comma 3 2 3 2 2 6 2" xfId="7897"/>
    <cellStyle name="Comma 3 2 3 2 2 6 2 2" xfId="15404"/>
    <cellStyle name="Comma 3 2 3 2 2 6 2 2 2" xfId="31610"/>
    <cellStyle name="Comma 3 2 3 2 2 6 2 3" xfId="24103"/>
    <cellStyle name="Comma 3 2 3 2 2 6 3" xfId="5441"/>
    <cellStyle name="Comma 3 2 3 2 2 6 3 2" xfId="12984"/>
    <cellStyle name="Comma 3 2 3 2 2 6 3 2 2" xfId="29190"/>
    <cellStyle name="Comma 3 2 3 2 2 6 3 3" xfId="21647"/>
    <cellStyle name="Comma 3 2 3 2 2 6 4" xfId="11790"/>
    <cellStyle name="Comma 3 2 3 2 2 6 4 2" xfId="27996"/>
    <cellStyle name="Comma 3 2 3 2 2 6 5" xfId="17067"/>
    <cellStyle name="Comma 3 2 3 2 2 6 5 2" xfId="33199"/>
    <cellStyle name="Comma 3 2 3 2 2 6 6" xfId="20433"/>
    <cellStyle name="Comma 3 2 3 2 2 7" xfId="4652"/>
    <cellStyle name="Comma 3 2 3 2 2 7 2" xfId="8322"/>
    <cellStyle name="Comma 3 2 3 2 2 7 2 2" xfId="15829"/>
    <cellStyle name="Comma 3 2 3 2 2 7 2 2 2" xfId="32035"/>
    <cellStyle name="Comma 3 2 3 2 2 7 2 3" xfId="24528"/>
    <cellStyle name="Comma 3 2 3 2 2 7 3" xfId="8887"/>
    <cellStyle name="Comma 3 2 3 2 2 7 3 2" xfId="16390"/>
    <cellStyle name="Comma 3 2 3 2 2 7 3 2 2" xfId="32596"/>
    <cellStyle name="Comma 3 2 3 2 2 7 3 3" xfId="25093"/>
    <cellStyle name="Comma 3 2 3 2 2 7 4" xfId="12215"/>
    <cellStyle name="Comma 3 2 3 2 2 7 4 2" xfId="28421"/>
    <cellStyle name="Comma 3 2 3 2 2 7 5" xfId="17068"/>
    <cellStyle name="Comma 3 2 3 2 2 7 5 2" xfId="33200"/>
    <cellStyle name="Comma 3 2 3 2 2 7 6" xfId="20858"/>
    <cellStyle name="Comma 3 2 3 2 2 8" xfId="5080"/>
    <cellStyle name="Comma 3 2 3 2 2 8 2" xfId="8745"/>
    <cellStyle name="Comma 3 2 3 2 2 8 2 2" xfId="16252"/>
    <cellStyle name="Comma 3 2 3 2 2 8 2 2 2" xfId="32458"/>
    <cellStyle name="Comma 3 2 3 2 2 8 2 3" xfId="24951"/>
    <cellStyle name="Comma 3 2 3 2 2 8 3" xfId="12637"/>
    <cellStyle name="Comma 3 2 3 2 2 8 3 2" xfId="28843"/>
    <cellStyle name="Comma 3 2 3 2 2 8 4" xfId="21286"/>
    <cellStyle name="Comma 3 2 3 2 2 9" xfId="5751"/>
    <cellStyle name="Comma 3 2 3 2 2 9 2" xfId="13266"/>
    <cellStyle name="Comma 3 2 3 2 2 9 2 2" xfId="29472"/>
    <cellStyle name="Comma 3 2 3 2 2 9 3" xfId="21957"/>
    <cellStyle name="Comma 3 2 3 2 3" xfId="2260"/>
    <cellStyle name="Comma 3 2 3 2 3 2" xfId="3111"/>
    <cellStyle name="Comma 3 2 3 2 3 2 2" xfId="6893"/>
    <cellStyle name="Comma 3 2 3 2 3 2 2 2" xfId="14404"/>
    <cellStyle name="Comma 3 2 3 2 3 2 2 2 2" xfId="30610"/>
    <cellStyle name="Comma 3 2 3 2 3 2 2 3" xfId="23099"/>
    <cellStyle name="Comma 3 2 3 2 3 2 3" xfId="5490"/>
    <cellStyle name="Comma 3 2 3 2 3 2 3 2" xfId="13025"/>
    <cellStyle name="Comma 3 2 3 2 3 2 3 2 2" xfId="29231"/>
    <cellStyle name="Comma 3 2 3 2 3 2 3 3" xfId="21696"/>
    <cellStyle name="Comma 3 2 3 2 3 2 4" xfId="10804"/>
    <cellStyle name="Comma 3 2 3 2 3 2 4 2" xfId="27010"/>
    <cellStyle name="Comma 3 2 3 2 3 2 5" xfId="17070"/>
    <cellStyle name="Comma 3 2 3 2 3 2 5 2" xfId="33202"/>
    <cellStyle name="Comma 3 2 3 2 3 2 6" xfId="19333"/>
    <cellStyle name="Comma 3 2 3 2 3 3" xfId="6048"/>
    <cellStyle name="Comma 3 2 3 2 3 3 2" xfId="13560"/>
    <cellStyle name="Comma 3 2 3 2 3 3 2 2" xfId="29766"/>
    <cellStyle name="Comma 3 2 3 2 3 3 3" xfId="22254"/>
    <cellStyle name="Comma 3 2 3 2 3 4" xfId="8923"/>
    <cellStyle name="Comma 3 2 3 2 3 4 2" xfId="16422"/>
    <cellStyle name="Comma 3 2 3 2 3 4 2 2" xfId="32628"/>
    <cellStyle name="Comma 3 2 3 2 3 4 3" xfId="25129"/>
    <cellStyle name="Comma 3 2 3 2 3 5" xfId="9960"/>
    <cellStyle name="Comma 3 2 3 2 3 5 2" xfId="26166"/>
    <cellStyle name="Comma 3 2 3 2 3 6" xfId="17069"/>
    <cellStyle name="Comma 3 2 3 2 3 6 2" xfId="33201"/>
    <cellStyle name="Comma 3 2 3 2 3 7" xfId="18488"/>
    <cellStyle name="Comma 3 2 3 2 4" xfId="2686"/>
    <cellStyle name="Comma 3 2 3 2 4 2" xfId="6470"/>
    <cellStyle name="Comma 3 2 3 2 4 2 2" xfId="13982"/>
    <cellStyle name="Comma 3 2 3 2 4 2 2 2" xfId="30188"/>
    <cellStyle name="Comma 3 2 3 2 4 2 3" xfId="22676"/>
    <cellStyle name="Comma 3 2 3 2 4 3" xfId="9013"/>
    <cellStyle name="Comma 3 2 3 2 4 3 2" xfId="16504"/>
    <cellStyle name="Comma 3 2 3 2 4 3 2 2" xfId="32710"/>
    <cellStyle name="Comma 3 2 3 2 4 3 3" xfId="25219"/>
    <cellStyle name="Comma 3 2 3 2 4 4" xfId="10382"/>
    <cellStyle name="Comma 3 2 3 2 4 4 2" xfId="26588"/>
    <cellStyle name="Comma 3 2 3 2 4 5" xfId="17071"/>
    <cellStyle name="Comma 3 2 3 2 4 5 2" xfId="33203"/>
    <cellStyle name="Comma 3 2 3 2 4 6" xfId="18910"/>
    <cellStyle name="Comma 3 2 3 2 5" xfId="3616"/>
    <cellStyle name="Comma 3 2 3 2 5 2" xfId="7326"/>
    <cellStyle name="Comma 3 2 3 2 5 2 2" xfId="14835"/>
    <cellStyle name="Comma 3 2 3 2 5 2 2 2" xfId="31041"/>
    <cellStyle name="Comma 3 2 3 2 5 2 3" xfId="23532"/>
    <cellStyle name="Comma 3 2 3 2 5 3" xfId="7587"/>
    <cellStyle name="Comma 3 2 3 2 5 3 2" xfId="15095"/>
    <cellStyle name="Comma 3 2 3 2 5 3 2 2" xfId="31301"/>
    <cellStyle name="Comma 3 2 3 2 5 3 3" xfId="23793"/>
    <cellStyle name="Comma 3 2 3 2 5 4" xfId="11227"/>
    <cellStyle name="Comma 3 2 3 2 5 4 2" xfId="27433"/>
    <cellStyle name="Comma 3 2 3 2 5 5" xfId="17072"/>
    <cellStyle name="Comma 3 2 3 2 5 5 2" xfId="33204"/>
    <cellStyle name="Comma 3 2 3 2 5 6" xfId="19827"/>
    <cellStyle name="Comma 3 2 3 2 6" xfId="3890"/>
    <cellStyle name="Comma 3 2 3 2 6 2" xfId="9304"/>
    <cellStyle name="Comma 3 2 3 2 6 2 2" xfId="25510"/>
    <cellStyle name="Comma 3 2 3 2 6 3" xfId="17073"/>
    <cellStyle name="Comma 3 2 3 2 6 3 2" xfId="33205"/>
    <cellStyle name="Comma 3 2 3 2 6 4" xfId="20101"/>
    <cellStyle name="Comma 3 2 3 2 7" xfId="4086"/>
    <cellStyle name="Comma 3 2 3 2 7 2" xfId="7756"/>
    <cellStyle name="Comma 3 2 3 2 7 2 2" xfId="15263"/>
    <cellStyle name="Comma 3 2 3 2 7 2 2 2" xfId="31469"/>
    <cellStyle name="Comma 3 2 3 2 7 2 3" xfId="23962"/>
    <cellStyle name="Comma 3 2 3 2 7 3" xfId="9021"/>
    <cellStyle name="Comma 3 2 3 2 7 3 2" xfId="16512"/>
    <cellStyle name="Comma 3 2 3 2 7 3 2 2" xfId="32718"/>
    <cellStyle name="Comma 3 2 3 2 7 3 3" xfId="25227"/>
    <cellStyle name="Comma 3 2 3 2 7 4" xfId="11649"/>
    <cellStyle name="Comma 3 2 3 2 7 4 2" xfId="27855"/>
    <cellStyle name="Comma 3 2 3 2 7 5" xfId="17074"/>
    <cellStyle name="Comma 3 2 3 2 7 5 2" xfId="33206"/>
    <cellStyle name="Comma 3 2 3 2 7 6" xfId="20292"/>
    <cellStyle name="Comma 3 2 3 2 8" xfId="4511"/>
    <cellStyle name="Comma 3 2 3 2 8 2" xfId="8181"/>
    <cellStyle name="Comma 3 2 3 2 8 2 2" xfId="15688"/>
    <cellStyle name="Comma 3 2 3 2 8 2 2 2" xfId="31894"/>
    <cellStyle name="Comma 3 2 3 2 8 2 3" xfId="24387"/>
    <cellStyle name="Comma 3 2 3 2 8 3" xfId="9051"/>
    <cellStyle name="Comma 3 2 3 2 8 3 2" xfId="16537"/>
    <cellStyle name="Comma 3 2 3 2 8 3 2 2" xfId="32743"/>
    <cellStyle name="Comma 3 2 3 2 8 3 3" xfId="25257"/>
    <cellStyle name="Comma 3 2 3 2 8 4" xfId="12074"/>
    <cellStyle name="Comma 3 2 3 2 8 4 2" xfId="28280"/>
    <cellStyle name="Comma 3 2 3 2 8 5" xfId="17075"/>
    <cellStyle name="Comma 3 2 3 2 8 5 2" xfId="33207"/>
    <cellStyle name="Comma 3 2 3 2 8 6" xfId="20717"/>
    <cellStyle name="Comma 3 2 3 2 9" xfId="4938"/>
    <cellStyle name="Comma 3 2 3 2 9 2" xfId="8604"/>
    <cellStyle name="Comma 3 2 3 2 9 2 2" xfId="16111"/>
    <cellStyle name="Comma 3 2 3 2 9 2 2 2" xfId="32317"/>
    <cellStyle name="Comma 3 2 3 2 9 2 3" xfId="24810"/>
    <cellStyle name="Comma 3 2 3 2 9 3" xfId="12496"/>
    <cellStyle name="Comma 3 2 3 2 9 3 2" xfId="28702"/>
    <cellStyle name="Comma 3 2 3 2 9 4" xfId="21144"/>
    <cellStyle name="Comma 3 2 3 3" xfId="1758"/>
    <cellStyle name="Comma 3 2 3 3 10" xfId="5623"/>
    <cellStyle name="Comma 3 2 3 3 10 2" xfId="13138"/>
    <cellStyle name="Comma 3 2 3 3 10 2 2" xfId="29344"/>
    <cellStyle name="Comma 3 2 3 3 10 3" xfId="21829"/>
    <cellStyle name="Comma 3 2 3 3 11" xfId="9551"/>
    <cellStyle name="Comma 3 2 3 3 11 2" xfId="25757"/>
    <cellStyle name="Comma 3 2 3 3 12" xfId="17076"/>
    <cellStyle name="Comma 3 2 3 3 12 2" xfId="33208"/>
    <cellStyle name="Comma 3 2 3 3 13" xfId="18076"/>
    <cellStyle name="Comma 3 2 3 3 2" xfId="1899"/>
    <cellStyle name="Comma 3 2 3 3 2 10" xfId="9679"/>
    <cellStyle name="Comma 3 2 3 3 2 10 2" xfId="25885"/>
    <cellStyle name="Comma 3 2 3 3 2 11" xfId="17077"/>
    <cellStyle name="Comma 3 2 3 3 2 11 2" xfId="33209"/>
    <cellStyle name="Comma 3 2 3 3 2 12" xfId="18205"/>
    <cellStyle name="Comma 3 2 3 3 2 2" xfId="2406"/>
    <cellStyle name="Comma 3 2 3 3 2 2 2" xfId="3253"/>
    <cellStyle name="Comma 3 2 3 3 2 2 2 2" xfId="7035"/>
    <cellStyle name="Comma 3 2 3 3 2 2 2 2 2" xfId="14546"/>
    <cellStyle name="Comma 3 2 3 3 2 2 2 2 2 2" xfId="30752"/>
    <cellStyle name="Comma 3 2 3 3 2 2 2 2 3" xfId="23241"/>
    <cellStyle name="Comma 3 2 3 3 2 2 2 3" xfId="9059"/>
    <cellStyle name="Comma 3 2 3 3 2 2 2 3 2" xfId="16544"/>
    <cellStyle name="Comma 3 2 3 3 2 2 2 3 2 2" xfId="32750"/>
    <cellStyle name="Comma 3 2 3 3 2 2 2 3 3" xfId="25265"/>
    <cellStyle name="Comma 3 2 3 3 2 2 2 4" xfId="10946"/>
    <cellStyle name="Comma 3 2 3 3 2 2 2 4 2" xfId="27152"/>
    <cellStyle name="Comma 3 2 3 3 2 2 2 5" xfId="17079"/>
    <cellStyle name="Comma 3 2 3 3 2 2 2 5 2" xfId="33211"/>
    <cellStyle name="Comma 3 2 3 3 2 2 2 6" xfId="19475"/>
    <cellStyle name="Comma 3 2 3 3 2 2 3" xfId="6190"/>
    <cellStyle name="Comma 3 2 3 3 2 2 3 2" xfId="13702"/>
    <cellStyle name="Comma 3 2 3 3 2 2 3 2 2" xfId="29908"/>
    <cellStyle name="Comma 3 2 3 3 2 2 3 3" xfId="22396"/>
    <cellStyle name="Comma 3 2 3 3 2 2 4" xfId="5540"/>
    <cellStyle name="Comma 3 2 3 3 2 2 4 2" xfId="13063"/>
    <cellStyle name="Comma 3 2 3 3 2 2 4 2 2" xfId="29269"/>
    <cellStyle name="Comma 3 2 3 3 2 2 4 3" xfId="21746"/>
    <cellStyle name="Comma 3 2 3 3 2 2 5" xfId="10102"/>
    <cellStyle name="Comma 3 2 3 3 2 2 5 2" xfId="26308"/>
    <cellStyle name="Comma 3 2 3 3 2 2 6" xfId="17078"/>
    <cellStyle name="Comma 3 2 3 3 2 2 6 2" xfId="33210"/>
    <cellStyle name="Comma 3 2 3 3 2 2 7" xfId="18630"/>
    <cellStyle name="Comma 3 2 3 3 2 3" xfId="2828"/>
    <cellStyle name="Comma 3 2 3 3 2 3 2" xfId="6612"/>
    <cellStyle name="Comma 3 2 3 3 2 3 2 2" xfId="14124"/>
    <cellStyle name="Comma 3 2 3 3 2 3 2 2 2" xfId="30330"/>
    <cellStyle name="Comma 3 2 3 3 2 3 2 3" xfId="22818"/>
    <cellStyle name="Comma 3 2 3 3 2 3 3" xfId="8936"/>
    <cellStyle name="Comma 3 2 3 3 2 3 3 2" xfId="16434"/>
    <cellStyle name="Comma 3 2 3 3 2 3 3 2 2" xfId="32640"/>
    <cellStyle name="Comma 3 2 3 3 2 3 3 3" xfId="25142"/>
    <cellStyle name="Comma 3 2 3 3 2 3 4" xfId="10524"/>
    <cellStyle name="Comma 3 2 3 3 2 3 4 2" xfId="26730"/>
    <cellStyle name="Comma 3 2 3 3 2 3 5" xfId="17080"/>
    <cellStyle name="Comma 3 2 3 3 2 3 5 2" xfId="33212"/>
    <cellStyle name="Comma 3 2 3 3 2 3 6" xfId="19052"/>
    <cellStyle name="Comma 3 2 3 3 2 4" xfId="3759"/>
    <cellStyle name="Comma 3 2 3 3 2 4 2" xfId="7469"/>
    <cellStyle name="Comma 3 2 3 3 2 4 2 2" xfId="14978"/>
    <cellStyle name="Comma 3 2 3 3 2 4 2 2 2" xfId="31184"/>
    <cellStyle name="Comma 3 2 3 3 2 4 2 3" xfId="23675"/>
    <cellStyle name="Comma 3 2 3 3 2 4 3" xfId="9003"/>
    <cellStyle name="Comma 3 2 3 3 2 4 3 2" xfId="16494"/>
    <cellStyle name="Comma 3 2 3 3 2 4 3 2 2" xfId="32700"/>
    <cellStyle name="Comma 3 2 3 3 2 4 3 3" xfId="25209"/>
    <cellStyle name="Comma 3 2 3 3 2 4 4" xfId="11369"/>
    <cellStyle name="Comma 3 2 3 3 2 4 4 2" xfId="27575"/>
    <cellStyle name="Comma 3 2 3 3 2 4 5" xfId="17081"/>
    <cellStyle name="Comma 3 2 3 3 2 4 5 2" xfId="33213"/>
    <cellStyle name="Comma 3 2 3 3 2 4 6" xfId="19970"/>
    <cellStyle name="Comma 3 2 3 3 2 5" xfId="3564"/>
    <cellStyle name="Comma 3 2 3 3 2 5 2" xfId="5544"/>
    <cellStyle name="Comma 3 2 3 3 2 5 2 2" xfId="21750"/>
    <cellStyle name="Comma 3 2 3 3 2 5 3" xfId="17082"/>
    <cellStyle name="Comma 3 2 3 3 2 5 3 2" xfId="33214"/>
    <cellStyle name="Comma 3 2 3 3 2 5 4" xfId="19778"/>
    <cellStyle name="Comma 3 2 3 3 2 6" xfId="4228"/>
    <cellStyle name="Comma 3 2 3 3 2 6 2" xfId="7898"/>
    <cellStyle name="Comma 3 2 3 3 2 6 2 2" xfId="15405"/>
    <cellStyle name="Comma 3 2 3 3 2 6 2 2 2" xfId="31611"/>
    <cellStyle name="Comma 3 2 3 3 2 6 2 3" xfId="24104"/>
    <cellStyle name="Comma 3 2 3 3 2 6 3" xfId="9305"/>
    <cellStyle name="Comma 3 2 3 3 2 6 3 2" xfId="16753"/>
    <cellStyle name="Comma 3 2 3 3 2 6 3 2 2" xfId="32959"/>
    <cellStyle name="Comma 3 2 3 3 2 6 3 3" xfId="25511"/>
    <cellStyle name="Comma 3 2 3 3 2 6 4" xfId="11791"/>
    <cellStyle name="Comma 3 2 3 3 2 6 4 2" xfId="27997"/>
    <cellStyle name="Comma 3 2 3 3 2 6 5" xfId="17083"/>
    <cellStyle name="Comma 3 2 3 3 2 6 5 2" xfId="33215"/>
    <cellStyle name="Comma 3 2 3 3 2 6 6" xfId="20434"/>
    <cellStyle name="Comma 3 2 3 3 2 7" xfId="4653"/>
    <cellStyle name="Comma 3 2 3 3 2 7 2" xfId="8323"/>
    <cellStyle name="Comma 3 2 3 3 2 7 2 2" xfId="15830"/>
    <cellStyle name="Comma 3 2 3 3 2 7 2 2 2" xfId="32036"/>
    <cellStyle name="Comma 3 2 3 3 2 7 2 3" xfId="24529"/>
    <cellStyle name="Comma 3 2 3 3 2 7 3" xfId="9107"/>
    <cellStyle name="Comma 3 2 3 3 2 7 3 2" xfId="16585"/>
    <cellStyle name="Comma 3 2 3 3 2 7 3 2 2" xfId="32791"/>
    <cellStyle name="Comma 3 2 3 3 2 7 3 3" xfId="25313"/>
    <cellStyle name="Comma 3 2 3 3 2 7 4" xfId="12216"/>
    <cellStyle name="Comma 3 2 3 3 2 7 4 2" xfId="28422"/>
    <cellStyle name="Comma 3 2 3 3 2 7 5" xfId="17084"/>
    <cellStyle name="Comma 3 2 3 3 2 7 5 2" xfId="33216"/>
    <cellStyle name="Comma 3 2 3 3 2 7 6" xfId="20859"/>
    <cellStyle name="Comma 3 2 3 3 2 8" xfId="5081"/>
    <cellStyle name="Comma 3 2 3 3 2 8 2" xfId="8746"/>
    <cellStyle name="Comma 3 2 3 3 2 8 2 2" xfId="16253"/>
    <cellStyle name="Comma 3 2 3 3 2 8 2 2 2" xfId="32459"/>
    <cellStyle name="Comma 3 2 3 3 2 8 2 3" xfId="24952"/>
    <cellStyle name="Comma 3 2 3 3 2 8 3" xfId="12638"/>
    <cellStyle name="Comma 3 2 3 3 2 8 3 2" xfId="28844"/>
    <cellStyle name="Comma 3 2 3 3 2 8 4" xfId="21287"/>
    <cellStyle name="Comma 3 2 3 3 2 9" xfId="5752"/>
    <cellStyle name="Comma 3 2 3 3 2 9 2" xfId="13267"/>
    <cellStyle name="Comma 3 2 3 3 2 9 2 2" xfId="29473"/>
    <cellStyle name="Comma 3 2 3 3 2 9 3" xfId="21958"/>
    <cellStyle name="Comma 3 2 3 3 3" xfId="2276"/>
    <cellStyle name="Comma 3 2 3 3 3 2" xfId="3125"/>
    <cellStyle name="Comma 3 2 3 3 3 2 2" xfId="6907"/>
    <cellStyle name="Comma 3 2 3 3 3 2 2 2" xfId="14418"/>
    <cellStyle name="Comma 3 2 3 3 3 2 2 2 2" xfId="30624"/>
    <cellStyle name="Comma 3 2 3 3 3 2 2 3" xfId="23113"/>
    <cellStyle name="Comma 3 2 3 3 3 2 3" xfId="9104"/>
    <cellStyle name="Comma 3 2 3 3 3 2 3 2" xfId="16582"/>
    <cellStyle name="Comma 3 2 3 3 3 2 3 2 2" xfId="32788"/>
    <cellStyle name="Comma 3 2 3 3 3 2 3 3" xfId="25310"/>
    <cellStyle name="Comma 3 2 3 3 3 2 4" xfId="10818"/>
    <cellStyle name="Comma 3 2 3 3 3 2 4 2" xfId="27024"/>
    <cellStyle name="Comma 3 2 3 3 3 2 5" xfId="17086"/>
    <cellStyle name="Comma 3 2 3 3 3 2 5 2" xfId="33218"/>
    <cellStyle name="Comma 3 2 3 3 3 2 6" xfId="19347"/>
    <cellStyle name="Comma 3 2 3 3 3 3" xfId="6062"/>
    <cellStyle name="Comma 3 2 3 3 3 3 2" xfId="13574"/>
    <cellStyle name="Comma 3 2 3 3 3 3 2 2" xfId="29780"/>
    <cellStyle name="Comma 3 2 3 3 3 3 3" xfId="22268"/>
    <cellStyle name="Comma 3 2 3 3 3 4" xfId="9075"/>
    <cellStyle name="Comma 3 2 3 3 3 4 2" xfId="16555"/>
    <cellStyle name="Comma 3 2 3 3 3 4 2 2" xfId="32761"/>
    <cellStyle name="Comma 3 2 3 3 3 4 3" xfId="25281"/>
    <cellStyle name="Comma 3 2 3 3 3 5" xfId="9974"/>
    <cellStyle name="Comma 3 2 3 3 3 5 2" xfId="26180"/>
    <cellStyle name="Comma 3 2 3 3 3 6" xfId="17085"/>
    <cellStyle name="Comma 3 2 3 3 3 6 2" xfId="33217"/>
    <cellStyle name="Comma 3 2 3 3 3 7" xfId="18502"/>
    <cellStyle name="Comma 3 2 3 3 4" xfId="2700"/>
    <cellStyle name="Comma 3 2 3 3 4 2" xfId="6484"/>
    <cellStyle name="Comma 3 2 3 3 4 2 2" xfId="13996"/>
    <cellStyle name="Comma 3 2 3 3 4 2 2 2" xfId="30202"/>
    <cellStyle name="Comma 3 2 3 3 4 2 3" xfId="22690"/>
    <cellStyle name="Comma 3 2 3 3 4 3" xfId="5218"/>
    <cellStyle name="Comma 3 2 3 3 4 3 2" xfId="12774"/>
    <cellStyle name="Comma 3 2 3 3 4 3 2 2" xfId="28980"/>
    <cellStyle name="Comma 3 2 3 3 4 3 3" xfId="21424"/>
    <cellStyle name="Comma 3 2 3 3 4 4" xfId="10396"/>
    <cellStyle name="Comma 3 2 3 3 4 4 2" xfId="26602"/>
    <cellStyle name="Comma 3 2 3 3 4 5" xfId="17087"/>
    <cellStyle name="Comma 3 2 3 3 4 5 2" xfId="33219"/>
    <cellStyle name="Comma 3 2 3 3 4 6" xfId="18924"/>
    <cellStyle name="Comma 3 2 3 3 5" xfId="3630"/>
    <cellStyle name="Comma 3 2 3 3 5 2" xfId="7340"/>
    <cellStyle name="Comma 3 2 3 3 5 2 2" xfId="14849"/>
    <cellStyle name="Comma 3 2 3 3 5 2 2 2" xfId="31055"/>
    <cellStyle name="Comma 3 2 3 3 5 2 3" xfId="23546"/>
    <cellStyle name="Comma 3 2 3 3 5 3" xfId="5533"/>
    <cellStyle name="Comma 3 2 3 3 5 3 2" xfId="13058"/>
    <cellStyle name="Comma 3 2 3 3 5 3 2 2" xfId="29264"/>
    <cellStyle name="Comma 3 2 3 3 5 3 3" xfId="21739"/>
    <cellStyle name="Comma 3 2 3 3 5 4" xfId="11241"/>
    <cellStyle name="Comma 3 2 3 3 5 4 2" xfId="27447"/>
    <cellStyle name="Comma 3 2 3 3 5 5" xfId="17088"/>
    <cellStyle name="Comma 3 2 3 3 5 5 2" xfId="33220"/>
    <cellStyle name="Comma 3 2 3 3 5 6" xfId="19841"/>
    <cellStyle name="Comma 3 2 3 3 6" xfId="3897"/>
    <cellStyle name="Comma 3 2 3 3 6 2" xfId="9285"/>
    <cellStyle name="Comma 3 2 3 3 6 2 2" xfId="25491"/>
    <cellStyle name="Comma 3 2 3 3 6 3" xfId="17089"/>
    <cellStyle name="Comma 3 2 3 3 6 3 2" xfId="33221"/>
    <cellStyle name="Comma 3 2 3 3 6 4" xfId="20108"/>
    <cellStyle name="Comma 3 2 3 3 7" xfId="4100"/>
    <cellStyle name="Comma 3 2 3 3 7 2" xfId="7770"/>
    <cellStyle name="Comma 3 2 3 3 7 2 2" xfId="15277"/>
    <cellStyle name="Comma 3 2 3 3 7 2 2 2" xfId="31483"/>
    <cellStyle name="Comma 3 2 3 3 7 2 3" xfId="23976"/>
    <cellStyle name="Comma 3 2 3 3 7 3" xfId="9250"/>
    <cellStyle name="Comma 3 2 3 3 7 3 2" xfId="16711"/>
    <cellStyle name="Comma 3 2 3 3 7 3 2 2" xfId="32917"/>
    <cellStyle name="Comma 3 2 3 3 7 3 3" xfId="25456"/>
    <cellStyle name="Comma 3 2 3 3 7 4" xfId="11663"/>
    <cellStyle name="Comma 3 2 3 3 7 4 2" xfId="27869"/>
    <cellStyle name="Comma 3 2 3 3 7 5" xfId="17090"/>
    <cellStyle name="Comma 3 2 3 3 7 5 2" xfId="33222"/>
    <cellStyle name="Comma 3 2 3 3 7 6" xfId="20306"/>
    <cellStyle name="Comma 3 2 3 3 8" xfId="4525"/>
    <cellStyle name="Comma 3 2 3 3 8 2" xfId="8195"/>
    <cellStyle name="Comma 3 2 3 3 8 2 2" xfId="15702"/>
    <cellStyle name="Comma 3 2 3 3 8 2 2 2" xfId="31908"/>
    <cellStyle name="Comma 3 2 3 3 8 2 3" xfId="24401"/>
    <cellStyle name="Comma 3 2 3 3 8 3" xfId="9180"/>
    <cellStyle name="Comma 3 2 3 3 8 3 2" xfId="16651"/>
    <cellStyle name="Comma 3 2 3 3 8 3 2 2" xfId="32857"/>
    <cellStyle name="Comma 3 2 3 3 8 3 3" xfId="25386"/>
    <cellStyle name="Comma 3 2 3 3 8 4" xfId="12088"/>
    <cellStyle name="Comma 3 2 3 3 8 4 2" xfId="28294"/>
    <cellStyle name="Comma 3 2 3 3 8 5" xfId="17091"/>
    <cellStyle name="Comma 3 2 3 3 8 5 2" xfId="33223"/>
    <cellStyle name="Comma 3 2 3 3 8 6" xfId="20731"/>
    <cellStyle name="Comma 3 2 3 3 9" xfId="4952"/>
    <cellStyle name="Comma 3 2 3 3 9 2" xfId="8618"/>
    <cellStyle name="Comma 3 2 3 3 9 2 2" xfId="16125"/>
    <cellStyle name="Comma 3 2 3 3 9 2 2 2" xfId="32331"/>
    <cellStyle name="Comma 3 2 3 3 9 2 3" xfId="24824"/>
    <cellStyle name="Comma 3 2 3 3 9 3" xfId="12510"/>
    <cellStyle name="Comma 3 2 3 3 9 3 2" xfId="28716"/>
    <cellStyle name="Comma 3 2 3 3 9 4" xfId="21158"/>
    <cellStyle name="Comma 3 2 3 4" xfId="1776"/>
    <cellStyle name="Comma 3 2 3 4 10" xfId="5637"/>
    <cellStyle name="Comma 3 2 3 4 10 2" xfId="13152"/>
    <cellStyle name="Comma 3 2 3 4 10 2 2" xfId="29358"/>
    <cellStyle name="Comma 3 2 3 4 10 3" xfId="21843"/>
    <cellStyle name="Comma 3 2 3 4 11" xfId="9565"/>
    <cellStyle name="Comma 3 2 3 4 11 2" xfId="25771"/>
    <cellStyle name="Comma 3 2 3 4 12" xfId="17092"/>
    <cellStyle name="Comma 3 2 3 4 12 2" xfId="33224"/>
    <cellStyle name="Comma 3 2 3 4 13" xfId="18090"/>
    <cellStyle name="Comma 3 2 3 4 2" xfId="1900"/>
    <cellStyle name="Comma 3 2 3 4 2 10" xfId="9680"/>
    <cellStyle name="Comma 3 2 3 4 2 10 2" xfId="25886"/>
    <cellStyle name="Comma 3 2 3 4 2 11" xfId="17093"/>
    <cellStyle name="Comma 3 2 3 4 2 11 2" xfId="33225"/>
    <cellStyle name="Comma 3 2 3 4 2 12" xfId="18206"/>
    <cellStyle name="Comma 3 2 3 4 2 2" xfId="2407"/>
    <cellStyle name="Comma 3 2 3 4 2 2 2" xfId="3254"/>
    <cellStyle name="Comma 3 2 3 4 2 2 2 2" xfId="7036"/>
    <cellStyle name="Comma 3 2 3 4 2 2 2 2 2" xfId="14547"/>
    <cellStyle name="Comma 3 2 3 4 2 2 2 2 2 2" xfId="30753"/>
    <cellStyle name="Comma 3 2 3 4 2 2 2 2 3" xfId="23242"/>
    <cellStyle name="Comma 3 2 3 4 2 2 2 3" xfId="9237"/>
    <cellStyle name="Comma 3 2 3 4 2 2 2 3 2" xfId="16699"/>
    <cellStyle name="Comma 3 2 3 4 2 2 2 3 2 2" xfId="32905"/>
    <cellStyle name="Comma 3 2 3 4 2 2 2 3 3" xfId="25443"/>
    <cellStyle name="Comma 3 2 3 4 2 2 2 4" xfId="10947"/>
    <cellStyle name="Comma 3 2 3 4 2 2 2 4 2" xfId="27153"/>
    <cellStyle name="Comma 3 2 3 4 2 2 2 5" xfId="17095"/>
    <cellStyle name="Comma 3 2 3 4 2 2 2 5 2" xfId="33227"/>
    <cellStyle name="Comma 3 2 3 4 2 2 2 6" xfId="19476"/>
    <cellStyle name="Comma 3 2 3 4 2 2 3" xfId="6191"/>
    <cellStyle name="Comma 3 2 3 4 2 2 3 2" xfId="13703"/>
    <cellStyle name="Comma 3 2 3 4 2 2 3 2 2" xfId="29909"/>
    <cellStyle name="Comma 3 2 3 4 2 2 3 3" xfId="22397"/>
    <cellStyle name="Comma 3 2 3 4 2 2 4" xfId="9345"/>
    <cellStyle name="Comma 3 2 3 4 2 2 4 2" xfId="16787"/>
    <cellStyle name="Comma 3 2 3 4 2 2 4 2 2" xfId="32993"/>
    <cellStyle name="Comma 3 2 3 4 2 2 4 3" xfId="25551"/>
    <cellStyle name="Comma 3 2 3 4 2 2 5" xfId="10103"/>
    <cellStyle name="Comma 3 2 3 4 2 2 5 2" xfId="26309"/>
    <cellStyle name="Comma 3 2 3 4 2 2 6" xfId="17094"/>
    <cellStyle name="Comma 3 2 3 4 2 2 6 2" xfId="33226"/>
    <cellStyle name="Comma 3 2 3 4 2 2 7" xfId="18631"/>
    <cellStyle name="Comma 3 2 3 4 2 3" xfId="2829"/>
    <cellStyle name="Comma 3 2 3 4 2 3 2" xfId="6613"/>
    <cellStyle name="Comma 3 2 3 4 2 3 2 2" xfId="14125"/>
    <cellStyle name="Comma 3 2 3 4 2 3 2 2 2" xfId="30331"/>
    <cellStyle name="Comma 3 2 3 4 2 3 2 3" xfId="22819"/>
    <cellStyle name="Comma 3 2 3 4 2 3 3" xfId="5476"/>
    <cellStyle name="Comma 3 2 3 4 2 3 3 2" xfId="13014"/>
    <cellStyle name="Comma 3 2 3 4 2 3 3 2 2" xfId="29220"/>
    <cellStyle name="Comma 3 2 3 4 2 3 3 3" xfId="21682"/>
    <cellStyle name="Comma 3 2 3 4 2 3 4" xfId="10525"/>
    <cellStyle name="Comma 3 2 3 4 2 3 4 2" xfId="26731"/>
    <cellStyle name="Comma 3 2 3 4 2 3 5" xfId="17096"/>
    <cellStyle name="Comma 3 2 3 4 2 3 5 2" xfId="33228"/>
    <cellStyle name="Comma 3 2 3 4 2 3 6" xfId="19053"/>
    <cellStyle name="Comma 3 2 3 4 2 4" xfId="3760"/>
    <cellStyle name="Comma 3 2 3 4 2 4 2" xfId="7470"/>
    <cellStyle name="Comma 3 2 3 4 2 4 2 2" xfId="14979"/>
    <cellStyle name="Comma 3 2 3 4 2 4 2 2 2" xfId="31185"/>
    <cellStyle name="Comma 3 2 3 4 2 4 2 3" xfId="23676"/>
    <cellStyle name="Comma 3 2 3 4 2 4 3" xfId="9348"/>
    <cellStyle name="Comma 3 2 3 4 2 4 3 2" xfId="16790"/>
    <cellStyle name="Comma 3 2 3 4 2 4 3 2 2" xfId="32996"/>
    <cellStyle name="Comma 3 2 3 4 2 4 3 3" xfId="25554"/>
    <cellStyle name="Comma 3 2 3 4 2 4 4" xfId="11370"/>
    <cellStyle name="Comma 3 2 3 4 2 4 4 2" xfId="27576"/>
    <cellStyle name="Comma 3 2 3 4 2 4 5" xfId="17097"/>
    <cellStyle name="Comma 3 2 3 4 2 4 5 2" xfId="33229"/>
    <cellStyle name="Comma 3 2 3 4 2 4 6" xfId="19971"/>
    <cellStyle name="Comma 3 2 3 4 2 5" xfId="3592"/>
    <cellStyle name="Comma 3 2 3 4 2 5 2" xfId="8994"/>
    <cellStyle name="Comma 3 2 3 4 2 5 2 2" xfId="25200"/>
    <cellStyle name="Comma 3 2 3 4 2 5 3" xfId="17098"/>
    <cellStyle name="Comma 3 2 3 4 2 5 3 2" xfId="33230"/>
    <cellStyle name="Comma 3 2 3 4 2 5 4" xfId="19804"/>
    <cellStyle name="Comma 3 2 3 4 2 6" xfId="4229"/>
    <cellStyle name="Comma 3 2 3 4 2 6 2" xfId="7899"/>
    <cellStyle name="Comma 3 2 3 4 2 6 2 2" xfId="15406"/>
    <cellStyle name="Comma 3 2 3 4 2 6 2 2 2" xfId="31612"/>
    <cellStyle name="Comma 3 2 3 4 2 6 2 3" xfId="24105"/>
    <cellStyle name="Comma 3 2 3 4 2 6 3" xfId="8906"/>
    <cellStyle name="Comma 3 2 3 4 2 6 3 2" xfId="16409"/>
    <cellStyle name="Comma 3 2 3 4 2 6 3 2 2" xfId="32615"/>
    <cellStyle name="Comma 3 2 3 4 2 6 3 3" xfId="25112"/>
    <cellStyle name="Comma 3 2 3 4 2 6 4" xfId="11792"/>
    <cellStyle name="Comma 3 2 3 4 2 6 4 2" xfId="27998"/>
    <cellStyle name="Comma 3 2 3 4 2 6 5" xfId="17099"/>
    <cellStyle name="Comma 3 2 3 4 2 6 5 2" xfId="33231"/>
    <cellStyle name="Comma 3 2 3 4 2 6 6" xfId="20435"/>
    <cellStyle name="Comma 3 2 3 4 2 7" xfId="4654"/>
    <cellStyle name="Comma 3 2 3 4 2 7 2" xfId="8324"/>
    <cellStyle name="Comma 3 2 3 4 2 7 2 2" xfId="15831"/>
    <cellStyle name="Comma 3 2 3 4 2 7 2 2 2" xfId="32037"/>
    <cellStyle name="Comma 3 2 3 4 2 7 2 3" xfId="24530"/>
    <cellStyle name="Comma 3 2 3 4 2 7 3" xfId="9135"/>
    <cellStyle name="Comma 3 2 3 4 2 7 3 2" xfId="16612"/>
    <cellStyle name="Comma 3 2 3 4 2 7 3 2 2" xfId="32818"/>
    <cellStyle name="Comma 3 2 3 4 2 7 3 3" xfId="25341"/>
    <cellStyle name="Comma 3 2 3 4 2 7 4" xfId="12217"/>
    <cellStyle name="Comma 3 2 3 4 2 7 4 2" xfId="28423"/>
    <cellStyle name="Comma 3 2 3 4 2 7 5" xfId="17100"/>
    <cellStyle name="Comma 3 2 3 4 2 7 5 2" xfId="33232"/>
    <cellStyle name="Comma 3 2 3 4 2 7 6" xfId="20860"/>
    <cellStyle name="Comma 3 2 3 4 2 8" xfId="5082"/>
    <cellStyle name="Comma 3 2 3 4 2 8 2" xfId="8747"/>
    <cellStyle name="Comma 3 2 3 4 2 8 2 2" xfId="16254"/>
    <cellStyle name="Comma 3 2 3 4 2 8 2 2 2" xfId="32460"/>
    <cellStyle name="Comma 3 2 3 4 2 8 2 3" xfId="24953"/>
    <cellStyle name="Comma 3 2 3 4 2 8 3" xfId="12639"/>
    <cellStyle name="Comma 3 2 3 4 2 8 3 2" xfId="28845"/>
    <cellStyle name="Comma 3 2 3 4 2 8 4" xfId="21288"/>
    <cellStyle name="Comma 3 2 3 4 2 9" xfId="5753"/>
    <cellStyle name="Comma 3 2 3 4 2 9 2" xfId="13268"/>
    <cellStyle name="Comma 3 2 3 4 2 9 2 2" xfId="29474"/>
    <cellStyle name="Comma 3 2 3 4 2 9 3" xfId="21959"/>
    <cellStyle name="Comma 3 2 3 4 3" xfId="2292"/>
    <cellStyle name="Comma 3 2 3 4 3 2" xfId="3139"/>
    <cellStyle name="Comma 3 2 3 4 3 2 2" xfId="6921"/>
    <cellStyle name="Comma 3 2 3 4 3 2 2 2" xfId="14432"/>
    <cellStyle name="Comma 3 2 3 4 3 2 2 2 2" xfId="30638"/>
    <cellStyle name="Comma 3 2 3 4 3 2 2 3" xfId="23127"/>
    <cellStyle name="Comma 3 2 3 4 3 2 3" xfId="7303"/>
    <cellStyle name="Comma 3 2 3 4 3 2 3 2" xfId="14812"/>
    <cellStyle name="Comma 3 2 3 4 3 2 3 2 2" xfId="31018"/>
    <cellStyle name="Comma 3 2 3 4 3 2 3 3" xfId="23509"/>
    <cellStyle name="Comma 3 2 3 4 3 2 4" xfId="10832"/>
    <cellStyle name="Comma 3 2 3 4 3 2 4 2" xfId="27038"/>
    <cellStyle name="Comma 3 2 3 4 3 2 5" xfId="17102"/>
    <cellStyle name="Comma 3 2 3 4 3 2 5 2" xfId="33234"/>
    <cellStyle name="Comma 3 2 3 4 3 2 6" xfId="19361"/>
    <cellStyle name="Comma 3 2 3 4 3 3" xfId="6076"/>
    <cellStyle name="Comma 3 2 3 4 3 3 2" xfId="13588"/>
    <cellStyle name="Comma 3 2 3 4 3 3 2 2" xfId="29794"/>
    <cellStyle name="Comma 3 2 3 4 3 3 3" xfId="22282"/>
    <cellStyle name="Comma 3 2 3 4 3 4" xfId="8890"/>
    <cellStyle name="Comma 3 2 3 4 3 4 2" xfId="16393"/>
    <cellStyle name="Comma 3 2 3 4 3 4 2 2" xfId="32599"/>
    <cellStyle name="Comma 3 2 3 4 3 4 3" xfId="25096"/>
    <cellStyle name="Comma 3 2 3 4 3 5" xfId="9988"/>
    <cellStyle name="Comma 3 2 3 4 3 5 2" xfId="26194"/>
    <cellStyle name="Comma 3 2 3 4 3 6" xfId="17101"/>
    <cellStyle name="Comma 3 2 3 4 3 6 2" xfId="33233"/>
    <cellStyle name="Comma 3 2 3 4 3 7" xfId="18516"/>
    <cellStyle name="Comma 3 2 3 4 4" xfId="2714"/>
    <cellStyle name="Comma 3 2 3 4 4 2" xfId="6498"/>
    <cellStyle name="Comma 3 2 3 4 4 2 2" xfId="14010"/>
    <cellStyle name="Comma 3 2 3 4 4 2 2 2" xfId="30216"/>
    <cellStyle name="Comma 3 2 3 4 4 2 3" xfId="22704"/>
    <cellStyle name="Comma 3 2 3 4 4 3" xfId="9283"/>
    <cellStyle name="Comma 3 2 3 4 4 3 2" xfId="16740"/>
    <cellStyle name="Comma 3 2 3 4 4 3 2 2" xfId="32946"/>
    <cellStyle name="Comma 3 2 3 4 4 3 3" xfId="25489"/>
    <cellStyle name="Comma 3 2 3 4 4 4" xfId="10410"/>
    <cellStyle name="Comma 3 2 3 4 4 4 2" xfId="26616"/>
    <cellStyle name="Comma 3 2 3 4 4 5" xfId="17103"/>
    <cellStyle name="Comma 3 2 3 4 4 5 2" xfId="33235"/>
    <cellStyle name="Comma 3 2 3 4 4 6" xfId="18938"/>
    <cellStyle name="Comma 3 2 3 4 5" xfId="3644"/>
    <cellStyle name="Comma 3 2 3 4 5 2" xfId="7354"/>
    <cellStyle name="Comma 3 2 3 4 5 2 2" xfId="14863"/>
    <cellStyle name="Comma 3 2 3 4 5 2 2 2" xfId="31069"/>
    <cellStyle name="Comma 3 2 3 4 5 2 3" xfId="23560"/>
    <cellStyle name="Comma 3 2 3 4 5 3" xfId="9100"/>
    <cellStyle name="Comma 3 2 3 4 5 3 2" xfId="16578"/>
    <cellStyle name="Comma 3 2 3 4 5 3 2 2" xfId="32784"/>
    <cellStyle name="Comma 3 2 3 4 5 3 3" xfId="25306"/>
    <cellStyle name="Comma 3 2 3 4 5 4" xfId="11255"/>
    <cellStyle name="Comma 3 2 3 4 5 4 2" xfId="27461"/>
    <cellStyle name="Comma 3 2 3 4 5 5" xfId="17104"/>
    <cellStyle name="Comma 3 2 3 4 5 5 2" xfId="33236"/>
    <cellStyle name="Comma 3 2 3 4 5 6" xfId="19855"/>
    <cellStyle name="Comma 3 2 3 4 6" xfId="3536"/>
    <cellStyle name="Comma 3 2 3 4 6 2" xfId="5226"/>
    <cellStyle name="Comma 3 2 3 4 6 2 2" xfId="21432"/>
    <cellStyle name="Comma 3 2 3 4 6 3" xfId="17105"/>
    <cellStyle name="Comma 3 2 3 4 6 3 2" xfId="33237"/>
    <cellStyle name="Comma 3 2 3 4 6 4" xfId="19754"/>
    <cellStyle name="Comma 3 2 3 4 7" xfId="4114"/>
    <cellStyle name="Comma 3 2 3 4 7 2" xfId="7784"/>
    <cellStyle name="Comma 3 2 3 4 7 2 2" xfId="15291"/>
    <cellStyle name="Comma 3 2 3 4 7 2 2 2" xfId="31497"/>
    <cellStyle name="Comma 3 2 3 4 7 2 3" xfId="23990"/>
    <cellStyle name="Comma 3 2 3 4 7 3" xfId="9236"/>
    <cellStyle name="Comma 3 2 3 4 7 3 2" xfId="16698"/>
    <cellStyle name="Comma 3 2 3 4 7 3 2 2" xfId="32904"/>
    <cellStyle name="Comma 3 2 3 4 7 3 3" xfId="25442"/>
    <cellStyle name="Comma 3 2 3 4 7 4" xfId="11677"/>
    <cellStyle name="Comma 3 2 3 4 7 4 2" xfId="27883"/>
    <cellStyle name="Comma 3 2 3 4 7 5" xfId="17106"/>
    <cellStyle name="Comma 3 2 3 4 7 5 2" xfId="33238"/>
    <cellStyle name="Comma 3 2 3 4 7 6" xfId="20320"/>
    <cellStyle name="Comma 3 2 3 4 8" xfId="4539"/>
    <cellStyle name="Comma 3 2 3 4 8 2" xfId="8209"/>
    <cellStyle name="Comma 3 2 3 4 8 2 2" xfId="15716"/>
    <cellStyle name="Comma 3 2 3 4 8 2 2 2" xfId="31922"/>
    <cellStyle name="Comma 3 2 3 4 8 2 3" xfId="24415"/>
    <cellStyle name="Comma 3 2 3 4 8 3" xfId="5494"/>
    <cellStyle name="Comma 3 2 3 4 8 3 2" xfId="13028"/>
    <cellStyle name="Comma 3 2 3 4 8 3 2 2" xfId="29234"/>
    <cellStyle name="Comma 3 2 3 4 8 3 3" xfId="21700"/>
    <cellStyle name="Comma 3 2 3 4 8 4" xfId="12102"/>
    <cellStyle name="Comma 3 2 3 4 8 4 2" xfId="28308"/>
    <cellStyle name="Comma 3 2 3 4 8 5" xfId="17107"/>
    <cellStyle name="Comma 3 2 3 4 8 5 2" xfId="33239"/>
    <cellStyle name="Comma 3 2 3 4 8 6" xfId="20745"/>
    <cellStyle name="Comma 3 2 3 4 9" xfId="4966"/>
    <cellStyle name="Comma 3 2 3 4 9 2" xfId="8632"/>
    <cellStyle name="Comma 3 2 3 4 9 2 2" xfId="16139"/>
    <cellStyle name="Comma 3 2 3 4 9 2 2 2" xfId="32345"/>
    <cellStyle name="Comma 3 2 3 4 9 2 3" xfId="24838"/>
    <cellStyle name="Comma 3 2 3 4 9 3" xfId="12524"/>
    <cellStyle name="Comma 3 2 3 4 9 3 2" xfId="28730"/>
    <cellStyle name="Comma 3 2 3 4 9 4" xfId="21172"/>
    <cellStyle name="Comma 3 2 3 5" xfId="1901"/>
    <cellStyle name="Comma 3 2 3 5 10" xfId="9681"/>
    <cellStyle name="Comma 3 2 3 5 10 2" xfId="25887"/>
    <cellStyle name="Comma 3 2 3 5 11" xfId="17108"/>
    <cellStyle name="Comma 3 2 3 5 11 2" xfId="33240"/>
    <cellStyle name="Comma 3 2 3 5 12" xfId="18207"/>
    <cellStyle name="Comma 3 2 3 5 2" xfId="2408"/>
    <cellStyle name="Comma 3 2 3 5 2 2" xfId="3255"/>
    <cellStyle name="Comma 3 2 3 5 2 2 2" xfId="7037"/>
    <cellStyle name="Comma 3 2 3 5 2 2 2 2" xfId="14548"/>
    <cellStyle name="Comma 3 2 3 5 2 2 2 2 2" xfId="30754"/>
    <cellStyle name="Comma 3 2 3 5 2 2 2 3" xfId="23243"/>
    <cellStyle name="Comma 3 2 3 5 2 2 3" xfId="9240"/>
    <cellStyle name="Comma 3 2 3 5 2 2 3 2" xfId="16702"/>
    <cellStyle name="Comma 3 2 3 5 2 2 3 2 2" xfId="32908"/>
    <cellStyle name="Comma 3 2 3 5 2 2 3 3" xfId="25446"/>
    <cellStyle name="Comma 3 2 3 5 2 2 4" xfId="10948"/>
    <cellStyle name="Comma 3 2 3 5 2 2 4 2" xfId="27154"/>
    <cellStyle name="Comma 3 2 3 5 2 2 5" xfId="17110"/>
    <cellStyle name="Comma 3 2 3 5 2 2 5 2" xfId="33242"/>
    <cellStyle name="Comma 3 2 3 5 2 2 6" xfId="19477"/>
    <cellStyle name="Comma 3 2 3 5 2 3" xfId="6192"/>
    <cellStyle name="Comma 3 2 3 5 2 3 2" xfId="13704"/>
    <cellStyle name="Comma 3 2 3 5 2 3 2 2" xfId="29910"/>
    <cellStyle name="Comma 3 2 3 5 2 3 3" xfId="22398"/>
    <cellStyle name="Comma 3 2 3 5 2 4" xfId="9102"/>
    <cellStyle name="Comma 3 2 3 5 2 4 2" xfId="16580"/>
    <cellStyle name="Comma 3 2 3 5 2 4 2 2" xfId="32786"/>
    <cellStyle name="Comma 3 2 3 5 2 4 3" xfId="25308"/>
    <cellStyle name="Comma 3 2 3 5 2 5" xfId="10104"/>
    <cellStyle name="Comma 3 2 3 5 2 5 2" xfId="26310"/>
    <cellStyle name="Comma 3 2 3 5 2 6" xfId="17109"/>
    <cellStyle name="Comma 3 2 3 5 2 6 2" xfId="33241"/>
    <cellStyle name="Comma 3 2 3 5 2 7" xfId="18632"/>
    <cellStyle name="Comma 3 2 3 5 3" xfId="2830"/>
    <cellStyle name="Comma 3 2 3 5 3 2" xfId="6614"/>
    <cellStyle name="Comma 3 2 3 5 3 2 2" xfId="14126"/>
    <cellStyle name="Comma 3 2 3 5 3 2 2 2" xfId="30332"/>
    <cellStyle name="Comma 3 2 3 5 3 2 3" xfId="22820"/>
    <cellStyle name="Comma 3 2 3 5 3 3" xfId="8946"/>
    <cellStyle name="Comma 3 2 3 5 3 3 2" xfId="16441"/>
    <cellStyle name="Comma 3 2 3 5 3 3 2 2" xfId="32647"/>
    <cellStyle name="Comma 3 2 3 5 3 3 3" xfId="25152"/>
    <cellStyle name="Comma 3 2 3 5 3 4" xfId="10526"/>
    <cellStyle name="Comma 3 2 3 5 3 4 2" xfId="26732"/>
    <cellStyle name="Comma 3 2 3 5 3 5" xfId="17111"/>
    <cellStyle name="Comma 3 2 3 5 3 5 2" xfId="33243"/>
    <cellStyle name="Comma 3 2 3 5 3 6" xfId="19054"/>
    <cellStyle name="Comma 3 2 3 5 4" xfId="3761"/>
    <cellStyle name="Comma 3 2 3 5 4 2" xfId="7471"/>
    <cellStyle name="Comma 3 2 3 5 4 2 2" xfId="14980"/>
    <cellStyle name="Comma 3 2 3 5 4 2 2 2" xfId="31186"/>
    <cellStyle name="Comma 3 2 3 5 4 2 3" xfId="23677"/>
    <cellStyle name="Comma 3 2 3 5 4 3" xfId="9270"/>
    <cellStyle name="Comma 3 2 3 5 4 3 2" xfId="16729"/>
    <cellStyle name="Comma 3 2 3 5 4 3 2 2" xfId="32935"/>
    <cellStyle name="Comma 3 2 3 5 4 3 3" xfId="25476"/>
    <cellStyle name="Comma 3 2 3 5 4 4" xfId="11371"/>
    <cellStyle name="Comma 3 2 3 5 4 4 2" xfId="27577"/>
    <cellStyle name="Comma 3 2 3 5 4 5" xfId="17112"/>
    <cellStyle name="Comma 3 2 3 5 4 5 2" xfId="33244"/>
    <cellStyle name="Comma 3 2 3 5 4 6" xfId="19972"/>
    <cellStyle name="Comma 3 2 3 5 5" xfId="3570"/>
    <cellStyle name="Comma 3 2 3 5 5 2" xfId="5872"/>
    <cellStyle name="Comma 3 2 3 5 5 2 2" xfId="22078"/>
    <cellStyle name="Comma 3 2 3 5 5 3" xfId="17113"/>
    <cellStyle name="Comma 3 2 3 5 5 3 2" xfId="33245"/>
    <cellStyle name="Comma 3 2 3 5 5 4" xfId="19784"/>
    <cellStyle name="Comma 3 2 3 5 6" xfId="4230"/>
    <cellStyle name="Comma 3 2 3 5 6 2" xfId="7900"/>
    <cellStyle name="Comma 3 2 3 5 6 2 2" xfId="15407"/>
    <cellStyle name="Comma 3 2 3 5 6 2 2 2" xfId="31613"/>
    <cellStyle name="Comma 3 2 3 5 6 2 3" xfId="24106"/>
    <cellStyle name="Comma 3 2 3 5 6 3" xfId="8981"/>
    <cellStyle name="Comma 3 2 3 5 6 3 2" xfId="16475"/>
    <cellStyle name="Comma 3 2 3 5 6 3 2 2" xfId="32681"/>
    <cellStyle name="Comma 3 2 3 5 6 3 3" xfId="25187"/>
    <cellStyle name="Comma 3 2 3 5 6 4" xfId="11793"/>
    <cellStyle name="Comma 3 2 3 5 6 4 2" xfId="27999"/>
    <cellStyle name="Comma 3 2 3 5 6 5" xfId="17114"/>
    <cellStyle name="Comma 3 2 3 5 6 5 2" xfId="33246"/>
    <cellStyle name="Comma 3 2 3 5 6 6" xfId="20436"/>
    <cellStyle name="Comma 3 2 3 5 7" xfId="4655"/>
    <cellStyle name="Comma 3 2 3 5 7 2" xfId="8325"/>
    <cellStyle name="Comma 3 2 3 5 7 2 2" xfId="15832"/>
    <cellStyle name="Comma 3 2 3 5 7 2 2 2" xfId="32038"/>
    <cellStyle name="Comma 3 2 3 5 7 2 3" xfId="24531"/>
    <cellStyle name="Comma 3 2 3 5 7 3" xfId="5867"/>
    <cellStyle name="Comma 3 2 3 5 7 3 2" xfId="13382"/>
    <cellStyle name="Comma 3 2 3 5 7 3 2 2" xfId="29588"/>
    <cellStyle name="Comma 3 2 3 5 7 3 3" xfId="22073"/>
    <cellStyle name="Comma 3 2 3 5 7 4" xfId="12218"/>
    <cellStyle name="Comma 3 2 3 5 7 4 2" xfId="28424"/>
    <cellStyle name="Comma 3 2 3 5 7 5" xfId="17115"/>
    <cellStyle name="Comma 3 2 3 5 7 5 2" xfId="33247"/>
    <cellStyle name="Comma 3 2 3 5 7 6" xfId="20861"/>
    <cellStyle name="Comma 3 2 3 5 8" xfId="5083"/>
    <cellStyle name="Comma 3 2 3 5 8 2" xfId="8748"/>
    <cellStyle name="Comma 3 2 3 5 8 2 2" xfId="16255"/>
    <cellStyle name="Comma 3 2 3 5 8 2 2 2" xfId="32461"/>
    <cellStyle name="Comma 3 2 3 5 8 2 3" xfId="24954"/>
    <cellStyle name="Comma 3 2 3 5 8 3" xfId="12640"/>
    <cellStyle name="Comma 3 2 3 5 8 3 2" xfId="28846"/>
    <cellStyle name="Comma 3 2 3 5 8 4" xfId="21289"/>
    <cellStyle name="Comma 3 2 3 5 9" xfId="5754"/>
    <cellStyle name="Comma 3 2 3 5 9 2" xfId="13269"/>
    <cellStyle name="Comma 3 2 3 5 9 2 2" xfId="29475"/>
    <cellStyle name="Comma 3 2 3 5 9 3" xfId="21960"/>
    <cellStyle name="Comma 3 2 3 6" xfId="2189"/>
    <cellStyle name="Comma 3 2 3 6 2" xfId="3097"/>
    <cellStyle name="Comma 3 2 3 6 2 2" xfId="6879"/>
    <cellStyle name="Comma 3 2 3 6 2 2 2" xfId="14390"/>
    <cellStyle name="Comma 3 2 3 6 2 2 2 2" xfId="30596"/>
    <cellStyle name="Comma 3 2 3 6 2 2 3" xfId="23085"/>
    <cellStyle name="Comma 3 2 3 6 2 3" xfId="5254"/>
    <cellStyle name="Comma 3 2 3 6 2 3 2" xfId="12803"/>
    <cellStyle name="Comma 3 2 3 6 2 3 2 2" xfId="29009"/>
    <cellStyle name="Comma 3 2 3 6 2 3 3" xfId="21460"/>
    <cellStyle name="Comma 3 2 3 6 2 4" xfId="10790"/>
    <cellStyle name="Comma 3 2 3 6 2 4 2" xfId="26996"/>
    <cellStyle name="Comma 3 2 3 6 2 5" xfId="17117"/>
    <cellStyle name="Comma 3 2 3 6 2 5 2" xfId="33249"/>
    <cellStyle name="Comma 3 2 3 6 2 6" xfId="19319"/>
    <cellStyle name="Comma 3 2 3 6 3" xfId="6023"/>
    <cellStyle name="Comma 3 2 3 6 3 2" xfId="13537"/>
    <cellStyle name="Comma 3 2 3 6 3 2 2" xfId="29743"/>
    <cellStyle name="Comma 3 2 3 6 3 3" xfId="22229"/>
    <cellStyle name="Comma 3 2 3 6 4" xfId="8971"/>
    <cellStyle name="Comma 3 2 3 6 4 2" xfId="16465"/>
    <cellStyle name="Comma 3 2 3 6 4 2 2" xfId="32671"/>
    <cellStyle name="Comma 3 2 3 6 4 3" xfId="25177"/>
    <cellStyle name="Comma 3 2 3 6 5" xfId="9946"/>
    <cellStyle name="Comma 3 2 3 6 5 2" xfId="26152"/>
    <cellStyle name="Comma 3 2 3 6 6" xfId="17116"/>
    <cellStyle name="Comma 3 2 3 6 6 2" xfId="33248"/>
    <cellStyle name="Comma 3 2 3 6 7" xfId="18474"/>
    <cellStyle name="Comma 3 2 3 7" xfId="2672"/>
    <cellStyle name="Comma 3 2 3 7 2" xfId="6456"/>
    <cellStyle name="Comma 3 2 3 7 2 2" xfId="13968"/>
    <cellStyle name="Comma 3 2 3 7 2 2 2" xfId="30174"/>
    <cellStyle name="Comma 3 2 3 7 2 3" xfId="22662"/>
    <cellStyle name="Comma 3 2 3 7 3" xfId="8998"/>
    <cellStyle name="Comma 3 2 3 7 3 2" xfId="16490"/>
    <cellStyle name="Comma 3 2 3 7 3 2 2" xfId="32696"/>
    <cellStyle name="Comma 3 2 3 7 3 3" xfId="25204"/>
    <cellStyle name="Comma 3 2 3 7 4" xfId="10368"/>
    <cellStyle name="Comma 3 2 3 7 4 2" xfId="26574"/>
    <cellStyle name="Comma 3 2 3 7 5" xfId="17118"/>
    <cellStyle name="Comma 3 2 3 7 5 2" xfId="33250"/>
    <cellStyle name="Comma 3 2 3 7 6" xfId="18896"/>
    <cellStyle name="Comma 3 2 3 8" xfId="3599"/>
    <cellStyle name="Comma 3 2 3 8 2" xfId="7312"/>
    <cellStyle name="Comma 3 2 3 8 2 2" xfId="14821"/>
    <cellStyle name="Comma 3 2 3 8 2 2 2" xfId="31027"/>
    <cellStyle name="Comma 3 2 3 8 2 3" xfId="23518"/>
    <cellStyle name="Comma 3 2 3 8 3" xfId="5489"/>
    <cellStyle name="Comma 3 2 3 8 3 2" xfId="13024"/>
    <cellStyle name="Comma 3 2 3 8 3 2 2" xfId="29230"/>
    <cellStyle name="Comma 3 2 3 8 3 3" xfId="21695"/>
    <cellStyle name="Comma 3 2 3 8 4" xfId="11213"/>
    <cellStyle name="Comma 3 2 3 8 4 2" xfId="27419"/>
    <cellStyle name="Comma 3 2 3 8 5" xfId="17119"/>
    <cellStyle name="Comma 3 2 3 8 5 2" xfId="33251"/>
    <cellStyle name="Comma 3 2 3 8 6" xfId="19810"/>
    <cellStyle name="Comma 3 2 3 9" xfId="3567"/>
    <cellStyle name="Comma 3 2 3 9 2" xfId="5501"/>
    <cellStyle name="Comma 3 2 3 9 2 2" xfId="21707"/>
    <cellStyle name="Comma 3 2 3 9 3" xfId="17120"/>
    <cellStyle name="Comma 3 2 3 9 3 2" xfId="33252"/>
    <cellStyle name="Comma 3 2 3 9 4" xfId="19781"/>
    <cellStyle name="Comma 3 2 4" xfId="1611"/>
    <cellStyle name="Comma 3 2 4 10" xfId="4074"/>
    <cellStyle name="Comma 3 2 4 10 2" xfId="7744"/>
    <cellStyle name="Comma 3 2 4 10 2 2" xfId="15251"/>
    <cellStyle name="Comma 3 2 4 10 2 2 2" xfId="31457"/>
    <cellStyle name="Comma 3 2 4 10 2 3" xfId="23950"/>
    <cellStyle name="Comma 3 2 4 10 3" xfId="9055"/>
    <cellStyle name="Comma 3 2 4 10 3 2" xfId="16540"/>
    <cellStyle name="Comma 3 2 4 10 3 2 2" xfId="32746"/>
    <cellStyle name="Comma 3 2 4 10 3 3" xfId="25261"/>
    <cellStyle name="Comma 3 2 4 10 4" xfId="11637"/>
    <cellStyle name="Comma 3 2 4 10 4 2" xfId="27843"/>
    <cellStyle name="Comma 3 2 4 10 5" xfId="17122"/>
    <cellStyle name="Comma 3 2 4 10 5 2" xfId="33254"/>
    <cellStyle name="Comma 3 2 4 10 6" xfId="20280"/>
    <cellStyle name="Comma 3 2 4 11" xfId="4499"/>
    <cellStyle name="Comma 3 2 4 11 2" xfId="8169"/>
    <cellStyle name="Comma 3 2 4 11 2 2" xfId="15676"/>
    <cellStyle name="Comma 3 2 4 11 2 2 2" xfId="31882"/>
    <cellStyle name="Comma 3 2 4 11 2 3" xfId="24375"/>
    <cellStyle name="Comma 3 2 4 11 3" xfId="8997"/>
    <cellStyle name="Comma 3 2 4 11 3 2" xfId="16489"/>
    <cellStyle name="Comma 3 2 4 11 3 2 2" xfId="32695"/>
    <cellStyle name="Comma 3 2 4 11 3 3" xfId="25203"/>
    <cellStyle name="Comma 3 2 4 11 4" xfId="12062"/>
    <cellStyle name="Comma 3 2 4 11 4 2" xfId="28268"/>
    <cellStyle name="Comma 3 2 4 11 5" xfId="17123"/>
    <cellStyle name="Comma 3 2 4 11 5 2" xfId="33255"/>
    <cellStyle name="Comma 3 2 4 11 6" xfId="20705"/>
    <cellStyle name="Comma 3 2 4 12" xfId="4926"/>
    <cellStyle name="Comma 3 2 4 12 2" xfId="8592"/>
    <cellStyle name="Comma 3 2 4 12 2 2" xfId="16099"/>
    <cellStyle name="Comma 3 2 4 12 2 2 2" xfId="32305"/>
    <cellStyle name="Comma 3 2 4 12 2 3" xfId="24798"/>
    <cellStyle name="Comma 3 2 4 12 3" xfId="12484"/>
    <cellStyle name="Comma 3 2 4 12 3 2" xfId="28690"/>
    <cellStyle name="Comma 3 2 4 12 4" xfId="21132"/>
    <cellStyle name="Comma 3 2 4 13" xfId="5572"/>
    <cellStyle name="Comma 3 2 4 13 2" xfId="13089"/>
    <cellStyle name="Comma 3 2 4 13 2 2" xfId="29295"/>
    <cellStyle name="Comma 3 2 4 13 3" xfId="21778"/>
    <cellStyle name="Comma 3 2 4 14" xfId="9525"/>
    <cellStyle name="Comma 3 2 4 14 2" xfId="25731"/>
    <cellStyle name="Comma 3 2 4 15" xfId="17121"/>
    <cellStyle name="Comma 3 2 4 15 2" xfId="33253"/>
    <cellStyle name="Comma 3 2 4 16" xfId="18050"/>
    <cellStyle name="Comma 3 2 4 2" xfId="1742"/>
    <cellStyle name="Comma 3 2 4 2 10" xfId="5611"/>
    <cellStyle name="Comma 3 2 4 2 10 2" xfId="13126"/>
    <cellStyle name="Comma 3 2 4 2 10 2 2" xfId="29332"/>
    <cellStyle name="Comma 3 2 4 2 10 3" xfId="21817"/>
    <cellStyle name="Comma 3 2 4 2 11" xfId="9539"/>
    <cellStyle name="Comma 3 2 4 2 11 2" xfId="25745"/>
    <cellStyle name="Comma 3 2 4 2 12" xfId="17124"/>
    <cellStyle name="Comma 3 2 4 2 12 2" xfId="33256"/>
    <cellStyle name="Comma 3 2 4 2 13" xfId="18064"/>
    <cellStyle name="Comma 3 2 4 2 2" xfId="1902"/>
    <cellStyle name="Comma 3 2 4 2 2 10" xfId="9682"/>
    <cellStyle name="Comma 3 2 4 2 2 10 2" xfId="25888"/>
    <cellStyle name="Comma 3 2 4 2 2 11" xfId="17125"/>
    <cellStyle name="Comma 3 2 4 2 2 11 2" xfId="33257"/>
    <cellStyle name="Comma 3 2 4 2 2 12" xfId="18208"/>
    <cellStyle name="Comma 3 2 4 2 2 2" xfId="2409"/>
    <cellStyle name="Comma 3 2 4 2 2 2 2" xfId="3256"/>
    <cellStyle name="Comma 3 2 4 2 2 2 2 2" xfId="7038"/>
    <cellStyle name="Comma 3 2 4 2 2 2 2 2 2" xfId="14549"/>
    <cellStyle name="Comma 3 2 4 2 2 2 2 2 2 2" xfId="30755"/>
    <cellStyle name="Comma 3 2 4 2 2 2 2 2 3" xfId="23244"/>
    <cellStyle name="Comma 3 2 4 2 2 2 2 3" xfId="8886"/>
    <cellStyle name="Comma 3 2 4 2 2 2 2 3 2" xfId="16389"/>
    <cellStyle name="Comma 3 2 4 2 2 2 2 3 2 2" xfId="32595"/>
    <cellStyle name="Comma 3 2 4 2 2 2 2 3 3" xfId="25092"/>
    <cellStyle name="Comma 3 2 4 2 2 2 2 4" xfId="10949"/>
    <cellStyle name="Comma 3 2 4 2 2 2 2 4 2" xfId="27155"/>
    <cellStyle name="Comma 3 2 4 2 2 2 2 5" xfId="17127"/>
    <cellStyle name="Comma 3 2 4 2 2 2 2 5 2" xfId="33259"/>
    <cellStyle name="Comma 3 2 4 2 2 2 2 6" xfId="19478"/>
    <cellStyle name="Comma 3 2 4 2 2 2 3" xfId="6193"/>
    <cellStyle name="Comma 3 2 4 2 2 2 3 2" xfId="13705"/>
    <cellStyle name="Comma 3 2 4 2 2 2 3 2 2" xfId="29911"/>
    <cellStyle name="Comma 3 2 4 2 2 2 3 3" xfId="22399"/>
    <cellStyle name="Comma 3 2 4 2 2 2 4" xfId="9201"/>
    <cellStyle name="Comma 3 2 4 2 2 2 4 2" xfId="16671"/>
    <cellStyle name="Comma 3 2 4 2 2 2 4 2 2" xfId="32877"/>
    <cellStyle name="Comma 3 2 4 2 2 2 4 3" xfId="25407"/>
    <cellStyle name="Comma 3 2 4 2 2 2 5" xfId="10105"/>
    <cellStyle name="Comma 3 2 4 2 2 2 5 2" xfId="26311"/>
    <cellStyle name="Comma 3 2 4 2 2 2 6" xfId="17126"/>
    <cellStyle name="Comma 3 2 4 2 2 2 6 2" xfId="33258"/>
    <cellStyle name="Comma 3 2 4 2 2 2 7" xfId="18633"/>
    <cellStyle name="Comma 3 2 4 2 2 3" xfId="2831"/>
    <cellStyle name="Comma 3 2 4 2 2 3 2" xfId="6615"/>
    <cellStyle name="Comma 3 2 4 2 2 3 2 2" xfId="14127"/>
    <cellStyle name="Comma 3 2 4 2 2 3 2 2 2" xfId="30333"/>
    <cellStyle name="Comma 3 2 4 2 2 3 2 3" xfId="22821"/>
    <cellStyle name="Comma 3 2 4 2 2 3 3" xfId="9081"/>
    <cellStyle name="Comma 3 2 4 2 2 3 3 2" xfId="16561"/>
    <cellStyle name="Comma 3 2 4 2 2 3 3 2 2" xfId="32767"/>
    <cellStyle name="Comma 3 2 4 2 2 3 3 3" xfId="25287"/>
    <cellStyle name="Comma 3 2 4 2 2 3 4" xfId="10527"/>
    <cellStyle name="Comma 3 2 4 2 2 3 4 2" xfId="26733"/>
    <cellStyle name="Comma 3 2 4 2 2 3 5" xfId="17128"/>
    <cellStyle name="Comma 3 2 4 2 2 3 5 2" xfId="33260"/>
    <cellStyle name="Comma 3 2 4 2 2 3 6" xfId="19055"/>
    <cellStyle name="Comma 3 2 4 2 2 4" xfId="3762"/>
    <cellStyle name="Comma 3 2 4 2 2 4 2" xfId="7472"/>
    <cellStyle name="Comma 3 2 4 2 2 4 2 2" xfId="14981"/>
    <cellStyle name="Comma 3 2 4 2 2 4 2 2 2" xfId="31187"/>
    <cellStyle name="Comma 3 2 4 2 2 4 2 3" xfId="23678"/>
    <cellStyle name="Comma 3 2 4 2 2 4 3" xfId="8980"/>
    <cellStyle name="Comma 3 2 4 2 2 4 3 2" xfId="16474"/>
    <cellStyle name="Comma 3 2 4 2 2 4 3 2 2" xfId="32680"/>
    <cellStyle name="Comma 3 2 4 2 2 4 3 3" xfId="25186"/>
    <cellStyle name="Comma 3 2 4 2 2 4 4" xfId="11372"/>
    <cellStyle name="Comma 3 2 4 2 2 4 4 2" xfId="27578"/>
    <cellStyle name="Comma 3 2 4 2 2 4 5" xfId="17129"/>
    <cellStyle name="Comma 3 2 4 2 2 4 5 2" xfId="33261"/>
    <cellStyle name="Comma 3 2 4 2 2 4 6" xfId="19973"/>
    <cellStyle name="Comma 3 2 4 2 2 5" xfId="3388"/>
    <cellStyle name="Comma 3 2 4 2 2 5 2" xfId="5239"/>
    <cellStyle name="Comma 3 2 4 2 2 5 2 2" xfId="21445"/>
    <cellStyle name="Comma 3 2 4 2 2 5 3" xfId="17130"/>
    <cellStyle name="Comma 3 2 4 2 2 5 3 2" xfId="33262"/>
    <cellStyle name="Comma 3 2 4 2 2 5 4" xfId="19606"/>
    <cellStyle name="Comma 3 2 4 2 2 6" xfId="4231"/>
    <cellStyle name="Comma 3 2 4 2 2 6 2" xfId="7901"/>
    <cellStyle name="Comma 3 2 4 2 2 6 2 2" xfId="15408"/>
    <cellStyle name="Comma 3 2 4 2 2 6 2 2 2" xfId="31614"/>
    <cellStyle name="Comma 3 2 4 2 2 6 2 3" xfId="24107"/>
    <cellStyle name="Comma 3 2 4 2 2 6 3" xfId="5479"/>
    <cellStyle name="Comma 3 2 4 2 2 6 3 2" xfId="13017"/>
    <cellStyle name="Comma 3 2 4 2 2 6 3 2 2" xfId="29223"/>
    <cellStyle name="Comma 3 2 4 2 2 6 3 3" xfId="21685"/>
    <cellStyle name="Comma 3 2 4 2 2 6 4" xfId="11794"/>
    <cellStyle name="Comma 3 2 4 2 2 6 4 2" xfId="28000"/>
    <cellStyle name="Comma 3 2 4 2 2 6 5" xfId="17131"/>
    <cellStyle name="Comma 3 2 4 2 2 6 5 2" xfId="33263"/>
    <cellStyle name="Comma 3 2 4 2 2 6 6" xfId="20437"/>
    <cellStyle name="Comma 3 2 4 2 2 7" xfId="4656"/>
    <cellStyle name="Comma 3 2 4 2 2 7 2" xfId="8326"/>
    <cellStyle name="Comma 3 2 4 2 2 7 2 2" xfId="15833"/>
    <cellStyle name="Comma 3 2 4 2 2 7 2 2 2" xfId="32039"/>
    <cellStyle name="Comma 3 2 4 2 2 7 2 3" xfId="24532"/>
    <cellStyle name="Comma 3 2 4 2 2 7 3" xfId="5502"/>
    <cellStyle name="Comma 3 2 4 2 2 7 3 2" xfId="13032"/>
    <cellStyle name="Comma 3 2 4 2 2 7 3 2 2" xfId="29238"/>
    <cellStyle name="Comma 3 2 4 2 2 7 3 3" xfId="21708"/>
    <cellStyle name="Comma 3 2 4 2 2 7 4" xfId="12219"/>
    <cellStyle name="Comma 3 2 4 2 2 7 4 2" xfId="28425"/>
    <cellStyle name="Comma 3 2 4 2 2 7 5" xfId="17132"/>
    <cellStyle name="Comma 3 2 4 2 2 7 5 2" xfId="33264"/>
    <cellStyle name="Comma 3 2 4 2 2 7 6" xfId="20862"/>
    <cellStyle name="Comma 3 2 4 2 2 8" xfId="5084"/>
    <cellStyle name="Comma 3 2 4 2 2 8 2" xfId="8749"/>
    <cellStyle name="Comma 3 2 4 2 2 8 2 2" xfId="16256"/>
    <cellStyle name="Comma 3 2 4 2 2 8 2 2 2" xfId="32462"/>
    <cellStyle name="Comma 3 2 4 2 2 8 2 3" xfId="24955"/>
    <cellStyle name="Comma 3 2 4 2 2 8 3" xfId="12641"/>
    <cellStyle name="Comma 3 2 4 2 2 8 3 2" xfId="28847"/>
    <cellStyle name="Comma 3 2 4 2 2 8 4" xfId="21290"/>
    <cellStyle name="Comma 3 2 4 2 2 9" xfId="5755"/>
    <cellStyle name="Comma 3 2 4 2 2 9 2" xfId="13270"/>
    <cellStyle name="Comma 3 2 4 2 2 9 2 2" xfId="29476"/>
    <cellStyle name="Comma 3 2 4 2 2 9 3" xfId="21961"/>
    <cellStyle name="Comma 3 2 4 2 3" xfId="2262"/>
    <cellStyle name="Comma 3 2 4 2 3 2" xfId="3113"/>
    <cellStyle name="Comma 3 2 4 2 3 2 2" xfId="6895"/>
    <cellStyle name="Comma 3 2 4 2 3 2 2 2" xfId="14406"/>
    <cellStyle name="Comma 3 2 4 2 3 2 2 2 2" xfId="30612"/>
    <cellStyle name="Comma 3 2 4 2 3 2 2 3" xfId="23101"/>
    <cellStyle name="Comma 3 2 4 2 3 2 3" xfId="5202"/>
    <cellStyle name="Comma 3 2 4 2 3 2 3 2" xfId="12758"/>
    <cellStyle name="Comma 3 2 4 2 3 2 3 2 2" xfId="28964"/>
    <cellStyle name="Comma 3 2 4 2 3 2 3 3" xfId="21408"/>
    <cellStyle name="Comma 3 2 4 2 3 2 4" xfId="10806"/>
    <cellStyle name="Comma 3 2 4 2 3 2 4 2" xfId="27012"/>
    <cellStyle name="Comma 3 2 4 2 3 2 5" xfId="17134"/>
    <cellStyle name="Comma 3 2 4 2 3 2 5 2" xfId="33266"/>
    <cellStyle name="Comma 3 2 4 2 3 2 6" xfId="19335"/>
    <cellStyle name="Comma 3 2 4 2 3 3" xfId="6050"/>
    <cellStyle name="Comma 3 2 4 2 3 3 2" xfId="13562"/>
    <cellStyle name="Comma 3 2 4 2 3 3 2 2" xfId="29768"/>
    <cellStyle name="Comma 3 2 4 2 3 3 3" xfId="22256"/>
    <cellStyle name="Comma 3 2 4 2 3 4" xfId="9146"/>
    <cellStyle name="Comma 3 2 4 2 3 4 2" xfId="16621"/>
    <cellStyle name="Comma 3 2 4 2 3 4 2 2" xfId="32827"/>
    <cellStyle name="Comma 3 2 4 2 3 4 3" xfId="25352"/>
    <cellStyle name="Comma 3 2 4 2 3 5" xfId="9962"/>
    <cellStyle name="Comma 3 2 4 2 3 5 2" xfId="26168"/>
    <cellStyle name="Comma 3 2 4 2 3 6" xfId="17133"/>
    <cellStyle name="Comma 3 2 4 2 3 6 2" xfId="33265"/>
    <cellStyle name="Comma 3 2 4 2 3 7" xfId="18490"/>
    <cellStyle name="Comma 3 2 4 2 4" xfId="2688"/>
    <cellStyle name="Comma 3 2 4 2 4 2" xfId="6472"/>
    <cellStyle name="Comma 3 2 4 2 4 2 2" xfId="13984"/>
    <cellStyle name="Comma 3 2 4 2 4 2 2 2" xfId="30190"/>
    <cellStyle name="Comma 3 2 4 2 4 2 3" xfId="22678"/>
    <cellStyle name="Comma 3 2 4 2 4 3" xfId="8927"/>
    <cellStyle name="Comma 3 2 4 2 4 3 2" xfId="16426"/>
    <cellStyle name="Comma 3 2 4 2 4 3 2 2" xfId="32632"/>
    <cellStyle name="Comma 3 2 4 2 4 3 3" xfId="25133"/>
    <cellStyle name="Comma 3 2 4 2 4 4" xfId="10384"/>
    <cellStyle name="Comma 3 2 4 2 4 4 2" xfId="26590"/>
    <cellStyle name="Comma 3 2 4 2 4 5" xfId="17135"/>
    <cellStyle name="Comma 3 2 4 2 4 5 2" xfId="33267"/>
    <cellStyle name="Comma 3 2 4 2 4 6" xfId="18912"/>
    <cellStyle name="Comma 3 2 4 2 5" xfId="3618"/>
    <cellStyle name="Comma 3 2 4 2 5 2" xfId="7328"/>
    <cellStyle name="Comma 3 2 4 2 5 2 2" xfId="14837"/>
    <cellStyle name="Comma 3 2 4 2 5 2 2 2" xfId="31043"/>
    <cellStyle name="Comma 3 2 4 2 5 2 3" xfId="23534"/>
    <cellStyle name="Comma 3 2 4 2 5 3" xfId="9257"/>
    <cellStyle name="Comma 3 2 4 2 5 3 2" xfId="16717"/>
    <cellStyle name="Comma 3 2 4 2 5 3 2 2" xfId="32923"/>
    <cellStyle name="Comma 3 2 4 2 5 3 3" xfId="25463"/>
    <cellStyle name="Comma 3 2 4 2 5 4" xfId="11229"/>
    <cellStyle name="Comma 3 2 4 2 5 4 2" xfId="27435"/>
    <cellStyle name="Comma 3 2 4 2 5 5" xfId="17136"/>
    <cellStyle name="Comma 3 2 4 2 5 5 2" xfId="33268"/>
    <cellStyle name="Comma 3 2 4 2 5 6" xfId="19829"/>
    <cellStyle name="Comma 3 2 4 2 6" xfId="3899"/>
    <cellStyle name="Comma 3 2 4 2 6 2" xfId="9175"/>
    <cellStyle name="Comma 3 2 4 2 6 2 2" xfId="25381"/>
    <cellStyle name="Comma 3 2 4 2 6 3" xfId="17137"/>
    <cellStyle name="Comma 3 2 4 2 6 3 2" xfId="33269"/>
    <cellStyle name="Comma 3 2 4 2 6 4" xfId="20110"/>
    <cellStyle name="Comma 3 2 4 2 7" xfId="4088"/>
    <cellStyle name="Comma 3 2 4 2 7 2" xfId="7758"/>
    <cellStyle name="Comma 3 2 4 2 7 2 2" xfId="15265"/>
    <cellStyle name="Comma 3 2 4 2 7 2 2 2" xfId="31471"/>
    <cellStyle name="Comma 3 2 4 2 7 2 3" xfId="23964"/>
    <cellStyle name="Comma 3 2 4 2 7 3" xfId="5504"/>
    <cellStyle name="Comma 3 2 4 2 7 3 2" xfId="13034"/>
    <cellStyle name="Comma 3 2 4 2 7 3 2 2" xfId="29240"/>
    <cellStyle name="Comma 3 2 4 2 7 3 3" xfId="21710"/>
    <cellStyle name="Comma 3 2 4 2 7 4" xfId="11651"/>
    <cellStyle name="Comma 3 2 4 2 7 4 2" xfId="27857"/>
    <cellStyle name="Comma 3 2 4 2 7 5" xfId="17138"/>
    <cellStyle name="Comma 3 2 4 2 7 5 2" xfId="33270"/>
    <cellStyle name="Comma 3 2 4 2 7 6" xfId="20294"/>
    <cellStyle name="Comma 3 2 4 2 8" xfId="4513"/>
    <cellStyle name="Comma 3 2 4 2 8 2" xfId="8183"/>
    <cellStyle name="Comma 3 2 4 2 8 2 2" xfId="15690"/>
    <cellStyle name="Comma 3 2 4 2 8 2 2 2" xfId="31896"/>
    <cellStyle name="Comma 3 2 4 2 8 2 3" xfId="24389"/>
    <cellStyle name="Comma 3 2 4 2 8 3" xfId="9322"/>
    <cellStyle name="Comma 3 2 4 2 8 3 2" xfId="16766"/>
    <cellStyle name="Comma 3 2 4 2 8 3 2 2" xfId="32972"/>
    <cellStyle name="Comma 3 2 4 2 8 3 3" xfId="25528"/>
    <cellStyle name="Comma 3 2 4 2 8 4" xfId="12076"/>
    <cellStyle name="Comma 3 2 4 2 8 4 2" xfId="28282"/>
    <cellStyle name="Comma 3 2 4 2 8 5" xfId="17139"/>
    <cellStyle name="Comma 3 2 4 2 8 5 2" xfId="33271"/>
    <cellStyle name="Comma 3 2 4 2 8 6" xfId="20719"/>
    <cellStyle name="Comma 3 2 4 2 9" xfId="4940"/>
    <cellStyle name="Comma 3 2 4 2 9 2" xfId="8606"/>
    <cellStyle name="Comma 3 2 4 2 9 2 2" xfId="16113"/>
    <cellStyle name="Comma 3 2 4 2 9 2 2 2" xfId="32319"/>
    <cellStyle name="Comma 3 2 4 2 9 2 3" xfId="24812"/>
    <cellStyle name="Comma 3 2 4 2 9 3" xfId="12498"/>
    <cellStyle name="Comma 3 2 4 2 9 3 2" xfId="28704"/>
    <cellStyle name="Comma 3 2 4 2 9 4" xfId="21146"/>
    <cellStyle name="Comma 3 2 4 3" xfId="1760"/>
    <cellStyle name="Comma 3 2 4 3 10" xfId="5625"/>
    <cellStyle name="Comma 3 2 4 3 10 2" xfId="13140"/>
    <cellStyle name="Comma 3 2 4 3 10 2 2" xfId="29346"/>
    <cellStyle name="Comma 3 2 4 3 10 3" xfId="21831"/>
    <cellStyle name="Comma 3 2 4 3 11" xfId="9553"/>
    <cellStyle name="Comma 3 2 4 3 11 2" xfId="25759"/>
    <cellStyle name="Comma 3 2 4 3 12" xfId="17140"/>
    <cellStyle name="Comma 3 2 4 3 12 2" xfId="33272"/>
    <cellStyle name="Comma 3 2 4 3 13" xfId="18078"/>
    <cellStyle name="Comma 3 2 4 3 2" xfId="1903"/>
    <cellStyle name="Comma 3 2 4 3 2 10" xfId="9683"/>
    <cellStyle name="Comma 3 2 4 3 2 10 2" xfId="25889"/>
    <cellStyle name="Comma 3 2 4 3 2 11" xfId="17141"/>
    <cellStyle name="Comma 3 2 4 3 2 11 2" xfId="33273"/>
    <cellStyle name="Comma 3 2 4 3 2 12" xfId="18209"/>
    <cellStyle name="Comma 3 2 4 3 2 2" xfId="2410"/>
    <cellStyle name="Comma 3 2 4 3 2 2 2" xfId="3257"/>
    <cellStyle name="Comma 3 2 4 3 2 2 2 2" xfId="7039"/>
    <cellStyle name="Comma 3 2 4 3 2 2 2 2 2" xfId="14550"/>
    <cellStyle name="Comma 3 2 4 3 2 2 2 2 2 2" xfId="30756"/>
    <cellStyle name="Comma 3 2 4 3 2 2 2 2 3" xfId="23245"/>
    <cellStyle name="Comma 3 2 4 3 2 2 2 3" xfId="9159"/>
    <cellStyle name="Comma 3 2 4 3 2 2 2 3 2" xfId="16633"/>
    <cellStyle name="Comma 3 2 4 3 2 2 2 3 2 2" xfId="32839"/>
    <cellStyle name="Comma 3 2 4 3 2 2 2 3 3" xfId="25365"/>
    <cellStyle name="Comma 3 2 4 3 2 2 2 4" xfId="10950"/>
    <cellStyle name="Comma 3 2 4 3 2 2 2 4 2" xfId="27156"/>
    <cellStyle name="Comma 3 2 4 3 2 2 2 5" xfId="17143"/>
    <cellStyle name="Comma 3 2 4 3 2 2 2 5 2" xfId="33275"/>
    <cellStyle name="Comma 3 2 4 3 2 2 2 6" xfId="19479"/>
    <cellStyle name="Comma 3 2 4 3 2 2 3" xfId="6194"/>
    <cellStyle name="Comma 3 2 4 3 2 2 3 2" xfId="13706"/>
    <cellStyle name="Comma 3 2 4 3 2 2 3 2 2" xfId="29912"/>
    <cellStyle name="Comma 3 2 4 3 2 2 3 3" xfId="22400"/>
    <cellStyle name="Comma 3 2 4 3 2 2 4" xfId="5487"/>
    <cellStyle name="Comma 3 2 4 3 2 2 4 2" xfId="13022"/>
    <cellStyle name="Comma 3 2 4 3 2 2 4 2 2" xfId="29228"/>
    <cellStyle name="Comma 3 2 4 3 2 2 4 3" xfId="21693"/>
    <cellStyle name="Comma 3 2 4 3 2 2 5" xfId="10106"/>
    <cellStyle name="Comma 3 2 4 3 2 2 5 2" xfId="26312"/>
    <cellStyle name="Comma 3 2 4 3 2 2 6" xfId="17142"/>
    <cellStyle name="Comma 3 2 4 3 2 2 6 2" xfId="33274"/>
    <cellStyle name="Comma 3 2 4 3 2 2 7" xfId="18634"/>
    <cellStyle name="Comma 3 2 4 3 2 3" xfId="2832"/>
    <cellStyle name="Comma 3 2 4 3 2 3 2" xfId="6616"/>
    <cellStyle name="Comma 3 2 4 3 2 3 2 2" xfId="14128"/>
    <cellStyle name="Comma 3 2 4 3 2 3 2 2 2" xfId="30334"/>
    <cellStyle name="Comma 3 2 4 3 2 3 2 3" xfId="22822"/>
    <cellStyle name="Comma 3 2 4 3 2 3 3" xfId="5525"/>
    <cellStyle name="Comma 3 2 4 3 2 3 3 2" xfId="13051"/>
    <cellStyle name="Comma 3 2 4 3 2 3 3 2 2" xfId="29257"/>
    <cellStyle name="Comma 3 2 4 3 2 3 3 3" xfId="21731"/>
    <cellStyle name="Comma 3 2 4 3 2 3 4" xfId="10528"/>
    <cellStyle name="Comma 3 2 4 3 2 3 4 2" xfId="26734"/>
    <cellStyle name="Comma 3 2 4 3 2 3 5" xfId="17144"/>
    <cellStyle name="Comma 3 2 4 3 2 3 5 2" xfId="33276"/>
    <cellStyle name="Comma 3 2 4 3 2 3 6" xfId="19056"/>
    <cellStyle name="Comma 3 2 4 3 2 4" xfId="3763"/>
    <cellStyle name="Comma 3 2 4 3 2 4 2" xfId="7473"/>
    <cellStyle name="Comma 3 2 4 3 2 4 2 2" xfId="14982"/>
    <cellStyle name="Comma 3 2 4 3 2 4 2 2 2" xfId="31188"/>
    <cellStyle name="Comma 3 2 4 3 2 4 2 3" xfId="23679"/>
    <cellStyle name="Comma 3 2 4 3 2 4 3" xfId="9292"/>
    <cellStyle name="Comma 3 2 4 3 2 4 3 2" xfId="16746"/>
    <cellStyle name="Comma 3 2 4 3 2 4 3 2 2" xfId="32952"/>
    <cellStyle name="Comma 3 2 4 3 2 4 3 3" xfId="25498"/>
    <cellStyle name="Comma 3 2 4 3 2 4 4" xfId="11373"/>
    <cellStyle name="Comma 3 2 4 3 2 4 4 2" xfId="27579"/>
    <cellStyle name="Comma 3 2 4 3 2 4 5" xfId="17145"/>
    <cellStyle name="Comma 3 2 4 3 2 4 5 2" xfId="33277"/>
    <cellStyle name="Comma 3 2 4 3 2 4 6" xfId="19974"/>
    <cellStyle name="Comma 3 2 4 3 2 5" xfId="3575"/>
    <cellStyle name="Comma 3 2 4 3 2 5 2" xfId="6728"/>
    <cellStyle name="Comma 3 2 4 3 2 5 2 2" xfId="22934"/>
    <cellStyle name="Comma 3 2 4 3 2 5 3" xfId="17146"/>
    <cellStyle name="Comma 3 2 4 3 2 5 3 2" xfId="33278"/>
    <cellStyle name="Comma 3 2 4 3 2 5 4" xfId="19788"/>
    <cellStyle name="Comma 3 2 4 3 2 6" xfId="4232"/>
    <cellStyle name="Comma 3 2 4 3 2 6 2" xfId="7902"/>
    <cellStyle name="Comma 3 2 4 3 2 6 2 2" xfId="15409"/>
    <cellStyle name="Comma 3 2 4 3 2 6 2 2 2" xfId="31615"/>
    <cellStyle name="Comma 3 2 4 3 2 6 2 3" xfId="24108"/>
    <cellStyle name="Comma 3 2 4 3 2 6 3" xfId="9221"/>
    <cellStyle name="Comma 3 2 4 3 2 6 3 2" xfId="16685"/>
    <cellStyle name="Comma 3 2 4 3 2 6 3 2 2" xfId="32891"/>
    <cellStyle name="Comma 3 2 4 3 2 6 3 3" xfId="25427"/>
    <cellStyle name="Comma 3 2 4 3 2 6 4" xfId="11795"/>
    <cellStyle name="Comma 3 2 4 3 2 6 4 2" xfId="28001"/>
    <cellStyle name="Comma 3 2 4 3 2 6 5" xfId="17147"/>
    <cellStyle name="Comma 3 2 4 3 2 6 5 2" xfId="33279"/>
    <cellStyle name="Comma 3 2 4 3 2 6 6" xfId="20438"/>
    <cellStyle name="Comma 3 2 4 3 2 7" xfId="4657"/>
    <cellStyle name="Comma 3 2 4 3 2 7 2" xfId="8327"/>
    <cellStyle name="Comma 3 2 4 3 2 7 2 2" xfId="15834"/>
    <cellStyle name="Comma 3 2 4 3 2 7 2 2 2" xfId="32040"/>
    <cellStyle name="Comma 3 2 4 3 2 7 2 3" xfId="24533"/>
    <cellStyle name="Comma 3 2 4 3 2 7 3" xfId="5488"/>
    <cellStyle name="Comma 3 2 4 3 2 7 3 2" xfId="13023"/>
    <cellStyle name="Comma 3 2 4 3 2 7 3 2 2" xfId="29229"/>
    <cellStyle name="Comma 3 2 4 3 2 7 3 3" xfId="21694"/>
    <cellStyle name="Comma 3 2 4 3 2 7 4" xfId="12220"/>
    <cellStyle name="Comma 3 2 4 3 2 7 4 2" xfId="28426"/>
    <cellStyle name="Comma 3 2 4 3 2 7 5" xfId="17148"/>
    <cellStyle name="Comma 3 2 4 3 2 7 5 2" xfId="33280"/>
    <cellStyle name="Comma 3 2 4 3 2 7 6" xfId="20863"/>
    <cellStyle name="Comma 3 2 4 3 2 8" xfId="5085"/>
    <cellStyle name="Comma 3 2 4 3 2 8 2" xfId="8750"/>
    <cellStyle name="Comma 3 2 4 3 2 8 2 2" xfId="16257"/>
    <cellStyle name="Comma 3 2 4 3 2 8 2 2 2" xfId="32463"/>
    <cellStyle name="Comma 3 2 4 3 2 8 2 3" xfId="24956"/>
    <cellStyle name="Comma 3 2 4 3 2 8 3" xfId="12642"/>
    <cellStyle name="Comma 3 2 4 3 2 8 3 2" xfId="28848"/>
    <cellStyle name="Comma 3 2 4 3 2 8 4" xfId="21291"/>
    <cellStyle name="Comma 3 2 4 3 2 9" xfId="5756"/>
    <cellStyle name="Comma 3 2 4 3 2 9 2" xfId="13271"/>
    <cellStyle name="Comma 3 2 4 3 2 9 2 2" xfId="29477"/>
    <cellStyle name="Comma 3 2 4 3 2 9 3" xfId="21962"/>
    <cellStyle name="Comma 3 2 4 3 3" xfId="2278"/>
    <cellStyle name="Comma 3 2 4 3 3 2" xfId="3127"/>
    <cellStyle name="Comma 3 2 4 3 3 2 2" xfId="6909"/>
    <cellStyle name="Comma 3 2 4 3 3 2 2 2" xfId="14420"/>
    <cellStyle name="Comma 3 2 4 3 3 2 2 2 2" xfId="30626"/>
    <cellStyle name="Comma 3 2 4 3 3 2 2 3" xfId="23115"/>
    <cellStyle name="Comma 3 2 4 3 3 2 3" xfId="8917"/>
    <cellStyle name="Comma 3 2 4 3 3 2 3 2" xfId="16418"/>
    <cellStyle name="Comma 3 2 4 3 3 2 3 2 2" xfId="32624"/>
    <cellStyle name="Comma 3 2 4 3 3 2 3 3" xfId="25123"/>
    <cellStyle name="Comma 3 2 4 3 3 2 4" xfId="10820"/>
    <cellStyle name="Comma 3 2 4 3 3 2 4 2" xfId="27026"/>
    <cellStyle name="Comma 3 2 4 3 3 2 5" xfId="17150"/>
    <cellStyle name="Comma 3 2 4 3 3 2 5 2" xfId="33282"/>
    <cellStyle name="Comma 3 2 4 3 3 2 6" xfId="19349"/>
    <cellStyle name="Comma 3 2 4 3 3 3" xfId="6064"/>
    <cellStyle name="Comma 3 2 4 3 3 3 2" xfId="13576"/>
    <cellStyle name="Comma 3 2 4 3 3 3 2 2" xfId="29782"/>
    <cellStyle name="Comma 3 2 4 3 3 3 3" xfId="22270"/>
    <cellStyle name="Comma 3 2 4 3 3 4" xfId="9147"/>
    <cellStyle name="Comma 3 2 4 3 3 4 2" xfId="16622"/>
    <cellStyle name="Comma 3 2 4 3 3 4 2 2" xfId="32828"/>
    <cellStyle name="Comma 3 2 4 3 3 4 3" xfId="25353"/>
    <cellStyle name="Comma 3 2 4 3 3 5" xfId="9976"/>
    <cellStyle name="Comma 3 2 4 3 3 5 2" xfId="26182"/>
    <cellStyle name="Comma 3 2 4 3 3 6" xfId="17149"/>
    <cellStyle name="Comma 3 2 4 3 3 6 2" xfId="33281"/>
    <cellStyle name="Comma 3 2 4 3 3 7" xfId="18504"/>
    <cellStyle name="Comma 3 2 4 3 4" xfId="2702"/>
    <cellStyle name="Comma 3 2 4 3 4 2" xfId="6486"/>
    <cellStyle name="Comma 3 2 4 3 4 2 2" xfId="13998"/>
    <cellStyle name="Comma 3 2 4 3 4 2 2 2" xfId="30204"/>
    <cellStyle name="Comma 3 2 4 3 4 2 3" xfId="22692"/>
    <cellStyle name="Comma 3 2 4 3 4 3" xfId="8986"/>
    <cellStyle name="Comma 3 2 4 3 4 3 2" xfId="16479"/>
    <cellStyle name="Comma 3 2 4 3 4 3 2 2" xfId="32685"/>
    <cellStyle name="Comma 3 2 4 3 4 3 3" xfId="25192"/>
    <cellStyle name="Comma 3 2 4 3 4 4" xfId="10398"/>
    <cellStyle name="Comma 3 2 4 3 4 4 2" xfId="26604"/>
    <cellStyle name="Comma 3 2 4 3 4 5" xfId="17151"/>
    <cellStyle name="Comma 3 2 4 3 4 5 2" xfId="33283"/>
    <cellStyle name="Comma 3 2 4 3 4 6" xfId="18926"/>
    <cellStyle name="Comma 3 2 4 3 5" xfId="3632"/>
    <cellStyle name="Comma 3 2 4 3 5 2" xfId="7342"/>
    <cellStyle name="Comma 3 2 4 3 5 2 2" xfId="14851"/>
    <cellStyle name="Comma 3 2 4 3 5 2 2 2" xfId="31057"/>
    <cellStyle name="Comma 3 2 4 3 5 2 3" xfId="23548"/>
    <cellStyle name="Comma 3 2 4 3 5 3" xfId="9242"/>
    <cellStyle name="Comma 3 2 4 3 5 3 2" xfId="16704"/>
    <cellStyle name="Comma 3 2 4 3 5 3 2 2" xfId="32910"/>
    <cellStyle name="Comma 3 2 4 3 5 3 3" xfId="25448"/>
    <cellStyle name="Comma 3 2 4 3 5 4" xfId="11243"/>
    <cellStyle name="Comma 3 2 4 3 5 4 2" xfId="27449"/>
    <cellStyle name="Comma 3 2 4 3 5 5" xfId="17152"/>
    <cellStyle name="Comma 3 2 4 3 5 5 2" xfId="33284"/>
    <cellStyle name="Comma 3 2 4 3 5 6" xfId="19843"/>
    <cellStyle name="Comma 3 2 4 3 6" xfId="3560"/>
    <cellStyle name="Comma 3 2 4 3 6 2" xfId="5398"/>
    <cellStyle name="Comma 3 2 4 3 6 2 2" xfId="21604"/>
    <cellStyle name="Comma 3 2 4 3 6 3" xfId="17153"/>
    <cellStyle name="Comma 3 2 4 3 6 3 2" xfId="33285"/>
    <cellStyle name="Comma 3 2 4 3 6 4" xfId="19775"/>
    <cellStyle name="Comma 3 2 4 3 7" xfId="4102"/>
    <cellStyle name="Comma 3 2 4 3 7 2" xfId="7772"/>
    <cellStyle name="Comma 3 2 4 3 7 2 2" xfId="15279"/>
    <cellStyle name="Comma 3 2 4 3 7 2 2 2" xfId="31485"/>
    <cellStyle name="Comma 3 2 4 3 7 2 3" xfId="23978"/>
    <cellStyle name="Comma 3 2 4 3 7 3" xfId="8956"/>
    <cellStyle name="Comma 3 2 4 3 7 3 2" xfId="16451"/>
    <cellStyle name="Comma 3 2 4 3 7 3 2 2" xfId="32657"/>
    <cellStyle name="Comma 3 2 4 3 7 3 3" xfId="25162"/>
    <cellStyle name="Comma 3 2 4 3 7 4" xfId="11665"/>
    <cellStyle name="Comma 3 2 4 3 7 4 2" xfId="27871"/>
    <cellStyle name="Comma 3 2 4 3 7 5" xfId="17154"/>
    <cellStyle name="Comma 3 2 4 3 7 5 2" xfId="33286"/>
    <cellStyle name="Comma 3 2 4 3 7 6" xfId="20308"/>
    <cellStyle name="Comma 3 2 4 3 8" xfId="4527"/>
    <cellStyle name="Comma 3 2 4 3 8 2" xfId="8197"/>
    <cellStyle name="Comma 3 2 4 3 8 2 2" xfId="15704"/>
    <cellStyle name="Comma 3 2 4 3 8 2 2 2" xfId="31910"/>
    <cellStyle name="Comma 3 2 4 3 8 2 3" xfId="24403"/>
    <cellStyle name="Comma 3 2 4 3 8 3" xfId="9184"/>
    <cellStyle name="Comma 3 2 4 3 8 3 2" xfId="16655"/>
    <cellStyle name="Comma 3 2 4 3 8 3 2 2" xfId="32861"/>
    <cellStyle name="Comma 3 2 4 3 8 3 3" xfId="25390"/>
    <cellStyle name="Comma 3 2 4 3 8 4" xfId="12090"/>
    <cellStyle name="Comma 3 2 4 3 8 4 2" xfId="28296"/>
    <cellStyle name="Comma 3 2 4 3 8 5" xfId="17155"/>
    <cellStyle name="Comma 3 2 4 3 8 5 2" xfId="33287"/>
    <cellStyle name="Comma 3 2 4 3 8 6" xfId="20733"/>
    <cellStyle name="Comma 3 2 4 3 9" xfId="4954"/>
    <cellStyle name="Comma 3 2 4 3 9 2" xfId="8620"/>
    <cellStyle name="Comma 3 2 4 3 9 2 2" xfId="16127"/>
    <cellStyle name="Comma 3 2 4 3 9 2 2 2" xfId="32333"/>
    <cellStyle name="Comma 3 2 4 3 9 2 3" xfId="24826"/>
    <cellStyle name="Comma 3 2 4 3 9 3" xfId="12512"/>
    <cellStyle name="Comma 3 2 4 3 9 3 2" xfId="28718"/>
    <cellStyle name="Comma 3 2 4 3 9 4" xfId="21160"/>
    <cellStyle name="Comma 3 2 4 4" xfId="1778"/>
    <cellStyle name="Comma 3 2 4 4 10" xfId="5639"/>
    <cellStyle name="Comma 3 2 4 4 10 2" xfId="13154"/>
    <cellStyle name="Comma 3 2 4 4 10 2 2" xfId="29360"/>
    <cellStyle name="Comma 3 2 4 4 10 3" xfId="21845"/>
    <cellStyle name="Comma 3 2 4 4 11" xfId="9567"/>
    <cellStyle name="Comma 3 2 4 4 11 2" xfId="25773"/>
    <cellStyle name="Comma 3 2 4 4 12" xfId="17156"/>
    <cellStyle name="Comma 3 2 4 4 12 2" xfId="33288"/>
    <cellStyle name="Comma 3 2 4 4 13" xfId="18092"/>
    <cellStyle name="Comma 3 2 4 4 2" xfId="1904"/>
    <cellStyle name="Comma 3 2 4 4 2 10" xfId="9684"/>
    <cellStyle name="Comma 3 2 4 4 2 10 2" xfId="25890"/>
    <cellStyle name="Comma 3 2 4 4 2 11" xfId="17157"/>
    <cellStyle name="Comma 3 2 4 4 2 11 2" xfId="33289"/>
    <cellStyle name="Comma 3 2 4 4 2 12" xfId="18210"/>
    <cellStyle name="Comma 3 2 4 4 2 2" xfId="2411"/>
    <cellStyle name="Comma 3 2 4 4 2 2 2" xfId="3258"/>
    <cellStyle name="Comma 3 2 4 4 2 2 2 2" xfId="7040"/>
    <cellStyle name="Comma 3 2 4 4 2 2 2 2 2" xfId="14551"/>
    <cellStyle name="Comma 3 2 4 4 2 2 2 2 2 2" xfId="30757"/>
    <cellStyle name="Comma 3 2 4 4 2 2 2 2 3" xfId="23246"/>
    <cellStyle name="Comma 3 2 4 4 2 2 2 3" xfId="9037"/>
    <cellStyle name="Comma 3 2 4 4 2 2 2 3 2" xfId="16526"/>
    <cellStyle name="Comma 3 2 4 4 2 2 2 3 2 2" xfId="32732"/>
    <cellStyle name="Comma 3 2 4 4 2 2 2 3 3" xfId="25243"/>
    <cellStyle name="Comma 3 2 4 4 2 2 2 4" xfId="10951"/>
    <cellStyle name="Comma 3 2 4 4 2 2 2 4 2" xfId="27157"/>
    <cellStyle name="Comma 3 2 4 4 2 2 2 5" xfId="17159"/>
    <cellStyle name="Comma 3 2 4 4 2 2 2 5 2" xfId="33291"/>
    <cellStyle name="Comma 3 2 4 4 2 2 2 6" xfId="19480"/>
    <cellStyle name="Comma 3 2 4 4 2 2 3" xfId="6195"/>
    <cellStyle name="Comma 3 2 4 4 2 2 3 2" xfId="13707"/>
    <cellStyle name="Comma 3 2 4 4 2 2 3 2 2" xfId="29913"/>
    <cellStyle name="Comma 3 2 4 4 2 2 3 3" xfId="22401"/>
    <cellStyle name="Comma 3 2 4 4 2 2 4" xfId="9261"/>
    <cellStyle name="Comma 3 2 4 4 2 2 4 2" xfId="16721"/>
    <cellStyle name="Comma 3 2 4 4 2 2 4 2 2" xfId="32927"/>
    <cellStyle name="Comma 3 2 4 4 2 2 4 3" xfId="25467"/>
    <cellStyle name="Comma 3 2 4 4 2 2 5" xfId="10107"/>
    <cellStyle name="Comma 3 2 4 4 2 2 5 2" xfId="26313"/>
    <cellStyle name="Comma 3 2 4 4 2 2 6" xfId="17158"/>
    <cellStyle name="Comma 3 2 4 4 2 2 6 2" xfId="33290"/>
    <cellStyle name="Comma 3 2 4 4 2 2 7" xfId="18635"/>
    <cellStyle name="Comma 3 2 4 4 2 3" xfId="2833"/>
    <cellStyle name="Comma 3 2 4 4 2 3 2" xfId="6617"/>
    <cellStyle name="Comma 3 2 4 4 2 3 2 2" xfId="14129"/>
    <cellStyle name="Comma 3 2 4 4 2 3 2 2 2" xfId="30335"/>
    <cellStyle name="Comma 3 2 4 4 2 3 2 3" xfId="22823"/>
    <cellStyle name="Comma 3 2 4 4 2 3 3" xfId="9034"/>
    <cellStyle name="Comma 3 2 4 4 2 3 3 2" xfId="16523"/>
    <cellStyle name="Comma 3 2 4 4 2 3 3 2 2" xfId="32729"/>
    <cellStyle name="Comma 3 2 4 4 2 3 3 3" xfId="25240"/>
    <cellStyle name="Comma 3 2 4 4 2 3 4" xfId="10529"/>
    <cellStyle name="Comma 3 2 4 4 2 3 4 2" xfId="26735"/>
    <cellStyle name="Comma 3 2 4 4 2 3 5" xfId="17160"/>
    <cellStyle name="Comma 3 2 4 4 2 3 5 2" xfId="33292"/>
    <cellStyle name="Comma 3 2 4 4 2 3 6" xfId="19057"/>
    <cellStyle name="Comma 3 2 4 4 2 4" xfId="3764"/>
    <cellStyle name="Comma 3 2 4 4 2 4 2" xfId="7474"/>
    <cellStyle name="Comma 3 2 4 4 2 4 2 2" xfId="14983"/>
    <cellStyle name="Comma 3 2 4 4 2 4 2 2 2" xfId="31189"/>
    <cellStyle name="Comma 3 2 4 4 2 4 2 3" xfId="23680"/>
    <cellStyle name="Comma 3 2 4 4 2 4 3" xfId="5594"/>
    <cellStyle name="Comma 3 2 4 4 2 4 3 2" xfId="13109"/>
    <cellStyle name="Comma 3 2 4 4 2 4 3 2 2" xfId="29315"/>
    <cellStyle name="Comma 3 2 4 4 2 4 3 3" xfId="21800"/>
    <cellStyle name="Comma 3 2 4 4 2 4 4" xfId="11374"/>
    <cellStyle name="Comma 3 2 4 4 2 4 4 2" xfId="27580"/>
    <cellStyle name="Comma 3 2 4 4 2 4 5" xfId="17161"/>
    <cellStyle name="Comma 3 2 4 4 2 4 5 2" xfId="33293"/>
    <cellStyle name="Comma 3 2 4 4 2 4 6" xfId="19975"/>
    <cellStyle name="Comma 3 2 4 4 2 5" xfId="3911"/>
    <cellStyle name="Comma 3 2 4 4 2 5 2" xfId="9220"/>
    <cellStyle name="Comma 3 2 4 4 2 5 2 2" xfId="25426"/>
    <cellStyle name="Comma 3 2 4 4 2 5 3" xfId="17162"/>
    <cellStyle name="Comma 3 2 4 4 2 5 3 2" xfId="33294"/>
    <cellStyle name="Comma 3 2 4 4 2 5 4" xfId="20120"/>
    <cellStyle name="Comma 3 2 4 4 2 6" xfId="4233"/>
    <cellStyle name="Comma 3 2 4 4 2 6 2" xfId="7903"/>
    <cellStyle name="Comma 3 2 4 4 2 6 2 2" xfId="15410"/>
    <cellStyle name="Comma 3 2 4 4 2 6 2 2 2" xfId="31616"/>
    <cellStyle name="Comma 3 2 4 4 2 6 2 3" xfId="24109"/>
    <cellStyle name="Comma 3 2 4 4 2 6 3" xfId="8932"/>
    <cellStyle name="Comma 3 2 4 4 2 6 3 2" xfId="16430"/>
    <cellStyle name="Comma 3 2 4 4 2 6 3 2 2" xfId="32636"/>
    <cellStyle name="Comma 3 2 4 4 2 6 3 3" xfId="25138"/>
    <cellStyle name="Comma 3 2 4 4 2 6 4" xfId="11796"/>
    <cellStyle name="Comma 3 2 4 4 2 6 4 2" xfId="28002"/>
    <cellStyle name="Comma 3 2 4 4 2 6 5" xfId="17163"/>
    <cellStyle name="Comma 3 2 4 4 2 6 5 2" xfId="33295"/>
    <cellStyle name="Comma 3 2 4 4 2 6 6" xfId="20439"/>
    <cellStyle name="Comma 3 2 4 4 2 7" xfId="4658"/>
    <cellStyle name="Comma 3 2 4 4 2 7 2" xfId="8328"/>
    <cellStyle name="Comma 3 2 4 4 2 7 2 2" xfId="15835"/>
    <cellStyle name="Comma 3 2 4 4 2 7 2 2 2" xfId="32041"/>
    <cellStyle name="Comma 3 2 4 4 2 7 2 3" xfId="24534"/>
    <cellStyle name="Comma 3 2 4 4 2 7 3" xfId="9097"/>
    <cellStyle name="Comma 3 2 4 4 2 7 3 2" xfId="16575"/>
    <cellStyle name="Comma 3 2 4 4 2 7 3 2 2" xfId="32781"/>
    <cellStyle name="Comma 3 2 4 4 2 7 3 3" xfId="25303"/>
    <cellStyle name="Comma 3 2 4 4 2 7 4" xfId="12221"/>
    <cellStyle name="Comma 3 2 4 4 2 7 4 2" xfId="28427"/>
    <cellStyle name="Comma 3 2 4 4 2 7 5" xfId="17164"/>
    <cellStyle name="Comma 3 2 4 4 2 7 5 2" xfId="33296"/>
    <cellStyle name="Comma 3 2 4 4 2 7 6" xfId="20864"/>
    <cellStyle name="Comma 3 2 4 4 2 8" xfId="5086"/>
    <cellStyle name="Comma 3 2 4 4 2 8 2" xfId="8751"/>
    <cellStyle name="Comma 3 2 4 4 2 8 2 2" xfId="16258"/>
    <cellStyle name="Comma 3 2 4 4 2 8 2 2 2" xfId="32464"/>
    <cellStyle name="Comma 3 2 4 4 2 8 2 3" xfId="24957"/>
    <cellStyle name="Comma 3 2 4 4 2 8 3" xfId="12643"/>
    <cellStyle name="Comma 3 2 4 4 2 8 3 2" xfId="28849"/>
    <cellStyle name="Comma 3 2 4 4 2 8 4" xfId="21292"/>
    <cellStyle name="Comma 3 2 4 4 2 9" xfId="5757"/>
    <cellStyle name="Comma 3 2 4 4 2 9 2" xfId="13272"/>
    <cellStyle name="Comma 3 2 4 4 2 9 2 2" xfId="29478"/>
    <cellStyle name="Comma 3 2 4 4 2 9 3" xfId="21963"/>
    <cellStyle name="Comma 3 2 4 4 3" xfId="2294"/>
    <cellStyle name="Comma 3 2 4 4 3 2" xfId="3141"/>
    <cellStyle name="Comma 3 2 4 4 3 2 2" xfId="6923"/>
    <cellStyle name="Comma 3 2 4 4 3 2 2 2" xfId="14434"/>
    <cellStyle name="Comma 3 2 4 4 3 2 2 2 2" xfId="30640"/>
    <cellStyle name="Comma 3 2 4 4 3 2 2 3" xfId="23129"/>
    <cellStyle name="Comma 3 2 4 4 3 2 3" xfId="8922"/>
    <cellStyle name="Comma 3 2 4 4 3 2 3 2" xfId="16421"/>
    <cellStyle name="Comma 3 2 4 4 3 2 3 2 2" xfId="32627"/>
    <cellStyle name="Comma 3 2 4 4 3 2 3 3" xfId="25128"/>
    <cellStyle name="Comma 3 2 4 4 3 2 4" xfId="10834"/>
    <cellStyle name="Comma 3 2 4 4 3 2 4 2" xfId="27040"/>
    <cellStyle name="Comma 3 2 4 4 3 2 5" xfId="17166"/>
    <cellStyle name="Comma 3 2 4 4 3 2 5 2" xfId="33298"/>
    <cellStyle name="Comma 3 2 4 4 3 2 6" xfId="19363"/>
    <cellStyle name="Comma 3 2 4 4 3 3" xfId="6078"/>
    <cellStyle name="Comma 3 2 4 4 3 3 2" xfId="13590"/>
    <cellStyle name="Comma 3 2 4 4 3 3 2 2" xfId="29796"/>
    <cellStyle name="Comma 3 2 4 4 3 3 3" xfId="22284"/>
    <cellStyle name="Comma 3 2 4 4 3 4" xfId="8931"/>
    <cellStyle name="Comma 3 2 4 4 3 4 2" xfId="16429"/>
    <cellStyle name="Comma 3 2 4 4 3 4 2 2" xfId="32635"/>
    <cellStyle name="Comma 3 2 4 4 3 4 3" xfId="25137"/>
    <cellStyle name="Comma 3 2 4 4 3 5" xfId="9990"/>
    <cellStyle name="Comma 3 2 4 4 3 5 2" xfId="26196"/>
    <cellStyle name="Comma 3 2 4 4 3 6" xfId="17165"/>
    <cellStyle name="Comma 3 2 4 4 3 6 2" xfId="33297"/>
    <cellStyle name="Comma 3 2 4 4 3 7" xfId="18518"/>
    <cellStyle name="Comma 3 2 4 4 4" xfId="2716"/>
    <cellStyle name="Comma 3 2 4 4 4 2" xfId="6500"/>
    <cellStyle name="Comma 3 2 4 4 4 2 2" xfId="14012"/>
    <cellStyle name="Comma 3 2 4 4 4 2 2 2" xfId="30218"/>
    <cellStyle name="Comma 3 2 4 4 4 2 3" xfId="22706"/>
    <cellStyle name="Comma 3 2 4 4 4 3" xfId="9230"/>
    <cellStyle name="Comma 3 2 4 4 4 3 2" xfId="16693"/>
    <cellStyle name="Comma 3 2 4 4 4 3 2 2" xfId="32899"/>
    <cellStyle name="Comma 3 2 4 4 4 3 3" xfId="25436"/>
    <cellStyle name="Comma 3 2 4 4 4 4" xfId="10412"/>
    <cellStyle name="Comma 3 2 4 4 4 4 2" xfId="26618"/>
    <cellStyle name="Comma 3 2 4 4 4 5" xfId="17167"/>
    <cellStyle name="Comma 3 2 4 4 4 5 2" xfId="33299"/>
    <cellStyle name="Comma 3 2 4 4 4 6" xfId="18940"/>
    <cellStyle name="Comma 3 2 4 4 5" xfId="3646"/>
    <cellStyle name="Comma 3 2 4 4 5 2" xfId="7356"/>
    <cellStyle name="Comma 3 2 4 4 5 2 2" xfId="14865"/>
    <cellStyle name="Comma 3 2 4 4 5 2 2 2" xfId="31071"/>
    <cellStyle name="Comma 3 2 4 4 5 2 3" xfId="23562"/>
    <cellStyle name="Comma 3 2 4 4 5 3" xfId="9288"/>
    <cellStyle name="Comma 3 2 4 4 5 3 2" xfId="16744"/>
    <cellStyle name="Comma 3 2 4 4 5 3 2 2" xfId="32950"/>
    <cellStyle name="Comma 3 2 4 4 5 3 3" xfId="25494"/>
    <cellStyle name="Comma 3 2 4 4 5 4" xfId="11257"/>
    <cellStyle name="Comma 3 2 4 4 5 4 2" xfId="27463"/>
    <cellStyle name="Comma 3 2 4 4 5 5" xfId="17168"/>
    <cellStyle name="Comma 3 2 4 4 5 5 2" xfId="33300"/>
    <cellStyle name="Comma 3 2 4 4 5 6" xfId="19857"/>
    <cellStyle name="Comma 3 2 4 4 6" xfId="3881"/>
    <cellStyle name="Comma 3 2 4 4 6 2" xfId="8919"/>
    <cellStyle name="Comma 3 2 4 4 6 2 2" xfId="25125"/>
    <cellStyle name="Comma 3 2 4 4 6 3" xfId="17169"/>
    <cellStyle name="Comma 3 2 4 4 6 3 2" xfId="33301"/>
    <cellStyle name="Comma 3 2 4 4 6 4" xfId="20092"/>
    <cellStyle name="Comma 3 2 4 4 7" xfId="4116"/>
    <cellStyle name="Comma 3 2 4 4 7 2" xfId="7786"/>
    <cellStyle name="Comma 3 2 4 4 7 2 2" xfId="15293"/>
    <cellStyle name="Comma 3 2 4 4 7 2 2 2" xfId="31499"/>
    <cellStyle name="Comma 3 2 4 4 7 2 3" xfId="23992"/>
    <cellStyle name="Comma 3 2 4 4 7 3" xfId="9121"/>
    <cellStyle name="Comma 3 2 4 4 7 3 2" xfId="16599"/>
    <cellStyle name="Comma 3 2 4 4 7 3 2 2" xfId="32805"/>
    <cellStyle name="Comma 3 2 4 4 7 3 3" xfId="25327"/>
    <cellStyle name="Comma 3 2 4 4 7 4" xfId="11679"/>
    <cellStyle name="Comma 3 2 4 4 7 4 2" xfId="27885"/>
    <cellStyle name="Comma 3 2 4 4 7 5" xfId="17170"/>
    <cellStyle name="Comma 3 2 4 4 7 5 2" xfId="33302"/>
    <cellStyle name="Comma 3 2 4 4 7 6" xfId="20322"/>
    <cellStyle name="Comma 3 2 4 4 8" xfId="4541"/>
    <cellStyle name="Comma 3 2 4 4 8 2" xfId="8211"/>
    <cellStyle name="Comma 3 2 4 4 8 2 2" xfId="15718"/>
    <cellStyle name="Comma 3 2 4 4 8 2 2 2" xfId="31924"/>
    <cellStyle name="Comma 3 2 4 4 8 2 3" xfId="24417"/>
    <cellStyle name="Comma 3 2 4 4 8 3" xfId="5472"/>
    <cellStyle name="Comma 3 2 4 4 8 3 2" xfId="13010"/>
    <cellStyle name="Comma 3 2 4 4 8 3 2 2" xfId="29216"/>
    <cellStyle name="Comma 3 2 4 4 8 3 3" xfId="21678"/>
    <cellStyle name="Comma 3 2 4 4 8 4" xfId="12104"/>
    <cellStyle name="Comma 3 2 4 4 8 4 2" xfId="28310"/>
    <cellStyle name="Comma 3 2 4 4 8 5" xfId="17171"/>
    <cellStyle name="Comma 3 2 4 4 8 5 2" xfId="33303"/>
    <cellStyle name="Comma 3 2 4 4 8 6" xfId="20747"/>
    <cellStyle name="Comma 3 2 4 4 9" xfId="4968"/>
    <cellStyle name="Comma 3 2 4 4 9 2" xfId="8634"/>
    <cellStyle name="Comma 3 2 4 4 9 2 2" xfId="16141"/>
    <cellStyle name="Comma 3 2 4 4 9 2 2 2" xfId="32347"/>
    <cellStyle name="Comma 3 2 4 4 9 2 3" xfId="24840"/>
    <cellStyle name="Comma 3 2 4 4 9 3" xfId="12526"/>
    <cellStyle name="Comma 3 2 4 4 9 3 2" xfId="28732"/>
    <cellStyle name="Comma 3 2 4 4 9 4" xfId="21174"/>
    <cellStyle name="Comma 3 2 4 5" xfId="1905"/>
    <cellStyle name="Comma 3 2 4 5 10" xfId="9685"/>
    <cellStyle name="Comma 3 2 4 5 10 2" xfId="25891"/>
    <cellStyle name="Comma 3 2 4 5 11" xfId="17172"/>
    <cellStyle name="Comma 3 2 4 5 11 2" xfId="33304"/>
    <cellStyle name="Comma 3 2 4 5 12" xfId="18211"/>
    <cellStyle name="Comma 3 2 4 5 2" xfId="2412"/>
    <cellStyle name="Comma 3 2 4 5 2 2" xfId="3259"/>
    <cellStyle name="Comma 3 2 4 5 2 2 2" xfId="7041"/>
    <cellStyle name="Comma 3 2 4 5 2 2 2 2" xfId="14552"/>
    <cellStyle name="Comma 3 2 4 5 2 2 2 2 2" xfId="30758"/>
    <cellStyle name="Comma 3 2 4 5 2 2 2 3" xfId="23247"/>
    <cellStyle name="Comma 3 2 4 5 2 2 3" xfId="5467"/>
    <cellStyle name="Comma 3 2 4 5 2 2 3 2" xfId="13005"/>
    <cellStyle name="Comma 3 2 4 5 2 2 3 2 2" xfId="29211"/>
    <cellStyle name="Comma 3 2 4 5 2 2 3 3" xfId="21673"/>
    <cellStyle name="Comma 3 2 4 5 2 2 4" xfId="10952"/>
    <cellStyle name="Comma 3 2 4 5 2 2 4 2" xfId="27158"/>
    <cellStyle name="Comma 3 2 4 5 2 2 5" xfId="17174"/>
    <cellStyle name="Comma 3 2 4 5 2 2 5 2" xfId="33306"/>
    <cellStyle name="Comma 3 2 4 5 2 2 6" xfId="19481"/>
    <cellStyle name="Comma 3 2 4 5 2 3" xfId="6196"/>
    <cellStyle name="Comma 3 2 4 5 2 3 2" xfId="13708"/>
    <cellStyle name="Comma 3 2 4 5 2 3 2 2" xfId="29914"/>
    <cellStyle name="Comma 3 2 4 5 2 3 3" xfId="22402"/>
    <cellStyle name="Comma 3 2 4 5 2 4" xfId="5204"/>
    <cellStyle name="Comma 3 2 4 5 2 4 2" xfId="12760"/>
    <cellStyle name="Comma 3 2 4 5 2 4 2 2" xfId="28966"/>
    <cellStyle name="Comma 3 2 4 5 2 4 3" xfId="21410"/>
    <cellStyle name="Comma 3 2 4 5 2 5" xfId="10108"/>
    <cellStyle name="Comma 3 2 4 5 2 5 2" xfId="26314"/>
    <cellStyle name="Comma 3 2 4 5 2 6" xfId="17173"/>
    <cellStyle name="Comma 3 2 4 5 2 6 2" xfId="33305"/>
    <cellStyle name="Comma 3 2 4 5 2 7" xfId="18636"/>
    <cellStyle name="Comma 3 2 4 5 3" xfId="2834"/>
    <cellStyle name="Comma 3 2 4 5 3 2" xfId="6618"/>
    <cellStyle name="Comma 3 2 4 5 3 2 2" xfId="14130"/>
    <cellStyle name="Comma 3 2 4 5 3 2 2 2" xfId="30336"/>
    <cellStyle name="Comma 3 2 4 5 3 2 3" xfId="22824"/>
    <cellStyle name="Comma 3 2 4 5 3 3" xfId="8880"/>
    <cellStyle name="Comma 3 2 4 5 3 3 2" xfId="16384"/>
    <cellStyle name="Comma 3 2 4 5 3 3 2 2" xfId="32590"/>
    <cellStyle name="Comma 3 2 4 5 3 3 3" xfId="25086"/>
    <cellStyle name="Comma 3 2 4 5 3 4" xfId="10530"/>
    <cellStyle name="Comma 3 2 4 5 3 4 2" xfId="26736"/>
    <cellStyle name="Comma 3 2 4 5 3 5" xfId="17175"/>
    <cellStyle name="Comma 3 2 4 5 3 5 2" xfId="33307"/>
    <cellStyle name="Comma 3 2 4 5 3 6" xfId="19058"/>
    <cellStyle name="Comma 3 2 4 5 4" xfId="3765"/>
    <cellStyle name="Comma 3 2 4 5 4 2" xfId="7475"/>
    <cellStyle name="Comma 3 2 4 5 4 2 2" xfId="14984"/>
    <cellStyle name="Comma 3 2 4 5 4 2 2 2" xfId="31190"/>
    <cellStyle name="Comma 3 2 4 5 4 2 3" xfId="23681"/>
    <cellStyle name="Comma 3 2 4 5 4 3" xfId="5439"/>
    <cellStyle name="Comma 3 2 4 5 4 3 2" xfId="12982"/>
    <cellStyle name="Comma 3 2 4 5 4 3 2 2" xfId="29188"/>
    <cellStyle name="Comma 3 2 4 5 4 3 3" xfId="21645"/>
    <cellStyle name="Comma 3 2 4 5 4 4" xfId="11375"/>
    <cellStyle name="Comma 3 2 4 5 4 4 2" xfId="27581"/>
    <cellStyle name="Comma 3 2 4 5 4 5" xfId="17176"/>
    <cellStyle name="Comma 3 2 4 5 4 5 2" xfId="33308"/>
    <cellStyle name="Comma 3 2 4 5 4 6" xfId="19976"/>
    <cellStyle name="Comma 3 2 4 5 5" xfId="3903"/>
    <cellStyle name="Comma 3 2 4 5 5 2" xfId="8920"/>
    <cellStyle name="Comma 3 2 4 5 5 2 2" xfId="25126"/>
    <cellStyle name="Comma 3 2 4 5 5 3" xfId="17177"/>
    <cellStyle name="Comma 3 2 4 5 5 3 2" xfId="33309"/>
    <cellStyle name="Comma 3 2 4 5 5 4" xfId="20114"/>
    <cellStyle name="Comma 3 2 4 5 6" xfId="4234"/>
    <cellStyle name="Comma 3 2 4 5 6 2" xfId="7904"/>
    <cellStyle name="Comma 3 2 4 5 6 2 2" xfId="15411"/>
    <cellStyle name="Comma 3 2 4 5 6 2 2 2" xfId="31617"/>
    <cellStyle name="Comma 3 2 4 5 6 2 3" xfId="24110"/>
    <cellStyle name="Comma 3 2 4 5 6 3" xfId="8963"/>
    <cellStyle name="Comma 3 2 4 5 6 3 2" xfId="16457"/>
    <cellStyle name="Comma 3 2 4 5 6 3 2 2" xfId="32663"/>
    <cellStyle name="Comma 3 2 4 5 6 3 3" xfId="25169"/>
    <cellStyle name="Comma 3 2 4 5 6 4" xfId="11797"/>
    <cellStyle name="Comma 3 2 4 5 6 4 2" xfId="28003"/>
    <cellStyle name="Comma 3 2 4 5 6 5" xfId="17178"/>
    <cellStyle name="Comma 3 2 4 5 6 5 2" xfId="33310"/>
    <cellStyle name="Comma 3 2 4 5 6 6" xfId="20440"/>
    <cellStyle name="Comma 3 2 4 5 7" xfId="4659"/>
    <cellStyle name="Comma 3 2 4 5 7 2" xfId="8329"/>
    <cellStyle name="Comma 3 2 4 5 7 2 2" xfId="15836"/>
    <cellStyle name="Comma 3 2 4 5 7 2 2 2" xfId="32042"/>
    <cellStyle name="Comma 3 2 4 5 7 2 3" xfId="24535"/>
    <cellStyle name="Comma 3 2 4 5 7 3" xfId="9243"/>
    <cellStyle name="Comma 3 2 4 5 7 3 2" xfId="16705"/>
    <cellStyle name="Comma 3 2 4 5 7 3 2 2" xfId="32911"/>
    <cellStyle name="Comma 3 2 4 5 7 3 3" xfId="25449"/>
    <cellStyle name="Comma 3 2 4 5 7 4" xfId="12222"/>
    <cellStyle name="Comma 3 2 4 5 7 4 2" xfId="28428"/>
    <cellStyle name="Comma 3 2 4 5 7 5" xfId="17179"/>
    <cellStyle name="Comma 3 2 4 5 7 5 2" xfId="33311"/>
    <cellStyle name="Comma 3 2 4 5 7 6" xfId="20865"/>
    <cellStyle name="Comma 3 2 4 5 8" xfId="5087"/>
    <cellStyle name="Comma 3 2 4 5 8 2" xfId="8752"/>
    <cellStyle name="Comma 3 2 4 5 8 2 2" xfId="16259"/>
    <cellStyle name="Comma 3 2 4 5 8 2 2 2" xfId="32465"/>
    <cellStyle name="Comma 3 2 4 5 8 2 3" xfId="24958"/>
    <cellStyle name="Comma 3 2 4 5 8 3" xfId="12644"/>
    <cellStyle name="Comma 3 2 4 5 8 3 2" xfId="28850"/>
    <cellStyle name="Comma 3 2 4 5 8 4" xfId="21293"/>
    <cellStyle name="Comma 3 2 4 5 9" xfId="5758"/>
    <cellStyle name="Comma 3 2 4 5 9 2" xfId="13273"/>
    <cellStyle name="Comma 3 2 4 5 9 2 2" xfId="29479"/>
    <cellStyle name="Comma 3 2 4 5 9 3" xfId="21964"/>
    <cellStyle name="Comma 3 2 4 6" xfId="2191"/>
    <cellStyle name="Comma 3 2 4 6 2" xfId="3099"/>
    <cellStyle name="Comma 3 2 4 6 2 2" xfId="6881"/>
    <cellStyle name="Comma 3 2 4 6 2 2 2" xfId="14392"/>
    <cellStyle name="Comma 3 2 4 6 2 2 2 2" xfId="30598"/>
    <cellStyle name="Comma 3 2 4 6 2 2 3" xfId="23087"/>
    <cellStyle name="Comma 3 2 4 6 2 3" xfId="8928"/>
    <cellStyle name="Comma 3 2 4 6 2 3 2" xfId="16427"/>
    <cellStyle name="Comma 3 2 4 6 2 3 2 2" xfId="32633"/>
    <cellStyle name="Comma 3 2 4 6 2 3 3" xfId="25134"/>
    <cellStyle name="Comma 3 2 4 6 2 4" xfId="10792"/>
    <cellStyle name="Comma 3 2 4 6 2 4 2" xfId="26998"/>
    <cellStyle name="Comma 3 2 4 6 2 5" xfId="17181"/>
    <cellStyle name="Comma 3 2 4 6 2 5 2" xfId="33313"/>
    <cellStyle name="Comma 3 2 4 6 2 6" xfId="19321"/>
    <cellStyle name="Comma 3 2 4 6 3" xfId="6025"/>
    <cellStyle name="Comma 3 2 4 6 3 2" xfId="13539"/>
    <cellStyle name="Comma 3 2 4 6 3 2 2" xfId="29745"/>
    <cellStyle name="Comma 3 2 4 6 3 3" xfId="22231"/>
    <cellStyle name="Comma 3 2 4 6 4" xfId="8999"/>
    <cellStyle name="Comma 3 2 4 6 4 2" xfId="16491"/>
    <cellStyle name="Comma 3 2 4 6 4 2 2" xfId="32697"/>
    <cellStyle name="Comma 3 2 4 6 4 3" xfId="25205"/>
    <cellStyle name="Comma 3 2 4 6 5" xfId="9948"/>
    <cellStyle name="Comma 3 2 4 6 5 2" xfId="26154"/>
    <cellStyle name="Comma 3 2 4 6 6" xfId="17180"/>
    <cellStyle name="Comma 3 2 4 6 6 2" xfId="33312"/>
    <cellStyle name="Comma 3 2 4 6 7" xfId="18476"/>
    <cellStyle name="Comma 3 2 4 7" xfId="2674"/>
    <cellStyle name="Comma 3 2 4 7 2" xfId="6458"/>
    <cellStyle name="Comma 3 2 4 7 2 2" xfId="13970"/>
    <cellStyle name="Comma 3 2 4 7 2 2 2" xfId="30176"/>
    <cellStyle name="Comma 3 2 4 7 2 3" xfId="22664"/>
    <cellStyle name="Comma 3 2 4 7 3" xfId="8984"/>
    <cellStyle name="Comma 3 2 4 7 3 2" xfId="16477"/>
    <cellStyle name="Comma 3 2 4 7 3 2 2" xfId="32683"/>
    <cellStyle name="Comma 3 2 4 7 3 3" xfId="25190"/>
    <cellStyle name="Comma 3 2 4 7 4" xfId="10370"/>
    <cellStyle name="Comma 3 2 4 7 4 2" xfId="26576"/>
    <cellStyle name="Comma 3 2 4 7 5" xfId="17182"/>
    <cellStyle name="Comma 3 2 4 7 5 2" xfId="33314"/>
    <cellStyle name="Comma 3 2 4 7 6" xfId="18898"/>
    <cellStyle name="Comma 3 2 4 8" xfId="3601"/>
    <cellStyle name="Comma 3 2 4 8 2" xfId="7314"/>
    <cellStyle name="Comma 3 2 4 8 2 2" xfId="14823"/>
    <cellStyle name="Comma 3 2 4 8 2 2 2" xfId="31029"/>
    <cellStyle name="Comma 3 2 4 8 2 3" xfId="23520"/>
    <cellStyle name="Comma 3 2 4 8 3" xfId="8947"/>
    <cellStyle name="Comma 3 2 4 8 3 2" xfId="16442"/>
    <cellStyle name="Comma 3 2 4 8 3 2 2" xfId="32648"/>
    <cellStyle name="Comma 3 2 4 8 3 3" xfId="25153"/>
    <cellStyle name="Comma 3 2 4 8 4" xfId="11215"/>
    <cellStyle name="Comma 3 2 4 8 4 2" xfId="27421"/>
    <cellStyle name="Comma 3 2 4 8 5" xfId="17183"/>
    <cellStyle name="Comma 3 2 4 8 5 2" xfId="33315"/>
    <cellStyle name="Comma 3 2 4 8 6" xfId="19812"/>
    <cellStyle name="Comma 3 2 4 9" xfId="3378"/>
    <cellStyle name="Comma 3 2 4 9 2" xfId="5510"/>
    <cellStyle name="Comma 3 2 4 9 2 2" xfId="21716"/>
    <cellStyle name="Comma 3 2 4 9 3" xfId="17184"/>
    <cellStyle name="Comma 3 2 4 9 3 2" xfId="33316"/>
    <cellStyle name="Comma 3 2 4 9 4" xfId="19598"/>
    <cellStyle name="Comma 3 2 5" xfId="1613"/>
    <cellStyle name="Comma 3 2 5 10" xfId="4076"/>
    <cellStyle name="Comma 3 2 5 10 2" xfId="7746"/>
    <cellStyle name="Comma 3 2 5 10 2 2" xfId="15253"/>
    <cellStyle name="Comma 3 2 5 10 2 2 2" xfId="31459"/>
    <cellStyle name="Comma 3 2 5 10 2 3" xfId="23952"/>
    <cellStyle name="Comma 3 2 5 10 3" xfId="9217"/>
    <cellStyle name="Comma 3 2 5 10 3 2" xfId="16683"/>
    <cellStyle name="Comma 3 2 5 10 3 2 2" xfId="32889"/>
    <cellStyle name="Comma 3 2 5 10 3 3" xfId="25423"/>
    <cellStyle name="Comma 3 2 5 10 4" xfId="11639"/>
    <cellStyle name="Comma 3 2 5 10 4 2" xfId="27845"/>
    <cellStyle name="Comma 3 2 5 10 5" xfId="17186"/>
    <cellStyle name="Comma 3 2 5 10 5 2" xfId="33318"/>
    <cellStyle name="Comma 3 2 5 10 6" xfId="20282"/>
    <cellStyle name="Comma 3 2 5 11" xfId="4501"/>
    <cellStyle name="Comma 3 2 5 11 2" xfId="8171"/>
    <cellStyle name="Comma 3 2 5 11 2 2" xfId="15678"/>
    <cellStyle name="Comma 3 2 5 11 2 2 2" xfId="31884"/>
    <cellStyle name="Comma 3 2 5 11 2 3" xfId="24377"/>
    <cellStyle name="Comma 3 2 5 11 3" xfId="8982"/>
    <cellStyle name="Comma 3 2 5 11 3 2" xfId="16476"/>
    <cellStyle name="Comma 3 2 5 11 3 2 2" xfId="32682"/>
    <cellStyle name="Comma 3 2 5 11 3 3" xfId="25188"/>
    <cellStyle name="Comma 3 2 5 11 4" xfId="12064"/>
    <cellStyle name="Comma 3 2 5 11 4 2" xfId="28270"/>
    <cellStyle name="Comma 3 2 5 11 5" xfId="17187"/>
    <cellStyle name="Comma 3 2 5 11 5 2" xfId="33319"/>
    <cellStyle name="Comma 3 2 5 11 6" xfId="20707"/>
    <cellStyle name="Comma 3 2 5 12" xfId="4928"/>
    <cellStyle name="Comma 3 2 5 12 2" xfId="8594"/>
    <cellStyle name="Comma 3 2 5 12 2 2" xfId="16101"/>
    <cellStyle name="Comma 3 2 5 12 2 2 2" xfId="32307"/>
    <cellStyle name="Comma 3 2 5 12 2 3" xfId="24800"/>
    <cellStyle name="Comma 3 2 5 12 3" xfId="12486"/>
    <cellStyle name="Comma 3 2 5 12 3 2" xfId="28692"/>
    <cellStyle name="Comma 3 2 5 12 4" xfId="21134"/>
    <cellStyle name="Comma 3 2 5 13" xfId="5574"/>
    <cellStyle name="Comma 3 2 5 13 2" xfId="13091"/>
    <cellStyle name="Comma 3 2 5 13 2 2" xfId="29297"/>
    <cellStyle name="Comma 3 2 5 13 3" xfId="21780"/>
    <cellStyle name="Comma 3 2 5 14" xfId="9527"/>
    <cellStyle name="Comma 3 2 5 14 2" xfId="25733"/>
    <cellStyle name="Comma 3 2 5 15" xfId="17185"/>
    <cellStyle name="Comma 3 2 5 15 2" xfId="33317"/>
    <cellStyle name="Comma 3 2 5 16" xfId="18052"/>
    <cellStyle name="Comma 3 2 5 2" xfId="1744"/>
    <cellStyle name="Comma 3 2 5 2 10" xfId="5613"/>
    <cellStyle name="Comma 3 2 5 2 10 2" xfId="13128"/>
    <cellStyle name="Comma 3 2 5 2 10 2 2" xfId="29334"/>
    <cellStyle name="Comma 3 2 5 2 10 3" xfId="21819"/>
    <cellStyle name="Comma 3 2 5 2 11" xfId="9541"/>
    <cellStyle name="Comma 3 2 5 2 11 2" xfId="25747"/>
    <cellStyle name="Comma 3 2 5 2 12" xfId="17188"/>
    <cellStyle name="Comma 3 2 5 2 12 2" xfId="33320"/>
    <cellStyle name="Comma 3 2 5 2 13" xfId="18066"/>
    <cellStyle name="Comma 3 2 5 2 2" xfId="1906"/>
    <cellStyle name="Comma 3 2 5 2 2 10" xfId="9686"/>
    <cellStyle name="Comma 3 2 5 2 2 10 2" xfId="25892"/>
    <cellStyle name="Comma 3 2 5 2 2 11" xfId="17189"/>
    <cellStyle name="Comma 3 2 5 2 2 11 2" xfId="33321"/>
    <cellStyle name="Comma 3 2 5 2 2 12" xfId="18212"/>
    <cellStyle name="Comma 3 2 5 2 2 2" xfId="2413"/>
    <cellStyle name="Comma 3 2 5 2 2 2 2" xfId="3260"/>
    <cellStyle name="Comma 3 2 5 2 2 2 2 2" xfId="7042"/>
    <cellStyle name="Comma 3 2 5 2 2 2 2 2 2" xfId="14553"/>
    <cellStyle name="Comma 3 2 5 2 2 2 2 2 2 2" xfId="30759"/>
    <cellStyle name="Comma 3 2 5 2 2 2 2 2 3" xfId="23248"/>
    <cellStyle name="Comma 3 2 5 2 2 2 2 3" xfId="5869"/>
    <cellStyle name="Comma 3 2 5 2 2 2 2 3 2" xfId="13384"/>
    <cellStyle name="Comma 3 2 5 2 2 2 2 3 2 2" xfId="29590"/>
    <cellStyle name="Comma 3 2 5 2 2 2 2 3 3" xfId="22075"/>
    <cellStyle name="Comma 3 2 5 2 2 2 2 4" xfId="10953"/>
    <cellStyle name="Comma 3 2 5 2 2 2 2 4 2" xfId="27159"/>
    <cellStyle name="Comma 3 2 5 2 2 2 2 5" xfId="17191"/>
    <cellStyle name="Comma 3 2 5 2 2 2 2 5 2" xfId="33323"/>
    <cellStyle name="Comma 3 2 5 2 2 2 2 6" xfId="19482"/>
    <cellStyle name="Comma 3 2 5 2 2 2 3" xfId="6197"/>
    <cellStyle name="Comma 3 2 5 2 2 2 3 2" xfId="13709"/>
    <cellStyle name="Comma 3 2 5 2 2 2 3 2 2" xfId="29915"/>
    <cellStyle name="Comma 3 2 5 2 2 2 3 3" xfId="22403"/>
    <cellStyle name="Comma 3 2 5 2 2 2 4" xfId="5478"/>
    <cellStyle name="Comma 3 2 5 2 2 2 4 2" xfId="13016"/>
    <cellStyle name="Comma 3 2 5 2 2 2 4 2 2" xfId="29222"/>
    <cellStyle name="Comma 3 2 5 2 2 2 4 3" xfId="21684"/>
    <cellStyle name="Comma 3 2 5 2 2 2 5" xfId="10109"/>
    <cellStyle name="Comma 3 2 5 2 2 2 5 2" xfId="26315"/>
    <cellStyle name="Comma 3 2 5 2 2 2 6" xfId="17190"/>
    <cellStyle name="Comma 3 2 5 2 2 2 6 2" xfId="33322"/>
    <cellStyle name="Comma 3 2 5 2 2 2 7" xfId="18637"/>
    <cellStyle name="Comma 3 2 5 2 2 3" xfId="2835"/>
    <cellStyle name="Comma 3 2 5 2 2 3 2" xfId="6619"/>
    <cellStyle name="Comma 3 2 5 2 2 3 2 2" xfId="14131"/>
    <cellStyle name="Comma 3 2 5 2 2 3 2 2 2" xfId="30337"/>
    <cellStyle name="Comma 3 2 5 2 2 3 2 3" xfId="22825"/>
    <cellStyle name="Comma 3 2 5 2 2 3 3" xfId="9131"/>
    <cellStyle name="Comma 3 2 5 2 2 3 3 2" xfId="16608"/>
    <cellStyle name="Comma 3 2 5 2 2 3 3 2 2" xfId="32814"/>
    <cellStyle name="Comma 3 2 5 2 2 3 3 3" xfId="25337"/>
    <cellStyle name="Comma 3 2 5 2 2 3 4" xfId="10531"/>
    <cellStyle name="Comma 3 2 5 2 2 3 4 2" xfId="26737"/>
    <cellStyle name="Comma 3 2 5 2 2 3 5" xfId="17192"/>
    <cellStyle name="Comma 3 2 5 2 2 3 5 2" xfId="33324"/>
    <cellStyle name="Comma 3 2 5 2 2 3 6" xfId="19059"/>
    <cellStyle name="Comma 3 2 5 2 2 4" xfId="3766"/>
    <cellStyle name="Comma 3 2 5 2 2 4 2" xfId="7476"/>
    <cellStyle name="Comma 3 2 5 2 2 4 2 2" xfId="14985"/>
    <cellStyle name="Comma 3 2 5 2 2 4 2 2 2" xfId="31191"/>
    <cellStyle name="Comma 3 2 5 2 2 4 2 3" xfId="23682"/>
    <cellStyle name="Comma 3 2 5 2 2 4 3" xfId="9128"/>
    <cellStyle name="Comma 3 2 5 2 2 4 3 2" xfId="16605"/>
    <cellStyle name="Comma 3 2 5 2 2 4 3 2 2" xfId="32811"/>
    <cellStyle name="Comma 3 2 5 2 2 4 3 3" xfId="25334"/>
    <cellStyle name="Comma 3 2 5 2 2 4 4" xfId="11376"/>
    <cellStyle name="Comma 3 2 5 2 2 4 4 2" xfId="27582"/>
    <cellStyle name="Comma 3 2 5 2 2 4 5" xfId="17193"/>
    <cellStyle name="Comma 3 2 5 2 2 4 5 2" xfId="33325"/>
    <cellStyle name="Comma 3 2 5 2 2 4 6" xfId="19977"/>
    <cellStyle name="Comma 3 2 5 2 2 5" xfId="3609"/>
    <cellStyle name="Comma 3 2 5 2 2 5 2" xfId="9074"/>
    <cellStyle name="Comma 3 2 5 2 2 5 2 2" xfId="25280"/>
    <cellStyle name="Comma 3 2 5 2 2 5 3" xfId="17194"/>
    <cellStyle name="Comma 3 2 5 2 2 5 3 2" xfId="33326"/>
    <cellStyle name="Comma 3 2 5 2 2 5 4" xfId="19820"/>
    <cellStyle name="Comma 3 2 5 2 2 6" xfId="4235"/>
    <cellStyle name="Comma 3 2 5 2 2 6 2" xfId="7905"/>
    <cellStyle name="Comma 3 2 5 2 2 6 2 2" xfId="15412"/>
    <cellStyle name="Comma 3 2 5 2 2 6 2 2 2" xfId="31618"/>
    <cellStyle name="Comma 3 2 5 2 2 6 2 3" xfId="24111"/>
    <cellStyle name="Comma 3 2 5 2 2 6 3" xfId="9334"/>
    <cellStyle name="Comma 3 2 5 2 2 6 3 2" xfId="16777"/>
    <cellStyle name="Comma 3 2 5 2 2 6 3 2 2" xfId="32983"/>
    <cellStyle name="Comma 3 2 5 2 2 6 3 3" xfId="25540"/>
    <cellStyle name="Comma 3 2 5 2 2 6 4" xfId="11798"/>
    <cellStyle name="Comma 3 2 5 2 2 6 4 2" xfId="28004"/>
    <cellStyle name="Comma 3 2 5 2 2 6 5" xfId="17195"/>
    <cellStyle name="Comma 3 2 5 2 2 6 5 2" xfId="33327"/>
    <cellStyle name="Comma 3 2 5 2 2 6 6" xfId="20441"/>
    <cellStyle name="Comma 3 2 5 2 2 7" xfId="4660"/>
    <cellStyle name="Comma 3 2 5 2 2 7 2" xfId="8330"/>
    <cellStyle name="Comma 3 2 5 2 2 7 2 2" xfId="15837"/>
    <cellStyle name="Comma 3 2 5 2 2 7 2 2 2" xfId="32043"/>
    <cellStyle name="Comma 3 2 5 2 2 7 2 3" xfId="24536"/>
    <cellStyle name="Comma 3 2 5 2 2 7 3" xfId="5396"/>
    <cellStyle name="Comma 3 2 5 2 2 7 3 2" xfId="12945"/>
    <cellStyle name="Comma 3 2 5 2 2 7 3 2 2" xfId="29151"/>
    <cellStyle name="Comma 3 2 5 2 2 7 3 3" xfId="21602"/>
    <cellStyle name="Comma 3 2 5 2 2 7 4" xfId="12223"/>
    <cellStyle name="Comma 3 2 5 2 2 7 4 2" xfId="28429"/>
    <cellStyle name="Comma 3 2 5 2 2 7 5" xfId="17196"/>
    <cellStyle name="Comma 3 2 5 2 2 7 5 2" xfId="33328"/>
    <cellStyle name="Comma 3 2 5 2 2 7 6" xfId="20866"/>
    <cellStyle name="Comma 3 2 5 2 2 8" xfId="5088"/>
    <cellStyle name="Comma 3 2 5 2 2 8 2" xfId="8753"/>
    <cellStyle name="Comma 3 2 5 2 2 8 2 2" xfId="16260"/>
    <cellStyle name="Comma 3 2 5 2 2 8 2 2 2" xfId="32466"/>
    <cellStyle name="Comma 3 2 5 2 2 8 2 3" xfId="24959"/>
    <cellStyle name="Comma 3 2 5 2 2 8 3" xfId="12645"/>
    <cellStyle name="Comma 3 2 5 2 2 8 3 2" xfId="28851"/>
    <cellStyle name="Comma 3 2 5 2 2 8 4" xfId="21294"/>
    <cellStyle name="Comma 3 2 5 2 2 9" xfId="5759"/>
    <cellStyle name="Comma 3 2 5 2 2 9 2" xfId="13274"/>
    <cellStyle name="Comma 3 2 5 2 2 9 2 2" xfId="29480"/>
    <cellStyle name="Comma 3 2 5 2 2 9 3" xfId="21965"/>
    <cellStyle name="Comma 3 2 5 2 3" xfId="2264"/>
    <cellStyle name="Comma 3 2 5 2 3 2" xfId="3115"/>
    <cellStyle name="Comma 3 2 5 2 3 2 2" xfId="6897"/>
    <cellStyle name="Comma 3 2 5 2 3 2 2 2" xfId="14408"/>
    <cellStyle name="Comma 3 2 5 2 3 2 2 2 2" xfId="30614"/>
    <cellStyle name="Comma 3 2 5 2 3 2 2 3" xfId="23103"/>
    <cellStyle name="Comma 3 2 5 2 3 2 3" xfId="9183"/>
    <cellStyle name="Comma 3 2 5 2 3 2 3 2" xfId="16654"/>
    <cellStyle name="Comma 3 2 5 2 3 2 3 2 2" xfId="32860"/>
    <cellStyle name="Comma 3 2 5 2 3 2 3 3" xfId="25389"/>
    <cellStyle name="Comma 3 2 5 2 3 2 4" xfId="10808"/>
    <cellStyle name="Comma 3 2 5 2 3 2 4 2" xfId="27014"/>
    <cellStyle name="Comma 3 2 5 2 3 2 5" xfId="17198"/>
    <cellStyle name="Comma 3 2 5 2 3 2 5 2" xfId="33330"/>
    <cellStyle name="Comma 3 2 5 2 3 2 6" xfId="19337"/>
    <cellStyle name="Comma 3 2 5 2 3 3" xfId="6052"/>
    <cellStyle name="Comma 3 2 5 2 3 3 2" xfId="13564"/>
    <cellStyle name="Comma 3 2 5 2 3 3 2 2" xfId="29770"/>
    <cellStyle name="Comma 3 2 5 2 3 3 3" xfId="22258"/>
    <cellStyle name="Comma 3 2 5 2 3 4" xfId="8897"/>
    <cellStyle name="Comma 3 2 5 2 3 4 2" xfId="16400"/>
    <cellStyle name="Comma 3 2 5 2 3 4 2 2" xfId="32606"/>
    <cellStyle name="Comma 3 2 5 2 3 4 3" xfId="25103"/>
    <cellStyle name="Comma 3 2 5 2 3 5" xfId="9964"/>
    <cellStyle name="Comma 3 2 5 2 3 5 2" xfId="26170"/>
    <cellStyle name="Comma 3 2 5 2 3 6" xfId="17197"/>
    <cellStyle name="Comma 3 2 5 2 3 6 2" xfId="33329"/>
    <cellStyle name="Comma 3 2 5 2 3 7" xfId="18492"/>
    <cellStyle name="Comma 3 2 5 2 4" xfId="2690"/>
    <cellStyle name="Comma 3 2 5 2 4 2" xfId="6474"/>
    <cellStyle name="Comma 3 2 5 2 4 2 2" xfId="13986"/>
    <cellStyle name="Comma 3 2 5 2 4 2 2 2" xfId="30192"/>
    <cellStyle name="Comma 3 2 5 2 4 2 3" xfId="22680"/>
    <cellStyle name="Comma 3 2 5 2 4 3" xfId="9065"/>
    <cellStyle name="Comma 3 2 5 2 4 3 2" xfId="16547"/>
    <cellStyle name="Comma 3 2 5 2 4 3 2 2" xfId="32753"/>
    <cellStyle name="Comma 3 2 5 2 4 3 3" xfId="25271"/>
    <cellStyle name="Comma 3 2 5 2 4 4" xfId="10386"/>
    <cellStyle name="Comma 3 2 5 2 4 4 2" xfId="26592"/>
    <cellStyle name="Comma 3 2 5 2 4 5" xfId="17199"/>
    <cellStyle name="Comma 3 2 5 2 4 5 2" xfId="33331"/>
    <cellStyle name="Comma 3 2 5 2 4 6" xfId="18914"/>
    <cellStyle name="Comma 3 2 5 2 5" xfId="3620"/>
    <cellStyle name="Comma 3 2 5 2 5 2" xfId="7330"/>
    <cellStyle name="Comma 3 2 5 2 5 2 2" xfId="14839"/>
    <cellStyle name="Comma 3 2 5 2 5 2 2 2" xfId="31045"/>
    <cellStyle name="Comma 3 2 5 2 5 2 3" xfId="23536"/>
    <cellStyle name="Comma 3 2 5 2 5 3" xfId="9006"/>
    <cellStyle name="Comma 3 2 5 2 5 3 2" xfId="16497"/>
    <cellStyle name="Comma 3 2 5 2 5 3 2 2" xfId="32703"/>
    <cellStyle name="Comma 3 2 5 2 5 3 3" xfId="25212"/>
    <cellStyle name="Comma 3 2 5 2 5 4" xfId="11231"/>
    <cellStyle name="Comma 3 2 5 2 5 4 2" xfId="27437"/>
    <cellStyle name="Comma 3 2 5 2 5 5" xfId="17200"/>
    <cellStyle name="Comma 3 2 5 2 5 5 2" xfId="33332"/>
    <cellStyle name="Comma 3 2 5 2 5 6" xfId="19831"/>
    <cellStyle name="Comma 3 2 5 2 6" xfId="3876"/>
    <cellStyle name="Comma 3 2 5 2 6 2" xfId="5534"/>
    <cellStyle name="Comma 3 2 5 2 6 2 2" xfId="21740"/>
    <cellStyle name="Comma 3 2 5 2 6 3" xfId="17201"/>
    <cellStyle name="Comma 3 2 5 2 6 3 2" xfId="33333"/>
    <cellStyle name="Comma 3 2 5 2 6 4" xfId="20087"/>
    <cellStyle name="Comma 3 2 5 2 7" xfId="4090"/>
    <cellStyle name="Comma 3 2 5 2 7 2" xfId="7760"/>
    <cellStyle name="Comma 3 2 5 2 7 2 2" xfId="15267"/>
    <cellStyle name="Comma 3 2 5 2 7 2 2 2" xfId="31473"/>
    <cellStyle name="Comma 3 2 5 2 7 2 3" xfId="23966"/>
    <cellStyle name="Comma 3 2 5 2 7 3" xfId="5466"/>
    <cellStyle name="Comma 3 2 5 2 7 3 2" xfId="13004"/>
    <cellStyle name="Comma 3 2 5 2 7 3 2 2" xfId="29210"/>
    <cellStyle name="Comma 3 2 5 2 7 3 3" xfId="21672"/>
    <cellStyle name="Comma 3 2 5 2 7 4" xfId="11653"/>
    <cellStyle name="Comma 3 2 5 2 7 4 2" xfId="27859"/>
    <cellStyle name="Comma 3 2 5 2 7 5" xfId="17202"/>
    <cellStyle name="Comma 3 2 5 2 7 5 2" xfId="33334"/>
    <cellStyle name="Comma 3 2 5 2 7 6" xfId="20296"/>
    <cellStyle name="Comma 3 2 5 2 8" xfId="4515"/>
    <cellStyle name="Comma 3 2 5 2 8 2" xfId="8185"/>
    <cellStyle name="Comma 3 2 5 2 8 2 2" xfId="15692"/>
    <cellStyle name="Comma 3 2 5 2 8 2 2 2" xfId="31898"/>
    <cellStyle name="Comma 3 2 5 2 8 2 3" xfId="24391"/>
    <cellStyle name="Comma 3 2 5 2 8 3" xfId="8924"/>
    <cellStyle name="Comma 3 2 5 2 8 3 2" xfId="16423"/>
    <cellStyle name="Comma 3 2 5 2 8 3 2 2" xfId="32629"/>
    <cellStyle name="Comma 3 2 5 2 8 3 3" xfId="25130"/>
    <cellStyle name="Comma 3 2 5 2 8 4" xfId="12078"/>
    <cellStyle name="Comma 3 2 5 2 8 4 2" xfId="28284"/>
    <cellStyle name="Comma 3 2 5 2 8 5" xfId="17203"/>
    <cellStyle name="Comma 3 2 5 2 8 5 2" xfId="33335"/>
    <cellStyle name="Comma 3 2 5 2 8 6" xfId="20721"/>
    <cellStyle name="Comma 3 2 5 2 9" xfId="4942"/>
    <cellStyle name="Comma 3 2 5 2 9 2" xfId="8608"/>
    <cellStyle name="Comma 3 2 5 2 9 2 2" xfId="16115"/>
    <cellStyle name="Comma 3 2 5 2 9 2 2 2" xfId="32321"/>
    <cellStyle name="Comma 3 2 5 2 9 2 3" xfId="24814"/>
    <cellStyle name="Comma 3 2 5 2 9 3" xfId="12500"/>
    <cellStyle name="Comma 3 2 5 2 9 3 2" xfId="28706"/>
    <cellStyle name="Comma 3 2 5 2 9 4" xfId="21148"/>
    <cellStyle name="Comma 3 2 5 3" xfId="1762"/>
    <cellStyle name="Comma 3 2 5 3 10" xfId="5627"/>
    <cellStyle name="Comma 3 2 5 3 10 2" xfId="13142"/>
    <cellStyle name="Comma 3 2 5 3 10 2 2" xfId="29348"/>
    <cellStyle name="Comma 3 2 5 3 10 3" xfId="21833"/>
    <cellStyle name="Comma 3 2 5 3 11" xfId="9555"/>
    <cellStyle name="Comma 3 2 5 3 11 2" xfId="25761"/>
    <cellStyle name="Comma 3 2 5 3 12" xfId="17204"/>
    <cellStyle name="Comma 3 2 5 3 12 2" xfId="33336"/>
    <cellStyle name="Comma 3 2 5 3 13" xfId="18080"/>
    <cellStyle name="Comma 3 2 5 3 2" xfId="1907"/>
    <cellStyle name="Comma 3 2 5 3 2 10" xfId="9687"/>
    <cellStyle name="Comma 3 2 5 3 2 10 2" xfId="25893"/>
    <cellStyle name="Comma 3 2 5 3 2 11" xfId="17205"/>
    <cellStyle name="Comma 3 2 5 3 2 11 2" xfId="33337"/>
    <cellStyle name="Comma 3 2 5 3 2 12" xfId="18213"/>
    <cellStyle name="Comma 3 2 5 3 2 2" xfId="2414"/>
    <cellStyle name="Comma 3 2 5 3 2 2 2" xfId="3261"/>
    <cellStyle name="Comma 3 2 5 3 2 2 2 2" xfId="7043"/>
    <cellStyle name="Comma 3 2 5 3 2 2 2 2 2" xfId="14554"/>
    <cellStyle name="Comma 3 2 5 3 2 2 2 2 2 2" xfId="30760"/>
    <cellStyle name="Comma 3 2 5 3 2 2 2 2 3" xfId="23249"/>
    <cellStyle name="Comma 3 2 5 3 2 2 2 3" xfId="8878"/>
    <cellStyle name="Comma 3 2 5 3 2 2 2 3 2" xfId="16382"/>
    <cellStyle name="Comma 3 2 5 3 2 2 2 3 2 2" xfId="32588"/>
    <cellStyle name="Comma 3 2 5 3 2 2 2 3 3" xfId="25084"/>
    <cellStyle name="Comma 3 2 5 3 2 2 2 4" xfId="10954"/>
    <cellStyle name="Comma 3 2 5 3 2 2 2 4 2" xfId="27160"/>
    <cellStyle name="Comma 3 2 5 3 2 2 2 5" xfId="17207"/>
    <cellStyle name="Comma 3 2 5 3 2 2 2 5 2" xfId="33339"/>
    <cellStyle name="Comma 3 2 5 3 2 2 2 6" xfId="19483"/>
    <cellStyle name="Comma 3 2 5 3 2 2 3" xfId="6198"/>
    <cellStyle name="Comma 3 2 5 3 2 2 3 2" xfId="13710"/>
    <cellStyle name="Comma 3 2 5 3 2 2 3 2 2" xfId="29916"/>
    <cellStyle name="Comma 3 2 5 3 2 2 3 3" xfId="22404"/>
    <cellStyle name="Comma 3 2 5 3 2 2 4" xfId="9168"/>
    <cellStyle name="Comma 3 2 5 3 2 2 4 2" xfId="16642"/>
    <cellStyle name="Comma 3 2 5 3 2 2 4 2 2" xfId="32848"/>
    <cellStyle name="Comma 3 2 5 3 2 2 4 3" xfId="25374"/>
    <cellStyle name="Comma 3 2 5 3 2 2 5" xfId="10110"/>
    <cellStyle name="Comma 3 2 5 3 2 2 5 2" xfId="26316"/>
    <cellStyle name="Comma 3 2 5 3 2 2 6" xfId="17206"/>
    <cellStyle name="Comma 3 2 5 3 2 2 6 2" xfId="33338"/>
    <cellStyle name="Comma 3 2 5 3 2 2 7" xfId="18638"/>
    <cellStyle name="Comma 3 2 5 3 2 3" xfId="2836"/>
    <cellStyle name="Comma 3 2 5 3 2 3 2" xfId="6620"/>
    <cellStyle name="Comma 3 2 5 3 2 3 2 2" xfId="14132"/>
    <cellStyle name="Comma 3 2 5 3 2 3 2 2 2" xfId="30338"/>
    <cellStyle name="Comma 3 2 5 3 2 3 2 3" xfId="22826"/>
    <cellStyle name="Comma 3 2 5 3 2 3 3" xfId="5491"/>
    <cellStyle name="Comma 3 2 5 3 2 3 3 2" xfId="13026"/>
    <cellStyle name="Comma 3 2 5 3 2 3 3 2 2" xfId="29232"/>
    <cellStyle name="Comma 3 2 5 3 2 3 3 3" xfId="21697"/>
    <cellStyle name="Comma 3 2 5 3 2 3 4" xfId="10532"/>
    <cellStyle name="Comma 3 2 5 3 2 3 4 2" xfId="26738"/>
    <cellStyle name="Comma 3 2 5 3 2 3 5" xfId="17208"/>
    <cellStyle name="Comma 3 2 5 3 2 3 5 2" xfId="33340"/>
    <cellStyle name="Comma 3 2 5 3 2 3 6" xfId="19060"/>
    <cellStyle name="Comma 3 2 5 3 2 4" xfId="3767"/>
    <cellStyle name="Comma 3 2 5 3 2 4 2" xfId="7477"/>
    <cellStyle name="Comma 3 2 5 3 2 4 2 2" xfId="14986"/>
    <cellStyle name="Comma 3 2 5 3 2 4 2 2 2" xfId="31192"/>
    <cellStyle name="Comma 3 2 5 3 2 4 2 3" xfId="23683"/>
    <cellStyle name="Comma 3 2 5 3 2 4 3" xfId="9082"/>
    <cellStyle name="Comma 3 2 5 3 2 4 3 2" xfId="16562"/>
    <cellStyle name="Comma 3 2 5 3 2 4 3 2 2" xfId="32768"/>
    <cellStyle name="Comma 3 2 5 3 2 4 3 3" xfId="25288"/>
    <cellStyle name="Comma 3 2 5 3 2 4 4" xfId="11377"/>
    <cellStyle name="Comma 3 2 5 3 2 4 4 2" xfId="27583"/>
    <cellStyle name="Comma 3 2 5 3 2 4 5" xfId="17209"/>
    <cellStyle name="Comma 3 2 5 3 2 4 5 2" xfId="33341"/>
    <cellStyle name="Comma 3 2 5 3 2 4 6" xfId="19978"/>
    <cellStyle name="Comma 3 2 5 3 2 5" xfId="3579"/>
    <cellStyle name="Comma 3 2 5 3 2 5 2" xfId="5565"/>
    <cellStyle name="Comma 3 2 5 3 2 5 2 2" xfId="21771"/>
    <cellStyle name="Comma 3 2 5 3 2 5 3" xfId="17210"/>
    <cellStyle name="Comma 3 2 5 3 2 5 3 2" xfId="33342"/>
    <cellStyle name="Comma 3 2 5 3 2 5 4" xfId="19792"/>
    <cellStyle name="Comma 3 2 5 3 2 6" xfId="4236"/>
    <cellStyle name="Comma 3 2 5 3 2 6 2" xfId="7906"/>
    <cellStyle name="Comma 3 2 5 3 2 6 2 2" xfId="15413"/>
    <cellStyle name="Comma 3 2 5 3 2 6 2 2 2" xfId="31619"/>
    <cellStyle name="Comma 3 2 5 3 2 6 2 3" xfId="24112"/>
    <cellStyle name="Comma 3 2 5 3 2 6 3" xfId="9170"/>
    <cellStyle name="Comma 3 2 5 3 2 6 3 2" xfId="16644"/>
    <cellStyle name="Comma 3 2 5 3 2 6 3 2 2" xfId="32850"/>
    <cellStyle name="Comma 3 2 5 3 2 6 3 3" xfId="25376"/>
    <cellStyle name="Comma 3 2 5 3 2 6 4" xfId="11799"/>
    <cellStyle name="Comma 3 2 5 3 2 6 4 2" xfId="28005"/>
    <cellStyle name="Comma 3 2 5 3 2 6 5" xfId="17211"/>
    <cellStyle name="Comma 3 2 5 3 2 6 5 2" xfId="33343"/>
    <cellStyle name="Comma 3 2 5 3 2 6 6" xfId="20442"/>
    <cellStyle name="Comma 3 2 5 3 2 7" xfId="4661"/>
    <cellStyle name="Comma 3 2 5 3 2 7 2" xfId="8331"/>
    <cellStyle name="Comma 3 2 5 3 2 7 2 2" xfId="15838"/>
    <cellStyle name="Comma 3 2 5 3 2 7 2 2 2" xfId="32044"/>
    <cellStyle name="Comma 3 2 5 3 2 7 2 3" xfId="24537"/>
    <cellStyle name="Comma 3 2 5 3 2 7 3" xfId="5526"/>
    <cellStyle name="Comma 3 2 5 3 2 7 3 2" xfId="13052"/>
    <cellStyle name="Comma 3 2 5 3 2 7 3 2 2" xfId="29258"/>
    <cellStyle name="Comma 3 2 5 3 2 7 3 3" xfId="21732"/>
    <cellStyle name="Comma 3 2 5 3 2 7 4" xfId="12224"/>
    <cellStyle name="Comma 3 2 5 3 2 7 4 2" xfId="28430"/>
    <cellStyle name="Comma 3 2 5 3 2 7 5" xfId="17212"/>
    <cellStyle name="Comma 3 2 5 3 2 7 5 2" xfId="33344"/>
    <cellStyle name="Comma 3 2 5 3 2 7 6" xfId="20867"/>
    <cellStyle name="Comma 3 2 5 3 2 8" xfId="5089"/>
    <cellStyle name="Comma 3 2 5 3 2 8 2" xfId="8754"/>
    <cellStyle name="Comma 3 2 5 3 2 8 2 2" xfId="16261"/>
    <cellStyle name="Comma 3 2 5 3 2 8 2 2 2" xfId="32467"/>
    <cellStyle name="Comma 3 2 5 3 2 8 2 3" xfId="24960"/>
    <cellStyle name="Comma 3 2 5 3 2 8 3" xfId="12646"/>
    <cellStyle name="Comma 3 2 5 3 2 8 3 2" xfId="28852"/>
    <cellStyle name="Comma 3 2 5 3 2 8 4" xfId="21295"/>
    <cellStyle name="Comma 3 2 5 3 2 9" xfId="5760"/>
    <cellStyle name="Comma 3 2 5 3 2 9 2" xfId="13275"/>
    <cellStyle name="Comma 3 2 5 3 2 9 2 2" xfId="29481"/>
    <cellStyle name="Comma 3 2 5 3 2 9 3" xfId="21966"/>
    <cellStyle name="Comma 3 2 5 3 3" xfId="2280"/>
    <cellStyle name="Comma 3 2 5 3 3 2" xfId="3129"/>
    <cellStyle name="Comma 3 2 5 3 3 2 2" xfId="6911"/>
    <cellStyle name="Comma 3 2 5 3 3 2 2 2" xfId="14422"/>
    <cellStyle name="Comma 3 2 5 3 3 2 2 2 2" xfId="30628"/>
    <cellStyle name="Comma 3 2 5 3 3 2 2 3" xfId="23117"/>
    <cellStyle name="Comma 3 2 5 3 3 2 3" xfId="9336"/>
    <cellStyle name="Comma 3 2 5 3 3 2 3 2" xfId="16779"/>
    <cellStyle name="Comma 3 2 5 3 3 2 3 2 2" xfId="32985"/>
    <cellStyle name="Comma 3 2 5 3 3 2 3 3" xfId="25542"/>
    <cellStyle name="Comma 3 2 5 3 3 2 4" xfId="10822"/>
    <cellStyle name="Comma 3 2 5 3 3 2 4 2" xfId="27028"/>
    <cellStyle name="Comma 3 2 5 3 3 2 5" xfId="17214"/>
    <cellStyle name="Comma 3 2 5 3 3 2 5 2" xfId="33346"/>
    <cellStyle name="Comma 3 2 5 3 3 2 6" xfId="19351"/>
    <cellStyle name="Comma 3 2 5 3 3 3" xfId="6066"/>
    <cellStyle name="Comma 3 2 5 3 3 3 2" xfId="13578"/>
    <cellStyle name="Comma 3 2 5 3 3 3 2 2" xfId="29784"/>
    <cellStyle name="Comma 3 2 5 3 3 3 3" xfId="22272"/>
    <cellStyle name="Comma 3 2 5 3 3 4" xfId="9042"/>
    <cellStyle name="Comma 3 2 5 3 3 4 2" xfId="16531"/>
    <cellStyle name="Comma 3 2 5 3 3 4 2 2" xfId="32737"/>
    <cellStyle name="Comma 3 2 5 3 3 4 3" xfId="25248"/>
    <cellStyle name="Comma 3 2 5 3 3 5" xfId="9978"/>
    <cellStyle name="Comma 3 2 5 3 3 5 2" xfId="26184"/>
    <cellStyle name="Comma 3 2 5 3 3 6" xfId="17213"/>
    <cellStyle name="Comma 3 2 5 3 3 6 2" xfId="33345"/>
    <cellStyle name="Comma 3 2 5 3 3 7" xfId="18506"/>
    <cellStyle name="Comma 3 2 5 3 4" xfId="2704"/>
    <cellStyle name="Comma 3 2 5 3 4 2" xfId="6488"/>
    <cellStyle name="Comma 3 2 5 3 4 2 2" xfId="14000"/>
    <cellStyle name="Comma 3 2 5 3 4 2 2 2" xfId="30206"/>
    <cellStyle name="Comma 3 2 5 3 4 2 3" xfId="22694"/>
    <cellStyle name="Comma 3 2 5 3 4 3" xfId="5235"/>
    <cellStyle name="Comma 3 2 5 3 4 3 2" xfId="12786"/>
    <cellStyle name="Comma 3 2 5 3 4 3 2 2" xfId="28992"/>
    <cellStyle name="Comma 3 2 5 3 4 3 3" xfId="21441"/>
    <cellStyle name="Comma 3 2 5 3 4 4" xfId="10400"/>
    <cellStyle name="Comma 3 2 5 3 4 4 2" xfId="26606"/>
    <cellStyle name="Comma 3 2 5 3 4 5" xfId="17215"/>
    <cellStyle name="Comma 3 2 5 3 4 5 2" xfId="33347"/>
    <cellStyle name="Comma 3 2 5 3 4 6" xfId="18928"/>
    <cellStyle name="Comma 3 2 5 3 5" xfId="3634"/>
    <cellStyle name="Comma 3 2 5 3 5 2" xfId="7344"/>
    <cellStyle name="Comma 3 2 5 3 5 2 2" xfId="14853"/>
    <cellStyle name="Comma 3 2 5 3 5 2 2 2" xfId="31059"/>
    <cellStyle name="Comma 3 2 5 3 5 2 3" xfId="23550"/>
    <cellStyle name="Comma 3 2 5 3 5 3" xfId="5652"/>
    <cellStyle name="Comma 3 2 5 3 5 3 2" xfId="13167"/>
    <cellStyle name="Comma 3 2 5 3 5 3 2 2" xfId="29373"/>
    <cellStyle name="Comma 3 2 5 3 5 3 3" xfId="21858"/>
    <cellStyle name="Comma 3 2 5 3 5 4" xfId="11245"/>
    <cellStyle name="Comma 3 2 5 3 5 4 2" xfId="27451"/>
    <cellStyle name="Comma 3 2 5 3 5 5" xfId="17216"/>
    <cellStyle name="Comma 3 2 5 3 5 5 2" xfId="33348"/>
    <cellStyle name="Comma 3 2 5 3 5 6" xfId="19845"/>
    <cellStyle name="Comma 3 2 5 3 6" xfId="3558"/>
    <cellStyle name="Comma 3 2 5 3 6 2" xfId="5224"/>
    <cellStyle name="Comma 3 2 5 3 6 2 2" xfId="21430"/>
    <cellStyle name="Comma 3 2 5 3 6 3" xfId="17217"/>
    <cellStyle name="Comma 3 2 5 3 6 3 2" xfId="33349"/>
    <cellStyle name="Comma 3 2 5 3 6 4" xfId="19773"/>
    <cellStyle name="Comma 3 2 5 3 7" xfId="4104"/>
    <cellStyle name="Comma 3 2 5 3 7 2" xfId="7774"/>
    <cellStyle name="Comma 3 2 5 3 7 2 2" xfId="15281"/>
    <cellStyle name="Comma 3 2 5 3 7 2 2 2" xfId="31487"/>
    <cellStyle name="Comma 3 2 5 3 7 2 3" xfId="23980"/>
    <cellStyle name="Comma 3 2 5 3 7 3" xfId="9163"/>
    <cellStyle name="Comma 3 2 5 3 7 3 2" xfId="16637"/>
    <cellStyle name="Comma 3 2 5 3 7 3 2 2" xfId="32843"/>
    <cellStyle name="Comma 3 2 5 3 7 3 3" xfId="25369"/>
    <cellStyle name="Comma 3 2 5 3 7 4" xfId="11667"/>
    <cellStyle name="Comma 3 2 5 3 7 4 2" xfId="27873"/>
    <cellStyle name="Comma 3 2 5 3 7 5" xfId="17218"/>
    <cellStyle name="Comma 3 2 5 3 7 5 2" xfId="33350"/>
    <cellStyle name="Comma 3 2 5 3 7 6" xfId="20310"/>
    <cellStyle name="Comma 3 2 5 3 8" xfId="4529"/>
    <cellStyle name="Comma 3 2 5 3 8 2" xfId="8199"/>
    <cellStyle name="Comma 3 2 5 3 8 2 2" xfId="15706"/>
    <cellStyle name="Comma 3 2 5 3 8 2 2 2" xfId="31912"/>
    <cellStyle name="Comma 3 2 5 3 8 2 3" xfId="24405"/>
    <cellStyle name="Comma 3 2 5 3 8 3" xfId="9199"/>
    <cellStyle name="Comma 3 2 5 3 8 3 2" xfId="16669"/>
    <cellStyle name="Comma 3 2 5 3 8 3 2 2" xfId="32875"/>
    <cellStyle name="Comma 3 2 5 3 8 3 3" xfId="25405"/>
    <cellStyle name="Comma 3 2 5 3 8 4" xfId="12092"/>
    <cellStyle name="Comma 3 2 5 3 8 4 2" xfId="28298"/>
    <cellStyle name="Comma 3 2 5 3 8 5" xfId="17219"/>
    <cellStyle name="Comma 3 2 5 3 8 5 2" xfId="33351"/>
    <cellStyle name="Comma 3 2 5 3 8 6" xfId="20735"/>
    <cellStyle name="Comma 3 2 5 3 9" xfId="4956"/>
    <cellStyle name="Comma 3 2 5 3 9 2" xfId="8622"/>
    <cellStyle name="Comma 3 2 5 3 9 2 2" xfId="16129"/>
    <cellStyle name="Comma 3 2 5 3 9 2 2 2" xfId="32335"/>
    <cellStyle name="Comma 3 2 5 3 9 2 3" xfId="24828"/>
    <cellStyle name="Comma 3 2 5 3 9 3" xfId="12514"/>
    <cellStyle name="Comma 3 2 5 3 9 3 2" xfId="28720"/>
    <cellStyle name="Comma 3 2 5 3 9 4" xfId="21162"/>
    <cellStyle name="Comma 3 2 5 4" xfId="1780"/>
    <cellStyle name="Comma 3 2 5 4 10" xfId="5641"/>
    <cellStyle name="Comma 3 2 5 4 10 2" xfId="13156"/>
    <cellStyle name="Comma 3 2 5 4 10 2 2" xfId="29362"/>
    <cellStyle name="Comma 3 2 5 4 10 3" xfId="21847"/>
    <cellStyle name="Comma 3 2 5 4 11" xfId="9569"/>
    <cellStyle name="Comma 3 2 5 4 11 2" xfId="25775"/>
    <cellStyle name="Comma 3 2 5 4 12" xfId="17220"/>
    <cellStyle name="Comma 3 2 5 4 12 2" xfId="33352"/>
    <cellStyle name="Comma 3 2 5 4 13" xfId="18094"/>
    <cellStyle name="Comma 3 2 5 4 2" xfId="1908"/>
    <cellStyle name="Comma 3 2 5 4 2 10" xfId="9688"/>
    <cellStyle name="Comma 3 2 5 4 2 10 2" xfId="25894"/>
    <cellStyle name="Comma 3 2 5 4 2 11" xfId="17221"/>
    <cellStyle name="Comma 3 2 5 4 2 11 2" xfId="33353"/>
    <cellStyle name="Comma 3 2 5 4 2 12" xfId="18214"/>
    <cellStyle name="Comma 3 2 5 4 2 2" xfId="2415"/>
    <cellStyle name="Comma 3 2 5 4 2 2 2" xfId="3262"/>
    <cellStyle name="Comma 3 2 5 4 2 2 2 2" xfId="7044"/>
    <cellStyle name="Comma 3 2 5 4 2 2 2 2 2" xfId="14555"/>
    <cellStyle name="Comma 3 2 5 4 2 2 2 2 2 2" xfId="30761"/>
    <cellStyle name="Comma 3 2 5 4 2 2 2 2 3" xfId="23250"/>
    <cellStyle name="Comma 3 2 5 4 2 2 2 3" xfId="9219"/>
    <cellStyle name="Comma 3 2 5 4 2 2 2 3 2" xfId="16684"/>
    <cellStyle name="Comma 3 2 5 4 2 2 2 3 2 2" xfId="32890"/>
    <cellStyle name="Comma 3 2 5 4 2 2 2 3 3" xfId="25425"/>
    <cellStyle name="Comma 3 2 5 4 2 2 2 4" xfId="10955"/>
    <cellStyle name="Comma 3 2 5 4 2 2 2 4 2" xfId="27161"/>
    <cellStyle name="Comma 3 2 5 4 2 2 2 5" xfId="17223"/>
    <cellStyle name="Comma 3 2 5 4 2 2 2 5 2" xfId="33355"/>
    <cellStyle name="Comma 3 2 5 4 2 2 2 6" xfId="19484"/>
    <cellStyle name="Comma 3 2 5 4 2 2 3" xfId="6199"/>
    <cellStyle name="Comma 3 2 5 4 2 2 3 2" xfId="13711"/>
    <cellStyle name="Comma 3 2 5 4 2 2 3 2 2" xfId="29917"/>
    <cellStyle name="Comma 3 2 5 4 2 2 3 3" xfId="22405"/>
    <cellStyle name="Comma 3 2 5 4 2 2 4" xfId="9156"/>
    <cellStyle name="Comma 3 2 5 4 2 2 4 2" xfId="16630"/>
    <cellStyle name="Comma 3 2 5 4 2 2 4 2 2" xfId="32836"/>
    <cellStyle name="Comma 3 2 5 4 2 2 4 3" xfId="25362"/>
    <cellStyle name="Comma 3 2 5 4 2 2 5" xfId="10111"/>
    <cellStyle name="Comma 3 2 5 4 2 2 5 2" xfId="26317"/>
    <cellStyle name="Comma 3 2 5 4 2 2 6" xfId="17222"/>
    <cellStyle name="Comma 3 2 5 4 2 2 6 2" xfId="33354"/>
    <cellStyle name="Comma 3 2 5 4 2 2 7" xfId="18639"/>
    <cellStyle name="Comma 3 2 5 4 2 3" xfId="2837"/>
    <cellStyle name="Comma 3 2 5 4 2 3 2" xfId="6621"/>
    <cellStyle name="Comma 3 2 5 4 2 3 2 2" xfId="14133"/>
    <cellStyle name="Comma 3 2 5 4 2 3 2 2 2" xfId="30339"/>
    <cellStyle name="Comma 3 2 5 4 2 3 2 3" xfId="22827"/>
    <cellStyle name="Comma 3 2 5 4 2 3 3" xfId="9050"/>
    <cellStyle name="Comma 3 2 5 4 2 3 3 2" xfId="16536"/>
    <cellStyle name="Comma 3 2 5 4 2 3 3 2 2" xfId="32742"/>
    <cellStyle name="Comma 3 2 5 4 2 3 3 3" xfId="25256"/>
    <cellStyle name="Comma 3 2 5 4 2 3 4" xfId="10533"/>
    <cellStyle name="Comma 3 2 5 4 2 3 4 2" xfId="26739"/>
    <cellStyle name="Comma 3 2 5 4 2 3 5" xfId="17224"/>
    <cellStyle name="Comma 3 2 5 4 2 3 5 2" xfId="33356"/>
    <cellStyle name="Comma 3 2 5 4 2 3 6" xfId="19061"/>
    <cellStyle name="Comma 3 2 5 4 2 4" xfId="3768"/>
    <cellStyle name="Comma 3 2 5 4 2 4 2" xfId="7478"/>
    <cellStyle name="Comma 3 2 5 4 2 4 2 2" xfId="14987"/>
    <cellStyle name="Comma 3 2 5 4 2 4 2 2 2" xfId="31193"/>
    <cellStyle name="Comma 3 2 5 4 2 4 2 3" xfId="23684"/>
    <cellStyle name="Comma 3 2 5 4 2 4 3" xfId="9029"/>
    <cellStyle name="Comma 3 2 5 4 2 4 3 2" xfId="16518"/>
    <cellStyle name="Comma 3 2 5 4 2 4 3 2 2" xfId="32724"/>
    <cellStyle name="Comma 3 2 5 4 2 4 3 3" xfId="25235"/>
    <cellStyle name="Comma 3 2 5 4 2 4 4" xfId="11378"/>
    <cellStyle name="Comma 3 2 5 4 2 4 4 2" xfId="27584"/>
    <cellStyle name="Comma 3 2 5 4 2 4 5" xfId="17225"/>
    <cellStyle name="Comma 3 2 5 4 2 4 5 2" xfId="33357"/>
    <cellStyle name="Comma 3 2 5 4 2 4 6" xfId="19979"/>
    <cellStyle name="Comma 3 2 5 4 2 5" xfId="3584"/>
    <cellStyle name="Comma 3 2 5 4 2 5 2" xfId="9072"/>
    <cellStyle name="Comma 3 2 5 4 2 5 2 2" xfId="25278"/>
    <cellStyle name="Comma 3 2 5 4 2 5 3" xfId="17226"/>
    <cellStyle name="Comma 3 2 5 4 2 5 3 2" xfId="33358"/>
    <cellStyle name="Comma 3 2 5 4 2 5 4" xfId="19796"/>
    <cellStyle name="Comma 3 2 5 4 2 6" xfId="4237"/>
    <cellStyle name="Comma 3 2 5 4 2 6 2" xfId="7907"/>
    <cellStyle name="Comma 3 2 5 4 2 6 2 2" xfId="15414"/>
    <cellStyle name="Comma 3 2 5 4 2 6 2 2 2" xfId="31620"/>
    <cellStyle name="Comma 3 2 5 4 2 6 2 3" xfId="24113"/>
    <cellStyle name="Comma 3 2 5 4 2 6 3" xfId="5545"/>
    <cellStyle name="Comma 3 2 5 4 2 6 3 2" xfId="13065"/>
    <cellStyle name="Comma 3 2 5 4 2 6 3 2 2" xfId="29271"/>
    <cellStyle name="Comma 3 2 5 4 2 6 3 3" xfId="21751"/>
    <cellStyle name="Comma 3 2 5 4 2 6 4" xfId="11800"/>
    <cellStyle name="Comma 3 2 5 4 2 6 4 2" xfId="28006"/>
    <cellStyle name="Comma 3 2 5 4 2 6 5" xfId="17227"/>
    <cellStyle name="Comma 3 2 5 4 2 6 5 2" xfId="33359"/>
    <cellStyle name="Comma 3 2 5 4 2 6 6" xfId="20443"/>
    <cellStyle name="Comma 3 2 5 4 2 7" xfId="4662"/>
    <cellStyle name="Comma 3 2 5 4 2 7 2" xfId="8332"/>
    <cellStyle name="Comma 3 2 5 4 2 7 2 2" xfId="15839"/>
    <cellStyle name="Comma 3 2 5 4 2 7 2 2 2" xfId="32045"/>
    <cellStyle name="Comma 3 2 5 4 2 7 2 3" xfId="24538"/>
    <cellStyle name="Comma 3 2 5 4 2 7 3" xfId="5241"/>
    <cellStyle name="Comma 3 2 5 4 2 7 3 2" xfId="12791"/>
    <cellStyle name="Comma 3 2 5 4 2 7 3 2 2" xfId="28997"/>
    <cellStyle name="Comma 3 2 5 4 2 7 3 3" xfId="21447"/>
    <cellStyle name="Comma 3 2 5 4 2 7 4" xfId="12225"/>
    <cellStyle name="Comma 3 2 5 4 2 7 4 2" xfId="28431"/>
    <cellStyle name="Comma 3 2 5 4 2 7 5" xfId="17228"/>
    <cellStyle name="Comma 3 2 5 4 2 7 5 2" xfId="33360"/>
    <cellStyle name="Comma 3 2 5 4 2 7 6" xfId="20868"/>
    <cellStyle name="Comma 3 2 5 4 2 8" xfId="5090"/>
    <cellStyle name="Comma 3 2 5 4 2 8 2" xfId="8755"/>
    <cellStyle name="Comma 3 2 5 4 2 8 2 2" xfId="16262"/>
    <cellStyle name="Comma 3 2 5 4 2 8 2 2 2" xfId="32468"/>
    <cellStyle name="Comma 3 2 5 4 2 8 2 3" xfId="24961"/>
    <cellStyle name="Comma 3 2 5 4 2 8 3" xfId="12647"/>
    <cellStyle name="Comma 3 2 5 4 2 8 3 2" xfId="28853"/>
    <cellStyle name="Comma 3 2 5 4 2 8 4" xfId="21296"/>
    <cellStyle name="Comma 3 2 5 4 2 9" xfId="5761"/>
    <cellStyle name="Comma 3 2 5 4 2 9 2" xfId="13276"/>
    <cellStyle name="Comma 3 2 5 4 2 9 2 2" xfId="29482"/>
    <cellStyle name="Comma 3 2 5 4 2 9 3" xfId="21967"/>
    <cellStyle name="Comma 3 2 5 4 3" xfId="2296"/>
    <cellStyle name="Comma 3 2 5 4 3 2" xfId="3143"/>
    <cellStyle name="Comma 3 2 5 4 3 2 2" xfId="6925"/>
    <cellStyle name="Comma 3 2 5 4 3 2 2 2" xfId="14436"/>
    <cellStyle name="Comma 3 2 5 4 3 2 2 2 2" xfId="30642"/>
    <cellStyle name="Comma 3 2 5 4 3 2 2 3" xfId="23131"/>
    <cellStyle name="Comma 3 2 5 4 3 2 3" xfId="9300"/>
    <cellStyle name="Comma 3 2 5 4 3 2 3 2" xfId="16751"/>
    <cellStyle name="Comma 3 2 5 4 3 2 3 2 2" xfId="32957"/>
    <cellStyle name="Comma 3 2 5 4 3 2 3 3" xfId="25506"/>
    <cellStyle name="Comma 3 2 5 4 3 2 4" xfId="10836"/>
    <cellStyle name="Comma 3 2 5 4 3 2 4 2" xfId="27042"/>
    <cellStyle name="Comma 3 2 5 4 3 2 5" xfId="17230"/>
    <cellStyle name="Comma 3 2 5 4 3 2 5 2" xfId="33362"/>
    <cellStyle name="Comma 3 2 5 4 3 2 6" xfId="19365"/>
    <cellStyle name="Comma 3 2 5 4 3 3" xfId="6080"/>
    <cellStyle name="Comma 3 2 5 4 3 3 2" xfId="13592"/>
    <cellStyle name="Comma 3 2 5 4 3 3 2 2" xfId="29798"/>
    <cellStyle name="Comma 3 2 5 4 3 3 3" xfId="22286"/>
    <cellStyle name="Comma 3 2 5 4 3 4" xfId="5205"/>
    <cellStyle name="Comma 3 2 5 4 3 4 2" xfId="12761"/>
    <cellStyle name="Comma 3 2 5 4 3 4 2 2" xfId="28967"/>
    <cellStyle name="Comma 3 2 5 4 3 4 3" xfId="21411"/>
    <cellStyle name="Comma 3 2 5 4 3 5" xfId="9992"/>
    <cellStyle name="Comma 3 2 5 4 3 5 2" xfId="26198"/>
    <cellStyle name="Comma 3 2 5 4 3 6" xfId="17229"/>
    <cellStyle name="Comma 3 2 5 4 3 6 2" xfId="33361"/>
    <cellStyle name="Comma 3 2 5 4 3 7" xfId="18520"/>
    <cellStyle name="Comma 3 2 5 4 4" xfId="2718"/>
    <cellStyle name="Comma 3 2 5 4 4 2" xfId="6502"/>
    <cellStyle name="Comma 3 2 5 4 4 2 2" xfId="14014"/>
    <cellStyle name="Comma 3 2 5 4 4 2 2 2" xfId="30220"/>
    <cellStyle name="Comma 3 2 5 4 4 2 3" xfId="22708"/>
    <cellStyle name="Comma 3 2 5 4 4 3" xfId="9287"/>
    <cellStyle name="Comma 3 2 5 4 4 3 2" xfId="16743"/>
    <cellStyle name="Comma 3 2 5 4 4 3 2 2" xfId="32949"/>
    <cellStyle name="Comma 3 2 5 4 4 3 3" xfId="25493"/>
    <cellStyle name="Comma 3 2 5 4 4 4" xfId="10414"/>
    <cellStyle name="Comma 3 2 5 4 4 4 2" xfId="26620"/>
    <cellStyle name="Comma 3 2 5 4 4 5" xfId="17231"/>
    <cellStyle name="Comma 3 2 5 4 4 5 2" xfId="33363"/>
    <cellStyle name="Comma 3 2 5 4 4 6" xfId="18942"/>
    <cellStyle name="Comma 3 2 5 4 5" xfId="3648"/>
    <cellStyle name="Comma 3 2 5 4 5 2" xfId="7358"/>
    <cellStyle name="Comma 3 2 5 4 5 2 2" xfId="14867"/>
    <cellStyle name="Comma 3 2 5 4 5 2 2 2" xfId="31073"/>
    <cellStyle name="Comma 3 2 5 4 5 2 3" xfId="23564"/>
    <cellStyle name="Comma 3 2 5 4 5 3" xfId="5237"/>
    <cellStyle name="Comma 3 2 5 4 5 3 2" xfId="12788"/>
    <cellStyle name="Comma 3 2 5 4 5 3 2 2" xfId="28994"/>
    <cellStyle name="Comma 3 2 5 4 5 3 3" xfId="21443"/>
    <cellStyle name="Comma 3 2 5 4 5 4" xfId="11259"/>
    <cellStyle name="Comma 3 2 5 4 5 4 2" xfId="27465"/>
    <cellStyle name="Comma 3 2 5 4 5 5" xfId="17232"/>
    <cellStyle name="Comma 3 2 5 4 5 5 2" xfId="33364"/>
    <cellStyle name="Comma 3 2 5 4 5 6" xfId="19859"/>
    <cellStyle name="Comma 3 2 5 4 6" xfId="3894"/>
    <cellStyle name="Comma 3 2 5 4 6 2" xfId="9311"/>
    <cellStyle name="Comma 3 2 5 4 6 2 2" xfId="25517"/>
    <cellStyle name="Comma 3 2 5 4 6 3" xfId="17233"/>
    <cellStyle name="Comma 3 2 5 4 6 3 2" xfId="33365"/>
    <cellStyle name="Comma 3 2 5 4 6 4" xfId="20105"/>
    <cellStyle name="Comma 3 2 5 4 7" xfId="4118"/>
    <cellStyle name="Comma 3 2 5 4 7 2" xfId="7788"/>
    <cellStyle name="Comma 3 2 5 4 7 2 2" xfId="15295"/>
    <cellStyle name="Comma 3 2 5 4 7 2 2 2" xfId="31501"/>
    <cellStyle name="Comma 3 2 5 4 7 2 3" xfId="23994"/>
    <cellStyle name="Comma 3 2 5 4 7 3" xfId="5556"/>
    <cellStyle name="Comma 3 2 5 4 7 3 2" xfId="13075"/>
    <cellStyle name="Comma 3 2 5 4 7 3 2 2" xfId="29281"/>
    <cellStyle name="Comma 3 2 5 4 7 3 3" xfId="21762"/>
    <cellStyle name="Comma 3 2 5 4 7 4" xfId="11681"/>
    <cellStyle name="Comma 3 2 5 4 7 4 2" xfId="27887"/>
    <cellStyle name="Comma 3 2 5 4 7 5" xfId="17234"/>
    <cellStyle name="Comma 3 2 5 4 7 5 2" xfId="33366"/>
    <cellStyle name="Comma 3 2 5 4 7 6" xfId="20324"/>
    <cellStyle name="Comma 3 2 5 4 8" xfId="4543"/>
    <cellStyle name="Comma 3 2 5 4 8 2" xfId="8213"/>
    <cellStyle name="Comma 3 2 5 4 8 2 2" xfId="15720"/>
    <cellStyle name="Comma 3 2 5 4 8 2 2 2" xfId="31926"/>
    <cellStyle name="Comma 3 2 5 4 8 2 3" xfId="24419"/>
    <cellStyle name="Comma 3 2 5 4 8 3" xfId="9169"/>
    <cellStyle name="Comma 3 2 5 4 8 3 2" xfId="16643"/>
    <cellStyle name="Comma 3 2 5 4 8 3 2 2" xfId="32849"/>
    <cellStyle name="Comma 3 2 5 4 8 3 3" xfId="25375"/>
    <cellStyle name="Comma 3 2 5 4 8 4" xfId="12106"/>
    <cellStyle name="Comma 3 2 5 4 8 4 2" xfId="28312"/>
    <cellStyle name="Comma 3 2 5 4 8 5" xfId="17235"/>
    <cellStyle name="Comma 3 2 5 4 8 5 2" xfId="33367"/>
    <cellStyle name="Comma 3 2 5 4 8 6" xfId="20749"/>
    <cellStyle name="Comma 3 2 5 4 9" xfId="4970"/>
    <cellStyle name="Comma 3 2 5 4 9 2" xfId="8636"/>
    <cellStyle name="Comma 3 2 5 4 9 2 2" xfId="16143"/>
    <cellStyle name="Comma 3 2 5 4 9 2 2 2" xfId="32349"/>
    <cellStyle name="Comma 3 2 5 4 9 2 3" xfId="24842"/>
    <cellStyle name="Comma 3 2 5 4 9 3" xfId="12528"/>
    <cellStyle name="Comma 3 2 5 4 9 3 2" xfId="28734"/>
    <cellStyle name="Comma 3 2 5 4 9 4" xfId="21176"/>
    <cellStyle name="Comma 3 2 5 5" xfId="1909"/>
    <cellStyle name="Comma 3 2 5 5 10" xfId="9689"/>
    <cellStyle name="Comma 3 2 5 5 10 2" xfId="25895"/>
    <cellStyle name="Comma 3 2 5 5 11" xfId="17236"/>
    <cellStyle name="Comma 3 2 5 5 11 2" xfId="33368"/>
    <cellStyle name="Comma 3 2 5 5 12" xfId="18215"/>
    <cellStyle name="Comma 3 2 5 5 2" xfId="2416"/>
    <cellStyle name="Comma 3 2 5 5 2 2" xfId="3263"/>
    <cellStyle name="Comma 3 2 5 5 2 2 2" xfId="7045"/>
    <cellStyle name="Comma 3 2 5 5 2 2 2 2" xfId="14556"/>
    <cellStyle name="Comma 3 2 5 5 2 2 2 2 2" xfId="30762"/>
    <cellStyle name="Comma 3 2 5 5 2 2 2 3" xfId="23251"/>
    <cellStyle name="Comma 3 2 5 5 2 2 3" xfId="8970"/>
    <cellStyle name="Comma 3 2 5 5 2 2 3 2" xfId="16464"/>
    <cellStyle name="Comma 3 2 5 5 2 2 3 2 2" xfId="32670"/>
    <cellStyle name="Comma 3 2 5 5 2 2 3 3" xfId="25176"/>
    <cellStyle name="Comma 3 2 5 5 2 2 4" xfId="10956"/>
    <cellStyle name="Comma 3 2 5 5 2 2 4 2" xfId="27162"/>
    <cellStyle name="Comma 3 2 5 5 2 2 5" xfId="17238"/>
    <cellStyle name="Comma 3 2 5 5 2 2 5 2" xfId="33370"/>
    <cellStyle name="Comma 3 2 5 5 2 2 6" xfId="19485"/>
    <cellStyle name="Comma 3 2 5 5 2 3" xfId="6200"/>
    <cellStyle name="Comma 3 2 5 5 2 3 2" xfId="13712"/>
    <cellStyle name="Comma 3 2 5 5 2 3 2 2" xfId="29918"/>
    <cellStyle name="Comma 3 2 5 5 2 3 3" xfId="22406"/>
    <cellStyle name="Comma 3 2 5 5 2 4" xfId="8929"/>
    <cellStyle name="Comma 3 2 5 5 2 4 2" xfId="16428"/>
    <cellStyle name="Comma 3 2 5 5 2 4 2 2" xfId="32634"/>
    <cellStyle name="Comma 3 2 5 5 2 4 3" xfId="25135"/>
    <cellStyle name="Comma 3 2 5 5 2 5" xfId="10112"/>
    <cellStyle name="Comma 3 2 5 5 2 5 2" xfId="26318"/>
    <cellStyle name="Comma 3 2 5 5 2 6" xfId="17237"/>
    <cellStyle name="Comma 3 2 5 5 2 6 2" xfId="33369"/>
    <cellStyle name="Comma 3 2 5 5 2 7" xfId="18640"/>
    <cellStyle name="Comma 3 2 5 5 3" xfId="2838"/>
    <cellStyle name="Comma 3 2 5 5 3 2" xfId="6622"/>
    <cellStyle name="Comma 3 2 5 5 3 2 2" xfId="14134"/>
    <cellStyle name="Comma 3 2 5 5 3 2 2 2" xfId="30340"/>
    <cellStyle name="Comma 3 2 5 5 3 2 3" xfId="22828"/>
    <cellStyle name="Comma 3 2 5 5 3 3" xfId="5543"/>
    <cellStyle name="Comma 3 2 5 5 3 3 2" xfId="13064"/>
    <cellStyle name="Comma 3 2 5 5 3 3 2 2" xfId="29270"/>
    <cellStyle name="Comma 3 2 5 5 3 3 3" xfId="21749"/>
    <cellStyle name="Comma 3 2 5 5 3 4" xfId="10534"/>
    <cellStyle name="Comma 3 2 5 5 3 4 2" xfId="26740"/>
    <cellStyle name="Comma 3 2 5 5 3 5" xfId="17239"/>
    <cellStyle name="Comma 3 2 5 5 3 5 2" xfId="33371"/>
    <cellStyle name="Comma 3 2 5 5 3 6" xfId="19062"/>
    <cellStyle name="Comma 3 2 5 5 4" xfId="3769"/>
    <cellStyle name="Comma 3 2 5 5 4 2" xfId="7479"/>
    <cellStyle name="Comma 3 2 5 5 4 2 2" xfId="14988"/>
    <cellStyle name="Comma 3 2 5 5 4 2 2 2" xfId="31194"/>
    <cellStyle name="Comma 3 2 5 5 4 2 3" xfId="23685"/>
    <cellStyle name="Comma 3 2 5 5 4 3" xfId="9139"/>
    <cellStyle name="Comma 3 2 5 5 4 3 2" xfId="16616"/>
    <cellStyle name="Comma 3 2 5 5 4 3 2 2" xfId="32822"/>
    <cellStyle name="Comma 3 2 5 5 4 3 3" xfId="25345"/>
    <cellStyle name="Comma 3 2 5 5 4 4" xfId="11379"/>
    <cellStyle name="Comma 3 2 5 5 4 4 2" xfId="27585"/>
    <cellStyle name="Comma 3 2 5 5 4 5" xfId="17240"/>
    <cellStyle name="Comma 3 2 5 5 4 5 2" xfId="33372"/>
    <cellStyle name="Comma 3 2 5 5 4 6" xfId="19980"/>
    <cellStyle name="Comma 3 2 5 5 5" xfId="3569"/>
    <cellStyle name="Comma 3 2 5 5 5 2" xfId="9302"/>
    <cellStyle name="Comma 3 2 5 5 5 2 2" xfId="25508"/>
    <cellStyle name="Comma 3 2 5 5 5 3" xfId="17241"/>
    <cellStyle name="Comma 3 2 5 5 5 3 2" xfId="33373"/>
    <cellStyle name="Comma 3 2 5 5 5 4" xfId="19783"/>
    <cellStyle name="Comma 3 2 5 5 6" xfId="4238"/>
    <cellStyle name="Comma 3 2 5 5 6 2" xfId="7908"/>
    <cellStyle name="Comma 3 2 5 5 6 2 2" xfId="15415"/>
    <cellStyle name="Comma 3 2 5 5 6 2 2 2" xfId="31621"/>
    <cellStyle name="Comma 3 2 5 5 6 2 3" xfId="24114"/>
    <cellStyle name="Comma 3 2 5 5 6 3" xfId="8871"/>
    <cellStyle name="Comma 3 2 5 5 6 3 2" xfId="16376"/>
    <cellStyle name="Comma 3 2 5 5 6 3 2 2" xfId="32582"/>
    <cellStyle name="Comma 3 2 5 5 6 3 3" xfId="25077"/>
    <cellStyle name="Comma 3 2 5 5 6 4" xfId="11801"/>
    <cellStyle name="Comma 3 2 5 5 6 4 2" xfId="28007"/>
    <cellStyle name="Comma 3 2 5 5 6 5" xfId="17242"/>
    <cellStyle name="Comma 3 2 5 5 6 5 2" xfId="33374"/>
    <cellStyle name="Comma 3 2 5 5 6 6" xfId="20444"/>
    <cellStyle name="Comma 3 2 5 5 7" xfId="4663"/>
    <cellStyle name="Comma 3 2 5 5 7 2" xfId="8333"/>
    <cellStyle name="Comma 3 2 5 5 7 2 2" xfId="15840"/>
    <cellStyle name="Comma 3 2 5 5 7 2 2 2" xfId="32046"/>
    <cellStyle name="Comma 3 2 5 5 7 2 3" xfId="24539"/>
    <cellStyle name="Comma 3 2 5 5 7 3" xfId="5429"/>
    <cellStyle name="Comma 3 2 5 5 7 3 2" xfId="12972"/>
    <cellStyle name="Comma 3 2 5 5 7 3 2 2" xfId="29178"/>
    <cellStyle name="Comma 3 2 5 5 7 3 3" xfId="21635"/>
    <cellStyle name="Comma 3 2 5 5 7 4" xfId="12226"/>
    <cellStyle name="Comma 3 2 5 5 7 4 2" xfId="28432"/>
    <cellStyle name="Comma 3 2 5 5 7 5" xfId="17243"/>
    <cellStyle name="Comma 3 2 5 5 7 5 2" xfId="33375"/>
    <cellStyle name="Comma 3 2 5 5 7 6" xfId="20869"/>
    <cellStyle name="Comma 3 2 5 5 8" xfId="5091"/>
    <cellStyle name="Comma 3 2 5 5 8 2" xfId="8756"/>
    <cellStyle name="Comma 3 2 5 5 8 2 2" xfId="16263"/>
    <cellStyle name="Comma 3 2 5 5 8 2 2 2" xfId="32469"/>
    <cellStyle name="Comma 3 2 5 5 8 2 3" xfId="24962"/>
    <cellStyle name="Comma 3 2 5 5 8 3" xfId="12648"/>
    <cellStyle name="Comma 3 2 5 5 8 3 2" xfId="28854"/>
    <cellStyle name="Comma 3 2 5 5 8 4" xfId="21297"/>
    <cellStyle name="Comma 3 2 5 5 9" xfId="5762"/>
    <cellStyle name="Comma 3 2 5 5 9 2" xfId="13277"/>
    <cellStyle name="Comma 3 2 5 5 9 2 2" xfId="29483"/>
    <cellStyle name="Comma 3 2 5 5 9 3" xfId="21968"/>
    <cellStyle name="Comma 3 2 5 6" xfId="2193"/>
    <cellStyle name="Comma 3 2 5 6 2" xfId="3101"/>
    <cellStyle name="Comma 3 2 5 6 2 2" xfId="6883"/>
    <cellStyle name="Comma 3 2 5 6 2 2 2" xfId="14394"/>
    <cellStyle name="Comma 3 2 5 6 2 2 2 2" xfId="30600"/>
    <cellStyle name="Comma 3 2 5 6 2 2 3" xfId="23089"/>
    <cellStyle name="Comma 3 2 5 6 2 3" xfId="8985"/>
    <cellStyle name="Comma 3 2 5 6 2 3 2" xfId="16478"/>
    <cellStyle name="Comma 3 2 5 6 2 3 2 2" xfId="32684"/>
    <cellStyle name="Comma 3 2 5 6 2 3 3" xfId="25191"/>
    <cellStyle name="Comma 3 2 5 6 2 4" xfId="10794"/>
    <cellStyle name="Comma 3 2 5 6 2 4 2" xfId="27000"/>
    <cellStyle name="Comma 3 2 5 6 2 5" xfId="17245"/>
    <cellStyle name="Comma 3 2 5 6 2 5 2" xfId="33377"/>
    <cellStyle name="Comma 3 2 5 6 2 6" xfId="19323"/>
    <cellStyle name="Comma 3 2 5 6 3" xfId="6027"/>
    <cellStyle name="Comma 3 2 5 6 3 2" xfId="13541"/>
    <cellStyle name="Comma 3 2 5 6 3 2 2" xfId="29747"/>
    <cellStyle name="Comma 3 2 5 6 3 3" xfId="22233"/>
    <cellStyle name="Comma 3 2 5 6 4" xfId="9066"/>
    <cellStyle name="Comma 3 2 5 6 4 2" xfId="16548"/>
    <cellStyle name="Comma 3 2 5 6 4 2 2" xfId="32754"/>
    <cellStyle name="Comma 3 2 5 6 4 3" xfId="25272"/>
    <cellStyle name="Comma 3 2 5 6 5" xfId="9950"/>
    <cellStyle name="Comma 3 2 5 6 5 2" xfId="26156"/>
    <cellStyle name="Comma 3 2 5 6 6" xfId="17244"/>
    <cellStyle name="Comma 3 2 5 6 6 2" xfId="33376"/>
    <cellStyle name="Comma 3 2 5 6 7" xfId="18478"/>
    <cellStyle name="Comma 3 2 5 7" xfId="2676"/>
    <cellStyle name="Comma 3 2 5 7 2" xfId="6460"/>
    <cellStyle name="Comma 3 2 5 7 2 2" xfId="13972"/>
    <cellStyle name="Comma 3 2 5 7 2 2 2" xfId="30178"/>
    <cellStyle name="Comma 3 2 5 7 2 3" xfId="22666"/>
    <cellStyle name="Comma 3 2 5 7 3" xfId="8864"/>
    <cellStyle name="Comma 3 2 5 7 3 2" xfId="16370"/>
    <cellStyle name="Comma 3 2 5 7 3 2 2" xfId="32576"/>
    <cellStyle name="Comma 3 2 5 7 3 3" xfId="25070"/>
    <cellStyle name="Comma 3 2 5 7 4" xfId="10372"/>
    <cellStyle name="Comma 3 2 5 7 4 2" xfId="26578"/>
    <cellStyle name="Comma 3 2 5 7 5" xfId="17246"/>
    <cellStyle name="Comma 3 2 5 7 5 2" xfId="33378"/>
    <cellStyle name="Comma 3 2 5 7 6" xfId="18900"/>
    <cellStyle name="Comma 3 2 5 8" xfId="3603"/>
    <cellStyle name="Comma 3 2 5 8 2" xfId="7316"/>
    <cellStyle name="Comma 3 2 5 8 2 2" xfId="14825"/>
    <cellStyle name="Comma 3 2 5 8 2 2 2" xfId="31031"/>
    <cellStyle name="Comma 3 2 5 8 2 3" xfId="23522"/>
    <cellStyle name="Comma 3 2 5 8 3" xfId="8990"/>
    <cellStyle name="Comma 3 2 5 8 3 2" xfId="16483"/>
    <cellStyle name="Comma 3 2 5 8 3 2 2" xfId="32689"/>
    <cellStyle name="Comma 3 2 5 8 3 3" xfId="25196"/>
    <cellStyle name="Comma 3 2 5 8 4" xfId="11217"/>
    <cellStyle name="Comma 3 2 5 8 4 2" xfId="27423"/>
    <cellStyle name="Comma 3 2 5 8 5" xfId="17247"/>
    <cellStyle name="Comma 3 2 5 8 5 2" xfId="33379"/>
    <cellStyle name="Comma 3 2 5 8 6" xfId="19814"/>
    <cellStyle name="Comma 3 2 5 9" xfId="3659"/>
    <cellStyle name="Comma 3 2 5 9 2" xfId="5514"/>
    <cellStyle name="Comma 3 2 5 9 2 2" xfId="21720"/>
    <cellStyle name="Comma 3 2 5 9 3" xfId="17248"/>
    <cellStyle name="Comma 3 2 5 9 3 2" xfId="33380"/>
    <cellStyle name="Comma 3 2 5 9 4" xfId="19870"/>
    <cellStyle name="Comma 3 2 6" xfId="1615"/>
    <cellStyle name="Comma 3 2 6 10" xfId="4078"/>
    <cellStyle name="Comma 3 2 6 10 2" xfId="7748"/>
    <cellStyle name="Comma 3 2 6 10 2 2" xfId="15255"/>
    <cellStyle name="Comma 3 2 6 10 2 2 2" xfId="31461"/>
    <cellStyle name="Comma 3 2 6 10 2 3" xfId="23954"/>
    <cellStyle name="Comma 3 2 6 10 3" xfId="5568"/>
    <cellStyle name="Comma 3 2 6 10 3 2" xfId="13085"/>
    <cellStyle name="Comma 3 2 6 10 3 2 2" xfId="29291"/>
    <cellStyle name="Comma 3 2 6 10 3 3" xfId="21774"/>
    <cellStyle name="Comma 3 2 6 10 4" xfId="11641"/>
    <cellStyle name="Comma 3 2 6 10 4 2" xfId="27847"/>
    <cellStyle name="Comma 3 2 6 10 5" xfId="17250"/>
    <cellStyle name="Comma 3 2 6 10 5 2" xfId="33382"/>
    <cellStyle name="Comma 3 2 6 10 6" xfId="20284"/>
    <cellStyle name="Comma 3 2 6 11" xfId="4503"/>
    <cellStyle name="Comma 3 2 6 11 2" xfId="8173"/>
    <cellStyle name="Comma 3 2 6 11 2 2" xfId="15680"/>
    <cellStyle name="Comma 3 2 6 11 2 2 2" xfId="31886"/>
    <cellStyle name="Comma 3 2 6 11 2 3" xfId="24379"/>
    <cellStyle name="Comma 3 2 6 11 3" xfId="9254"/>
    <cellStyle name="Comma 3 2 6 11 3 2" xfId="16714"/>
    <cellStyle name="Comma 3 2 6 11 3 2 2" xfId="32920"/>
    <cellStyle name="Comma 3 2 6 11 3 3" xfId="25460"/>
    <cellStyle name="Comma 3 2 6 11 4" xfId="12066"/>
    <cellStyle name="Comma 3 2 6 11 4 2" xfId="28272"/>
    <cellStyle name="Comma 3 2 6 11 5" xfId="17251"/>
    <cellStyle name="Comma 3 2 6 11 5 2" xfId="33383"/>
    <cellStyle name="Comma 3 2 6 11 6" xfId="20709"/>
    <cellStyle name="Comma 3 2 6 12" xfId="4930"/>
    <cellStyle name="Comma 3 2 6 12 2" xfId="8596"/>
    <cellStyle name="Comma 3 2 6 12 2 2" xfId="16103"/>
    <cellStyle name="Comma 3 2 6 12 2 2 2" xfId="32309"/>
    <cellStyle name="Comma 3 2 6 12 2 3" xfId="24802"/>
    <cellStyle name="Comma 3 2 6 12 3" xfId="12488"/>
    <cellStyle name="Comma 3 2 6 12 3 2" xfId="28694"/>
    <cellStyle name="Comma 3 2 6 12 4" xfId="21136"/>
    <cellStyle name="Comma 3 2 6 13" xfId="5576"/>
    <cellStyle name="Comma 3 2 6 13 2" xfId="13093"/>
    <cellStyle name="Comma 3 2 6 13 2 2" xfId="29299"/>
    <cellStyle name="Comma 3 2 6 13 3" xfId="21782"/>
    <cellStyle name="Comma 3 2 6 14" xfId="9529"/>
    <cellStyle name="Comma 3 2 6 14 2" xfId="25735"/>
    <cellStyle name="Comma 3 2 6 15" xfId="17249"/>
    <cellStyle name="Comma 3 2 6 15 2" xfId="33381"/>
    <cellStyle name="Comma 3 2 6 16" xfId="18054"/>
    <cellStyle name="Comma 3 2 6 2" xfId="1746"/>
    <cellStyle name="Comma 3 2 6 2 10" xfId="5615"/>
    <cellStyle name="Comma 3 2 6 2 10 2" xfId="13130"/>
    <cellStyle name="Comma 3 2 6 2 10 2 2" xfId="29336"/>
    <cellStyle name="Comma 3 2 6 2 10 3" xfId="21821"/>
    <cellStyle name="Comma 3 2 6 2 11" xfId="9543"/>
    <cellStyle name="Comma 3 2 6 2 11 2" xfId="25749"/>
    <cellStyle name="Comma 3 2 6 2 12" xfId="17252"/>
    <cellStyle name="Comma 3 2 6 2 12 2" xfId="33384"/>
    <cellStyle name="Comma 3 2 6 2 13" xfId="18068"/>
    <cellStyle name="Comma 3 2 6 2 2" xfId="1910"/>
    <cellStyle name="Comma 3 2 6 2 2 10" xfId="9690"/>
    <cellStyle name="Comma 3 2 6 2 2 10 2" xfId="25896"/>
    <cellStyle name="Comma 3 2 6 2 2 11" xfId="17253"/>
    <cellStyle name="Comma 3 2 6 2 2 11 2" xfId="33385"/>
    <cellStyle name="Comma 3 2 6 2 2 12" xfId="18216"/>
    <cellStyle name="Comma 3 2 6 2 2 2" xfId="2417"/>
    <cellStyle name="Comma 3 2 6 2 2 2 2" xfId="3264"/>
    <cellStyle name="Comma 3 2 6 2 2 2 2 2" xfId="7046"/>
    <cellStyle name="Comma 3 2 6 2 2 2 2 2 2" xfId="14557"/>
    <cellStyle name="Comma 3 2 6 2 2 2 2 2 2 2" xfId="30763"/>
    <cellStyle name="Comma 3 2 6 2 2 2 2 2 3" xfId="23252"/>
    <cellStyle name="Comma 3 2 6 2 2 2 2 3" xfId="5242"/>
    <cellStyle name="Comma 3 2 6 2 2 2 2 3 2" xfId="12792"/>
    <cellStyle name="Comma 3 2 6 2 2 2 2 3 2 2" xfId="28998"/>
    <cellStyle name="Comma 3 2 6 2 2 2 2 3 3" xfId="21448"/>
    <cellStyle name="Comma 3 2 6 2 2 2 2 4" xfId="10957"/>
    <cellStyle name="Comma 3 2 6 2 2 2 2 4 2" xfId="27163"/>
    <cellStyle name="Comma 3 2 6 2 2 2 2 5" xfId="17255"/>
    <cellStyle name="Comma 3 2 6 2 2 2 2 5 2" xfId="33387"/>
    <cellStyle name="Comma 3 2 6 2 2 2 2 6" xfId="19486"/>
    <cellStyle name="Comma 3 2 6 2 2 2 3" xfId="6201"/>
    <cellStyle name="Comma 3 2 6 2 2 2 3 2" xfId="13713"/>
    <cellStyle name="Comma 3 2 6 2 2 2 3 2 2" xfId="29919"/>
    <cellStyle name="Comma 3 2 6 2 2 2 3 3" xfId="22407"/>
    <cellStyle name="Comma 3 2 6 2 2 2 4" xfId="9045"/>
    <cellStyle name="Comma 3 2 6 2 2 2 4 2" xfId="16532"/>
    <cellStyle name="Comma 3 2 6 2 2 2 4 2 2" xfId="32738"/>
    <cellStyle name="Comma 3 2 6 2 2 2 4 3" xfId="25251"/>
    <cellStyle name="Comma 3 2 6 2 2 2 5" xfId="10113"/>
    <cellStyle name="Comma 3 2 6 2 2 2 5 2" xfId="26319"/>
    <cellStyle name="Comma 3 2 6 2 2 2 6" xfId="17254"/>
    <cellStyle name="Comma 3 2 6 2 2 2 6 2" xfId="33386"/>
    <cellStyle name="Comma 3 2 6 2 2 2 7" xfId="18641"/>
    <cellStyle name="Comma 3 2 6 2 2 3" xfId="2839"/>
    <cellStyle name="Comma 3 2 6 2 2 3 2" xfId="6623"/>
    <cellStyle name="Comma 3 2 6 2 2 3 2 2" xfId="14135"/>
    <cellStyle name="Comma 3 2 6 2 2 3 2 2 2" xfId="30341"/>
    <cellStyle name="Comma 3 2 6 2 2 3 2 3" xfId="22829"/>
    <cellStyle name="Comma 3 2 6 2 2 3 3" xfId="9028"/>
    <cellStyle name="Comma 3 2 6 2 2 3 3 2" xfId="16517"/>
    <cellStyle name="Comma 3 2 6 2 2 3 3 2 2" xfId="32723"/>
    <cellStyle name="Comma 3 2 6 2 2 3 3 3" xfId="25234"/>
    <cellStyle name="Comma 3 2 6 2 2 3 4" xfId="10535"/>
    <cellStyle name="Comma 3 2 6 2 2 3 4 2" xfId="26741"/>
    <cellStyle name="Comma 3 2 6 2 2 3 5" xfId="17256"/>
    <cellStyle name="Comma 3 2 6 2 2 3 5 2" xfId="33388"/>
    <cellStyle name="Comma 3 2 6 2 2 3 6" xfId="19063"/>
    <cellStyle name="Comma 3 2 6 2 2 4" xfId="3770"/>
    <cellStyle name="Comma 3 2 6 2 2 4 2" xfId="7480"/>
    <cellStyle name="Comma 3 2 6 2 2 4 2 2" xfId="14989"/>
    <cellStyle name="Comma 3 2 6 2 2 4 2 2 2" xfId="31195"/>
    <cellStyle name="Comma 3 2 6 2 2 4 2 3" xfId="23686"/>
    <cellStyle name="Comma 3 2 6 2 2 4 3" xfId="5397"/>
    <cellStyle name="Comma 3 2 6 2 2 4 3 2" xfId="12946"/>
    <cellStyle name="Comma 3 2 6 2 2 4 3 2 2" xfId="29152"/>
    <cellStyle name="Comma 3 2 6 2 2 4 3 3" xfId="21603"/>
    <cellStyle name="Comma 3 2 6 2 2 4 4" xfId="11380"/>
    <cellStyle name="Comma 3 2 6 2 2 4 4 2" xfId="27586"/>
    <cellStyle name="Comma 3 2 6 2 2 4 5" xfId="17257"/>
    <cellStyle name="Comma 3 2 6 2 2 4 5 2" xfId="33389"/>
    <cellStyle name="Comma 3 2 6 2 2 4 6" xfId="19981"/>
    <cellStyle name="Comma 3 2 6 2 2 5" xfId="3878"/>
    <cellStyle name="Comma 3 2 6 2 2 5 2" xfId="5536"/>
    <cellStyle name="Comma 3 2 6 2 2 5 2 2" xfId="21742"/>
    <cellStyle name="Comma 3 2 6 2 2 5 3" xfId="17258"/>
    <cellStyle name="Comma 3 2 6 2 2 5 3 2" xfId="33390"/>
    <cellStyle name="Comma 3 2 6 2 2 5 4" xfId="20089"/>
    <cellStyle name="Comma 3 2 6 2 2 6" xfId="4239"/>
    <cellStyle name="Comma 3 2 6 2 2 6 2" xfId="7909"/>
    <cellStyle name="Comma 3 2 6 2 2 6 2 2" xfId="15416"/>
    <cellStyle name="Comma 3 2 6 2 2 6 2 2 2" xfId="31622"/>
    <cellStyle name="Comma 3 2 6 2 2 6 2 3" xfId="24115"/>
    <cellStyle name="Comma 3 2 6 2 2 6 3" xfId="8965"/>
    <cellStyle name="Comma 3 2 6 2 2 6 3 2" xfId="16459"/>
    <cellStyle name="Comma 3 2 6 2 2 6 3 2 2" xfId="32665"/>
    <cellStyle name="Comma 3 2 6 2 2 6 3 3" xfId="25171"/>
    <cellStyle name="Comma 3 2 6 2 2 6 4" xfId="11802"/>
    <cellStyle name="Comma 3 2 6 2 2 6 4 2" xfId="28008"/>
    <cellStyle name="Comma 3 2 6 2 2 6 5" xfId="17259"/>
    <cellStyle name="Comma 3 2 6 2 2 6 5 2" xfId="33391"/>
    <cellStyle name="Comma 3 2 6 2 2 6 6" xfId="20445"/>
    <cellStyle name="Comma 3 2 6 2 2 7" xfId="4664"/>
    <cellStyle name="Comma 3 2 6 2 2 7 2" xfId="8334"/>
    <cellStyle name="Comma 3 2 6 2 2 7 2 2" xfId="15841"/>
    <cellStyle name="Comma 3 2 6 2 2 7 2 2 2" xfId="32047"/>
    <cellStyle name="Comma 3 2 6 2 2 7 2 3" xfId="24540"/>
    <cellStyle name="Comma 3 2 6 2 2 7 3" xfId="9127"/>
    <cellStyle name="Comma 3 2 6 2 2 7 3 2" xfId="16604"/>
    <cellStyle name="Comma 3 2 6 2 2 7 3 2 2" xfId="32810"/>
    <cellStyle name="Comma 3 2 6 2 2 7 3 3" xfId="25333"/>
    <cellStyle name="Comma 3 2 6 2 2 7 4" xfId="12227"/>
    <cellStyle name="Comma 3 2 6 2 2 7 4 2" xfId="28433"/>
    <cellStyle name="Comma 3 2 6 2 2 7 5" xfId="17260"/>
    <cellStyle name="Comma 3 2 6 2 2 7 5 2" xfId="33392"/>
    <cellStyle name="Comma 3 2 6 2 2 7 6" xfId="20870"/>
    <cellStyle name="Comma 3 2 6 2 2 8" xfId="5092"/>
    <cellStyle name="Comma 3 2 6 2 2 8 2" xfId="8757"/>
    <cellStyle name="Comma 3 2 6 2 2 8 2 2" xfId="16264"/>
    <cellStyle name="Comma 3 2 6 2 2 8 2 2 2" xfId="32470"/>
    <cellStyle name="Comma 3 2 6 2 2 8 2 3" xfId="24963"/>
    <cellStyle name="Comma 3 2 6 2 2 8 3" xfId="12649"/>
    <cellStyle name="Comma 3 2 6 2 2 8 3 2" xfId="28855"/>
    <cellStyle name="Comma 3 2 6 2 2 8 4" xfId="21298"/>
    <cellStyle name="Comma 3 2 6 2 2 9" xfId="5763"/>
    <cellStyle name="Comma 3 2 6 2 2 9 2" xfId="13278"/>
    <cellStyle name="Comma 3 2 6 2 2 9 2 2" xfId="29484"/>
    <cellStyle name="Comma 3 2 6 2 2 9 3" xfId="21969"/>
    <cellStyle name="Comma 3 2 6 2 3" xfId="2266"/>
    <cellStyle name="Comma 3 2 6 2 3 2" xfId="3117"/>
    <cellStyle name="Comma 3 2 6 2 3 2 2" xfId="6899"/>
    <cellStyle name="Comma 3 2 6 2 3 2 2 2" xfId="14410"/>
    <cellStyle name="Comma 3 2 6 2 3 2 2 2 2" xfId="30616"/>
    <cellStyle name="Comma 3 2 6 2 3 2 2 3" xfId="23105"/>
    <cellStyle name="Comma 3 2 6 2 3 2 3" xfId="9262"/>
    <cellStyle name="Comma 3 2 6 2 3 2 3 2" xfId="16722"/>
    <cellStyle name="Comma 3 2 6 2 3 2 3 2 2" xfId="32928"/>
    <cellStyle name="Comma 3 2 6 2 3 2 3 3" xfId="25468"/>
    <cellStyle name="Comma 3 2 6 2 3 2 4" xfId="10810"/>
    <cellStyle name="Comma 3 2 6 2 3 2 4 2" xfId="27016"/>
    <cellStyle name="Comma 3 2 6 2 3 2 5" xfId="17262"/>
    <cellStyle name="Comma 3 2 6 2 3 2 5 2" xfId="33394"/>
    <cellStyle name="Comma 3 2 6 2 3 2 6" xfId="19339"/>
    <cellStyle name="Comma 3 2 6 2 3 3" xfId="6054"/>
    <cellStyle name="Comma 3 2 6 2 3 3 2" xfId="13566"/>
    <cellStyle name="Comma 3 2 6 2 3 3 2 2" xfId="29772"/>
    <cellStyle name="Comma 3 2 6 2 3 3 3" xfId="22260"/>
    <cellStyle name="Comma 3 2 6 2 3 4" xfId="5199"/>
    <cellStyle name="Comma 3 2 6 2 3 4 2" xfId="12755"/>
    <cellStyle name="Comma 3 2 6 2 3 4 2 2" xfId="28961"/>
    <cellStyle name="Comma 3 2 6 2 3 4 3" xfId="21405"/>
    <cellStyle name="Comma 3 2 6 2 3 5" xfId="9966"/>
    <cellStyle name="Comma 3 2 6 2 3 5 2" xfId="26172"/>
    <cellStyle name="Comma 3 2 6 2 3 6" xfId="17261"/>
    <cellStyle name="Comma 3 2 6 2 3 6 2" xfId="33393"/>
    <cellStyle name="Comma 3 2 6 2 3 7" xfId="18494"/>
    <cellStyle name="Comma 3 2 6 2 4" xfId="2692"/>
    <cellStyle name="Comma 3 2 6 2 4 2" xfId="6476"/>
    <cellStyle name="Comma 3 2 6 2 4 2 2" xfId="13988"/>
    <cellStyle name="Comma 3 2 6 2 4 2 2 2" xfId="30194"/>
    <cellStyle name="Comma 3 2 6 2 4 2 3" xfId="22682"/>
    <cellStyle name="Comma 3 2 6 2 4 3" xfId="5581"/>
    <cellStyle name="Comma 3 2 6 2 4 3 2" xfId="13097"/>
    <cellStyle name="Comma 3 2 6 2 4 3 2 2" xfId="29303"/>
    <cellStyle name="Comma 3 2 6 2 4 3 3" xfId="21787"/>
    <cellStyle name="Comma 3 2 6 2 4 4" xfId="10388"/>
    <cellStyle name="Comma 3 2 6 2 4 4 2" xfId="26594"/>
    <cellStyle name="Comma 3 2 6 2 4 5" xfId="17263"/>
    <cellStyle name="Comma 3 2 6 2 4 5 2" xfId="33395"/>
    <cellStyle name="Comma 3 2 6 2 4 6" xfId="18916"/>
    <cellStyle name="Comma 3 2 6 2 5" xfId="3622"/>
    <cellStyle name="Comma 3 2 6 2 5 2" xfId="7332"/>
    <cellStyle name="Comma 3 2 6 2 5 2 2" xfId="14841"/>
    <cellStyle name="Comma 3 2 6 2 5 2 2 2" xfId="31047"/>
    <cellStyle name="Comma 3 2 6 2 5 2 3" xfId="23538"/>
    <cellStyle name="Comma 3 2 6 2 5 3" xfId="5451"/>
    <cellStyle name="Comma 3 2 6 2 5 3 2" xfId="12993"/>
    <cellStyle name="Comma 3 2 6 2 5 3 2 2" xfId="29199"/>
    <cellStyle name="Comma 3 2 6 2 5 3 3" xfId="21657"/>
    <cellStyle name="Comma 3 2 6 2 5 4" xfId="11233"/>
    <cellStyle name="Comma 3 2 6 2 5 4 2" xfId="27439"/>
    <cellStyle name="Comma 3 2 6 2 5 5" xfId="17264"/>
    <cellStyle name="Comma 3 2 6 2 5 5 2" xfId="33396"/>
    <cellStyle name="Comma 3 2 6 2 5 6" xfId="19833"/>
    <cellStyle name="Comma 3 2 6 2 6" xfId="3586"/>
    <cellStyle name="Comma 3 2 6 2 6 2" xfId="9294"/>
    <cellStyle name="Comma 3 2 6 2 6 2 2" xfId="25500"/>
    <cellStyle name="Comma 3 2 6 2 6 3" xfId="17265"/>
    <cellStyle name="Comma 3 2 6 2 6 3 2" xfId="33397"/>
    <cellStyle name="Comma 3 2 6 2 6 4" xfId="19798"/>
    <cellStyle name="Comma 3 2 6 2 7" xfId="4092"/>
    <cellStyle name="Comma 3 2 6 2 7 2" xfId="7762"/>
    <cellStyle name="Comma 3 2 6 2 7 2 2" xfId="15269"/>
    <cellStyle name="Comma 3 2 6 2 7 2 2 2" xfId="31475"/>
    <cellStyle name="Comma 3 2 6 2 7 2 3" xfId="23968"/>
    <cellStyle name="Comma 3 2 6 2 7 3" xfId="5535"/>
    <cellStyle name="Comma 3 2 6 2 7 3 2" xfId="13059"/>
    <cellStyle name="Comma 3 2 6 2 7 3 2 2" xfId="29265"/>
    <cellStyle name="Comma 3 2 6 2 7 3 3" xfId="21741"/>
    <cellStyle name="Comma 3 2 6 2 7 4" xfId="11655"/>
    <cellStyle name="Comma 3 2 6 2 7 4 2" xfId="27861"/>
    <cellStyle name="Comma 3 2 6 2 7 5" xfId="17266"/>
    <cellStyle name="Comma 3 2 6 2 7 5 2" xfId="33398"/>
    <cellStyle name="Comma 3 2 6 2 7 6" xfId="20298"/>
    <cellStyle name="Comma 3 2 6 2 8" xfId="4517"/>
    <cellStyle name="Comma 3 2 6 2 8 2" xfId="8187"/>
    <cellStyle name="Comma 3 2 6 2 8 2 2" xfId="15694"/>
    <cellStyle name="Comma 3 2 6 2 8 2 2 2" xfId="31900"/>
    <cellStyle name="Comma 3 2 6 2 8 2 3" xfId="24393"/>
    <cellStyle name="Comma 3 2 6 2 8 3" xfId="8888"/>
    <cellStyle name="Comma 3 2 6 2 8 3 2" xfId="16391"/>
    <cellStyle name="Comma 3 2 6 2 8 3 2 2" xfId="32597"/>
    <cellStyle name="Comma 3 2 6 2 8 3 3" xfId="25094"/>
    <cellStyle name="Comma 3 2 6 2 8 4" xfId="12080"/>
    <cellStyle name="Comma 3 2 6 2 8 4 2" xfId="28286"/>
    <cellStyle name="Comma 3 2 6 2 8 5" xfId="17267"/>
    <cellStyle name="Comma 3 2 6 2 8 5 2" xfId="33399"/>
    <cellStyle name="Comma 3 2 6 2 8 6" xfId="20723"/>
    <cellStyle name="Comma 3 2 6 2 9" xfId="4944"/>
    <cellStyle name="Comma 3 2 6 2 9 2" xfId="8610"/>
    <cellStyle name="Comma 3 2 6 2 9 2 2" xfId="16117"/>
    <cellStyle name="Comma 3 2 6 2 9 2 2 2" xfId="32323"/>
    <cellStyle name="Comma 3 2 6 2 9 2 3" xfId="24816"/>
    <cellStyle name="Comma 3 2 6 2 9 3" xfId="12502"/>
    <cellStyle name="Comma 3 2 6 2 9 3 2" xfId="28708"/>
    <cellStyle name="Comma 3 2 6 2 9 4" xfId="21150"/>
    <cellStyle name="Comma 3 2 6 3" xfId="1764"/>
    <cellStyle name="Comma 3 2 6 3 10" xfId="5629"/>
    <cellStyle name="Comma 3 2 6 3 10 2" xfId="13144"/>
    <cellStyle name="Comma 3 2 6 3 10 2 2" xfId="29350"/>
    <cellStyle name="Comma 3 2 6 3 10 3" xfId="21835"/>
    <cellStyle name="Comma 3 2 6 3 11" xfId="9557"/>
    <cellStyle name="Comma 3 2 6 3 11 2" xfId="25763"/>
    <cellStyle name="Comma 3 2 6 3 12" xfId="17268"/>
    <cellStyle name="Comma 3 2 6 3 12 2" xfId="33400"/>
    <cellStyle name="Comma 3 2 6 3 13" xfId="18082"/>
    <cellStyle name="Comma 3 2 6 3 2" xfId="1911"/>
    <cellStyle name="Comma 3 2 6 3 2 10" xfId="9691"/>
    <cellStyle name="Comma 3 2 6 3 2 10 2" xfId="25897"/>
    <cellStyle name="Comma 3 2 6 3 2 11" xfId="17269"/>
    <cellStyle name="Comma 3 2 6 3 2 11 2" xfId="33401"/>
    <cellStyle name="Comma 3 2 6 3 2 12" xfId="18217"/>
    <cellStyle name="Comma 3 2 6 3 2 2" xfId="2418"/>
    <cellStyle name="Comma 3 2 6 3 2 2 2" xfId="3265"/>
    <cellStyle name="Comma 3 2 6 3 2 2 2 2" xfId="7047"/>
    <cellStyle name="Comma 3 2 6 3 2 2 2 2 2" xfId="14558"/>
    <cellStyle name="Comma 3 2 6 3 2 2 2 2 2 2" xfId="30764"/>
    <cellStyle name="Comma 3 2 6 3 2 2 2 2 3" xfId="23253"/>
    <cellStyle name="Comma 3 2 6 3 2 2 2 3" xfId="9330"/>
    <cellStyle name="Comma 3 2 6 3 2 2 2 3 2" xfId="16774"/>
    <cellStyle name="Comma 3 2 6 3 2 2 2 3 2 2" xfId="32980"/>
    <cellStyle name="Comma 3 2 6 3 2 2 2 3 3" xfId="25536"/>
    <cellStyle name="Comma 3 2 6 3 2 2 2 4" xfId="10958"/>
    <cellStyle name="Comma 3 2 6 3 2 2 2 4 2" xfId="27164"/>
    <cellStyle name="Comma 3 2 6 3 2 2 2 5" xfId="17271"/>
    <cellStyle name="Comma 3 2 6 3 2 2 2 5 2" xfId="33403"/>
    <cellStyle name="Comma 3 2 6 3 2 2 2 6" xfId="19487"/>
    <cellStyle name="Comma 3 2 6 3 2 2 3" xfId="6202"/>
    <cellStyle name="Comma 3 2 6 3 2 2 3 2" xfId="13714"/>
    <cellStyle name="Comma 3 2 6 3 2 2 3 2 2" xfId="29920"/>
    <cellStyle name="Comma 3 2 6 3 2 2 3 3" xfId="22408"/>
    <cellStyle name="Comma 3 2 6 3 2 2 4" xfId="9056"/>
    <cellStyle name="Comma 3 2 6 3 2 2 4 2" xfId="16541"/>
    <cellStyle name="Comma 3 2 6 3 2 2 4 2 2" xfId="32747"/>
    <cellStyle name="Comma 3 2 6 3 2 2 4 3" xfId="25262"/>
    <cellStyle name="Comma 3 2 6 3 2 2 5" xfId="10114"/>
    <cellStyle name="Comma 3 2 6 3 2 2 5 2" xfId="26320"/>
    <cellStyle name="Comma 3 2 6 3 2 2 6" xfId="17270"/>
    <cellStyle name="Comma 3 2 6 3 2 2 6 2" xfId="33402"/>
    <cellStyle name="Comma 3 2 6 3 2 2 7" xfId="18642"/>
    <cellStyle name="Comma 3 2 6 3 2 3" xfId="2840"/>
    <cellStyle name="Comma 3 2 6 3 2 3 2" xfId="6624"/>
    <cellStyle name="Comma 3 2 6 3 2 3 2 2" xfId="14136"/>
    <cellStyle name="Comma 3 2 6 3 2 3 2 2 2" xfId="30342"/>
    <cellStyle name="Comma 3 2 6 3 2 3 2 3" xfId="22830"/>
    <cellStyle name="Comma 3 2 6 3 2 3 3" xfId="9145"/>
    <cellStyle name="Comma 3 2 6 3 2 3 3 2" xfId="16620"/>
    <cellStyle name="Comma 3 2 6 3 2 3 3 2 2" xfId="32826"/>
    <cellStyle name="Comma 3 2 6 3 2 3 3 3" xfId="25351"/>
    <cellStyle name="Comma 3 2 6 3 2 3 4" xfId="10536"/>
    <cellStyle name="Comma 3 2 6 3 2 3 4 2" xfId="26742"/>
    <cellStyle name="Comma 3 2 6 3 2 3 5" xfId="17272"/>
    <cellStyle name="Comma 3 2 6 3 2 3 5 2" xfId="33404"/>
    <cellStyle name="Comma 3 2 6 3 2 3 6" xfId="19064"/>
    <cellStyle name="Comma 3 2 6 3 2 4" xfId="3771"/>
    <cellStyle name="Comma 3 2 6 3 2 4 2" xfId="7481"/>
    <cellStyle name="Comma 3 2 6 3 2 4 2 2" xfId="14990"/>
    <cellStyle name="Comma 3 2 6 3 2 4 2 2 2" xfId="31196"/>
    <cellStyle name="Comma 3 2 6 3 2 4 2 3" xfId="23687"/>
    <cellStyle name="Comma 3 2 6 3 2 4 3" xfId="9150"/>
    <cellStyle name="Comma 3 2 6 3 2 4 3 2" xfId="16625"/>
    <cellStyle name="Comma 3 2 6 3 2 4 3 2 2" xfId="32831"/>
    <cellStyle name="Comma 3 2 6 3 2 4 3 3" xfId="25356"/>
    <cellStyle name="Comma 3 2 6 3 2 4 4" xfId="11381"/>
    <cellStyle name="Comma 3 2 6 3 2 4 4 2" xfId="27587"/>
    <cellStyle name="Comma 3 2 6 3 2 4 5" xfId="17273"/>
    <cellStyle name="Comma 3 2 6 3 2 4 5 2" xfId="33405"/>
    <cellStyle name="Comma 3 2 6 3 2 4 6" xfId="19982"/>
    <cellStyle name="Comma 3 2 6 3 2 5" xfId="3590"/>
    <cellStyle name="Comma 3 2 6 3 2 5 2" xfId="9203"/>
    <cellStyle name="Comma 3 2 6 3 2 5 2 2" xfId="25409"/>
    <cellStyle name="Comma 3 2 6 3 2 5 3" xfId="17274"/>
    <cellStyle name="Comma 3 2 6 3 2 5 3 2" xfId="33406"/>
    <cellStyle name="Comma 3 2 6 3 2 5 4" xfId="19802"/>
    <cellStyle name="Comma 3 2 6 3 2 6" xfId="4240"/>
    <cellStyle name="Comma 3 2 6 3 2 6 2" xfId="7910"/>
    <cellStyle name="Comma 3 2 6 3 2 6 2 2" xfId="15417"/>
    <cellStyle name="Comma 3 2 6 3 2 6 2 2 2" xfId="31623"/>
    <cellStyle name="Comma 3 2 6 3 2 6 2 3" xfId="24116"/>
    <cellStyle name="Comma 3 2 6 3 2 6 3" xfId="5496"/>
    <cellStyle name="Comma 3 2 6 3 2 6 3 2" xfId="13030"/>
    <cellStyle name="Comma 3 2 6 3 2 6 3 2 2" xfId="29236"/>
    <cellStyle name="Comma 3 2 6 3 2 6 3 3" xfId="21702"/>
    <cellStyle name="Comma 3 2 6 3 2 6 4" xfId="11803"/>
    <cellStyle name="Comma 3 2 6 3 2 6 4 2" xfId="28009"/>
    <cellStyle name="Comma 3 2 6 3 2 6 5" xfId="17275"/>
    <cellStyle name="Comma 3 2 6 3 2 6 5 2" xfId="33407"/>
    <cellStyle name="Comma 3 2 6 3 2 6 6" xfId="20446"/>
    <cellStyle name="Comma 3 2 6 3 2 7" xfId="4665"/>
    <cellStyle name="Comma 3 2 6 3 2 7 2" xfId="8335"/>
    <cellStyle name="Comma 3 2 6 3 2 7 2 2" xfId="15842"/>
    <cellStyle name="Comma 3 2 6 3 2 7 2 2 2" xfId="32048"/>
    <cellStyle name="Comma 3 2 6 3 2 7 2 3" xfId="24541"/>
    <cellStyle name="Comma 3 2 6 3 2 7 3" xfId="8934"/>
    <cellStyle name="Comma 3 2 6 3 2 7 3 2" xfId="16432"/>
    <cellStyle name="Comma 3 2 6 3 2 7 3 2 2" xfId="32638"/>
    <cellStyle name="Comma 3 2 6 3 2 7 3 3" xfId="25140"/>
    <cellStyle name="Comma 3 2 6 3 2 7 4" xfId="12228"/>
    <cellStyle name="Comma 3 2 6 3 2 7 4 2" xfId="28434"/>
    <cellStyle name="Comma 3 2 6 3 2 7 5" xfId="17276"/>
    <cellStyle name="Comma 3 2 6 3 2 7 5 2" xfId="33408"/>
    <cellStyle name="Comma 3 2 6 3 2 7 6" xfId="20871"/>
    <cellStyle name="Comma 3 2 6 3 2 8" xfId="5093"/>
    <cellStyle name="Comma 3 2 6 3 2 8 2" xfId="8758"/>
    <cellStyle name="Comma 3 2 6 3 2 8 2 2" xfId="16265"/>
    <cellStyle name="Comma 3 2 6 3 2 8 2 2 2" xfId="32471"/>
    <cellStyle name="Comma 3 2 6 3 2 8 2 3" xfId="24964"/>
    <cellStyle name="Comma 3 2 6 3 2 8 3" xfId="12650"/>
    <cellStyle name="Comma 3 2 6 3 2 8 3 2" xfId="28856"/>
    <cellStyle name="Comma 3 2 6 3 2 8 4" xfId="21299"/>
    <cellStyle name="Comma 3 2 6 3 2 9" xfId="5764"/>
    <cellStyle name="Comma 3 2 6 3 2 9 2" xfId="13279"/>
    <cellStyle name="Comma 3 2 6 3 2 9 2 2" xfId="29485"/>
    <cellStyle name="Comma 3 2 6 3 2 9 3" xfId="21970"/>
    <cellStyle name="Comma 3 2 6 3 3" xfId="2282"/>
    <cellStyle name="Comma 3 2 6 3 3 2" xfId="3131"/>
    <cellStyle name="Comma 3 2 6 3 3 2 2" xfId="6913"/>
    <cellStyle name="Comma 3 2 6 3 3 2 2 2" xfId="14424"/>
    <cellStyle name="Comma 3 2 6 3 3 2 2 2 2" xfId="30630"/>
    <cellStyle name="Comma 3 2 6 3 3 2 2 3" xfId="23119"/>
    <cellStyle name="Comma 3 2 6 3 3 2 3" xfId="9143"/>
    <cellStyle name="Comma 3 2 6 3 3 2 3 2" xfId="16619"/>
    <cellStyle name="Comma 3 2 6 3 3 2 3 2 2" xfId="32825"/>
    <cellStyle name="Comma 3 2 6 3 3 2 3 3" xfId="25349"/>
    <cellStyle name="Comma 3 2 6 3 3 2 4" xfId="10824"/>
    <cellStyle name="Comma 3 2 6 3 3 2 4 2" xfId="27030"/>
    <cellStyle name="Comma 3 2 6 3 3 2 5" xfId="17278"/>
    <cellStyle name="Comma 3 2 6 3 3 2 5 2" xfId="33410"/>
    <cellStyle name="Comma 3 2 6 3 3 2 6" xfId="19353"/>
    <cellStyle name="Comma 3 2 6 3 3 3" xfId="6068"/>
    <cellStyle name="Comma 3 2 6 3 3 3 2" xfId="13580"/>
    <cellStyle name="Comma 3 2 6 3 3 3 2 2" xfId="29786"/>
    <cellStyle name="Comma 3 2 6 3 3 3 3" xfId="22274"/>
    <cellStyle name="Comma 3 2 6 3 3 4" xfId="9211"/>
    <cellStyle name="Comma 3 2 6 3 3 4 2" xfId="16678"/>
    <cellStyle name="Comma 3 2 6 3 3 4 2 2" xfId="32884"/>
    <cellStyle name="Comma 3 2 6 3 3 4 3" xfId="25417"/>
    <cellStyle name="Comma 3 2 6 3 3 5" xfId="9980"/>
    <cellStyle name="Comma 3 2 6 3 3 5 2" xfId="26186"/>
    <cellStyle name="Comma 3 2 6 3 3 6" xfId="17277"/>
    <cellStyle name="Comma 3 2 6 3 3 6 2" xfId="33409"/>
    <cellStyle name="Comma 3 2 6 3 3 7" xfId="18508"/>
    <cellStyle name="Comma 3 2 6 3 4" xfId="2706"/>
    <cellStyle name="Comma 3 2 6 3 4 2" xfId="6490"/>
    <cellStyle name="Comma 3 2 6 3 4 2 2" xfId="14002"/>
    <cellStyle name="Comma 3 2 6 3 4 2 2 2" xfId="30208"/>
    <cellStyle name="Comma 3 2 6 3 4 2 3" xfId="22696"/>
    <cellStyle name="Comma 3 2 6 3 4 3" xfId="5255"/>
    <cellStyle name="Comma 3 2 6 3 4 3 2" xfId="12804"/>
    <cellStyle name="Comma 3 2 6 3 4 3 2 2" xfId="29010"/>
    <cellStyle name="Comma 3 2 6 3 4 3 3" xfId="21461"/>
    <cellStyle name="Comma 3 2 6 3 4 4" xfId="10402"/>
    <cellStyle name="Comma 3 2 6 3 4 4 2" xfId="26608"/>
    <cellStyle name="Comma 3 2 6 3 4 5" xfId="17279"/>
    <cellStyle name="Comma 3 2 6 3 4 5 2" xfId="33411"/>
    <cellStyle name="Comma 3 2 6 3 4 6" xfId="18930"/>
    <cellStyle name="Comma 3 2 6 3 5" xfId="3636"/>
    <cellStyle name="Comma 3 2 6 3 5 2" xfId="7346"/>
    <cellStyle name="Comma 3 2 6 3 5 2 2" xfId="14855"/>
    <cellStyle name="Comma 3 2 6 3 5 2 2 2" xfId="31061"/>
    <cellStyle name="Comma 3 2 6 3 5 2 3" xfId="23552"/>
    <cellStyle name="Comma 3 2 6 3 5 3" xfId="5588"/>
    <cellStyle name="Comma 3 2 6 3 5 3 2" xfId="13104"/>
    <cellStyle name="Comma 3 2 6 3 5 3 2 2" xfId="29310"/>
    <cellStyle name="Comma 3 2 6 3 5 3 3" xfId="21794"/>
    <cellStyle name="Comma 3 2 6 3 5 4" xfId="11247"/>
    <cellStyle name="Comma 3 2 6 3 5 4 2" xfId="27453"/>
    <cellStyle name="Comma 3 2 6 3 5 5" xfId="17280"/>
    <cellStyle name="Comma 3 2 6 3 5 5 2" xfId="33412"/>
    <cellStyle name="Comma 3 2 6 3 5 6" xfId="19847"/>
    <cellStyle name="Comma 3 2 6 3 6" xfId="3893"/>
    <cellStyle name="Comma 3 2 6 3 6 2" xfId="5541"/>
    <cellStyle name="Comma 3 2 6 3 6 2 2" xfId="21747"/>
    <cellStyle name="Comma 3 2 6 3 6 3" xfId="17281"/>
    <cellStyle name="Comma 3 2 6 3 6 3 2" xfId="33413"/>
    <cellStyle name="Comma 3 2 6 3 6 4" xfId="20104"/>
    <cellStyle name="Comma 3 2 6 3 7" xfId="4106"/>
    <cellStyle name="Comma 3 2 6 3 7 2" xfId="7776"/>
    <cellStyle name="Comma 3 2 6 3 7 2 2" xfId="15283"/>
    <cellStyle name="Comma 3 2 6 3 7 2 2 2" xfId="31489"/>
    <cellStyle name="Comma 3 2 6 3 7 2 3" xfId="23982"/>
    <cellStyle name="Comma 3 2 6 3 7 3" xfId="9327"/>
    <cellStyle name="Comma 3 2 6 3 7 3 2" xfId="16771"/>
    <cellStyle name="Comma 3 2 6 3 7 3 2 2" xfId="32977"/>
    <cellStyle name="Comma 3 2 6 3 7 3 3" xfId="25533"/>
    <cellStyle name="Comma 3 2 6 3 7 4" xfId="11669"/>
    <cellStyle name="Comma 3 2 6 3 7 4 2" xfId="27875"/>
    <cellStyle name="Comma 3 2 6 3 7 5" xfId="17282"/>
    <cellStyle name="Comma 3 2 6 3 7 5 2" xfId="33414"/>
    <cellStyle name="Comma 3 2 6 3 7 6" xfId="20312"/>
    <cellStyle name="Comma 3 2 6 3 8" xfId="4531"/>
    <cellStyle name="Comma 3 2 6 3 8 2" xfId="8201"/>
    <cellStyle name="Comma 3 2 6 3 8 2 2" xfId="15708"/>
    <cellStyle name="Comma 3 2 6 3 8 2 2 2" xfId="31914"/>
    <cellStyle name="Comma 3 2 6 3 8 2 3" xfId="24407"/>
    <cellStyle name="Comma 3 2 6 3 8 3" xfId="5509"/>
    <cellStyle name="Comma 3 2 6 3 8 3 2" xfId="13039"/>
    <cellStyle name="Comma 3 2 6 3 8 3 2 2" xfId="29245"/>
    <cellStyle name="Comma 3 2 6 3 8 3 3" xfId="21715"/>
    <cellStyle name="Comma 3 2 6 3 8 4" xfId="12094"/>
    <cellStyle name="Comma 3 2 6 3 8 4 2" xfId="28300"/>
    <cellStyle name="Comma 3 2 6 3 8 5" xfId="17283"/>
    <cellStyle name="Comma 3 2 6 3 8 5 2" xfId="33415"/>
    <cellStyle name="Comma 3 2 6 3 8 6" xfId="20737"/>
    <cellStyle name="Comma 3 2 6 3 9" xfId="4958"/>
    <cellStyle name="Comma 3 2 6 3 9 2" xfId="8624"/>
    <cellStyle name="Comma 3 2 6 3 9 2 2" xfId="16131"/>
    <cellStyle name="Comma 3 2 6 3 9 2 2 2" xfId="32337"/>
    <cellStyle name="Comma 3 2 6 3 9 2 3" xfId="24830"/>
    <cellStyle name="Comma 3 2 6 3 9 3" xfId="12516"/>
    <cellStyle name="Comma 3 2 6 3 9 3 2" xfId="28722"/>
    <cellStyle name="Comma 3 2 6 3 9 4" xfId="21164"/>
    <cellStyle name="Comma 3 2 6 4" xfId="1782"/>
    <cellStyle name="Comma 3 2 6 4 10" xfId="5643"/>
    <cellStyle name="Comma 3 2 6 4 10 2" xfId="13158"/>
    <cellStyle name="Comma 3 2 6 4 10 2 2" xfId="29364"/>
    <cellStyle name="Comma 3 2 6 4 10 3" xfId="21849"/>
    <cellStyle name="Comma 3 2 6 4 11" xfId="9571"/>
    <cellStyle name="Comma 3 2 6 4 11 2" xfId="25777"/>
    <cellStyle name="Comma 3 2 6 4 12" xfId="17284"/>
    <cellStyle name="Comma 3 2 6 4 12 2" xfId="33416"/>
    <cellStyle name="Comma 3 2 6 4 13" xfId="18096"/>
    <cellStyle name="Comma 3 2 6 4 2" xfId="1912"/>
    <cellStyle name="Comma 3 2 6 4 2 10" xfId="9692"/>
    <cellStyle name="Comma 3 2 6 4 2 10 2" xfId="25898"/>
    <cellStyle name="Comma 3 2 6 4 2 11" xfId="17285"/>
    <cellStyle name="Comma 3 2 6 4 2 11 2" xfId="33417"/>
    <cellStyle name="Comma 3 2 6 4 2 12" xfId="18218"/>
    <cellStyle name="Comma 3 2 6 4 2 2" xfId="2419"/>
    <cellStyle name="Comma 3 2 6 4 2 2 2" xfId="3266"/>
    <cellStyle name="Comma 3 2 6 4 2 2 2 2" xfId="7048"/>
    <cellStyle name="Comma 3 2 6 4 2 2 2 2 2" xfId="14559"/>
    <cellStyle name="Comma 3 2 6 4 2 2 2 2 2 2" xfId="30765"/>
    <cellStyle name="Comma 3 2 6 4 2 2 2 2 3" xfId="23254"/>
    <cellStyle name="Comma 3 2 6 4 2 2 2 3" xfId="9328"/>
    <cellStyle name="Comma 3 2 6 4 2 2 2 3 2" xfId="16772"/>
    <cellStyle name="Comma 3 2 6 4 2 2 2 3 2 2" xfId="32978"/>
    <cellStyle name="Comma 3 2 6 4 2 2 2 3 3" xfId="25534"/>
    <cellStyle name="Comma 3 2 6 4 2 2 2 4" xfId="10959"/>
    <cellStyle name="Comma 3 2 6 4 2 2 2 4 2" xfId="27165"/>
    <cellStyle name="Comma 3 2 6 4 2 2 2 5" xfId="17287"/>
    <cellStyle name="Comma 3 2 6 4 2 2 2 5 2" xfId="33419"/>
    <cellStyle name="Comma 3 2 6 4 2 2 2 6" xfId="19488"/>
    <cellStyle name="Comma 3 2 6 4 2 2 3" xfId="6203"/>
    <cellStyle name="Comma 3 2 6 4 2 2 3 2" xfId="13715"/>
    <cellStyle name="Comma 3 2 6 4 2 2 3 2 2" xfId="29921"/>
    <cellStyle name="Comma 3 2 6 4 2 2 3 3" xfId="22409"/>
    <cellStyle name="Comma 3 2 6 4 2 2 4" xfId="9088"/>
    <cellStyle name="Comma 3 2 6 4 2 2 4 2" xfId="16568"/>
    <cellStyle name="Comma 3 2 6 4 2 2 4 2 2" xfId="32774"/>
    <cellStyle name="Comma 3 2 6 4 2 2 4 3" xfId="25294"/>
    <cellStyle name="Comma 3 2 6 4 2 2 5" xfId="10115"/>
    <cellStyle name="Comma 3 2 6 4 2 2 5 2" xfId="26321"/>
    <cellStyle name="Comma 3 2 6 4 2 2 6" xfId="17286"/>
    <cellStyle name="Comma 3 2 6 4 2 2 6 2" xfId="33418"/>
    <cellStyle name="Comma 3 2 6 4 2 2 7" xfId="18643"/>
    <cellStyle name="Comma 3 2 6 4 2 3" xfId="2841"/>
    <cellStyle name="Comma 3 2 6 4 2 3 2" xfId="6625"/>
    <cellStyle name="Comma 3 2 6 4 2 3 2 2" xfId="14137"/>
    <cellStyle name="Comma 3 2 6 4 2 3 2 2 2" xfId="30343"/>
    <cellStyle name="Comma 3 2 6 4 2 3 2 3" xfId="22831"/>
    <cellStyle name="Comma 3 2 6 4 2 3 3" xfId="9191"/>
    <cellStyle name="Comma 3 2 6 4 2 3 3 2" xfId="16661"/>
    <cellStyle name="Comma 3 2 6 4 2 3 3 2 2" xfId="32867"/>
    <cellStyle name="Comma 3 2 6 4 2 3 3 3" xfId="25397"/>
    <cellStyle name="Comma 3 2 6 4 2 3 4" xfId="10537"/>
    <cellStyle name="Comma 3 2 6 4 2 3 4 2" xfId="26743"/>
    <cellStyle name="Comma 3 2 6 4 2 3 5" xfId="17288"/>
    <cellStyle name="Comma 3 2 6 4 2 3 5 2" xfId="33420"/>
    <cellStyle name="Comma 3 2 6 4 2 3 6" xfId="19065"/>
    <cellStyle name="Comma 3 2 6 4 2 4" xfId="3772"/>
    <cellStyle name="Comma 3 2 6 4 2 4 2" xfId="7482"/>
    <cellStyle name="Comma 3 2 6 4 2 4 2 2" xfId="14991"/>
    <cellStyle name="Comma 3 2 6 4 2 4 2 2 2" xfId="31197"/>
    <cellStyle name="Comma 3 2 6 4 2 4 2 3" xfId="23688"/>
    <cellStyle name="Comma 3 2 6 4 2 4 3" xfId="9295"/>
    <cellStyle name="Comma 3 2 6 4 2 4 3 2" xfId="16748"/>
    <cellStyle name="Comma 3 2 6 4 2 4 3 2 2" xfId="32954"/>
    <cellStyle name="Comma 3 2 6 4 2 4 3 3" xfId="25501"/>
    <cellStyle name="Comma 3 2 6 4 2 4 4" xfId="11382"/>
    <cellStyle name="Comma 3 2 6 4 2 4 4 2" xfId="27588"/>
    <cellStyle name="Comma 3 2 6 4 2 4 5" xfId="17289"/>
    <cellStyle name="Comma 3 2 6 4 2 4 5 2" xfId="33421"/>
    <cellStyle name="Comma 3 2 6 4 2 4 6" xfId="19983"/>
    <cellStyle name="Comma 3 2 6 4 2 5" xfId="3572"/>
    <cellStyle name="Comma 3 2 6 4 2 5 2" xfId="9052"/>
    <cellStyle name="Comma 3 2 6 4 2 5 2 2" xfId="25258"/>
    <cellStyle name="Comma 3 2 6 4 2 5 3" xfId="17290"/>
    <cellStyle name="Comma 3 2 6 4 2 5 3 2" xfId="33422"/>
    <cellStyle name="Comma 3 2 6 4 2 5 4" xfId="19786"/>
    <cellStyle name="Comma 3 2 6 4 2 6" xfId="4241"/>
    <cellStyle name="Comma 3 2 6 4 2 6 2" xfId="7911"/>
    <cellStyle name="Comma 3 2 6 4 2 6 2 2" xfId="15418"/>
    <cellStyle name="Comma 3 2 6 4 2 6 2 2 2" xfId="31624"/>
    <cellStyle name="Comma 3 2 6 4 2 6 2 3" xfId="24117"/>
    <cellStyle name="Comma 3 2 6 4 2 6 3" xfId="9363"/>
    <cellStyle name="Comma 3 2 6 4 2 6 3 2" xfId="16804"/>
    <cellStyle name="Comma 3 2 6 4 2 6 3 2 2" xfId="33010"/>
    <cellStyle name="Comma 3 2 6 4 2 6 3 3" xfId="25569"/>
    <cellStyle name="Comma 3 2 6 4 2 6 4" xfId="11804"/>
    <cellStyle name="Comma 3 2 6 4 2 6 4 2" xfId="28010"/>
    <cellStyle name="Comma 3 2 6 4 2 6 5" xfId="17291"/>
    <cellStyle name="Comma 3 2 6 4 2 6 5 2" xfId="33423"/>
    <cellStyle name="Comma 3 2 6 4 2 6 6" xfId="20447"/>
    <cellStyle name="Comma 3 2 6 4 2 7" xfId="4666"/>
    <cellStyle name="Comma 3 2 6 4 2 7 2" xfId="8336"/>
    <cellStyle name="Comma 3 2 6 4 2 7 2 2" xfId="15843"/>
    <cellStyle name="Comma 3 2 6 4 2 7 2 2 2" xfId="32049"/>
    <cellStyle name="Comma 3 2 6 4 2 7 2 3" xfId="24542"/>
    <cellStyle name="Comma 3 2 6 4 2 7 3" xfId="9073"/>
    <cellStyle name="Comma 3 2 6 4 2 7 3 2" xfId="16554"/>
    <cellStyle name="Comma 3 2 6 4 2 7 3 2 2" xfId="32760"/>
    <cellStyle name="Comma 3 2 6 4 2 7 3 3" xfId="25279"/>
    <cellStyle name="Comma 3 2 6 4 2 7 4" xfId="12229"/>
    <cellStyle name="Comma 3 2 6 4 2 7 4 2" xfId="28435"/>
    <cellStyle name="Comma 3 2 6 4 2 7 5" xfId="17292"/>
    <cellStyle name="Comma 3 2 6 4 2 7 5 2" xfId="33424"/>
    <cellStyle name="Comma 3 2 6 4 2 7 6" xfId="20872"/>
    <cellStyle name="Comma 3 2 6 4 2 8" xfId="5094"/>
    <cellStyle name="Comma 3 2 6 4 2 8 2" xfId="8759"/>
    <cellStyle name="Comma 3 2 6 4 2 8 2 2" xfId="16266"/>
    <cellStyle name="Comma 3 2 6 4 2 8 2 2 2" xfId="32472"/>
    <cellStyle name="Comma 3 2 6 4 2 8 2 3" xfId="24965"/>
    <cellStyle name="Comma 3 2 6 4 2 8 3" xfId="12651"/>
    <cellStyle name="Comma 3 2 6 4 2 8 3 2" xfId="28857"/>
    <cellStyle name="Comma 3 2 6 4 2 8 4" xfId="21300"/>
    <cellStyle name="Comma 3 2 6 4 2 9" xfId="5765"/>
    <cellStyle name="Comma 3 2 6 4 2 9 2" xfId="13280"/>
    <cellStyle name="Comma 3 2 6 4 2 9 2 2" xfId="29486"/>
    <cellStyle name="Comma 3 2 6 4 2 9 3" xfId="21971"/>
    <cellStyle name="Comma 3 2 6 4 3" xfId="2298"/>
    <cellStyle name="Comma 3 2 6 4 3 2" xfId="3145"/>
    <cellStyle name="Comma 3 2 6 4 3 2 2" xfId="6927"/>
    <cellStyle name="Comma 3 2 6 4 3 2 2 2" xfId="14438"/>
    <cellStyle name="Comma 3 2 6 4 3 2 2 2 2" xfId="30644"/>
    <cellStyle name="Comma 3 2 6 4 3 2 2 3" xfId="23133"/>
    <cellStyle name="Comma 3 2 6 4 3 2 3" xfId="9069"/>
    <cellStyle name="Comma 3 2 6 4 3 2 3 2" xfId="16551"/>
    <cellStyle name="Comma 3 2 6 4 3 2 3 2 2" xfId="32757"/>
    <cellStyle name="Comma 3 2 6 4 3 2 3 3" xfId="25275"/>
    <cellStyle name="Comma 3 2 6 4 3 2 4" xfId="10838"/>
    <cellStyle name="Comma 3 2 6 4 3 2 4 2" xfId="27044"/>
    <cellStyle name="Comma 3 2 6 4 3 2 5" xfId="17294"/>
    <cellStyle name="Comma 3 2 6 4 3 2 5 2" xfId="33426"/>
    <cellStyle name="Comma 3 2 6 4 3 2 6" xfId="19367"/>
    <cellStyle name="Comma 3 2 6 4 3 3" xfId="6082"/>
    <cellStyle name="Comma 3 2 6 4 3 3 2" xfId="13594"/>
    <cellStyle name="Comma 3 2 6 4 3 3 2 2" xfId="29800"/>
    <cellStyle name="Comma 3 2 6 4 3 3 3" xfId="22288"/>
    <cellStyle name="Comma 3 2 6 4 3 4" xfId="5522"/>
    <cellStyle name="Comma 3 2 6 4 3 4 2" xfId="13048"/>
    <cellStyle name="Comma 3 2 6 4 3 4 2 2" xfId="29254"/>
    <cellStyle name="Comma 3 2 6 4 3 4 3" xfId="21728"/>
    <cellStyle name="Comma 3 2 6 4 3 5" xfId="9994"/>
    <cellStyle name="Comma 3 2 6 4 3 5 2" xfId="26200"/>
    <cellStyle name="Comma 3 2 6 4 3 6" xfId="17293"/>
    <cellStyle name="Comma 3 2 6 4 3 6 2" xfId="33425"/>
    <cellStyle name="Comma 3 2 6 4 3 7" xfId="18522"/>
    <cellStyle name="Comma 3 2 6 4 4" xfId="2720"/>
    <cellStyle name="Comma 3 2 6 4 4 2" xfId="6504"/>
    <cellStyle name="Comma 3 2 6 4 4 2 2" xfId="14016"/>
    <cellStyle name="Comma 3 2 6 4 4 2 2 2" xfId="30222"/>
    <cellStyle name="Comma 3 2 6 4 4 2 3" xfId="22710"/>
    <cellStyle name="Comma 3 2 6 4 4 3" xfId="9227"/>
    <cellStyle name="Comma 3 2 6 4 4 3 2" xfId="16691"/>
    <cellStyle name="Comma 3 2 6 4 4 3 2 2" xfId="32897"/>
    <cellStyle name="Comma 3 2 6 4 4 3 3" xfId="25433"/>
    <cellStyle name="Comma 3 2 6 4 4 4" xfId="10416"/>
    <cellStyle name="Comma 3 2 6 4 4 4 2" xfId="26622"/>
    <cellStyle name="Comma 3 2 6 4 4 5" xfId="17295"/>
    <cellStyle name="Comma 3 2 6 4 4 5 2" xfId="33427"/>
    <cellStyle name="Comma 3 2 6 4 4 6" xfId="18944"/>
    <cellStyle name="Comma 3 2 6 4 5" xfId="3650"/>
    <cellStyle name="Comma 3 2 6 4 5 2" xfId="7360"/>
    <cellStyle name="Comma 3 2 6 4 5 2 2" xfId="14869"/>
    <cellStyle name="Comma 3 2 6 4 5 2 2 2" xfId="31075"/>
    <cellStyle name="Comma 3 2 6 4 5 2 3" xfId="23566"/>
    <cellStyle name="Comma 3 2 6 4 5 3" xfId="8959"/>
    <cellStyle name="Comma 3 2 6 4 5 3 2" xfId="16453"/>
    <cellStyle name="Comma 3 2 6 4 5 3 2 2" xfId="32659"/>
    <cellStyle name="Comma 3 2 6 4 5 3 3" xfId="25165"/>
    <cellStyle name="Comma 3 2 6 4 5 4" xfId="11261"/>
    <cellStyle name="Comma 3 2 6 4 5 4 2" xfId="27467"/>
    <cellStyle name="Comma 3 2 6 4 5 5" xfId="17296"/>
    <cellStyle name="Comma 3 2 6 4 5 5 2" xfId="33428"/>
    <cellStyle name="Comma 3 2 6 4 5 6" xfId="19861"/>
    <cellStyle name="Comma 3 2 6 4 6" xfId="3559"/>
    <cellStyle name="Comma 3 2 6 4 6 2" xfId="8983"/>
    <cellStyle name="Comma 3 2 6 4 6 2 2" xfId="25189"/>
    <cellStyle name="Comma 3 2 6 4 6 3" xfId="17297"/>
    <cellStyle name="Comma 3 2 6 4 6 3 2" xfId="33429"/>
    <cellStyle name="Comma 3 2 6 4 6 4" xfId="19774"/>
    <cellStyle name="Comma 3 2 6 4 7" xfId="4120"/>
    <cellStyle name="Comma 3 2 6 4 7 2" xfId="7790"/>
    <cellStyle name="Comma 3 2 6 4 7 2 2" xfId="15297"/>
    <cellStyle name="Comma 3 2 6 4 7 2 2 2" xfId="31503"/>
    <cellStyle name="Comma 3 2 6 4 7 2 3" xfId="23996"/>
    <cellStyle name="Comma 3 2 6 4 7 3" xfId="9017"/>
    <cellStyle name="Comma 3 2 6 4 7 3 2" xfId="16508"/>
    <cellStyle name="Comma 3 2 6 4 7 3 2 2" xfId="32714"/>
    <cellStyle name="Comma 3 2 6 4 7 3 3" xfId="25223"/>
    <cellStyle name="Comma 3 2 6 4 7 4" xfId="11683"/>
    <cellStyle name="Comma 3 2 6 4 7 4 2" xfId="27889"/>
    <cellStyle name="Comma 3 2 6 4 7 5" xfId="17298"/>
    <cellStyle name="Comma 3 2 6 4 7 5 2" xfId="33430"/>
    <cellStyle name="Comma 3 2 6 4 7 6" xfId="20326"/>
    <cellStyle name="Comma 3 2 6 4 8" xfId="4545"/>
    <cellStyle name="Comma 3 2 6 4 8 2" xfId="8215"/>
    <cellStyle name="Comma 3 2 6 4 8 2 2" xfId="15722"/>
    <cellStyle name="Comma 3 2 6 4 8 2 2 2" xfId="31928"/>
    <cellStyle name="Comma 3 2 6 4 8 2 3" xfId="24421"/>
    <cellStyle name="Comma 3 2 6 4 8 3" xfId="9079"/>
    <cellStyle name="Comma 3 2 6 4 8 3 2" xfId="16559"/>
    <cellStyle name="Comma 3 2 6 4 8 3 2 2" xfId="32765"/>
    <cellStyle name="Comma 3 2 6 4 8 3 3" xfId="25285"/>
    <cellStyle name="Comma 3 2 6 4 8 4" xfId="12108"/>
    <cellStyle name="Comma 3 2 6 4 8 4 2" xfId="28314"/>
    <cellStyle name="Comma 3 2 6 4 8 5" xfId="17299"/>
    <cellStyle name="Comma 3 2 6 4 8 5 2" xfId="33431"/>
    <cellStyle name="Comma 3 2 6 4 8 6" xfId="20751"/>
    <cellStyle name="Comma 3 2 6 4 9" xfId="4972"/>
    <cellStyle name="Comma 3 2 6 4 9 2" xfId="8638"/>
    <cellStyle name="Comma 3 2 6 4 9 2 2" xfId="16145"/>
    <cellStyle name="Comma 3 2 6 4 9 2 2 2" xfId="32351"/>
    <cellStyle name="Comma 3 2 6 4 9 2 3" xfId="24844"/>
    <cellStyle name="Comma 3 2 6 4 9 3" xfId="12530"/>
    <cellStyle name="Comma 3 2 6 4 9 3 2" xfId="28736"/>
    <cellStyle name="Comma 3 2 6 4 9 4" xfId="21178"/>
    <cellStyle name="Comma 3 2 6 5" xfId="1913"/>
    <cellStyle name="Comma 3 2 6 5 10" xfId="9693"/>
    <cellStyle name="Comma 3 2 6 5 10 2" xfId="25899"/>
    <cellStyle name="Comma 3 2 6 5 11" xfId="17300"/>
    <cellStyle name="Comma 3 2 6 5 11 2" xfId="33432"/>
    <cellStyle name="Comma 3 2 6 5 12" xfId="18219"/>
    <cellStyle name="Comma 3 2 6 5 2" xfId="2420"/>
    <cellStyle name="Comma 3 2 6 5 2 2" xfId="3267"/>
    <cellStyle name="Comma 3 2 6 5 2 2 2" xfId="7049"/>
    <cellStyle name="Comma 3 2 6 5 2 2 2 2" xfId="14560"/>
    <cellStyle name="Comma 3 2 6 5 2 2 2 2 2" xfId="30766"/>
    <cellStyle name="Comma 3 2 6 5 2 2 2 3" xfId="23255"/>
    <cellStyle name="Comma 3 2 6 5 2 2 3" xfId="9323"/>
    <cellStyle name="Comma 3 2 6 5 2 2 3 2" xfId="16767"/>
    <cellStyle name="Comma 3 2 6 5 2 2 3 2 2" xfId="32973"/>
    <cellStyle name="Comma 3 2 6 5 2 2 3 3" xfId="25529"/>
    <cellStyle name="Comma 3 2 6 5 2 2 4" xfId="10960"/>
    <cellStyle name="Comma 3 2 6 5 2 2 4 2" xfId="27166"/>
    <cellStyle name="Comma 3 2 6 5 2 2 5" xfId="17302"/>
    <cellStyle name="Comma 3 2 6 5 2 2 5 2" xfId="33434"/>
    <cellStyle name="Comma 3 2 6 5 2 2 6" xfId="19489"/>
    <cellStyle name="Comma 3 2 6 5 2 3" xfId="6204"/>
    <cellStyle name="Comma 3 2 6 5 2 3 2" xfId="13716"/>
    <cellStyle name="Comma 3 2 6 5 2 3 2 2" xfId="29922"/>
    <cellStyle name="Comma 3 2 6 5 2 3 3" xfId="22410"/>
    <cellStyle name="Comma 3 2 6 5 2 4" xfId="8992"/>
    <cellStyle name="Comma 3 2 6 5 2 4 2" xfId="16485"/>
    <cellStyle name="Comma 3 2 6 5 2 4 2 2" xfId="32691"/>
    <cellStyle name="Comma 3 2 6 5 2 4 3" xfId="25198"/>
    <cellStyle name="Comma 3 2 6 5 2 5" xfId="10116"/>
    <cellStyle name="Comma 3 2 6 5 2 5 2" xfId="26322"/>
    <cellStyle name="Comma 3 2 6 5 2 6" xfId="17301"/>
    <cellStyle name="Comma 3 2 6 5 2 6 2" xfId="33433"/>
    <cellStyle name="Comma 3 2 6 5 2 7" xfId="18644"/>
    <cellStyle name="Comma 3 2 6 5 3" xfId="2842"/>
    <cellStyle name="Comma 3 2 6 5 3 2" xfId="6626"/>
    <cellStyle name="Comma 3 2 6 5 3 2 2" xfId="14138"/>
    <cellStyle name="Comma 3 2 6 5 3 2 2 2" xfId="30344"/>
    <cellStyle name="Comma 3 2 6 5 3 2 3" xfId="22832"/>
    <cellStyle name="Comma 3 2 6 5 3 3" xfId="5593"/>
    <cellStyle name="Comma 3 2 6 5 3 3 2" xfId="13108"/>
    <cellStyle name="Comma 3 2 6 5 3 3 2 2" xfId="29314"/>
    <cellStyle name="Comma 3 2 6 5 3 3 3" xfId="21799"/>
    <cellStyle name="Comma 3 2 6 5 3 4" xfId="10538"/>
    <cellStyle name="Comma 3 2 6 5 3 4 2" xfId="26744"/>
    <cellStyle name="Comma 3 2 6 5 3 5" xfId="17303"/>
    <cellStyle name="Comma 3 2 6 5 3 5 2" xfId="33435"/>
    <cellStyle name="Comma 3 2 6 5 3 6" xfId="19066"/>
    <cellStyle name="Comma 3 2 6 5 4" xfId="3773"/>
    <cellStyle name="Comma 3 2 6 5 4 2" xfId="7483"/>
    <cellStyle name="Comma 3 2 6 5 4 2 2" xfId="14992"/>
    <cellStyle name="Comma 3 2 6 5 4 2 2 2" xfId="31198"/>
    <cellStyle name="Comma 3 2 6 5 4 2 3" xfId="23689"/>
    <cellStyle name="Comma 3 2 6 5 4 3" xfId="5539"/>
    <cellStyle name="Comma 3 2 6 5 4 3 2" xfId="13062"/>
    <cellStyle name="Comma 3 2 6 5 4 3 2 2" xfId="29268"/>
    <cellStyle name="Comma 3 2 6 5 4 3 3" xfId="21745"/>
    <cellStyle name="Comma 3 2 6 5 4 4" xfId="11383"/>
    <cellStyle name="Comma 3 2 6 5 4 4 2" xfId="27589"/>
    <cellStyle name="Comma 3 2 6 5 4 5" xfId="17304"/>
    <cellStyle name="Comma 3 2 6 5 4 5 2" xfId="33436"/>
    <cellStyle name="Comma 3 2 6 5 4 6" xfId="19984"/>
    <cellStyle name="Comma 3 2 6 5 5" xfId="3879"/>
    <cellStyle name="Comma 3 2 6 5 5 2" xfId="9124"/>
    <cellStyle name="Comma 3 2 6 5 5 2 2" xfId="25330"/>
    <cellStyle name="Comma 3 2 6 5 5 3" xfId="17305"/>
    <cellStyle name="Comma 3 2 6 5 5 3 2" xfId="33437"/>
    <cellStyle name="Comma 3 2 6 5 5 4" xfId="20090"/>
    <cellStyle name="Comma 3 2 6 5 6" xfId="4242"/>
    <cellStyle name="Comma 3 2 6 5 6 2" xfId="7912"/>
    <cellStyle name="Comma 3 2 6 5 6 2 2" xfId="15419"/>
    <cellStyle name="Comma 3 2 6 5 6 2 2 2" xfId="31625"/>
    <cellStyle name="Comma 3 2 6 5 6 2 3" xfId="24118"/>
    <cellStyle name="Comma 3 2 6 5 6 3" xfId="8954"/>
    <cellStyle name="Comma 3 2 6 5 6 3 2" xfId="16449"/>
    <cellStyle name="Comma 3 2 6 5 6 3 2 2" xfId="32655"/>
    <cellStyle name="Comma 3 2 6 5 6 3 3" xfId="25160"/>
    <cellStyle name="Comma 3 2 6 5 6 4" xfId="11805"/>
    <cellStyle name="Comma 3 2 6 5 6 4 2" xfId="28011"/>
    <cellStyle name="Comma 3 2 6 5 6 5" xfId="17306"/>
    <cellStyle name="Comma 3 2 6 5 6 5 2" xfId="33438"/>
    <cellStyle name="Comma 3 2 6 5 6 6" xfId="20448"/>
    <cellStyle name="Comma 3 2 6 5 7" xfId="4667"/>
    <cellStyle name="Comma 3 2 6 5 7 2" xfId="8337"/>
    <cellStyle name="Comma 3 2 6 5 7 2 2" xfId="15844"/>
    <cellStyle name="Comma 3 2 6 5 7 2 2 2" xfId="32050"/>
    <cellStyle name="Comma 3 2 6 5 7 2 3" xfId="24543"/>
    <cellStyle name="Comma 3 2 6 5 7 3" xfId="8461"/>
    <cellStyle name="Comma 3 2 6 5 7 3 2" xfId="15968"/>
    <cellStyle name="Comma 3 2 6 5 7 3 2 2" xfId="32174"/>
    <cellStyle name="Comma 3 2 6 5 7 3 3" xfId="24667"/>
    <cellStyle name="Comma 3 2 6 5 7 4" xfId="12230"/>
    <cellStyle name="Comma 3 2 6 5 7 4 2" xfId="28436"/>
    <cellStyle name="Comma 3 2 6 5 7 5" xfId="17307"/>
    <cellStyle name="Comma 3 2 6 5 7 5 2" xfId="33439"/>
    <cellStyle name="Comma 3 2 6 5 7 6" xfId="20873"/>
    <cellStyle name="Comma 3 2 6 5 8" xfId="5095"/>
    <cellStyle name="Comma 3 2 6 5 8 2" xfId="8760"/>
    <cellStyle name="Comma 3 2 6 5 8 2 2" xfId="16267"/>
    <cellStyle name="Comma 3 2 6 5 8 2 2 2" xfId="32473"/>
    <cellStyle name="Comma 3 2 6 5 8 2 3" xfId="24966"/>
    <cellStyle name="Comma 3 2 6 5 8 3" xfId="12652"/>
    <cellStyle name="Comma 3 2 6 5 8 3 2" xfId="28858"/>
    <cellStyle name="Comma 3 2 6 5 8 4" xfId="21301"/>
    <cellStyle name="Comma 3 2 6 5 9" xfId="5766"/>
    <cellStyle name="Comma 3 2 6 5 9 2" xfId="13281"/>
    <cellStyle name="Comma 3 2 6 5 9 2 2" xfId="29487"/>
    <cellStyle name="Comma 3 2 6 5 9 3" xfId="21972"/>
    <cellStyle name="Comma 3 2 6 6" xfId="2195"/>
    <cellStyle name="Comma 3 2 6 6 2" xfId="3103"/>
    <cellStyle name="Comma 3 2 6 6 2 2" xfId="6885"/>
    <cellStyle name="Comma 3 2 6 6 2 2 2" xfId="14396"/>
    <cellStyle name="Comma 3 2 6 6 2 2 2 2" xfId="30602"/>
    <cellStyle name="Comma 3 2 6 6 2 2 3" xfId="23091"/>
    <cellStyle name="Comma 3 2 6 6 2 3" xfId="8882"/>
    <cellStyle name="Comma 3 2 6 6 2 3 2" xfId="16386"/>
    <cellStyle name="Comma 3 2 6 6 2 3 2 2" xfId="32592"/>
    <cellStyle name="Comma 3 2 6 6 2 3 3" xfId="25088"/>
    <cellStyle name="Comma 3 2 6 6 2 4" xfId="10796"/>
    <cellStyle name="Comma 3 2 6 6 2 4 2" xfId="27002"/>
    <cellStyle name="Comma 3 2 6 6 2 5" xfId="17309"/>
    <cellStyle name="Comma 3 2 6 6 2 5 2" xfId="33441"/>
    <cellStyle name="Comma 3 2 6 6 2 6" xfId="19325"/>
    <cellStyle name="Comma 3 2 6 6 3" xfId="6029"/>
    <cellStyle name="Comma 3 2 6 6 3 2" xfId="13543"/>
    <cellStyle name="Comma 3 2 6 6 3 2 2" xfId="29749"/>
    <cellStyle name="Comma 3 2 6 6 3 3" xfId="22235"/>
    <cellStyle name="Comma 3 2 6 6 4" xfId="7308"/>
    <cellStyle name="Comma 3 2 6 6 4 2" xfId="14817"/>
    <cellStyle name="Comma 3 2 6 6 4 2 2" xfId="31023"/>
    <cellStyle name="Comma 3 2 6 6 4 3" xfId="23514"/>
    <cellStyle name="Comma 3 2 6 6 5" xfId="9952"/>
    <cellStyle name="Comma 3 2 6 6 5 2" xfId="26158"/>
    <cellStyle name="Comma 3 2 6 6 6" xfId="17308"/>
    <cellStyle name="Comma 3 2 6 6 6 2" xfId="33440"/>
    <cellStyle name="Comma 3 2 6 6 7" xfId="18480"/>
    <cellStyle name="Comma 3 2 6 7" xfId="2678"/>
    <cellStyle name="Comma 3 2 6 7 2" xfId="6462"/>
    <cellStyle name="Comma 3 2 6 7 2 2" xfId="13974"/>
    <cellStyle name="Comma 3 2 6 7 2 2 2" xfId="30180"/>
    <cellStyle name="Comma 3 2 6 7 2 3" xfId="22668"/>
    <cellStyle name="Comma 3 2 6 7 3" xfId="9010"/>
    <cellStyle name="Comma 3 2 6 7 3 2" xfId="16501"/>
    <cellStyle name="Comma 3 2 6 7 3 2 2" xfId="32707"/>
    <cellStyle name="Comma 3 2 6 7 3 3" xfId="25216"/>
    <cellStyle name="Comma 3 2 6 7 4" xfId="10374"/>
    <cellStyle name="Comma 3 2 6 7 4 2" xfId="26580"/>
    <cellStyle name="Comma 3 2 6 7 5" xfId="17310"/>
    <cellStyle name="Comma 3 2 6 7 5 2" xfId="33442"/>
    <cellStyle name="Comma 3 2 6 7 6" xfId="18902"/>
    <cellStyle name="Comma 3 2 6 8" xfId="3605"/>
    <cellStyle name="Comma 3 2 6 8 2" xfId="7318"/>
    <cellStyle name="Comma 3 2 6 8 2 2" xfId="14827"/>
    <cellStyle name="Comma 3 2 6 8 2 2 2" xfId="31033"/>
    <cellStyle name="Comma 3 2 6 8 2 3" xfId="23524"/>
    <cellStyle name="Comma 3 2 6 8 3" xfId="5598"/>
    <cellStyle name="Comma 3 2 6 8 3 2" xfId="13113"/>
    <cellStyle name="Comma 3 2 6 8 3 2 2" xfId="29319"/>
    <cellStyle name="Comma 3 2 6 8 3 3" xfId="21804"/>
    <cellStyle name="Comma 3 2 6 8 4" xfId="11219"/>
    <cellStyle name="Comma 3 2 6 8 4 2" xfId="27425"/>
    <cellStyle name="Comma 3 2 6 8 5" xfId="17311"/>
    <cellStyle name="Comma 3 2 6 8 5 2" xfId="33443"/>
    <cellStyle name="Comma 3 2 6 8 6" xfId="19816"/>
    <cellStyle name="Comma 3 2 6 9" xfId="3915"/>
    <cellStyle name="Comma 3 2 6 9 2" xfId="9144"/>
    <cellStyle name="Comma 3 2 6 9 2 2" xfId="25350"/>
    <cellStyle name="Comma 3 2 6 9 3" xfId="17312"/>
    <cellStyle name="Comma 3 2 6 9 3 2" xfId="33444"/>
    <cellStyle name="Comma 3 2 6 9 4" xfId="20123"/>
    <cellStyle name="Comma 3 2 7" xfId="1617"/>
    <cellStyle name="Comma 3 2 7 10" xfId="4080"/>
    <cellStyle name="Comma 3 2 7 10 2" xfId="7750"/>
    <cellStyle name="Comma 3 2 7 10 2 2" xfId="15257"/>
    <cellStyle name="Comma 3 2 7 10 2 2 2" xfId="31463"/>
    <cellStyle name="Comma 3 2 7 10 2 3" xfId="23956"/>
    <cellStyle name="Comma 3 2 7 10 3" xfId="9282"/>
    <cellStyle name="Comma 3 2 7 10 3 2" xfId="16739"/>
    <cellStyle name="Comma 3 2 7 10 3 2 2" xfId="32945"/>
    <cellStyle name="Comma 3 2 7 10 3 3" xfId="25488"/>
    <cellStyle name="Comma 3 2 7 10 4" xfId="11643"/>
    <cellStyle name="Comma 3 2 7 10 4 2" xfId="27849"/>
    <cellStyle name="Comma 3 2 7 10 5" xfId="17314"/>
    <cellStyle name="Comma 3 2 7 10 5 2" xfId="33446"/>
    <cellStyle name="Comma 3 2 7 10 6" xfId="20286"/>
    <cellStyle name="Comma 3 2 7 11" xfId="4505"/>
    <cellStyle name="Comma 3 2 7 11 2" xfId="8175"/>
    <cellStyle name="Comma 3 2 7 11 2 2" xfId="15682"/>
    <cellStyle name="Comma 3 2 7 11 2 2 2" xfId="31888"/>
    <cellStyle name="Comma 3 2 7 11 2 3" xfId="24381"/>
    <cellStyle name="Comma 3 2 7 11 3" xfId="8944"/>
    <cellStyle name="Comma 3 2 7 11 3 2" xfId="16439"/>
    <cellStyle name="Comma 3 2 7 11 3 2 2" xfId="32645"/>
    <cellStyle name="Comma 3 2 7 11 3 3" xfId="25150"/>
    <cellStyle name="Comma 3 2 7 11 4" xfId="12068"/>
    <cellStyle name="Comma 3 2 7 11 4 2" xfId="28274"/>
    <cellStyle name="Comma 3 2 7 11 5" xfId="17315"/>
    <cellStyle name="Comma 3 2 7 11 5 2" xfId="33447"/>
    <cellStyle name="Comma 3 2 7 11 6" xfId="20711"/>
    <cellStyle name="Comma 3 2 7 12" xfId="4932"/>
    <cellStyle name="Comma 3 2 7 12 2" xfId="8598"/>
    <cellStyle name="Comma 3 2 7 12 2 2" xfId="16105"/>
    <cellStyle name="Comma 3 2 7 12 2 2 2" xfId="32311"/>
    <cellStyle name="Comma 3 2 7 12 2 3" xfId="24804"/>
    <cellStyle name="Comma 3 2 7 12 3" xfId="12490"/>
    <cellStyle name="Comma 3 2 7 12 3 2" xfId="28696"/>
    <cellStyle name="Comma 3 2 7 12 4" xfId="21138"/>
    <cellStyle name="Comma 3 2 7 13" xfId="5578"/>
    <cellStyle name="Comma 3 2 7 13 2" xfId="13095"/>
    <cellStyle name="Comma 3 2 7 13 2 2" xfId="29301"/>
    <cellStyle name="Comma 3 2 7 13 3" xfId="21784"/>
    <cellStyle name="Comma 3 2 7 14" xfId="9531"/>
    <cellStyle name="Comma 3 2 7 14 2" xfId="25737"/>
    <cellStyle name="Comma 3 2 7 15" xfId="17313"/>
    <cellStyle name="Comma 3 2 7 15 2" xfId="33445"/>
    <cellStyle name="Comma 3 2 7 16" xfId="18056"/>
    <cellStyle name="Comma 3 2 7 2" xfId="1748"/>
    <cellStyle name="Comma 3 2 7 2 10" xfId="5617"/>
    <cellStyle name="Comma 3 2 7 2 10 2" xfId="13132"/>
    <cellStyle name="Comma 3 2 7 2 10 2 2" xfId="29338"/>
    <cellStyle name="Comma 3 2 7 2 10 3" xfId="21823"/>
    <cellStyle name="Comma 3 2 7 2 11" xfId="9545"/>
    <cellStyle name="Comma 3 2 7 2 11 2" xfId="25751"/>
    <cellStyle name="Comma 3 2 7 2 12" xfId="17316"/>
    <cellStyle name="Comma 3 2 7 2 12 2" xfId="33448"/>
    <cellStyle name="Comma 3 2 7 2 13" xfId="18070"/>
    <cellStyle name="Comma 3 2 7 2 2" xfId="1914"/>
    <cellStyle name="Comma 3 2 7 2 2 10" xfId="9694"/>
    <cellStyle name="Comma 3 2 7 2 2 10 2" xfId="25900"/>
    <cellStyle name="Comma 3 2 7 2 2 11" xfId="17317"/>
    <cellStyle name="Comma 3 2 7 2 2 11 2" xfId="33449"/>
    <cellStyle name="Comma 3 2 7 2 2 12" xfId="18220"/>
    <cellStyle name="Comma 3 2 7 2 2 2" xfId="2421"/>
    <cellStyle name="Comma 3 2 7 2 2 2 2" xfId="3268"/>
    <cellStyle name="Comma 3 2 7 2 2 2 2 2" xfId="7050"/>
    <cellStyle name="Comma 3 2 7 2 2 2 2 2 2" xfId="14561"/>
    <cellStyle name="Comma 3 2 7 2 2 2 2 2 2 2" xfId="30767"/>
    <cellStyle name="Comma 3 2 7 2 2 2 2 2 3" xfId="23256"/>
    <cellStyle name="Comma 3 2 7 2 2 2 2 3" xfId="9278"/>
    <cellStyle name="Comma 3 2 7 2 2 2 2 3 2" xfId="16736"/>
    <cellStyle name="Comma 3 2 7 2 2 2 2 3 2 2" xfId="32942"/>
    <cellStyle name="Comma 3 2 7 2 2 2 2 3 3" xfId="25484"/>
    <cellStyle name="Comma 3 2 7 2 2 2 2 4" xfId="10961"/>
    <cellStyle name="Comma 3 2 7 2 2 2 2 4 2" xfId="27167"/>
    <cellStyle name="Comma 3 2 7 2 2 2 2 5" xfId="17319"/>
    <cellStyle name="Comma 3 2 7 2 2 2 2 5 2" xfId="33451"/>
    <cellStyle name="Comma 3 2 7 2 2 2 2 6" xfId="19490"/>
    <cellStyle name="Comma 3 2 7 2 2 2 3" xfId="6205"/>
    <cellStyle name="Comma 3 2 7 2 2 2 3 2" xfId="13717"/>
    <cellStyle name="Comma 3 2 7 2 2 2 3 2 2" xfId="29923"/>
    <cellStyle name="Comma 3 2 7 2 2 2 3 3" xfId="22411"/>
    <cellStyle name="Comma 3 2 7 2 2 2 4" xfId="9019"/>
    <cellStyle name="Comma 3 2 7 2 2 2 4 2" xfId="16510"/>
    <cellStyle name="Comma 3 2 7 2 2 2 4 2 2" xfId="32716"/>
    <cellStyle name="Comma 3 2 7 2 2 2 4 3" xfId="25225"/>
    <cellStyle name="Comma 3 2 7 2 2 2 5" xfId="10117"/>
    <cellStyle name="Comma 3 2 7 2 2 2 5 2" xfId="26323"/>
    <cellStyle name="Comma 3 2 7 2 2 2 6" xfId="17318"/>
    <cellStyle name="Comma 3 2 7 2 2 2 6 2" xfId="33450"/>
    <cellStyle name="Comma 3 2 7 2 2 2 7" xfId="18645"/>
    <cellStyle name="Comma 3 2 7 2 2 3" xfId="2843"/>
    <cellStyle name="Comma 3 2 7 2 2 3 2" xfId="6627"/>
    <cellStyle name="Comma 3 2 7 2 2 3 2 2" xfId="14139"/>
    <cellStyle name="Comma 3 2 7 2 2 3 2 2 2" xfId="30345"/>
    <cellStyle name="Comma 3 2 7 2 2 3 2 3" xfId="22833"/>
    <cellStyle name="Comma 3 2 7 2 2 3 3" xfId="9347"/>
    <cellStyle name="Comma 3 2 7 2 2 3 3 2" xfId="16789"/>
    <cellStyle name="Comma 3 2 7 2 2 3 3 2 2" xfId="32995"/>
    <cellStyle name="Comma 3 2 7 2 2 3 3 3" xfId="25553"/>
    <cellStyle name="Comma 3 2 7 2 2 3 4" xfId="10539"/>
    <cellStyle name="Comma 3 2 7 2 2 3 4 2" xfId="26745"/>
    <cellStyle name="Comma 3 2 7 2 2 3 5" xfId="17320"/>
    <cellStyle name="Comma 3 2 7 2 2 3 5 2" xfId="33452"/>
    <cellStyle name="Comma 3 2 7 2 2 3 6" xfId="19067"/>
    <cellStyle name="Comma 3 2 7 2 2 4" xfId="3774"/>
    <cellStyle name="Comma 3 2 7 2 2 4 2" xfId="7484"/>
    <cellStyle name="Comma 3 2 7 2 2 4 2 2" xfId="14993"/>
    <cellStyle name="Comma 3 2 7 2 2 4 2 2 2" xfId="31199"/>
    <cellStyle name="Comma 3 2 7 2 2 4 2 3" xfId="23690"/>
    <cellStyle name="Comma 3 2 7 2 2 4 3" xfId="5448"/>
    <cellStyle name="Comma 3 2 7 2 2 4 3 2" xfId="12990"/>
    <cellStyle name="Comma 3 2 7 2 2 4 3 2 2" xfId="29196"/>
    <cellStyle name="Comma 3 2 7 2 2 4 3 3" xfId="21654"/>
    <cellStyle name="Comma 3 2 7 2 2 4 4" xfId="11384"/>
    <cellStyle name="Comma 3 2 7 2 2 4 4 2" xfId="27590"/>
    <cellStyle name="Comma 3 2 7 2 2 4 5" xfId="17321"/>
    <cellStyle name="Comma 3 2 7 2 2 4 5 2" xfId="33453"/>
    <cellStyle name="Comma 3 2 7 2 2 4 6" xfId="19985"/>
    <cellStyle name="Comma 3 2 7 2 2 5" xfId="3580"/>
    <cellStyle name="Comma 3 2 7 2 2 5 2" xfId="9026"/>
    <cellStyle name="Comma 3 2 7 2 2 5 2 2" xfId="25232"/>
    <cellStyle name="Comma 3 2 7 2 2 5 3" xfId="17322"/>
    <cellStyle name="Comma 3 2 7 2 2 5 3 2" xfId="33454"/>
    <cellStyle name="Comma 3 2 7 2 2 5 4" xfId="19793"/>
    <cellStyle name="Comma 3 2 7 2 2 6" xfId="4243"/>
    <cellStyle name="Comma 3 2 7 2 2 6 2" xfId="7913"/>
    <cellStyle name="Comma 3 2 7 2 2 6 2 2" xfId="15420"/>
    <cellStyle name="Comma 3 2 7 2 2 6 2 2 2" xfId="31626"/>
    <cellStyle name="Comma 3 2 7 2 2 6 2 3" xfId="24119"/>
    <cellStyle name="Comma 3 2 7 2 2 6 3" xfId="8895"/>
    <cellStyle name="Comma 3 2 7 2 2 6 3 2" xfId="16398"/>
    <cellStyle name="Comma 3 2 7 2 2 6 3 2 2" xfId="32604"/>
    <cellStyle name="Comma 3 2 7 2 2 6 3 3" xfId="25101"/>
    <cellStyle name="Comma 3 2 7 2 2 6 4" xfId="11806"/>
    <cellStyle name="Comma 3 2 7 2 2 6 4 2" xfId="28012"/>
    <cellStyle name="Comma 3 2 7 2 2 6 5" xfId="17323"/>
    <cellStyle name="Comma 3 2 7 2 2 6 5 2" xfId="33455"/>
    <cellStyle name="Comma 3 2 7 2 2 6 6" xfId="20449"/>
    <cellStyle name="Comma 3 2 7 2 2 7" xfId="4668"/>
    <cellStyle name="Comma 3 2 7 2 2 7 2" xfId="8338"/>
    <cellStyle name="Comma 3 2 7 2 2 7 2 2" xfId="15845"/>
    <cellStyle name="Comma 3 2 7 2 2 7 2 2 2" xfId="32051"/>
    <cellStyle name="Comma 3 2 7 2 2 7 2 3" xfId="24544"/>
    <cellStyle name="Comma 3 2 7 2 2 7 3" xfId="8909"/>
    <cellStyle name="Comma 3 2 7 2 2 7 3 2" xfId="16412"/>
    <cellStyle name="Comma 3 2 7 2 2 7 3 2 2" xfId="32618"/>
    <cellStyle name="Comma 3 2 7 2 2 7 3 3" xfId="25115"/>
    <cellStyle name="Comma 3 2 7 2 2 7 4" xfId="12231"/>
    <cellStyle name="Comma 3 2 7 2 2 7 4 2" xfId="28437"/>
    <cellStyle name="Comma 3 2 7 2 2 7 5" xfId="17324"/>
    <cellStyle name="Comma 3 2 7 2 2 7 5 2" xfId="33456"/>
    <cellStyle name="Comma 3 2 7 2 2 7 6" xfId="20874"/>
    <cellStyle name="Comma 3 2 7 2 2 8" xfId="5096"/>
    <cellStyle name="Comma 3 2 7 2 2 8 2" xfId="8761"/>
    <cellStyle name="Comma 3 2 7 2 2 8 2 2" xfId="16268"/>
    <cellStyle name="Comma 3 2 7 2 2 8 2 2 2" xfId="32474"/>
    <cellStyle name="Comma 3 2 7 2 2 8 2 3" xfId="24967"/>
    <cellStyle name="Comma 3 2 7 2 2 8 3" xfId="12653"/>
    <cellStyle name="Comma 3 2 7 2 2 8 3 2" xfId="28859"/>
    <cellStyle name="Comma 3 2 7 2 2 8 4" xfId="21302"/>
    <cellStyle name="Comma 3 2 7 2 2 9" xfId="5767"/>
    <cellStyle name="Comma 3 2 7 2 2 9 2" xfId="13282"/>
    <cellStyle name="Comma 3 2 7 2 2 9 2 2" xfId="29488"/>
    <cellStyle name="Comma 3 2 7 2 2 9 3" xfId="21973"/>
    <cellStyle name="Comma 3 2 7 2 3" xfId="2268"/>
    <cellStyle name="Comma 3 2 7 2 3 2" xfId="3119"/>
    <cellStyle name="Comma 3 2 7 2 3 2 2" xfId="6901"/>
    <cellStyle name="Comma 3 2 7 2 3 2 2 2" xfId="14412"/>
    <cellStyle name="Comma 3 2 7 2 3 2 2 2 2" xfId="30618"/>
    <cellStyle name="Comma 3 2 7 2 3 2 2 3" xfId="23107"/>
    <cellStyle name="Comma 3 2 7 2 3 2 3" xfId="6033"/>
    <cellStyle name="Comma 3 2 7 2 3 2 3 2" xfId="13547"/>
    <cellStyle name="Comma 3 2 7 2 3 2 3 2 2" xfId="29753"/>
    <cellStyle name="Comma 3 2 7 2 3 2 3 3" xfId="22239"/>
    <cellStyle name="Comma 3 2 7 2 3 2 4" xfId="10812"/>
    <cellStyle name="Comma 3 2 7 2 3 2 4 2" xfId="27018"/>
    <cellStyle name="Comma 3 2 7 2 3 2 5" xfId="17326"/>
    <cellStyle name="Comma 3 2 7 2 3 2 5 2" xfId="33458"/>
    <cellStyle name="Comma 3 2 7 2 3 2 6" xfId="19341"/>
    <cellStyle name="Comma 3 2 7 2 3 3" xfId="6056"/>
    <cellStyle name="Comma 3 2 7 2 3 3 2" xfId="13568"/>
    <cellStyle name="Comma 3 2 7 2 3 3 2 2" xfId="29774"/>
    <cellStyle name="Comma 3 2 7 2 3 3 3" xfId="22262"/>
    <cellStyle name="Comma 3 2 7 2 3 4" xfId="9007"/>
    <cellStyle name="Comma 3 2 7 2 3 4 2" xfId="16498"/>
    <cellStyle name="Comma 3 2 7 2 3 4 2 2" xfId="32704"/>
    <cellStyle name="Comma 3 2 7 2 3 4 3" xfId="25213"/>
    <cellStyle name="Comma 3 2 7 2 3 5" xfId="9968"/>
    <cellStyle name="Comma 3 2 7 2 3 5 2" xfId="26174"/>
    <cellStyle name="Comma 3 2 7 2 3 6" xfId="17325"/>
    <cellStyle name="Comma 3 2 7 2 3 6 2" xfId="33457"/>
    <cellStyle name="Comma 3 2 7 2 3 7" xfId="18496"/>
    <cellStyle name="Comma 3 2 7 2 4" xfId="2694"/>
    <cellStyle name="Comma 3 2 7 2 4 2" xfId="6478"/>
    <cellStyle name="Comma 3 2 7 2 4 2 2" xfId="13990"/>
    <cellStyle name="Comma 3 2 7 2 4 2 2 2" xfId="30196"/>
    <cellStyle name="Comma 3 2 7 2 4 2 3" xfId="22684"/>
    <cellStyle name="Comma 3 2 7 2 4 3" xfId="7300"/>
    <cellStyle name="Comma 3 2 7 2 4 3 2" xfId="14810"/>
    <cellStyle name="Comma 3 2 7 2 4 3 2 2" xfId="31016"/>
    <cellStyle name="Comma 3 2 7 2 4 3 3" xfId="23506"/>
    <cellStyle name="Comma 3 2 7 2 4 4" xfId="10390"/>
    <cellStyle name="Comma 3 2 7 2 4 4 2" xfId="26596"/>
    <cellStyle name="Comma 3 2 7 2 4 5" xfId="17327"/>
    <cellStyle name="Comma 3 2 7 2 4 5 2" xfId="33459"/>
    <cellStyle name="Comma 3 2 7 2 4 6" xfId="18918"/>
    <cellStyle name="Comma 3 2 7 2 5" xfId="3624"/>
    <cellStyle name="Comma 3 2 7 2 5 2" xfId="7334"/>
    <cellStyle name="Comma 3 2 7 2 5 2 2" xfId="14843"/>
    <cellStyle name="Comma 3 2 7 2 5 2 2 2" xfId="31049"/>
    <cellStyle name="Comma 3 2 7 2 5 2 3" xfId="23540"/>
    <cellStyle name="Comma 3 2 7 2 5 3" xfId="9226"/>
    <cellStyle name="Comma 3 2 7 2 5 3 2" xfId="16690"/>
    <cellStyle name="Comma 3 2 7 2 5 3 2 2" xfId="32896"/>
    <cellStyle name="Comma 3 2 7 2 5 3 3" xfId="25432"/>
    <cellStyle name="Comma 3 2 7 2 5 4" xfId="11235"/>
    <cellStyle name="Comma 3 2 7 2 5 4 2" xfId="27441"/>
    <cellStyle name="Comma 3 2 7 2 5 5" xfId="17328"/>
    <cellStyle name="Comma 3 2 7 2 5 5 2" xfId="33460"/>
    <cellStyle name="Comma 3 2 7 2 5 6" xfId="19835"/>
    <cellStyle name="Comma 3 2 7 2 6" xfId="3557"/>
    <cellStyle name="Comma 3 2 7 2 6 2" xfId="5592"/>
    <cellStyle name="Comma 3 2 7 2 6 2 2" xfId="21798"/>
    <cellStyle name="Comma 3 2 7 2 6 3" xfId="17329"/>
    <cellStyle name="Comma 3 2 7 2 6 3 2" xfId="33461"/>
    <cellStyle name="Comma 3 2 7 2 6 4" xfId="19772"/>
    <cellStyle name="Comma 3 2 7 2 7" xfId="4094"/>
    <cellStyle name="Comma 3 2 7 2 7 2" xfId="7764"/>
    <cellStyle name="Comma 3 2 7 2 7 2 2" xfId="15271"/>
    <cellStyle name="Comma 3 2 7 2 7 2 2 2" xfId="31477"/>
    <cellStyle name="Comma 3 2 7 2 7 2 3" xfId="23970"/>
    <cellStyle name="Comma 3 2 7 2 7 3" xfId="9222"/>
    <cellStyle name="Comma 3 2 7 2 7 3 2" xfId="16686"/>
    <cellStyle name="Comma 3 2 7 2 7 3 2 2" xfId="32892"/>
    <cellStyle name="Comma 3 2 7 2 7 3 3" xfId="25428"/>
    <cellStyle name="Comma 3 2 7 2 7 4" xfId="11657"/>
    <cellStyle name="Comma 3 2 7 2 7 4 2" xfId="27863"/>
    <cellStyle name="Comma 3 2 7 2 7 5" xfId="17330"/>
    <cellStyle name="Comma 3 2 7 2 7 5 2" xfId="33462"/>
    <cellStyle name="Comma 3 2 7 2 7 6" xfId="20300"/>
    <cellStyle name="Comma 3 2 7 2 8" xfId="4519"/>
    <cellStyle name="Comma 3 2 7 2 8 2" xfId="8189"/>
    <cellStyle name="Comma 3 2 7 2 8 2 2" xfId="15696"/>
    <cellStyle name="Comma 3 2 7 2 8 2 2 2" xfId="31902"/>
    <cellStyle name="Comma 3 2 7 2 8 2 3" xfId="24395"/>
    <cellStyle name="Comma 3 2 7 2 8 3" xfId="5469"/>
    <cellStyle name="Comma 3 2 7 2 8 3 2" xfId="13007"/>
    <cellStyle name="Comma 3 2 7 2 8 3 2 2" xfId="29213"/>
    <cellStyle name="Comma 3 2 7 2 8 3 3" xfId="21675"/>
    <cellStyle name="Comma 3 2 7 2 8 4" xfId="12082"/>
    <cellStyle name="Comma 3 2 7 2 8 4 2" xfId="28288"/>
    <cellStyle name="Comma 3 2 7 2 8 5" xfId="17331"/>
    <cellStyle name="Comma 3 2 7 2 8 5 2" xfId="33463"/>
    <cellStyle name="Comma 3 2 7 2 8 6" xfId="20725"/>
    <cellStyle name="Comma 3 2 7 2 9" xfId="4946"/>
    <cellStyle name="Comma 3 2 7 2 9 2" xfId="8612"/>
    <cellStyle name="Comma 3 2 7 2 9 2 2" xfId="16119"/>
    <cellStyle name="Comma 3 2 7 2 9 2 2 2" xfId="32325"/>
    <cellStyle name="Comma 3 2 7 2 9 2 3" xfId="24818"/>
    <cellStyle name="Comma 3 2 7 2 9 3" xfId="12504"/>
    <cellStyle name="Comma 3 2 7 2 9 3 2" xfId="28710"/>
    <cellStyle name="Comma 3 2 7 2 9 4" xfId="21152"/>
    <cellStyle name="Comma 3 2 7 3" xfId="1766"/>
    <cellStyle name="Comma 3 2 7 3 10" xfId="5631"/>
    <cellStyle name="Comma 3 2 7 3 10 2" xfId="13146"/>
    <cellStyle name="Comma 3 2 7 3 10 2 2" xfId="29352"/>
    <cellStyle name="Comma 3 2 7 3 10 3" xfId="21837"/>
    <cellStyle name="Comma 3 2 7 3 11" xfId="9559"/>
    <cellStyle name="Comma 3 2 7 3 11 2" xfId="25765"/>
    <cellStyle name="Comma 3 2 7 3 12" xfId="17332"/>
    <cellStyle name="Comma 3 2 7 3 12 2" xfId="33464"/>
    <cellStyle name="Comma 3 2 7 3 13" xfId="18084"/>
    <cellStyle name="Comma 3 2 7 3 2" xfId="1915"/>
    <cellStyle name="Comma 3 2 7 3 2 10" xfId="9695"/>
    <cellStyle name="Comma 3 2 7 3 2 10 2" xfId="25901"/>
    <cellStyle name="Comma 3 2 7 3 2 11" xfId="17333"/>
    <cellStyle name="Comma 3 2 7 3 2 11 2" xfId="33465"/>
    <cellStyle name="Comma 3 2 7 3 2 12" xfId="18221"/>
    <cellStyle name="Comma 3 2 7 3 2 2" xfId="2422"/>
    <cellStyle name="Comma 3 2 7 3 2 2 2" xfId="3269"/>
    <cellStyle name="Comma 3 2 7 3 2 2 2 2" xfId="7051"/>
    <cellStyle name="Comma 3 2 7 3 2 2 2 2 2" xfId="14562"/>
    <cellStyle name="Comma 3 2 7 3 2 2 2 2 2 2" xfId="30768"/>
    <cellStyle name="Comma 3 2 7 3 2 2 2 2 3" xfId="23257"/>
    <cellStyle name="Comma 3 2 7 3 2 2 2 3" xfId="5420"/>
    <cellStyle name="Comma 3 2 7 3 2 2 2 3 2" xfId="12965"/>
    <cellStyle name="Comma 3 2 7 3 2 2 2 3 2 2" xfId="29171"/>
    <cellStyle name="Comma 3 2 7 3 2 2 2 3 3" xfId="21626"/>
    <cellStyle name="Comma 3 2 7 3 2 2 2 4" xfId="10962"/>
    <cellStyle name="Comma 3 2 7 3 2 2 2 4 2" xfId="27168"/>
    <cellStyle name="Comma 3 2 7 3 2 2 2 5" xfId="17335"/>
    <cellStyle name="Comma 3 2 7 3 2 2 2 5 2" xfId="33467"/>
    <cellStyle name="Comma 3 2 7 3 2 2 2 6" xfId="19491"/>
    <cellStyle name="Comma 3 2 7 3 2 2 3" xfId="6206"/>
    <cellStyle name="Comma 3 2 7 3 2 2 3 2" xfId="13718"/>
    <cellStyle name="Comma 3 2 7 3 2 2 3 2 2" xfId="29924"/>
    <cellStyle name="Comma 3 2 7 3 2 2 3 3" xfId="22412"/>
    <cellStyle name="Comma 3 2 7 3 2 2 4" xfId="9041"/>
    <cellStyle name="Comma 3 2 7 3 2 2 4 2" xfId="16530"/>
    <cellStyle name="Comma 3 2 7 3 2 2 4 2 2" xfId="32736"/>
    <cellStyle name="Comma 3 2 7 3 2 2 4 3" xfId="25247"/>
    <cellStyle name="Comma 3 2 7 3 2 2 5" xfId="10118"/>
    <cellStyle name="Comma 3 2 7 3 2 2 5 2" xfId="26324"/>
    <cellStyle name="Comma 3 2 7 3 2 2 6" xfId="17334"/>
    <cellStyle name="Comma 3 2 7 3 2 2 6 2" xfId="33466"/>
    <cellStyle name="Comma 3 2 7 3 2 2 7" xfId="18646"/>
    <cellStyle name="Comma 3 2 7 3 2 3" xfId="2844"/>
    <cellStyle name="Comma 3 2 7 3 2 3 2" xfId="6628"/>
    <cellStyle name="Comma 3 2 7 3 2 3 2 2" xfId="14140"/>
    <cellStyle name="Comma 3 2 7 3 2 3 2 2 2" xfId="30346"/>
    <cellStyle name="Comma 3 2 7 3 2 3 2 3" xfId="22834"/>
    <cellStyle name="Comma 3 2 7 3 2 3 3" xfId="9000"/>
    <cellStyle name="Comma 3 2 7 3 2 3 3 2" xfId="16492"/>
    <cellStyle name="Comma 3 2 7 3 2 3 3 2 2" xfId="32698"/>
    <cellStyle name="Comma 3 2 7 3 2 3 3 3" xfId="25206"/>
    <cellStyle name="Comma 3 2 7 3 2 3 4" xfId="10540"/>
    <cellStyle name="Comma 3 2 7 3 2 3 4 2" xfId="26746"/>
    <cellStyle name="Comma 3 2 7 3 2 3 5" xfId="17336"/>
    <cellStyle name="Comma 3 2 7 3 2 3 5 2" xfId="33468"/>
    <cellStyle name="Comma 3 2 7 3 2 3 6" xfId="19068"/>
    <cellStyle name="Comma 3 2 7 3 2 4" xfId="3775"/>
    <cellStyle name="Comma 3 2 7 3 2 4 2" xfId="7485"/>
    <cellStyle name="Comma 3 2 7 3 2 4 2 2" xfId="14994"/>
    <cellStyle name="Comma 3 2 7 3 2 4 2 2 2" xfId="31200"/>
    <cellStyle name="Comma 3 2 7 3 2 4 2 3" xfId="23691"/>
    <cellStyle name="Comma 3 2 7 3 2 4 3" xfId="9140"/>
    <cellStyle name="Comma 3 2 7 3 2 4 3 2" xfId="16617"/>
    <cellStyle name="Comma 3 2 7 3 2 4 3 2 2" xfId="32823"/>
    <cellStyle name="Comma 3 2 7 3 2 4 3 3" xfId="25346"/>
    <cellStyle name="Comma 3 2 7 3 2 4 4" xfId="11385"/>
    <cellStyle name="Comma 3 2 7 3 2 4 4 2" xfId="27591"/>
    <cellStyle name="Comma 3 2 7 3 2 4 5" xfId="17337"/>
    <cellStyle name="Comma 3 2 7 3 2 4 5 2" xfId="33469"/>
    <cellStyle name="Comma 3 2 7 3 2 4 6" xfId="19986"/>
    <cellStyle name="Comma 3 2 7 3 2 5" xfId="3381"/>
    <cellStyle name="Comma 3 2 7 3 2 5 2" xfId="5426"/>
    <cellStyle name="Comma 3 2 7 3 2 5 2 2" xfId="21632"/>
    <cellStyle name="Comma 3 2 7 3 2 5 3" xfId="17338"/>
    <cellStyle name="Comma 3 2 7 3 2 5 3 2" xfId="33470"/>
    <cellStyle name="Comma 3 2 7 3 2 5 4" xfId="19600"/>
    <cellStyle name="Comma 3 2 7 3 2 6" xfId="4244"/>
    <cellStyle name="Comma 3 2 7 3 2 6 2" xfId="7914"/>
    <cellStyle name="Comma 3 2 7 3 2 6 2 2" xfId="15421"/>
    <cellStyle name="Comma 3 2 7 3 2 6 2 2 2" xfId="31627"/>
    <cellStyle name="Comma 3 2 7 3 2 6 2 3" xfId="24120"/>
    <cellStyle name="Comma 3 2 7 3 2 6 3" xfId="5419"/>
    <cellStyle name="Comma 3 2 7 3 2 6 3 2" xfId="12964"/>
    <cellStyle name="Comma 3 2 7 3 2 6 3 2 2" xfId="29170"/>
    <cellStyle name="Comma 3 2 7 3 2 6 3 3" xfId="21625"/>
    <cellStyle name="Comma 3 2 7 3 2 6 4" xfId="11807"/>
    <cellStyle name="Comma 3 2 7 3 2 6 4 2" xfId="28013"/>
    <cellStyle name="Comma 3 2 7 3 2 6 5" xfId="17339"/>
    <cellStyle name="Comma 3 2 7 3 2 6 5 2" xfId="33471"/>
    <cellStyle name="Comma 3 2 7 3 2 6 6" xfId="20450"/>
    <cellStyle name="Comma 3 2 7 3 2 7" xfId="4669"/>
    <cellStyle name="Comma 3 2 7 3 2 7 2" xfId="8339"/>
    <cellStyle name="Comma 3 2 7 3 2 7 2 2" xfId="15846"/>
    <cellStyle name="Comma 3 2 7 3 2 7 2 2 2" xfId="32052"/>
    <cellStyle name="Comma 3 2 7 3 2 7 2 3" xfId="24545"/>
    <cellStyle name="Comma 3 2 7 3 2 7 3" xfId="8952"/>
    <cellStyle name="Comma 3 2 7 3 2 7 3 2" xfId="16447"/>
    <cellStyle name="Comma 3 2 7 3 2 7 3 2 2" xfId="32653"/>
    <cellStyle name="Comma 3 2 7 3 2 7 3 3" xfId="25158"/>
    <cellStyle name="Comma 3 2 7 3 2 7 4" xfId="12232"/>
    <cellStyle name="Comma 3 2 7 3 2 7 4 2" xfId="28438"/>
    <cellStyle name="Comma 3 2 7 3 2 7 5" xfId="17340"/>
    <cellStyle name="Comma 3 2 7 3 2 7 5 2" xfId="33472"/>
    <cellStyle name="Comma 3 2 7 3 2 7 6" xfId="20875"/>
    <cellStyle name="Comma 3 2 7 3 2 8" xfId="5097"/>
    <cellStyle name="Comma 3 2 7 3 2 8 2" xfId="8762"/>
    <cellStyle name="Comma 3 2 7 3 2 8 2 2" xfId="16269"/>
    <cellStyle name="Comma 3 2 7 3 2 8 2 2 2" xfId="32475"/>
    <cellStyle name="Comma 3 2 7 3 2 8 2 3" xfId="24968"/>
    <cellStyle name="Comma 3 2 7 3 2 8 3" xfId="12654"/>
    <cellStyle name="Comma 3 2 7 3 2 8 3 2" xfId="28860"/>
    <cellStyle name="Comma 3 2 7 3 2 8 4" xfId="21303"/>
    <cellStyle name="Comma 3 2 7 3 2 9" xfId="5768"/>
    <cellStyle name="Comma 3 2 7 3 2 9 2" xfId="13283"/>
    <cellStyle name="Comma 3 2 7 3 2 9 2 2" xfId="29489"/>
    <cellStyle name="Comma 3 2 7 3 2 9 3" xfId="21974"/>
    <cellStyle name="Comma 3 2 7 3 3" xfId="2284"/>
    <cellStyle name="Comma 3 2 7 3 3 2" xfId="3133"/>
    <cellStyle name="Comma 3 2 7 3 3 2 2" xfId="6915"/>
    <cellStyle name="Comma 3 2 7 3 3 2 2 2" xfId="14426"/>
    <cellStyle name="Comma 3 2 7 3 3 2 2 2 2" xfId="30632"/>
    <cellStyle name="Comma 3 2 7 3 3 2 2 3" xfId="23121"/>
    <cellStyle name="Comma 3 2 7 3 3 2 3" xfId="5431"/>
    <cellStyle name="Comma 3 2 7 3 3 2 3 2" xfId="12974"/>
    <cellStyle name="Comma 3 2 7 3 3 2 3 2 2" xfId="29180"/>
    <cellStyle name="Comma 3 2 7 3 3 2 3 3" xfId="21637"/>
    <cellStyle name="Comma 3 2 7 3 3 2 4" xfId="10826"/>
    <cellStyle name="Comma 3 2 7 3 3 2 4 2" xfId="27032"/>
    <cellStyle name="Comma 3 2 7 3 3 2 5" xfId="17342"/>
    <cellStyle name="Comma 3 2 7 3 3 2 5 2" xfId="33474"/>
    <cellStyle name="Comma 3 2 7 3 3 2 6" xfId="19355"/>
    <cellStyle name="Comma 3 2 7 3 3 3" xfId="6070"/>
    <cellStyle name="Comma 3 2 7 3 3 3 2" xfId="13582"/>
    <cellStyle name="Comma 3 2 7 3 3 3 2 2" xfId="29788"/>
    <cellStyle name="Comma 3 2 7 3 3 3 3" xfId="22276"/>
    <cellStyle name="Comma 3 2 7 3 3 4" xfId="8908"/>
    <cellStyle name="Comma 3 2 7 3 3 4 2" xfId="16411"/>
    <cellStyle name="Comma 3 2 7 3 3 4 2 2" xfId="32617"/>
    <cellStyle name="Comma 3 2 7 3 3 4 3" xfId="25114"/>
    <cellStyle name="Comma 3 2 7 3 3 5" xfId="9982"/>
    <cellStyle name="Comma 3 2 7 3 3 5 2" xfId="26188"/>
    <cellStyle name="Comma 3 2 7 3 3 6" xfId="17341"/>
    <cellStyle name="Comma 3 2 7 3 3 6 2" xfId="33473"/>
    <cellStyle name="Comma 3 2 7 3 3 7" xfId="18510"/>
    <cellStyle name="Comma 3 2 7 3 4" xfId="2708"/>
    <cellStyle name="Comma 3 2 7 3 4 2" xfId="6492"/>
    <cellStyle name="Comma 3 2 7 3 4 2 2" xfId="14004"/>
    <cellStyle name="Comma 3 2 7 3 4 2 2 2" xfId="30210"/>
    <cellStyle name="Comma 3 2 7 3 4 2 3" xfId="22698"/>
    <cellStyle name="Comma 3 2 7 3 4 3" xfId="9054"/>
    <cellStyle name="Comma 3 2 7 3 4 3 2" xfId="16539"/>
    <cellStyle name="Comma 3 2 7 3 4 3 2 2" xfId="32745"/>
    <cellStyle name="Comma 3 2 7 3 4 3 3" xfId="25260"/>
    <cellStyle name="Comma 3 2 7 3 4 4" xfId="10404"/>
    <cellStyle name="Comma 3 2 7 3 4 4 2" xfId="26610"/>
    <cellStyle name="Comma 3 2 7 3 4 5" xfId="17343"/>
    <cellStyle name="Comma 3 2 7 3 4 5 2" xfId="33475"/>
    <cellStyle name="Comma 3 2 7 3 4 6" xfId="18932"/>
    <cellStyle name="Comma 3 2 7 3 5" xfId="3638"/>
    <cellStyle name="Comma 3 2 7 3 5 2" xfId="7348"/>
    <cellStyle name="Comma 3 2 7 3 5 2 2" xfId="14857"/>
    <cellStyle name="Comma 3 2 7 3 5 2 2 2" xfId="31063"/>
    <cellStyle name="Comma 3 2 7 3 5 2 3" xfId="23554"/>
    <cellStyle name="Comma 3 2 7 3 5 3" xfId="9249"/>
    <cellStyle name="Comma 3 2 7 3 5 3 2" xfId="16710"/>
    <cellStyle name="Comma 3 2 7 3 5 3 2 2" xfId="32916"/>
    <cellStyle name="Comma 3 2 7 3 5 3 3" xfId="25455"/>
    <cellStyle name="Comma 3 2 7 3 5 4" xfId="11249"/>
    <cellStyle name="Comma 3 2 7 3 5 4 2" xfId="27455"/>
    <cellStyle name="Comma 3 2 7 3 5 5" xfId="17344"/>
    <cellStyle name="Comma 3 2 7 3 5 5 2" xfId="33476"/>
    <cellStyle name="Comma 3 2 7 3 5 6" xfId="19849"/>
    <cellStyle name="Comma 3 2 7 3 6" xfId="3914"/>
    <cellStyle name="Comma 3 2 7 3 6 2" xfId="5463"/>
    <cellStyle name="Comma 3 2 7 3 6 2 2" xfId="21669"/>
    <cellStyle name="Comma 3 2 7 3 6 3" xfId="17345"/>
    <cellStyle name="Comma 3 2 7 3 6 3 2" xfId="33477"/>
    <cellStyle name="Comma 3 2 7 3 6 4" xfId="20122"/>
    <cellStyle name="Comma 3 2 7 3 7" xfId="4108"/>
    <cellStyle name="Comma 3 2 7 3 7 2" xfId="7778"/>
    <cellStyle name="Comma 3 2 7 3 7 2 2" xfId="15285"/>
    <cellStyle name="Comma 3 2 7 3 7 2 2 2" xfId="31491"/>
    <cellStyle name="Comma 3 2 7 3 7 2 3" xfId="23984"/>
    <cellStyle name="Comma 3 2 7 3 7 3" xfId="9206"/>
    <cellStyle name="Comma 3 2 7 3 7 3 2" xfId="16674"/>
    <cellStyle name="Comma 3 2 7 3 7 3 2 2" xfId="32880"/>
    <cellStyle name="Comma 3 2 7 3 7 3 3" xfId="25412"/>
    <cellStyle name="Comma 3 2 7 3 7 4" xfId="11671"/>
    <cellStyle name="Comma 3 2 7 3 7 4 2" xfId="27877"/>
    <cellStyle name="Comma 3 2 7 3 7 5" xfId="17346"/>
    <cellStyle name="Comma 3 2 7 3 7 5 2" xfId="33478"/>
    <cellStyle name="Comma 3 2 7 3 7 6" xfId="20314"/>
    <cellStyle name="Comma 3 2 7 3 8" xfId="4533"/>
    <cellStyle name="Comma 3 2 7 3 8 2" xfId="8203"/>
    <cellStyle name="Comma 3 2 7 3 8 2 2" xfId="15710"/>
    <cellStyle name="Comma 3 2 7 3 8 2 2 2" xfId="31916"/>
    <cellStyle name="Comma 3 2 7 3 8 2 3" xfId="24409"/>
    <cellStyle name="Comma 3 2 7 3 8 3" xfId="9084"/>
    <cellStyle name="Comma 3 2 7 3 8 3 2" xfId="16564"/>
    <cellStyle name="Comma 3 2 7 3 8 3 2 2" xfId="32770"/>
    <cellStyle name="Comma 3 2 7 3 8 3 3" xfId="25290"/>
    <cellStyle name="Comma 3 2 7 3 8 4" xfId="12096"/>
    <cellStyle name="Comma 3 2 7 3 8 4 2" xfId="28302"/>
    <cellStyle name="Comma 3 2 7 3 8 5" xfId="17347"/>
    <cellStyle name="Comma 3 2 7 3 8 5 2" xfId="33479"/>
    <cellStyle name="Comma 3 2 7 3 8 6" xfId="20739"/>
    <cellStyle name="Comma 3 2 7 3 9" xfId="4960"/>
    <cellStyle name="Comma 3 2 7 3 9 2" xfId="8626"/>
    <cellStyle name="Comma 3 2 7 3 9 2 2" xfId="16133"/>
    <cellStyle name="Comma 3 2 7 3 9 2 2 2" xfId="32339"/>
    <cellStyle name="Comma 3 2 7 3 9 2 3" xfId="24832"/>
    <cellStyle name="Comma 3 2 7 3 9 3" xfId="12518"/>
    <cellStyle name="Comma 3 2 7 3 9 3 2" xfId="28724"/>
    <cellStyle name="Comma 3 2 7 3 9 4" xfId="21166"/>
    <cellStyle name="Comma 3 2 7 4" xfId="1784"/>
    <cellStyle name="Comma 3 2 7 4 10" xfId="5645"/>
    <cellStyle name="Comma 3 2 7 4 10 2" xfId="13160"/>
    <cellStyle name="Comma 3 2 7 4 10 2 2" xfId="29366"/>
    <cellStyle name="Comma 3 2 7 4 10 3" xfId="21851"/>
    <cellStyle name="Comma 3 2 7 4 11" xfId="9573"/>
    <cellStyle name="Comma 3 2 7 4 11 2" xfId="25779"/>
    <cellStyle name="Comma 3 2 7 4 12" xfId="17348"/>
    <cellStyle name="Comma 3 2 7 4 12 2" xfId="33480"/>
    <cellStyle name="Comma 3 2 7 4 13" xfId="18098"/>
    <cellStyle name="Comma 3 2 7 4 2" xfId="1916"/>
    <cellStyle name="Comma 3 2 7 4 2 10" xfId="9696"/>
    <cellStyle name="Comma 3 2 7 4 2 10 2" xfId="25902"/>
    <cellStyle name="Comma 3 2 7 4 2 11" xfId="17349"/>
    <cellStyle name="Comma 3 2 7 4 2 11 2" xfId="33481"/>
    <cellStyle name="Comma 3 2 7 4 2 12" xfId="18222"/>
    <cellStyle name="Comma 3 2 7 4 2 2" xfId="2423"/>
    <cellStyle name="Comma 3 2 7 4 2 2 2" xfId="3270"/>
    <cellStyle name="Comma 3 2 7 4 2 2 2 2" xfId="7052"/>
    <cellStyle name="Comma 3 2 7 4 2 2 2 2 2" xfId="14563"/>
    <cellStyle name="Comma 3 2 7 4 2 2 2 2 2 2" xfId="30769"/>
    <cellStyle name="Comma 3 2 7 4 2 2 2 2 3" xfId="23258"/>
    <cellStyle name="Comma 3 2 7 4 2 2 2 3" xfId="9319"/>
    <cellStyle name="Comma 3 2 7 4 2 2 2 3 2" xfId="16764"/>
    <cellStyle name="Comma 3 2 7 4 2 2 2 3 2 2" xfId="32970"/>
    <cellStyle name="Comma 3 2 7 4 2 2 2 3 3" xfId="25525"/>
    <cellStyle name="Comma 3 2 7 4 2 2 2 4" xfId="10963"/>
    <cellStyle name="Comma 3 2 7 4 2 2 2 4 2" xfId="27169"/>
    <cellStyle name="Comma 3 2 7 4 2 2 2 5" xfId="17351"/>
    <cellStyle name="Comma 3 2 7 4 2 2 2 5 2" xfId="33483"/>
    <cellStyle name="Comma 3 2 7 4 2 2 2 6" xfId="19492"/>
    <cellStyle name="Comma 3 2 7 4 2 2 3" xfId="6207"/>
    <cellStyle name="Comma 3 2 7 4 2 2 3 2" xfId="13719"/>
    <cellStyle name="Comma 3 2 7 4 2 2 3 2 2" xfId="29925"/>
    <cellStyle name="Comma 3 2 7 4 2 2 3 3" xfId="22413"/>
    <cellStyle name="Comma 3 2 7 4 2 2 4" xfId="9228"/>
    <cellStyle name="Comma 3 2 7 4 2 2 4 2" xfId="16692"/>
    <cellStyle name="Comma 3 2 7 4 2 2 4 2 2" xfId="32898"/>
    <cellStyle name="Comma 3 2 7 4 2 2 4 3" xfId="25434"/>
    <cellStyle name="Comma 3 2 7 4 2 2 5" xfId="10119"/>
    <cellStyle name="Comma 3 2 7 4 2 2 5 2" xfId="26325"/>
    <cellStyle name="Comma 3 2 7 4 2 2 6" xfId="17350"/>
    <cellStyle name="Comma 3 2 7 4 2 2 6 2" xfId="33482"/>
    <cellStyle name="Comma 3 2 7 4 2 2 7" xfId="18647"/>
    <cellStyle name="Comma 3 2 7 4 2 3" xfId="2845"/>
    <cellStyle name="Comma 3 2 7 4 2 3 2" xfId="6629"/>
    <cellStyle name="Comma 3 2 7 4 2 3 2 2" xfId="14141"/>
    <cellStyle name="Comma 3 2 7 4 2 3 2 2 2" xfId="30347"/>
    <cellStyle name="Comma 3 2 7 4 2 3 2 3" xfId="22835"/>
    <cellStyle name="Comma 3 2 7 4 2 3 3" xfId="5232"/>
    <cellStyle name="Comma 3 2 7 4 2 3 3 2" xfId="12783"/>
    <cellStyle name="Comma 3 2 7 4 2 3 3 2 2" xfId="28989"/>
    <cellStyle name="Comma 3 2 7 4 2 3 3 3" xfId="21438"/>
    <cellStyle name="Comma 3 2 7 4 2 3 4" xfId="10541"/>
    <cellStyle name="Comma 3 2 7 4 2 3 4 2" xfId="26747"/>
    <cellStyle name="Comma 3 2 7 4 2 3 5" xfId="17352"/>
    <cellStyle name="Comma 3 2 7 4 2 3 5 2" xfId="33484"/>
    <cellStyle name="Comma 3 2 7 4 2 3 6" xfId="19069"/>
    <cellStyle name="Comma 3 2 7 4 2 4" xfId="3776"/>
    <cellStyle name="Comma 3 2 7 4 2 4 2" xfId="7486"/>
    <cellStyle name="Comma 3 2 7 4 2 4 2 2" xfId="14995"/>
    <cellStyle name="Comma 3 2 7 4 2 4 2 2 2" xfId="31201"/>
    <cellStyle name="Comma 3 2 7 4 2 4 2 3" xfId="23692"/>
    <cellStyle name="Comma 3 2 7 4 2 4 3" xfId="9207"/>
    <cellStyle name="Comma 3 2 7 4 2 4 3 2" xfId="16675"/>
    <cellStyle name="Comma 3 2 7 4 2 4 3 2 2" xfId="32881"/>
    <cellStyle name="Comma 3 2 7 4 2 4 3 3" xfId="25413"/>
    <cellStyle name="Comma 3 2 7 4 2 4 4" xfId="11386"/>
    <cellStyle name="Comma 3 2 7 4 2 4 4 2" xfId="27592"/>
    <cellStyle name="Comma 3 2 7 4 2 4 5" xfId="17353"/>
    <cellStyle name="Comma 3 2 7 4 2 4 5 2" xfId="33485"/>
    <cellStyle name="Comma 3 2 7 4 2 4 6" xfId="19987"/>
    <cellStyle name="Comma 3 2 7 4 2 5" xfId="3385"/>
    <cellStyle name="Comma 3 2 7 4 2 5 2" xfId="9361"/>
    <cellStyle name="Comma 3 2 7 4 2 5 2 2" xfId="25567"/>
    <cellStyle name="Comma 3 2 7 4 2 5 3" xfId="17354"/>
    <cellStyle name="Comma 3 2 7 4 2 5 3 2" xfId="33486"/>
    <cellStyle name="Comma 3 2 7 4 2 5 4" xfId="19604"/>
    <cellStyle name="Comma 3 2 7 4 2 6" xfId="4245"/>
    <cellStyle name="Comma 3 2 7 4 2 6 2" xfId="7915"/>
    <cellStyle name="Comma 3 2 7 4 2 6 2 2" xfId="15422"/>
    <cellStyle name="Comma 3 2 7 4 2 6 2 2 2" xfId="31628"/>
    <cellStyle name="Comma 3 2 7 4 2 6 2 3" xfId="24121"/>
    <cellStyle name="Comma 3 2 7 4 2 6 3" xfId="9031"/>
    <cellStyle name="Comma 3 2 7 4 2 6 3 2" xfId="16520"/>
    <cellStyle name="Comma 3 2 7 4 2 6 3 2 2" xfId="32726"/>
    <cellStyle name="Comma 3 2 7 4 2 6 3 3" xfId="25237"/>
    <cellStyle name="Comma 3 2 7 4 2 6 4" xfId="11808"/>
    <cellStyle name="Comma 3 2 7 4 2 6 4 2" xfId="28014"/>
    <cellStyle name="Comma 3 2 7 4 2 6 5" xfId="17355"/>
    <cellStyle name="Comma 3 2 7 4 2 6 5 2" xfId="33487"/>
    <cellStyle name="Comma 3 2 7 4 2 6 6" xfId="20451"/>
    <cellStyle name="Comma 3 2 7 4 2 7" xfId="4670"/>
    <cellStyle name="Comma 3 2 7 4 2 7 2" xfId="8340"/>
    <cellStyle name="Comma 3 2 7 4 2 7 2 2" xfId="15847"/>
    <cellStyle name="Comma 3 2 7 4 2 7 2 2 2" xfId="32053"/>
    <cellStyle name="Comma 3 2 7 4 2 7 2 3" xfId="24546"/>
    <cellStyle name="Comma 3 2 7 4 2 7 3" xfId="9148"/>
    <cellStyle name="Comma 3 2 7 4 2 7 3 2" xfId="16623"/>
    <cellStyle name="Comma 3 2 7 4 2 7 3 2 2" xfId="32829"/>
    <cellStyle name="Comma 3 2 7 4 2 7 3 3" xfId="25354"/>
    <cellStyle name="Comma 3 2 7 4 2 7 4" xfId="12233"/>
    <cellStyle name="Comma 3 2 7 4 2 7 4 2" xfId="28439"/>
    <cellStyle name="Comma 3 2 7 4 2 7 5" xfId="17356"/>
    <cellStyle name="Comma 3 2 7 4 2 7 5 2" xfId="33488"/>
    <cellStyle name="Comma 3 2 7 4 2 7 6" xfId="20876"/>
    <cellStyle name="Comma 3 2 7 4 2 8" xfId="5098"/>
    <cellStyle name="Comma 3 2 7 4 2 8 2" xfId="8763"/>
    <cellStyle name="Comma 3 2 7 4 2 8 2 2" xfId="16270"/>
    <cellStyle name="Comma 3 2 7 4 2 8 2 2 2" xfId="32476"/>
    <cellStyle name="Comma 3 2 7 4 2 8 2 3" xfId="24969"/>
    <cellStyle name="Comma 3 2 7 4 2 8 3" xfId="12655"/>
    <cellStyle name="Comma 3 2 7 4 2 8 3 2" xfId="28861"/>
    <cellStyle name="Comma 3 2 7 4 2 8 4" xfId="21304"/>
    <cellStyle name="Comma 3 2 7 4 2 9" xfId="5769"/>
    <cellStyle name="Comma 3 2 7 4 2 9 2" xfId="13284"/>
    <cellStyle name="Comma 3 2 7 4 2 9 2 2" xfId="29490"/>
    <cellStyle name="Comma 3 2 7 4 2 9 3" xfId="21975"/>
    <cellStyle name="Comma 3 2 7 4 3" xfId="2300"/>
    <cellStyle name="Comma 3 2 7 4 3 2" xfId="3147"/>
    <cellStyle name="Comma 3 2 7 4 3 2 2" xfId="6929"/>
    <cellStyle name="Comma 3 2 7 4 3 2 2 2" xfId="14440"/>
    <cellStyle name="Comma 3 2 7 4 3 2 2 2 2" xfId="30646"/>
    <cellStyle name="Comma 3 2 7 4 3 2 2 3" xfId="23135"/>
    <cellStyle name="Comma 3 2 7 4 3 2 3" xfId="9020"/>
    <cellStyle name="Comma 3 2 7 4 3 2 3 2" xfId="16511"/>
    <cellStyle name="Comma 3 2 7 4 3 2 3 2 2" xfId="32717"/>
    <cellStyle name="Comma 3 2 7 4 3 2 3 3" xfId="25226"/>
    <cellStyle name="Comma 3 2 7 4 3 2 4" xfId="10840"/>
    <cellStyle name="Comma 3 2 7 4 3 2 4 2" xfId="27046"/>
    <cellStyle name="Comma 3 2 7 4 3 2 5" xfId="17358"/>
    <cellStyle name="Comma 3 2 7 4 3 2 5 2" xfId="33490"/>
    <cellStyle name="Comma 3 2 7 4 3 2 6" xfId="19369"/>
    <cellStyle name="Comma 3 2 7 4 3 3" xfId="6084"/>
    <cellStyle name="Comma 3 2 7 4 3 3 2" xfId="13596"/>
    <cellStyle name="Comma 3 2 7 4 3 3 2 2" xfId="29802"/>
    <cellStyle name="Comma 3 2 7 4 3 3 3" xfId="22290"/>
    <cellStyle name="Comma 3 2 7 4 3 4" xfId="5505"/>
    <cellStyle name="Comma 3 2 7 4 3 4 2" xfId="13035"/>
    <cellStyle name="Comma 3 2 7 4 3 4 2 2" xfId="29241"/>
    <cellStyle name="Comma 3 2 7 4 3 4 3" xfId="21711"/>
    <cellStyle name="Comma 3 2 7 4 3 5" xfId="9996"/>
    <cellStyle name="Comma 3 2 7 4 3 5 2" xfId="26202"/>
    <cellStyle name="Comma 3 2 7 4 3 6" xfId="17357"/>
    <cellStyle name="Comma 3 2 7 4 3 6 2" xfId="33489"/>
    <cellStyle name="Comma 3 2 7 4 3 7" xfId="18524"/>
    <cellStyle name="Comma 3 2 7 4 4" xfId="2722"/>
    <cellStyle name="Comma 3 2 7 4 4 2" xfId="6506"/>
    <cellStyle name="Comma 3 2 7 4 4 2 2" xfId="14018"/>
    <cellStyle name="Comma 3 2 7 4 4 2 2 2" xfId="30224"/>
    <cellStyle name="Comma 3 2 7 4 4 2 3" xfId="22712"/>
    <cellStyle name="Comma 3 2 7 4 4 3" xfId="5436"/>
    <cellStyle name="Comma 3 2 7 4 4 3 2" xfId="12979"/>
    <cellStyle name="Comma 3 2 7 4 4 3 2 2" xfId="29185"/>
    <cellStyle name="Comma 3 2 7 4 4 3 3" xfId="21642"/>
    <cellStyle name="Comma 3 2 7 4 4 4" xfId="10418"/>
    <cellStyle name="Comma 3 2 7 4 4 4 2" xfId="26624"/>
    <cellStyle name="Comma 3 2 7 4 4 5" xfId="17359"/>
    <cellStyle name="Comma 3 2 7 4 4 5 2" xfId="33491"/>
    <cellStyle name="Comma 3 2 7 4 4 6" xfId="18946"/>
    <cellStyle name="Comma 3 2 7 4 5" xfId="3652"/>
    <cellStyle name="Comma 3 2 7 4 5 2" xfId="7362"/>
    <cellStyle name="Comma 3 2 7 4 5 2 2" xfId="14871"/>
    <cellStyle name="Comma 3 2 7 4 5 2 2 2" xfId="31077"/>
    <cellStyle name="Comma 3 2 7 4 5 2 3" xfId="23568"/>
    <cellStyle name="Comma 3 2 7 4 5 3" xfId="8953"/>
    <cellStyle name="Comma 3 2 7 4 5 3 2" xfId="16448"/>
    <cellStyle name="Comma 3 2 7 4 5 3 2 2" xfId="32654"/>
    <cellStyle name="Comma 3 2 7 4 5 3 3" xfId="25159"/>
    <cellStyle name="Comma 3 2 7 4 5 4" xfId="11263"/>
    <cellStyle name="Comma 3 2 7 4 5 4 2" xfId="27469"/>
    <cellStyle name="Comma 3 2 7 4 5 5" xfId="17360"/>
    <cellStyle name="Comma 3 2 7 4 5 5 2" xfId="33492"/>
    <cellStyle name="Comma 3 2 7 4 5 6" xfId="19863"/>
    <cellStyle name="Comma 3 2 7 4 6" xfId="3883"/>
    <cellStyle name="Comma 3 2 7 4 6 2" xfId="9218"/>
    <cellStyle name="Comma 3 2 7 4 6 2 2" xfId="25424"/>
    <cellStyle name="Comma 3 2 7 4 6 3" xfId="17361"/>
    <cellStyle name="Comma 3 2 7 4 6 3 2" xfId="33493"/>
    <cellStyle name="Comma 3 2 7 4 6 4" xfId="20094"/>
    <cellStyle name="Comma 3 2 7 4 7" xfId="4122"/>
    <cellStyle name="Comma 3 2 7 4 7 2" xfId="7792"/>
    <cellStyle name="Comma 3 2 7 4 7 2 2" xfId="15299"/>
    <cellStyle name="Comma 3 2 7 4 7 2 2 2" xfId="31505"/>
    <cellStyle name="Comma 3 2 7 4 7 2 3" xfId="23998"/>
    <cellStyle name="Comma 3 2 7 4 7 3" xfId="5507"/>
    <cellStyle name="Comma 3 2 7 4 7 3 2" xfId="13037"/>
    <cellStyle name="Comma 3 2 7 4 7 3 2 2" xfId="29243"/>
    <cellStyle name="Comma 3 2 7 4 7 3 3" xfId="21713"/>
    <cellStyle name="Comma 3 2 7 4 7 4" xfId="11685"/>
    <cellStyle name="Comma 3 2 7 4 7 4 2" xfId="27891"/>
    <cellStyle name="Comma 3 2 7 4 7 5" xfId="17362"/>
    <cellStyle name="Comma 3 2 7 4 7 5 2" xfId="33494"/>
    <cellStyle name="Comma 3 2 7 4 7 6" xfId="20328"/>
    <cellStyle name="Comma 3 2 7 4 8" xfId="4547"/>
    <cellStyle name="Comma 3 2 7 4 8 2" xfId="8217"/>
    <cellStyle name="Comma 3 2 7 4 8 2 2" xfId="15724"/>
    <cellStyle name="Comma 3 2 7 4 8 2 2 2" xfId="31930"/>
    <cellStyle name="Comma 3 2 7 4 8 2 3" xfId="24423"/>
    <cellStyle name="Comma 3 2 7 4 8 3" xfId="8902"/>
    <cellStyle name="Comma 3 2 7 4 8 3 2" xfId="16405"/>
    <cellStyle name="Comma 3 2 7 4 8 3 2 2" xfId="32611"/>
    <cellStyle name="Comma 3 2 7 4 8 3 3" xfId="25108"/>
    <cellStyle name="Comma 3 2 7 4 8 4" xfId="12110"/>
    <cellStyle name="Comma 3 2 7 4 8 4 2" xfId="28316"/>
    <cellStyle name="Comma 3 2 7 4 8 5" xfId="17363"/>
    <cellStyle name="Comma 3 2 7 4 8 5 2" xfId="33495"/>
    <cellStyle name="Comma 3 2 7 4 8 6" xfId="20753"/>
    <cellStyle name="Comma 3 2 7 4 9" xfId="4974"/>
    <cellStyle name="Comma 3 2 7 4 9 2" xfId="8640"/>
    <cellStyle name="Comma 3 2 7 4 9 2 2" xfId="16147"/>
    <cellStyle name="Comma 3 2 7 4 9 2 2 2" xfId="32353"/>
    <cellStyle name="Comma 3 2 7 4 9 2 3" xfId="24846"/>
    <cellStyle name="Comma 3 2 7 4 9 3" xfId="12532"/>
    <cellStyle name="Comma 3 2 7 4 9 3 2" xfId="28738"/>
    <cellStyle name="Comma 3 2 7 4 9 4" xfId="21180"/>
    <cellStyle name="Comma 3 2 7 5" xfId="1917"/>
    <cellStyle name="Comma 3 2 7 5 10" xfId="9697"/>
    <cellStyle name="Comma 3 2 7 5 10 2" xfId="25903"/>
    <cellStyle name="Comma 3 2 7 5 11" xfId="17364"/>
    <cellStyle name="Comma 3 2 7 5 11 2" xfId="33496"/>
    <cellStyle name="Comma 3 2 7 5 12" xfId="18223"/>
    <cellStyle name="Comma 3 2 7 5 2" xfId="2424"/>
    <cellStyle name="Comma 3 2 7 5 2 2" xfId="3271"/>
    <cellStyle name="Comma 3 2 7 5 2 2 2" xfId="7053"/>
    <cellStyle name="Comma 3 2 7 5 2 2 2 2" xfId="14564"/>
    <cellStyle name="Comma 3 2 7 5 2 2 2 2 2" xfId="30770"/>
    <cellStyle name="Comma 3 2 7 5 2 2 2 3" xfId="23259"/>
    <cellStyle name="Comma 3 2 7 5 2 2 3" xfId="5590"/>
    <cellStyle name="Comma 3 2 7 5 2 2 3 2" xfId="13106"/>
    <cellStyle name="Comma 3 2 7 5 2 2 3 2 2" xfId="29312"/>
    <cellStyle name="Comma 3 2 7 5 2 2 3 3" xfId="21796"/>
    <cellStyle name="Comma 3 2 7 5 2 2 4" xfId="10964"/>
    <cellStyle name="Comma 3 2 7 5 2 2 4 2" xfId="27170"/>
    <cellStyle name="Comma 3 2 7 5 2 2 5" xfId="17366"/>
    <cellStyle name="Comma 3 2 7 5 2 2 5 2" xfId="33498"/>
    <cellStyle name="Comma 3 2 7 5 2 2 6" xfId="19493"/>
    <cellStyle name="Comma 3 2 7 5 2 3" xfId="6208"/>
    <cellStyle name="Comma 3 2 7 5 2 3 2" xfId="13720"/>
    <cellStyle name="Comma 3 2 7 5 2 3 2 2" xfId="29926"/>
    <cellStyle name="Comma 3 2 7 5 2 3 3" xfId="22414"/>
    <cellStyle name="Comma 3 2 7 5 2 4" xfId="5591"/>
    <cellStyle name="Comma 3 2 7 5 2 4 2" xfId="13107"/>
    <cellStyle name="Comma 3 2 7 5 2 4 2 2" xfId="29313"/>
    <cellStyle name="Comma 3 2 7 5 2 4 3" xfId="21797"/>
    <cellStyle name="Comma 3 2 7 5 2 5" xfId="10120"/>
    <cellStyle name="Comma 3 2 7 5 2 5 2" xfId="26326"/>
    <cellStyle name="Comma 3 2 7 5 2 6" xfId="17365"/>
    <cellStyle name="Comma 3 2 7 5 2 6 2" xfId="33497"/>
    <cellStyle name="Comma 3 2 7 5 2 7" xfId="18648"/>
    <cellStyle name="Comma 3 2 7 5 3" xfId="2846"/>
    <cellStyle name="Comma 3 2 7 5 3 2" xfId="6630"/>
    <cellStyle name="Comma 3 2 7 5 3 2 2" xfId="14142"/>
    <cellStyle name="Comma 3 2 7 5 3 2 2 2" xfId="30348"/>
    <cellStyle name="Comma 3 2 7 5 3 2 3" xfId="22836"/>
    <cellStyle name="Comma 3 2 7 5 3 3" xfId="5259"/>
    <cellStyle name="Comma 3 2 7 5 3 3 2" xfId="12808"/>
    <cellStyle name="Comma 3 2 7 5 3 3 2 2" xfId="29014"/>
    <cellStyle name="Comma 3 2 7 5 3 3 3" xfId="21465"/>
    <cellStyle name="Comma 3 2 7 5 3 4" xfId="10542"/>
    <cellStyle name="Comma 3 2 7 5 3 4 2" xfId="26748"/>
    <cellStyle name="Comma 3 2 7 5 3 5" xfId="17367"/>
    <cellStyle name="Comma 3 2 7 5 3 5 2" xfId="33499"/>
    <cellStyle name="Comma 3 2 7 5 3 6" xfId="19070"/>
    <cellStyle name="Comma 3 2 7 5 4" xfId="3777"/>
    <cellStyle name="Comma 3 2 7 5 4 2" xfId="7487"/>
    <cellStyle name="Comma 3 2 7 5 4 2 2" xfId="14996"/>
    <cellStyle name="Comma 3 2 7 5 4 2 2 2" xfId="31202"/>
    <cellStyle name="Comma 3 2 7 5 4 2 3" xfId="23693"/>
    <cellStyle name="Comma 3 2 7 5 4 3" xfId="9296"/>
    <cellStyle name="Comma 3 2 7 5 4 3 2" xfId="16749"/>
    <cellStyle name="Comma 3 2 7 5 4 3 2 2" xfId="32955"/>
    <cellStyle name="Comma 3 2 7 5 4 3 3" xfId="25502"/>
    <cellStyle name="Comma 3 2 7 5 4 4" xfId="11387"/>
    <cellStyle name="Comma 3 2 7 5 4 4 2" xfId="27593"/>
    <cellStyle name="Comma 3 2 7 5 4 5" xfId="17368"/>
    <cellStyle name="Comma 3 2 7 5 4 5 2" xfId="33500"/>
    <cellStyle name="Comma 3 2 7 5 4 6" xfId="19988"/>
    <cellStyle name="Comma 3 2 7 5 5" xfId="3885"/>
    <cellStyle name="Comma 3 2 7 5 5 2" xfId="9245"/>
    <cellStyle name="Comma 3 2 7 5 5 2 2" xfId="25451"/>
    <cellStyle name="Comma 3 2 7 5 5 3" xfId="17369"/>
    <cellStyle name="Comma 3 2 7 5 5 3 2" xfId="33501"/>
    <cellStyle name="Comma 3 2 7 5 5 4" xfId="20096"/>
    <cellStyle name="Comma 3 2 7 5 6" xfId="4246"/>
    <cellStyle name="Comma 3 2 7 5 6 2" xfId="7916"/>
    <cellStyle name="Comma 3 2 7 5 6 2 2" xfId="15423"/>
    <cellStyle name="Comma 3 2 7 5 6 2 2 2" xfId="31629"/>
    <cellStyle name="Comma 3 2 7 5 6 2 3" xfId="24122"/>
    <cellStyle name="Comma 3 2 7 5 6 3" xfId="9111"/>
    <cellStyle name="Comma 3 2 7 5 6 3 2" xfId="16589"/>
    <cellStyle name="Comma 3 2 7 5 6 3 2 2" xfId="32795"/>
    <cellStyle name="Comma 3 2 7 5 6 3 3" xfId="25317"/>
    <cellStyle name="Comma 3 2 7 5 6 4" xfId="11809"/>
    <cellStyle name="Comma 3 2 7 5 6 4 2" xfId="28015"/>
    <cellStyle name="Comma 3 2 7 5 6 5" xfId="17370"/>
    <cellStyle name="Comma 3 2 7 5 6 5 2" xfId="33502"/>
    <cellStyle name="Comma 3 2 7 5 6 6" xfId="20452"/>
    <cellStyle name="Comma 3 2 7 5 7" xfId="4671"/>
    <cellStyle name="Comma 3 2 7 5 7 2" xfId="8341"/>
    <cellStyle name="Comma 3 2 7 5 7 2 2" xfId="15848"/>
    <cellStyle name="Comma 3 2 7 5 7 2 2 2" xfId="32054"/>
    <cellStyle name="Comma 3 2 7 5 7 2 3" xfId="24547"/>
    <cellStyle name="Comma 3 2 7 5 7 3" xfId="5471"/>
    <cellStyle name="Comma 3 2 7 5 7 3 2" xfId="13009"/>
    <cellStyle name="Comma 3 2 7 5 7 3 2 2" xfId="29215"/>
    <cellStyle name="Comma 3 2 7 5 7 3 3" xfId="21677"/>
    <cellStyle name="Comma 3 2 7 5 7 4" xfId="12234"/>
    <cellStyle name="Comma 3 2 7 5 7 4 2" xfId="28440"/>
    <cellStyle name="Comma 3 2 7 5 7 5" xfId="17371"/>
    <cellStyle name="Comma 3 2 7 5 7 5 2" xfId="33503"/>
    <cellStyle name="Comma 3 2 7 5 7 6" xfId="20877"/>
    <cellStyle name="Comma 3 2 7 5 8" xfId="5099"/>
    <cellStyle name="Comma 3 2 7 5 8 2" xfId="8764"/>
    <cellStyle name="Comma 3 2 7 5 8 2 2" xfId="16271"/>
    <cellStyle name="Comma 3 2 7 5 8 2 2 2" xfId="32477"/>
    <cellStyle name="Comma 3 2 7 5 8 2 3" xfId="24970"/>
    <cellStyle name="Comma 3 2 7 5 8 3" xfId="12656"/>
    <cellStyle name="Comma 3 2 7 5 8 3 2" xfId="28862"/>
    <cellStyle name="Comma 3 2 7 5 8 4" xfId="21305"/>
    <cellStyle name="Comma 3 2 7 5 9" xfId="5770"/>
    <cellStyle name="Comma 3 2 7 5 9 2" xfId="13285"/>
    <cellStyle name="Comma 3 2 7 5 9 2 2" xfId="29491"/>
    <cellStyle name="Comma 3 2 7 5 9 3" xfId="21976"/>
    <cellStyle name="Comma 3 2 7 6" xfId="2197"/>
    <cellStyle name="Comma 3 2 7 6 2" xfId="3105"/>
    <cellStyle name="Comma 3 2 7 6 2 2" xfId="6887"/>
    <cellStyle name="Comma 3 2 7 6 2 2 2" xfId="14398"/>
    <cellStyle name="Comma 3 2 7 6 2 2 2 2" xfId="30604"/>
    <cellStyle name="Comma 3 2 7 6 2 2 3" xfId="23093"/>
    <cellStyle name="Comma 3 2 7 6 2 3" xfId="9181"/>
    <cellStyle name="Comma 3 2 7 6 2 3 2" xfId="16652"/>
    <cellStyle name="Comma 3 2 7 6 2 3 2 2" xfId="32858"/>
    <cellStyle name="Comma 3 2 7 6 2 3 3" xfId="25387"/>
    <cellStyle name="Comma 3 2 7 6 2 4" xfId="10798"/>
    <cellStyle name="Comma 3 2 7 6 2 4 2" xfId="27004"/>
    <cellStyle name="Comma 3 2 7 6 2 5" xfId="17373"/>
    <cellStyle name="Comma 3 2 7 6 2 5 2" xfId="33505"/>
    <cellStyle name="Comma 3 2 7 6 2 6" xfId="19327"/>
    <cellStyle name="Comma 3 2 7 6 3" xfId="6031"/>
    <cellStyle name="Comma 3 2 7 6 3 2" xfId="13545"/>
    <cellStyle name="Comma 3 2 7 6 3 2 2" xfId="29751"/>
    <cellStyle name="Comma 3 2 7 6 3 3" xfId="22237"/>
    <cellStyle name="Comma 3 2 7 6 4" xfId="9077"/>
    <cellStyle name="Comma 3 2 7 6 4 2" xfId="16557"/>
    <cellStyle name="Comma 3 2 7 6 4 2 2" xfId="32763"/>
    <cellStyle name="Comma 3 2 7 6 4 3" xfId="25283"/>
    <cellStyle name="Comma 3 2 7 6 5" xfId="9954"/>
    <cellStyle name="Comma 3 2 7 6 5 2" xfId="26160"/>
    <cellStyle name="Comma 3 2 7 6 6" xfId="17372"/>
    <cellStyle name="Comma 3 2 7 6 6 2" xfId="33504"/>
    <cellStyle name="Comma 3 2 7 6 7" xfId="18482"/>
    <cellStyle name="Comma 3 2 7 7" xfId="2680"/>
    <cellStyle name="Comma 3 2 7 7 2" xfId="6464"/>
    <cellStyle name="Comma 3 2 7 7 2 2" xfId="13976"/>
    <cellStyle name="Comma 3 2 7 7 2 2 2" xfId="30182"/>
    <cellStyle name="Comma 3 2 7 7 2 3" xfId="22670"/>
    <cellStyle name="Comma 3 2 7 7 3" xfId="9106"/>
    <cellStyle name="Comma 3 2 7 7 3 2" xfId="16584"/>
    <cellStyle name="Comma 3 2 7 7 3 2 2" xfId="32790"/>
    <cellStyle name="Comma 3 2 7 7 3 3" xfId="25312"/>
    <cellStyle name="Comma 3 2 7 7 4" xfId="10376"/>
    <cellStyle name="Comma 3 2 7 7 4 2" xfId="26582"/>
    <cellStyle name="Comma 3 2 7 7 5" xfId="17374"/>
    <cellStyle name="Comma 3 2 7 7 5 2" xfId="33506"/>
    <cellStyle name="Comma 3 2 7 7 6" xfId="18904"/>
    <cellStyle name="Comma 3 2 7 8" xfId="3607"/>
    <cellStyle name="Comma 3 2 7 8 2" xfId="7320"/>
    <cellStyle name="Comma 3 2 7 8 2 2" xfId="14829"/>
    <cellStyle name="Comma 3 2 7 8 2 2 2" xfId="31035"/>
    <cellStyle name="Comma 3 2 7 8 2 3" xfId="23526"/>
    <cellStyle name="Comma 3 2 7 8 3" xfId="7592"/>
    <cellStyle name="Comma 3 2 7 8 3 2" xfId="15099"/>
    <cellStyle name="Comma 3 2 7 8 3 2 2" xfId="31305"/>
    <cellStyle name="Comma 3 2 7 8 3 3" xfId="23798"/>
    <cellStyle name="Comma 3 2 7 8 4" xfId="11221"/>
    <cellStyle name="Comma 3 2 7 8 4 2" xfId="27427"/>
    <cellStyle name="Comma 3 2 7 8 5" xfId="17375"/>
    <cellStyle name="Comma 3 2 7 8 5 2" xfId="33507"/>
    <cellStyle name="Comma 3 2 7 8 6" xfId="19818"/>
    <cellStyle name="Comma 3 2 7 9" xfId="3596"/>
    <cellStyle name="Comma 3 2 7 9 2" xfId="5500"/>
    <cellStyle name="Comma 3 2 7 9 2 2" xfId="21706"/>
    <cellStyle name="Comma 3 2 7 9 3" xfId="17376"/>
    <cellStyle name="Comma 3 2 7 9 3 2" xfId="33508"/>
    <cellStyle name="Comma 3 2 7 9 4" xfId="19807"/>
    <cellStyle name="Comma 3 2 8" xfId="1733"/>
    <cellStyle name="Comma 3 2 8 10" xfId="5605"/>
    <cellStyle name="Comma 3 2 8 10 2" xfId="13120"/>
    <cellStyle name="Comma 3 2 8 10 2 2" xfId="29326"/>
    <cellStyle name="Comma 3 2 8 10 3" xfId="21811"/>
    <cellStyle name="Comma 3 2 8 11" xfId="9533"/>
    <cellStyle name="Comma 3 2 8 11 2" xfId="25739"/>
    <cellStyle name="Comma 3 2 8 12" xfId="17377"/>
    <cellStyle name="Comma 3 2 8 12 2" xfId="33509"/>
    <cellStyle name="Comma 3 2 8 13" xfId="18058"/>
    <cellStyle name="Comma 3 2 8 2" xfId="1918"/>
    <cellStyle name="Comma 3 2 8 2 10" xfId="9698"/>
    <cellStyle name="Comma 3 2 8 2 10 2" xfId="25904"/>
    <cellStyle name="Comma 3 2 8 2 11" xfId="17378"/>
    <cellStyle name="Comma 3 2 8 2 11 2" xfId="33510"/>
    <cellStyle name="Comma 3 2 8 2 12" xfId="18224"/>
    <cellStyle name="Comma 3 2 8 2 2" xfId="2425"/>
    <cellStyle name="Comma 3 2 8 2 2 2" xfId="3272"/>
    <cellStyle name="Comma 3 2 8 2 2 2 2" xfId="7054"/>
    <cellStyle name="Comma 3 2 8 2 2 2 2 2" xfId="14565"/>
    <cellStyle name="Comma 3 2 8 2 2 2 2 2 2" xfId="30771"/>
    <cellStyle name="Comma 3 2 8 2 2 2 2 3" xfId="23260"/>
    <cellStyle name="Comma 3 2 8 2 2 2 3" xfId="5537"/>
    <cellStyle name="Comma 3 2 8 2 2 2 3 2" xfId="13060"/>
    <cellStyle name="Comma 3 2 8 2 2 2 3 2 2" xfId="29266"/>
    <cellStyle name="Comma 3 2 8 2 2 2 3 3" xfId="21743"/>
    <cellStyle name="Comma 3 2 8 2 2 2 4" xfId="10965"/>
    <cellStyle name="Comma 3 2 8 2 2 2 4 2" xfId="27171"/>
    <cellStyle name="Comma 3 2 8 2 2 2 5" xfId="17380"/>
    <cellStyle name="Comma 3 2 8 2 2 2 5 2" xfId="33512"/>
    <cellStyle name="Comma 3 2 8 2 2 2 6" xfId="19494"/>
    <cellStyle name="Comma 3 2 8 2 2 3" xfId="6209"/>
    <cellStyle name="Comma 3 2 8 2 2 3 2" xfId="13721"/>
    <cellStyle name="Comma 3 2 8 2 2 3 2 2" xfId="29927"/>
    <cellStyle name="Comma 3 2 8 2 2 3 3" xfId="22415"/>
    <cellStyle name="Comma 3 2 8 2 2 4" xfId="5220"/>
    <cellStyle name="Comma 3 2 8 2 2 4 2" xfId="12775"/>
    <cellStyle name="Comma 3 2 8 2 2 4 2 2" xfId="28981"/>
    <cellStyle name="Comma 3 2 8 2 2 4 3" xfId="21426"/>
    <cellStyle name="Comma 3 2 8 2 2 5" xfId="10121"/>
    <cellStyle name="Comma 3 2 8 2 2 5 2" xfId="26327"/>
    <cellStyle name="Comma 3 2 8 2 2 6" xfId="17379"/>
    <cellStyle name="Comma 3 2 8 2 2 6 2" xfId="33511"/>
    <cellStyle name="Comma 3 2 8 2 2 7" xfId="18649"/>
    <cellStyle name="Comma 3 2 8 2 3" xfId="2847"/>
    <cellStyle name="Comma 3 2 8 2 3 2" xfId="6631"/>
    <cellStyle name="Comma 3 2 8 2 3 2 2" xfId="14143"/>
    <cellStyle name="Comma 3 2 8 2 3 2 2 2" xfId="30349"/>
    <cellStyle name="Comma 3 2 8 2 3 2 3" xfId="22837"/>
    <cellStyle name="Comma 3 2 8 2 3 3" xfId="9267"/>
    <cellStyle name="Comma 3 2 8 2 3 3 2" xfId="16726"/>
    <cellStyle name="Comma 3 2 8 2 3 3 2 2" xfId="32932"/>
    <cellStyle name="Comma 3 2 8 2 3 3 3" xfId="25473"/>
    <cellStyle name="Comma 3 2 8 2 3 4" xfId="10543"/>
    <cellStyle name="Comma 3 2 8 2 3 4 2" xfId="26749"/>
    <cellStyle name="Comma 3 2 8 2 3 5" xfId="17381"/>
    <cellStyle name="Comma 3 2 8 2 3 5 2" xfId="33513"/>
    <cellStyle name="Comma 3 2 8 2 3 6" xfId="19071"/>
    <cellStyle name="Comma 3 2 8 2 4" xfId="3778"/>
    <cellStyle name="Comma 3 2 8 2 4 2" xfId="7488"/>
    <cellStyle name="Comma 3 2 8 2 4 2 2" xfId="14997"/>
    <cellStyle name="Comma 3 2 8 2 4 2 2 2" xfId="31203"/>
    <cellStyle name="Comma 3 2 8 2 4 2 3" xfId="23694"/>
    <cellStyle name="Comma 3 2 8 2 4 3" xfId="5458"/>
    <cellStyle name="Comma 3 2 8 2 4 3 2" xfId="12999"/>
    <cellStyle name="Comma 3 2 8 2 4 3 2 2" xfId="29205"/>
    <cellStyle name="Comma 3 2 8 2 4 3 3" xfId="21664"/>
    <cellStyle name="Comma 3 2 8 2 4 4" xfId="11388"/>
    <cellStyle name="Comma 3 2 8 2 4 4 2" xfId="27594"/>
    <cellStyle name="Comma 3 2 8 2 4 5" xfId="17382"/>
    <cellStyle name="Comma 3 2 8 2 4 5 2" xfId="33514"/>
    <cellStyle name="Comma 3 2 8 2 4 6" xfId="19989"/>
    <cellStyle name="Comma 3 2 8 2 5" xfId="3548"/>
    <cellStyle name="Comma 3 2 8 2 5 2" xfId="9253"/>
    <cellStyle name="Comma 3 2 8 2 5 2 2" xfId="25459"/>
    <cellStyle name="Comma 3 2 8 2 5 3" xfId="17383"/>
    <cellStyle name="Comma 3 2 8 2 5 3 2" xfId="33515"/>
    <cellStyle name="Comma 3 2 8 2 5 4" xfId="19765"/>
    <cellStyle name="Comma 3 2 8 2 6" xfId="4247"/>
    <cellStyle name="Comma 3 2 8 2 6 2" xfId="7917"/>
    <cellStyle name="Comma 3 2 8 2 6 2 2" xfId="15424"/>
    <cellStyle name="Comma 3 2 8 2 6 2 2 2" xfId="31630"/>
    <cellStyle name="Comma 3 2 8 2 6 2 3" xfId="24123"/>
    <cellStyle name="Comma 3 2 8 2 6 3" xfId="9248"/>
    <cellStyle name="Comma 3 2 8 2 6 3 2" xfId="16709"/>
    <cellStyle name="Comma 3 2 8 2 6 3 2 2" xfId="32915"/>
    <cellStyle name="Comma 3 2 8 2 6 3 3" xfId="25454"/>
    <cellStyle name="Comma 3 2 8 2 6 4" xfId="11810"/>
    <cellStyle name="Comma 3 2 8 2 6 4 2" xfId="28016"/>
    <cellStyle name="Comma 3 2 8 2 6 5" xfId="17384"/>
    <cellStyle name="Comma 3 2 8 2 6 5 2" xfId="33516"/>
    <cellStyle name="Comma 3 2 8 2 6 6" xfId="20453"/>
    <cellStyle name="Comma 3 2 8 2 7" xfId="4672"/>
    <cellStyle name="Comma 3 2 8 2 7 2" xfId="8342"/>
    <cellStyle name="Comma 3 2 8 2 7 2 2" xfId="15849"/>
    <cellStyle name="Comma 3 2 8 2 7 2 2 2" xfId="32055"/>
    <cellStyle name="Comma 3 2 8 2 7 2 3" xfId="24548"/>
    <cellStyle name="Comma 3 2 8 2 7 3" xfId="9040"/>
    <cellStyle name="Comma 3 2 8 2 7 3 2" xfId="16529"/>
    <cellStyle name="Comma 3 2 8 2 7 3 2 2" xfId="32735"/>
    <cellStyle name="Comma 3 2 8 2 7 3 3" xfId="25246"/>
    <cellStyle name="Comma 3 2 8 2 7 4" xfId="12235"/>
    <cellStyle name="Comma 3 2 8 2 7 4 2" xfId="28441"/>
    <cellStyle name="Comma 3 2 8 2 7 5" xfId="17385"/>
    <cellStyle name="Comma 3 2 8 2 7 5 2" xfId="33517"/>
    <cellStyle name="Comma 3 2 8 2 7 6" xfId="20878"/>
    <cellStyle name="Comma 3 2 8 2 8" xfId="5100"/>
    <cellStyle name="Comma 3 2 8 2 8 2" xfId="8765"/>
    <cellStyle name="Comma 3 2 8 2 8 2 2" xfId="16272"/>
    <cellStyle name="Comma 3 2 8 2 8 2 2 2" xfId="32478"/>
    <cellStyle name="Comma 3 2 8 2 8 2 3" xfId="24971"/>
    <cellStyle name="Comma 3 2 8 2 8 3" xfId="12657"/>
    <cellStyle name="Comma 3 2 8 2 8 3 2" xfId="28863"/>
    <cellStyle name="Comma 3 2 8 2 8 4" xfId="21306"/>
    <cellStyle name="Comma 3 2 8 2 9" xfId="5771"/>
    <cellStyle name="Comma 3 2 8 2 9 2" xfId="13286"/>
    <cellStyle name="Comma 3 2 8 2 9 2 2" xfId="29492"/>
    <cellStyle name="Comma 3 2 8 2 9 3" xfId="21977"/>
    <cellStyle name="Comma 3 2 8 3" xfId="2254"/>
    <cellStyle name="Comma 3 2 8 3 2" xfId="3107"/>
    <cellStyle name="Comma 3 2 8 3 2 2" xfId="6889"/>
    <cellStyle name="Comma 3 2 8 3 2 2 2" xfId="14400"/>
    <cellStyle name="Comma 3 2 8 3 2 2 2 2" xfId="30606"/>
    <cellStyle name="Comma 3 2 8 3 2 2 3" xfId="23095"/>
    <cellStyle name="Comma 3 2 8 3 2 3" xfId="9358"/>
    <cellStyle name="Comma 3 2 8 3 2 3 2" xfId="16800"/>
    <cellStyle name="Comma 3 2 8 3 2 3 2 2" xfId="33006"/>
    <cellStyle name="Comma 3 2 8 3 2 3 3" xfId="25564"/>
    <cellStyle name="Comma 3 2 8 3 2 4" xfId="10800"/>
    <cellStyle name="Comma 3 2 8 3 2 4 2" xfId="27006"/>
    <cellStyle name="Comma 3 2 8 3 2 5" xfId="17387"/>
    <cellStyle name="Comma 3 2 8 3 2 5 2" xfId="33519"/>
    <cellStyle name="Comma 3 2 8 3 2 6" xfId="19329"/>
    <cellStyle name="Comma 3 2 8 3 3" xfId="6043"/>
    <cellStyle name="Comma 3 2 8 3 3 2" xfId="13555"/>
    <cellStyle name="Comma 3 2 8 3 3 2 2" xfId="29761"/>
    <cellStyle name="Comma 3 2 8 3 3 3" xfId="22249"/>
    <cellStyle name="Comma 3 2 8 3 4" xfId="9193"/>
    <cellStyle name="Comma 3 2 8 3 4 2" xfId="16663"/>
    <cellStyle name="Comma 3 2 8 3 4 2 2" xfId="32869"/>
    <cellStyle name="Comma 3 2 8 3 4 3" xfId="25399"/>
    <cellStyle name="Comma 3 2 8 3 5" xfId="9956"/>
    <cellStyle name="Comma 3 2 8 3 5 2" xfId="26162"/>
    <cellStyle name="Comma 3 2 8 3 6" xfId="17386"/>
    <cellStyle name="Comma 3 2 8 3 6 2" xfId="33518"/>
    <cellStyle name="Comma 3 2 8 3 7" xfId="18484"/>
    <cellStyle name="Comma 3 2 8 4" xfId="2682"/>
    <cellStyle name="Comma 3 2 8 4 2" xfId="6466"/>
    <cellStyle name="Comma 3 2 8 4 2 2" xfId="13978"/>
    <cellStyle name="Comma 3 2 8 4 2 2 2" xfId="30184"/>
    <cellStyle name="Comma 3 2 8 4 2 3" xfId="22672"/>
    <cellStyle name="Comma 3 2 8 4 3" xfId="9070"/>
    <cellStyle name="Comma 3 2 8 4 3 2" xfId="16552"/>
    <cellStyle name="Comma 3 2 8 4 3 2 2" xfId="32758"/>
    <cellStyle name="Comma 3 2 8 4 3 3" xfId="25276"/>
    <cellStyle name="Comma 3 2 8 4 4" xfId="10378"/>
    <cellStyle name="Comma 3 2 8 4 4 2" xfId="26584"/>
    <cellStyle name="Comma 3 2 8 4 5" xfId="17388"/>
    <cellStyle name="Comma 3 2 8 4 5 2" xfId="33520"/>
    <cellStyle name="Comma 3 2 8 4 6" xfId="18906"/>
    <cellStyle name="Comma 3 2 8 5" xfId="3612"/>
    <cellStyle name="Comma 3 2 8 5 2" xfId="7322"/>
    <cellStyle name="Comma 3 2 8 5 2 2" xfId="14831"/>
    <cellStyle name="Comma 3 2 8 5 2 2 2" xfId="31037"/>
    <cellStyle name="Comma 3 2 8 5 2 3" xfId="23528"/>
    <cellStyle name="Comma 3 2 8 5 3" xfId="9255"/>
    <cellStyle name="Comma 3 2 8 5 3 2" xfId="16715"/>
    <cellStyle name="Comma 3 2 8 5 3 2 2" xfId="32921"/>
    <cellStyle name="Comma 3 2 8 5 3 3" xfId="25461"/>
    <cellStyle name="Comma 3 2 8 5 4" xfId="11223"/>
    <cellStyle name="Comma 3 2 8 5 4 2" xfId="27429"/>
    <cellStyle name="Comma 3 2 8 5 5" xfId="17389"/>
    <cellStyle name="Comma 3 2 8 5 5 2" xfId="33521"/>
    <cellStyle name="Comma 3 2 8 5 6" xfId="19823"/>
    <cellStyle name="Comma 3 2 8 6" xfId="3376"/>
    <cellStyle name="Comma 3 2 8 6 2" xfId="5231"/>
    <cellStyle name="Comma 3 2 8 6 2 2" xfId="21437"/>
    <cellStyle name="Comma 3 2 8 6 3" xfId="17390"/>
    <cellStyle name="Comma 3 2 8 6 3 2" xfId="33522"/>
    <cellStyle name="Comma 3 2 8 6 4" xfId="19596"/>
    <cellStyle name="Comma 3 2 8 7" xfId="4082"/>
    <cellStyle name="Comma 3 2 8 7 2" xfId="7752"/>
    <cellStyle name="Comma 3 2 8 7 2 2" xfId="15259"/>
    <cellStyle name="Comma 3 2 8 7 2 2 2" xfId="31465"/>
    <cellStyle name="Comma 3 2 8 7 2 3" xfId="23958"/>
    <cellStyle name="Comma 3 2 8 7 3" xfId="8874"/>
    <cellStyle name="Comma 3 2 8 7 3 2" xfId="16379"/>
    <cellStyle name="Comma 3 2 8 7 3 2 2" xfId="32585"/>
    <cellStyle name="Comma 3 2 8 7 3 3" xfId="25080"/>
    <cellStyle name="Comma 3 2 8 7 4" xfId="11645"/>
    <cellStyle name="Comma 3 2 8 7 4 2" xfId="27851"/>
    <cellStyle name="Comma 3 2 8 7 5" xfId="17391"/>
    <cellStyle name="Comma 3 2 8 7 5 2" xfId="33523"/>
    <cellStyle name="Comma 3 2 8 7 6" xfId="20288"/>
    <cellStyle name="Comma 3 2 8 8" xfId="4507"/>
    <cellStyle name="Comma 3 2 8 8 2" xfId="8177"/>
    <cellStyle name="Comma 3 2 8 8 2 2" xfId="15684"/>
    <cellStyle name="Comma 3 2 8 8 2 2 2" xfId="31890"/>
    <cellStyle name="Comma 3 2 8 8 2 3" xfId="24383"/>
    <cellStyle name="Comma 3 2 8 8 3" xfId="9083"/>
    <cellStyle name="Comma 3 2 8 8 3 2" xfId="16563"/>
    <cellStyle name="Comma 3 2 8 8 3 2 2" xfId="32769"/>
    <cellStyle name="Comma 3 2 8 8 3 3" xfId="25289"/>
    <cellStyle name="Comma 3 2 8 8 4" xfId="12070"/>
    <cellStyle name="Comma 3 2 8 8 4 2" xfId="28276"/>
    <cellStyle name="Comma 3 2 8 8 5" xfId="17392"/>
    <cellStyle name="Comma 3 2 8 8 5 2" xfId="33524"/>
    <cellStyle name="Comma 3 2 8 8 6" xfId="20713"/>
    <cellStyle name="Comma 3 2 8 9" xfId="4934"/>
    <cellStyle name="Comma 3 2 8 9 2" xfId="8600"/>
    <cellStyle name="Comma 3 2 8 9 2 2" xfId="16107"/>
    <cellStyle name="Comma 3 2 8 9 2 2 2" xfId="32313"/>
    <cellStyle name="Comma 3 2 8 9 2 3" xfId="24806"/>
    <cellStyle name="Comma 3 2 8 9 3" xfId="12492"/>
    <cellStyle name="Comma 3 2 8 9 3 2" xfId="28698"/>
    <cellStyle name="Comma 3 2 8 9 4" xfId="21140"/>
    <cellStyle name="Comma 3 2 9" xfId="1752"/>
    <cellStyle name="Comma 3 2 9 10" xfId="5619"/>
    <cellStyle name="Comma 3 2 9 10 2" xfId="13134"/>
    <cellStyle name="Comma 3 2 9 10 2 2" xfId="29340"/>
    <cellStyle name="Comma 3 2 9 10 3" xfId="21825"/>
    <cellStyle name="Comma 3 2 9 11" xfId="9547"/>
    <cellStyle name="Comma 3 2 9 11 2" xfId="25753"/>
    <cellStyle name="Comma 3 2 9 12" xfId="17393"/>
    <cellStyle name="Comma 3 2 9 12 2" xfId="33525"/>
    <cellStyle name="Comma 3 2 9 13" xfId="18072"/>
    <cellStyle name="Comma 3 2 9 2" xfId="1919"/>
    <cellStyle name="Comma 3 2 9 2 10" xfId="9699"/>
    <cellStyle name="Comma 3 2 9 2 10 2" xfId="25905"/>
    <cellStyle name="Comma 3 2 9 2 11" xfId="17394"/>
    <cellStyle name="Comma 3 2 9 2 11 2" xfId="33526"/>
    <cellStyle name="Comma 3 2 9 2 12" xfId="18225"/>
    <cellStyle name="Comma 3 2 9 2 2" xfId="2426"/>
    <cellStyle name="Comma 3 2 9 2 2 2" xfId="3273"/>
    <cellStyle name="Comma 3 2 9 2 2 2 2" xfId="7055"/>
    <cellStyle name="Comma 3 2 9 2 2 2 2 2" xfId="14566"/>
    <cellStyle name="Comma 3 2 9 2 2 2 2 2 2" xfId="30772"/>
    <cellStyle name="Comma 3 2 9 2 2 2 2 3" xfId="23261"/>
    <cellStyle name="Comma 3 2 9 2 2 2 3" xfId="9016"/>
    <cellStyle name="Comma 3 2 9 2 2 2 3 2" xfId="16507"/>
    <cellStyle name="Comma 3 2 9 2 2 2 3 2 2" xfId="32713"/>
    <cellStyle name="Comma 3 2 9 2 2 2 3 3" xfId="25222"/>
    <cellStyle name="Comma 3 2 9 2 2 2 4" xfId="10966"/>
    <cellStyle name="Comma 3 2 9 2 2 2 4 2" xfId="27172"/>
    <cellStyle name="Comma 3 2 9 2 2 2 5" xfId="17396"/>
    <cellStyle name="Comma 3 2 9 2 2 2 5 2" xfId="33528"/>
    <cellStyle name="Comma 3 2 9 2 2 2 6" xfId="19495"/>
    <cellStyle name="Comma 3 2 9 2 2 3" xfId="6210"/>
    <cellStyle name="Comma 3 2 9 2 2 3 2" xfId="13722"/>
    <cellStyle name="Comma 3 2 9 2 2 3 2 2" xfId="29928"/>
    <cellStyle name="Comma 3 2 9 2 2 3 3" xfId="22416"/>
    <cellStyle name="Comma 3 2 9 2 2 4" xfId="5548"/>
    <cellStyle name="Comma 3 2 9 2 2 4 2" xfId="13067"/>
    <cellStyle name="Comma 3 2 9 2 2 4 2 2" xfId="29273"/>
    <cellStyle name="Comma 3 2 9 2 2 4 3" xfId="21754"/>
    <cellStyle name="Comma 3 2 9 2 2 5" xfId="10122"/>
    <cellStyle name="Comma 3 2 9 2 2 5 2" xfId="26328"/>
    <cellStyle name="Comma 3 2 9 2 2 6" xfId="17395"/>
    <cellStyle name="Comma 3 2 9 2 2 6 2" xfId="33527"/>
    <cellStyle name="Comma 3 2 9 2 2 7" xfId="18650"/>
    <cellStyle name="Comma 3 2 9 2 3" xfId="2848"/>
    <cellStyle name="Comma 3 2 9 2 3 2" xfId="6632"/>
    <cellStyle name="Comma 3 2 9 2 3 2 2" xfId="14144"/>
    <cellStyle name="Comma 3 2 9 2 3 2 2 2" xfId="30350"/>
    <cellStyle name="Comma 3 2 9 2 3 2 3" xfId="22838"/>
    <cellStyle name="Comma 3 2 9 2 3 3" xfId="9085"/>
    <cellStyle name="Comma 3 2 9 2 3 3 2" xfId="16565"/>
    <cellStyle name="Comma 3 2 9 2 3 3 2 2" xfId="32771"/>
    <cellStyle name="Comma 3 2 9 2 3 3 3" xfId="25291"/>
    <cellStyle name="Comma 3 2 9 2 3 4" xfId="10544"/>
    <cellStyle name="Comma 3 2 9 2 3 4 2" xfId="26750"/>
    <cellStyle name="Comma 3 2 9 2 3 5" xfId="17397"/>
    <cellStyle name="Comma 3 2 9 2 3 5 2" xfId="33529"/>
    <cellStyle name="Comma 3 2 9 2 3 6" xfId="19072"/>
    <cellStyle name="Comma 3 2 9 2 4" xfId="3779"/>
    <cellStyle name="Comma 3 2 9 2 4 2" xfId="7489"/>
    <cellStyle name="Comma 3 2 9 2 4 2 2" xfId="14998"/>
    <cellStyle name="Comma 3 2 9 2 4 2 2 2" xfId="31204"/>
    <cellStyle name="Comma 3 2 9 2 4 2 3" xfId="23695"/>
    <cellStyle name="Comma 3 2 9 2 4 3" xfId="5589"/>
    <cellStyle name="Comma 3 2 9 2 4 3 2" xfId="13105"/>
    <cellStyle name="Comma 3 2 9 2 4 3 2 2" xfId="29311"/>
    <cellStyle name="Comma 3 2 9 2 4 3 3" xfId="21795"/>
    <cellStyle name="Comma 3 2 9 2 4 4" xfId="11389"/>
    <cellStyle name="Comma 3 2 9 2 4 4 2" xfId="27595"/>
    <cellStyle name="Comma 3 2 9 2 4 5" xfId="17398"/>
    <cellStyle name="Comma 3 2 9 2 4 5 2" xfId="33530"/>
    <cellStyle name="Comma 3 2 9 2 4 6" xfId="19990"/>
    <cellStyle name="Comma 3 2 9 2 5" xfId="3554"/>
    <cellStyle name="Comma 3 2 9 2 5 2" xfId="9344"/>
    <cellStyle name="Comma 3 2 9 2 5 2 2" xfId="25550"/>
    <cellStyle name="Comma 3 2 9 2 5 3" xfId="17399"/>
    <cellStyle name="Comma 3 2 9 2 5 3 2" xfId="33531"/>
    <cellStyle name="Comma 3 2 9 2 5 4" xfId="19769"/>
    <cellStyle name="Comma 3 2 9 2 6" xfId="4248"/>
    <cellStyle name="Comma 3 2 9 2 6 2" xfId="7918"/>
    <cellStyle name="Comma 3 2 9 2 6 2 2" xfId="15425"/>
    <cellStyle name="Comma 3 2 9 2 6 2 2 2" xfId="31631"/>
    <cellStyle name="Comma 3 2 9 2 6 2 3" xfId="24124"/>
    <cellStyle name="Comma 3 2 9 2 6 3" xfId="9113"/>
    <cellStyle name="Comma 3 2 9 2 6 3 2" xfId="16591"/>
    <cellStyle name="Comma 3 2 9 2 6 3 2 2" xfId="32797"/>
    <cellStyle name="Comma 3 2 9 2 6 3 3" xfId="25319"/>
    <cellStyle name="Comma 3 2 9 2 6 4" xfId="11811"/>
    <cellStyle name="Comma 3 2 9 2 6 4 2" xfId="28017"/>
    <cellStyle name="Comma 3 2 9 2 6 5" xfId="17400"/>
    <cellStyle name="Comma 3 2 9 2 6 5 2" xfId="33532"/>
    <cellStyle name="Comma 3 2 9 2 6 6" xfId="20454"/>
    <cellStyle name="Comma 3 2 9 2 7" xfId="4673"/>
    <cellStyle name="Comma 3 2 9 2 7 2" xfId="8343"/>
    <cellStyle name="Comma 3 2 9 2 7 2 2" xfId="15850"/>
    <cellStyle name="Comma 3 2 9 2 7 2 2 2" xfId="32056"/>
    <cellStyle name="Comma 3 2 9 2 7 2 3" xfId="24549"/>
    <cellStyle name="Comma 3 2 9 2 7 3" xfId="5258"/>
    <cellStyle name="Comma 3 2 9 2 7 3 2" xfId="12807"/>
    <cellStyle name="Comma 3 2 9 2 7 3 2 2" xfId="29013"/>
    <cellStyle name="Comma 3 2 9 2 7 3 3" xfId="21464"/>
    <cellStyle name="Comma 3 2 9 2 7 4" xfId="12236"/>
    <cellStyle name="Comma 3 2 9 2 7 4 2" xfId="28442"/>
    <cellStyle name="Comma 3 2 9 2 7 5" xfId="17401"/>
    <cellStyle name="Comma 3 2 9 2 7 5 2" xfId="33533"/>
    <cellStyle name="Comma 3 2 9 2 7 6" xfId="20879"/>
    <cellStyle name="Comma 3 2 9 2 8" xfId="5101"/>
    <cellStyle name="Comma 3 2 9 2 8 2" xfId="8766"/>
    <cellStyle name="Comma 3 2 9 2 8 2 2" xfId="16273"/>
    <cellStyle name="Comma 3 2 9 2 8 2 2 2" xfId="32479"/>
    <cellStyle name="Comma 3 2 9 2 8 2 3" xfId="24972"/>
    <cellStyle name="Comma 3 2 9 2 8 3" xfId="12658"/>
    <cellStyle name="Comma 3 2 9 2 8 3 2" xfId="28864"/>
    <cellStyle name="Comma 3 2 9 2 8 4" xfId="21307"/>
    <cellStyle name="Comma 3 2 9 2 9" xfId="5772"/>
    <cellStyle name="Comma 3 2 9 2 9 2" xfId="13287"/>
    <cellStyle name="Comma 3 2 9 2 9 2 2" xfId="29493"/>
    <cellStyle name="Comma 3 2 9 2 9 3" xfId="21978"/>
    <cellStyle name="Comma 3 2 9 3" xfId="2271"/>
    <cellStyle name="Comma 3 2 9 3 2" xfId="3121"/>
    <cellStyle name="Comma 3 2 9 3 2 2" xfId="6903"/>
    <cellStyle name="Comma 3 2 9 3 2 2 2" xfId="14414"/>
    <cellStyle name="Comma 3 2 9 3 2 2 2 2" xfId="30620"/>
    <cellStyle name="Comma 3 2 9 3 2 2 3" xfId="23109"/>
    <cellStyle name="Comma 3 2 9 3 2 3" xfId="6038"/>
    <cellStyle name="Comma 3 2 9 3 2 3 2" xfId="13551"/>
    <cellStyle name="Comma 3 2 9 3 2 3 2 2" xfId="29757"/>
    <cellStyle name="Comma 3 2 9 3 2 3 3" xfId="22244"/>
    <cellStyle name="Comma 3 2 9 3 2 4" xfId="10814"/>
    <cellStyle name="Comma 3 2 9 3 2 4 2" xfId="27020"/>
    <cellStyle name="Comma 3 2 9 3 2 5" xfId="17403"/>
    <cellStyle name="Comma 3 2 9 3 2 5 2" xfId="33535"/>
    <cellStyle name="Comma 3 2 9 3 2 6" xfId="19343"/>
    <cellStyle name="Comma 3 2 9 3 3" xfId="6058"/>
    <cellStyle name="Comma 3 2 9 3 3 2" xfId="13570"/>
    <cellStyle name="Comma 3 2 9 3 3 2 2" xfId="29776"/>
    <cellStyle name="Comma 3 2 9 3 3 3" xfId="22264"/>
    <cellStyle name="Comma 3 2 9 3 4" xfId="8867"/>
    <cellStyle name="Comma 3 2 9 3 4 2" xfId="16373"/>
    <cellStyle name="Comma 3 2 9 3 4 2 2" xfId="32579"/>
    <cellStyle name="Comma 3 2 9 3 4 3" xfId="25073"/>
    <cellStyle name="Comma 3 2 9 3 5" xfId="9970"/>
    <cellStyle name="Comma 3 2 9 3 5 2" xfId="26176"/>
    <cellStyle name="Comma 3 2 9 3 6" xfId="17402"/>
    <cellStyle name="Comma 3 2 9 3 6 2" xfId="33534"/>
    <cellStyle name="Comma 3 2 9 3 7" xfId="18498"/>
    <cellStyle name="Comma 3 2 9 4" xfId="2696"/>
    <cellStyle name="Comma 3 2 9 4 2" xfId="6480"/>
    <cellStyle name="Comma 3 2 9 4 2 2" xfId="13992"/>
    <cellStyle name="Comma 3 2 9 4 2 2 2" xfId="30198"/>
    <cellStyle name="Comma 3 2 9 4 2 3" xfId="22686"/>
    <cellStyle name="Comma 3 2 9 4 3" xfId="5438"/>
    <cellStyle name="Comma 3 2 9 4 3 2" xfId="12981"/>
    <cellStyle name="Comma 3 2 9 4 3 2 2" xfId="29187"/>
    <cellStyle name="Comma 3 2 9 4 3 3" xfId="21644"/>
    <cellStyle name="Comma 3 2 9 4 4" xfId="10392"/>
    <cellStyle name="Comma 3 2 9 4 4 2" xfId="26598"/>
    <cellStyle name="Comma 3 2 9 4 5" xfId="17404"/>
    <cellStyle name="Comma 3 2 9 4 5 2" xfId="33536"/>
    <cellStyle name="Comma 3 2 9 4 6" xfId="18920"/>
    <cellStyle name="Comma 3 2 9 5" xfId="3626"/>
    <cellStyle name="Comma 3 2 9 5 2" xfId="7336"/>
    <cellStyle name="Comma 3 2 9 5 2 2" xfId="14845"/>
    <cellStyle name="Comma 3 2 9 5 2 2 2" xfId="31051"/>
    <cellStyle name="Comma 3 2 9 5 2 3" xfId="23542"/>
    <cellStyle name="Comma 3 2 9 5 3" xfId="5217"/>
    <cellStyle name="Comma 3 2 9 5 3 2" xfId="12773"/>
    <cellStyle name="Comma 3 2 9 5 3 2 2" xfId="28979"/>
    <cellStyle name="Comma 3 2 9 5 3 3" xfId="21423"/>
    <cellStyle name="Comma 3 2 9 5 4" xfId="11237"/>
    <cellStyle name="Comma 3 2 9 5 4 2" xfId="27443"/>
    <cellStyle name="Comma 3 2 9 5 5" xfId="17405"/>
    <cellStyle name="Comma 3 2 9 5 5 2" xfId="33537"/>
    <cellStyle name="Comma 3 2 9 5 6" xfId="19837"/>
    <cellStyle name="Comma 3 2 9 6" xfId="3916"/>
    <cellStyle name="Comma 3 2 9 6 2" xfId="8915"/>
    <cellStyle name="Comma 3 2 9 6 2 2" xfId="25121"/>
    <cellStyle name="Comma 3 2 9 6 3" xfId="17406"/>
    <cellStyle name="Comma 3 2 9 6 3 2" xfId="33538"/>
    <cellStyle name="Comma 3 2 9 6 4" xfId="20124"/>
    <cellStyle name="Comma 3 2 9 7" xfId="4096"/>
    <cellStyle name="Comma 3 2 9 7 2" xfId="7766"/>
    <cellStyle name="Comma 3 2 9 7 2 2" xfId="15273"/>
    <cellStyle name="Comma 3 2 9 7 2 2 2" xfId="31479"/>
    <cellStyle name="Comma 3 2 9 7 2 3" xfId="23972"/>
    <cellStyle name="Comma 3 2 9 7 3" xfId="5583"/>
    <cellStyle name="Comma 3 2 9 7 3 2" xfId="13099"/>
    <cellStyle name="Comma 3 2 9 7 3 2 2" xfId="29305"/>
    <cellStyle name="Comma 3 2 9 7 3 3" xfId="21789"/>
    <cellStyle name="Comma 3 2 9 7 4" xfId="11659"/>
    <cellStyle name="Comma 3 2 9 7 4 2" xfId="27865"/>
    <cellStyle name="Comma 3 2 9 7 5" xfId="17407"/>
    <cellStyle name="Comma 3 2 9 7 5 2" xfId="33539"/>
    <cellStyle name="Comma 3 2 9 7 6" xfId="20302"/>
    <cellStyle name="Comma 3 2 9 8" xfId="4521"/>
    <cellStyle name="Comma 3 2 9 8 2" xfId="8191"/>
    <cellStyle name="Comma 3 2 9 8 2 2" xfId="15698"/>
    <cellStyle name="Comma 3 2 9 8 2 2 2" xfId="31904"/>
    <cellStyle name="Comma 3 2 9 8 2 3" xfId="24397"/>
    <cellStyle name="Comma 3 2 9 8 3" xfId="9316"/>
    <cellStyle name="Comma 3 2 9 8 3 2" xfId="16762"/>
    <cellStyle name="Comma 3 2 9 8 3 2 2" xfId="32968"/>
    <cellStyle name="Comma 3 2 9 8 3 3" xfId="25522"/>
    <cellStyle name="Comma 3 2 9 8 4" xfId="12084"/>
    <cellStyle name="Comma 3 2 9 8 4 2" xfId="28290"/>
    <cellStyle name="Comma 3 2 9 8 5" xfId="17408"/>
    <cellStyle name="Comma 3 2 9 8 5 2" xfId="33540"/>
    <cellStyle name="Comma 3 2 9 8 6" xfId="20727"/>
    <cellStyle name="Comma 3 2 9 9" xfId="4948"/>
    <cellStyle name="Comma 3 2 9 9 2" xfId="8614"/>
    <cellStyle name="Comma 3 2 9 9 2 2" xfId="16121"/>
    <cellStyle name="Comma 3 2 9 9 2 2 2" xfId="32327"/>
    <cellStyle name="Comma 3 2 9 9 2 3" xfId="24820"/>
    <cellStyle name="Comma 3 2 9 9 3" xfId="12506"/>
    <cellStyle name="Comma 3 2 9 9 3 2" xfId="28712"/>
    <cellStyle name="Comma 3 2 9 9 4" xfId="21154"/>
    <cellStyle name="Comma 3 3" xfId="1140"/>
    <cellStyle name="Comma 3 3 2" xfId="4919"/>
    <cellStyle name="Comma 3 3 2 2" xfId="21125"/>
    <cellStyle name="Comma 3 3 3" xfId="17409"/>
    <cellStyle name="Comma 3 3 3 2" xfId="33541"/>
    <cellStyle name="Comma 3 3 4" xfId="18041"/>
    <cellStyle name="Comma 3 4" xfId="1555"/>
    <cellStyle name="Comma 3 4 10" xfId="4069"/>
    <cellStyle name="Comma 3 4 10 2" xfId="7739"/>
    <cellStyle name="Comma 3 4 10 2 2" xfId="15246"/>
    <cellStyle name="Comma 3 4 10 2 2 2" xfId="31452"/>
    <cellStyle name="Comma 3 4 10 2 3" xfId="23945"/>
    <cellStyle name="Comma 3 4 10 3" xfId="9108"/>
    <cellStyle name="Comma 3 4 10 3 2" xfId="16586"/>
    <cellStyle name="Comma 3 4 10 3 2 2" xfId="32792"/>
    <cellStyle name="Comma 3 4 10 3 3" xfId="25314"/>
    <cellStyle name="Comma 3 4 10 4" xfId="11632"/>
    <cellStyle name="Comma 3 4 10 4 2" xfId="27838"/>
    <cellStyle name="Comma 3 4 10 5" xfId="17411"/>
    <cellStyle name="Comma 3 4 10 5 2" xfId="33543"/>
    <cellStyle name="Comma 3 4 10 6" xfId="20275"/>
    <cellStyle name="Comma 3 4 11" xfId="4494"/>
    <cellStyle name="Comma 3 4 11 2" xfId="8164"/>
    <cellStyle name="Comma 3 4 11 2 2" xfId="15671"/>
    <cellStyle name="Comma 3 4 11 2 2 2" xfId="31877"/>
    <cellStyle name="Comma 3 4 11 2 3" xfId="24370"/>
    <cellStyle name="Comma 3 4 11 3" xfId="9005"/>
    <cellStyle name="Comma 3 4 11 3 2" xfId="16496"/>
    <cellStyle name="Comma 3 4 11 3 2 2" xfId="32702"/>
    <cellStyle name="Comma 3 4 11 3 3" xfId="25211"/>
    <cellStyle name="Comma 3 4 11 4" xfId="12057"/>
    <cellStyle name="Comma 3 4 11 4 2" xfId="28263"/>
    <cellStyle name="Comma 3 4 11 5" xfId="17412"/>
    <cellStyle name="Comma 3 4 11 5 2" xfId="33544"/>
    <cellStyle name="Comma 3 4 11 6" xfId="20700"/>
    <cellStyle name="Comma 3 4 12" xfId="4921"/>
    <cellStyle name="Comma 3 4 12 2" xfId="8587"/>
    <cellStyle name="Comma 3 4 12 2 2" xfId="16094"/>
    <cellStyle name="Comma 3 4 12 2 2 2" xfId="32300"/>
    <cellStyle name="Comma 3 4 12 2 3" xfId="24793"/>
    <cellStyle name="Comma 3 4 12 3" xfId="12479"/>
    <cellStyle name="Comma 3 4 12 3 2" xfId="28685"/>
    <cellStyle name="Comma 3 4 12 4" xfId="21127"/>
    <cellStyle name="Comma 3 4 13" xfId="5555"/>
    <cellStyle name="Comma 3 4 13 2" xfId="13074"/>
    <cellStyle name="Comma 3 4 13 2 2" xfId="29280"/>
    <cellStyle name="Comma 3 4 13 3" xfId="21761"/>
    <cellStyle name="Comma 3 4 14" xfId="9520"/>
    <cellStyle name="Comma 3 4 14 2" xfId="25726"/>
    <cellStyle name="Comma 3 4 15" xfId="17410"/>
    <cellStyle name="Comma 3 4 15 2" xfId="33542"/>
    <cellStyle name="Comma 3 4 16" xfId="18044"/>
    <cellStyle name="Comma 3 4 2" xfId="1737"/>
    <cellStyle name="Comma 3 4 2 10" xfId="5606"/>
    <cellStyle name="Comma 3 4 2 10 2" xfId="13121"/>
    <cellStyle name="Comma 3 4 2 10 2 2" xfId="29327"/>
    <cellStyle name="Comma 3 4 2 10 3" xfId="21812"/>
    <cellStyle name="Comma 3 4 2 11" xfId="9534"/>
    <cellStyle name="Comma 3 4 2 11 2" xfId="25740"/>
    <cellStyle name="Comma 3 4 2 12" xfId="17413"/>
    <cellStyle name="Comma 3 4 2 12 2" xfId="33545"/>
    <cellStyle name="Comma 3 4 2 13" xfId="18059"/>
    <cellStyle name="Comma 3 4 2 2" xfId="1920"/>
    <cellStyle name="Comma 3 4 2 2 10" xfId="9700"/>
    <cellStyle name="Comma 3 4 2 2 10 2" xfId="25906"/>
    <cellStyle name="Comma 3 4 2 2 11" xfId="17414"/>
    <cellStyle name="Comma 3 4 2 2 11 2" xfId="33546"/>
    <cellStyle name="Comma 3 4 2 2 12" xfId="18226"/>
    <cellStyle name="Comma 3 4 2 2 2" xfId="2427"/>
    <cellStyle name="Comma 3 4 2 2 2 2" xfId="3274"/>
    <cellStyle name="Comma 3 4 2 2 2 2 2" xfId="7056"/>
    <cellStyle name="Comma 3 4 2 2 2 2 2 2" xfId="14567"/>
    <cellStyle name="Comma 3 4 2 2 2 2 2 2 2" xfId="30773"/>
    <cellStyle name="Comma 3 4 2 2 2 2 2 3" xfId="23262"/>
    <cellStyle name="Comma 3 4 2 2 2 2 3" xfId="9324"/>
    <cellStyle name="Comma 3 4 2 2 2 2 3 2" xfId="16768"/>
    <cellStyle name="Comma 3 4 2 2 2 2 3 2 2" xfId="32974"/>
    <cellStyle name="Comma 3 4 2 2 2 2 3 3" xfId="25530"/>
    <cellStyle name="Comma 3 4 2 2 2 2 4" xfId="10967"/>
    <cellStyle name="Comma 3 4 2 2 2 2 4 2" xfId="27173"/>
    <cellStyle name="Comma 3 4 2 2 2 2 5" xfId="17416"/>
    <cellStyle name="Comma 3 4 2 2 2 2 5 2" xfId="33548"/>
    <cellStyle name="Comma 3 4 2 2 2 2 6" xfId="19496"/>
    <cellStyle name="Comma 3 4 2 2 2 3" xfId="6211"/>
    <cellStyle name="Comma 3 4 2 2 2 3 2" xfId="13723"/>
    <cellStyle name="Comma 3 4 2 2 2 3 2 2" xfId="29929"/>
    <cellStyle name="Comma 3 4 2 2 2 3 3" xfId="22417"/>
    <cellStyle name="Comma 3 4 2 2 2 4" xfId="9101"/>
    <cellStyle name="Comma 3 4 2 2 2 4 2" xfId="16579"/>
    <cellStyle name="Comma 3 4 2 2 2 4 2 2" xfId="32785"/>
    <cellStyle name="Comma 3 4 2 2 2 4 3" xfId="25307"/>
    <cellStyle name="Comma 3 4 2 2 2 5" xfId="10123"/>
    <cellStyle name="Comma 3 4 2 2 2 5 2" xfId="26329"/>
    <cellStyle name="Comma 3 4 2 2 2 6" xfId="17415"/>
    <cellStyle name="Comma 3 4 2 2 2 6 2" xfId="33547"/>
    <cellStyle name="Comma 3 4 2 2 2 7" xfId="18651"/>
    <cellStyle name="Comma 3 4 2 2 3" xfId="2849"/>
    <cellStyle name="Comma 3 4 2 2 3 2" xfId="6633"/>
    <cellStyle name="Comma 3 4 2 2 3 2 2" xfId="14145"/>
    <cellStyle name="Comma 3 4 2 2 3 2 2 2" xfId="30351"/>
    <cellStyle name="Comma 3 4 2 2 3 2 3" xfId="22839"/>
    <cellStyle name="Comma 3 4 2 2 3 3" xfId="9310"/>
    <cellStyle name="Comma 3 4 2 2 3 3 2" xfId="16757"/>
    <cellStyle name="Comma 3 4 2 2 3 3 2 2" xfId="32963"/>
    <cellStyle name="Comma 3 4 2 2 3 3 3" xfId="25516"/>
    <cellStyle name="Comma 3 4 2 2 3 4" xfId="10545"/>
    <cellStyle name="Comma 3 4 2 2 3 4 2" xfId="26751"/>
    <cellStyle name="Comma 3 4 2 2 3 5" xfId="17417"/>
    <cellStyle name="Comma 3 4 2 2 3 5 2" xfId="33549"/>
    <cellStyle name="Comma 3 4 2 2 3 6" xfId="19073"/>
    <cellStyle name="Comma 3 4 2 2 4" xfId="3780"/>
    <cellStyle name="Comma 3 4 2 2 4 2" xfId="7490"/>
    <cellStyle name="Comma 3 4 2 2 4 2 2" xfId="14999"/>
    <cellStyle name="Comma 3 4 2 2 4 2 2 2" xfId="31205"/>
    <cellStyle name="Comma 3 4 2 2 4 2 3" xfId="23696"/>
    <cellStyle name="Comma 3 4 2 2 4 3" xfId="5457"/>
    <cellStyle name="Comma 3 4 2 2 4 3 2" xfId="12998"/>
    <cellStyle name="Comma 3 4 2 2 4 3 2 2" xfId="29204"/>
    <cellStyle name="Comma 3 4 2 2 4 3 3" xfId="21663"/>
    <cellStyle name="Comma 3 4 2 2 4 4" xfId="11390"/>
    <cellStyle name="Comma 3 4 2 2 4 4 2" xfId="27596"/>
    <cellStyle name="Comma 3 4 2 2 4 5" xfId="17418"/>
    <cellStyle name="Comma 3 4 2 2 4 5 2" xfId="33550"/>
    <cellStyle name="Comma 3 4 2 2 4 6" xfId="19991"/>
    <cellStyle name="Comma 3 4 2 2 5" xfId="3406"/>
    <cellStyle name="Comma 3 4 2 2 5 2" xfId="9001"/>
    <cellStyle name="Comma 3 4 2 2 5 2 2" xfId="25207"/>
    <cellStyle name="Comma 3 4 2 2 5 3" xfId="17419"/>
    <cellStyle name="Comma 3 4 2 2 5 3 2" xfId="33551"/>
    <cellStyle name="Comma 3 4 2 2 5 4" xfId="19624"/>
    <cellStyle name="Comma 3 4 2 2 6" xfId="4249"/>
    <cellStyle name="Comma 3 4 2 2 6 2" xfId="7919"/>
    <cellStyle name="Comma 3 4 2 2 6 2 2" xfId="15426"/>
    <cellStyle name="Comma 3 4 2 2 6 2 2 2" xfId="31632"/>
    <cellStyle name="Comma 3 4 2 2 6 2 3" xfId="24125"/>
    <cellStyle name="Comma 3 4 2 2 6 3" xfId="5528"/>
    <cellStyle name="Comma 3 4 2 2 6 3 2" xfId="13054"/>
    <cellStyle name="Comma 3 4 2 2 6 3 2 2" xfId="29260"/>
    <cellStyle name="Comma 3 4 2 2 6 3 3" xfId="21734"/>
    <cellStyle name="Comma 3 4 2 2 6 4" xfId="11812"/>
    <cellStyle name="Comma 3 4 2 2 6 4 2" xfId="28018"/>
    <cellStyle name="Comma 3 4 2 2 6 5" xfId="17420"/>
    <cellStyle name="Comma 3 4 2 2 6 5 2" xfId="33552"/>
    <cellStyle name="Comma 3 4 2 2 6 6" xfId="20455"/>
    <cellStyle name="Comma 3 4 2 2 7" xfId="4674"/>
    <cellStyle name="Comma 3 4 2 2 7 2" xfId="8344"/>
    <cellStyle name="Comma 3 4 2 2 7 2 2" xfId="15851"/>
    <cellStyle name="Comma 3 4 2 2 7 2 2 2" xfId="32057"/>
    <cellStyle name="Comma 3 4 2 2 7 2 3" xfId="24550"/>
    <cellStyle name="Comma 3 4 2 2 7 3" xfId="5557"/>
    <cellStyle name="Comma 3 4 2 2 7 3 2" xfId="13076"/>
    <cellStyle name="Comma 3 4 2 2 7 3 2 2" xfId="29282"/>
    <cellStyle name="Comma 3 4 2 2 7 3 3" xfId="21763"/>
    <cellStyle name="Comma 3 4 2 2 7 4" xfId="12237"/>
    <cellStyle name="Comma 3 4 2 2 7 4 2" xfId="28443"/>
    <cellStyle name="Comma 3 4 2 2 7 5" xfId="17421"/>
    <cellStyle name="Comma 3 4 2 2 7 5 2" xfId="33553"/>
    <cellStyle name="Comma 3 4 2 2 7 6" xfId="20880"/>
    <cellStyle name="Comma 3 4 2 2 8" xfId="5102"/>
    <cellStyle name="Comma 3 4 2 2 8 2" xfId="8767"/>
    <cellStyle name="Comma 3 4 2 2 8 2 2" xfId="16274"/>
    <cellStyle name="Comma 3 4 2 2 8 2 2 2" xfId="32480"/>
    <cellStyle name="Comma 3 4 2 2 8 2 3" xfId="24973"/>
    <cellStyle name="Comma 3 4 2 2 8 3" xfId="12659"/>
    <cellStyle name="Comma 3 4 2 2 8 3 2" xfId="28865"/>
    <cellStyle name="Comma 3 4 2 2 8 4" xfId="21308"/>
    <cellStyle name="Comma 3 4 2 2 9" xfId="5773"/>
    <cellStyle name="Comma 3 4 2 2 9 2" xfId="13288"/>
    <cellStyle name="Comma 3 4 2 2 9 2 2" xfId="29494"/>
    <cellStyle name="Comma 3 4 2 2 9 3" xfId="21979"/>
    <cellStyle name="Comma 3 4 2 3" xfId="2257"/>
    <cellStyle name="Comma 3 4 2 3 2" xfId="3108"/>
    <cellStyle name="Comma 3 4 2 3 2 2" xfId="6890"/>
    <cellStyle name="Comma 3 4 2 3 2 2 2" xfId="14401"/>
    <cellStyle name="Comma 3 4 2 3 2 2 2 2" xfId="30607"/>
    <cellStyle name="Comma 3 4 2 3 2 2 3" xfId="23096"/>
    <cellStyle name="Comma 3 4 2 3 2 3" xfId="5415"/>
    <cellStyle name="Comma 3 4 2 3 2 3 2" xfId="12961"/>
    <cellStyle name="Comma 3 4 2 3 2 3 2 2" xfId="29167"/>
    <cellStyle name="Comma 3 4 2 3 2 3 3" xfId="21621"/>
    <cellStyle name="Comma 3 4 2 3 2 4" xfId="10801"/>
    <cellStyle name="Comma 3 4 2 3 2 4 2" xfId="27007"/>
    <cellStyle name="Comma 3 4 2 3 2 5" xfId="17423"/>
    <cellStyle name="Comma 3 4 2 3 2 5 2" xfId="33555"/>
    <cellStyle name="Comma 3 4 2 3 2 6" xfId="19330"/>
    <cellStyle name="Comma 3 4 2 3 3" xfId="6045"/>
    <cellStyle name="Comma 3 4 2 3 3 2" xfId="13557"/>
    <cellStyle name="Comma 3 4 2 3 3 2 2" xfId="29763"/>
    <cellStyle name="Comma 3 4 2 3 3 3" xfId="22251"/>
    <cellStyle name="Comma 3 4 2 3 4" xfId="8889"/>
    <cellStyle name="Comma 3 4 2 3 4 2" xfId="16392"/>
    <cellStyle name="Comma 3 4 2 3 4 2 2" xfId="32598"/>
    <cellStyle name="Comma 3 4 2 3 4 3" xfId="25095"/>
    <cellStyle name="Comma 3 4 2 3 5" xfId="9957"/>
    <cellStyle name="Comma 3 4 2 3 5 2" xfId="26163"/>
    <cellStyle name="Comma 3 4 2 3 6" xfId="17422"/>
    <cellStyle name="Comma 3 4 2 3 6 2" xfId="33554"/>
    <cellStyle name="Comma 3 4 2 3 7" xfId="18485"/>
    <cellStyle name="Comma 3 4 2 4" xfId="2683"/>
    <cellStyle name="Comma 3 4 2 4 2" xfId="6467"/>
    <cellStyle name="Comma 3 4 2 4 2 2" xfId="13979"/>
    <cellStyle name="Comma 3 4 2 4 2 2 2" xfId="30185"/>
    <cellStyle name="Comma 3 4 2 4 2 3" xfId="22673"/>
    <cellStyle name="Comma 3 4 2 4 3" xfId="5513"/>
    <cellStyle name="Comma 3 4 2 4 3 2" xfId="13042"/>
    <cellStyle name="Comma 3 4 2 4 3 2 2" xfId="29248"/>
    <cellStyle name="Comma 3 4 2 4 3 3" xfId="21719"/>
    <cellStyle name="Comma 3 4 2 4 4" xfId="10379"/>
    <cellStyle name="Comma 3 4 2 4 4 2" xfId="26585"/>
    <cellStyle name="Comma 3 4 2 4 5" xfId="17424"/>
    <cellStyle name="Comma 3 4 2 4 5 2" xfId="33556"/>
    <cellStyle name="Comma 3 4 2 4 6" xfId="18907"/>
    <cellStyle name="Comma 3 4 2 5" xfId="3613"/>
    <cellStyle name="Comma 3 4 2 5 2" xfId="7323"/>
    <cellStyle name="Comma 3 4 2 5 2 2" xfId="14832"/>
    <cellStyle name="Comma 3 4 2 5 2 2 2" xfId="31038"/>
    <cellStyle name="Comma 3 4 2 5 2 3" xfId="23529"/>
    <cellStyle name="Comma 3 4 2 5 3" xfId="9303"/>
    <cellStyle name="Comma 3 4 2 5 3 2" xfId="16752"/>
    <cellStyle name="Comma 3 4 2 5 3 2 2" xfId="32958"/>
    <cellStyle name="Comma 3 4 2 5 3 3" xfId="25509"/>
    <cellStyle name="Comma 3 4 2 5 4" xfId="11224"/>
    <cellStyle name="Comma 3 4 2 5 4 2" xfId="27430"/>
    <cellStyle name="Comma 3 4 2 5 5" xfId="17425"/>
    <cellStyle name="Comma 3 4 2 5 5 2" xfId="33557"/>
    <cellStyle name="Comma 3 4 2 5 6" xfId="19824"/>
    <cellStyle name="Comma 3 4 2 6" xfId="3552"/>
    <cellStyle name="Comma 3 4 2 6 2" xfId="8938"/>
    <cellStyle name="Comma 3 4 2 6 2 2" xfId="25144"/>
    <cellStyle name="Comma 3 4 2 6 3" xfId="17426"/>
    <cellStyle name="Comma 3 4 2 6 3 2" xfId="33558"/>
    <cellStyle name="Comma 3 4 2 6 4" xfId="19768"/>
    <cellStyle name="Comma 3 4 2 7" xfId="4083"/>
    <cellStyle name="Comma 3 4 2 7 2" xfId="7753"/>
    <cellStyle name="Comma 3 4 2 7 2 2" xfId="15260"/>
    <cellStyle name="Comma 3 4 2 7 2 2 2" xfId="31466"/>
    <cellStyle name="Comma 3 4 2 7 2 3" xfId="23959"/>
    <cellStyle name="Comma 3 4 2 7 3" xfId="9355"/>
    <cellStyle name="Comma 3 4 2 7 3 2" xfId="16797"/>
    <cellStyle name="Comma 3 4 2 7 3 2 2" xfId="33003"/>
    <cellStyle name="Comma 3 4 2 7 3 3" xfId="25561"/>
    <cellStyle name="Comma 3 4 2 7 4" xfId="11646"/>
    <cellStyle name="Comma 3 4 2 7 4 2" xfId="27852"/>
    <cellStyle name="Comma 3 4 2 7 5" xfId="17427"/>
    <cellStyle name="Comma 3 4 2 7 5 2" xfId="33559"/>
    <cellStyle name="Comma 3 4 2 7 6" xfId="20289"/>
    <cellStyle name="Comma 3 4 2 8" xfId="4508"/>
    <cellStyle name="Comma 3 4 2 8 2" xfId="8178"/>
    <cellStyle name="Comma 3 4 2 8 2 2" xfId="15685"/>
    <cellStyle name="Comma 3 4 2 8 2 2 2" xfId="31891"/>
    <cellStyle name="Comma 3 4 2 8 2 3" xfId="24384"/>
    <cellStyle name="Comma 3 4 2 8 3" xfId="9205"/>
    <cellStyle name="Comma 3 4 2 8 3 2" xfId="16673"/>
    <cellStyle name="Comma 3 4 2 8 3 2 2" xfId="32879"/>
    <cellStyle name="Comma 3 4 2 8 3 3" xfId="25411"/>
    <cellStyle name="Comma 3 4 2 8 4" xfId="12071"/>
    <cellStyle name="Comma 3 4 2 8 4 2" xfId="28277"/>
    <cellStyle name="Comma 3 4 2 8 5" xfId="17428"/>
    <cellStyle name="Comma 3 4 2 8 5 2" xfId="33560"/>
    <cellStyle name="Comma 3 4 2 8 6" xfId="20714"/>
    <cellStyle name="Comma 3 4 2 9" xfId="4935"/>
    <cellStyle name="Comma 3 4 2 9 2" xfId="8601"/>
    <cellStyle name="Comma 3 4 2 9 2 2" xfId="16108"/>
    <cellStyle name="Comma 3 4 2 9 2 2 2" xfId="32314"/>
    <cellStyle name="Comma 3 4 2 9 2 3" xfId="24807"/>
    <cellStyle name="Comma 3 4 2 9 3" xfId="12493"/>
    <cellStyle name="Comma 3 4 2 9 3 2" xfId="28699"/>
    <cellStyle name="Comma 3 4 2 9 4" xfId="21141"/>
    <cellStyle name="Comma 3 4 3" xfId="1755"/>
    <cellStyle name="Comma 3 4 3 10" xfId="5620"/>
    <cellStyle name="Comma 3 4 3 10 2" xfId="13135"/>
    <cellStyle name="Comma 3 4 3 10 2 2" xfId="29341"/>
    <cellStyle name="Comma 3 4 3 10 3" xfId="21826"/>
    <cellStyle name="Comma 3 4 3 11" xfId="9548"/>
    <cellStyle name="Comma 3 4 3 11 2" xfId="25754"/>
    <cellStyle name="Comma 3 4 3 12" xfId="17429"/>
    <cellStyle name="Comma 3 4 3 12 2" xfId="33561"/>
    <cellStyle name="Comma 3 4 3 13" xfId="18073"/>
    <cellStyle name="Comma 3 4 3 2" xfId="1921"/>
    <cellStyle name="Comma 3 4 3 2 10" xfId="9701"/>
    <cellStyle name="Comma 3 4 3 2 10 2" xfId="25907"/>
    <cellStyle name="Comma 3 4 3 2 11" xfId="17430"/>
    <cellStyle name="Comma 3 4 3 2 11 2" xfId="33562"/>
    <cellStyle name="Comma 3 4 3 2 12" xfId="18227"/>
    <cellStyle name="Comma 3 4 3 2 2" xfId="2428"/>
    <cellStyle name="Comma 3 4 3 2 2 2" xfId="3275"/>
    <cellStyle name="Comma 3 4 3 2 2 2 2" xfId="7057"/>
    <cellStyle name="Comma 3 4 3 2 2 2 2 2" xfId="14568"/>
    <cellStyle name="Comma 3 4 3 2 2 2 2 2 2" xfId="30774"/>
    <cellStyle name="Comma 3 4 3 2 2 2 2 3" xfId="23263"/>
    <cellStyle name="Comma 3 4 3 2 2 2 3" xfId="9364"/>
    <cellStyle name="Comma 3 4 3 2 2 2 3 2" xfId="16805"/>
    <cellStyle name="Comma 3 4 3 2 2 2 3 2 2" xfId="33011"/>
    <cellStyle name="Comma 3 4 3 2 2 2 3 3" xfId="25570"/>
    <cellStyle name="Comma 3 4 3 2 2 2 4" xfId="10968"/>
    <cellStyle name="Comma 3 4 3 2 2 2 4 2" xfId="27174"/>
    <cellStyle name="Comma 3 4 3 2 2 2 5" xfId="17432"/>
    <cellStyle name="Comma 3 4 3 2 2 2 5 2" xfId="33564"/>
    <cellStyle name="Comma 3 4 3 2 2 2 6" xfId="19497"/>
    <cellStyle name="Comma 3 4 3 2 2 3" xfId="6212"/>
    <cellStyle name="Comma 3 4 3 2 2 3 2" xfId="13724"/>
    <cellStyle name="Comma 3 4 3 2 2 3 2 2" xfId="29930"/>
    <cellStyle name="Comma 3 4 3 2 2 3 3" xfId="22418"/>
    <cellStyle name="Comma 3 4 3 2 2 4" xfId="5229"/>
    <cellStyle name="Comma 3 4 3 2 2 4 2" xfId="12781"/>
    <cellStyle name="Comma 3 4 3 2 2 4 2 2" xfId="28987"/>
    <cellStyle name="Comma 3 4 3 2 2 4 3" xfId="21435"/>
    <cellStyle name="Comma 3 4 3 2 2 5" xfId="10124"/>
    <cellStyle name="Comma 3 4 3 2 2 5 2" xfId="26330"/>
    <cellStyle name="Comma 3 4 3 2 2 6" xfId="17431"/>
    <cellStyle name="Comma 3 4 3 2 2 6 2" xfId="33563"/>
    <cellStyle name="Comma 3 4 3 2 2 7" xfId="18652"/>
    <cellStyle name="Comma 3 4 3 2 3" xfId="2850"/>
    <cellStyle name="Comma 3 4 3 2 3 2" xfId="6634"/>
    <cellStyle name="Comma 3 4 3 2 3 2 2" xfId="14146"/>
    <cellStyle name="Comma 3 4 3 2 3 2 2 2" xfId="30352"/>
    <cellStyle name="Comma 3 4 3 2 3 2 3" xfId="22840"/>
    <cellStyle name="Comma 3 4 3 2 3 3" xfId="9058"/>
    <cellStyle name="Comma 3 4 3 2 3 3 2" xfId="16543"/>
    <cellStyle name="Comma 3 4 3 2 3 3 2 2" xfId="32749"/>
    <cellStyle name="Comma 3 4 3 2 3 3 3" xfId="25264"/>
    <cellStyle name="Comma 3 4 3 2 3 4" xfId="10546"/>
    <cellStyle name="Comma 3 4 3 2 3 4 2" xfId="26752"/>
    <cellStyle name="Comma 3 4 3 2 3 5" xfId="17433"/>
    <cellStyle name="Comma 3 4 3 2 3 5 2" xfId="33565"/>
    <cellStyle name="Comma 3 4 3 2 3 6" xfId="19074"/>
    <cellStyle name="Comma 3 4 3 2 4" xfId="3781"/>
    <cellStyle name="Comma 3 4 3 2 4 2" xfId="7491"/>
    <cellStyle name="Comma 3 4 3 2 4 2 2" xfId="15000"/>
    <cellStyle name="Comma 3 4 3 2 4 2 2 2" xfId="31206"/>
    <cellStyle name="Comma 3 4 3 2 4 2 3" xfId="23697"/>
    <cellStyle name="Comma 3 4 3 2 4 3" xfId="8900"/>
    <cellStyle name="Comma 3 4 3 2 4 3 2" xfId="16403"/>
    <cellStyle name="Comma 3 4 3 2 4 3 2 2" xfId="32609"/>
    <cellStyle name="Comma 3 4 3 2 4 3 3" xfId="25106"/>
    <cellStyle name="Comma 3 4 3 2 4 4" xfId="11391"/>
    <cellStyle name="Comma 3 4 3 2 4 4 2" xfId="27597"/>
    <cellStyle name="Comma 3 4 3 2 4 5" xfId="17434"/>
    <cellStyle name="Comma 3 4 3 2 4 5 2" xfId="33566"/>
    <cellStyle name="Comma 3 4 3 2 4 6" xfId="19992"/>
    <cellStyle name="Comma 3 4 3 2 5" xfId="3571"/>
    <cellStyle name="Comma 3 4 3 2 5 2" xfId="8883"/>
    <cellStyle name="Comma 3 4 3 2 5 2 2" xfId="25089"/>
    <cellStyle name="Comma 3 4 3 2 5 3" xfId="17435"/>
    <cellStyle name="Comma 3 4 3 2 5 3 2" xfId="33567"/>
    <cellStyle name="Comma 3 4 3 2 5 4" xfId="19785"/>
    <cellStyle name="Comma 3 4 3 2 6" xfId="4250"/>
    <cellStyle name="Comma 3 4 3 2 6 2" xfId="7920"/>
    <cellStyle name="Comma 3 4 3 2 6 2 2" xfId="15427"/>
    <cellStyle name="Comma 3 4 3 2 6 2 2 2" xfId="31633"/>
    <cellStyle name="Comma 3 4 3 2 6 2 3" xfId="24126"/>
    <cellStyle name="Comma 3 4 3 2 6 3" xfId="5475"/>
    <cellStyle name="Comma 3 4 3 2 6 3 2" xfId="13013"/>
    <cellStyle name="Comma 3 4 3 2 6 3 2 2" xfId="29219"/>
    <cellStyle name="Comma 3 4 3 2 6 3 3" xfId="21681"/>
    <cellStyle name="Comma 3 4 3 2 6 4" xfId="11813"/>
    <cellStyle name="Comma 3 4 3 2 6 4 2" xfId="28019"/>
    <cellStyle name="Comma 3 4 3 2 6 5" xfId="17436"/>
    <cellStyle name="Comma 3 4 3 2 6 5 2" xfId="33568"/>
    <cellStyle name="Comma 3 4 3 2 6 6" xfId="20456"/>
    <cellStyle name="Comma 3 4 3 2 7" xfId="4675"/>
    <cellStyle name="Comma 3 4 3 2 7 2" xfId="8345"/>
    <cellStyle name="Comma 3 4 3 2 7 2 2" xfId="15852"/>
    <cellStyle name="Comma 3 4 3 2 7 2 2 2" xfId="32058"/>
    <cellStyle name="Comma 3 4 3 2 7 2 3" xfId="24551"/>
    <cellStyle name="Comma 3 4 3 2 7 3" xfId="9118"/>
    <cellStyle name="Comma 3 4 3 2 7 3 2" xfId="16596"/>
    <cellStyle name="Comma 3 4 3 2 7 3 2 2" xfId="32802"/>
    <cellStyle name="Comma 3 4 3 2 7 3 3" xfId="25324"/>
    <cellStyle name="Comma 3 4 3 2 7 4" xfId="12238"/>
    <cellStyle name="Comma 3 4 3 2 7 4 2" xfId="28444"/>
    <cellStyle name="Comma 3 4 3 2 7 5" xfId="17437"/>
    <cellStyle name="Comma 3 4 3 2 7 5 2" xfId="33569"/>
    <cellStyle name="Comma 3 4 3 2 7 6" xfId="20881"/>
    <cellStyle name="Comma 3 4 3 2 8" xfId="5103"/>
    <cellStyle name="Comma 3 4 3 2 8 2" xfId="8768"/>
    <cellStyle name="Comma 3 4 3 2 8 2 2" xfId="16275"/>
    <cellStyle name="Comma 3 4 3 2 8 2 2 2" xfId="32481"/>
    <cellStyle name="Comma 3 4 3 2 8 2 3" xfId="24974"/>
    <cellStyle name="Comma 3 4 3 2 8 3" xfId="12660"/>
    <cellStyle name="Comma 3 4 3 2 8 3 2" xfId="28866"/>
    <cellStyle name="Comma 3 4 3 2 8 4" xfId="21309"/>
    <cellStyle name="Comma 3 4 3 2 9" xfId="5774"/>
    <cellStyle name="Comma 3 4 3 2 9 2" xfId="13289"/>
    <cellStyle name="Comma 3 4 3 2 9 2 2" xfId="29495"/>
    <cellStyle name="Comma 3 4 3 2 9 3" xfId="21980"/>
    <cellStyle name="Comma 3 4 3 3" xfId="2273"/>
    <cellStyle name="Comma 3 4 3 3 2" xfId="3122"/>
    <cellStyle name="Comma 3 4 3 3 2 2" xfId="6904"/>
    <cellStyle name="Comma 3 4 3 3 2 2 2" xfId="14415"/>
    <cellStyle name="Comma 3 4 3 3 2 2 2 2" xfId="30621"/>
    <cellStyle name="Comma 3 4 3 3 2 2 3" xfId="23110"/>
    <cellStyle name="Comma 3 4 3 3 2 3" xfId="5238"/>
    <cellStyle name="Comma 3 4 3 3 2 3 2" xfId="12789"/>
    <cellStyle name="Comma 3 4 3 3 2 3 2 2" xfId="28995"/>
    <cellStyle name="Comma 3 4 3 3 2 3 3" xfId="21444"/>
    <cellStyle name="Comma 3 4 3 3 2 4" xfId="10815"/>
    <cellStyle name="Comma 3 4 3 3 2 4 2" xfId="27021"/>
    <cellStyle name="Comma 3 4 3 3 2 5" xfId="17439"/>
    <cellStyle name="Comma 3 4 3 3 2 5 2" xfId="33571"/>
    <cellStyle name="Comma 3 4 3 3 2 6" xfId="19344"/>
    <cellStyle name="Comma 3 4 3 3 3" xfId="6059"/>
    <cellStyle name="Comma 3 4 3 3 3 2" xfId="13571"/>
    <cellStyle name="Comma 3 4 3 3 3 2 2" xfId="29777"/>
    <cellStyle name="Comma 3 4 3 3 3 3" xfId="22265"/>
    <cellStyle name="Comma 3 4 3 3 4" xfId="5597"/>
    <cellStyle name="Comma 3 4 3 3 4 2" xfId="13112"/>
    <cellStyle name="Comma 3 4 3 3 4 2 2" xfId="29318"/>
    <cellStyle name="Comma 3 4 3 3 4 3" xfId="21803"/>
    <cellStyle name="Comma 3 4 3 3 5" xfId="9971"/>
    <cellStyle name="Comma 3 4 3 3 5 2" xfId="26177"/>
    <cellStyle name="Comma 3 4 3 3 6" xfId="17438"/>
    <cellStyle name="Comma 3 4 3 3 6 2" xfId="33570"/>
    <cellStyle name="Comma 3 4 3 3 7" xfId="18499"/>
    <cellStyle name="Comma 3 4 3 4" xfId="2697"/>
    <cellStyle name="Comma 3 4 3 4 2" xfId="6481"/>
    <cellStyle name="Comma 3 4 3 4 2 2" xfId="13993"/>
    <cellStyle name="Comma 3 4 3 4 2 2 2" xfId="30199"/>
    <cellStyle name="Comma 3 4 3 4 2 3" xfId="22687"/>
    <cellStyle name="Comma 3 4 3 4 3" xfId="8899"/>
    <cellStyle name="Comma 3 4 3 4 3 2" xfId="16402"/>
    <cellStyle name="Comma 3 4 3 4 3 2 2" xfId="32608"/>
    <cellStyle name="Comma 3 4 3 4 3 3" xfId="25105"/>
    <cellStyle name="Comma 3 4 3 4 4" xfId="10393"/>
    <cellStyle name="Comma 3 4 3 4 4 2" xfId="26599"/>
    <cellStyle name="Comma 3 4 3 4 5" xfId="17440"/>
    <cellStyle name="Comma 3 4 3 4 5 2" xfId="33572"/>
    <cellStyle name="Comma 3 4 3 4 6" xfId="18921"/>
    <cellStyle name="Comma 3 4 3 5" xfId="3627"/>
    <cellStyle name="Comma 3 4 3 5 2" xfId="7337"/>
    <cellStyle name="Comma 3 4 3 5 2 2" xfId="14846"/>
    <cellStyle name="Comma 3 4 3 5 2 2 2" xfId="31052"/>
    <cellStyle name="Comma 3 4 3 5 2 3" xfId="23543"/>
    <cellStyle name="Comma 3 4 3 5 3" xfId="5459"/>
    <cellStyle name="Comma 3 4 3 5 3 2" xfId="13000"/>
    <cellStyle name="Comma 3 4 3 5 3 2 2" xfId="29206"/>
    <cellStyle name="Comma 3 4 3 5 3 3" xfId="21665"/>
    <cellStyle name="Comma 3 4 3 5 4" xfId="11238"/>
    <cellStyle name="Comma 3 4 3 5 4 2" xfId="27444"/>
    <cellStyle name="Comma 3 4 3 5 5" xfId="17441"/>
    <cellStyle name="Comma 3 4 3 5 5 2" xfId="33573"/>
    <cellStyle name="Comma 3 4 3 5 6" xfId="19838"/>
    <cellStyle name="Comma 3 4 3 6" xfId="3906"/>
    <cellStyle name="Comma 3 4 3 6 2" xfId="9317"/>
    <cellStyle name="Comma 3 4 3 6 2 2" xfId="25523"/>
    <cellStyle name="Comma 3 4 3 6 3" xfId="17442"/>
    <cellStyle name="Comma 3 4 3 6 3 2" xfId="33574"/>
    <cellStyle name="Comma 3 4 3 6 4" xfId="20117"/>
    <cellStyle name="Comma 3 4 3 7" xfId="4097"/>
    <cellStyle name="Comma 3 4 3 7 2" xfId="7767"/>
    <cellStyle name="Comma 3 4 3 7 2 2" xfId="15274"/>
    <cellStyle name="Comma 3 4 3 7 2 2 2" xfId="31480"/>
    <cellStyle name="Comma 3 4 3 7 2 3" xfId="23973"/>
    <cellStyle name="Comma 3 4 3 7 3" xfId="5562"/>
    <cellStyle name="Comma 3 4 3 7 3 2" xfId="13080"/>
    <cellStyle name="Comma 3 4 3 7 3 2 2" xfId="29286"/>
    <cellStyle name="Comma 3 4 3 7 3 3" xfId="21768"/>
    <cellStyle name="Comma 3 4 3 7 4" xfId="11660"/>
    <cellStyle name="Comma 3 4 3 7 4 2" xfId="27866"/>
    <cellStyle name="Comma 3 4 3 7 5" xfId="17443"/>
    <cellStyle name="Comma 3 4 3 7 5 2" xfId="33575"/>
    <cellStyle name="Comma 3 4 3 7 6" xfId="20303"/>
    <cellStyle name="Comma 3 4 3 8" xfId="4522"/>
    <cellStyle name="Comma 3 4 3 8 2" xfId="8192"/>
    <cellStyle name="Comma 3 4 3 8 2 2" xfId="15699"/>
    <cellStyle name="Comma 3 4 3 8 2 2 2" xfId="31905"/>
    <cellStyle name="Comma 3 4 3 8 2 3" xfId="24398"/>
    <cellStyle name="Comma 3 4 3 8 3" xfId="9188"/>
    <cellStyle name="Comma 3 4 3 8 3 2" xfId="16659"/>
    <cellStyle name="Comma 3 4 3 8 3 2 2" xfId="32865"/>
    <cellStyle name="Comma 3 4 3 8 3 3" xfId="25394"/>
    <cellStyle name="Comma 3 4 3 8 4" xfId="12085"/>
    <cellStyle name="Comma 3 4 3 8 4 2" xfId="28291"/>
    <cellStyle name="Comma 3 4 3 8 5" xfId="17444"/>
    <cellStyle name="Comma 3 4 3 8 5 2" xfId="33576"/>
    <cellStyle name="Comma 3 4 3 8 6" xfId="20728"/>
    <cellStyle name="Comma 3 4 3 9" xfId="4949"/>
    <cellStyle name="Comma 3 4 3 9 2" xfId="8615"/>
    <cellStyle name="Comma 3 4 3 9 2 2" xfId="16122"/>
    <cellStyle name="Comma 3 4 3 9 2 2 2" xfId="32328"/>
    <cellStyle name="Comma 3 4 3 9 2 3" xfId="24821"/>
    <cellStyle name="Comma 3 4 3 9 3" xfId="12507"/>
    <cellStyle name="Comma 3 4 3 9 3 2" xfId="28713"/>
    <cellStyle name="Comma 3 4 3 9 4" xfId="21155"/>
    <cellStyle name="Comma 3 4 4" xfId="1773"/>
    <cellStyle name="Comma 3 4 4 10" xfId="5634"/>
    <cellStyle name="Comma 3 4 4 10 2" xfId="13149"/>
    <cellStyle name="Comma 3 4 4 10 2 2" xfId="29355"/>
    <cellStyle name="Comma 3 4 4 10 3" xfId="21840"/>
    <cellStyle name="Comma 3 4 4 11" xfId="9562"/>
    <cellStyle name="Comma 3 4 4 11 2" xfId="25768"/>
    <cellStyle name="Comma 3 4 4 12" xfId="17445"/>
    <cellStyle name="Comma 3 4 4 12 2" xfId="33577"/>
    <cellStyle name="Comma 3 4 4 13" xfId="18087"/>
    <cellStyle name="Comma 3 4 4 2" xfId="1922"/>
    <cellStyle name="Comma 3 4 4 2 10" xfId="9702"/>
    <cellStyle name="Comma 3 4 4 2 10 2" xfId="25908"/>
    <cellStyle name="Comma 3 4 4 2 11" xfId="17446"/>
    <cellStyle name="Comma 3 4 4 2 11 2" xfId="33578"/>
    <cellStyle name="Comma 3 4 4 2 12" xfId="18228"/>
    <cellStyle name="Comma 3 4 4 2 2" xfId="2429"/>
    <cellStyle name="Comma 3 4 4 2 2 2" xfId="3276"/>
    <cellStyle name="Comma 3 4 4 2 2 2 2" xfId="7058"/>
    <cellStyle name="Comma 3 4 4 2 2 2 2 2" xfId="14569"/>
    <cellStyle name="Comma 3 4 4 2 2 2 2 2 2" xfId="30775"/>
    <cellStyle name="Comma 3 4 4 2 2 2 2 3" xfId="23264"/>
    <cellStyle name="Comma 3 4 4 2 2 2 3" xfId="9277"/>
    <cellStyle name="Comma 3 4 4 2 2 2 3 2" xfId="16735"/>
    <cellStyle name="Comma 3 4 4 2 2 2 3 2 2" xfId="32941"/>
    <cellStyle name="Comma 3 4 4 2 2 2 3 3" xfId="25483"/>
    <cellStyle name="Comma 3 4 4 2 2 2 4" xfId="10969"/>
    <cellStyle name="Comma 3 4 4 2 2 2 4 2" xfId="27175"/>
    <cellStyle name="Comma 3 4 4 2 2 2 5" xfId="17448"/>
    <cellStyle name="Comma 3 4 4 2 2 2 5 2" xfId="33580"/>
    <cellStyle name="Comma 3 4 4 2 2 2 6" xfId="19498"/>
    <cellStyle name="Comma 3 4 4 2 2 3" xfId="6213"/>
    <cellStyle name="Comma 3 4 4 2 2 3 2" xfId="13725"/>
    <cellStyle name="Comma 3 4 4 2 2 3 2 2" xfId="29931"/>
    <cellStyle name="Comma 3 4 4 2 2 3 3" xfId="22419"/>
    <cellStyle name="Comma 3 4 4 2 2 4" xfId="9213"/>
    <cellStyle name="Comma 3 4 4 2 2 4 2" xfId="16679"/>
    <cellStyle name="Comma 3 4 4 2 2 4 2 2" xfId="32885"/>
    <cellStyle name="Comma 3 4 4 2 2 4 3" xfId="25419"/>
    <cellStyle name="Comma 3 4 4 2 2 5" xfId="10125"/>
    <cellStyle name="Comma 3 4 4 2 2 5 2" xfId="26331"/>
    <cellStyle name="Comma 3 4 4 2 2 6" xfId="17447"/>
    <cellStyle name="Comma 3 4 4 2 2 6 2" xfId="33579"/>
    <cellStyle name="Comma 3 4 4 2 2 7" xfId="18653"/>
    <cellStyle name="Comma 3 4 4 2 3" xfId="2851"/>
    <cellStyle name="Comma 3 4 4 2 3 2" xfId="6635"/>
    <cellStyle name="Comma 3 4 4 2 3 2 2" xfId="14147"/>
    <cellStyle name="Comma 3 4 4 2 3 2 2 2" xfId="30353"/>
    <cellStyle name="Comma 3 4 4 2 3 2 3" xfId="22841"/>
    <cellStyle name="Comma 3 4 4 2 3 3" xfId="9004"/>
    <cellStyle name="Comma 3 4 4 2 3 3 2" xfId="16495"/>
    <cellStyle name="Comma 3 4 4 2 3 3 2 2" xfId="32701"/>
    <cellStyle name="Comma 3 4 4 2 3 3 3" xfId="25210"/>
    <cellStyle name="Comma 3 4 4 2 3 4" xfId="10547"/>
    <cellStyle name="Comma 3 4 4 2 3 4 2" xfId="26753"/>
    <cellStyle name="Comma 3 4 4 2 3 5" xfId="17449"/>
    <cellStyle name="Comma 3 4 4 2 3 5 2" xfId="33581"/>
    <cellStyle name="Comma 3 4 4 2 3 6" xfId="19075"/>
    <cellStyle name="Comma 3 4 4 2 4" xfId="3782"/>
    <cellStyle name="Comma 3 4 4 2 4 2" xfId="7492"/>
    <cellStyle name="Comma 3 4 4 2 4 2 2" xfId="15001"/>
    <cellStyle name="Comma 3 4 4 2 4 2 2 2" xfId="31207"/>
    <cellStyle name="Comma 3 4 4 2 4 2 3" xfId="23698"/>
    <cellStyle name="Comma 3 4 4 2 4 3" xfId="9208"/>
    <cellStyle name="Comma 3 4 4 2 4 3 2" xfId="16676"/>
    <cellStyle name="Comma 3 4 4 2 4 3 2 2" xfId="32882"/>
    <cellStyle name="Comma 3 4 4 2 4 3 3" xfId="25414"/>
    <cellStyle name="Comma 3 4 4 2 4 4" xfId="11392"/>
    <cellStyle name="Comma 3 4 4 2 4 4 2" xfId="27598"/>
    <cellStyle name="Comma 3 4 4 2 4 5" xfId="17450"/>
    <cellStyle name="Comma 3 4 4 2 4 5 2" xfId="33582"/>
    <cellStyle name="Comma 3 4 4 2 4 6" xfId="19993"/>
    <cellStyle name="Comma 3 4 4 2 5" xfId="3895"/>
    <cellStyle name="Comma 3 4 4 2 5 2" xfId="9062"/>
    <cellStyle name="Comma 3 4 4 2 5 2 2" xfId="25268"/>
    <cellStyle name="Comma 3 4 4 2 5 3" xfId="17451"/>
    <cellStyle name="Comma 3 4 4 2 5 3 2" xfId="33583"/>
    <cellStyle name="Comma 3 4 4 2 5 4" xfId="20106"/>
    <cellStyle name="Comma 3 4 4 2 6" xfId="4251"/>
    <cellStyle name="Comma 3 4 4 2 6 2" xfId="7921"/>
    <cellStyle name="Comma 3 4 4 2 6 2 2" xfId="15428"/>
    <cellStyle name="Comma 3 4 4 2 6 2 2 2" xfId="31634"/>
    <cellStyle name="Comma 3 4 4 2 6 2 3" xfId="24127"/>
    <cellStyle name="Comma 3 4 4 2 6 3" xfId="9308"/>
    <cellStyle name="Comma 3 4 4 2 6 3 2" xfId="16755"/>
    <cellStyle name="Comma 3 4 4 2 6 3 2 2" xfId="32961"/>
    <cellStyle name="Comma 3 4 4 2 6 3 3" xfId="25514"/>
    <cellStyle name="Comma 3 4 4 2 6 4" xfId="11814"/>
    <cellStyle name="Comma 3 4 4 2 6 4 2" xfId="28020"/>
    <cellStyle name="Comma 3 4 4 2 6 5" xfId="17452"/>
    <cellStyle name="Comma 3 4 4 2 6 5 2" xfId="33584"/>
    <cellStyle name="Comma 3 4 4 2 6 6" xfId="20457"/>
    <cellStyle name="Comma 3 4 4 2 7" xfId="4676"/>
    <cellStyle name="Comma 3 4 4 2 7 2" xfId="8346"/>
    <cellStyle name="Comma 3 4 4 2 7 2 2" xfId="15853"/>
    <cellStyle name="Comma 3 4 4 2 7 2 2 2" xfId="32059"/>
    <cellStyle name="Comma 3 4 4 2 7 2 3" xfId="24552"/>
    <cellStyle name="Comma 3 4 4 2 7 3" xfId="8996"/>
    <cellStyle name="Comma 3 4 4 2 7 3 2" xfId="16488"/>
    <cellStyle name="Comma 3 4 4 2 7 3 2 2" xfId="32694"/>
    <cellStyle name="Comma 3 4 4 2 7 3 3" xfId="25202"/>
    <cellStyle name="Comma 3 4 4 2 7 4" xfId="12239"/>
    <cellStyle name="Comma 3 4 4 2 7 4 2" xfId="28445"/>
    <cellStyle name="Comma 3 4 4 2 7 5" xfId="17453"/>
    <cellStyle name="Comma 3 4 4 2 7 5 2" xfId="33585"/>
    <cellStyle name="Comma 3 4 4 2 7 6" xfId="20882"/>
    <cellStyle name="Comma 3 4 4 2 8" xfId="5104"/>
    <cellStyle name="Comma 3 4 4 2 8 2" xfId="8769"/>
    <cellStyle name="Comma 3 4 4 2 8 2 2" xfId="16276"/>
    <cellStyle name="Comma 3 4 4 2 8 2 2 2" xfId="32482"/>
    <cellStyle name="Comma 3 4 4 2 8 2 3" xfId="24975"/>
    <cellStyle name="Comma 3 4 4 2 8 3" xfId="12661"/>
    <cellStyle name="Comma 3 4 4 2 8 3 2" xfId="28867"/>
    <cellStyle name="Comma 3 4 4 2 8 4" xfId="21310"/>
    <cellStyle name="Comma 3 4 4 2 9" xfId="5775"/>
    <cellStyle name="Comma 3 4 4 2 9 2" xfId="13290"/>
    <cellStyle name="Comma 3 4 4 2 9 2 2" xfId="29496"/>
    <cellStyle name="Comma 3 4 4 2 9 3" xfId="21981"/>
    <cellStyle name="Comma 3 4 4 3" xfId="2289"/>
    <cellStyle name="Comma 3 4 4 3 2" xfId="3136"/>
    <cellStyle name="Comma 3 4 4 3 2 2" xfId="6918"/>
    <cellStyle name="Comma 3 4 4 3 2 2 2" xfId="14429"/>
    <cellStyle name="Comma 3 4 4 3 2 2 2 2" xfId="30635"/>
    <cellStyle name="Comma 3 4 4 3 2 2 3" xfId="23124"/>
    <cellStyle name="Comma 3 4 4 3 2 3" xfId="8988"/>
    <cellStyle name="Comma 3 4 4 3 2 3 2" xfId="16481"/>
    <cellStyle name="Comma 3 4 4 3 2 3 2 2" xfId="32687"/>
    <cellStyle name="Comma 3 4 4 3 2 3 3" xfId="25194"/>
    <cellStyle name="Comma 3 4 4 3 2 4" xfId="10829"/>
    <cellStyle name="Comma 3 4 4 3 2 4 2" xfId="27035"/>
    <cellStyle name="Comma 3 4 4 3 2 5" xfId="17455"/>
    <cellStyle name="Comma 3 4 4 3 2 5 2" xfId="33587"/>
    <cellStyle name="Comma 3 4 4 3 2 6" xfId="19358"/>
    <cellStyle name="Comma 3 4 4 3 3" xfId="6073"/>
    <cellStyle name="Comma 3 4 4 3 3 2" xfId="13585"/>
    <cellStyle name="Comma 3 4 4 3 3 2 2" xfId="29791"/>
    <cellStyle name="Comma 3 4 4 3 3 3" xfId="22279"/>
    <cellStyle name="Comma 3 4 4 3 4" xfId="5523"/>
    <cellStyle name="Comma 3 4 4 3 4 2" xfId="13049"/>
    <cellStyle name="Comma 3 4 4 3 4 2 2" xfId="29255"/>
    <cellStyle name="Comma 3 4 4 3 4 3" xfId="21729"/>
    <cellStyle name="Comma 3 4 4 3 5" xfId="9985"/>
    <cellStyle name="Comma 3 4 4 3 5 2" xfId="26191"/>
    <cellStyle name="Comma 3 4 4 3 6" xfId="17454"/>
    <cellStyle name="Comma 3 4 4 3 6 2" xfId="33586"/>
    <cellStyle name="Comma 3 4 4 3 7" xfId="18513"/>
    <cellStyle name="Comma 3 4 4 4" xfId="2711"/>
    <cellStyle name="Comma 3 4 4 4 2" xfId="6495"/>
    <cellStyle name="Comma 3 4 4 4 2 2" xfId="14007"/>
    <cellStyle name="Comma 3 4 4 4 2 2 2" xfId="30213"/>
    <cellStyle name="Comma 3 4 4 4 2 3" xfId="22701"/>
    <cellStyle name="Comma 3 4 4 4 3" xfId="5586"/>
    <cellStyle name="Comma 3 4 4 4 3 2" xfId="13102"/>
    <cellStyle name="Comma 3 4 4 4 3 2 2" xfId="29308"/>
    <cellStyle name="Comma 3 4 4 4 3 3" xfId="21792"/>
    <cellStyle name="Comma 3 4 4 4 4" xfId="10407"/>
    <cellStyle name="Comma 3 4 4 4 4 2" xfId="26613"/>
    <cellStyle name="Comma 3 4 4 4 5" xfId="17456"/>
    <cellStyle name="Comma 3 4 4 4 5 2" xfId="33588"/>
    <cellStyle name="Comma 3 4 4 4 6" xfId="18935"/>
    <cellStyle name="Comma 3 4 4 5" xfId="3641"/>
    <cellStyle name="Comma 3 4 4 5 2" xfId="7351"/>
    <cellStyle name="Comma 3 4 4 5 2 2" xfId="14860"/>
    <cellStyle name="Comma 3 4 4 5 2 2 2" xfId="31066"/>
    <cellStyle name="Comma 3 4 4 5 2 3" xfId="23557"/>
    <cellStyle name="Comma 3 4 4 5 3" xfId="6041"/>
    <cellStyle name="Comma 3 4 4 5 3 2" xfId="13553"/>
    <cellStyle name="Comma 3 4 4 5 3 2 2" xfId="29759"/>
    <cellStyle name="Comma 3 4 4 5 3 3" xfId="22247"/>
    <cellStyle name="Comma 3 4 4 5 4" xfId="11252"/>
    <cellStyle name="Comma 3 4 4 5 4 2" xfId="27458"/>
    <cellStyle name="Comma 3 4 4 5 5" xfId="17457"/>
    <cellStyle name="Comma 3 4 4 5 5 2" xfId="33589"/>
    <cellStyle name="Comma 3 4 4 5 6" xfId="19852"/>
    <cellStyle name="Comma 3 4 4 6" xfId="3377"/>
    <cellStyle name="Comma 3 4 4 6 2" xfId="5499"/>
    <cellStyle name="Comma 3 4 4 6 2 2" xfId="21705"/>
    <cellStyle name="Comma 3 4 4 6 3" xfId="17458"/>
    <cellStyle name="Comma 3 4 4 6 3 2" xfId="33590"/>
    <cellStyle name="Comma 3 4 4 6 4" xfId="19597"/>
    <cellStyle name="Comma 3 4 4 7" xfId="4111"/>
    <cellStyle name="Comma 3 4 4 7 2" xfId="7781"/>
    <cellStyle name="Comma 3 4 4 7 2 2" xfId="15288"/>
    <cellStyle name="Comma 3 4 4 7 2 2 2" xfId="31494"/>
    <cellStyle name="Comma 3 4 4 7 2 3" xfId="23987"/>
    <cellStyle name="Comma 3 4 4 7 3" xfId="6039"/>
    <cellStyle name="Comma 3 4 4 7 3 2" xfId="13552"/>
    <cellStyle name="Comma 3 4 4 7 3 2 2" xfId="29758"/>
    <cellStyle name="Comma 3 4 4 7 3 3" xfId="22245"/>
    <cellStyle name="Comma 3 4 4 7 4" xfId="11674"/>
    <cellStyle name="Comma 3 4 4 7 4 2" xfId="27880"/>
    <cellStyle name="Comma 3 4 4 7 5" xfId="17459"/>
    <cellStyle name="Comma 3 4 4 7 5 2" xfId="33591"/>
    <cellStyle name="Comma 3 4 4 7 6" xfId="20317"/>
    <cellStyle name="Comma 3 4 4 8" xfId="4536"/>
    <cellStyle name="Comma 3 4 4 8 2" xfId="8206"/>
    <cellStyle name="Comma 3 4 4 8 2 2" xfId="15713"/>
    <cellStyle name="Comma 3 4 4 8 2 2 2" xfId="31919"/>
    <cellStyle name="Comma 3 4 4 8 2 3" xfId="24412"/>
    <cellStyle name="Comma 3 4 4 8 3" xfId="9331"/>
    <cellStyle name="Comma 3 4 4 8 3 2" xfId="16775"/>
    <cellStyle name="Comma 3 4 4 8 3 2 2" xfId="32981"/>
    <cellStyle name="Comma 3 4 4 8 3 3" xfId="25537"/>
    <cellStyle name="Comma 3 4 4 8 4" xfId="12099"/>
    <cellStyle name="Comma 3 4 4 8 4 2" xfId="28305"/>
    <cellStyle name="Comma 3 4 4 8 5" xfId="17460"/>
    <cellStyle name="Comma 3 4 4 8 5 2" xfId="33592"/>
    <cellStyle name="Comma 3 4 4 8 6" xfId="20742"/>
    <cellStyle name="Comma 3 4 4 9" xfId="4963"/>
    <cellStyle name="Comma 3 4 4 9 2" xfId="8629"/>
    <cellStyle name="Comma 3 4 4 9 2 2" xfId="16136"/>
    <cellStyle name="Comma 3 4 4 9 2 2 2" xfId="32342"/>
    <cellStyle name="Comma 3 4 4 9 2 3" xfId="24835"/>
    <cellStyle name="Comma 3 4 4 9 3" xfId="12521"/>
    <cellStyle name="Comma 3 4 4 9 3 2" xfId="28727"/>
    <cellStyle name="Comma 3 4 4 9 4" xfId="21169"/>
    <cellStyle name="Comma 3 4 5" xfId="1923"/>
    <cellStyle name="Comma 3 4 5 10" xfId="9703"/>
    <cellStyle name="Comma 3 4 5 10 2" xfId="25909"/>
    <cellStyle name="Comma 3 4 5 11" xfId="17461"/>
    <cellStyle name="Comma 3 4 5 11 2" xfId="33593"/>
    <cellStyle name="Comma 3 4 5 12" xfId="18229"/>
    <cellStyle name="Comma 3 4 5 2" xfId="2430"/>
    <cellStyle name="Comma 3 4 5 2 2" xfId="3277"/>
    <cellStyle name="Comma 3 4 5 2 2 2" xfId="7059"/>
    <cellStyle name="Comma 3 4 5 2 2 2 2" xfId="14570"/>
    <cellStyle name="Comma 3 4 5 2 2 2 2 2" xfId="30776"/>
    <cellStyle name="Comma 3 4 5 2 2 2 3" xfId="23265"/>
    <cellStyle name="Comma 3 4 5 2 2 3" xfId="9049"/>
    <cellStyle name="Comma 3 4 5 2 2 3 2" xfId="16535"/>
    <cellStyle name="Comma 3 4 5 2 2 3 2 2" xfId="32741"/>
    <cellStyle name="Comma 3 4 5 2 2 3 3" xfId="25255"/>
    <cellStyle name="Comma 3 4 5 2 2 4" xfId="10970"/>
    <cellStyle name="Comma 3 4 5 2 2 4 2" xfId="27176"/>
    <cellStyle name="Comma 3 4 5 2 2 5" xfId="17463"/>
    <cellStyle name="Comma 3 4 5 2 2 5 2" xfId="33595"/>
    <cellStyle name="Comma 3 4 5 2 2 6" xfId="19499"/>
    <cellStyle name="Comma 3 4 5 2 3" xfId="6214"/>
    <cellStyle name="Comma 3 4 5 2 3 2" xfId="13726"/>
    <cellStyle name="Comma 3 4 5 2 3 2 2" xfId="29932"/>
    <cellStyle name="Comma 3 4 5 2 3 3" xfId="22420"/>
    <cellStyle name="Comma 3 4 5 2 4" xfId="9098"/>
    <cellStyle name="Comma 3 4 5 2 4 2" xfId="16576"/>
    <cellStyle name="Comma 3 4 5 2 4 2 2" xfId="32782"/>
    <cellStyle name="Comma 3 4 5 2 4 3" xfId="25304"/>
    <cellStyle name="Comma 3 4 5 2 5" xfId="10126"/>
    <cellStyle name="Comma 3 4 5 2 5 2" xfId="26332"/>
    <cellStyle name="Comma 3 4 5 2 6" xfId="17462"/>
    <cellStyle name="Comma 3 4 5 2 6 2" xfId="33594"/>
    <cellStyle name="Comma 3 4 5 2 7" xfId="18654"/>
    <cellStyle name="Comma 3 4 5 3" xfId="2852"/>
    <cellStyle name="Comma 3 4 5 3 2" xfId="6636"/>
    <cellStyle name="Comma 3 4 5 3 2 2" xfId="14148"/>
    <cellStyle name="Comma 3 4 5 3 2 2 2" xfId="30354"/>
    <cellStyle name="Comma 3 4 5 3 2 3" xfId="22842"/>
    <cellStyle name="Comma 3 4 5 3 3" xfId="5425"/>
    <cellStyle name="Comma 3 4 5 3 3 2" xfId="12969"/>
    <cellStyle name="Comma 3 4 5 3 3 2 2" xfId="29175"/>
    <cellStyle name="Comma 3 4 5 3 3 3" xfId="21631"/>
    <cellStyle name="Comma 3 4 5 3 4" xfId="10548"/>
    <cellStyle name="Comma 3 4 5 3 4 2" xfId="26754"/>
    <cellStyle name="Comma 3 4 5 3 5" xfId="17464"/>
    <cellStyle name="Comma 3 4 5 3 5 2" xfId="33596"/>
    <cellStyle name="Comma 3 4 5 3 6" xfId="19076"/>
    <cellStyle name="Comma 3 4 5 4" xfId="3783"/>
    <cellStyle name="Comma 3 4 5 4 2" xfId="7493"/>
    <cellStyle name="Comma 3 4 5 4 2 2" xfId="15002"/>
    <cellStyle name="Comma 3 4 5 4 2 2 2" xfId="31208"/>
    <cellStyle name="Comma 3 4 5 4 2 3" xfId="23699"/>
    <cellStyle name="Comma 3 4 5 4 3" xfId="8921"/>
    <cellStyle name="Comma 3 4 5 4 3 2" xfId="16420"/>
    <cellStyle name="Comma 3 4 5 4 3 2 2" xfId="32626"/>
    <cellStyle name="Comma 3 4 5 4 3 3" xfId="25127"/>
    <cellStyle name="Comma 3 4 5 4 4" xfId="11393"/>
    <cellStyle name="Comma 3 4 5 4 4 2" xfId="27599"/>
    <cellStyle name="Comma 3 4 5 4 5" xfId="17465"/>
    <cellStyle name="Comma 3 4 5 4 5 2" xfId="33597"/>
    <cellStyle name="Comma 3 4 5 4 6" xfId="19994"/>
    <cellStyle name="Comma 3 4 5 5" xfId="3397"/>
    <cellStyle name="Comma 3 4 5 5 2" xfId="8863"/>
    <cellStyle name="Comma 3 4 5 5 2 2" xfId="25069"/>
    <cellStyle name="Comma 3 4 5 5 3" xfId="17466"/>
    <cellStyle name="Comma 3 4 5 5 3 2" xfId="33598"/>
    <cellStyle name="Comma 3 4 5 5 4" xfId="19615"/>
    <cellStyle name="Comma 3 4 5 6" xfId="4252"/>
    <cellStyle name="Comma 3 4 5 6 2" xfId="7922"/>
    <cellStyle name="Comma 3 4 5 6 2 2" xfId="15429"/>
    <cellStyle name="Comma 3 4 5 6 2 2 2" xfId="31635"/>
    <cellStyle name="Comma 3 4 5 6 2 3" xfId="24128"/>
    <cellStyle name="Comma 3 4 5 6 3" xfId="9266"/>
    <cellStyle name="Comma 3 4 5 6 3 2" xfId="16725"/>
    <cellStyle name="Comma 3 4 5 6 3 2 2" xfId="32931"/>
    <cellStyle name="Comma 3 4 5 6 3 3" xfId="25472"/>
    <cellStyle name="Comma 3 4 5 6 4" xfId="11815"/>
    <cellStyle name="Comma 3 4 5 6 4 2" xfId="28021"/>
    <cellStyle name="Comma 3 4 5 6 5" xfId="17467"/>
    <cellStyle name="Comma 3 4 5 6 5 2" xfId="33599"/>
    <cellStyle name="Comma 3 4 5 6 6" xfId="20458"/>
    <cellStyle name="Comma 3 4 5 7" xfId="4677"/>
    <cellStyle name="Comma 3 4 5 7 2" xfId="8347"/>
    <cellStyle name="Comma 3 4 5 7 2 2" xfId="15854"/>
    <cellStyle name="Comma 3 4 5 7 2 2 2" xfId="32060"/>
    <cellStyle name="Comma 3 4 5 7 2 3" xfId="24553"/>
    <cellStyle name="Comma 3 4 5 7 3" xfId="5595"/>
    <cellStyle name="Comma 3 4 5 7 3 2" xfId="13110"/>
    <cellStyle name="Comma 3 4 5 7 3 2 2" xfId="29316"/>
    <cellStyle name="Comma 3 4 5 7 3 3" xfId="21801"/>
    <cellStyle name="Comma 3 4 5 7 4" xfId="12240"/>
    <cellStyle name="Comma 3 4 5 7 4 2" xfId="28446"/>
    <cellStyle name="Comma 3 4 5 7 5" xfId="17468"/>
    <cellStyle name="Comma 3 4 5 7 5 2" xfId="33600"/>
    <cellStyle name="Comma 3 4 5 7 6" xfId="20883"/>
    <cellStyle name="Comma 3 4 5 8" xfId="5105"/>
    <cellStyle name="Comma 3 4 5 8 2" xfId="8770"/>
    <cellStyle name="Comma 3 4 5 8 2 2" xfId="16277"/>
    <cellStyle name="Comma 3 4 5 8 2 2 2" xfId="32483"/>
    <cellStyle name="Comma 3 4 5 8 2 3" xfId="24976"/>
    <cellStyle name="Comma 3 4 5 8 3" xfId="12662"/>
    <cellStyle name="Comma 3 4 5 8 3 2" xfId="28868"/>
    <cellStyle name="Comma 3 4 5 8 4" xfId="21311"/>
    <cellStyle name="Comma 3 4 5 9" xfId="5776"/>
    <cellStyle name="Comma 3 4 5 9 2" xfId="13291"/>
    <cellStyle name="Comma 3 4 5 9 2 2" xfId="29497"/>
    <cellStyle name="Comma 3 4 5 9 3" xfId="21982"/>
    <cellStyle name="Comma 3 4 6" xfId="2186"/>
    <cellStyle name="Comma 3 4 6 2" xfId="3094"/>
    <cellStyle name="Comma 3 4 6 2 2" xfId="6876"/>
    <cellStyle name="Comma 3 4 6 2 2 2" xfId="14387"/>
    <cellStyle name="Comma 3 4 6 2 2 2 2" xfId="30593"/>
    <cellStyle name="Comma 3 4 6 2 2 3" xfId="23082"/>
    <cellStyle name="Comma 3 4 6 2 3" xfId="5455"/>
    <cellStyle name="Comma 3 4 6 2 3 2" xfId="12996"/>
    <cellStyle name="Comma 3 4 6 2 3 2 2" xfId="29202"/>
    <cellStyle name="Comma 3 4 6 2 3 3" xfId="21661"/>
    <cellStyle name="Comma 3 4 6 2 4" xfId="10787"/>
    <cellStyle name="Comma 3 4 6 2 4 2" xfId="26993"/>
    <cellStyle name="Comma 3 4 6 2 5" xfId="17470"/>
    <cellStyle name="Comma 3 4 6 2 5 2" xfId="33602"/>
    <cellStyle name="Comma 3 4 6 2 6" xfId="19316"/>
    <cellStyle name="Comma 3 4 6 3" xfId="6020"/>
    <cellStyle name="Comma 3 4 6 3 2" xfId="13534"/>
    <cellStyle name="Comma 3 4 6 3 2 2" xfId="29740"/>
    <cellStyle name="Comma 3 4 6 3 3" xfId="22226"/>
    <cellStyle name="Comma 3 4 6 4" xfId="9009"/>
    <cellStyle name="Comma 3 4 6 4 2" xfId="16500"/>
    <cellStyle name="Comma 3 4 6 4 2 2" xfId="32706"/>
    <cellStyle name="Comma 3 4 6 4 3" xfId="25215"/>
    <cellStyle name="Comma 3 4 6 5" xfId="9943"/>
    <cellStyle name="Comma 3 4 6 5 2" xfId="26149"/>
    <cellStyle name="Comma 3 4 6 6" xfId="17469"/>
    <cellStyle name="Comma 3 4 6 6 2" xfId="33601"/>
    <cellStyle name="Comma 3 4 6 7" xfId="18471"/>
    <cellStyle name="Comma 3 4 7" xfId="2669"/>
    <cellStyle name="Comma 3 4 7 2" xfId="6453"/>
    <cellStyle name="Comma 3 4 7 2 2" xfId="13965"/>
    <cellStyle name="Comma 3 4 7 2 2 2" xfId="30171"/>
    <cellStyle name="Comma 3 4 7 2 3" xfId="22659"/>
    <cellStyle name="Comma 3 4 7 3" xfId="5464"/>
    <cellStyle name="Comma 3 4 7 3 2" xfId="13002"/>
    <cellStyle name="Comma 3 4 7 3 2 2" xfId="29208"/>
    <cellStyle name="Comma 3 4 7 3 3" xfId="21670"/>
    <cellStyle name="Comma 3 4 7 4" xfId="10365"/>
    <cellStyle name="Comma 3 4 7 4 2" xfId="26571"/>
    <cellStyle name="Comma 3 4 7 5" xfId="17471"/>
    <cellStyle name="Comma 3 4 7 5 2" xfId="33603"/>
    <cellStyle name="Comma 3 4 7 6" xfId="18893"/>
    <cellStyle name="Comma 3 4 8" xfId="3595"/>
    <cellStyle name="Comma 3 4 8 2" xfId="7309"/>
    <cellStyle name="Comma 3 4 8 2 2" xfId="14818"/>
    <cellStyle name="Comma 3 4 8 2 2 2" xfId="31024"/>
    <cellStyle name="Comma 3 4 8 2 3" xfId="23515"/>
    <cellStyle name="Comma 3 4 8 3" xfId="7154"/>
    <cellStyle name="Comma 3 4 8 3 2" xfId="14665"/>
    <cellStyle name="Comma 3 4 8 3 2 2" xfId="30871"/>
    <cellStyle name="Comma 3 4 8 3 3" xfId="23360"/>
    <cellStyle name="Comma 3 4 8 4" xfId="11210"/>
    <cellStyle name="Comma 3 4 8 4 2" xfId="27416"/>
    <cellStyle name="Comma 3 4 8 5" xfId="17472"/>
    <cellStyle name="Comma 3 4 8 5 2" xfId="33604"/>
    <cellStyle name="Comma 3 4 8 6" xfId="19806"/>
    <cellStyle name="Comma 3 4 9" xfId="3901"/>
    <cellStyle name="Comma 3 4 9 2" xfId="6040"/>
    <cellStyle name="Comma 3 4 9 2 2" xfId="22246"/>
    <cellStyle name="Comma 3 4 9 3" xfId="17473"/>
    <cellStyle name="Comma 3 4 9 3 2" xfId="33605"/>
    <cellStyle name="Comma 3 4 9 4" xfId="20112"/>
    <cellStyle name="Comma 3 5" xfId="1608"/>
    <cellStyle name="Comma 3 5 10" xfId="4071"/>
    <cellStyle name="Comma 3 5 10 2" xfId="7741"/>
    <cellStyle name="Comma 3 5 10 2 2" xfId="15248"/>
    <cellStyle name="Comma 3 5 10 2 2 2" xfId="31454"/>
    <cellStyle name="Comma 3 5 10 2 3" xfId="23947"/>
    <cellStyle name="Comma 3 5 10 3" xfId="9025"/>
    <cellStyle name="Comma 3 5 10 3 2" xfId="16515"/>
    <cellStyle name="Comma 3 5 10 3 2 2" xfId="32721"/>
    <cellStyle name="Comma 3 5 10 3 3" xfId="25231"/>
    <cellStyle name="Comma 3 5 10 4" xfId="11634"/>
    <cellStyle name="Comma 3 5 10 4 2" xfId="27840"/>
    <cellStyle name="Comma 3 5 10 5" xfId="17475"/>
    <cellStyle name="Comma 3 5 10 5 2" xfId="33607"/>
    <cellStyle name="Comma 3 5 10 6" xfId="20277"/>
    <cellStyle name="Comma 3 5 11" xfId="4496"/>
    <cellStyle name="Comma 3 5 11 2" xfId="8166"/>
    <cellStyle name="Comma 3 5 11 2 2" xfId="15673"/>
    <cellStyle name="Comma 3 5 11 2 2 2" xfId="31879"/>
    <cellStyle name="Comma 3 5 11 2 3" xfId="24372"/>
    <cellStyle name="Comma 3 5 11 3" xfId="9134"/>
    <cellStyle name="Comma 3 5 11 3 2" xfId="16611"/>
    <cellStyle name="Comma 3 5 11 3 2 2" xfId="32817"/>
    <cellStyle name="Comma 3 5 11 3 3" xfId="25340"/>
    <cellStyle name="Comma 3 5 11 4" xfId="12059"/>
    <cellStyle name="Comma 3 5 11 4 2" xfId="28265"/>
    <cellStyle name="Comma 3 5 11 5" xfId="17476"/>
    <cellStyle name="Comma 3 5 11 5 2" xfId="33608"/>
    <cellStyle name="Comma 3 5 11 6" xfId="20702"/>
    <cellStyle name="Comma 3 5 12" xfId="4923"/>
    <cellStyle name="Comma 3 5 12 2" xfId="8589"/>
    <cellStyle name="Comma 3 5 12 2 2" xfId="16096"/>
    <cellStyle name="Comma 3 5 12 2 2 2" xfId="32302"/>
    <cellStyle name="Comma 3 5 12 2 3" xfId="24795"/>
    <cellStyle name="Comma 3 5 12 3" xfId="12481"/>
    <cellStyle name="Comma 3 5 12 3 2" xfId="28687"/>
    <cellStyle name="Comma 3 5 12 4" xfId="21129"/>
    <cellStyle name="Comma 3 5 13" xfId="5569"/>
    <cellStyle name="Comma 3 5 13 2" xfId="13086"/>
    <cellStyle name="Comma 3 5 13 2 2" xfId="29292"/>
    <cellStyle name="Comma 3 5 13 3" xfId="21775"/>
    <cellStyle name="Comma 3 5 14" xfId="9522"/>
    <cellStyle name="Comma 3 5 14 2" xfId="25728"/>
    <cellStyle name="Comma 3 5 15" xfId="17474"/>
    <cellStyle name="Comma 3 5 15 2" xfId="33606"/>
    <cellStyle name="Comma 3 5 16" xfId="18047"/>
    <cellStyle name="Comma 3 5 2" xfId="1739"/>
    <cellStyle name="Comma 3 5 2 10" xfId="5608"/>
    <cellStyle name="Comma 3 5 2 10 2" xfId="13123"/>
    <cellStyle name="Comma 3 5 2 10 2 2" xfId="29329"/>
    <cellStyle name="Comma 3 5 2 10 3" xfId="21814"/>
    <cellStyle name="Comma 3 5 2 11" xfId="9536"/>
    <cellStyle name="Comma 3 5 2 11 2" xfId="25742"/>
    <cellStyle name="Comma 3 5 2 12" xfId="17477"/>
    <cellStyle name="Comma 3 5 2 12 2" xfId="33609"/>
    <cellStyle name="Comma 3 5 2 13" xfId="18061"/>
    <cellStyle name="Comma 3 5 2 2" xfId="1924"/>
    <cellStyle name="Comma 3 5 2 2 10" xfId="9704"/>
    <cellStyle name="Comma 3 5 2 2 10 2" xfId="25910"/>
    <cellStyle name="Comma 3 5 2 2 11" xfId="17478"/>
    <cellStyle name="Comma 3 5 2 2 11 2" xfId="33610"/>
    <cellStyle name="Comma 3 5 2 2 12" xfId="18230"/>
    <cellStyle name="Comma 3 5 2 2 2" xfId="2431"/>
    <cellStyle name="Comma 3 5 2 2 2 2" xfId="3278"/>
    <cellStyle name="Comma 3 5 2 2 2 2 2" xfId="7060"/>
    <cellStyle name="Comma 3 5 2 2 2 2 2 2" xfId="14571"/>
    <cellStyle name="Comma 3 5 2 2 2 2 2 2 2" xfId="30777"/>
    <cellStyle name="Comma 3 5 2 2 2 2 2 3" xfId="23266"/>
    <cellStyle name="Comma 3 5 2 2 2 2 3" xfId="9365"/>
    <cellStyle name="Comma 3 5 2 2 2 2 3 2" xfId="16806"/>
    <cellStyle name="Comma 3 5 2 2 2 2 3 2 2" xfId="33012"/>
    <cellStyle name="Comma 3 5 2 2 2 2 3 3" xfId="25571"/>
    <cellStyle name="Comma 3 5 2 2 2 2 4" xfId="10971"/>
    <cellStyle name="Comma 3 5 2 2 2 2 4 2" xfId="27177"/>
    <cellStyle name="Comma 3 5 2 2 2 2 5" xfId="17480"/>
    <cellStyle name="Comma 3 5 2 2 2 2 5 2" xfId="33612"/>
    <cellStyle name="Comma 3 5 2 2 2 2 6" xfId="19500"/>
    <cellStyle name="Comma 3 5 2 2 2 3" xfId="6215"/>
    <cellStyle name="Comma 3 5 2 2 2 3 2" xfId="13727"/>
    <cellStyle name="Comma 3 5 2 2 2 3 2 2" xfId="29933"/>
    <cellStyle name="Comma 3 5 2 2 2 3 3" xfId="22421"/>
    <cellStyle name="Comma 3 5 2 2 2 4" xfId="9114"/>
    <cellStyle name="Comma 3 5 2 2 2 4 2" xfId="16592"/>
    <cellStyle name="Comma 3 5 2 2 2 4 2 2" xfId="32798"/>
    <cellStyle name="Comma 3 5 2 2 2 4 3" xfId="25320"/>
    <cellStyle name="Comma 3 5 2 2 2 5" xfId="10127"/>
    <cellStyle name="Comma 3 5 2 2 2 5 2" xfId="26333"/>
    <cellStyle name="Comma 3 5 2 2 2 6" xfId="17479"/>
    <cellStyle name="Comma 3 5 2 2 2 6 2" xfId="33611"/>
    <cellStyle name="Comma 3 5 2 2 2 7" xfId="18655"/>
    <cellStyle name="Comma 3 5 2 2 3" xfId="2853"/>
    <cellStyle name="Comma 3 5 2 2 3 2" xfId="6637"/>
    <cellStyle name="Comma 3 5 2 2 3 2 2" xfId="14149"/>
    <cellStyle name="Comma 3 5 2 2 3 2 2 2" xfId="30355"/>
    <cellStyle name="Comma 3 5 2 2 3 2 3" xfId="22843"/>
    <cellStyle name="Comma 3 5 2 2 3 3" xfId="9071"/>
    <cellStyle name="Comma 3 5 2 2 3 3 2" xfId="16553"/>
    <cellStyle name="Comma 3 5 2 2 3 3 2 2" xfId="32759"/>
    <cellStyle name="Comma 3 5 2 2 3 3 3" xfId="25277"/>
    <cellStyle name="Comma 3 5 2 2 3 4" xfId="10549"/>
    <cellStyle name="Comma 3 5 2 2 3 4 2" xfId="26755"/>
    <cellStyle name="Comma 3 5 2 2 3 5" xfId="17481"/>
    <cellStyle name="Comma 3 5 2 2 3 5 2" xfId="33613"/>
    <cellStyle name="Comma 3 5 2 2 3 6" xfId="19077"/>
    <cellStyle name="Comma 3 5 2 2 4" xfId="3784"/>
    <cellStyle name="Comma 3 5 2 2 4 2" xfId="7494"/>
    <cellStyle name="Comma 3 5 2 2 4 2 2" xfId="15003"/>
    <cellStyle name="Comma 3 5 2 2 4 2 2 2" xfId="31209"/>
    <cellStyle name="Comma 3 5 2 2 4 2 3" xfId="23700"/>
    <cellStyle name="Comma 3 5 2 2 4 3" xfId="5508"/>
    <cellStyle name="Comma 3 5 2 2 4 3 2" xfId="13038"/>
    <cellStyle name="Comma 3 5 2 2 4 3 2 2" xfId="29244"/>
    <cellStyle name="Comma 3 5 2 2 4 3 3" xfId="21714"/>
    <cellStyle name="Comma 3 5 2 2 4 4" xfId="11394"/>
    <cellStyle name="Comma 3 5 2 2 4 4 2" xfId="27600"/>
    <cellStyle name="Comma 3 5 2 2 4 5" xfId="17482"/>
    <cellStyle name="Comma 3 5 2 2 4 5 2" xfId="33614"/>
    <cellStyle name="Comma 3 5 2 2 4 6" xfId="19995"/>
    <cellStyle name="Comma 3 5 2 2 5" xfId="3891"/>
    <cellStyle name="Comma 3 5 2 2 5 2" xfId="9090"/>
    <cellStyle name="Comma 3 5 2 2 5 2 2" xfId="25296"/>
    <cellStyle name="Comma 3 5 2 2 5 3" xfId="17483"/>
    <cellStyle name="Comma 3 5 2 2 5 3 2" xfId="33615"/>
    <cellStyle name="Comma 3 5 2 2 5 4" xfId="20102"/>
    <cellStyle name="Comma 3 5 2 2 6" xfId="4253"/>
    <cellStyle name="Comma 3 5 2 2 6 2" xfId="7923"/>
    <cellStyle name="Comma 3 5 2 2 6 2 2" xfId="15430"/>
    <cellStyle name="Comma 3 5 2 2 6 2 2 2" xfId="31636"/>
    <cellStyle name="Comma 3 5 2 2 6 2 3" xfId="24129"/>
    <cellStyle name="Comma 3 5 2 2 6 3" xfId="8913"/>
    <cellStyle name="Comma 3 5 2 2 6 3 2" xfId="16416"/>
    <cellStyle name="Comma 3 5 2 2 6 3 2 2" xfId="32622"/>
    <cellStyle name="Comma 3 5 2 2 6 3 3" xfId="25119"/>
    <cellStyle name="Comma 3 5 2 2 6 4" xfId="11816"/>
    <cellStyle name="Comma 3 5 2 2 6 4 2" xfId="28022"/>
    <cellStyle name="Comma 3 5 2 2 6 5" xfId="17484"/>
    <cellStyle name="Comma 3 5 2 2 6 5 2" xfId="33616"/>
    <cellStyle name="Comma 3 5 2 2 6 6" xfId="20459"/>
    <cellStyle name="Comma 3 5 2 2 7" xfId="4678"/>
    <cellStyle name="Comma 3 5 2 2 7 2" xfId="8348"/>
    <cellStyle name="Comma 3 5 2 2 7 2 2" xfId="15855"/>
    <cellStyle name="Comma 3 5 2 2 7 2 2 2" xfId="32061"/>
    <cellStyle name="Comma 3 5 2 2 7 2 3" xfId="24554"/>
    <cellStyle name="Comma 3 5 2 2 7 3" xfId="5456"/>
    <cellStyle name="Comma 3 5 2 2 7 3 2" xfId="12997"/>
    <cellStyle name="Comma 3 5 2 2 7 3 2 2" xfId="29203"/>
    <cellStyle name="Comma 3 5 2 2 7 3 3" xfId="21662"/>
    <cellStyle name="Comma 3 5 2 2 7 4" xfId="12241"/>
    <cellStyle name="Comma 3 5 2 2 7 4 2" xfId="28447"/>
    <cellStyle name="Comma 3 5 2 2 7 5" xfId="17485"/>
    <cellStyle name="Comma 3 5 2 2 7 5 2" xfId="33617"/>
    <cellStyle name="Comma 3 5 2 2 7 6" xfId="20884"/>
    <cellStyle name="Comma 3 5 2 2 8" xfId="5106"/>
    <cellStyle name="Comma 3 5 2 2 8 2" xfId="8771"/>
    <cellStyle name="Comma 3 5 2 2 8 2 2" xfId="16278"/>
    <cellStyle name="Comma 3 5 2 2 8 2 2 2" xfId="32484"/>
    <cellStyle name="Comma 3 5 2 2 8 2 3" xfId="24977"/>
    <cellStyle name="Comma 3 5 2 2 8 3" xfId="12663"/>
    <cellStyle name="Comma 3 5 2 2 8 3 2" xfId="28869"/>
    <cellStyle name="Comma 3 5 2 2 8 4" xfId="21312"/>
    <cellStyle name="Comma 3 5 2 2 9" xfId="5777"/>
    <cellStyle name="Comma 3 5 2 2 9 2" xfId="13292"/>
    <cellStyle name="Comma 3 5 2 2 9 2 2" xfId="29498"/>
    <cellStyle name="Comma 3 5 2 2 9 3" xfId="21983"/>
    <cellStyle name="Comma 3 5 2 3" xfId="2259"/>
    <cellStyle name="Comma 3 5 2 3 2" xfId="3110"/>
    <cellStyle name="Comma 3 5 2 3 2 2" xfId="6892"/>
    <cellStyle name="Comma 3 5 2 3 2 2 2" xfId="14403"/>
    <cellStyle name="Comma 3 5 2 3 2 2 2 2" xfId="30609"/>
    <cellStyle name="Comma 3 5 2 3 2 2 3" xfId="23098"/>
    <cellStyle name="Comma 3 5 2 3 2 3" xfId="8893"/>
    <cellStyle name="Comma 3 5 2 3 2 3 2" xfId="16396"/>
    <cellStyle name="Comma 3 5 2 3 2 3 2 2" xfId="32602"/>
    <cellStyle name="Comma 3 5 2 3 2 3 3" xfId="25099"/>
    <cellStyle name="Comma 3 5 2 3 2 4" xfId="10803"/>
    <cellStyle name="Comma 3 5 2 3 2 4 2" xfId="27009"/>
    <cellStyle name="Comma 3 5 2 3 2 5" xfId="17487"/>
    <cellStyle name="Comma 3 5 2 3 2 5 2" xfId="33619"/>
    <cellStyle name="Comma 3 5 2 3 2 6" xfId="19332"/>
    <cellStyle name="Comma 3 5 2 3 3" xfId="6047"/>
    <cellStyle name="Comma 3 5 2 3 3 2" xfId="13559"/>
    <cellStyle name="Comma 3 5 2 3 3 2 2" xfId="29765"/>
    <cellStyle name="Comma 3 5 2 3 3 3" xfId="22253"/>
    <cellStyle name="Comma 3 5 2 3 4" xfId="8933"/>
    <cellStyle name="Comma 3 5 2 3 4 2" xfId="16431"/>
    <cellStyle name="Comma 3 5 2 3 4 2 2" xfId="32637"/>
    <cellStyle name="Comma 3 5 2 3 4 3" xfId="25139"/>
    <cellStyle name="Comma 3 5 2 3 5" xfId="9959"/>
    <cellStyle name="Comma 3 5 2 3 5 2" xfId="26165"/>
    <cellStyle name="Comma 3 5 2 3 6" xfId="17486"/>
    <cellStyle name="Comma 3 5 2 3 6 2" xfId="33618"/>
    <cellStyle name="Comma 3 5 2 3 7" xfId="18487"/>
    <cellStyle name="Comma 3 5 2 4" xfId="2685"/>
    <cellStyle name="Comma 3 5 2 4 2" xfId="6469"/>
    <cellStyle name="Comma 3 5 2 4 2 2" xfId="13981"/>
    <cellStyle name="Comma 3 5 2 4 2 2 2" xfId="30187"/>
    <cellStyle name="Comma 3 5 2 4 2 3" xfId="22675"/>
    <cellStyle name="Comma 3 5 2 4 3" xfId="9138"/>
    <cellStyle name="Comma 3 5 2 4 3 2" xfId="16615"/>
    <cellStyle name="Comma 3 5 2 4 3 2 2" xfId="32821"/>
    <cellStyle name="Comma 3 5 2 4 3 3" xfId="25344"/>
    <cellStyle name="Comma 3 5 2 4 4" xfId="10381"/>
    <cellStyle name="Comma 3 5 2 4 4 2" xfId="26587"/>
    <cellStyle name="Comma 3 5 2 4 5" xfId="17488"/>
    <cellStyle name="Comma 3 5 2 4 5 2" xfId="33620"/>
    <cellStyle name="Comma 3 5 2 4 6" xfId="18909"/>
    <cellStyle name="Comma 3 5 2 5" xfId="3615"/>
    <cellStyle name="Comma 3 5 2 5 2" xfId="7325"/>
    <cellStyle name="Comma 3 5 2 5 2 2" xfId="14834"/>
    <cellStyle name="Comma 3 5 2 5 2 2 2" xfId="31040"/>
    <cellStyle name="Comma 3 5 2 5 2 3" xfId="23531"/>
    <cellStyle name="Comma 3 5 2 5 3" xfId="5413"/>
    <cellStyle name="Comma 3 5 2 5 3 2" xfId="12959"/>
    <cellStyle name="Comma 3 5 2 5 3 2 2" xfId="29165"/>
    <cellStyle name="Comma 3 5 2 5 3 3" xfId="21619"/>
    <cellStyle name="Comma 3 5 2 5 4" xfId="11226"/>
    <cellStyle name="Comma 3 5 2 5 4 2" xfId="27432"/>
    <cellStyle name="Comma 3 5 2 5 5" xfId="17489"/>
    <cellStyle name="Comma 3 5 2 5 5 2" xfId="33621"/>
    <cellStyle name="Comma 3 5 2 5 6" xfId="19826"/>
    <cellStyle name="Comma 3 5 2 6" xfId="3917"/>
    <cellStyle name="Comma 3 5 2 6 2" xfId="5497"/>
    <cellStyle name="Comma 3 5 2 6 2 2" xfId="21703"/>
    <cellStyle name="Comma 3 5 2 6 3" xfId="17490"/>
    <cellStyle name="Comma 3 5 2 6 3 2" xfId="33622"/>
    <cellStyle name="Comma 3 5 2 6 4" xfId="20125"/>
    <cellStyle name="Comma 3 5 2 7" xfId="4085"/>
    <cellStyle name="Comma 3 5 2 7 2" xfId="7755"/>
    <cellStyle name="Comma 3 5 2 7 2 2" xfId="15262"/>
    <cellStyle name="Comma 3 5 2 7 2 2 2" xfId="31468"/>
    <cellStyle name="Comma 3 5 2 7 2 3" xfId="23961"/>
    <cellStyle name="Comma 3 5 2 7 3" xfId="5460"/>
    <cellStyle name="Comma 3 5 2 7 3 2" xfId="13001"/>
    <cellStyle name="Comma 3 5 2 7 3 2 2" xfId="29207"/>
    <cellStyle name="Comma 3 5 2 7 3 3" xfId="21666"/>
    <cellStyle name="Comma 3 5 2 7 4" xfId="11648"/>
    <cellStyle name="Comma 3 5 2 7 4 2" xfId="27854"/>
    <cellStyle name="Comma 3 5 2 7 5" xfId="17491"/>
    <cellStyle name="Comma 3 5 2 7 5 2" xfId="33623"/>
    <cellStyle name="Comma 3 5 2 7 6" xfId="20291"/>
    <cellStyle name="Comma 3 5 2 8" xfId="4510"/>
    <cellStyle name="Comma 3 5 2 8 2" xfId="8180"/>
    <cellStyle name="Comma 3 5 2 8 2 2" xfId="15687"/>
    <cellStyle name="Comma 3 5 2 8 2 2 2" xfId="31893"/>
    <cellStyle name="Comma 3 5 2 8 2 3" xfId="24386"/>
    <cellStyle name="Comma 3 5 2 8 3" xfId="8968"/>
    <cellStyle name="Comma 3 5 2 8 3 2" xfId="16462"/>
    <cellStyle name="Comma 3 5 2 8 3 2 2" xfId="32668"/>
    <cellStyle name="Comma 3 5 2 8 3 3" xfId="25174"/>
    <cellStyle name="Comma 3 5 2 8 4" xfId="12073"/>
    <cellStyle name="Comma 3 5 2 8 4 2" xfId="28279"/>
    <cellStyle name="Comma 3 5 2 8 5" xfId="17492"/>
    <cellStyle name="Comma 3 5 2 8 5 2" xfId="33624"/>
    <cellStyle name="Comma 3 5 2 8 6" xfId="20716"/>
    <cellStyle name="Comma 3 5 2 9" xfId="4937"/>
    <cellStyle name="Comma 3 5 2 9 2" xfId="8603"/>
    <cellStyle name="Comma 3 5 2 9 2 2" xfId="16110"/>
    <cellStyle name="Comma 3 5 2 9 2 2 2" xfId="32316"/>
    <cellStyle name="Comma 3 5 2 9 2 3" xfId="24809"/>
    <cellStyle name="Comma 3 5 2 9 3" xfId="12495"/>
    <cellStyle name="Comma 3 5 2 9 3 2" xfId="28701"/>
    <cellStyle name="Comma 3 5 2 9 4" xfId="21143"/>
    <cellStyle name="Comma 3 5 3" xfId="1757"/>
    <cellStyle name="Comma 3 5 3 10" xfId="5622"/>
    <cellStyle name="Comma 3 5 3 10 2" xfId="13137"/>
    <cellStyle name="Comma 3 5 3 10 2 2" xfId="29343"/>
    <cellStyle name="Comma 3 5 3 10 3" xfId="21828"/>
    <cellStyle name="Comma 3 5 3 11" xfId="9550"/>
    <cellStyle name="Comma 3 5 3 11 2" xfId="25756"/>
    <cellStyle name="Comma 3 5 3 12" xfId="17493"/>
    <cellStyle name="Comma 3 5 3 12 2" xfId="33625"/>
    <cellStyle name="Comma 3 5 3 13" xfId="18075"/>
    <cellStyle name="Comma 3 5 3 2" xfId="1925"/>
    <cellStyle name="Comma 3 5 3 2 10" xfId="9705"/>
    <cellStyle name="Comma 3 5 3 2 10 2" xfId="25911"/>
    <cellStyle name="Comma 3 5 3 2 11" xfId="17494"/>
    <cellStyle name="Comma 3 5 3 2 11 2" xfId="33626"/>
    <cellStyle name="Comma 3 5 3 2 12" xfId="18231"/>
    <cellStyle name="Comma 3 5 3 2 2" xfId="2432"/>
    <cellStyle name="Comma 3 5 3 2 2 2" xfId="3279"/>
    <cellStyle name="Comma 3 5 3 2 2 2 2" xfId="7061"/>
    <cellStyle name="Comma 3 5 3 2 2 2 2 2" xfId="14572"/>
    <cellStyle name="Comma 3 5 3 2 2 2 2 2 2" xfId="30778"/>
    <cellStyle name="Comma 3 5 3 2 2 2 2 3" xfId="23267"/>
    <cellStyle name="Comma 3 5 3 2 2 2 3" xfId="5517"/>
    <cellStyle name="Comma 3 5 3 2 2 2 3 2" xfId="13045"/>
    <cellStyle name="Comma 3 5 3 2 2 2 3 2 2" xfId="29251"/>
    <cellStyle name="Comma 3 5 3 2 2 2 3 3" xfId="21723"/>
    <cellStyle name="Comma 3 5 3 2 2 2 4" xfId="10972"/>
    <cellStyle name="Comma 3 5 3 2 2 2 4 2" xfId="27178"/>
    <cellStyle name="Comma 3 5 3 2 2 2 5" xfId="17496"/>
    <cellStyle name="Comma 3 5 3 2 2 2 5 2" xfId="33628"/>
    <cellStyle name="Comma 3 5 3 2 2 2 6" xfId="19501"/>
    <cellStyle name="Comma 3 5 3 2 2 3" xfId="6216"/>
    <cellStyle name="Comma 3 5 3 2 2 3 2" xfId="13728"/>
    <cellStyle name="Comma 3 5 3 2 2 3 2 2" xfId="29934"/>
    <cellStyle name="Comma 3 5 3 2 2 3 3" xfId="22422"/>
    <cellStyle name="Comma 3 5 3 2 2 4" xfId="9125"/>
    <cellStyle name="Comma 3 5 3 2 2 4 2" xfId="16602"/>
    <cellStyle name="Comma 3 5 3 2 2 4 2 2" xfId="32808"/>
    <cellStyle name="Comma 3 5 3 2 2 4 3" xfId="25331"/>
    <cellStyle name="Comma 3 5 3 2 2 5" xfId="10128"/>
    <cellStyle name="Comma 3 5 3 2 2 5 2" xfId="26334"/>
    <cellStyle name="Comma 3 5 3 2 2 6" xfId="17495"/>
    <cellStyle name="Comma 3 5 3 2 2 6 2" xfId="33627"/>
    <cellStyle name="Comma 3 5 3 2 2 7" xfId="18656"/>
    <cellStyle name="Comma 3 5 3 2 3" xfId="2854"/>
    <cellStyle name="Comma 3 5 3 2 3 2" xfId="6638"/>
    <cellStyle name="Comma 3 5 3 2 3 2 2" xfId="14150"/>
    <cellStyle name="Comma 3 5 3 2 3 2 2 2" xfId="30356"/>
    <cellStyle name="Comma 3 5 3 2 3 2 3" xfId="22844"/>
    <cellStyle name="Comma 3 5 3 2 3 3" xfId="5434"/>
    <cellStyle name="Comma 3 5 3 2 3 3 2" xfId="12977"/>
    <cellStyle name="Comma 3 5 3 2 3 3 2 2" xfId="29183"/>
    <cellStyle name="Comma 3 5 3 2 3 3 3" xfId="21640"/>
    <cellStyle name="Comma 3 5 3 2 3 4" xfId="10550"/>
    <cellStyle name="Comma 3 5 3 2 3 4 2" xfId="26756"/>
    <cellStyle name="Comma 3 5 3 2 3 5" xfId="17497"/>
    <cellStyle name="Comma 3 5 3 2 3 5 2" xfId="33629"/>
    <cellStyle name="Comma 3 5 3 2 3 6" xfId="19078"/>
    <cellStyle name="Comma 3 5 3 2 4" xfId="3785"/>
    <cellStyle name="Comma 3 5 3 2 4 2" xfId="7495"/>
    <cellStyle name="Comma 3 5 3 2 4 2 2" xfId="15004"/>
    <cellStyle name="Comma 3 5 3 2 4 2 2 2" xfId="31210"/>
    <cellStyle name="Comma 3 5 3 2 4 2 3" xfId="23701"/>
    <cellStyle name="Comma 3 5 3 2 4 3" xfId="5240"/>
    <cellStyle name="Comma 3 5 3 2 4 3 2" xfId="12790"/>
    <cellStyle name="Comma 3 5 3 2 4 3 2 2" xfId="28996"/>
    <cellStyle name="Comma 3 5 3 2 4 3 3" xfId="21446"/>
    <cellStyle name="Comma 3 5 3 2 4 4" xfId="11395"/>
    <cellStyle name="Comma 3 5 3 2 4 4 2" xfId="27601"/>
    <cellStyle name="Comma 3 5 3 2 4 5" xfId="17498"/>
    <cellStyle name="Comma 3 5 3 2 4 5 2" xfId="33630"/>
    <cellStyle name="Comma 3 5 3 2 4 6" xfId="19996"/>
    <cellStyle name="Comma 3 5 3 2 5" xfId="3898"/>
    <cellStyle name="Comma 3 5 3 2 5 2" xfId="7585"/>
    <cellStyle name="Comma 3 5 3 2 5 2 2" xfId="23791"/>
    <cellStyle name="Comma 3 5 3 2 5 3" xfId="17499"/>
    <cellStyle name="Comma 3 5 3 2 5 3 2" xfId="33631"/>
    <cellStyle name="Comma 3 5 3 2 5 4" xfId="20109"/>
    <cellStyle name="Comma 3 5 3 2 6" xfId="4254"/>
    <cellStyle name="Comma 3 5 3 2 6 2" xfId="7924"/>
    <cellStyle name="Comma 3 5 3 2 6 2 2" xfId="15431"/>
    <cellStyle name="Comma 3 5 3 2 6 2 2 2" xfId="31637"/>
    <cellStyle name="Comma 3 5 3 2 6 2 3" xfId="24130"/>
    <cellStyle name="Comma 3 5 3 2 6 3" xfId="8884"/>
    <cellStyle name="Comma 3 5 3 2 6 3 2" xfId="16387"/>
    <cellStyle name="Comma 3 5 3 2 6 3 2 2" xfId="32593"/>
    <cellStyle name="Comma 3 5 3 2 6 3 3" xfId="25090"/>
    <cellStyle name="Comma 3 5 3 2 6 4" xfId="11817"/>
    <cellStyle name="Comma 3 5 3 2 6 4 2" xfId="28023"/>
    <cellStyle name="Comma 3 5 3 2 6 5" xfId="17500"/>
    <cellStyle name="Comma 3 5 3 2 6 5 2" xfId="33632"/>
    <cellStyle name="Comma 3 5 3 2 6 6" xfId="20460"/>
    <cellStyle name="Comma 3 5 3 2 7" xfId="4679"/>
    <cellStyle name="Comma 3 5 3 2 7 2" xfId="8349"/>
    <cellStyle name="Comma 3 5 3 2 7 2 2" xfId="15856"/>
    <cellStyle name="Comma 3 5 3 2 7 2 2 2" xfId="32062"/>
    <cellStyle name="Comma 3 5 3 2 7 2 3" xfId="24555"/>
    <cellStyle name="Comma 3 5 3 2 7 3" xfId="5468"/>
    <cellStyle name="Comma 3 5 3 2 7 3 2" xfId="13006"/>
    <cellStyle name="Comma 3 5 3 2 7 3 2 2" xfId="29212"/>
    <cellStyle name="Comma 3 5 3 2 7 3 3" xfId="21674"/>
    <cellStyle name="Comma 3 5 3 2 7 4" xfId="12242"/>
    <cellStyle name="Comma 3 5 3 2 7 4 2" xfId="28448"/>
    <cellStyle name="Comma 3 5 3 2 7 5" xfId="17501"/>
    <cellStyle name="Comma 3 5 3 2 7 5 2" xfId="33633"/>
    <cellStyle name="Comma 3 5 3 2 7 6" xfId="20885"/>
    <cellStyle name="Comma 3 5 3 2 8" xfId="5107"/>
    <cellStyle name="Comma 3 5 3 2 8 2" xfId="8772"/>
    <cellStyle name="Comma 3 5 3 2 8 2 2" xfId="16279"/>
    <cellStyle name="Comma 3 5 3 2 8 2 2 2" xfId="32485"/>
    <cellStyle name="Comma 3 5 3 2 8 2 3" xfId="24978"/>
    <cellStyle name="Comma 3 5 3 2 8 3" xfId="12664"/>
    <cellStyle name="Comma 3 5 3 2 8 3 2" xfId="28870"/>
    <cellStyle name="Comma 3 5 3 2 8 4" xfId="21313"/>
    <cellStyle name="Comma 3 5 3 2 9" xfId="5778"/>
    <cellStyle name="Comma 3 5 3 2 9 2" xfId="13293"/>
    <cellStyle name="Comma 3 5 3 2 9 2 2" xfId="29499"/>
    <cellStyle name="Comma 3 5 3 2 9 3" xfId="21984"/>
    <cellStyle name="Comma 3 5 3 3" xfId="2275"/>
    <cellStyle name="Comma 3 5 3 3 2" xfId="3124"/>
    <cellStyle name="Comma 3 5 3 3 2 2" xfId="6906"/>
    <cellStyle name="Comma 3 5 3 3 2 2 2" xfId="14417"/>
    <cellStyle name="Comma 3 5 3 3 2 2 2 2" xfId="30623"/>
    <cellStyle name="Comma 3 5 3 3 2 2 3" xfId="23112"/>
    <cellStyle name="Comma 3 5 3 3 2 3" xfId="5416"/>
    <cellStyle name="Comma 3 5 3 3 2 3 2" xfId="12962"/>
    <cellStyle name="Comma 3 5 3 3 2 3 2 2" xfId="29168"/>
    <cellStyle name="Comma 3 5 3 3 2 3 3" xfId="21622"/>
    <cellStyle name="Comma 3 5 3 3 2 4" xfId="10817"/>
    <cellStyle name="Comma 3 5 3 3 2 4 2" xfId="27023"/>
    <cellStyle name="Comma 3 5 3 3 2 5" xfId="17503"/>
    <cellStyle name="Comma 3 5 3 3 2 5 2" xfId="33635"/>
    <cellStyle name="Comma 3 5 3 3 2 6" xfId="19346"/>
    <cellStyle name="Comma 3 5 3 3 3" xfId="6061"/>
    <cellStyle name="Comma 3 5 3 3 3 2" xfId="13573"/>
    <cellStyle name="Comma 3 5 3 3 3 2 2" xfId="29779"/>
    <cellStyle name="Comma 3 5 3 3 3 3" xfId="22267"/>
    <cellStyle name="Comma 3 5 3 3 4" xfId="9339"/>
    <cellStyle name="Comma 3 5 3 3 4 2" xfId="16782"/>
    <cellStyle name="Comma 3 5 3 3 4 2 2" xfId="32988"/>
    <cellStyle name="Comma 3 5 3 3 4 3" xfId="25545"/>
    <cellStyle name="Comma 3 5 3 3 5" xfId="9973"/>
    <cellStyle name="Comma 3 5 3 3 5 2" xfId="26179"/>
    <cellStyle name="Comma 3 5 3 3 6" xfId="17502"/>
    <cellStyle name="Comma 3 5 3 3 6 2" xfId="33634"/>
    <cellStyle name="Comma 3 5 3 3 7" xfId="18501"/>
    <cellStyle name="Comma 3 5 3 4" xfId="2699"/>
    <cellStyle name="Comma 3 5 3 4 2" xfId="6483"/>
    <cellStyle name="Comma 3 5 3 4 2 2" xfId="13995"/>
    <cellStyle name="Comma 3 5 3 4 2 2 2" xfId="30201"/>
    <cellStyle name="Comma 3 5 3 4 2 3" xfId="22689"/>
    <cellStyle name="Comma 3 5 3 4 3" xfId="5428"/>
    <cellStyle name="Comma 3 5 3 4 3 2" xfId="12971"/>
    <cellStyle name="Comma 3 5 3 4 3 2 2" xfId="29177"/>
    <cellStyle name="Comma 3 5 3 4 3 3" xfId="21634"/>
    <cellStyle name="Comma 3 5 3 4 4" xfId="10395"/>
    <cellStyle name="Comma 3 5 3 4 4 2" xfId="26601"/>
    <cellStyle name="Comma 3 5 3 4 5" xfId="17504"/>
    <cellStyle name="Comma 3 5 3 4 5 2" xfId="33636"/>
    <cellStyle name="Comma 3 5 3 4 6" xfId="18923"/>
    <cellStyle name="Comma 3 5 3 5" xfId="3629"/>
    <cellStyle name="Comma 3 5 3 5 2" xfId="7339"/>
    <cellStyle name="Comma 3 5 3 5 2 2" xfId="14848"/>
    <cellStyle name="Comma 3 5 3 5 2 2 2" xfId="31054"/>
    <cellStyle name="Comma 3 5 3 5 2 3" xfId="23545"/>
    <cellStyle name="Comma 3 5 3 5 3" xfId="5527"/>
    <cellStyle name="Comma 3 5 3 5 3 2" xfId="13053"/>
    <cellStyle name="Comma 3 5 3 5 3 2 2" xfId="29259"/>
    <cellStyle name="Comma 3 5 3 5 3 3" xfId="21733"/>
    <cellStyle name="Comma 3 5 3 5 4" xfId="11240"/>
    <cellStyle name="Comma 3 5 3 5 4 2" xfId="27446"/>
    <cellStyle name="Comma 3 5 3 5 5" xfId="17505"/>
    <cellStyle name="Comma 3 5 3 5 5 2" xfId="33637"/>
    <cellStyle name="Comma 3 5 3 5 6" xfId="19840"/>
    <cellStyle name="Comma 3 5 3 6" xfId="3882"/>
    <cellStyle name="Comma 3 5 3 6 2" xfId="5580"/>
    <cellStyle name="Comma 3 5 3 6 2 2" xfId="21786"/>
    <cellStyle name="Comma 3 5 3 6 3" xfId="17506"/>
    <cellStyle name="Comma 3 5 3 6 3 2" xfId="33638"/>
    <cellStyle name="Comma 3 5 3 6 4" xfId="20093"/>
    <cellStyle name="Comma 3 5 3 7" xfId="4099"/>
    <cellStyle name="Comma 3 5 3 7 2" xfId="7769"/>
    <cellStyle name="Comma 3 5 3 7 2 2" xfId="15276"/>
    <cellStyle name="Comma 3 5 3 7 2 2 2" xfId="31482"/>
    <cellStyle name="Comma 3 5 3 7 2 3" xfId="23975"/>
    <cellStyle name="Comma 3 5 3 7 3" xfId="9351"/>
    <cellStyle name="Comma 3 5 3 7 3 2" xfId="16793"/>
    <cellStyle name="Comma 3 5 3 7 3 2 2" xfId="32999"/>
    <cellStyle name="Comma 3 5 3 7 3 3" xfId="25557"/>
    <cellStyle name="Comma 3 5 3 7 4" xfId="11662"/>
    <cellStyle name="Comma 3 5 3 7 4 2" xfId="27868"/>
    <cellStyle name="Comma 3 5 3 7 5" xfId="17507"/>
    <cellStyle name="Comma 3 5 3 7 5 2" xfId="33639"/>
    <cellStyle name="Comma 3 5 3 7 6" xfId="20305"/>
    <cellStyle name="Comma 3 5 3 8" xfId="4524"/>
    <cellStyle name="Comma 3 5 3 8 2" xfId="8194"/>
    <cellStyle name="Comma 3 5 3 8 2 2" xfId="15701"/>
    <cellStyle name="Comma 3 5 3 8 2 2 2" xfId="31907"/>
    <cellStyle name="Comma 3 5 3 8 2 3" xfId="24400"/>
    <cellStyle name="Comma 3 5 3 8 3" xfId="5599"/>
    <cellStyle name="Comma 3 5 3 8 3 2" xfId="13114"/>
    <cellStyle name="Comma 3 5 3 8 3 2 2" xfId="29320"/>
    <cellStyle name="Comma 3 5 3 8 3 3" xfId="21805"/>
    <cellStyle name="Comma 3 5 3 8 4" xfId="12087"/>
    <cellStyle name="Comma 3 5 3 8 4 2" xfId="28293"/>
    <cellStyle name="Comma 3 5 3 8 5" xfId="17508"/>
    <cellStyle name="Comma 3 5 3 8 5 2" xfId="33640"/>
    <cellStyle name="Comma 3 5 3 8 6" xfId="20730"/>
    <cellStyle name="Comma 3 5 3 9" xfId="4951"/>
    <cellStyle name="Comma 3 5 3 9 2" xfId="8617"/>
    <cellStyle name="Comma 3 5 3 9 2 2" xfId="16124"/>
    <cellStyle name="Comma 3 5 3 9 2 2 2" xfId="32330"/>
    <cellStyle name="Comma 3 5 3 9 2 3" xfId="24823"/>
    <cellStyle name="Comma 3 5 3 9 3" xfId="12509"/>
    <cellStyle name="Comma 3 5 3 9 3 2" xfId="28715"/>
    <cellStyle name="Comma 3 5 3 9 4" xfId="21157"/>
    <cellStyle name="Comma 3 5 4" xfId="1775"/>
    <cellStyle name="Comma 3 5 4 10" xfId="5636"/>
    <cellStyle name="Comma 3 5 4 10 2" xfId="13151"/>
    <cellStyle name="Comma 3 5 4 10 2 2" xfId="29357"/>
    <cellStyle name="Comma 3 5 4 10 3" xfId="21842"/>
    <cellStyle name="Comma 3 5 4 11" xfId="9564"/>
    <cellStyle name="Comma 3 5 4 11 2" xfId="25770"/>
    <cellStyle name="Comma 3 5 4 12" xfId="17509"/>
    <cellStyle name="Comma 3 5 4 12 2" xfId="33641"/>
    <cellStyle name="Comma 3 5 4 13" xfId="18089"/>
    <cellStyle name="Comma 3 5 4 2" xfId="1926"/>
    <cellStyle name="Comma 3 5 4 2 10" xfId="9706"/>
    <cellStyle name="Comma 3 5 4 2 10 2" xfId="25912"/>
    <cellStyle name="Comma 3 5 4 2 11" xfId="17510"/>
    <cellStyle name="Comma 3 5 4 2 11 2" xfId="33642"/>
    <cellStyle name="Comma 3 5 4 2 12" xfId="18232"/>
    <cellStyle name="Comma 3 5 4 2 2" xfId="2433"/>
    <cellStyle name="Comma 3 5 4 2 2 2" xfId="3280"/>
    <cellStyle name="Comma 3 5 4 2 2 2 2" xfId="7062"/>
    <cellStyle name="Comma 3 5 4 2 2 2 2 2" xfId="14573"/>
    <cellStyle name="Comma 3 5 4 2 2 2 2 2 2" xfId="30779"/>
    <cellStyle name="Comma 3 5 4 2 2 2 2 3" xfId="23268"/>
    <cellStyle name="Comma 3 5 4 2 2 2 3" xfId="8937"/>
    <cellStyle name="Comma 3 5 4 2 2 2 3 2" xfId="16435"/>
    <cellStyle name="Comma 3 5 4 2 2 2 3 2 2" xfId="32641"/>
    <cellStyle name="Comma 3 5 4 2 2 2 3 3" xfId="25143"/>
    <cellStyle name="Comma 3 5 4 2 2 2 4" xfId="10973"/>
    <cellStyle name="Comma 3 5 4 2 2 2 4 2" xfId="27179"/>
    <cellStyle name="Comma 3 5 4 2 2 2 5" xfId="17512"/>
    <cellStyle name="Comma 3 5 4 2 2 2 5 2" xfId="33644"/>
    <cellStyle name="Comma 3 5 4 2 2 2 6" xfId="19502"/>
    <cellStyle name="Comma 3 5 4 2 2 3" xfId="6217"/>
    <cellStyle name="Comma 3 5 4 2 2 3 2" xfId="13729"/>
    <cellStyle name="Comma 3 5 4 2 2 3 2 2" xfId="29935"/>
    <cellStyle name="Comma 3 5 4 2 2 3 3" xfId="22423"/>
    <cellStyle name="Comma 3 5 4 2 2 4" xfId="9157"/>
    <cellStyle name="Comma 3 5 4 2 2 4 2" xfId="16631"/>
    <cellStyle name="Comma 3 5 4 2 2 4 2 2" xfId="32837"/>
    <cellStyle name="Comma 3 5 4 2 2 4 3" xfId="25363"/>
    <cellStyle name="Comma 3 5 4 2 2 5" xfId="10129"/>
    <cellStyle name="Comma 3 5 4 2 2 5 2" xfId="26335"/>
    <cellStyle name="Comma 3 5 4 2 2 6" xfId="17511"/>
    <cellStyle name="Comma 3 5 4 2 2 6 2" xfId="33643"/>
    <cellStyle name="Comma 3 5 4 2 2 7" xfId="18657"/>
    <cellStyle name="Comma 3 5 4 2 3" xfId="2855"/>
    <cellStyle name="Comma 3 5 4 2 3 2" xfId="6639"/>
    <cellStyle name="Comma 3 5 4 2 3 2 2" xfId="14151"/>
    <cellStyle name="Comma 3 5 4 2 3 2 2 2" xfId="30357"/>
    <cellStyle name="Comma 3 5 4 2 3 2 3" xfId="22845"/>
    <cellStyle name="Comma 3 5 4 2 3 3" xfId="9260"/>
    <cellStyle name="Comma 3 5 4 2 3 3 2" xfId="16720"/>
    <cellStyle name="Comma 3 5 4 2 3 3 2 2" xfId="32926"/>
    <cellStyle name="Comma 3 5 4 2 3 3 3" xfId="25466"/>
    <cellStyle name="Comma 3 5 4 2 3 4" xfId="10551"/>
    <cellStyle name="Comma 3 5 4 2 3 4 2" xfId="26757"/>
    <cellStyle name="Comma 3 5 4 2 3 5" xfId="17513"/>
    <cellStyle name="Comma 3 5 4 2 3 5 2" xfId="33645"/>
    <cellStyle name="Comma 3 5 4 2 3 6" xfId="19079"/>
    <cellStyle name="Comma 3 5 4 2 4" xfId="3786"/>
    <cellStyle name="Comma 3 5 4 2 4 2" xfId="7496"/>
    <cellStyle name="Comma 3 5 4 2 4 2 2" xfId="15005"/>
    <cellStyle name="Comma 3 5 4 2 4 2 2 2" xfId="31211"/>
    <cellStyle name="Comma 3 5 4 2 4 2 3" xfId="23702"/>
    <cellStyle name="Comma 3 5 4 2 4 3" xfId="8873"/>
    <cellStyle name="Comma 3 5 4 2 4 3 2" xfId="16378"/>
    <cellStyle name="Comma 3 5 4 2 4 3 2 2" xfId="32584"/>
    <cellStyle name="Comma 3 5 4 2 4 3 3" xfId="25079"/>
    <cellStyle name="Comma 3 5 4 2 4 4" xfId="11396"/>
    <cellStyle name="Comma 3 5 4 2 4 4 2" xfId="27602"/>
    <cellStyle name="Comma 3 5 4 2 4 5" xfId="17514"/>
    <cellStyle name="Comma 3 5 4 2 4 5 2" xfId="33646"/>
    <cellStyle name="Comma 3 5 4 2 4 6" xfId="19997"/>
    <cellStyle name="Comma 3 5 4 2 5" xfId="3549"/>
    <cellStyle name="Comma 3 5 4 2 5 2" xfId="9043"/>
    <cellStyle name="Comma 3 5 4 2 5 2 2" xfId="25249"/>
    <cellStyle name="Comma 3 5 4 2 5 3" xfId="17515"/>
    <cellStyle name="Comma 3 5 4 2 5 3 2" xfId="33647"/>
    <cellStyle name="Comma 3 5 4 2 5 4" xfId="19766"/>
    <cellStyle name="Comma 3 5 4 2 6" xfId="4255"/>
    <cellStyle name="Comma 3 5 4 2 6 2" xfId="7925"/>
    <cellStyle name="Comma 3 5 4 2 6 2 2" xfId="15432"/>
    <cellStyle name="Comma 3 5 4 2 6 2 2 2" xfId="31638"/>
    <cellStyle name="Comma 3 5 4 2 6 2 3" xfId="24131"/>
    <cellStyle name="Comma 3 5 4 2 6 3" xfId="9210"/>
    <cellStyle name="Comma 3 5 4 2 6 3 2" xfId="16677"/>
    <cellStyle name="Comma 3 5 4 2 6 3 2 2" xfId="32883"/>
    <cellStyle name="Comma 3 5 4 2 6 3 3" xfId="25416"/>
    <cellStyle name="Comma 3 5 4 2 6 4" xfId="11818"/>
    <cellStyle name="Comma 3 5 4 2 6 4 2" xfId="28024"/>
    <cellStyle name="Comma 3 5 4 2 6 5" xfId="17516"/>
    <cellStyle name="Comma 3 5 4 2 6 5 2" xfId="33648"/>
    <cellStyle name="Comma 3 5 4 2 6 6" xfId="20461"/>
    <cellStyle name="Comma 3 5 4 2 7" xfId="4680"/>
    <cellStyle name="Comma 3 5 4 2 7 2" xfId="8350"/>
    <cellStyle name="Comma 3 5 4 2 7 2 2" xfId="15857"/>
    <cellStyle name="Comma 3 5 4 2 7 2 2 2" xfId="32063"/>
    <cellStyle name="Comma 3 5 4 2 7 2 3" xfId="24556"/>
    <cellStyle name="Comma 3 5 4 2 7 3" xfId="9239"/>
    <cellStyle name="Comma 3 5 4 2 7 3 2" xfId="16701"/>
    <cellStyle name="Comma 3 5 4 2 7 3 2 2" xfId="32907"/>
    <cellStyle name="Comma 3 5 4 2 7 3 3" xfId="25445"/>
    <cellStyle name="Comma 3 5 4 2 7 4" xfId="12243"/>
    <cellStyle name="Comma 3 5 4 2 7 4 2" xfId="28449"/>
    <cellStyle name="Comma 3 5 4 2 7 5" xfId="17517"/>
    <cellStyle name="Comma 3 5 4 2 7 5 2" xfId="33649"/>
    <cellStyle name="Comma 3 5 4 2 7 6" xfId="20886"/>
    <cellStyle name="Comma 3 5 4 2 8" xfId="5108"/>
    <cellStyle name="Comma 3 5 4 2 8 2" xfId="8773"/>
    <cellStyle name="Comma 3 5 4 2 8 2 2" xfId="16280"/>
    <cellStyle name="Comma 3 5 4 2 8 2 2 2" xfId="32486"/>
    <cellStyle name="Comma 3 5 4 2 8 2 3" xfId="24979"/>
    <cellStyle name="Comma 3 5 4 2 8 3" xfId="12665"/>
    <cellStyle name="Comma 3 5 4 2 8 3 2" xfId="28871"/>
    <cellStyle name="Comma 3 5 4 2 8 4" xfId="21314"/>
    <cellStyle name="Comma 3 5 4 2 9" xfId="5779"/>
    <cellStyle name="Comma 3 5 4 2 9 2" xfId="13294"/>
    <cellStyle name="Comma 3 5 4 2 9 2 2" xfId="29500"/>
    <cellStyle name="Comma 3 5 4 2 9 3" xfId="21985"/>
    <cellStyle name="Comma 3 5 4 3" xfId="2291"/>
    <cellStyle name="Comma 3 5 4 3 2" xfId="3138"/>
    <cellStyle name="Comma 3 5 4 3 2 2" xfId="6920"/>
    <cellStyle name="Comma 3 5 4 3 2 2 2" xfId="14431"/>
    <cellStyle name="Comma 3 5 4 3 2 2 2 2" xfId="30637"/>
    <cellStyle name="Comma 3 5 4 3 2 2 3" xfId="23126"/>
    <cellStyle name="Comma 3 5 4 3 2 3" xfId="8876"/>
    <cellStyle name="Comma 3 5 4 3 2 3 2" xfId="16380"/>
    <cellStyle name="Comma 3 5 4 3 2 3 2 2" xfId="32586"/>
    <cellStyle name="Comma 3 5 4 3 2 3 3" xfId="25082"/>
    <cellStyle name="Comma 3 5 4 3 2 4" xfId="10831"/>
    <cellStyle name="Comma 3 5 4 3 2 4 2" xfId="27037"/>
    <cellStyle name="Comma 3 5 4 3 2 5" xfId="17519"/>
    <cellStyle name="Comma 3 5 4 3 2 5 2" xfId="33651"/>
    <cellStyle name="Comma 3 5 4 3 2 6" xfId="19360"/>
    <cellStyle name="Comma 3 5 4 3 3" xfId="6075"/>
    <cellStyle name="Comma 3 5 4 3 3 2" xfId="13587"/>
    <cellStyle name="Comma 3 5 4 3 3 2 2" xfId="29793"/>
    <cellStyle name="Comma 3 5 4 3 3 3" xfId="22281"/>
    <cellStyle name="Comma 3 5 4 3 4" xfId="5206"/>
    <cellStyle name="Comma 3 5 4 3 4 2" xfId="12762"/>
    <cellStyle name="Comma 3 5 4 3 4 2 2" xfId="28968"/>
    <cellStyle name="Comma 3 5 4 3 4 3" xfId="21412"/>
    <cellStyle name="Comma 3 5 4 3 5" xfId="9987"/>
    <cellStyle name="Comma 3 5 4 3 5 2" xfId="26193"/>
    <cellStyle name="Comma 3 5 4 3 6" xfId="17518"/>
    <cellStyle name="Comma 3 5 4 3 6 2" xfId="33650"/>
    <cellStyle name="Comma 3 5 4 3 7" xfId="18515"/>
    <cellStyle name="Comma 3 5 4 4" xfId="2713"/>
    <cellStyle name="Comma 3 5 4 4 2" xfId="6497"/>
    <cellStyle name="Comma 3 5 4 4 2 2" xfId="14009"/>
    <cellStyle name="Comma 3 5 4 4 2 2 2" xfId="30215"/>
    <cellStyle name="Comma 3 5 4 4 2 3" xfId="22703"/>
    <cellStyle name="Comma 3 5 4 4 3" xfId="8962"/>
    <cellStyle name="Comma 3 5 4 4 3 2" xfId="16456"/>
    <cellStyle name="Comma 3 5 4 4 3 2 2" xfId="32662"/>
    <cellStyle name="Comma 3 5 4 4 3 3" xfId="25168"/>
    <cellStyle name="Comma 3 5 4 4 4" xfId="10409"/>
    <cellStyle name="Comma 3 5 4 4 4 2" xfId="26615"/>
    <cellStyle name="Comma 3 5 4 4 5" xfId="17520"/>
    <cellStyle name="Comma 3 5 4 4 5 2" xfId="33652"/>
    <cellStyle name="Comma 3 5 4 4 6" xfId="18937"/>
    <cellStyle name="Comma 3 5 4 5" xfId="3643"/>
    <cellStyle name="Comma 3 5 4 5 2" xfId="7353"/>
    <cellStyle name="Comma 3 5 4 5 2 2" xfId="14862"/>
    <cellStyle name="Comma 3 5 4 5 2 2 2" xfId="31068"/>
    <cellStyle name="Comma 3 5 4 5 2 3" xfId="23559"/>
    <cellStyle name="Comma 3 5 4 5 3" xfId="5470"/>
    <cellStyle name="Comma 3 5 4 5 3 2" xfId="13008"/>
    <cellStyle name="Comma 3 5 4 5 3 2 2" xfId="29214"/>
    <cellStyle name="Comma 3 5 4 5 3 3" xfId="21676"/>
    <cellStyle name="Comma 3 5 4 5 4" xfId="11254"/>
    <cellStyle name="Comma 3 5 4 5 4 2" xfId="27460"/>
    <cellStyle name="Comma 3 5 4 5 5" xfId="17521"/>
    <cellStyle name="Comma 3 5 4 5 5 2" xfId="33653"/>
    <cellStyle name="Comma 3 5 4 5 6" xfId="19854"/>
    <cellStyle name="Comma 3 5 4 6" xfId="3565"/>
    <cellStyle name="Comma 3 5 4 6 2" xfId="5399"/>
    <cellStyle name="Comma 3 5 4 6 2 2" xfId="21605"/>
    <cellStyle name="Comma 3 5 4 6 3" xfId="17522"/>
    <cellStyle name="Comma 3 5 4 6 3 2" xfId="33654"/>
    <cellStyle name="Comma 3 5 4 6 4" xfId="19779"/>
    <cellStyle name="Comma 3 5 4 7" xfId="4113"/>
    <cellStyle name="Comma 3 5 4 7 2" xfId="7783"/>
    <cellStyle name="Comma 3 5 4 7 2 2" xfId="15290"/>
    <cellStyle name="Comma 3 5 4 7 2 2 2" xfId="31496"/>
    <cellStyle name="Comma 3 5 4 7 2 3" xfId="23989"/>
    <cellStyle name="Comma 3 5 4 7 3" xfId="5442"/>
    <cellStyle name="Comma 3 5 4 7 3 2" xfId="12985"/>
    <cellStyle name="Comma 3 5 4 7 3 2 2" xfId="29191"/>
    <cellStyle name="Comma 3 5 4 7 3 3" xfId="21648"/>
    <cellStyle name="Comma 3 5 4 7 4" xfId="11676"/>
    <cellStyle name="Comma 3 5 4 7 4 2" xfId="27882"/>
    <cellStyle name="Comma 3 5 4 7 5" xfId="17523"/>
    <cellStyle name="Comma 3 5 4 7 5 2" xfId="33655"/>
    <cellStyle name="Comma 3 5 4 7 6" xfId="20319"/>
    <cellStyle name="Comma 3 5 4 8" xfId="4538"/>
    <cellStyle name="Comma 3 5 4 8 2" xfId="8208"/>
    <cellStyle name="Comma 3 5 4 8 2 2" xfId="15715"/>
    <cellStyle name="Comma 3 5 4 8 2 2 2" xfId="31921"/>
    <cellStyle name="Comma 3 5 4 8 2 3" xfId="24414"/>
    <cellStyle name="Comma 3 5 4 8 3" xfId="9204"/>
    <cellStyle name="Comma 3 5 4 8 3 2" xfId="16672"/>
    <cellStyle name="Comma 3 5 4 8 3 2 2" xfId="32878"/>
    <cellStyle name="Comma 3 5 4 8 3 3" xfId="25410"/>
    <cellStyle name="Comma 3 5 4 8 4" xfId="12101"/>
    <cellStyle name="Comma 3 5 4 8 4 2" xfId="28307"/>
    <cellStyle name="Comma 3 5 4 8 5" xfId="17524"/>
    <cellStyle name="Comma 3 5 4 8 5 2" xfId="33656"/>
    <cellStyle name="Comma 3 5 4 8 6" xfId="20744"/>
    <cellStyle name="Comma 3 5 4 9" xfId="4965"/>
    <cellStyle name="Comma 3 5 4 9 2" xfId="8631"/>
    <cellStyle name="Comma 3 5 4 9 2 2" xfId="16138"/>
    <cellStyle name="Comma 3 5 4 9 2 2 2" xfId="32344"/>
    <cellStyle name="Comma 3 5 4 9 2 3" xfId="24837"/>
    <cellStyle name="Comma 3 5 4 9 3" xfId="12523"/>
    <cellStyle name="Comma 3 5 4 9 3 2" xfId="28729"/>
    <cellStyle name="Comma 3 5 4 9 4" xfId="21171"/>
    <cellStyle name="Comma 3 5 5" xfId="1927"/>
    <cellStyle name="Comma 3 5 5 10" xfId="9707"/>
    <cellStyle name="Comma 3 5 5 10 2" xfId="25913"/>
    <cellStyle name="Comma 3 5 5 11" xfId="17525"/>
    <cellStyle name="Comma 3 5 5 11 2" xfId="33657"/>
    <cellStyle name="Comma 3 5 5 12" xfId="18233"/>
    <cellStyle name="Comma 3 5 5 2" xfId="2434"/>
    <cellStyle name="Comma 3 5 5 2 2" xfId="3281"/>
    <cellStyle name="Comma 3 5 5 2 2 2" xfId="7063"/>
    <cellStyle name="Comma 3 5 5 2 2 2 2" xfId="14574"/>
    <cellStyle name="Comma 3 5 5 2 2 2 2 2" xfId="30780"/>
    <cellStyle name="Comma 3 5 5 2 2 2 3" xfId="23269"/>
    <cellStyle name="Comma 3 5 5 2 2 3" xfId="9015"/>
    <cellStyle name="Comma 3 5 5 2 2 3 2" xfId="16506"/>
    <cellStyle name="Comma 3 5 5 2 2 3 2 2" xfId="32712"/>
    <cellStyle name="Comma 3 5 5 2 2 3 3" xfId="25221"/>
    <cellStyle name="Comma 3 5 5 2 2 4" xfId="10974"/>
    <cellStyle name="Comma 3 5 5 2 2 4 2" xfId="27180"/>
    <cellStyle name="Comma 3 5 5 2 2 5" xfId="17527"/>
    <cellStyle name="Comma 3 5 5 2 2 5 2" xfId="33659"/>
    <cellStyle name="Comma 3 5 5 2 2 6" xfId="19503"/>
    <cellStyle name="Comma 3 5 5 2 3" xfId="6218"/>
    <cellStyle name="Comma 3 5 5 2 3 2" xfId="13730"/>
    <cellStyle name="Comma 3 5 5 2 3 2 2" xfId="29936"/>
    <cellStyle name="Comma 3 5 5 2 3 3" xfId="22424"/>
    <cellStyle name="Comma 3 5 5 2 4" xfId="8865"/>
    <cellStyle name="Comma 3 5 5 2 4 2" xfId="16371"/>
    <cellStyle name="Comma 3 5 5 2 4 2 2" xfId="32577"/>
    <cellStyle name="Comma 3 5 5 2 4 3" xfId="25071"/>
    <cellStyle name="Comma 3 5 5 2 5" xfId="10130"/>
    <cellStyle name="Comma 3 5 5 2 5 2" xfId="26336"/>
    <cellStyle name="Comma 3 5 5 2 6" xfId="17526"/>
    <cellStyle name="Comma 3 5 5 2 6 2" xfId="33658"/>
    <cellStyle name="Comma 3 5 5 2 7" xfId="18658"/>
    <cellStyle name="Comma 3 5 5 3" xfId="2856"/>
    <cellStyle name="Comma 3 5 5 3 2" xfId="6640"/>
    <cellStyle name="Comma 3 5 5 3 2 2" xfId="14152"/>
    <cellStyle name="Comma 3 5 5 3 2 2 2" xfId="30358"/>
    <cellStyle name="Comma 3 5 5 3 2 3" xfId="22846"/>
    <cellStyle name="Comma 3 5 5 3 3" xfId="5603"/>
    <cellStyle name="Comma 3 5 5 3 3 2" xfId="13118"/>
    <cellStyle name="Comma 3 5 5 3 3 2 2" xfId="29324"/>
    <cellStyle name="Comma 3 5 5 3 3 3" xfId="21809"/>
    <cellStyle name="Comma 3 5 5 3 4" xfId="10552"/>
    <cellStyle name="Comma 3 5 5 3 4 2" xfId="26758"/>
    <cellStyle name="Comma 3 5 5 3 5" xfId="17528"/>
    <cellStyle name="Comma 3 5 5 3 5 2" xfId="33660"/>
    <cellStyle name="Comma 3 5 5 3 6" xfId="19080"/>
    <cellStyle name="Comma 3 5 5 4" xfId="3787"/>
    <cellStyle name="Comma 3 5 5 4 2" xfId="7497"/>
    <cellStyle name="Comma 3 5 5 4 2 2" xfId="15006"/>
    <cellStyle name="Comma 3 5 5 4 2 2 2" xfId="31212"/>
    <cellStyle name="Comma 3 5 5 4 2 3" xfId="23703"/>
    <cellStyle name="Comma 3 5 5 4 3" xfId="9367"/>
    <cellStyle name="Comma 3 5 5 4 3 2" xfId="16808"/>
    <cellStyle name="Comma 3 5 5 4 3 2 2" xfId="33014"/>
    <cellStyle name="Comma 3 5 5 4 3 3" xfId="25573"/>
    <cellStyle name="Comma 3 5 5 4 4" xfId="11397"/>
    <cellStyle name="Comma 3 5 5 4 4 2" xfId="27603"/>
    <cellStyle name="Comma 3 5 5 4 5" xfId="17529"/>
    <cellStyle name="Comma 3 5 5 4 5 2" xfId="33661"/>
    <cellStyle name="Comma 3 5 5 4 6" xfId="19998"/>
    <cellStyle name="Comma 3 5 5 5" xfId="3909"/>
    <cellStyle name="Comma 3 5 5 5 2" xfId="6036"/>
    <cellStyle name="Comma 3 5 5 5 2 2" xfId="22242"/>
    <cellStyle name="Comma 3 5 5 5 3" xfId="17530"/>
    <cellStyle name="Comma 3 5 5 5 3 2" xfId="33662"/>
    <cellStyle name="Comma 3 5 5 5 4" xfId="20118"/>
    <cellStyle name="Comma 3 5 5 6" xfId="4256"/>
    <cellStyle name="Comma 3 5 5 6 2" xfId="7926"/>
    <cellStyle name="Comma 3 5 5 6 2 2" xfId="15433"/>
    <cellStyle name="Comma 3 5 5 6 2 2 2" xfId="31639"/>
    <cellStyle name="Comma 3 5 5 6 2 3" xfId="24132"/>
    <cellStyle name="Comma 3 5 5 6 3" xfId="9078"/>
    <cellStyle name="Comma 3 5 5 6 3 2" xfId="16558"/>
    <cellStyle name="Comma 3 5 5 6 3 2 2" xfId="32764"/>
    <cellStyle name="Comma 3 5 5 6 3 3" xfId="25284"/>
    <cellStyle name="Comma 3 5 5 6 4" xfId="11819"/>
    <cellStyle name="Comma 3 5 5 6 4 2" xfId="28025"/>
    <cellStyle name="Comma 3 5 5 6 5" xfId="17531"/>
    <cellStyle name="Comma 3 5 5 6 5 2" xfId="33663"/>
    <cellStyle name="Comma 3 5 5 6 6" xfId="20462"/>
    <cellStyle name="Comma 3 5 5 7" xfId="4681"/>
    <cellStyle name="Comma 3 5 5 7 2" xfId="8351"/>
    <cellStyle name="Comma 3 5 5 7 2 2" xfId="15858"/>
    <cellStyle name="Comma 3 5 5 7 2 2 2" xfId="32064"/>
    <cellStyle name="Comma 3 5 5 7 2 3" xfId="24557"/>
    <cellStyle name="Comma 3 5 5 7 3" xfId="9284"/>
    <cellStyle name="Comma 3 5 5 7 3 2" xfId="16741"/>
    <cellStyle name="Comma 3 5 5 7 3 2 2" xfId="32947"/>
    <cellStyle name="Comma 3 5 5 7 3 3" xfId="25490"/>
    <cellStyle name="Comma 3 5 5 7 4" xfId="12244"/>
    <cellStyle name="Comma 3 5 5 7 4 2" xfId="28450"/>
    <cellStyle name="Comma 3 5 5 7 5" xfId="17532"/>
    <cellStyle name="Comma 3 5 5 7 5 2" xfId="33664"/>
    <cellStyle name="Comma 3 5 5 7 6" xfId="20887"/>
    <cellStyle name="Comma 3 5 5 8" xfId="5109"/>
    <cellStyle name="Comma 3 5 5 8 2" xfId="8774"/>
    <cellStyle name="Comma 3 5 5 8 2 2" xfId="16281"/>
    <cellStyle name="Comma 3 5 5 8 2 2 2" xfId="32487"/>
    <cellStyle name="Comma 3 5 5 8 2 3" xfId="24980"/>
    <cellStyle name="Comma 3 5 5 8 3" xfId="12666"/>
    <cellStyle name="Comma 3 5 5 8 3 2" xfId="28872"/>
    <cellStyle name="Comma 3 5 5 8 4" xfId="21315"/>
    <cellStyle name="Comma 3 5 5 9" xfId="5780"/>
    <cellStyle name="Comma 3 5 5 9 2" xfId="13295"/>
    <cellStyle name="Comma 3 5 5 9 2 2" xfId="29501"/>
    <cellStyle name="Comma 3 5 5 9 3" xfId="21986"/>
    <cellStyle name="Comma 3 5 6" xfId="2188"/>
    <cellStyle name="Comma 3 5 6 2" xfId="3096"/>
    <cellStyle name="Comma 3 5 6 2 2" xfId="6878"/>
    <cellStyle name="Comma 3 5 6 2 2 2" xfId="14389"/>
    <cellStyle name="Comma 3 5 6 2 2 2 2" xfId="30595"/>
    <cellStyle name="Comma 3 5 6 2 2 3" xfId="23084"/>
    <cellStyle name="Comma 3 5 6 2 3" xfId="8903"/>
    <cellStyle name="Comma 3 5 6 2 3 2" xfId="16406"/>
    <cellStyle name="Comma 3 5 6 2 3 2 2" xfId="32612"/>
    <cellStyle name="Comma 3 5 6 2 3 3" xfId="25109"/>
    <cellStyle name="Comma 3 5 6 2 4" xfId="10789"/>
    <cellStyle name="Comma 3 5 6 2 4 2" xfId="26995"/>
    <cellStyle name="Comma 3 5 6 2 5" xfId="17534"/>
    <cellStyle name="Comma 3 5 6 2 5 2" xfId="33666"/>
    <cellStyle name="Comma 3 5 6 2 6" xfId="19318"/>
    <cellStyle name="Comma 3 5 6 3" xfId="6022"/>
    <cellStyle name="Comma 3 5 6 3 2" xfId="13536"/>
    <cellStyle name="Comma 3 5 6 3 2 2" xfId="29742"/>
    <cellStyle name="Comma 3 5 6 3 3" xfId="22228"/>
    <cellStyle name="Comma 3 5 6 4" xfId="9160"/>
    <cellStyle name="Comma 3 5 6 4 2" xfId="16634"/>
    <cellStyle name="Comma 3 5 6 4 2 2" xfId="32840"/>
    <cellStyle name="Comma 3 5 6 4 3" xfId="25366"/>
    <cellStyle name="Comma 3 5 6 5" xfId="9945"/>
    <cellStyle name="Comma 3 5 6 5 2" xfId="26151"/>
    <cellStyle name="Comma 3 5 6 6" xfId="17533"/>
    <cellStyle name="Comma 3 5 6 6 2" xfId="33665"/>
    <cellStyle name="Comma 3 5 6 7" xfId="18473"/>
    <cellStyle name="Comma 3 5 7" xfId="2671"/>
    <cellStyle name="Comma 3 5 7 2" xfId="6455"/>
    <cellStyle name="Comma 3 5 7 2 2" xfId="13967"/>
    <cellStyle name="Comma 3 5 7 2 2 2" xfId="30173"/>
    <cellStyle name="Comma 3 5 7 2 3" xfId="22661"/>
    <cellStyle name="Comma 3 5 7 3" xfId="5446"/>
    <cellStyle name="Comma 3 5 7 3 2" xfId="12988"/>
    <cellStyle name="Comma 3 5 7 3 2 2" xfId="29194"/>
    <cellStyle name="Comma 3 5 7 3 3" xfId="21652"/>
    <cellStyle name="Comma 3 5 7 4" xfId="10367"/>
    <cellStyle name="Comma 3 5 7 4 2" xfId="26573"/>
    <cellStyle name="Comma 3 5 7 5" xfId="17535"/>
    <cellStyle name="Comma 3 5 7 5 2" xfId="33667"/>
    <cellStyle name="Comma 3 5 7 6" xfId="18895"/>
    <cellStyle name="Comma 3 5 8" xfId="3598"/>
    <cellStyle name="Comma 3 5 8 2" xfId="7311"/>
    <cellStyle name="Comma 3 5 8 2 2" xfId="14820"/>
    <cellStyle name="Comma 3 5 8 2 2 2" xfId="31026"/>
    <cellStyle name="Comma 3 5 8 2 3" xfId="23517"/>
    <cellStyle name="Comma 3 5 8 3" xfId="9132"/>
    <cellStyle name="Comma 3 5 8 3 2" xfId="16609"/>
    <cellStyle name="Comma 3 5 8 3 2 2" xfId="32815"/>
    <cellStyle name="Comma 3 5 8 3 3" xfId="25338"/>
    <cellStyle name="Comma 3 5 8 4" xfId="11212"/>
    <cellStyle name="Comma 3 5 8 4 2" xfId="27418"/>
    <cellStyle name="Comma 3 5 8 5" xfId="17536"/>
    <cellStyle name="Comma 3 5 8 5 2" xfId="33668"/>
    <cellStyle name="Comma 3 5 8 6" xfId="19809"/>
    <cellStyle name="Comma 3 5 9" xfId="3374"/>
    <cellStyle name="Comma 3 5 9 2" xfId="5243"/>
    <cellStyle name="Comma 3 5 9 2 2" xfId="21449"/>
    <cellStyle name="Comma 3 5 9 3" xfId="17537"/>
    <cellStyle name="Comma 3 5 9 3 2" xfId="33669"/>
    <cellStyle name="Comma 3 5 9 4" xfId="19594"/>
    <cellStyle name="Comma 3 6" xfId="1610"/>
    <cellStyle name="Comma 3 6 10" xfId="4073"/>
    <cellStyle name="Comma 3 6 10 2" xfId="7743"/>
    <cellStyle name="Comma 3 6 10 2 2" xfId="15250"/>
    <cellStyle name="Comma 3 6 10 2 2 2" xfId="31456"/>
    <cellStyle name="Comma 3 6 10 2 3" xfId="23949"/>
    <cellStyle name="Comma 3 6 10 3" xfId="9091"/>
    <cellStyle name="Comma 3 6 10 3 2" xfId="16570"/>
    <cellStyle name="Comma 3 6 10 3 2 2" xfId="32776"/>
    <cellStyle name="Comma 3 6 10 3 3" xfId="25297"/>
    <cellStyle name="Comma 3 6 10 4" xfId="11636"/>
    <cellStyle name="Comma 3 6 10 4 2" xfId="27842"/>
    <cellStyle name="Comma 3 6 10 5" xfId="17539"/>
    <cellStyle name="Comma 3 6 10 5 2" xfId="33671"/>
    <cellStyle name="Comma 3 6 10 6" xfId="20279"/>
    <cellStyle name="Comma 3 6 11" xfId="4498"/>
    <cellStyle name="Comma 3 6 11 2" xfId="8168"/>
    <cellStyle name="Comma 3 6 11 2 2" xfId="15675"/>
    <cellStyle name="Comma 3 6 11 2 2 2" xfId="31881"/>
    <cellStyle name="Comma 3 6 11 2 3" xfId="24374"/>
    <cellStyle name="Comma 3 6 11 3" xfId="9356"/>
    <cellStyle name="Comma 3 6 11 3 2" xfId="16798"/>
    <cellStyle name="Comma 3 6 11 3 2 2" xfId="33004"/>
    <cellStyle name="Comma 3 6 11 3 3" xfId="25562"/>
    <cellStyle name="Comma 3 6 11 4" xfId="12061"/>
    <cellStyle name="Comma 3 6 11 4 2" xfId="28267"/>
    <cellStyle name="Comma 3 6 11 5" xfId="17540"/>
    <cellStyle name="Comma 3 6 11 5 2" xfId="33672"/>
    <cellStyle name="Comma 3 6 11 6" xfId="20704"/>
    <cellStyle name="Comma 3 6 12" xfId="4925"/>
    <cellStyle name="Comma 3 6 12 2" xfId="8591"/>
    <cellStyle name="Comma 3 6 12 2 2" xfId="16098"/>
    <cellStyle name="Comma 3 6 12 2 2 2" xfId="32304"/>
    <cellStyle name="Comma 3 6 12 2 3" xfId="24797"/>
    <cellStyle name="Comma 3 6 12 3" xfId="12483"/>
    <cellStyle name="Comma 3 6 12 3 2" xfId="28689"/>
    <cellStyle name="Comma 3 6 12 4" xfId="21131"/>
    <cellStyle name="Comma 3 6 13" xfId="5571"/>
    <cellStyle name="Comma 3 6 13 2" xfId="13088"/>
    <cellStyle name="Comma 3 6 13 2 2" xfId="29294"/>
    <cellStyle name="Comma 3 6 13 3" xfId="21777"/>
    <cellStyle name="Comma 3 6 14" xfId="9524"/>
    <cellStyle name="Comma 3 6 14 2" xfId="25730"/>
    <cellStyle name="Comma 3 6 15" xfId="17538"/>
    <cellStyle name="Comma 3 6 15 2" xfId="33670"/>
    <cellStyle name="Comma 3 6 16" xfId="18049"/>
    <cellStyle name="Comma 3 6 2" xfId="1741"/>
    <cellStyle name="Comma 3 6 2 10" xfId="5610"/>
    <cellStyle name="Comma 3 6 2 10 2" xfId="13125"/>
    <cellStyle name="Comma 3 6 2 10 2 2" xfId="29331"/>
    <cellStyle name="Comma 3 6 2 10 3" xfId="21816"/>
    <cellStyle name="Comma 3 6 2 11" xfId="9538"/>
    <cellStyle name="Comma 3 6 2 11 2" xfId="25744"/>
    <cellStyle name="Comma 3 6 2 12" xfId="17541"/>
    <cellStyle name="Comma 3 6 2 12 2" xfId="33673"/>
    <cellStyle name="Comma 3 6 2 13" xfId="18063"/>
    <cellStyle name="Comma 3 6 2 2" xfId="1928"/>
    <cellStyle name="Comma 3 6 2 2 10" xfId="9708"/>
    <cellStyle name="Comma 3 6 2 2 10 2" xfId="25914"/>
    <cellStyle name="Comma 3 6 2 2 11" xfId="17542"/>
    <cellStyle name="Comma 3 6 2 2 11 2" xfId="33674"/>
    <cellStyle name="Comma 3 6 2 2 12" xfId="18234"/>
    <cellStyle name="Comma 3 6 2 2 2" xfId="2435"/>
    <cellStyle name="Comma 3 6 2 2 2 2" xfId="3282"/>
    <cellStyle name="Comma 3 6 2 2 2 2 2" xfId="7064"/>
    <cellStyle name="Comma 3 6 2 2 2 2 2 2" xfId="14575"/>
    <cellStyle name="Comma 3 6 2 2 2 2 2 2 2" xfId="30781"/>
    <cellStyle name="Comma 3 6 2 2 2 2 2 3" xfId="23270"/>
    <cellStyle name="Comma 3 6 2 2 2 2 3" xfId="8868"/>
    <cellStyle name="Comma 3 6 2 2 2 2 3 2" xfId="16374"/>
    <cellStyle name="Comma 3 6 2 2 2 2 3 2 2" xfId="32580"/>
    <cellStyle name="Comma 3 6 2 2 2 2 3 3" xfId="25074"/>
    <cellStyle name="Comma 3 6 2 2 2 2 4" xfId="10975"/>
    <cellStyle name="Comma 3 6 2 2 2 2 4 2" xfId="27181"/>
    <cellStyle name="Comma 3 6 2 2 2 2 5" xfId="17544"/>
    <cellStyle name="Comma 3 6 2 2 2 2 5 2" xfId="33676"/>
    <cellStyle name="Comma 3 6 2 2 2 2 6" xfId="19504"/>
    <cellStyle name="Comma 3 6 2 2 2 3" xfId="6219"/>
    <cellStyle name="Comma 3 6 2 2 2 3 2" xfId="13731"/>
    <cellStyle name="Comma 3 6 2 2 2 3 2 2" xfId="29937"/>
    <cellStyle name="Comma 3 6 2 2 2 3 3" xfId="22425"/>
    <cellStyle name="Comma 3 6 2 2 2 4" xfId="5481"/>
    <cellStyle name="Comma 3 6 2 2 2 4 2" xfId="13018"/>
    <cellStyle name="Comma 3 6 2 2 2 4 2 2" xfId="29224"/>
    <cellStyle name="Comma 3 6 2 2 2 4 3" xfId="21687"/>
    <cellStyle name="Comma 3 6 2 2 2 5" xfId="10131"/>
    <cellStyle name="Comma 3 6 2 2 2 5 2" xfId="26337"/>
    <cellStyle name="Comma 3 6 2 2 2 6" xfId="17543"/>
    <cellStyle name="Comma 3 6 2 2 2 6 2" xfId="33675"/>
    <cellStyle name="Comma 3 6 2 2 2 7" xfId="18659"/>
    <cellStyle name="Comma 3 6 2 2 3" xfId="2857"/>
    <cellStyle name="Comma 3 6 2 2 3 2" xfId="6641"/>
    <cellStyle name="Comma 3 6 2 2 3 2 2" xfId="14153"/>
    <cellStyle name="Comma 3 6 2 2 3 2 2 2" xfId="30359"/>
    <cellStyle name="Comma 3 6 2 2 3 2 3" xfId="22847"/>
    <cellStyle name="Comma 3 6 2 2 3 3" xfId="9178"/>
    <cellStyle name="Comma 3 6 2 2 3 3 2" xfId="16649"/>
    <cellStyle name="Comma 3 6 2 2 3 3 2 2" xfId="32855"/>
    <cellStyle name="Comma 3 6 2 2 3 3 3" xfId="25384"/>
    <cellStyle name="Comma 3 6 2 2 3 4" xfId="10553"/>
    <cellStyle name="Comma 3 6 2 2 3 4 2" xfId="26759"/>
    <cellStyle name="Comma 3 6 2 2 3 5" xfId="17545"/>
    <cellStyle name="Comma 3 6 2 2 3 5 2" xfId="33677"/>
    <cellStyle name="Comma 3 6 2 2 3 6" xfId="19081"/>
    <cellStyle name="Comma 3 6 2 2 4" xfId="3788"/>
    <cellStyle name="Comma 3 6 2 2 4 2" xfId="7498"/>
    <cellStyle name="Comma 3 6 2 2 4 2 2" xfId="15007"/>
    <cellStyle name="Comma 3 6 2 2 4 2 2 2" xfId="31213"/>
    <cellStyle name="Comma 3 6 2 2 4 2 3" xfId="23704"/>
    <cellStyle name="Comma 3 6 2 2 4 3" xfId="9129"/>
    <cellStyle name="Comma 3 6 2 2 4 3 2" xfId="16606"/>
    <cellStyle name="Comma 3 6 2 2 4 3 2 2" xfId="32812"/>
    <cellStyle name="Comma 3 6 2 2 4 3 3" xfId="25335"/>
    <cellStyle name="Comma 3 6 2 2 4 4" xfId="11398"/>
    <cellStyle name="Comma 3 6 2 2 4 4 2" xfId="27604"/>
    <cellStyle name="Comma 3 6 2 2 4 5" xfId="17546"/>
    <cellStyle name="Comma 3 6 2 2 4 5 2" xfId="33678"/>
    <cellStyle name="Comma 3 6 2 2 4 6" xfId="19999"/>
    <cellStyle name="Comma 3 6 2 2 5" xfId="3892"/>
    <cellStyle name="Comma 3 6 2 2 5 2" xfId="9172"/>
    <cellStyle name="Comma 3 6 2 2 5 2 2" xfId="25378"/>
    <cellStyle name="Comma 3 6 2 2 5 3" xfId="17547"/>
    <cellStyle name="Comma 3 6 2 2 5 3 2" xfId="33679"/>
    <cellStyle name="Comma 3 6 2 2 5 4" xfId="20103"/>
    <cellStyle name="Comma 3 6 2 2 6" xfId="4257"/>
    <cellStyle name="Comma 3 6 2 2 6 2" xfId="7927"/>
    <cellStyle name="Comma 3 6 2 2 6 2 2" xfId="15434"/>
    <cellStyle name="Comma 3 6 2 2 6 2 2 2" xfId="31640"/>
    <cellStyle name="Comma 3 6 2 2 6 2 3" xfId="24133"/>
    <cellStyle name="Comma 3 6 2 2 6 3" xfId="5498"/>
    <cellStyle name="Comma 3 6 2 2 6 3 2" xfId="13031"/>
    <cellStyle name="Comma 3 6 2 2 6 3 2 2" xfId="29237"/>
    <cellStyle name="Comma 3 6 2 2 6 3 3" xfId="21704"/>
    <cellStyle name="Comma 3 6 2 2 6 4" xfId="11820"/>
    <cellStyle name="Comma 3 6 2 2 6 4 2" xfId="28026"/>
    <cellStyle name="Comma 3 6 2 2 6 5" xfId="17548"/>
    <cellStyle name="Comma 3 6 2 2 6 5 2" xfId="33680"/>
    <cellStyle name="Comma 3 6 2 2 6 6" xfId="20463"/>
    <cellStyle name="Comma 3 6 2 2 7" xfId="4682"/>
    <cellStyle name="Comma 3 6 2 2 7 2" xfId="8352"/>
    <cellStyle name="Comma 3 6 2 2 7 2 2" xfId="15859"/>
    <cellStyle name="Comma 3 6 2 2 7 2 2 2" xfId="32065"/>
    <cellStyle name="Comma 3 6 2 2 7 2 3" xfId="24558"/>
    <cellStyle name="Comma 3 6 2 2 7 3" xfId="9309"/>
    <cellStyle name="Comma 3 6 2 2 7 3 2" xfId="16756"/>
    <cellStyle name="Comma 3 6 2 2 7 3 2 2" xfId="32962"/>
    <cellStyle name="Comma 3 6 2 2 7 3 3" xfId="25515"/>
    <cellStyle name="Comma 3 6 2 2 7 4" xfId="12245"/>
    <cellStyle name="Comma 3 6 2 2 7 4 2" xfId="28451"/>
    <cellStyle name="Comma 3 6 2 2 7 5" xfId="17549"/>
    <cellStyle name="Comma 3 6 2 2 7 5 2" xfId="33681"/>
    <cellStyle name="Comma 3 6 2 2 7 6" xfId="20888"/>
    <cellStyle name="Comma 3 6 2 2 8" xfId="5110"/>
    <cellStyle name="Comma 3 6 2 2 8 2" xfId="8775"/>
    <cellStyle name="Comma 3 6 2 2 8 2 2" xfId="16282"/>
    <cellStyle name="Comma 3 6 2 2 8 2 2 2" xfId="32488"/>
    <cellStyle name="Comma 3 6 2 2 8 2 3" xfId="24981"/>
    <cellStyle name="Comma 3 6 2 2 8 3" xfId="12667"/>
    <cellStyle name="Comma 3 6 2 2 8 3 2" xfId="28873"/>
    <cellStyle name="Comma 3 6 2 2 8 4" xfId="21316"/>
    <cellStyle name="Comma 3 6 2 2 9" xfId="5781"/>
    <cellStyle name="Comma 3 6 2 2 9 2" xfId="13296"/>
    <cellStyle name="Comma 3 6 2 2 9 2 2" xfId="29502"/>
    <cellStyle name="Comma 3 6 2 2 9 3" xfId="21987"/>
    <cellStyle name="Comma 3 6 2 3" xfId="2261"/>
    <cellStyle name="Comma 3 6 2 3 2" xfId="3112"/>
    <cellStyle name="Comma 3 6 2 3 2 2" xfId="6894"/>
    <cellStyle name="Comma 3 6 2 3 2 2 2" xfId="14405"/>
    <cellStyle name="Comma 3 6 2 3 2 2 2 2" xfId="30611"/>
    <cellStyle name="Comma 3 6 2 3 2 2 3" xfId="23100"/>
    <cellStyle name="Comma 3 6 2 3 2 3" xfId="9333"/>
    <cellStyle name="Comma 3 6 2 3 2 3 2" xfId="16776"/>
    <cellStyle name="Comma 3 6 2 3 2 3 2 2" xfId="32982"/>
    <cellStyle name="Comma 3 6 2 3 2 3 3" xfId="25539"/>
    <cellStyle name="Comma 3 6 2 3 2 4" xfId="10805"/>
    <cellStyle name="Comma 3 6 2 3 2 4 2" xfId="27011"/>
    <cellStyle name="Comma 3 6 2 3 2 5" xfId="17551"/>
    <cellStyle name="Comma 3 6 2 3 2 5 2" xfId="33683"/>
    <cellStyle name="Comma 3 6 2 3 2 6" xfId="19334"/>
    <cellStyle name="Comma 3 6 2 3 3" xfId="6049"/>
    <cellStyle name="Comma 3 6 2 3 3 2" xfId="13561"/>
    <cellStyle name="Comma 3 6 2 3 3 2 2" xfId="29767"/>
    <cellStyle name="Comma 3 6 2 3 3 3" xfId="22255"/>
    <cellStyle name="Comma 3 6 2 3 4" xfId="8967"/>
    <cellStyle name="Comma 3 6 2 3 4 2" xfId="16461"/>
    <cellStyle name="Comma 3 6 2 3 4 2 2" xfId="32667"/>
    <cellStyle name="Comma 3 6 2 3 4 3" xfId="25173"/>
    <cellStyle name="Comma 3 6 2 3 5" xfId="9961"/>
    <cellStyle name="Comma 3 6 2 3 5 2" xfId="26167"/>
    <cellStyle name="Comma 3 6 2 3 6" xfId="17550"/>
    <cellStyle name="Comma 3 6 2 3 6 2" xfId="33682"/>
    <cellStyle name="Comma 3 6 2 3 7" xfId="18489"/>
    <cellStyle name="Comma 3 6 2 4" xfId="2687"/>
    <cellStyle name="Comma 3 6 2 4 2" xfId="6471"/>
    <cellStyle name="Comma 3 6 2 4 2 2" xfId="13983"/>
    <cellStyle name="Comma 3 6 2 4 2 2 2" xfId="30189"/>
    <cellStyle name="Comma 3 6 2 4 2 3" xfId="22677"/>
    <cellStyle name="Comma 3 6 2 4 3" xfId="9371"/>
    <cellStyle name="Comma 3 6 2 4 3 2" xfId="16812"/>
    <cellStyle name="Comma 3 6 2 4 3 2 2" xfId="33018"/>
    <cellStyle name="Comma 3 6 2 4 3 3" xfId="25577"/>
    <cellStyle name="Comma 3 6 2 4 4" xfId="10383"/>
    <cellStyle name="Comma 3 6 2 4 4 2" xfId="26589"/>
    <cellStyle name="Comma 3 6 2 4 5" xfId="17552"/>
    <cellStyle name="Comma 3 6 2 4 5 2" xfId="33684"/>
    <cellStyle name="Comma 3 6 2 4 6" xfId="18911"/>
    <cellStyle name="Comma 3 6 2 5" xfId="3617"/>
    <cellStyle name="Comma 3 6 2 5 2" xfId="7327"/>
    <cellStyle name="Comma 3 6 2 5 2 2" xfId="14836"/>
    <cellStyle name="Comma 3 6 2 5 2 2 2" xfId="31042"/>
    <cellStyle name="Comma 3 6 2 5 2 3" xfId="23533"/>
    <cellStyle name="Comma 3 6 2 5 3" xfId="9238"/>
    <cellStyle name="Comma 3 6 2 5 3 2" xfId="16700"/>
    <cellStyle name="Comma 3 6 2 5 3 2 2" xfId="32906"/>
    <cellStyle name="Comma 3 6 2 5 3 3" xfId="25444"/>
    <cellStyle name="Comma 3 6 2 5 4" xfId="11228"/>
    <cellStyle name="Comma 3 6 2 5 4 2" xfId="27434"/>
    <cellStyle name="Comma 3 6 2 5 5" xfId="17553"/>
    <cellStyle name="Comma 3 6 2 5 5 2" xfId="33685"/>
    <cellStyle name="Comma 3 6 2 5 6" xfId="19828"/>
    <cellStyle name="Comma 3 6 2 6" xfId="3384"/>
    <cellStyle name="Comma 3 6 2 6 2" xfId="8875"/>
    <cellStyle name="Comma 3 6 2 6 2 2" xfId="25081"/>
    <cellStyle name="Comma 3 6 2 6 3" xfId="17554"/>
    <cellStyle name="Comma 3 6 2 6 3 2" xfId="33686"/>
    <cellStyle name="Comma 3 6 2 6 4" xfId="19603"/>
    <cellStyle name="Comma 3 6 2 7" xfId="4087"/>
    <cellStyle name="Comma 3 6 2 7 2" xfId="7757"/>
    <cellStyle name="Comma 3 6 2 7 2 2" xfId="15264"/>
    <cellStyle name="Comma 3 6 2 7 2 2 2" xfId="31470"/>
    <cellStyle name="Comma 3 6 2 7 2 3" xfId="23963"/>
    <cellStyle name="Comma 3 6 2 7 3" xfId="6034"/>
    <cellStyle name="Comma 3 6 2 7 3 2" xfId="13548"/>
    <cellStyle name="Comma 3 6 2 7 3 2 2" xfId="29754"/>
    <cellStyle name="Comma 3 6 2 7 3 3" xfId="22240"/>
    <cellStyle name="Comma 3 6 2 7 4" xfId="11650"/>
    <cellStyle name="Comma 3 6 2 7 4 2" xfId="27856"/>
    <cellStyle name="Comma 3 6 2 7 5" xfId="17555"/>
    <cellStyle name="Comma 3 6 2 7 5 2" xfId="33687"/>
    <cellStyle name="Comma 3 6 2 7 6" xfId="20293"/>
    <cellStyle name="Comma 3 6 2 8" xfId="4512"/>
    <cellStyle name="Comma 3 6 2 8 2" xfId="8182"/>
    <cellStyle name="Comma 3 6 2 8 2 2" xfId="15689"/>
    <cellStyle name="Comma 3 6 2 8 2 2 2" xfId="31895"/>
    <cellStyle name="Comma 3 6 2 8 2 3" xfId="24388"/>
    <cellStyle name="Comma 3 6 2 8 3" xfId="9185"/>
    <cellStyle name="Comma 3 6 2 8 3 2" xfId="16656"/>
    <cellStyle name="Comma 3 6 2 8 3 2 2" xfId="32862"/>
    <cellStyle name="Comma 3 6 2 8 3 3" xfId="25391"/>
    <cellStyle name="Comma 3 6 2 8 4" xfId="12075"/>
    <cellStyle name="Comma 3 6 2 8 4 2" xfId="28281"/>
    <cellStyle name="Comma 3 6 2 8 5" xfId="17556"/>
    <cellStyle name="Comma 3 6 2 8 5 2" xfId="33688"/>
    <cellStyle name="Comma 3 6 2 8 6" xfId="20718"/>
    <cellStyle name="Comma 3 6 2 9" xfId="4939"/>
    <cellStyle name="Comma 3 6 2 9 2" xfId="8605"/>
    <cellStyle name="Comma 3 6 2 9 2 2" xfId="16112"/>
    <cellStyle name="Comma 3 6 2 9 2 2 2" xfId="32318"/>
    <cellStyle name="Comma 3 6 2 9 2 3" xfId="24811"/>
    <cellStyle name="Comma 3 6 2 9 3" xfId="12497"/>
    <cellStyle name="Comma 3 6 2 9 3 2" xfId="28703"/>
    <cellStyle name="Comma 3 6 2 9 4" xfId="21145"/>
    <cellStyle name="Comma 3 6 3" xfId="1759"/>
    <cellStyle name="Comma 3 6 3 10" xfId="5624"/>
    <cellStyle name="Comma 3 6 3 10 2" xfId="13139"/>
    <cellStyle name="Comma 3 6 3 10 2 2" xfId="29345"/>
    <cellStyle name="Comma 3 6 3 10 3" xfId="21830"/>
    <cellStyle name="Comma 3 6 3 11" xfId="9552"/>
    <cellStyle name="Comma 3 6 3 11 2" xfId="25758"/>
    <cellStyle name="Comma 3 6 3 12" xfId="17557"/>
    <cellStyle name="Comma 3 6 3 12 2" xfId="33689"/>
    <cellStyle name="Comma 3 6 3 13" xfId="18077"/>
    <cellStyle name="Comma 3 6 3 2" xfId="1929"/>
    <cellStyle name="Comma 3 6 3 2 10" xfId="9709"/>
    <cellStyle name="Comma 3 6 3 2 10 2" xfId="25915"/>
    <cellStyle name="Comma 3 6 3 2 11" xfId="17558"/>
    <cellStyle name="Comma 3 6 3 2 11 2" xfId="33690"/>
    <cellStyle name="Comma 3 6 3 2 12" xfId="18235"/>
    <cellStyle name="Comma 3 6 3 2 2" xfId="2436"/>
    <cellStyle name="Comma 3 6 3 2 2 2" xfId="3283"/>
    <cellStyle name="Comma 3 6 3 2 2 2 2" xfId="7065"/>
    <cellStyle name="Comma 3 6 3 2 2 2 2 2" xfId="14576"/>
    <cellStyle name="Comma 3 6 3 2 2 2 2 2 2" xfId="30782"/>
    <cellStyle name="Comma 3 6 3 2 2 2 2 3" xfId="23271"/>
    <cellStyle name="Comma 3 6 3 2 2 2 3" xfId="9313"/>
    <cellStyle name="Comma 3 6 3 2 2 2 3 2" xfId="16759"/>
    <cellStyle name="Comma 3 6 3 2 2 2 3 2 2" xfId="32965"/>
    <cellStyle name="Comma 3 6 3 2 2 2 3 3" xfId="25519"/>
    <cellStyle name="Comma 3 6 3 2 2 2 4" xfId="10976"/>
    <cellStyle name="Comma 3 6 3 2 2 2 4 2" xfId="27182"/>
    <cellStyle name="Comma 3 6 3 2 2 2 5" xfId="17560"/>
    <cellStyle name="Comma 3 6 3 2 2 2 5 2" xfId="33692"/>
    <cellStyle name="Comma 3 6 3 2 2 2 6" xfId="19505"/>
    <cellStyle name="Comma 3 6 3 2 2 3" xfId="6220"/>
    <cellStyle name="Comma 3 6 3 2 2 3 2" xfId="13732"/>
    <cellStyle name="Comma 3 6 3 2 2 3 2 2" xfId="29938"/>
    <cellStyle name="Comma 3 6 3 2 2 3 3" xfId="22426"/>
    <cellStyle name="Comma 3 6 3 2 2 4" xfId="9112"/>
    <cellStyle name="Comma 3 6 3 2 2 4 2" xfId="16590"/>
    <cellStyle name="Comma 3 6 3 2 2 4 2 2" xfId="32796"/>
    <cellStyle name="Comma 3 6 3 2 2 4 3" xfId="25318"/>
    <cellStyle name="Comma 3 6 3 2 2 5" xfId="10132"/>
    <cellStyle name="Comma 3 6 3 2 2 5 2" xfId="26338"/>
    <cellStyle name="Comma 3 6 3 2 2 6" xfId="17559"/>
    <cellStyle name="Comma 3 6 3 2 2 6 2" xfId="33691"/>
    <cellStyle name="Comma 3 6 3 2 2 7" xfId="18660"/>
    <cellStyle name="Comma 3 6 3 2 3" xfId="2858"/>
    <cellStyle name="Comma 3 6 3 2 3 2" xfId="6642"/>
    <cellStyle name="Comma 3 6 3 2 3 2 2" xfId="14154"/>
    <cellStyle name="Comma 3 6 3 2 3 2 2 2" xfId="30360"/>
    <cellStyle name="Comma 3 6 3 2 3 2 3" xfId="22848"/>
    <cellStyle name="Comma 3 6 3 2 3 3" xfId="5414"/>
    <cellStyle name="Comma 3 6 3 2 3 3 2" xfId="12960"/>
    <cellStyle name="Comma 3 6 3 2 3 3 2 2" xfId="29166"/>
    <cellStyle name="Comma 3 6 3 2 3 3 3" xfId="21620"/>
    <cellStyle name="Comma 3 6 3 2 3 4" xfId="10554"/>
    <cellStyle name="Comma 3 6 3 2 3 4 2" xfId="26760"/>
    <cellStyle name="Comma 3 6 3 2 3 5" xfId="17561"/>
    <cellStyle name="Comma 3 6 3 2 3 5 2" xfId="33693"/>
    <cellStyle name="Comma 3 6 3 2 3 6" xfId="19082"/>
    <cellStyle name="Comma 3 6 3 2 4" xfId="3789"/>
    <cellStyle name="Comma 3 6 3 2 4 2" xfId="7499"/>
    <cellStyle name="Comma 3 6 3 2 4 2 2" xfId="15008"/>
    <cellStyle name="Comma 3 6 3 2 4 2 2 2" xfId="31214"/>
    <cellStyle name="Comma 3 6 3 2 4 2 3" xfId="23705"/>
    <cellStyle name="Comma 3 6 3 2 4 3" xfId="8950"/>
    <cellStyle name="Comma 3 6 3 2 4 3 2" xfId="16445"/>
    <cellStyle name="Comma 3 6 3 2 4 3 2 2" xfId="32651"/>
    <cellStyle name="Comma 3 6 3 2 4 3 3" xfId="25156"/>
    <cellStyle name="Comma 3 6 3 2 4 4" xfId="11399"/>
    <cellStyle name="Comma 3 6 3 2 4 4 2" xfId="27605"/>
    <cellStyle name="Comma 3 6 3 2 4 5" xfId="17562"/>
    <cellStyle name="Comma 3 6 3 2 4 5 2" xfId="33694"/>
    <cellStyle name="Comma 3 6 3 2 4 6" xfId="20000"/>
    <cellStyle name="Comma 3 6 3 2 5" xfId="3555"/>
    <cellStyle name="Comma 3 6 3 2 5 2" xfId="8930"/>
    <cellStyle name="Comma 3 6 3 2 5 2 2" xfId="25136"/>
    <cellStyle name="Comma 3 6 3 2 5 3" xfId="17563"/>
    <cellStyle name="Comma 3 6 3 2 5 3 2" xfId="33695"/>
    <cellStyle name="Comma 3 6 3 2 5 4" xfId="19770"/>
    <cellStyle name="Comma 3 6 3 2 6" xfId="4258"/>
    <cellStyle name="Comma 3 6 3 2 6 2" xfId="7928"/>
    <cellStyle name="Comma 3 6 3 2 6 2 2" xfId="15435"/>
    <cellStyle name="Comma 3 6 3 2 6 2 2 2" xfId="31641"/>
    <cellStyle name="Comma 3 6 3 2 6 2 3" xfId="24134"/>
    <cellStyle name="Comma 3 6 3 2 6 3" xfId="5454"/>
    <cellStyle name="Comma 3 6 3 2 6 3 2" xfId="12995"/>
    <cellStyle name="Comma 3 6 3 2 6 3 2 2" xfId="29201"/>
    <cellStyle name="Comma 3 6 3 2 6 3 3" xfId="21660"/>
    <cellStyle name="Comma 3 6 3 2 6 4" xfId="11821"/>
    <cellStyle name="Comma 3 6 3 2 6 4 2" xfId="28027"/>
    <cellStyle name="Comma 3 6 3 2 6 5" xfId="17564"/>
    <cellStyle name="Comma 3 6 3 2 6 5 2" xfId="33696"/>
    <cellStyle name="Comma 3 6 3 2 6 6" xfId="20464"/>
    <cellStyle name="Comma 3 6 3 2 7" xfId="4683"/>
    <cellStyle name="Comma 3 6 3 2 7 2" xfId="8353"/>
    <cellStyle name="Comma 3 6 3 2 7 2 2" xfId="15860"/>
    <cellStyle name="Comma 3 6 3 2 7 2 2 2" xfId="32066"/>
    <cellStyle name="Comma 3 6 3 2 7 2 3" xfId="24559"/>
    <cellStyle name="Comma 3 6 3 2 7 3" xfId="9329"/>
    <cellStyle name="Comma 3 6 3 2 7 3 2" xfId="16773"/>
    <cellStyle name="Comma 3 6 3 2 7 3 2 2" xfId="32979"/>
    <cellStyle name="Comma 3 6 3 2 7 3 3" xfId="25535"/>
    <cellStyle name="Comma 3 6 3 2 7 4" xfId="12246"/>
    <cellStyle name="Comma 3 6 3 2 7 4 2" xfId="28452"/>
    <cellStyle name="Comma 3 6 3 2 7 5" xfId="17565"/>
    <cellStyle name="Comma 3 6 3 2 7 5 2" xfId="33697"/>
    <cellStyle name="Comma 3 6 3 2 7 6" xfId="20889"/>
    <cellStyle name="Comma 3 6 3 2 8" xfId="5111"/>
    <cellStyle name="Comma 3 6 3 2 8 2" xfId="8776"/>
    <cellStyle name="Comma 3 6 3 2 8 2 2" xfId="16283"/>
    <cellStyle name="Comma 3 6 3 2 8 2 2 2" xfId="32489"/>
    <cellStyle name="Comma 3 6 3 2 8 2 3" xfId="24982"/>
    <cellStyle name="Comma 3 6 3 2 8 3" xfId="12668"/>
    <cellStyle name="Comma 3 6 3 2 8 3 2" xfId="28874"/>
    <cellStyle name="Comma 3 6 3 2 8 4" xfId="21317"/>
    <cellStyle name="Comma 3 6 3 2 9" xfId="5782"/>
    <cellStyle name="Comma 3 6 3 2 9 2" xfId="13297"/>
    <cellStyle name="Comma 3 6 3 2 9 2 2" xfId="29503"/>
    <cellStyle name="Comma 3 6 3 2 9 3" xfId="21988"/>
    <cellStyle name="Comma 3 6 3 3" xfId="2277"/>
    <cellStyle name="Comma 3 6 3 3 2" xfId="3126"/>
    <cellStyle name="Comma 3 6 3 3 2 2" xfId="6908"/>
    <cellStyle name="Comma 3 6 3 3 2 2 2" xfId="14419"/>
    <cellStyle name="Comma 3 6 3 3 2 2 2 2" xfId="30625"/>
    <cellStyle name="Comma 3 6 3 3 2 2 3" xfId="23114"/>
    <cellStyle name="Comma 3 6 3 3 2 3" xfId="6044"/>
    <cellStyle name="Comma 3 6 3 3 2 3 2" xfId="13556"/>
    <cellStyle name="Comma 3 6 3 3 2 3 2 2" xfId="29762"/>
    <cellStyle name="Comma 3 6 3 3 2 3 3" xfId="22250"/>
    <cellStyle name="Comma 3 6 3 3 2 4" xfId="10819"/>
    <cellStyle name="Comma 3 6 3 3 2 4 2" xfId="27025"/>
    <cellStyle name="Comma 3 6 3 3 2 5" xfId="17567"/>
    <cellStyle name="Comma 3 6 3 3 2 5 2" xfId="33699"/>
    <cellStyle name="Comma 3 6 3 3 2 6" xfId="19348"/>
    <cellStyle name="Comma 3 6 3 3 3" xfId="6063"/>
    <cellStyle name="Comma 3 6 3 3 3 2" xfId="13575"/>
    <cellStyle name="Comma 3 6 3 3 3 2 2" xfId="29781"/>
    <cellStyle name="Comma 3 6 3 3 3 3" xfId="22269"/>
    <cellStyle name="Comma 3 6 3 3 4" xfId="9223"/>
    <cellStyle name="Comma 3 6 3 3 4 2" xfId="16687"/>
    <cellStyle name="Comma 3 6 3 3 4 2 2" xfId="32893"/>
    <cellStyle name="Comma 3 6 3 3 4 3" xfId="25429"/>
    <cellStyle name="Comma 3 6 3 3 5" xfId="9975"/>
    <cellStyle name="Comma 3 6 3 3 5 2" xfId="26181"/>
    <cellStyle name="Comma 3 6 3 3 6" xfId="17566"/>
    <cellStyle name="Comma 3 6 3 3 6 2" xfId="33698"/>
    <cellStyle name="Comma 3 6 3 3 7" xfId="18503"/>
    <cellStyle name="Comma 3 6 3 4" xfId="2701"/>
    <cellStyle name="Comma 3 6 3 4 2" xfId="6485"/>
    <cellStyle name="Comma 3 6 3 4 2 2" xfId="13997"/>
    <cellStyle name="Comma 3 6 3 4 2 2 2" xfId="30203"/>
    <cellStyle name="Comma 3 6 3 4 2 3" xfId="22691"/>
    <cellStyle name="Comma 3 6 3 4 3" xfId="9110"/>
    <cellStyle name="Comma 3 6 3 4 3 2" xfId="16588"/>
    <cellStyle name="Comma 3 6 3 4 3 2 2" xfId="32794"/>
    <cellStyle name="Comma 3 6 3 4 3 3" xfId="25316"/>
    <cellStyle name="Comma 3 6 3 4 4" xfId="10397"/>
    <cellStyle name="Comma 3 6 3 4 4 2" xfId="26603"/>
    <cellStyle name="Comma 3 6 3 4 5" xfId="17568"/>
    <cellStyle name="Comma 3 6 3 4 5 2" xfId="33700"/>
    <cellStyle name="Comma 3 6 3 4 6" xfId="18925"/>
    <cellStyle name="Comma 3 6 3 5" xfId="3631"/>
    <cellStyle name="Comma 3 6 3 5 2" xfId="7341"/>
    <cellStyle name="Comma 3 6 3 5 2 2" xfId="14850"/>
    <cellStyle name="Comma 3 6 3 5 2 2 2" xfId="31056"/>
    <cellStyle name="Comma 3 6 3 5 2 3" xfId="23547"/>
    <cellStyle name="Comma 3 6 3 5 3" xfId="9027"/>
    <cellStyle name="Comma 3 6 3 5 3 2" xfId="16516"/>
    <cellStyle name="Comma 3 6 3 5 3 2 2" xfId="32722"/>
    <cellStyle name="Comma 3 6 3 5 3 3" xfId="25233"/>
    <cellStyle name="Comma 3 6 3 5 4" xfId="11242"/>
    <cellStyle name="Comma 3 6 3 5 4 2" xfId="27448"/>
    <cellStyle name="Comma 3 6 3 5 5" xfId="17569"/>
    <cellStyle name="Comma 3 6 3 5 5 2" xfId="33701"/>
    <cellStyle name="Comma 3 6 3 5 6" xfId="19842"/>
    <cellStyle name="Comma 3 6 3 6" xfId="3389"/>
    <cellStyle name="Comma 3 6 3 6 2" xfId="9290"/>
    <cellStyle name="Comma 3 6 3 6 2 2" xfId="25496"/>
    <cellStyle name="Comma 3 6 3 6 3" xfId="17570"/>
    <cellStyle name="Comma 3 6 3 6 3 2" xfId="33702"/>
    <cellStyle name="Comma 3 6 3 6 4" xfId="19607"/>
    <cellStyle name="Comma 3 6 3 7" xfId="4101"/>
    <cellStyle name="Comma 3 6 3 7 2" xfId="7771"/>
    <cellStyle name="Comma 3 6 3 7 2 2" xfId="15278"/>
    <cellStyle name="Comma 3 6 3 7 2 2 2" xfId="31484"/>
    <cellStyle name="Comma 3 6 3 7 2 3" xfId="23977"/>
    <cellStyle name="Comma 3 6 3 7 3" xfId="9362"/>
    <cellStyle name="Comma 3 6 3 7 3 2" xfId="16803"/>
    <cellStyle name="Comma 3 6 3 7 3 2 2" xfId="33009"/>
    <cellStyle name="Comma 3 6 3 7 3 3" xfId="25568"/>
    <cellStyle name="Comma 3 6 3 7 4" xfId="11664"/>
    <cellStyle name="Comma 3 6 3 7 4 2" xfId="27870"/>
    <cellStyle name="Comma 3 6 3 7 5" xfId="17571"/>
    <cellStyle name="Comma 3 6 3 7 5 2" xfId="33703"/>
    <cellStyle name="Comma 3 6 3 7 6" xfId="20307"/>
    <cellStyle name="Comma 3 6 3 8" xfId="4526"/>
    <cellStyle name="Comma 3 6 3 8 2" xfId="8196"/>
    <cellStyle name="Comma 3 6 3 8 2 2" xfId="15703"/>
    <cellStyle name="Comma 3 6 3 8 2 2 2" xfId="31909"/>
    <cellStyle name="Comma 3 6 3 8 2 3" xfId="24402"/>
    <cellStyle name="Comma 3 6 3 8 3" xfId="8916"/>
    <cellStyle name="Comma 3 6 3 8 3 2" xfId="16417"/>
    <cellStyle name="Comma 3 6 3 8 3 2 2" xfId="32623"/>
    <cellStyle name="Comma 3 6 3 8 3 3" xfId="25122"/>
    <cellStyle name="Comma 3 6 3 8 4" xfId="12089"/>
    <cellStyle name="Comma 3 6 3 8 4 2" xfId="28295"/>
    <cellStyle name="Comma 3 6 3 8 5" xfId="17572"/>
    <cellStyle name="Comma 3 6 3 8 5 2" xfId="33704"/>
    <cellStyle name="Comma 3 6 3 8 6" xfId="20732"/>
    <cellStyle name="Comma 3 6 3 9" xfId="4953"/>
    <cellStyle name="Comma 3 6 3 9 2" xfId="8619"/>
    <cellStyle name="Comma 3 6 3 9 2 2" xfId="16126"/>
    <cellStyle name="Comma 3 6 3 9 2 2 2" xfId="32332"/>
    <cellStyle name="Comma 3 6 3 9 2 3" xfId="24825"/>
    <cellStyle name="Comma 3 6 3 9 3" xfId="12511"/>
    <cellStyle name="Comma 3 6 3 9 3 2" xfId="28717"/>
    <cellStyle name="Comma 3 6 3 9 4" xfId="21159"/>
    <cellStyle name="Comma 3 6 4" xfId="1777"/>
    <cellStyle name="Comma 3 6 4 10" xfId="5638"/>
    <cellStyle name="Comma 3 6 4 10 2" xfId="13153"/>
    <cellStyle name="Comma 3 6 4 10 2 2" xfId="29359"/>
    <cellStyle name="Comma 3 6 4 10 3" xfId="21844"/>
    <cellStyle name="Comma 3 6 4 11" xfId="9566"/>
    <cellStyle name="Comma 3 6 4 11 2" xfId="25772"/>
    <cellStyle name="Comma 3 6 4 12" xfId="17573"/>
    <cellStyle name="Comma 3 6 4 12 2" xfId="33705"/>
    <cellStyle name="Comma 3 6 4 13" xfId="18091"/>
    <cellStyle name="Comma 3 6 4 2" xfId="1930"/>
    <cellStyle name="Comma 3 6 4 2 10" xfId="9710"/>
    <cellStyle name="Comma 3 6 4 2 10 2" xfId="25916"/>
    <cellStyle name="Comma 3 6 4 2 11" xfId="17574"/>
    <cellStyle name="Comma 3 6 4 2 11 2" xfId="33706"/>
    <cellStyle name="Comma 3 6 4 2 12" xfId="18236"/>
    <cellStyle name="Comma 3 6 4 2 2" xfId="2437"/>
    <cellStyle name="Comma 3 6 4 2 2 2" xfId="3284"/>
    <cellStyle name="Comma 3 6 4 2 2 2 2" xfId="7066"/>
    <cellStyle name="Comma 3 6 4 2 2 2 2 2" xfId="14577"/>
    <cellStyle name="Comma 3 6 4 2 2 2 2 2 2" xfId="30783"/>
    <cellStyle name="Comma 3 6 4 2 2 2 2 3" xfId="23272"/>
    <cellStyle name="Comma 3 6 4 2 2 2 3" xfId="8925"/>
    <cellStyle name="Comma 3 6 4 2 2 2 3 2" xfId="16424"/>
    <cellStyle name="Comma 3 6 4 2 2 2 3 2 2" xfId="32630"/>
    <cellStyle name="Comma 3 6 4 2 2 2 3 3" xfId="25131"/>
    <cellStyle name="Comma 3 6 4 2 2 2 4" xfId="10977"/>
    <cellStyle name="Comma 3 6 4 2 2 2 4 2" xfId="27183"/>
    <cellStyle name="Comma 3 6 4 2 2 2 5" xfId="17576"/>
    <cellStyle name="Comma 3 6 4 2 2 2 5 2" xfId="33708"/>
    <cellStyle name="Comma 3 6 4 2 2 2 6" xfId="19506"/>
    <cellStyle name="Comma 3 6 4 2 2 3" xfId="6221"/>
    <cellStyle name="Comma 3 6 4 2 2 3 2" xfId="13733"/>
    <cellStyle name="Comma 3 6 4 2 2 3 2 2" xfId="29939"/>
    <cellStyle name="Comma 3 6 4 2 2 3 3" xfId="22427"/>
    <cellStyle name="Comma 3 6 4 2 2 4" xfId="9349"/>
    <cellStyle name="Comma 3 6 4 2 2 4 2" xfId="16791"/>
    <cellStyle name="Comma 3 6 4 2 2 4 2 2" xfId="32997"/>
    <cellStyle name="Comma 3 6 4 2 2 4 3" xfId="25555"/>
    <cellStyle name="Comma 3 6 4 2 2 5" xfId="10133"/>
    <cellStyle name="Comma 3 6 4 2 2 5 2" xfId="26339"/>
    <cellStyle name="Comma 3 6 4 2 2 6" xfId="17575"/>
    <cellStyle name="Comma 3 6 4 2 2 6 2" xfId="33707"/>
    <cellStyle name="Comma 3 6 4 2 2 7" xfId="18661"/>
    <cellStyle name="Comma 3 6 4 2 3" xfId="2859"/>
    <cellStyle name="Comma 3 6 4 2 3 2" xfId="6643"/>
    <cellStyle name="Comma 3 6 4 2 3 2 2" xfId="14155"/>
    <cellStyle name="Comma 3 6 4 2 3 2 2 2" xfId="30361"/>
    <cellStyle name="Comma 3 6 4 2 3 2 3" xfId="22849"/>
    <cellStyle name="Comma 3 6 4 2 3 3" xfId="9269"/>
    <cellStyle name="Comma 3 6 4 2 3 3 2" xfId="16728"/>
    <cellStyle name="Comma 3 6 4 2 3 3 2 2" xfId="32934"/>
    <cellStyle name="Comma 3 6 4 2 3 3 3" xfId="25475"/>
    <cellStyle name="Comma 3 6 4 2 3 4" xfId="10555"/>
    <cellStyle name="Comma 3 6 4 2 3 4 2" xfId="26761"/>
    <cellStyle name="Comma 3 6 4 2 3 5" xfId="17577"/>
    <cellStyle name="Comma 3 6 4 2 3 5 2" xfId="33709"/>
    <cellStyle name="Comma 3 6 4 2 3 6" xfId="19083"/>
    <cellStyle name="Comma 3 6 4 2 4" xfId="3790"/>
    <cellStyle name="Comma 3 6 4 2 4 2" xfId="7500"/>
    <cellStyle name="Comma 3 6 4 2 4 2 2" xfId="15009"/>
    <cellStyle name="Comma 3 6 4 2 4 2 2 2" xfId="31215"/>
    <cellStyle name="Comma 3 6 4 2 4 2 3" xfId="23706"/>
    <cellStyle name="Comma 3 6 4 2 4 3" xfId="5492"/>
    <cellStyle name="Comma 3 6 4 2 4 3 2" xfId="13027"/>
    <cellStyle name="Comma 3 6 4 2 4 3 2 2" xfId="29233"/>
    <cellStyle name="Comma 3 6 4 2 4 3 3" xfId="21698"/>
    <cellStyle name="Comma 3 6 4 2 4 4" xfId="11400"/>
    <cellStyle name="Comma 3 6 4 2 4 4 2" xfId="27606"/>
    <cellStyle name="Comma 3 6 4 2 4 5" xfId="17578"/>
    <cellStyle name="Comma 3 6 4 2 4 5 2" xfId="33710"/>
    <cellStyle name="Comma 3 6 4 2 4 6" xfId="20001"/>
    <cellStyle name="Comma 3 6 4 2 5" xfId="3886"/>
    <cellStyle name="Comma 3 6 4 2 5 2" xfId="5542"/>
    <cellStyle name="Comma 3 6 4 2 5 2 2" xfId="21748"/>
    <cellStyle name="Comma 3 6 4 2 5 3" xfId="17579"/>
    <cellStyle name="Comma 3 6 4 2 5 3 2" xfId="33711"/>
    <cellStyle name="Comma 3 6 4 2 5 4" xfId="20097"/>
    <cellStyle name="Comma 3 6 4 2 6" xfId="4259"/>
    <cellStyle name="Comma 3 6 4 2 6 2" xfId="7929"/>
    <cellStyle name="Comma 3 6 4 2 6 2 2" xfId="15436"/>
    <cellStyle name="Comma 3 6 4 2 6 2 2 2" xfId="31642"/>
    <cellStyle name="Comma 3 6 4 2 6 2 3" xfId="24135"/>
    <cellStyle name="Comma 3 6 4 2 6 3" xfId="9047"/>
    <cellStyle name="Comma 3 6 4 2 6 3 2" xfId="16533"/>
    <cellStyle name="Comma 3 6 4 2 6 3 2 2" xfId="32739"/>
    <cellStyle name="Comma 3 6 4 2 6 3 3" xfId="25253"/>
    <cellStyle name="Comma 3 6 4 2 6 4" xfId="11822"/>
    <cellStyle name="Comma 3 6 4 2 6 4 2" xfId="28028"/>
    <cellStyle name="Comma 3 6 4 2 6 5" xfId="17580"/>
    <cellStyle name="Comma 3 6 4 2 6 5 2" xfId="33712"/>
    <cellStyle name="Comma 3 6 4 2 6 6" xfId="20465"/>
    <cellStyle name="Comma 3 6 4 2 7" xfId="4684"/>
    <cellStyle name="Comma 3 6 4 2 7 2" xfId="8354"/>
    <cellStyle name="Comma 3 6 4 2 7 2 2" xfId="15861"/>
    <cellStyle name="Comma 3 6 4 2 7 2 2 2" xfId="32067"/>
    <cellStyle name="Comma 3 6 4 2 7 2 3" xfId="24560"/>
    <cellStyle name="Comma 3 6 4 2 7 3" xfId="5225"/>
    <cellStyle name="Comma 3 6 4 2 7 3 2" xfId="12779"/>
    <cellStyle name="Comma 3 6 4 2 7 3 2 2" xfId="28985"/>
    <cellStyle name="Comma 3 6 4 2 7 3 3" xfId="21431"/>
    <cellStyle name="Comma 3 6 4 2 7 4" xfId="12247"/>
    <cellStyle name="Comma 3 6 4 2 7 4 2" xfId="28453"/>
    <cellStyle name="Comma 3 6 4 2 7 5" xfId="17581"/>
    <cellStyle name="Comma 3 6 4 2 7 5 2" xfId="33713"/>
    <cellStyle name="Comma 3 6 4 2 7 6" xfId="20890"/>
    <cellStyle name="Comma 3 6 4 2 8" xfId="5112"/>
    <cellStyle name="Comma 3 6 4 2 8 2" xfId="8777"/>
    <cellStyle name="Comma 3 6 4 2 8 2 2" xfId="16284"/>
    <cellStyle name="Comma 3 6 4 2 8 2 2 2" xfId="32490"/>
    <cellStyle name="Comma 3 6 4 2 8 2 3" xfId="24983"/>
    <cellStyle name="Comma 3 6 4 2 8 3" xfId="12669"/>
    <cellStyle name="Comma 3 6 4 2 8 3 2" xfId="28875"/>
    <cellStyle name="Comma 3 6 4 2 8 4" xfId="21318"/>
    <cellStyle name="Comma 3 6 4 2 9" xfId="5783"/>
    <cellStyle name="Comma 3 6 4 2 9 2" xfId="13298"/>
    <cellStyle name="Comma 3 6 4 2 9 2 2" xfId="29504"/>
    <cellStyle name="Comma 3 6 4 2 9 3" xfId="21989"/>
    <cellStyle name="Comma 3 6 4 3" xfId="2293"/>
    <cellStyle name="Comma 3 6 4 3 2" xfId="3140"/>
    <cellStyle name="Comma 3 6 4 3 2 2" xfId="6922"/>
    <cellStyle name="Comma 3 6 4 3 2 2 2" xfId="14433"/>
    <cellStyle name="Comma 3 6 4 3 2 2 2 2" xfId="30639"/>
    <cellStyle name="Comma 3 6 4 3 2 2 3" xfId="23128"/>
    <cellStyle name="Comma 3 6 4 3 2 3" xfId="9162"/>
    <cellStyle name="Comma 3 6 4 3 2 3 2" xfId="16636"/>
    <cellStyle name="Comma 3 6 4 3 2 3 2 2" xfId="32842"/>
    <cellStyle name="Comma 3 6 4 3 2 3 3" xfId="25368"/>
    <cellStyle name="Comma 3 6 4 3 2 4" xfId="10833"/>
    <cellStyle name="Comma 3 6 4 3 2 4 2" xfId="27039"/>
    <cellStyle name="Comma 3 6 4 3 2 5" xfId="17583"/>
    <cellStyle name="Comma 3 6 4 3 2 5 2" xfId="33715"/>
    <cellStyle name="Comma 3 6 4 3 2 6" xfId="19362"/>
    <cellStyle name="Comma 3 6 4 3 3" xfId="6077"/>
    <cellStyle name="Comma 3 6 4 3 3 2" xfId="13589"/>
    <cellStyle name="Comma 3 6 4 3 3 2 2" xfId="29795"/>
    <cellStyle name="Comma 3 6 4 3 3 3" xfId="22283"/>
    <cellStyle name="Comma 3 6 4 3 4" xfId="5564"/>
    <cellStyle name="Comma 3 6 4 3 4 2" xfId="13082"/>
    <cellStyle name="Comma 3 6 4 3 4 2 2" xfId="29288"/>
    <cellStyle name="Comma 3 6 4 3 4 3" xfId="21770"/>
    <cellStyle name="Comma 3 6 4 3 5" xfId="9989"/>
    <cellStyle name="Comma 3 6 4 3 5 2" xfId="26195"/>
    <cellStyle name="Comma 3 6 4 3 6" xfId="17582"/>
    <cellStyle name="Comma 3 6 4 3 6 2" xfId="33714"/>
    <cellStyle name="Comma 3 6 4 3 7" xfId="18517"/>
    <cellStyle name="Comma 3 6 4 4" xfId="2715"/>
    <cellStyle name="Comma 3 6 4 4 2" xfId="6499"/>
    <cellStyle name="Comma 3 6 4 4 2 2" xfId="14011"/>
    <cellStyle name="Comma 3 6 4 4 2 2 2" xfId="30217"/>
    <cellStyle name="Comma 3 6 4 4 2 3" xfId="22705"/>
    <cellStyle name="Comma 3 6 4 4 3" xfId="5585"/>
    <cellStyle name="Comma 3 6 4 4 3 2" xfId="13101"/>
    <cellStyle name="Comma 3 6 4 4 3 2 2" xfId="29307"/>
    <cellStyle name="Comma 3 6 4 4 3 3" xfId="21791"/>
    <cellStyle name="Comma 3 6 4 4 4" xfId="10411"/>
    <cellStyle name="Comma 3 6 4 4 4 2" xfId="26617"/>
    <cellStyle name="Comma 3 6 4 4 5" xfId="17584"/>
    <cellStyle name="Comma 3 6 4 4 5 2" xfId="33716"/>
    <cellStyle name="Comma 3 6 4 4 6" xfId="18939"/>
    <cellStyle name="Comma 3 6 4 5" xfId="3645"/>
    <cellStyle name="Comma 3 6 4 5 2" xfId="7355"/>
    <cellStyle name="Comma 3 6 4 5 2 2" xfId="14864"/>
    <cellStyle name="Comma 3 6 4 5 2 2 2" xfId="31070"/>
    <cellStyle name="Comma 3 6 4 5 2 3" xfId="23561"/>
    <cellStyle name="Comma 3 6 4 5 3" xfId="6032"/>
    <cellStyle name="Comma 3 6 4 5 3 2" xfId="13546"/>
    <cellStyle name="Comma 3 6 4 5 3 2 2" xfId="29752"/>
    <cellStyle name="Comma 3 6 4 5 3 3" xfId="22238"/>
    <cellStyle name="Comma 3 6 4 5 4" xfId="11256"/>
    <cellStyle name="Comma 3 6 4 5 4 2" xfId="27462"/>
    <cellStyle name="Comma 3 6 4 5 5" xfId="17585"/>
    <cellStyle name="Comma 3 6 4 5 5 2" xfId="33717"/>
    <cellStyle name="Comma 3 6 4 5 6" xfId="19856"/>
    <cellStyle name="Comma 3 6 4 6" xfId="3918"/>
    <cellStyle name="Comma 3 6 4 6 2" xfId="5493"/>
    <cellStyle name="Comma 3 6 4 6 2 2" xfId="21699"/>
    <cellStyle name="Comma 3 6 4 6 3" xfId="17586"/>
    <cellStyle name="Comma 3 6 4 6 3 2" xfId="33718"/>
    <cellStyle name="Comma 3 6 4 6 4" xfId="20126"/>
    <cellStyle name="Comma 3 6 4 7" xfId="4115"/>
    <cellStyle name="Comma 3 6 4 7 2" xfId="7785"/>
    <cellStyle name="Comma 3 6 4 7 2 2" xfId="15292"/>
    <cellStyle name="Comma 3 6 4 7 2 2 2" xfId="31498"/>
    <cellStyle name="Comma 3 6 4 7 2 3" xfId="23991"/>
    <cellStyle name="Comma 3 6 4 7 3" xfId="9241"/>
    <cellStyle name="Comma 3 6 4 7 3 2" xfId="16703"/>
    <cellStyle name="Comma 3 6 4 7 3 2 2" xfId="32909"/>
    <cellStyle name="Comma 3 6 4 7 3 3" xfId="25447"/>
    <cellStyle name="Comma 3 6 4 7 4" xfId="11678"/>
    <cellStyle name="Comma 3 6 4 7 4 2" xfId="27884"/>
    <cellStyle name="Comma 3 6 4 7 5" xfId="17587"/>
    <cellStyle name="Comma 3 6 4 7 5 2" xfId="33719"/>
    <cellStyle name="Comma 3 6 4 7 6" xfId="20321"/>
    <cellStyle name="Comma 3 6 4 8" xfId="4540"/>
    <cellStyle name="Comma 3 6 4 8 2" xfId="8210"/>
    <cellStyle name="Comma 3 6 4 8 2 2" xfId="15717"/>
    <cellStyle name="Comma 3 6 4 8 2 2 2" xfId="31923"/>
    <cellStyle name="Comma 3 6 4 8 2 3" xfId="24416"/>
    <cellStyle name="Comma 3 6 4 8 3" xfId="9314"/>
    <cellStyle name="Comma 3 6 4 8 3 2" xfId="16760"/>
    <cellStyle name="Comma 3 6 4 8 3 2 2" xfId="32966"/>
    <cellStyle name="Comma 3 6 4 8 3 3" xfId="25520"/>
    <cellStyle name="Comma 3 6 4 8 4" xfId="12103"/>
    <cellStyle name="Comma 3 6 4 8 4 2" xfId="28309"/>
    <cellStyle name="Comma 3 6 4 8 5" xfId="17588"/>
    <cellStyle name="Comma 3 6 4 8 5 2" xfId="33720"/>
    <cellStyle name="Comma 3 6 4 8 6" xfId="20746"/>
    <cellStyle name="Comma 3 6 4 9" xfId="4967"/>
    <cellStyle name="Comma 3 6 4 9 2" xfId="8633"/>
    <cellStyle name="Comma 3 6 4 9 2 2" xfId="16140"/>
    <cellStyle name="Comma 3 6 4 9 2 2 2" xfId="32346"/>
    <cellStyle name="Comma 3 6 4 9 2 3" xfId="24839"/>
    <cellStyle name="Comma 3 6 4 9 3" xfId="12525"/>
    <cellStyle name="Comma 3 6 4 9 3 2" xfId="28731"/>
    <cellStyle name="Comma 3 6 4 9 4" xfId="21173"/>
    <cellStyle name="Comma 3 6 5" xfId="1931"/>
    <cellStyle name="Comma 3 6 5 10" xfId="9711"/>
    <cellStyle name="Comma 3 6 5 10 2" xfId="25917"/>
    <cellStyle name="Comma 3 6 5 11" xfId="17589"/>
    <cellStyle name="Comma 3 6 5 11 2" xfId="33721"/>
    <cellStyle name="Comma 3 6 5 12" xfId="18237"/>
    <cellStyle name="Comma 3 6 5 2" xfId="2438"/>
    <cellStyle name="Comma 3 6 5 2 2" xfId="3285"/>
    <cellStyle name="Comma 3 6 5 2 2 2" xfId="7067"/>
    <cellStyle name="Comma 3 6 5 2 2 2 2" xfId="14578"/>
    <cellStyle name="Comma 3 6 5 2 2 2 2 2" xfId="30784"/>
    <cellStyle name="Comma 3 6 5 2 2 2 3" xfId="23273"/>
    <cellStyle name="Comma 3 6 5 2 2 3" xfId="9244"/>
    <cellStyle name="Comma 3 6 5 2 2 3 2" xfId="16706"/>
    <cellStyle name="Comma 3 6 5 2 2 3 2 2" xfId="32912"/>
    <cellStyle name="Comma 3 6 5 2 2 3 3" xfId="25450"/>
    <cellStyle name="Comma 3 6 5 2 2 4" xfId="10978"/>
    <cellStyle name="Comma 3 6 5 2 2 4 2" xfId="27184"/>
    <cellStyle name="Comma 3 6 5 2 2 5" xfId="17591"/>
    <cellStyle name="Comma 3 6 5 2 2 5 2" xfId="33723"/>
    <cellStyle name="Comma 3 6 5 2 2 6" xfId="19507"/>
    <cellStyle name="Comma 3 6 5 2 3" xfId="6222"/>
    <cellStyle name="Comma 3 6 5 2 3 2" xfId="13734"/>
    <cellStyle name="Comma 3 6 5 2 3 2 2" xfId="29940"/>
    <cellStyle name="Comma 3 6 5 2 3 3" xfId="22428"/>
    <cellStyle name="Comma 3 6 5 2 4" xfId="9273"/>
    <cellStyle name="Comma 3 6 5 2 4 2" xfId="16732"/>
    <cellStyle name="Comma 3 6 5 2 4 2 2" xfId="32938"/>
    <cellStyle name="Comma 3 6 5 2 4 3" xfId="25479"/>
    <cellStyle name="Comma 3 6 5 2 5" xfId="10134"/>
    <cellStyle name="Comma 3 6 5 2 5 2" xfId="26340"/>
    <cellStyle name="Comma 3 6 5 2 6" xfId="17590"/>
    <cellStyle name="Comma 3 6 5 2 6 2" xfId="33722"/>
    <cellStyle name="Comma 3 6 5 2 7" xfId="18662"/>
    <cellStyle name="Comma 3 6 5 3" xfId="2860"/>
    <cellStyle name="Comma 3 6 5 3 2" xfId="6644"/>
    <cellStyle name="Comma 3 6 5 3 2 2" xfId="14156"/>
    <cellStyle name="Comma 3 6 5 3 2 2 2" xfId="30362"/>
    <cellStyle name="Comma 3 6 5 3 2 3" xfId="22850"/>
    <cellStyle name="Comma 3 6 5 3 3" xfId="7589"/>
    <cellStyle name="Comma 3 6 5 3 3 2" xfId="15097"/>
    <cellStyle name="Comma 3 6 5 3 3 2 2" xfId="31303"/>
    <cellStyle name="Comma 3 6 5 3 3 3" xfId="23795"/>
    <cellStyle name="Comma 3 6 5 3 4" xfId="10556"/>
    <cellStyle name="Comma 3 6 5 3 4 2" xfId="26762"/>
    <cellStyle name="Comma 3 6 5 3 5" xfId="17592"/>
    <cellStyle name="Comma 3 6 5 3 5 2" xfId="33724"/>
    <cellStyle name="Comma 3 6 5 3 6" xfId="19084"/>
    <cellStyle name="Comma 3 6 5 4" xfId="3791"/>
    <cellStyle name="Comma 3 6 5 4 2" xfId="7501"/>
    <cellStyle name="Comma 3 6 5 4 2 2" xfId="15010"/>
    <cellStyle name="Comma 3 6 5 4 2 2 2" xfId="31216"/>
    <cellStyle name="Comma 3 6 5 4 2 3" xfId="23707"/>
    <cellStyle name="Comma 3 6 5 4 3" xfId="5483"/>
    <cellStyle name="Comma 3 6 5 4 3 2" xfId="13019"/>
    <cellStyle name="Comma 3 6 5 4 3 2 2" xfId="29225"/>
    <cellStyle name="Comma 3 6 5 4 3 3" xfId="21689"/>
    <cellStyle name="Comma 3 6 5 4 4" xfId="11401"/>
    <cellStyle name="Comma 3 6 5 4 4 2" xfId="27607"/>
    <cellStyle name="Comma 3 6 5 4 5" xfId="17593"/>
    <cellStyle name="Comma 3 6 5 4 5 2" xfId="33725"/>
    <cellStyle name="Comma 3 6 5 4 6" xfId="20002"/>
    <cellStyle name="Comma 3 6 5 5" xfId="3921"/>
    <cellStyle name="Comma 3 6 5 5 2" xfId="9274"/>
    <cellStyle name="Comma 3 6 5 5 2 2" xfId="25480"/>
    <cellStyle name="Comma 3 6 5 5 3" xfId="17594"/>
    <cellStyle name="Comma 3 6 5 5 3 2" xfId="33726"/>
    <cellStyle name="Comma 3 6 5 5 4" xfId="20127"/>
    <cellStyle name="Comma 3 6 5 6" xfId="4260"/>
    <cellStyle name="Comma 3 6 5 6 2" xfId="7930"/>
    <cellStyle name="Comma 3 6 5 6 2 2" xfId="15437"/>
    <cellStyle name="Comma 3 6 5 6 2 2 2" xfId="31643"/>
    <cellStyle name="Comma 3 6 5 6 2 3" xfId="24136"/>
    <cellStyle name="Comma 3 6 5 6 3" xfId="9372"/>
    <cellStyle name="Comma 3 6 5 6 3 2" xfId="16813"/>
    <cellStyle name="Comma 3 6 5 6 3 2 2" xfId="33019"/>
    <cellStyle name="Comma 3 6 5 6 3 3" xfId="25578"/>
    <cellStyle name="Comma 3 6 5 6 4" xfId="11823"/>
    <cellStyle name="Comma 3 6 5 6 4 2" xfId="28029"/>
    <cellStyle name="Comma 3 6 5 6 5" xfId="17595"/>
    <cellStyle name="Comma 3 6 5 6 5 2" xfId="33727"/>
    <cellStyle name="Comma 3 6 5 6 6" xfId="20466"/>
    <cellStyle name="Comma 3 6 5 7" xfId="4685"/>
    <cellStyle name="Comma 3 6 5 7 2" xfId="8355"/>
    <cellStyle name="Comma 3 6 5 7 2 2" xfId="15862"/>
    <cellStyle name="Comma 3 6 5 7 2 2 2" xfId="32068"/>
    <cellStyle name="Comma 3 6 5 7 2 3" xfId="24561"/>
    <cellStyle name="Comma 3 6 5 7 3" xfId="8892"/>
    <cellStyle name="Comma 3 6 5 7 3 2" xfId="16395"/>
    <cellStyle name="Comma 3 6 5 7 3 2 2" xfId="32601"/>
    <cellStyle name="Comma 3 6 5 7 3 3" xfId="25098"/>
    <cellStyle name="Comma 3 6 5 7 4" xfId="12248"/>
    <cellStyle name="Comma 3 6 5 7 4 2" xfId="28454"/>
    <cellStyle name="Comma 3 6 5 7 5" xfId="17596"/>
    <cellStyle name="Comma 3 6 5 7 5 2" xfId="33728"/>
    <cellStyle name="Comma 3 6 5 7 6" xfId="20891"/>
    <cellStyle name="Comma 3 6 5 8" xfId="5113"/>
    <cellStyle name="Comma 3 6 5 8 2" xfId="8778"/>
    <cellStyle name="Comma 3 6 5 8 2 2" xfId="16285"/>
    <cellStyle name="Comma 3 6 5 8 2 2 2" xfId="32491"/>
    <cellStyle name="Comma 3 6 5 8 2 3" xfId="24984"/>
    <cellStyle name="Comma 3 6 5 8 3" xfId="12670"/>
    <cellStyle name="Comma 3 6 5 8 3 2" xfId="28876"/>
    <cellStyle name="Comma 3 6 5 8 4" xfId="21319"/>
    <cellStyle name="Comma 3 6 5 9" xfId="5784"/>
    <cellStyle name="Comma 3 6 5 9 2" xfId="13299"/>
    <cellStyle name="Comma 3 6 5 9 2 2" xfId="29505"/>
    <cellStyle name="Comma 3 6 5 9 3" xfId="21990"/>
    <cellStyle name="Comma 3 6 6" xfId="2190"/>
    <cellStyle name="Comma 3 6 6 2" xfId="3098"/>
    <cellStyle name="Comma 3 6 6 2 2" xfId="6880"/>
    <cellStyle name="Comma 3 6 6 2 2 2" xfId="14391"/>
    <cellStyle name="Comma 3 6 6 2 2 2 2" xfId="30597"/>
    <cellStyle name="Comma 3 6 6 2 2 3" xfId="23086"/>
    <cellStyle name="Comma 3 6 6 2 3" xfId="9022"/>
    <cellStyle name="Comma 3 6 6 2 3 2" xfId="16513"/>
    <cellStyle name="Comma 3 6 6 2 3 2 2" xfId="32719"/>
    <cellStyle name="Comma 3 6 6 2 3 3" xfId="25228"/>
    <cellStyle name="Comma 3 6 6 2 4" xfId="10791"/>
    <cellStyle name="Comma 3 6 6 2 4 2" xfId="26997"/>
    <cellStyle name="Comma 3 6 6 2 5" xfId="17598"/>
    <cellStyle name="Comma 3 6 6 2 5 2" xfId="33730"/>
    <cellStyle name="Comma 3 6 6 2 6" xfId="19320"/>
    <cellStyle name="Comma 3 6 6 3" xfId="6024"/>
    <cellStyle name="Comma 3 6 6 3 2" xfId="13538"/>
    <cellStyle name="Comma 3 6 6 3 2 2" xfId="29744"/>
    <cellStyle name="Comma 3 6 6 3 3" xfId="22230"/>
    <cellStyle name="Comma 3 6 6 4" xfId="5402"/>
    <cellStyle name="Comma 3 6 6 4 2" xfId="12949"/>
    <cellStyle name="Comma 3 6 6 4 2 2" xfId="29155"/>
    <cellStyle name="Comma 3 6 6 4 3" xfId="21608"/>
    <cellStyle name="Comma 3 6 6 5" xfId="9947"/>
    <cellStyle name="Comma 3 6 6 5 2" xfId="26153"/>
    <cellStyle name="Comma 3 6 6 6" xfId="17597"/>
    <cellStyle name="Comma 3 6 6 6 2" xfId="33729"/>
    <cellStyle name="Comma 3 6 6 7" xfId="18475"/>
    <cellStyle name="Comma 3 6 7" xfId="2673"/>
    <cellStyle name="Comma 3 6 7 2" xfId="6457"/>
    <cellStyle name="Comma 3 6 7 2 2" xfId="13969"/>
    <cellStyle name="Comma 3 6 7 2 2 2" xfId="30175"/>
    <cellStyle name="Comma 3 6 7 2 3" xfId="22663"/>
    <cellStyle name="Comma 3 6 7 3" xfId="5216"/>
    <cellStyle name="Comma 3 6 7 3 2" xfId="12772"/>
    <cellStyle name="Comma 3 6 7 3 2 2" xfId="28978"/>
    <cellStyle name="Comma 3 6 7 3 3" xfId="21422"/>
    <cellStyle name="Comma 3 6 7 4" xfId="10369"/>
    <cellStyle name="Comma 3 6 7 4 2" xfId="26575"/>
    <cellStyle name="Comma 3 6 7 5" xfId="17599"/>
    <cellStyle name="Comma 3 6 7 5 2" xfId="33731"/>
    <cellStyle name="Comma 3 6 7 6" xfId="18897"/>
    <cellStyle name="Comma 3 6 8" xfId="3600"/>
    <cellStyle name="Comma 3 6 8 2" xfId="7313"/>
    <cellStyle name="Comma 3 6 8 2 2" xfId="14822"/>
    <cellStyle name="Comma 3 6 8 2 2 2" xfId="31028"/>
    <cellStyle name="Comma 3 6 8 2 3" xfId="23519"/>
    <cellStyle name="Comma 3 6 8 3" xfId="9093"/>
    <cellStyle name="Comma 3 6 8 3 2" xfId="16572"/>
    <cellStyle name="Comma 3 6 8 3 2 2" xfId="32778"/>
    <cellStyle name="Comma 3 6 8 3 3" xfId="25299"/>
    <cellStyle name="Comma 3 6 8 4" xfId="11214"/>
    <cellStyle name="Comma 3 6 8 4 2" xfId="27420"/>
    <cellStyle name="Comma 3 6 8 5" xfId="17600"/>
    <cellStyle name="Comma 3 6 8 5 2" xfId="33732"/>
    <cellStyle name="Comma 3 6 8 6" xfId="19811"/>
    <cellStyle name="Comma 3 6 9" xfId="3380"/>
    <cellStyle name="Comma 3 6 9 2" xfId="5453"/>
    <cellStyle name="Comma 3 6 9 2 2" xfId="21659"/>
    <cellStyle name="Comma 3 6 9 3" xfId="17601"/>
    <cellStyle name="Comma 3 6 9 3 2" xfId="33733"/>
    <cellStyle name="Comma 3 6 9 4" xfId="19599"/>
    <cellStyle name="Comma 3 7" xfId="1612"/>
    <cellStyle name="Comma 3 7 10" xfId="4075"/>
    <cellStyle name="Comma 3 7 10 2" xfId="7745"/>
    <cellStyle name="Comma 3 7 10 2 2" xfId="15252"/>
    <cellStyle name="Comma 3 7 10 2 2 2" xfId="31458"/>
    <cellStyle name="Comma 3 7 10 2 3" xfId="23951"/>
    <cellStyle name="Comma 3 7 10 3" xfId="9198"/>
    <cellStyle name="Comma 3 7 10 3 2" xfId="16668"/>
    <cellStyle name="Comma 3 7 10 3 2 2" xfId="32874"/>
    <cellStyle name="Comma 3 7 10 3 3" xfId="25404"/>
    <cellStyle name="Comma 3 7 10 4" xfId="11638"/>
    <cellStyle name="Comma 3 7 10 4 2" xfId="27844"/>
    <cellStyle name="Comma 3 7 10 5" xfId="17603"/>
    <cellStyle name="Comma 3 7 10 5 2" xfId="33735"/>
    <cellStyle name="Comma 3 7 10 6" xfId="20281"/>
    <cellStyle name="Comma 3 7 11" xfId="4500"/>
    <cellStyle name="Comma 3 7 11 2" xfId="8170"/>
    <cellStyle name="Comma 3 7 11 2 2" xfId="15677"/>
    <cellStyle name="Comma 3 7 11 2 2 2" xfId="31883"/>
    <cellStyle name="Comma 3 7 11 2 3" xfId="24376"/>
    <cellStyle name="Comma 3 7 11 3" xfId="9048"/>
    <cellStyle name="Comma 3 7 11 3 2" xfId="16534"/>
    <cellStyle name="Comma 3 7 11 3 2 2" xfId="32740"/>
    <cellStyle name="Comma 3 7 11 3 3" xfId="25254"/>
    <cellStyle name="Comma 3 7 11 4" xfId="12063"/>
    <cellStyle name="Comma 3 7 11 4 2" xfId="28269"/>
    <cellStyle name="Comma 3 7 11 5" xfId="17604"/>
    <cellStyle name="Comma 3 7 11 5 2" xfId="33736"/>
    <cellStyle name="Comma 3 7 11 6" xfId="20706"/>
    <cellStyle name="Comma 3 7 12" xfId="4927"/>
    <cellStyle name="Comma 3 7 12 2" xfId="8593"/>
    <cellStyle name="Comma 3 7 12 2 2" xfId="16100"/>
    <cellStyle name="Comma 3 7 12 2 2 2" xfId="32306"/>
    <cellStyle name="Comma 3 7 12 2 3" xfId="24799"/>
    <cellStyle name="Comma 3 7 12 3" xfId="12485"/>
    <cellStyle name="Comma 3 7 12 3 2" xfId="28691"/>
    <cellStyle name="Comma 3 7 12 4" xfId="21133"/>
    <cellStyle name="Comma 3 7 13" xfId="5573"/>
    <cellStyle name="Comma 3 7 13 2" xfId="13090"/>
    <cellStyle name="Comma 3 7 13 2 2" xfId="29296"/>
    <cellStyle name="Comma 3 7 13 3" xfId="21779"/>
    <cellStyle name="Comma 3 7 14" xfId="9526"/>
    <cellStyle name="Comma 3 7 14 2" xfId="25732"/>
    <cellStyle name="Comma 3 7 15" xfId="17602"/>
    <cellStyle name="Comma 3 7 15 2" xfId="33734"/>
    <cellStyle name="Comma 3 7 16" xfId="18051"/>
    <cellStyle name="Comma 3 7 2" xfId="1743"/>
    <cellStyle name="Comma 3 7 2 10" xfId="5612"/>
    <cellStyle name="Comma 3 7 2 10 2" xfId="13127"/>
    <cellStyle name="Comma 3 7 2 10 2 2" xfId="29333"/>
    <cellStyle name="Comma 3 7 2 10 3" xfId="21818"/>
    <cellStyle name="Comma 3 7 2 11" xfId="9540"/>
    <cellStyle name="Comma 3 7 2 11 2" xfId="25746"/>
    <cellStyle name="Comma 3 7 2 12" xfId="17605"/>
    <cellStyle name="Comma 3 7 2 12 2" xfId="33737"/>
    <cellStyle name="Comma 3 7 2 13" xfId="18065"/>
    <cellStyle name="Comma 3 7 2 2" xfId="1932"/>
    <cellStyle name="Comma 3 7 2 2 10" xfId="9712"/>
    <cellStyle name="Comma 3 7 2 2 10 2" xfId="25918"/>
    <cellStyle name="Comma 3 7 2 2 11" xfId="17606"/>
    <cellStyle name="Comma 3 7 2 2 11 2" xfId="33738"/>
    <cellStyle name="Comma 3 7 2 2 12" xfId="18238"/>
    <cellStyle name="Comma 3 7 2 2 2" xfId="2439"/>
    <cellStyle name="Comma 3 7 2 2 2 2" xfId="3286"/>
    <cellStyle name="Comma 3 7 2 2 2 2 2" xfId="7068"/>
    <cellStyle name="Comma 3 7 2 2 2 2 2 2" xfId="14579"/>
    <cellStyle name="Comma 3 7 2 2 2 2 2 2 2" xfId="30785"/>
    <cellStyle name="Comma 3 7 2 2 2 2 2 3" xfId="23274"/>
    <cellStyle name="Comma 3 7 2 2 2 2 3" xfId="9149"/>
    <cellStyle name="Comma 3 7 2 2 2 2 3 2" xfId="16624"/>
    <cellStyle name="Comma 3 7 2 2 2 2 3 2 2" xfId="32830"/>
    <cellStyle name="Comma 3 7 2 2 2 2 3 3" xfId="25355"/>
    <cellStyle name="Comma 3 7 2 2 2 2 4" xfId="10979"/>
    <cellStyle name="Comma 3 7 2 2 2 2 4 2" xfId="27185"/>
    <cellStyle name="Comma 3 7 2 2 2 2 5" xfId="17608"/>
    <cellStyle name="Comma 3 7 2 2 2 2 5 2" xfId="33740"/>
    <cellStyle name="Comma 3 7 2 2 2 2 6" xfId="19508"/>
    <cellStyle name="Comma 3 7 2 2 2 3" xfId="6223"/>
    <cellStyle name="Comma 3 7 2 2 2 3 2" xfId="13735"/>
    <cellStyle name="Comma 3 7 2 2 2 3 2 2" xfId="29941"/>
    <cellStyle name="Comma 3 7 2 2 2 3 3" xfId="22429"/>
    <cellStyle name="Comma 3 7 2 2 2 4" xfId="5435"/>
    <cellStyle name="Comma 3 7 2 2 2 4 2" xfId="12978"/>
    <cellStyle name="Comma 3 7 2 2 2 4 2 2" xfId="29184"/>
    <cellStyle name="Comma 3 7 2 2 2 4 3" xfId="21641"/>
    <cellStyle name="Comma 3 7 2 2 2 5" xfId="10135"/>
    <cellStyle name="Comma 3 7 2 2 2 5 2" xfId="26341"/>
    <cellStyle name="Comma 3 7 2 2 2 6" xfId="17607"/>
    <cellStyle name="Comma 3 7 2 2 2 6 2" xfId="33739"/>
    <cellStyle name="Comma 3 7 2 2 2 7" xfId="18663"/>
    <cellStyle name="Comma 3 7 2 2 3" xfId="2861"/>
    <cellStyle name="Comma 3 7 2 2 3 2" xfId="6645"/>
    <cellStyle name="Comma 3 7 2 2 3 2 2" xfId="14157"/>
    <cellStyle name="Comma 3 7 2 2 3 2 2 2" xfId="30363"/>
    <cellStyle name="Comma 3 7 2 2 3 2 3" xfId="22851"/>
    <cellStyle name="Comma 3 7 2 2 3 3" xfId="9008"/>
    <cellStyle name="Comma 3 7 2 2 3 3 2" xfId="16499"/>
    <cellStyle name="Comma 3 7 2 2 3 3 2 2" xfId="32705"/>
    <cellStyle name="Comma 3 7 2 2 3 3 3" xfId="25214"/>
    <cellStyle name="Comma 3 7 2 2 3 4" xfId="10557"/>
    <cellStyle name="Comma 3 7 2 2 3 4 2" xfId="26763"/>
    <cellStyle name="Comma 3 7 2 2 3 5" xfId="17609"/>
    <cellStyle name="Comma 3 7 2 2 3 5 2" xfId="33741"/>
    <cellStyle name="Comma 3 7 2 2 3 6" xfId="19085"/>
    <cellStyle name="Comma 3 7 2 2 4" xfId="3792"/>
    <cellStyle name="Comma 3 7 2 2 4 2" xfId="7502"/>
    <cellStyle name="Comma 3 7 2 2 4 2 2" xfId="15011"/>
    <cellStyle name="Comma 3 7 2 2 4 2 2 2" xfId="31217"/>
    <cellStyle name="Comma 3 7 2 2 4 2 3" xfId="23708"/>
    <cellStyle name="Comma 3 7 2 2 4 3" xfId="9235"/>
    <cellStyle name="Comma 3 7 2 2 4 3 2" xfId="16697"/>
    <cellStyle name="Comma 3 7 2 2 4 3 2 2" xfId="32903"/>
    <cellStyle name="Comma 3 7 2 2 4 3 3" xfId="25441"/>
    <cellStyle name="Comma 3 7 2 2 4 4" xfId="11402"/>
    <cellStyle name="Comma 3 7 2 2 4 4 2" xfId="27608"/>
    <cellStyle name="Comma 3 7 2 2 4 5" xfId="17610"/>
    <cellStyle name="Comma 3 7 2 2 4 5 2" xfId="33742"/>
    <cellStyle name="Comma 3 7 2 2 4 6" xfId="20003"/>
    <cellStyle name="Comma 3 7 2 2 5" xfId="3880"/>
    <cellStyle name="Comma 3 7 2 2 5 2" xfId="5520"/>
    <cellStyle name="Comma 3 7 2 2 5 2 2" xfId="21726"/>
    <cellStyle name="Comma 3 7 2 2 5 3" xfId="17611"/>
    <cellStyle name="Comma 3 7 2 2 5 3 2" xfId="33743"/>
    <cellStyle name="Comma 3 7 2 2 5 4" xfId="20091"/>
    <cellStyle name="Comma 3 7 2 2 6" xfId="4261"/>
    <cellStyle name="Comma 3 7 2 2 6 2" xfId="7931"/>
    <cellStyle name="Comma 3 7 2 2 6 2 2" xfId="15438"/>
    <cellStyle name="Comma 3 7 2 2 6 2 2 2" xfId="31644"/>
    <cellStyle name="Comma 3 7 2 2 6 2 3" xfId="24137"/>
    <cellStyle name="Comma 3 7 2 2 6 3" xfId="9337"/>
    <cellStyle name="Comma 3 7 2 2 6 3 2" xfId="16780"/>
    <cellStyle name="Comma 3 7 2 2 6 3 2 2" xfId="32986"/>
    <cellStyle name="Comma 3 7 2 2 6 3 3" xfId="25543"/>
    <cellStyle name="Comma 3 7 2 2 6 4" xfId="11824"/>
    <cellStyle name="Comma 3 7 2 2 6 4 2" xfId="28030"/>
    <cellStyle name="Comma 3 7 2 2 6 5" xfId="17612"/>
    <cellStyle name="Comma 3 7 2 2 6 5 2" xfId="33744"/>
    <cellStyle name="Comma 3 7 2 2 6 6" xfId="20467"/>
    <cellStyle name="Comma 3 7 2 2 7" xfId="4686"/>
    <cellStyle name="Comma 3 7 2 2 7 2" xfId="8356"/>
    <cellStyle name="Comma 3 7 2 2 7 2 2" xfId="15863"/>
    <cellStyle name="Comma 3 7 2 2 7 2 2 2" xfId="32069"/>
    <cellStyle name="Comma 3 7 2 2 7 2 3" xfId="24562"/>
    <cellStyle name="Comma 3 7 2 2 7 3" xfId="5512"/>
    <cellStyle name="Comma 3 7 2 2 7 3 2" xfId="13041"/>
    <cellStyle name="Comma 3 7 2 2 7 3 2 2" xfId="29247"/>
    <cellStyle name="Comma 3 7 2 2 7 3 3" xfId="21718"/>
    <cellStyle name="Comma 3 7 2 2 7 4" xfId="12249"/>
    <cellStyle name="Comma 3 7 2 2 7 4 2" xfId="28455"/>
    <cellStyle name="Comma 3 7 2 2 7 5" xfId="17613"/>
    <cellStyle name="Comma 3 7 2 2 7 5 2" xfId="33745"/>
    <cellStyle name="Comma 3 7 2 2 7 6" xfId="20892"/>
    <cellStyle name="Comma 3 7 2 2 8" xfId="5114"/>
    <cellStyle name="Comma 3 7 2 2 8 2" xfId="8779"/>
    <cellStyle name="Comma 3 7 2 2 8 2 2" xfId="16286"/>
    <cellStyle name="Comma 3 7 2 2 8 2 2 2" xfId="32492"/>
    <cellStyle name="Comma 3 7 2 2 8 2 3" xfId="24985"/>
    <cellStyle name="Comma 3 7 2 2 8 3" xfId="12671"/>
    <cellStyle name="Comma 3 7 2 2 8 3 2" xfId="28877"/>
    <cellStyle name="Comma 3 7 2 2 8 4" xfId="21320"/>
    <cellStyle name="Comma 3 7 2 2 9" xfId="5785"/>
    <cellStyle name="Comma 3 7 2 2 9 2" xfId="13300"/>
    <cellStyle name="Comma 3 7 2 2 9 2 2" xfId="29506"/>
    <cellStyle name="Comma 3 7 2 2 9 3" xfId="21991"/>
    <cellStyle name="Comma 3 7 2 3" xfId="2263"/>
    <cellStyle name="Comma 3 7 2 3 2" xfId="3114"/>
    <cellStyle name="Comma 3 7 2 3 2 2" xfId="6896"/>
    <cellStyle name="Comma 3 7 2 3 2 2 2" xfId="14407"/>
    <cellStyle name="Comma 3 7 2 3 2 2 2 2" xfId="30613"/>
    <cellStyle name="Comma 3 7 2 3 2 2 3" xfId="23102"/>
    <cellStyle name="Comma 3 7 2 3 2 3" xfId="5587"/>
    <cellStyle name="Comma 3 7 2 3 2 3 2" xfId="13103"/>
    <cellStyle name="Comma 3 7 2 3 2 3 2 2" xfId="29309"/>
    <cellStyle name="Comma 3 7 2 3 2 3 3" xfId="21793"/>
    <cellStyle name="Comma 3 7 2 3 2 4" xfId="10807"/>
    <cellStyle name="Comma 3 7 2 3 2 4 2" xfId="27013"/>
    <cellStyle name="Comma 3 7 2 3 2 5" xfId="17615"/>
    <cellStyle name="Comma 3 7 2 3 2 5 2" xfId="33747"/>
    <cellStyle name="Comma 3 7 2 3 2 6" xfId="19336"/>
    <cellStyle name="Comma 3 7 2 3 3" xfId="6051"/>
    <cellStyle name="Comma 3 7 2 3 3 2" xfId="13563"/>
    <cellStyle name="Comma 3 7 2 3 3 2 2" xfId="29769"/>
    <cellStyle name="Comma 3 7 2 3 3 3" xfId="22257"/>
    <cellStyle name="Comma 3 7 2 3 4" xfId="5423"/>
    <cellStyle name="Comma 3 7 2 3 4 2" xfId="12967"/>
    <cellStyle name="Comma 3 7 2 3 4 2 2" xfId="29173"/>
    <cellStyle name="Comma 3 7 2 3 4 3" xfId="21629"/>
    <cellStyle name="Comma 3 7 2 3 5" xfId="9963"/>
    <cellStyle name="Comma 3 7 2 3 5 2" xfId="26169"/>
    <cellStyle name="Comma 3 7 2 3 6" xfId="17614"/>
    <cellStyle name="Comma 3 7 2 3 6 2" xfId="33746"/>
    <cellStyle name="Comma 3 7 2 3 7" xfId="18491"/>
    <cellStyle name="Comma 3 7 2 4" xfId="2689"/>
    <cellStyle name="Comma 3 7 2 4 2" xfId="6473"/>
    <cellStyle name="Comma 3 7 2 4 2 2" xfId="13985"/>
    <cellStyle name="Comma 3 7 2 4 2 2 2" xfId="30191"/>
    <cellStyle name="Comma 3 7 2 4 2 3" xfId="22679"/>
    <cellStyle name="Comma 3 7 2 4 3" xfId="5516"/>
    <cellStyle name="Comma 3 7 2 4 3 2" xfId="13044"/>
    <cellStyle name="Comma 3 7 2 4 3 2 2" xfId="29250"/>
    <cellStyle name="Comma 3 7 2 4 3 3" xfId="21722"/>
    <cellStyle name="Comma 3 7 2 4 4" xfId="10385"/>
    <cellStyle name="Comma 3 7 2 4 4 2" xfId="26591"/>
    <cellStyle name="Comma 3 7 2 4 5" xfId="17616"/>
    <cellStyle name="Comma 3 7 2 4 5 2" xfId="33748"/>
    <cellStyle name="Comma 3 7 2 4 6" xfId="18913"/>
    <cellStyle name="Comma 3 7 2 5" xfId="3619"/>
    <cellStyle name="Comma 3 7 2 5 2" xfId="7329"/>
    <cellStyle name="Comma 3 7 2 5 2 2" xfId="14838"/>
    <cellStyle name="Comma 3 7 2 5 2 2 2" xfId="31044"/>
    <cellStyle name="Comma 3 7 2 5 2 3" xfId="23535"/>
    <cellStyle name="Comma 3 7 2 5 3" xfId="9123"/>
    <cellStyle name="Comma 3 7 2 5 3 2" xfId="16601"/>
    <cellStyle name="Comma 3 7 2 5 3 2 2" xfId="32807"/>
    <cellStyle name="Comma 3 7 2 5 3 3" xfId="25329"/>
    <cellStyle name="Comma 3 7 2 5 4" xfId="11230"/>
    <cellStyle name="Comma 3 7 2 5 4 2" xfId="27436"/>
    <cellStyle name="Comma 3 7 2 5 5" xfId="17617"/>
    <cellStyle name="Comma 3 7 2 5 5 2" xfId="33749"/>
    <cellStyle name="Comma 3 7 2 5 6" xfId="19830"/>
    <cellStyle name="Comma 3 7 2 6" xfId="3394"/>
    <cellStyle name="Comma 3 7 2 6 2" xfId="9177"/>
    <cellStyle name="Comma 3 7 2 6 2 2" xfId="25383"/>
    <cellStyle name="Comma 3 7 2 6 3" xfId="17618"/>
    <cellStyle name="Comma 3 7 2 6 3 2" xfId="33750"/>
    <cellStyle name="Comma 3 7 2 6 4" xfId="19612"/>
    <cellStyle name="Comma 3 7 2 7" xfId="4089"/>
    <cellStyle name="Comma 3 7 2 7 2" xfId="7759"/>
    <cellStyle name="Comma 3 7 2 7 2 2" xfId="15266"/>
    <cellStyle name="Comma 3 7 2 7 2 2 2" xfId="31472"/>
    <cellStyle name="Comma 3 7 2 7 2 3" xfId="23965"/>
    <cellStyle name="Comma 3 7 2 7 3" xfId="9214"/>
    <cellStyle name="Comma 3 7 2 7 3 2" xfId="16680"/>
    <cellStyle name="Comma 3 7 2 7 3 2 2" xfId="32886"/>
    <cellStyle name="Comma 3 7 2 7 3 3" xfId="25420"/>
    <cellStyle name="Comma 3 7 2 7 4" xfId="11652"/>
    <cellStyle name="Comma 3 7 2 7 4 2" xfId="27858"/>
    <cellStyle name="Comma 3 7 2 7 5" xfId="17619"/>
    <cellStyle name="Comma 3 7 2 7 5 2" xfId="33751"/>
    <cellStyle name="Comma 3 7 2 7 6" xfId="20295"/>
    <cellStyle name="Comma 3 7 2 8" xfId="4514"/>
    <cellStyle name="Comma 3 7 2 8 2" xfId="8184"/>
    <cellStyle name="Comma 3 7 2 8 2 2" xfId="15691"/>
    <cellStyle name="Comma 3 7 2 8 2 2 2" xfId="31897"/>
    <cellStyle name="Comma 3 7 2 8 2 3" xfId="24390"/>
    <cellStyle name="Comma 3 7 2 8 3" xfId="7588"/>
    <cellStyle name="Comma 3 7 2 8 3 2" xfId="15096"/>
    <cellStyle name="Comma 3 7 2 8 3 2 2" xfId="31302"/>
    <cellStyle name="Comma 3 7 2 8 3 3" xfId="23794"/>
    <cellStyle name="Comma 3 7 2 8 4" xfId="12077"/>
    <cellStyle name="Comma 3 7 2 8 4 2" xfId="28283"/>
    <cellStyle name="Comma 3 7 2 8 5" xfId="17620"/>
    <cellStyle name="Comma 3 7 2 8 5 2" xfId="33752"/>
    <cellStyle name="Comma 3 7 2 8 6" xfId="20720"/>
    <cellStyle name="Comma 3 7 2 9" xfId="4941"/>
    <cellStyle name="Comma 3 7 2 9 2" xfId="8607"/>
    <cellStyle name="Comma 3 7 2 9 2 2" xfId="16114"/>
    <cellStyle name="Comma 3 7 2 9 2 2 2" xfId="32320"/>
    <cellStyle name="Comma 3 7 2 9 2 3" xfId="24813"/>
    <cellStyle name="Comma 3 7 2 9 3" xfId="12499"/>
    <cellStyle name="Comma 3 7 2 9 3 2" xfId="28705"/>
    <cellStyle name="Comma 3 7 2 9 4" xfId="21147"/>
    <cellStyle name="Comma 3 7 3" xfId="1761"/>
    <cellStyle name="Comma 3 7 3 10" xfId="5626"/>
    <cellStyle name="Comma 3 7 3 10 2" xfId="13141"/>
    <cellStyle name="Comma 3 7 3 10 2 2" xfId="29347"/>
    <cellStyle name="Comma 3 7 3 10 3" xfId="21832"/>
    <cellStyle name="Comma 3 7 3 11" xfId="9554"/>
    <cellStyle name="Comma 3 7 3 11 2" xfId="25760"/>
    <cellStyle name="Comma 3 7 3 12" xfId="17621"/>
    <cellStyle name="Comma 3 7 3 12 2" xfId="33753"/>
    <cellStyle name="Comma 3 7 3 13" xfId="18079"/>
    <cellStyle name="Comma 3 7 3 2" xfId="1933"/>
    <cellStyle name="Comma 3 7 3 2 10" xfId="9713"/>
    <cellStyle name="Comma 3 7 3 2 10 2" xfId="25919"/>
    <cellStyle name="Comma 3 7 3 2 11" xfId="17622"/>
    <cellStyle name="Comma 3 7 3 2 11 2" xfId="33754"/>
    <cellStyle name="Comma 3 7 3 2 12" xfId="18239"/>
    <cellStyle name="Comma 3 7 3 2 2" xfId="2440"/>
    <cellStyle name="Comma 3 7 3 2 2 2" xfId="3287"/>
    <cellStyle name="Comma 3 7 3 2 2 2 2" xfId="7069"/>
    <cellStyle name="Comma 3 7 3 2 2 2 2 2" xfId="14580"/>
    <cellStyle name="Comma 3 7 3 2 2 2 2 2 2" xfId="30786"/>
    <cellStyle name="Comma 3 7 3 2 2 2 2 3" xfId="23275"/>
    <cellStyle name="Comma 3 7 3 2 2 2 3" xfId="9014"/>
    <cellStyle name="Comma 3 7 3 2 2 2 3 2" xfId="16505"/>
    <cellStyle name="Comma 3 7 3 2 2 2 3 2 2" xfId="32711"/>
    <cellStyle name="Comma 3 7 3 2 2 2 3 3" xfId="25220"/>
    <cellStyle name="Comma 3 7 3 2 2 2 4" xfId="10980"/>
    <cellStyle name="Comma 3 7 3 2 2 2 4 2" xfId="27186"/>
    <cellStyle name="Comma 3 7 3 2 2 2 5" xfId="17624"/>
    <cellStyle name="Comma 3 7 3 2 2 2 5 2" xfId="33756"/>
    <cellStyle name="Comma 3 7 3 2 2 2 6" xfId="19509"/>
    <cellStyle name="Comma 3 7 3 2 2 3" xfId="6224"/>
    <cellStyle name="Comma 3 7 3 2 2 3 2" xfId="13736"/>
    <cellStyle name="Comma 3 7 3 2 2 3 2 2" xfId="29942"/>
    <cellStyle name="Comma 3 7 3 2 2 3 3" xfId="22430"/>
    <cellStyle name="Comma 3 7 3 2 2 4" xfId="5215"/>
    <cellStyle name="Comma 3 7 3 2 2 4 2" xfId="12771"/>
    <cellStyle name="Comma 3 7 3 2 2 4 2 2" xfId="28977"/>
    <cellStyle name="Comma 3 7 3 2 2 4 3" xfId="21421"/>
    <cellStyle name="Comma 3 7 3 2 2 5" xfId="10136"/>
    <cellStyle name="Comma 3 7 3 2 2 5 2" xfId="26342"/>
    <cellStyle name="Comma 3 7 3 2 2 6" xfId="17623"/>
    <cellStyle name="Comma 3 7 3 2 2 6 2" xfId="33755"/>
    <cellStyle name="Comma 3 7 3 2 2 7" xfId="18664"/>
    <cellStyle name="Comma 3 7 3 2 3" xfId="2862"/>
    <cellStyle name="Comma 3 7 3 2 3 2" xfId="6646"/>
    <cellStyle name="Comma 3 7 3 2 3 2 2" xfId="14158"/>
    <cellStyle name="Comma 3 7 3 2 3 2 2 2" xfId="30364"/>
    <cellStyle name="Comma 3 7 3 2 3 2 3" xfId="22852"/>
    <cellStyle name="Comma 3 7 3 2 3 3" xfId="5422"/>
    <cellStyle name="Comma 3 7 3 2 3 3 2" xfId="12966"/>
    <cellStyle name="Comma 3 7 3 2 3 3 2 2" xfId="29172"/>
    <cellStyle name="Comma 3 7 3 2 3 3 3" xfId="21628"/>
    <cellStyle name="Comma 3 7 3 2 3 4" xfId="10558"/>
    <cellStyle name="Comma 3 7 3 2 3 4 2" xfId="26764"/>
    <cellStyle name="Comma 3 7 3 2 3 5" xfId="17625"/>
    <cellStyle name="Comma 3 7 3 2 3 5 2" xfId="33757"/>
    <cellStyle name="Comma 3 7 3 2 3 6" xfId="19086"/>
    <cellStyle name="Comma 3 7 3 2 4" xfId="3793"/>
    <cellStyle name="Comma 3 7 3 2 4 2" xfId="7503"/>
    <cellStyle name="Comma 3 7 3 2 4 2 2" xfId="15012"/>
    <cellStyle name="Comma 3 7 3 2 4 2 2 2" xfId="31218"/>
    <cellStyle name="Comma 3 7 3 2 4 2 3" xfId="23709"/>
    <cellStyle name="Comma 3 7 3 2 4 3" xfId="5210"/>
    <cellStyle name="Comma 3 7 3 2 4 3 2" xfId="12766"/>
    <cellStyle name="Comma 3 7 3 2 4 3 2 2" xfId="28972"/>
    <cellStyle name="Comma 3 7 3 2 4 3 3" xfId="21416"/>
    <cellStyle name="Comma 3 7 3 2 4 4" xfId="11403"/>
    <cellStyle name="Comma 3 7 3 2 4 4 2" xfId="27609"/>
    <cellStyle name="Comma 3 7 3 2 4 5" xfId="17626"/>
    <cellStyle name="Comma 3 7 3 2 4 5 2" xfId="33758"/>
    <cellStyle name="Comma 3 7 3 2 4 6" xfId="20004"/>
    <cellStyle name="Comma 3 7 3 2 5" xfId="3884"/>
    <cellStyle name="Comma 3 7 3 2 5 2" xfId="8914"/>
    <cellStyle name="Comma 3 7 3 2 5 2 2" xfId="25120"/>
    <cellStyle name="Comma 3 7 3 2 5 3" xfId="17627"/>
    <cellStyle name="Comma 3 7 3 2 5 3 2" xfId="33759"/>
    <cellStyle name="Comma 3 7 3 2 5 4" xfId="20095"/>
    <cellStyle name="Comma 3 7 3 2 6" xfId="4262"/>
    <cellStyle name="Comma 3 7 3 2 6 2" xfId="7932"/>
    <cellStyle name="Comma 3 7 3 2 6 2 2" xfId="15439"/>
    <cellStyle name="Comma 3 7 3 2 6 2 2 2" xfId="31645"/>
    <cellStyle name="Comma 3 7 3 2 6 2 3" xfId="24138"/>
    <cellStyle name="Comma 3 7 3 2 6 3" xfId="5275"/>
    <cellStyle name="Comma 3 7 3 2 6 3 2" xfId="12824"/>
    <cellStyle name="Comma 3 7 3 2 6 3 2 2" xfId="29030"/>
    <cellStyle name="Comma 3 7 3 2 6 3 3" xfId="21481"/>
    <cellStyle name="Comma 3 7 3 2 6 4" xfId="11825"/>
    <cellStyle name="Comma 3 7 3 2 6 4 2" xfId="28031"/>
    <cellStyle name="Comma 3 7 3 2 6 5" xfId="17628"/>
    <cellStyle name="Comma 3 7 3 2 6 5 2" xfId="33760"/>
    <cellStyle name="Comma 3 7 3 2 6 6" xfId="20468"/>
    <cellStyle name="Comma 3 7 3 2 7" xfId="4687"/>
    <cellStyle name="Comma 3 7 3 2 7 2" xfId="8357"/>
    <cellStyle name="Comma 3 7 3 2 7 2 2" xfId="15864"/>
    <cellStyle name="Comma 3 7 3 2 7 2 2 2" xfId="32070"/>
    <cellStyle name="Comma 3 7 3 2 7 2 3" xfId="24563"/>
    <cellStyle name="Comma 3 7 3 2 7 3" xfId="8896"/>
    <cellStyle name="Comma 3 7 3 2 7 3 2" xfId="16399"/>
    <cellStyle name="Comma 3 7 3 2 7 3 2 2" xfId="32605"/>
    <cellStyle name="Comma 3 7 3 2 7 3 3" xfId="25102"/>
    <cellStyle name="Comma 3 7 3 2 7 4" xfId="12250"/>
    <cellStyle name="Comma 3 7 3 2 7 4 2" xfId="28456"/>
    <cellStyle name="Comma 3 7 3 2 7 5" xfId="17629"/>
    <cellStyle name="Comma 3 7 3 2 7 5 2" xfId="33761"/>
    <cellStyle name="Comma 3 7 3 2 7 6" xfId="20893"/>
    <cellStyle name="Comma 3 7 3 2 8" xfId="5115"/>
    <cellStyle name="Comma 3 7 3 2 8 2" xfId="8780"/>
    <cellStyle name="Comma 3 7 3 2 8 2 2" xfId="16287"/>
    <cellStyle name="Comma 3 7 3 2 8 2 2 2" xfId="32493"/>
    <cellStyle name="Comma 3 7 3 2 8 2 3" xfId="24986"/>
    <cellStyle name="Comma 3 7 3 2 8 3" xfId="12672"/>
    <cellStyle name="Comma 3 7 3 2 8 3 2" xfId="28878"/>
    <cellStyle name="Comma 3 7 3 2 8 4" xfId="21321"/>
    <cellStyle name="Comma 3 7 3 2 9" xfId="5786"/>
    <cellStyle name="Comma 3 7 3 2 9 2" xfId="13301"/>
    <cellStyle name="Comma 3 7 3 2 9 2 2" xfId="29507"/>
    <cellStyle name="Comma 3 7 3 2 9 3" xfId="21992"/>
    <cellStyle name="Comma 3 7 3 3" xfId="2279"/>
    <cellStyle name="Comma 3 7 3 3 2" xfId="3128"/>
    <cellStyle name="Comma 3 7 3 3 2 2" xfId="6910"/>
    <cellStyle name="Comma 3 7 3 3 2 2 2" xfId="14421"/>
    <cellStyle name="Comma 3 7 3 3 2 2 2 2" xfId="30627"/>
    <cellStyle name="Comma 3 7 3 3 2 2 3" xfId="23116"/>
    <cellStyle name="Comma 3 7 3 3 2 3" xfId="8894"/>
    <cellStyle name="Comma 3 7 3 3 2 3 2" xfId="16397"/>
    <cellStyle name="Comma 3 7 3 3 2 3 2 2" xfId="32603"/>
    <cellStyle name="Comma 3 7 3 3 2 3 3" xfId="25100"/>
    <cellStyle name="Comma 3 7 3 3 2 4" xfId="10821"/>
    <cellStyle name="Comma 3 7 3 3 2 4 2" xfId="27027"/>
    <cellStyle name="Comma 3 7 3 3 2 5" xfId="17631"/>
    <cellStyle name="Comma 3 7 3 3 2 5 2" xfId="33763"/>
    <cellStyle name="Comma 3 7 3 3 2 6" xfId="19350"/>
    <cellStyle name="Comma 3 7 3 3 3" xfId="6065"/>
    <cellStyle name="Comma 3 7 3 3 3 2" xfId="13577"/>
    <cellStyle name="Comma 3 7 3 3 3 2 2" xfId="29783"/>
    <cellStyle name="Comma 3 7 3 3 3 3" xfId="22271"/>
    <cellStyle name="Comma 3 7 3 3 4" xfId="9053"/>
    <cellStyle name="Comma 3 7 3 3 4 2" xfId="16538"/>
    <cellStyle name="Comma 3 7 3 3 4 2 2" xfId="32744"/>
    <cellStyle name="Comma 3 7 3 3 4 3" xfId="25259"/>
    <cellStyle name="Comma 3 7 3 3 5" xfId="9977"/>
    <cellStyle name="Comma 3 7 3 3 5 2" xfId="26183"/>
    <cellStyle name="Comma 3 7 3 3 6" xfId="17630"/>
    <cellStyle name="Comma 3 7 3 3 6 2" xfId="33762"/>
    <cellStyle name="Comma 3 7 3 3 7" xfId="18505"/>
    <cellStyle name="Comma 3 7 3 4" xfId="2703"/>
    <cellStyle name="Comma 3 7 3 4 2" xfId="6487"/>
    <cellStyle name="Comma 3 7 3 4 2 2" xfId="13999"/>
    <cellStyle name="Comma 3 7 3 4 2 2 2" xfId="30205"/>
    <cellStyle name="Comma 3 7 3 4 2 3" xfId="22693"/>
    <cellStyle name="Comma 3 7 3 4 3" xfId="8955"/>
    <cellStyle name="Comma 3 7 3 4 3 2" xfId="16450"/>
    <cellStyle name="Comma 3 7 3 4 3 2 2" xfId="32656"/>
    <cellStyle name="Comma 3 7 3 4 3 3" xfId="25161"/>
    <cellStyle name="Comma 3 7 3 4 4" xfId="10399"/>
    <cellStyle name="Comma 3 7 3 4 4 2" xfId="26605"/>
    <cellStyle name="Comma 3 7 3 4 5" xfId="17632"/>
    <cellStyle name="Comma 3 7 3 4 5 2" xfId="33764"/>
    <cellStyle name="Comma 3 7 3 4 6" xfId="18927"/>
    <cellStyle name="Comma 3 7 3 5" xfId="3633"/>
    <cellStyle name="Comma 3 7 3 5 2" xfId="7343"/>
    <cellStyle name="Comma 3 7 3 5 2 2" xfId="14852"/>
    <cellStyle name="Comma 3 7 3 5 2 2 2" xfId="31058"/>
    <cellStyle name="Comma 3 7 3 5 2 3" xfId="23549"/>
    <cellStyle name="Comma 3 7 3 5 3" xfId="5477"/>
    <cellStyle name="Comma 3 7 3 5 3 2" xfId="13015"/>
    <cellStyle name="Comma 3 7 3 5 3 2 2" xfId="29221"/>
    <cellStyle name="Comma 3 7 3 5 3 3" xfId="21683"/>
    <cellStyle name="Comma 3 7 3 5 4" xfId="11244"/>
    <cellStyle name="Comma 3 7 3 5 4 2" xfId="27450"/>
    <cellStyle name="Comma 3 7 3 5 5" xfId="17633"/>
    <cellStyle name="Comma 3 7 3 5 5 2" xfId="33765"/>
    <cellStyle name="Comma 3 7 3 5 6" xfId="19844"/>
    <cellStyle name="Comma 3 7 3 6" xfId="3910"/>
    <cellStyle name="Comma 3 7 3 6 2" xfId="5417"/>
    <cellStyle name="Comma 3 7 3 6 2 2" xfId="21623"/>
    <cellStyle name="Comma 3 7 3 6 3" xfId="17634"/>
    <cellStyle name="Comma 3 7 3 6 3 2" xfId="33766"/>
    <cellStyle name="Comma 3 7 3 6 4" xfId="20119"/>
    <cellStyle name="Comma 3 7 3 7" xfId="4103"/>
    <cellStyle name="Comma 3 7 3 7 2" xfId="7773"/>
    <cellStyle name="Comma 3 7 3 7 2 2" xfId="15280"/>
    <cellStyle name="Comma 3 7 3 7 2 2 2" xfId="31486"/>
    <cellStyle name="Comma 3 7 3 7 2 3" xfId="23979"/>
    <cellStyle name="Comma 3 7 3 7 3" xfId="5403"/>
    <cellStyle name="Comma 3 7 3 7 3 2" xfId="12950"/>
    <cellStyle name="Comma 3 7 3 7 3 2 2" xfId="29156"/>
    <cellStyle name="Comma 3 7 3 7 3 3" xfId="21609"/>
    <cellStyle name="Comma 3 7 3 7 4" xfId="11666"/>
    <cellStyle name="Comma 3 7 3 7 4 2" xfId="27872"/>
    <cellStyle name="Comma 3 7 3 7 5" xfId="17635"/>
    <cellStyle name="Comma 3 7 3 7 5 2" xfId="33767"/>
    <cellStyle name="Comma 3 7 3 7 6" xfId="20309"/>
    <cellStyle name="Comma 3 7 3 8" xfId="4528"/>
    <cellStyle name="Comma 3 7 3 8 2" xfId="8198"/>
    <cellStyle name="Comma 3 7 3 8 2 2" xfId="15705"/>
    <cellStyle name="Comma 3 7 3 8 2 2 2" xfId="31911"/>
    <cellStyle name="Comma 3 7 3 8 2 3" xfId="24404"/>
    <cellStyle name="Comma 3 7 3 8 3" xfId="8979"/>
    <cellStyle name="Comma 3 7 3 8 3 2" xfId="16473"/>
    <cellStyle name="Comma 3 7 3 8 3 2 2" xfId="32679"/>
    <cellStyle name="Comma 3 7 3 8 3 3" xfId="25185"/>
    <cellStyle name="Comma 3 7 3 8 4" xfId="12091"/>
    <cellStyle name="Comma 3 7 3 8 4 2" xfId="28297"/>
    <cellStyle name="Comma 3 7 3 8 5" xfId="17636"/>
    <cellStyle name="Comma 3 7 3 8 5 2" xfId="33768"/>
    <cellStyle name="Comma 3 7 3 8 6" xfId="20734"/>
    <cellStyle name="Comma 3 7 3 9" xfId="4955"/>
    <cellStyle name="Comma 3 7 3 9 2" xfId="8621"/>
    <cellStyle name="Comma 3 7 3 9 2 2" xfId="16128"/>
    <cellStyle name="Comma 3 7 3 9 2 2 2" xfId="32334"/>
    <cellStyle name="Comma 3 7 3 9 2 3" xfId="24827"/>
    <cellStyle name="Comma 3 7 3 9 3" xfId="12513"/>
    <cellStyle name="Comma 3 7 3 9 3 2" xfId="28719"/>
    <cellStyle name="Comma 3 7 3 9 4" xfId="21161"/>
    <cellStyle name="Comma 3 7 4" xfId="1779"/>
    <cellStyle name="Comma 3 7 4 10" xfId="5640"/>
    <cellStyle name="Comma 3 7 4 10 2" xfId="13155"/>
    <cellStyle name="Comma 3 7 4 10 2 2" xfId="29361"/>
    <cellStyle name="Comma 3 7 4 10 3" xfId="21846"/>
    <cellStyle name="Comma 3 7 4 11" xfId="9568"/>
    <cellStyle name="Comma 3 7 4 11 2" xfId="25774"/>
    <cellStyle name="Comma 3 7 4 12" xfId="17637"/>
    <cellStyle name="Comma 3 7 4 12 2" xfId="33769"/>
    <cellStyle name="Comma 3 7 4 13" xfId="18093"/>
    <cellStyle name="Comma 3 7 4 2" xfId="1934"/>
    <cellStyle name="Comma 3 7 4 2 10" xfId="9714"/>
    <cellStyle name="Comma 3 7 4 2 10 2" xfId="25920"/>
    <cellStyle name="Comma 3 7 4 2 11" xfId="17638"/>
    <cellStyle name="Comma 3 7 4 2 11 2" xfId="33770"/>
    <cellStyle name="Comma 3 7 4 2 12" xfId="18240"/>
    <cellStyle name="Comma 3 7 4 2 2" xfId="2441"/>
    <cellStyle name="Comma 3 7 4 2 2 2" xfId="3288"/>
    <cellStyle name="Comma 3 7 4 2 2 2 2" xfId="7070"/>
    <cellStyle name="Comma 3 7 4 2 2 2 2 2" xfId="14581"/>
    <cellStyle name="Comma 3 7 4 2 2 2 2 2 2" xfId="30787"/>
    <cellStyle name="Comma 3 7 4 2 2 2 2 3" xfId="23276"/>
    <cellStyle name="Comma 3 7 4 2 2 2 3" xfId="5449"/>
    <cellStyle name="Comma 3 7 4 2 2 2 3 2" xfId="12991"/>
    <cellStyle name="Comma 3 7 4 2 2 2 3 2 2" xfId="29197"/>
    <cellStyle name="Comma 3 7 4 2 2 2 3 3" xfId="21655"/>
    <cellStyle name="Comma 3 7 4 2 2 2 4" xfId="10981"/>
    <cellStyle name="Comma 3 7 4 2 2 2 4 2" xfId="27187"/>
    <cellStyle name="Comma 3 7 4 2 2 2 5" xfId="17640"/>
    <cellStyle name="Comma 3 7 4 2 2 2 5 2" xfId="33772"/>
    <cellStyle name="Comma 3 7 4 2 2 2 6" xfId="19510"/>
    <cellStyle name="Comma 3 7 4 2 2 3" xfId="6225"/>
    <cellStyle name="Comma 3 7 4 2 2 3 2" xfId="13737"/>
    <cellStyle name="Comma 3 7 4 2 2 3 2 2" xfId="29943"/>
    <cellStyle name="Comma 3 7 4 2 2 3 3" xfId="22431"/>
    <cellStyle name="Comma 3 7 4 2 2 4" xfId="9338"/>
    <cellStyle name="Comma 3 7 4 2 2 4 2" xfId="16781"/>
    <cellStyle name="Comma 3 7 4 2 2 4 2 2" xfId="32987"/>
    <cellStyle name="Comma 3 7 4 2 2 4 3" xfId="25544"/>
    <cellStyle name="Comma 3 7 4 2 2 5" xfId="10137"/>
    <cellStyle name="Comma 3 7 4 2 2 5 2" xfId="26343"/>
    <cellStyle name="Comma 3 7 4 2 2 6" xfId="17639"/>
    <cellStyle name="Comma 3 7 4 2 2 6 2" xfId="33771"/>
    <cellStyle name="Comma 3 7 4 2 2 7" xfId="18665"/>
    <cellStyle name="Comma 3 7 4 2 3" xfId="2863"/>
    <cellStyle name="Comma 3 7 4 2 3 2" xfId="6647"/>
    <cellStyle name="Comma 3 7 4 2 3 2 2" xfId="14159"/>
    <cellStyle name="Comma 3 7 4 2 3 2 2 2" xfId="30365"/>
    <cellStyle name="Comma 3 7 4 2 3 2 3" xfId="22853"/>
    <cellStyle name="Comma 3 7 4 2 3 3" xfId="8881"/>
    <cellStyle name="Comma 3 7 4 2 3 3 2" xfId="16385"/>
    <cellStyle name="Comma 3 7 4 2 3 3 2 2" xfId="32591"/>
    <cellStyle name="Comma 3 7 4 2 3 3 3" xfId="25087"/>
    <cellStyle name="Comma 3 7 4 2 3 4" xfId="10559"/>
    <cellStyle name="Comma 3 7 4 2 3 4 2" xfId="26765"/>
    <cellStyle name="Comma 3 7 4 2 3 5" xfId="17641"/>
    <cellStyle name="Comma 3 7 4 2 3 5 2" xfId="33773"/>
    <cellStyle name="Comma 3 7 4 2 3 6" xfId="19087"/>
    <cellStyle name="Comma 3 7 4 2 4" xfId="3794"/>
    <cellStyle name="Comma 3 7 4 2 4 2" xfId="7504"/>
    <cellStyle name="Comma 3 7 4 2 4 2 2" xfId="15013"/>
    <cellStyle name="Comma 3 7 4 2 4 2 2 2" xfId="31219"/>
    <cellStyle name="Comma 3 7 4 2 4 2 3" xfId="23710"/>
    <cellStyle name="Comma 3 7 4 2 4 3" xfId="9103"/>
    <cellStyle name="Comma 3 7 4 2 4 3 2" xfId="16581"/>
    <cellStyle name="Comma 3 7 4 2 4 3 2 2" xfId="32787"/>
    <cellStyle name="Comma 3 7 4 2 4 3 3" xfId="25309"/>
    <cellStyle name="Comma 3 7 4 2 4 4" xfId="11404"/>
    <cellStyle name="Comma 3 7 4 2 4 4 2" xfId="27610"/>
    <cellStyle name="Comma 3 7 4 2 4 5" xfId="17642"/>
    <cellStyle name="Comma 3 7 4 2 4 5 2" xfId="33774"/>
    <cellStyle name="Comma 3 7 4 2 4 6" xfId="20005"/>
    <cellStyle name="Comma 3 7 4 2 5" xfId="3902"/>
    <cellStyle name="Comma 3 7 4 2 5 2" xfId="9232"/>
    <cellStyle name="Comma 3 7 4 2 5 2 2" xfId="25438"/>
    <cellStyle name="Comma 3 7 4 2 5 3" xfId="17643"/>
    <cellStyle name="Comma 3 7 4 2 5 3 2" xfId="33775"/>
    <cellStyle name="Comma 3 7 4 2 5 4" xfId="20113"/>
    <cellStyle name="Comma 3 7 4 2 6" xfId="4263"/>
    <cellStyle name="Comma 3 7 4 2 6 2" xfId="7933"/>
    <cellStyle name="Comma 3 7 4 2 6 2 2" xfId="15440"/>
    <cellStyle name="Comma 3 7 4 2 6 2 2 2" xfId="31646"/>
    <cellStyle name="Comma 3 7 4 2 6 2 3" xfId="24139"/>
    <cellStyle name="Comma 3 7 4 2 6 3" xfId="9215"/>
    <cellStyle name="Comma 3 7 4 2 6 3 2" xfId="16681"/>
    <cellStyle name="Comma 3 7 4 2 6 3 2 2" xfId="32887"/>
    <cellStyle name="Comma 3 7 4 2 6 3 3" xfId="25421"/>
    <cellStyle name="Comma 3 7 4 2 6 4" xfId="11826"/>
    <cellStyle name="Comma 3 7 4 2 6 4 2" xfId="28032"/>
    <cellStyle name="Comma 3 7 4 2 6 5" xfId="17644"/>
    <cellStyle name="Comma 3 7 4 2 6 5 2" xfId="33776"/>
    <cellStyle name="Comma 3 7 4 2 6 6" xfId="20469"/>
    <cellStyle name="Comma 3 7 4 2 7" xfId="4688"/>
    <cellStyle name="Comma 3 7 4 2 7 2" xfId="8358"/>
    <cellStyle name="Comma 3 7 4 2 7 2 2" xfId="15865"/>
    <cellStyle name="Comma 3 7 4 2 7 2 2 2" xfId="32071"/>
    <cellStyle name="Comma 3 7 4 2 7 2 3" xfId="24564"/>
    <cellStyle name="Comma 3 7 4 2 7 3" xfId="9012"/>
    <cellStyle name="Comma 3 7 4 2 7 3 2" xfId="16503"/>
    <cellStyle name="Comma 3 7 4 2 7 3 2 2" xfId="32709"/>
    <cellStyle name="Comma 3 7 4 2 7 3 3" xfId="25218"/>
    <cellStyle name="Comma 3 7 4 2 7 4" xfId="12251"/>
    <cellStyle name="Comma 3 7 4 2 7 4 2" xfId="28457"/>
    <cellStyle name="Comma 3 7 4 2 7 5" xfId="17645"/>
    <cellStyle name="Comma 3 7 4 2 7 5 2" xfId="33777"/>
    <cellStyle name="Comma 3 7 4 2 7 6" xfId="20894"/>
    <cellStyle name="Comma 3 7 4 2 8" xfId="5116"/>
    <cellStyle name="Comma 3 7 4 2 8 2" xfId="8781"/>
    <cellStyle name="Comma 3 7 4 2 8 2 2" xfId="16288"/>
    <cellStyle name="Comma 3 7 4 2 8 2 2 2" xfId="32494"/>
    <cellStyle name="Comma 3 7 4 2 8 2 3" xfId="24987"/>
    <cellStyle name="Comma 3 7 4 2 8 3" xfId="12673"/>
    <cellStyle name="Comma 3 7 4 2 8 3 2" xfId="28879"/>
    <cellStyle name="Comma 3 7 4 2 8 4" xfId="21322"/>
    <cellStyle name="Comma 3 7 4 2 9" xfId="5787"/>
    <cellStyle name="Comma 3 7 4 2 9 2" xfId="13302"/>
    <cellStyle name="Comma 3 7 4 2 9 2 2" xfId="29508"/>
    <cellStyle name="Comma 3 7 4 2 9 3" xfId="21993"/>
    <cellStyle name="Comma 3 7 4 3" xfId="2295"/>
    <cellStyle name="Comma 3 7 4 3 2" xfId="3142"/>
    <cellStyle name="Comma 3 7 4 3 2 2" xfId="6924"/>
    <cellStyle name="Comma 3 7 4 3 2 2 2" xfId="14435"/>
    <cellStyle name="Comma 3 7 4 3 2 2 2 2" xfId="30641"/>
    <cellStyle name="Comma 3 7 4 3 2 2 3" xfId="23130"/>
    <cellStyle name="Comma 3 7 4 3 2 3" xfId="5567"/>
    <cellStyle name="Comma 3 7 4 3 2 3 2" xfId="13084"/>
    <cellStyle name="Comma 3 7 4 3 2 3 2 2" xfId="29290"/>
    <cellStyle name="Comma 3 7 4 3 2 3 3" xfId="21773"/>
    <cellStyle name="Comma 3 7 4 3 2 4" xfId="10835"/>
    <cellStyle name="Comma 3 7 4 3 2 4 2" xfId="27041"/>
    <cellStyle name="Comma 3 7 4 3 2 5" xfId="17647"/>
    <cellStyle name="Comma 3 7 4 3 2 5 2" xfId="33779"/>
    <cellStyle name="Comma 3 7 4 3 2 6" xfId="19364"/>
    <cellStyle name="Comma 3 7 4 3 3" xfId="6079"/>
    <cellStyle name="Comma 3 7 4 3 3 2" xfId="13591"/>
    <cellStyle name="Comma 3 7 4 3 3 2 2" xfId="29797"/>
    <cellStyle name="Comma 3 7 4 3 3 3" xfId="22285"/>
    <cellStyle name="Comma 3 7 4 3 4" xfId="9196"/>
    <cellStyle name="Comma 3 7 4 3 4 2" xfId="16666"/>
    <cellStyle name="Comma 3 7 4 3 4 2 2" xfId="32872"/>
    <cellStyle name="Comma 3 7 4 3 4 3" xfId="25402"/>
    <cellStyle name="Comma 3 7 4 3 5" xfId="9991"/>
    <cellStyle name="Comma 3 7 4 3 5 2" xfId="26197"/>
    <cellStyle name="Comma 3 7 4 3 6" xfId="17646"/>
    <cellStyle name="Comma 3 7 4 3 6 2" xfId="33778"/>
    <cellStyle name="Comma 3 7 4 3 7" xfId="18519"/>
    <cellStyle name="Comma 3 7 4 4" xfId="2717"/>
    <cellStyle name="Comma 3 7 4 4 2" xfId="6501"/>
    <cellStyle name="Comma 3 7 4 4 2 2" xfId="14013"/>
    <cellStyle name="Comma 3 7 4 4 2 2 2" xfId="30219"/>
    <cellStyle name="Comma 3 7 4 4 2 3" xfId="22707"/>
    <cellStyle name="Comma 3 7 4 4 3" xfId="8964"/>
    <cellStyle name="Comma 3 7 4 4 3 2" xfId="16458"/>
    <cellStyle name="Comma 3 7 4 4 3 2 2" xfId="32664"/>
    <cellStyle name="Comma 3 7 4 4 3 3" xfId="25170"/>
    <cellStyle name="Comma 3 7 4 4 4" xfId="10413"/>
    <cellStyle name="Comma 3 7 4 4 4 2" xfId="26619"/>
    <cellStyle name="Comma 3 7 4 4 5" xfId="17648"/>
    <cellStyle name="Comma 3 7 4 4 5 2" xfId="33780"/>
    <cellStyle name="Comma 3 7 4 4 6" xfId="18941"/>
    <cellStyle name="Comma 3 7 4 5" xfId="3647"/>
    <cellStyle name="Comma 3 7 4 5 2" xfId="7357"/>
    <cellStyle name="Comma 3 7 4 5 2 2" xfId="14866"/>
    <cellStyle name="Comma 3 7 4 5 2 2 2" xfId="31072"/>
    <cellStyle name="Comma 3 7 4 5 2 3" xfId="23563"/>
    <cellStyle name="Comma 3 7 4 5 3" xfId="9286"/>
    <cellStyle name="Comma 3 7 4 5 3 2" xfId="16742"/>
    <cellStyle name="Comma 3 7 4 5 3 2 2" xfId="32948"/>
    <cellStyle name="Comma 3 7 4 5 3 3" xfId="25492"/>
    <cellStyle name="Comma 3 7 4 5 4" xfId="11258"/>
    <cellStyle name="Comma 3 7 4 5 4 2" xfId="27464"/>
    <cellStyle name="Comma 3 7 4 5 5" xfId="17649"/>
    <cellStyle name="Comma 3 7 4 5 5 2" xfId="33781"/>
    <cellStyle name="Comma 3 7 4 5 6" xfId="19858"/>
    <cellStyle name="Comma 3 7 4 6" xfId="3593"/>
    <cellStyle name="Comma 3 7 4 6 2" xfId="5532"/>
    <cellStyle name="Comma 3 7 4 6 2 2" xfId="21738"/>
    <cellStyle name="Comma 3 7 4 6 3" xfId="17650"/>
    <cellStyle name="Comma 3 7 4 6 3 2" xfId="33782"/>
    <cellStyle name="Comma 3 7 4 6 4" xfId="19805"/>
    <cellStyle name="Comma 3 7 4 7" xfId="4117"/>
    <cellStyle name="Comma 3 7 4 7 2" xfId="7787"/>
    <cellStyle name="Comma 3 7 4 7 2 2" xfId="15294"/>
    <cellStyle name="Comma 3 7 4 7 2 2 2" xfId="31500"/>
    <cellStyle name="Comma 3 7 4 7 2 3" xfId="23993"/>
    <cellStyle name="Comma 3 7 4 7 3" xfId="8901"/>
    <cellStyle name="Comma 3 7 4 7 3 2" xfId="16404"/>
    <cellStyle name="Comma 3 7 4 7 3 2 2" xfId="32610"/>
    <cellStyle name="Comma 3 7 4 7 3 3" xfId="25107"/>
    <cellStyle name="Comma 3 7 4 7 4" xfId="11680"/>
    <cellStyle name="Comma 3 7 4 7 4 2" xfId="27886"/>
    <cellStyle name="Comma 3 7 4 7 5" xfId="17651"/>
    <cellStyle name="Comma 3 7 4 7 5 2" xfId="33783"/>
    <cellStyle name="Comma 3 7 4 7 6" xfId="20323"/>
    <cellStyle name="Comma 3 7 4 8" xfId="4542"/>
    <cellStyle name="Comma 3 7 4 8 2" xfId="8212"/>
    <cellStyle name="Comma 3 7 4 8 2 2" xfId="15719"/>
    <cellStyle name="Comma 3 7 4 8 2 2 2" xfId="31925"/>
    <cellStyle name="Comma 3 7 4 8 2 3" xfId="24418"/>
    <cellStyle name="Comma 3 7 4 8 3" xfId="9024"/>
    <cellStyle name="Comma 3 7 4 8 3 2" xfId="16514"/>
    <cellStyle name="Comma 3 7 4 8 3 2 2" xfId="32720"/>
    <cellStyle name="Comma 3 7 4 8 3 3" xfId="25230"/>
    <cellStyle name="Comma 3 7 4 8 4" xfId="12105"/>
    <cellStyle name="Comma 3 7 4 8 4 2" xfId="28311"/>
    <cellStyle name="Comma 3 7 4 8 5" xfId="17652"/>
    <cellStyle name="Comma 3 7 4 8 5 2" xfId="33784"/>
    <cellStyle name="Comma 3 7 4 8 6" xfId="20748"/>
    <cellStyle name="Comma 3 7 4 9" xfId="4969"/>
    <cellStyle name="Comma 3 7 4 9 2" xfId="8635"/>
    <cellStyle name="Comma 3 7 4 9 2 2" xfId="16142"/>
    <cellStyle name="Comma 3 7 4 9 2 2 2" xfId="32348"/>
    <cellStyle name="Comma 3 7 4 9 2 3" xfId="24841"/>
    <cellStyle name="Comma 3 7 4 9 3" xfId="12527"/>
    <cellStyle name="Comma 3 7 4 9 3 2" xfId="28733"/>
    <cellStyle name="Comma 3 7 4 9 4" xfId="21175"/>
    <cellStyle name="Comma 3 7 5" xfId="1935"/>
    <cellStyle name="Comma 3 7 5 10" xfId="9715"/>
    <cellStyle name="Comma 3 7 5 10 2" xfId="25921"/>
    <cellStyle name="Comma 3 7 5 11" xfId="17653"/>
    <cellStyle name="Comma 3 7 5 11 2" xfId="33785"/>
    <cellStyle name="Comma 3 7 5 12" xfId="18241"/>
    <cellStyle name="Comma 3 7 5 2" xfId="2442"/>
    <cellStyle name="Comma 3 7 5 2 2" xfId="3289"/>
    <cellStyle name="Comma 3 7 5 2 2 2" xfId="7071"/>
    <cellStyle name="Comma 3 7 5 2 2 2 2" xfId="14582"/>
    <cellStyle name="Comma 3 7 5 2 2 2 2 2" xfId="30788"/>
    <cellStyle name="Comma 3 7 5 2 2 2 3" xfId="23277"/>
    <cellStyle name="Comma 3 7 5 2 2 3" xfId="8975"/>
    <cellStyle name="Comma 3 7 5 2 2 3 2" xfId="16469"/>
    <cellStyle name="Comma 3 7 5 2 2 3 2 2" xfId="32675"/>
    <cellStyle name="Comma 3 7 5 2 2 3 3" xfId="25181"/>
    <cellStyle name="Comma 3 7 5 2 2 4" xfId="10982"/>
    <cellStyle name="Comma 3 7 5 2 2 4 2" xfId="27188"/>
    <cellStyle name="Comma 3 7 5 2 2 5" xfId="17655"/>
    <cellStyle name="Comma 3 7 5 2 2 5 2" xfId="33787"/>
    <cellStyle name="Comma 3 7 5 2 2 6" xfId="19511"/>
    <cellStyle name="Comma 3 7 5 2 3" xfId="6226"/>
    <cellStyle name="Comma 3 7 5 2 3 2" xfId="13738"/>
    <cellStyle name="Comma 3 7 5 2 3 2 2" xfId="29944"/>
    <cellStyle name="Comma 3 7 5 2 3 3" xfId="22432"/>
    <cellStyle name="Comma 3 7 5 2 4" xfId="9176"/>
    <cellStyle name="Comma 3 7 5 2 4 2" xfId="16648"/>
    <cellStyle name="Comma 3 7 5 2 4 2 2" xfId="32854"/>
    <cellStyle name="Comma 3 7 5 2 4 3" xfId="25382"/>
    <cellStyle name="Comma 3 7 5 2 5" xfId="10138"/>
    <cellStyle name="Comma 3 7 5 2 5 2" xfId="26344"/>
    <cellStyle name="Comma 3 7 5 2 6" xfId="17654"/>
    <cellStyle name="Comma 3 7 5 2 6 2" xfId="33786"/>
    <cellStyle name="Comma 3 7 5 2 7" xfId="18666"/>
    <cellStyle name="Comma 3 7 5 3" xfId="2864"/>
    <cellStyle name="Comma 3 7 5 3 2" xfId="6648"/>
    <cellStyle name="Comma 3 7 5 3 2 2" xfId="14160"/>
    <cellStyle name="Comma 3 7 5 3 2 2 2" xfId="30366"/>
    <cellStyle name="Comma 3 7 5 3 2 3" xfId="22854"/>
    <cellStyle name="Comma 3 7 5 3 3" xfId="5503"/>
    <cellStyle name="Comma 3 7 5 3 3 2" xfId="13033"/>
    <cellStyle name="Comma 3 7 5 3 3 2 2" xfId="29239"/>
    <cellStyle name="Comma 3 7 5 3 3 3" xfId="21709"/>
    <cellStyle name="Comma 3 7 5 3 4" xfId="10560"/>
    <cellStyle name="Comma 3 7 5 3 4 2" xfId="26766"/>
    <cellStyle name="Comma 3 7 5 3 5" xfId="17656"/>
    <cellStyle name="Comma 3 7 5 3 5 2" xfId="33788"/>
    <cellStyle name="Comma 3 7 5 3 6" xfId="19088"/>
    <cellStyle name="Comma 3 7 5 4" xfId="3795"/>
    <cellStyle name="Comma 3 7 5 4 2" xfId="7505"/>
    <cellStyle name="Comma 3 7 5 4 2 2" xfId="15014"/>
    <cellStyle name="Comma 3 7 5 4 2 2 2" xfId="31220"/>
    <cellStyle name="Comma 3 7 5 4 2 3" xfId="23711"/>
    <cellStyle name="Comma 3 7 5 4 3" xfId="5221"/>
    <cellStyle name="Comma 3 7 5 4 3 2" xfId="12776"/>
    <cellStyle name="Comma 3 7 5 4 3 2 2" xfId="28982"/>
    <cellStyle name="Comma 3 7 5 4 3 3" xfId="21427"/>
    <cellStyle name="Comma 3 7 5 4 4" xfId="11405"/>
    <cellStyle name="Comma 3 7 5 4 4 2" xfId="27611"/>
    <cellStyle name="Comma 3 7 5 4 5" xfId="17657"/>
    <cellStyle name="Comma 3 7 5 4 5 2" xfId="33789"/>
    <cellStyle name="Comma 3 7 5 4 6" xfId="20006"/>
    <cellStyle name="Comma 3 7 5 5" xfId="3583"/>
    <cellStyle name="Comma 3 7 5 5 2" xfId="7591"/>
    <cellStyle name="Comma 3 7 5 5 2 2" xfId="23797"/>
    <cellStyle name="Comma 3 7 5 5 3" xfId="17658"/>
    <cellStyle name="Comma 3 7 5 5 3 2" xfId="33790"/>
    <cellStyle name="Comma 3 7 5 5 4" xfId="19795"/>
    <cellStyle name="Comma 3 7 5 6" xfId="4264"/>
    <cellStyle name="Comma 3 7 5 6 2" xfId="7934"/>
    <cellStyle name="Comma 3 7 5 6 2 2" xfId="15441"/>
    <cellStyle name="Comma 3 7 5 6 2 2 2" xfId="31647"/>
    <cellStyle name="Comma 3 7 5 6 2 3" xfId="24140"/>
    <cellStyle name="Comma 3 7 5 6 3" xfId="9341"/>
    <cellStyle name="Comma 3 7 5 6 3 2" xfId="16784"/>
    <cellStyle name="Comma 3 7 5 6 3 2 2" xfId="32990"/>
    <cellStyle name="Comma 3 7 5 6 3 3" xfId="25547"/>
    <cellStyle name="Comma 3 7 5 6 4" xfId="11827"/>
    <cellStyle name="Comma 3 7 5 6 4 2" xfId="28033"/>
    <cellStyle name="Comma 3 7 5 6 5" xfId="17659"/>
    <cellStyle name="Comma 3 7 5 6 5 2" xfId="33791"/>
    <cellStyle name="Comma 3 7 5 6 6" xfId="20470"/>
    <cellStyle name="Comma 3 7 5 7" xfId="4689"/>
    <cellStyle name="Comma 3 7 5 7 2" xfId="8359"/>
    <cellStyle name="Comma 3 7 5 7 2 2" xfId="15866"/>
    <cellStyle name="Comma 3 7 5 7 2 2 2" xfId="32072"/>
    <cellStyle name="Comma 3 7 5 7 2 3" xfId="24565"/>
    <cellStyle name="Comma 3 7 5 7 3" xfId="9192"/>
    <cellStyle name="Comma 3 7 5 7 3 2" xfId="16662"/>
    <cellStyle name="Comma 3 7 5 7 3 2 2" xfId="32868"/>
    <cellStyle name="Comma 3 7 5 7 3 3" xfId="25398"/>
    <cellStyle name="Comma 3 7 5 7 4" xfId="12252"/>
    <cellStyle name="Comma 3 7 5 7 4 2" xfId="28458"/>
    <cellStyle name="Comma 3 7 5 7 5" xfId="17660"/>
    <cellStyle name="Comma 3 7 5 7 5 2" xfId="33792"/>
    <cellStyle name="Comma 3 7 5 7 6" xfId="20895"/>
    <cellStyle name="Comma 3 7 5 8" xfId="5117"/>
    <cellStyle name="Comma 3 7 5 8 2" xfId="8782"/>
    <cellStyle name="Comma 3 7 5 8 2 2" xfId="16289"/>
    <cellStyle name="Comma 3 7 5 8 2 2 2" xfId="32495"/>
    <cellStyle name="Comma 3 7 5 8 2 3" xfId="24988"/>
    <cellStyle name="Comma 3 7 5 8 3" xfId="12674"/>
    <cellStyle name="Comma 3 7 5 8 3 2" xfId="28880"/>
    <cellStyle name="Comma 3 7 5 8 4" xfId="21323"/>
    <cellStyle name="Comma 3 7 5 9" xfId="5788"/>
    <cellStyle name="Comma 3 7 5 9 2" xfId="13303"/>
    <cellStyle name="Comma 3 7 5 9 2 2" xfId="29509"/>
    <cellStyle name="Comma 3 7 5 9 3" xfId="21994"/>
    <cellStyle name="Comma 3 7 6" xfId="2192"/>
    <cellStyle name="Comma 3 7 6 2" xfId="3100"/>
    <cellStyle name="Comma 3 7 6 2 2" xfId="6882"/>
    <cellStyle name="Comma 3 7 6 2 2 2" xfId="14393"/>
    <cellStyle name="Comma 3 7 6 2 2 2 2" xfId="30599"/>
    <cellStyle name="Comma 3 7 6 2 2 3" xfId="23088"/>
    <cellStyle name="Comma 3 7 6 2 3" xfId="9289"/>
    <cellStyle name="Comma 3 7 6 2 3 2" xfId="16745"/>
    <cellStyle name="Comma 3 7 6 2 3 2 2" xfId="32951"/>
    <cellStyle name="Comma 3 7 6 2 3 3" xfId="25495"/>
    <cellStyle name="Comma 3 7 6 2 4" xfId="10793"/>
    <cellStyle name="Comma 3 7 6 2 4 2" xfId="26999"/>
    <cellStyle name="Comma 3 7 6 2 5" xfId="17662"/>
    <cellStyle name="Comma 3 7 6 2 5 2" xfId="33794"/>
    <cellStyle name="Comma 3 7 6 2 6" xfId="19322"/>
    <cellStyle name="Comma 3 7 6 3" xfId="6026"/>
    <cellStyle name="Comma 3 7 6 3 2" xfId="13540"/>
    <cellStyle name="Comma 3 7 6 3 2 2" xfId="29746"/>
    <cellStyle name="Comma 3 7 6 3 3" xfId="22232"/>
    <cellStyle name="Comma 3 7 6 4" xfId="9272"/>
    <cellStyle name="Comma 3 7 6 4 2" xfId="16731"/>
    <cellStyle name="Comma 3 7 6 4 2 2" xfId="32937"/>
    <cellStyle name="Comma 3 7 6 4 3" xfId="25478"/>
    <cellStyle name="Comma 3 7 6 5" xfId="9949"/>
    <cellStyle name="Comma 3 7 6 5 2" xfId="26155"/>
    <cellStyle name="Comma 3 7 6 6" xfId="17661"/>
    <cellStyle name="Comma 3 7 6 6 2" xfId="33793"/>
    <cellStyle name="Comma 3 7 6 7" xfId="18477"/>
    <cellStyle name="Comma 3 7 7" xfId="2675"/>
    <cellStyle name="Comma 3 7 7 2" xfId="6459"/>
    <cellStyle name="Comma 3 7 7 2 2" xfId="13971"/>
    <cellStyle name="Comma 3 7 7 2 2 2" xfId="30177"/>
    <cellStyle name="Comma 3 7 7 2 3" xfId="22665"/>
    <cellStyle name="Comma 3 7 7 3" xfId="9200"/>
    <cellStyle name="Comma 3 7 7 3 2" xfId="16670"/>
    <cellStyle name="Comma 3 7 7 3 2 2" xfId="32876"/>
    <cellStyle name="Comma 3 7 7 3 3" xfId="25406"/>
    <cellStyle name="Comma 3 7 7 4" xfId="10371"/>
    <cellStyle name="Comma 3 7 7 4 2" xfId="26577"/>
    <cellStyle name="Comma 3 7 7 5" xfId="17663"/>
    <cellStyle name="Comma 3 7 7 5 2" xfId="33795"/>
    <cellStyle name="Comma 3 7 7 6" xfId="18899"/>
    <cellStyle name="Comma 3 7 8" xfId="3602"/>
    <cellStyle name="Comma 3 7 8 2" xfId="7315"/>
    <cellStyle name="Comma 3 7 8 2 2" xfId="14824"/>
    <cellStyle name="Comma 3 7 8 2 2 2" xfId="31030"/>
    <cellStyle name="Comma 3 7 8 2 3" xfId="23521"/>
    <cellStyle name="Comma 3 7 8 3" xfId="9109"/>
    <cellStyle name="Comma 3 7 8 3 2" xfId="16587"/>
    <cellStyle name="Comma 3 7 8 3 2 2" xfId="32793"/>
    <cellStyle name="Comma 3 7 8 3 3" xfId="25315"/>
    <cellStyle name="Comma 3 7 8 4" xfId="11216"/>
    <cellStyle name="Comma 3 7 8 4 2" xfId="27422"/>
    <cellStyle name="Comma 3 7 8 5" xfId="17664"/>
    <cellStyle name="Comma 3 7 8 5 2" xfId="33796"/>
    <cellStyle name="Comma 3 7 8 6" xfId="19813"/>
    <cellStyle name="Comma 3 7 9" xfId="3905"/>
    <cellStyle name="Comma 3 7 9 2" xfId="5219"/>
    <cellStyle name="Comma 3 7 9 2 2" xfId="21425"/>
    <cellStyle name="Comma 3 7 9 3" xfId="17665"/>
    <cellStyle name="Comma 3 7 9 3 2" xfId="33797"/>
    <cellStyle name="Comma 3 7 9 4" xfId="20116"/>
    <cellStyle name="Comma 3 8" xfId="1614"/>
    <cellStyle name="Comma 3 8 10" xfId="4077"/>
    <cellStyle name="Comma 3 8 10 2" xfId="7747"/>
    <cellStyle name="Comma 3 8 10 2 2" xfId="15254"/>
    <cellStyle name="Comma 3 8 10 2 2 2" xfId="31460"/>
    <cellStyle name="Comma 3 8 10 2 3" xfId="23953"/>
    <cellStyle name="Comma 3 8 10 3" xfId="7306"/>
    <cellStyle name="Comma 3 8 10 3 2" xfId="14815"/>
    <cellStyle name="Comma 3 8 10 3 2 2" xfId="31021"/>
    <cellStyle name="Comma 3 8 10 3 3" xfId="23512"/>
    <cellStyle name="Comma 3 8 10 4" xfId="11640"/>
    <cellStyle name="Comma 3 8 10 4 2" xfId="27846"/>
    <cellStyle name="Comma 3 8 10 5" xfId="17667"/>
    <cellStyle name="Comma 3 8 10 5 2" xfId="33799"/>
    <cellStyle name="Comma 3 8 10 6" xfId="20283"/>
    <cellStyle name="Comma 3 8 11" xfId="4502"/>
    <cellStyle name="Comma 3 8 11 2" xfId="8172"/>
    <cellStyle name="Comma 3 8 11 2 2" xfId="15679"/>
    <cellStyle name="Comma 3 8 11 2 2 2" xfId="31885"/>
    <cellStyle name="Comma 3 8 11 2 3" xfId="24378"/>
    <cellStyle name="Comma 3 8 11 3" xfId="8872"/>
    <cellStyle name="Comma 3 8 11 3 2" xfId="16377"/>
    <cellStyle name="Comma 3 8 11 3 2 2" xfId="32583"/>
    <cellStyle name="Comma 3 8 11 3 3" xfId="25078"/>
    <cellStyle name="Comma 3 8 11 4" xfId="12065"/>
    <cellStyle name="Comma 3 8 11 4 2" xfId="28271"/>
    <cellStyle name="Comma 3 8 11 5" xfId="17668"/>
    <cellStyle name="Comma 3 8 11 5 2" xfId="33800"/>
    <cellStyle name="Comma 3 8 11 6" xfId="20708"/>
    <cellStyle name="Comma 3 8 12" xfId="4929"/>
    <cellStyle name="Comma 3 8 12 2" xfId="8595"/>
    <cellStyle name="Comma 3 8 12 2 2" xfId="16102"/>
    <cellStyle name="Comma 3 8 12 2 2 2" xfId="32308"/>
    <cellStyle name="Comma 3 8 12 2 3" xfId="24801"/>
    <cellStyle name="Comma 3 8 12 3" xfId="12487"/>
    <cellStyle name="Comma 3 8 12 3 2" xfId="28693"/>
    <cellStyle name="Comma 3 8 12 4" xfId="21135"/>
    <cellStyle name="Comma 3 8 13" xfId="5575"/>
    <cellStyle name="Comma 3 8 13 2" xfId="13092"/>
    <cellStyle name="Comma 3 8 13 2 2" xfId="29298"/>
    <cellStyle name="Comma 3 8 13 3" xfId="21781"/>
    <cellStyle name="Comma 3 8 14" xfId="9528"/>
    <cellStyle name="Comma 3 8 14 2" xfId="25734"/>
    <cellStyle name="Comma 3 8 15" xfId="17666"/>
    <cellStyle name="Comma 3 8 15 2" xfId="33798"/>
    <cellStyle name="Comma 3 8 16" xfId="18053"/>
    <cellStyle name="Comma 3 8 2" xfId="1745"/>
    <cellStyle name="Comma 3 8 2 10" xfId="5614"/>
    <cellStyle name="Comma 3 8 2 10 2" xfId="13129"/>
    <cellStyle name="Comma 3 8 2 10 2 2" xfId="29335"/>
    <cellStyle name="Comma 3 8 2 10 3" xfId="21820"/>
    <cellStyle name="Comma 3 8 2 11" xfId="9542"/>
    <cellStyle name="Comma 3 8 2 11 2" xfId="25748"/>
    <cellStyle name="Comma 3 8 2 12" xfId="17669"/>
    <cellStyle name="Comma 3 8 2 12 2" xfId="33801"/>
    <cellStyle name="Comma 3 8 2 13" xfId="18067"/>
    <cellStyle name="Comma 3 8 2 2" xfId="1936"/>
    <cellStyle name="Comma 3 8 2 2 10" xfId="9716"/>
    <cellStyle name="Comma 3 8 2 2 10 2" xfId="25922"/>
    <cellStyle name="Comma 3 8 2 2 11" xfId="17670"/>
    <cellStyle name="Comma 3 8 2 2 11 2" xfId="33802"/>
    <cellStyle name="Comma 3 8 2 2 12" xfId="18242"/>
    <cellStyle name="Comma 3 8 2 2 2" xfId="2443"/>
    <cellStyle name="Comma 3 8 2 2 2 2" xfId="3290"/>
    <cellStyle name="Comma 3 8 2 2 2 2 2" xfId="7072"/>
    <cellStyle name="Comma 3 8 2 2 2 2 2 2" xfId="14583"/>
    <cellStyle name="Comma 3 8 2 2 2 2 2 2 2" xfId="30789"/>
    <cellStyle name="Comma 3 8 2 2 2 2 2 3" xfId="23278"/>
    <cellStyle name="Comma 3 8 2 2 2 2 3" xfId="5207"/>
    <cellStyle name="Comma 3 8 2 2 2 2 3 2" xfId="12763"/>
    <cellStyle name="Comma 3 8 2 2 2 2 3 2 2" xfId="28969"/>
    <cellStyle name="Comma 3 8 2 2 2 2 3 3" xfId="21413"/>
    <cellStyle name="Comma 3 8 2 2 2 2 4" xfId="10983"/>
    <cellStyle name="Comma 3 8 2 2 2 2 4 2" xfId="27189"/>
    <cellStyle name="Comma 3 8 2 2 2 2 5" xfId="17672"/>
    <cellStyle name="Comma 3 8 2 2 2 2 5 2" xfId="33804"/>
    <cellStyle name="Comma 3 8 2 2 2 2 6" xfId="19512"/>
    <cellStyle name="Comma 3 8 2 2 2 3" xfId="6227"/>
    <cellStyle name="Comma 3 8 2 2 2 3 2" xfId="13739"/>
    <cellStyle name="Comma 3 8 2 2 2 3 2 2" xfId="29945"/>
    <cellStyle name="Comma 3 8 2 2 2 3 3" xfId="22433"/>
    <cellStyle name="Comma 3 8 2 2 2 4" xfId="9087"/>
    <cellStyle name="Comma 3 8 2 2 2 4 2" xfId="16567"/>
    <cellStyle name="Comma 3 8 2 2 2 4 2 2" xfId="32773"/>
    <cellStyle name="Comma 3 8 2 2 2 4 3" xfId="25293"/>
    <cellStyle name="Comma 3 8 2 2 2 5" xfId="10139"/>
    <cellStyle name="Comma 3 8 2 2 2 5 2" xfId="26345"/>
    <cellStyle name="Comma 3 8 2 2 2 6" xfId="17671"/>
    <cellStyle name="Comma 3 8 2 2 2 6 2" xfId="33803"/>
    <cellStyle name="Comma 3 8 2 2 2 7" xfId="18667"/>
    <cellStyle name="Comma 3 8 2 2 3" xfId="2865"/>
    <cellStyle name="Comma 3 8 2 2 3 2" xfId="6649"/>
    <cellStyle name="Comma 3 8 2 2 3 2 2" xfId="14161"/>
    <cellStyle name="Comma 3 8 2 2 3 2 2 2" xfId="30367"/>
    <cellStyle name="Comma 3 8 2 2 3 2 3" xfId="22855"/>
    <cellStyle name="Comma 3 8 2 2 3 3" xfId="5602"/>
    <cellStyle name="Comma 3 8 2 2 3 3 2" xfId="13117"/>
    <cellStyle name="Comma 3 8 2 2 3 3 2 2" xfId="29323"/>
    <cellStyle name="Comma 3 8 2 2 3 3 3" xfId="21808"/>
    <cellStyle name="Comma 3 8 2 2 3 4" xfId="10561"/>
    <cellStyle name="Comma 3 8 2 2 3 4 2" xfId="26767"/>
    <cellStyle name="Comma 3 8 2 2 3 5" xfId="17673"/>
    <cellStyle name="Comma 3 8 2 2 3 5 2" xfId="33805"/>
    <cellStyle name="Comma 3 8 2 2 3 6" xfId="19089"/>
    <cellStyle name="Comma 3 8 2 2 4" xfId="3796"/>
    <cellStyle name="Comma 3 8 2 2 4 2" xfId="7506"/>
    <cellStyle name="Comma 3 8 2 2 4 2 2" xfId="15015"/>
    <cellStyle name="Comma 3 8 2 2 4 2 2 2" xfId="31221"/>
    <cellStyle name="Comma 3 8 2 2 4 2 3" xfId="23712"/>
    <cellStyle name="Comma 3 8 2 2 4 3" xfId="9165"/>
    <cellStyle name="Comma 3 8 2 2 4 3 2" xfId="16639"/>
    <cellStyle name="Comma 3 8 2 2 4 3 2 2" xfId="32845"/>
    <cellStyle name="Comma 3 8 2 2 4 3 3" xfId="25371"/>
    <cellStyle name="Comma 3 8 2 2 4 4" xfId="11406"/>
    <cellStyle name="Comma 3 8 2 2 4 4 2" xfId="27612"/>
    <cellStyle name="Comma 3 8 2 2 4 5" xfId="17674"/>
    <cellStyle name="Comma 3 8 2 2 4 5 2" xfId="33806"/>
    <cellStyle name="Comma 3 8 2 2 4 6" xfId="20007"/>
    <cellStyle name="Comma 3 8 2 2 5" xfId="3591"/>
    <cellStyle name="Comma 3 8 2 2 5 2" xfId="9096"/>
    <cellStyle name="Comma 3 8 2 2 5 2 2" xfId="25302"/>
    <cellStyle name="Comma 3 8 2 2 5 3" xfId="17675"/>
    <cellStyle name="Comma 3 8 2 2 5 3 2" xfId="33807"/>
    <cellStyle name="Comma 3 8 2 2 5 4" xfId="19803"/>
    <cellStyle name="Comma 3 8 2 2 6" xfId="4265"/>
    <cellStyle name="Comma 3 8 2 2 6 2" xfId="7935"/>
    <cellStyle name="Comma 3 8 2 2 6 2 2" xfId="15442"/>
    <cellStyle name="Comma 3 8 2 2 6 2 2 2" xfId="31648"/>
    <cellStyle name="Comma 3 8 2 2 6 2 3" xfId="24141"/>
    <cellStyle name="Comma 3 8 2 2 6 3" xfId="5559"/>
    <cellStyle name="Comma 3 8 2 2 6 3 2" xfId="13078"/>
    <cellStyle name="Comma 3 8 2 2 6 3 2 2" xfId="29284"/>
    <cellStyle name="Comma 3 8 2 2 6 3 3" xfId="21765"/>
    <cellStyle name="Comma 3 8 2 2 6 4" xfId="11828"/>
    <cellStyle name="Comma 3 8 2 2 6 4 2" xfId="28034"/>
    <cellStyle name="Comma 3 8 2 2 6 5" xfId="17676"/>
    <cellStyle name="Comma 3 8 2 2 6 5 2" xfId="33808"/>
    <cellStyle name="Comma 3 8 2 2 6 6" xfId="20471"/>
    <cellStyle name="Comma 3 8 2 2 7" xfId="4690"/>
    <cellStyle name="Comma 3 8 2 2 7 2" xfId="8360"/>
    <cellStyle name="Comma 3 8 2 2 7 2 2" xfId="15867"/>
    <cellStyle name="Comma 3 8 2 2 7 2 2 2" xfId="32073"/>
    <cellStyle name="Comma 3 8 2 2 7 2 3" xfId="24566"/>
    <cellStyle name="Comma 3 8 2 2 7 3" xfId="9312"/>
    <cellStyle name="Comma 3 8 2 2 7 3 2" xfId="16758"/>
    <cellStyle name="Comma 3 8 2 2 7 3 2 2" xfId="32964"/>
    <cellStyle name="Comma 3 8 2 2 7 3 3" xfId="25518"/>
    <cellStyle name="Comma 3 8 2 2 7 4" xfId="12253"/>
    <cellStyle name="Comma 3 8 2 2 7 4 2" xfId="28459"/>
    <cellStyle name="Comma 3 8 2 2 7 5" xfId="17677"/>
    <cellStyle name="Comma 3 8 2 2 7 5 2" xfId="33809"/>
    <cellStyle name="Comma 3 8 2 2 7 6" xfId="20896"/>
    <cellStyle name="Comma 3 8 2 2 8" xfId="5118"/>
    <cellStyle name="Comma 3 8 2 2 8 2" xfId="8783"/>
    <cellStyle name="Comma 3 8 2 2 8 2 2" xfId="16290"/>
    <cellStyle name="Comma 3 8 2 2 8 2 2 2" xfId="32496"/>
    <cellStyle name="Comma 3 8 2 2 8 2 3" xfId="24989"/>
    <cellStyle name="Comma 3 8 2 2 8 3" xfId="12675"/>
    <cellStyle name="Comma 3 8 2 2 8 3 2" xfId="28881"/>
    <cellStyle name="Comma 3 8 2 2 8 4" xfId="21324"/>
    <cellStyle name="Comma 3 8 2 2 9" xfId="5789"/>
    <cellStyle name="Comma 3 8 2 2 9 2" xfId="13304"/>
    <cellStyle name="Comma 3 8 2 2 9 2 2" xfId="29510"/>
    <cellStyle name="Comma 3 8 2 2 9 3" xfId="21995"/>
    <cellStyle name="Comma 3 8 2 3" xfId="2265"/>
    <cellStyle name="Comma 3 8 2 3 2" xfId="3116"/>
    <cellStyle name="Comma 3 8 2 3 2 2" xfId="6898"/>
    <cellStyle name="Comma 3 8 2 3 2 2 2" xfId="14409"/>
    <cellStyle name="Comma 3 8 2 3 2 2 2 2" xfId="30615"/>
    <cellStyle name="Comma 3 8 2 3 2 2 3" xfId="23104"/>
    <cellStyle name="Comma 3 8 2 3 2 3" xfId="9142"/>
    <cellStyle name="Comma 3 8 2 3 2 3 2" xfId="16618"/>
    <cellStyle name="Comma 3 8 2 3 2 3 2 2" xfId="32824"/>
    <cellStyle name="Comma 3 8 2 3 2 3 3" xfId="25348"/>
    <cellStyle name="Comma 3 8 2 3 2 4" xfId="10809"/>
    <cellStyle name="Comma 3 8 2 3 2 4 2" xfId="27015"/>
    <cellStyle name="Comma 3 8 2 3 2 5" xfId="17679"/>
    <cellStyle name="Comma 3 8 2 3 2 5 2" xfId="33811"/>
    <cellStyle name="Comma 3 8 2 3 2 6" xfId="19338"/>
    <cellStyle name="Comma 3 8 2 3 3" xfId="6053"/>
    <cellStyle name="Comma 3 8 2 3 3 2" xfId="13565"/>
    <cellStyle name="Comma 3 8 2 3 3 2 2" xfId="29771"/>
    <cellStyle name="Comma 3 8 2 3 3 3" xfId="22259"/>
    <cellStyle name="Comma 3 8 2 3 4" xfId="5432"/>
    <cellStyle name="Comma 3 8 2 3 4 2" xfId="12975"/>
    <cellStyle name="Comma 3 8 2 3 4 2 2" xfId="29181"/>
    <cellStyle name="Comma 3 8 2 3 4 3" xfId="21638"/>
    <cellStyle name="Comma 3 8 2 3 5" xfId="9965"/>
    <cellStyle name="Comma 3 8 2 3 5 2" xfId="26171"/>
    <cellStyle name="Comma 3 8 2 3 6" xfId="17678"/>
    <cellStyle name="Comma 3 8 2 3 6 2" xfId="33810"/>
    <cellStyle name="Comma 3 8 2 3 7" xfId="18493"/>
    <cellStyle name="Comma 3 8 2 4" xfId="2691"/>
    <cellStyle name="Comma 3 8 2 4 2" xfId="6475"/>
    <cellStyle name="Comma 3 8 2 4 2 2" xfId="13987"/>
    <cellStyle name="Comma 3 8 2 4 2 2 2" xfId="30193"/>
    <cellStyle name="Comma 3 8 2 4 2 3" xfId="22681"/>
    <cellStyle name="Comma 3 8 2 4 3" xfId="9067"/>
    <cellStyle name="Comma 3 8 2 4 3 2" xfId="16549"/>
    <cellStyle name="Comma 3 8 2 4 3 2 2" xfId="32755"/>
    <cellStyle name="Comma 3 8 2 4 3 3" xfId="25273"/>
    <cellStyle name="Comma 3 8 2 4 4" xfId="10387"/>
    <cellStyle name="Comma 3 8 2 4 4 2" xfId="26593"/>
    <cellStyle name="Comma 3 8 2 4 5" xfId="17680"/>
    <cellStyle name="Comma 3 8 2 4 5 2" xfId="33812"/>
    <cellStyle name="Comma 3 8 2 4 6" xfId="18915"/>
    <cellStyle name="Comma 3 8 2 5" xfId="3621"/>
    <cellStyle name="Comma 3 8 2 5 2" xfId="7331"/>
    <cellStyle name="Comma 3 8 2 5 2 2" xfId="14840"/>
    <cellStyle name="Comma 3 8 2 5 2 2 2" xfId="31046"/>
    <cellStyle name="Comma 3 8 2 5 2 3" xfId="23537"/>
    <cellStyle name="Comma 3 8 2 5 3" xfId="9370"/>
    <cellStyle name="Comma 3 8 2 5 3 2" xfId="16811"/>
    <cellStyle name="Comma 3 8 2 5 3 2 2" xfId="33017"/>
    <cellStyle name="Comma 3 8 2 5 3 3" xfId="25576"/>
    <cellStyle name="Comma 3 8 2 5 4" xfId="11232"/>
    <cellStyle name="Comma 3 8 2 5 4 2" xfId="27438"/>
    <cellStyle name="Comma 3 8 2 5 5" xfId="17681"/>
    <cellStyle name="Comma 3 8 2 5 5 2" xfId="33813"/>
    <cellStyle name="Comma 3 8 2 5 6" xfId="19832"/>
    <cellStyle name="Comma 3 8 2 6" xfId="3889"/>
    <cellStyle name="Comma 3 8 2 6 2" xfId="7301"/>
    <cellStyle name="Comma 3 8 2 6 2 2" xfId="23507"/>
    <cellStyle name="Comma 3 8 2 6 3" xfId="17682"/>
    <cellStyle name="Comma 3 8 2 6 3 2" xfId="33814"/>
    <cellStyle name="Comma 3 8 2 6 4" xfId="20100"/>
    <cellStyle name="Comma 3 8 2 7" xfId="4091"/>
    <cellStyle name="Comma 3 8 2 7 2" xfId="7761"/>
    <cellStyle name="Comma 3 8 2 7 2 2" xfId="15268"/>
    <cellStyle name="Comma 3 8 2 7 2 2 2" xfId="31474"/>
    <cellStyle name="Comma 3 8 2 7 2 3" xfId="23967"/>
    <cellStyle name="Comma 3 8 2 7 3" xfId="9174"/>
    <cellStyle name="Comma 3 8 2 7 3 2" xfId="16647"/>
    <cellStyle name="Comma 3 8 2 7 3 2 2" xfId="32853"/>
    <cellStyle name="Comma 3 8 2 7 3 3" xfId="25380"/>
    <cellStyle name="Comma 3 8 2 7 4" xfId="11654"/>
    <cellStyle name="Comma 3 8 2 7 4 2" xfId="27860"/>
    <cellStyle name="Comma 3 8 2 7 5" xfId="17683"/>
    <cellStyle name="Comma 3 8 2 7 5 2" xfId="33815"/>
    <cellStyle name="Comma 3 8 2 7 6" xfId="20297"/>
    <cellStyle name="Comma 3 8 2 8" xfId="4516"/>
    <cellStyle name="Comma 3 8 2 8 2" xfId="8186"/>
    <cellStyle name="Comma 3 8 2 8 2 2" xfId="15693"/>
    <cellStyle name="Comma 3 8 2 8 2 2 2" xfId="31899"/>
    <cellStyle name="Comma 3 8 2 8 2 3" xfId="24392"/>
    <cellStyle name="Comma 3 8 2 8 3" xfId="9061"/>
    <cellStyle name="Comma 3 8 2 8 3 2" xfId="16545"/>
    <cellStyle name="Comma 3 8 2 8 3 2 2" xfId="32751"/>
    <cellStyle name="Comma 3 8 2 8 3 3" xfId="25267"/>
    <cellStyle name="Comma 3 8 2 8 4" xfId="12079"/>
    <cellStyle name="Comma 3 8 2 8 4 2" xfId="28285"/>
    <cellStyle name="Comma 3 8 2 8 5" xfId="17684"/>
    <cellStyle name="Comma 3 8 2 8 5 2" xfId="33816"/>
    <cellStyle name="Comma 3 8 2 8 6" xfId="20722"/>
    <cellStyle name="Comma 3 8 2 9" xfId="4943"/>
    <cellStyle name="Comma 3 8 2 9 2" xfId="8609"/>
    <cellStyle name="Comma 3 8 2 9 2 2" xfId="16116"/>
    <cellStyle name="Comma 3 8 2 9 2 2 2" xfId="32322"/>
    <cellStyle name="Comma 3 8 2 9 2 3" xfId="24815"/>
    <cellStyle name="Comma 3 8 2 9 3" xfId="12501"/>
    <cellStyle name="Comma 3 8 2 9 3 2" xfId="28707"/>
    <cellStyle name="Comma 3 8 2 9 4" xfId="21149"/>
    <cellStyle name="Comma 3 8 3" xfId="1763"/>
    <cellStyle name="Comma 3 8 3 10" xfId="5628"/>
    <cellStyle name="Comma 3 8 3 10 2" xfId="13143"/>
    <cellStyle name="Comma 3 8 3 10 2 2" xfId="29349"/>
    <cellStyle name="Comma 3 8 3 10 3" xfId="21834"/>
    <cellStyle name="Comma 3 8 3 11" xfId="9556"/>
    <cellStyle name="Comma 3 8 3 11 2" xfId="25762"/>
    <cellStyle name="Comma 3 8 3 12" xfId="17685"/>
    <cellStyle name="Comma 3 8 3 12 2" xfId="33817"/>
    <cellStyle name="Comma 3 8 3 13" xfId="18081"/>
    <cellStyle name="Comma 3 8 3 2" xfId="1937"/>
    <cellStyle name="Comma 3 8 3 2 10" xfId="9717"/>
    <cellStyle name="Comma 3 8 3 2 10 2" xfId="25923"/>
    <cellStyle name="Comma 3 8 3 2 11" xfId="17686"/>
    <cellStyle name="Comma 3 8 3 2 11 2" xfId="33818"/>
    <cellStyle name="Comma 3 8 3 2 12" xfId="18243"/>
    <cellStyle name="Comma 3 8 3 2 2" xfId="2444"/>
    <cellStyle name="Comma 3 8 3 2 2 2" xfId="3291"/>
    <cellStyle name="Comma 3 8 3 2 2 2 2" xfId="7073"/>
    <cellStyle name="Comma 3 8 3 2 2 2 2 2" xfId="14584"/>
    <cellStyle name="Comma 3 8 3 2 2 2 2 2 2" xfId="30790"/>
    <cellStyle name="Comma 3 8 3 2 2 2 2 3" xfId="23279"/>
    <cellStyle name="Comma 3 8 3 2 2 2 3" xfId="9247"/>
    <cellStyle name="Comma 3 8 3 2 2 2 3 2" xfId="16708"/>
    <cellStyle name="Comma 3 8 3 2 2 2 3 2 2" xfId="32914"/>
    <cellStyle name="Comma 3 8 3 2 2 2 3 3" xfId="25453"/>
    <cellStyle name="Comma 3 8 3 2 2 2 4" xfId="10984"/>
    <cellStyle name="Comma 3 8 3 2 2 2 4 2" xfId="27190"/>
    <cellStyle name="Comma 3 8 3 2 2 2 5" xfId="17688"/>
    <cellStyle name="Comma 3 8 3 2 2 2 5 2" xfId="33820"/>
    <cellStyle name="Comma 3 8 3 2 2 2 6" xfId="19513"/>
    <cellStyle name="Comma 3 8 3 2 2 3" xfId="6228"/>
    <cellStyle name="Comma 3 8 3 2 2 3 2" xfId="13740"/>
    <cellStyle name="Comma 3 8 3 2 2 3 2 2" xfId="29946"/>
    <cellStyle name="Comma 3 8 3 2 2 3 3" xfId="22434"/>
    <cellStyle name="Comma 3 8 3 2 2 4" xfId="5427"/>
    <cellStyle name="Comma 3 8 3 2 2 4 2" xfId="12970"/>
    <cellStyle name="Comma 3 8 3 2 2 4 2 2" xfId="29176"/>
    <cellStyle name="Comma 3 8 3 2 2 4 3" xfId="21633"/>
    <cellStyle name="Comma 3 8 3 2 2 5" xfId="10140"/>
    <cellStyle name="Comma 3 8 3 2 2 5 2" xfId="26346"/>
    <cellStyle name="Comma 3 8 3 2 2 6" xfId="17687"/>
    <cellStyle name="Comma 3 8 3 2 2 6 2" xfId="33819"/>
    <cellStyle name="Comma 3 8 3 2 2 7" xfId="18668"/>
    <cellStyle name="Comma 3 8 3 2 3" xfId="2866"/>
    <cellStyle name="Comma 3 8 3 2 3 2" xfId="6650"/>
    <cellStyle name="Comma 3 8 3 2 3 2 2" xfId="14162"/>
    <cellStyle name="Comma 3 8 3 2 3 2 2 2" xfId="30368"/>
    <cellStyle name="Comma 3 8 3 2 3 2 3" xfId="22856"/>
    <cellStyle name="Comma 3 8 3 2 3 3" xfId="5474"/>
    <cellStyle name="Comma 3 8 3 2 3 3 2" xfId="13012"/>
    <cellStyle name="Comma 3 8 3 2 3 3 2 2" xfId="29218"/>
    <cellStyle name="Comma 3 8 3 2 3 3 3" xfId="21680"/>
    <cellStyle name="Comma 3 8 3 2 3 4" xfId="10562"/>
    <cellStyle name="Comma 3 8 3 2 3 4 2" xfId="26768"/>
    <cellStyle name="Comma 3 8 3 2 3 5" xfId="17689"/>
    <cellStyle name="Comma 3 8 3 2 3 5 2" xfId="33821"/>
    <cellStyle name="Comma 3 8 3 2 3 6" xfId="19090"/>
    <cellStyle name="Comma 3 8 3 2 4" xfId="3797"/>
    <cellStyle name="Comma 3 8 3 2 4 2" xfId="7507"/>
    <cellStyle name="Comma 3 8 3 2 4 2 2" xfId="15016"/>
    <cellStyle name="Comma 3 8 3 2 4 2 2 2" xfId="31222"/>
    <cellStyle name="Comma 3 8 3 2 4 2 3" xfId="23713"/>
    <cellStyle name="Comma 3 8 3 2 4 3" xfId="5531"/>
    <cellStyle name="Comma 3 8 3 2 4 3 2" xfId="13057"/>
    <cellStyle name="Comma 3 8 3 2 4 3 2 2" xfId="29263"/>
    <cellStyle name="Comma 3 8 3 2 4 3 3" xfId="21737"/>
    <cellStyle name="Comma 3 8 3 2 4 4" xfId="11407"/>
    <cellStyle name="Comma 3 8 3 2 4 4 2" xfId="27613"/>
    <cellStyle name="Comma 3 8 3 2 4 5" xfId="17690"/>
    <cellStyle name="Comma 3 8 3 2 4 5 2" xfId="33822"/>
    <cellStyle name="Comma 3 8 3 2 4 6" xfId="20008"/>
    <cellStyle name="Comma 3 8 3 2 5" xfId="3887"/>
    <cellStyle name="Comma 3 8 3 2 5 2" xfId="5480"/>
    <cellStyle name="Comma 3 8 3 2 5 2 2" xfId="21686"/>
    <cellStyle name="Comma 3 8 3 2 5 3" xfId="17691"/>
    <cellStyle name="Comma 3 8 3 2 5 3 2" xfId="33823"/>
    <cellStyle name="Comma 3 8 3 2 5 4" xfId="20098"/>
    <cellStyle name="Comma 3 8 3 2 6" xfId="4266"/>
    <cellStyle name="Comma 3 8 3 2 6 2" xfId="7936"/>
    <cellStyle name="Comma 3 8 3 2 6 2 2" xfId="15443"/>
    <cellStyle name="Comma 3 8 3 2 6 2 2 2" xfId="31649"/>
    <cellStyle name="Comma 3 8 3 2 6 2 3" xfId="24142"/>
    <cellStyle name="Comma 3 8 3 2 6 3" xfId="9350"/>
    <cellStyle name="Comma 3 8 3 2 6 3 2" xfId="16792"/>
    <cellStyle name="Comma 3 8 3 2 6 3 2 2" xfId="32998"/>
    <cellStyle name="Comma 3 8 3 2 6 3 3" xfId="25556"/>
    <cellStyle name="Comma 3 8 3 2 6 4" xfId="11829"/>
    <cellStyle name="Comma 3 8 3 2 6 4 2" xfId="28035"/>
    <cellStyle name="Comma 3 8 3 2 6 5" xfId="17692"/>
    <cellStyle name="Comma 3 8 3 2 6 5 2" xfId="33824"/>
    <cellStyle name="Comma 3 8 3 2 6 6" xfId="20472"/>
    <cellStyle name="Comma 3 8 3 2 7" xfId="4691"/>
    <cellStyle name="Comma 3 8 3 2 7 2" xfId="8361"/>
    <cellStyle name="Comma 3 8 3 2 7 2 2" xfId="15868"/>
    <cellStyle name="Comma 3 8 3 2 7 2 2 2" xfId="32074"/>
    <cellStyle name="Comma 3 8 3 2 7 2 3" xfId="24567"/>
    <cellStyle name="Comma 3 8 3 2 7 3" xfId="9326"/>
    <cellStyle name="Comma 3 8 3 2 7 3 2" xfId="16770"/>
    <cellStyle name="Comma 3 8 3 2 7 3 2 2" xfId="32976"/>
    <cellStyle name="Comma 3 8 3 2 7 3 3" xfId="25532"/>
    <cellStyle name="Comma 3 8 3 2 7 4" xfId="12254"/>
    <cellStyle name="Comma 3 8 3 2 7 4 2" xfId="28460"/>
    <cellStyle name="Comma 3 8 3 2 7 5" xfId="17693"/>
    <cellStyle name="Comma 3 8 3 2 7 5 2" xfId="33825"/>
    <cellStyle name="Comma 3 8 3 2 7 6" xfId="20897"/>
    <cellStyle name="Comma 3 8 3 2 8" xfId="5119"/>
    <cellStyle name="Comma 3 8 3 2 8 2" xfId="8784"/>
    <cellStyle name="Comma 3 8 3 2 8 2 2" xfId="16291"/>
    <cellStyle name="Comma 3 8 3 2 8 2 2 2" xfId="32497"/>
    <cellStyle name="Comma 3 8 3 2 8 2 3" xfId="24990"/>
    <cellStyle name="Comma 3 8 3 2 8 3" xfId="12676"/>
    <cellStyle name="Comma 3 8 3 2 8 3 2" xfId="28882"/>
    <cellStyle name="Comma 3 8 3 2 8 4" xfId="21325"/>
    <cellStyle name="Comma 3 8 3 2 9" xfId="5790"/>
    <cellStyle name="Comma 3 8 3 2 9 2" xfId="13305"/>
    <cellStyle name="Comma 3 8 3 2 9 2 2" xfId="29511"/>
    <cellStyle name="Comma 3 8 3 2 9 3" xfId="21996"/>
    <cellStyle name="Comma 3 8 3 3" xfId="2281"/>
    <cellStyle name="Comma 3 8 3 3 2" xfId="3130"/>
    <cellStyle name="Comma 3 8 3 3 2 2" xfId="6912"/>
    <cellStyle name="Comma 3 8 3 3 2 2 2" xfId="14423"/>
    <cellStyle name="Comma 3 8 3 3 2 2 2 2" xfId="30629"/>
    <cellStyle name="Comma 3 8 3 3 2 2 3" xfId="23118"/>
    <cellStyle name="Comma 3 8 3 3 2 3" xfId="8905"/>
    <cellStyle name="Comma 3 8 3 3 2 3 2" xfId="16408"/>
    <cellStyle name="Comma 3 8 3 3 2 3 2 2" xfId="32614"/>
    <cellStyle name="Comma 3 8 3 3 2 3 3" xfId="25111"/>
    <cellStyle name="Comma 3 8 3 3 2 4" xfId="10823"/>
    <cellStyle name="Comma 3 8 3 3 2 4 2" xfId="27029"/>
    <cellStyle name="Comma 3 8 3 3 2 5" xfId="17695"/>
    <cellStyle name="Comma 3 8 3 3 2 5 2" xfId="33827"/>
    <cellStyle name="Comma 3 8 3 3 2 6" xfId="19352"/>
    <cellStyle name="Comma 3 8 3 3 3" xfId="6067"/>
    <cellStyle name="Comma 3 8 3 3 3 2" xfId="13579"/>
    <cellStyle name="Comma 3 8 3 3 3 2 2" xfId="29785"/>
    <cellStyle name="Comma 3 8 3 3 3 3" xfId="22273"/>
    <cellStyle name="Comma 3 8 3 3 4" xfId="8973"/>
    <cellStyle name="Comma 3 8 3 3 4 2" xfId="16467"/>
    <cellStyle name="Comma 3 8 3 3 4 2 2" xfId="32673"/>
    <cellStyle name="Comma 3 8 3 3 4 3" xfId="25179"/>
    <cellStyle name="Comma 3 8 3 3 5" xfId="9979"/>
    <cellStyle name="Comma 3 8 3 3 5 2" xfId="26185"/>
    <cellStyle name="Comma 3 8 3 3 6" xfId="17694"/>
    <cellStyle name="Comma 3 8 3 3 6 2" xfId="33826"/>
    <cellStyle name="Comma 3 8 3 3 7" xfId="18507"/>
    <cellStyle name="Comma 3 8 3 4" xfId="2705"/>
    <cellStyle name="Comma 3 8 3 4 2" xfId="6489"/>
    <cellStyle name="Comma 3 8 3 4 2 2" xfId="14001"/>
    <cellStyle name="Comma 3 8 3 4 2 2 2" xfId="30207"/>
    <cellStyle name="Comma 3 8 3 4 2 3" xfId="22695"/>
    <cellStyle name="Comma 3 8 3 4 3" xfId="9063"/>
    <cellStyle name="Comma 3 8 3 4 3 2" xfId="16546"/>
    <cellStyle name="Comma 3 8 3 4 3 2 2" xfId="32752"/>
    <cellStyle name="Comma 3 8 3 4 3 3" xfId="25269"/>
    <cellStyle name="Comma 3 8 3 4 4" xfId="10401"/>
    <cellStyle name="Comma 3 8 3 4 4 2" xfId="26607"/>
    <cellStyle name="Comma 3 8 3 4 5" xfId="17696"/>
    <cellStyle name="Comma 3 8 3 4 5 2" xfId="33828"/>
    <cellStyle name="Comma 3 8 3 4 6" xfId="18929"/>
    <cellStyle name="Comma 3 8 3 5" xfId="3635"/>
    <cellStyle name="Comma 3 8 3 5 2" xfId="7345"/>
    <cellStyle name="Comma 3 8 3 5 2 2" xfId="14854"/>
    <cellStyle name="Comma 3 8 3 5 2 2 2" xfId="31060"/>
    <cellStyle name="Comma 3 8 3 5 2 3" xfId="23551"/>
    <cellStyle name="Comma 3 8 3 5 3" xfId="9089"/>
    <cellStyle name="Comma 3 8 3 5 3 2" xfId="16569"/>
    <cellStyle name="Comma 3 8 3 5 3 2 2" xfId="32775"/>
    <cellStyle name="Comma 3 8 3 5 3 3" xfId="25295"/>
    <cellStyle name="Comma 3 8 3 5 4" xfId="11246"/>
    <cellStyle name="Comma 3 8 3 5 4 2" xfId="27452"/>
    <cellStyle name="Comma 3 8 3 5 5" xfId="17697"/>
    <cellStyle name="Comma 3 8 3 5 5 2" xfId="33829"/>
    <cellStyle name="Comma 3 8 3 5 6" xfId="19846"/>
    <cellStyle name="Comma 3 8 3 6" xfId="3382"/>
    <cellStyle name="Comma 3 8 3 6 2" xfId="5547"/>
    <cellStyle name="Comma 3 8 3 6 2 2" xfId="21753"/>
    <cellStyle name="Comma 3 8 3 6 3" xfId="17698"/>
    <cellStyle name="Comma 3 8 3 6 3 2" xfId="33830"/>
    <cellStyle name="Comma 3 8 3 6 4" xfId="19601"/>
    <cellStyle name="Comma 3 8 3 7" xfId="4105"/>
    <cellStyle name="Comma 3 8 3 7 2" xfId="7775"/>
    <cellStyle name="Comma 3 8 3 7 2 2" xfId="15282"/>
    <cellStyle name="Comma 3 8 3 7 2 2 2" xfId="31488"/>
    <cellStyle name="Comma 3 8 3 7 2 3" xfId="23981"/>
    <cellStyle name="Comma 3 8 3 7 3" xfId="5519"/>
    <cellStyle name="Comma 3 8 3 7 3 2" xfId="13047"/>
    <cellStyle name="Comma 3 8 3 7 3 2 2" xfId="29253"/>
    <cellStyle name="Comma 3 8 3 7 3 3" xfId="21725"/>
    <cellStyle name="Comma 3 8 3 7 4" xfId="11668"/>
    <cellStyle name="Comma 3 8 3 7 4 2" xfId="27874"/>
    <cellStyle name="Comma 3 8 3 7 5" xfId="17699"/>
    <cellStyle name="Comma 3 8 3 7 5 2" xfId="33831"/>
    <cellStyle name="Comma 3 8 3 7 6" xfId="20311"/>
    <cellStyle name="Comma 3 8 3 8" xfId="4530"/>
    <cellStyle name="Comma 3 8 3 8 2" xfId="8200"/>
    <cellStyle name="Comma 3 8 3 8 2 2" xfId="15707"/>
    <cellStyle name="Comma 3 8 3 8 2 2 2" xfId="31913"/>
    <cellStyle name="Comma 3 8 3 8 2 3" xfId="24406"/>
    <cellStyle name="Comma 3 8 3 8 3" xfId="9325"/>
    <cellStyle name="Comma 3 8 3 8 3 2" xfId="16769"/>
    <cellStyle name="Comma 3 8 3 8 3 2 2" xfId="32975"/>
    <cellStyle name="Comma 3 8 3 8 3 3" xfId="25531"/>
    <cellStyle name="Comma 3 8 3 8 4" xfId="12093"/>
    <cellStyle name="Comma 3 8 3 8 4 2" xfId="28299"/>
    <cellStyle name="Comma 3 8 3 8 5" xfId="17700"/>
    <cellStyle name="Comma 3 8 3 8 5 2" xfId="33832"/>
    <cellStyle name="Comma 3 8 3 8 6" xfId="20736"/>
    <cellStyle name="Comma 3 8 3 9" xfId="4957"/>
    <cellStyle name="Comma 3 8 3 9 2" xfId="8623"/>
    <cellStyle name="Comma 3 8 3 9 2 2" xfId="16130"/>
    <cellStyle name="Comma 3 8 3 9 2 2 2" xfId="32336"/>
    <cellStyle name="Comma 3 8 3 9 2 3" xfId="24829"/>
    <cellStyle name="Comma 3 8 3 9 3" xfId="12515"/>
    <cellStyle name="Comma 3 8 3 9 3 2" xfId="28721"/>
    <cellStyle name="Comma 3 8 3 9 4" xfId="21163"/>
    <cellStyle name="Comma 3 8 4" xfId="1781"/>
    <cellStyle name="Comma 3 8 4 10" xfId="5642"/>
    <cellStyle name="Comma 3 8 4 10 2" xfId="13157"/>
    <cellStyle name="Comma 3 8 4 10 2 2" xfId="29363"/>
    <cellStyle name="Comma 3 8 4 10 3" xfId="21848"/>
    <cellStyle name="Comma 3 8 4 11" xfId="9570"/>
    <cellStyle name="Comma 3 8 4 11 2" xfId="25776"/>
    <cellStyle name="Comma 3 8 4 12" xfId="17701"/>
    <cellStyle name="Comma 3 8 4 12 2" xfId="33833"/>
    <cellStyle name="Comma 3 8 4 13" xfId="18095"/>
    <cellStyle name="Comma 3 8 4 2" xfId="1938"/>
    <cellStyle name="Comma 3 8 4 2 10" xfId="9718"/>
    <cellStyle name="Comma 3 8 4 2 10 2" xfId="25924"/>
    <cellStyle name="Comma 3 8 4 2 11" xfId="17702"/>
    <cellStyle name="Comma 3 8 4 2 11 2" xfId="33834"/>
    <cellStyle name="Comma 3 8 4 2 12" xfId="18244"/>
    <cellStyle name="Comma 3 8 4 2 2" xfId="2445"/>
    <cellStyle name="Comma 3 8 4 2 2 2" xfId="3292"/>
    <cellStyle name="Comma 3 8 4 2 2 2 2" xfId="7074"/>
    <cellStyle name="Comma 3 8 4 2 2 2 2 2" xfId="14585"/>
    <cellStyle name="Comma 3 8 4 2 2 2 2 2 2" xfId="30791"/>
    <cellStyle name="Comma 3 8 4 2 2 2 2 3" xfId="23280"/>
    <cellStyle name="Comma 3 8 4 2 2 2 3" xfId="5200"/>
    <cellStyle name="Comma 3 8 4 2 2 2 3 2" xfId="12756"/>
    <cellStyle name="Comma 3 8 4 2 2 2 3 2 2" xfId="28962"/>
    <cellStyle name="Comma 3 8 4 2 2 2 3 3" xfId="21406"/>
    <cellStyle name="Comma 3 8 4 2 2 2 4" xfId="10985"/>
    <cellStyle name="Comma 3 8 4 2 2 2 4 2" xfId="27191"/>
    <cellStyle name="Comma 3 8 4 2 2 2 5" xfId="17704"/>
    <cellStyle name="Comma 3 8 4 2 2 2 5 2" xfId="33836"/>
    <cellStyle name="Comma 3 8 4 2 2 2 6" xfId="19514"/>
    <cellStyle name="Comma 3 8 4 2 2 3" xfId="6229"/>
    <cellStyle name="Comma 3 8 4 2 2 3 2" xfId="13741"/>
    <cellStyle name="Comma 3 8 4 2 2 3 2 2" xfId="29947"/>
    <cellStyle name="Comma 3 8 4 2 2 3 3" xfId="22435"/>
    <cellStyle name="Comma 3 8 4 2 2 4" xfId="9194"/>
    <cellStyle name="Comma 3 8 4 2 2 4 2" xfId="16664"/>
    <cellStyle name="Comma 3 8 4 2 2 4 2 2" xfId="32870"/>
    <cellStyle name="Comma 3 8 4 2 2 4 3" xfId="25400"/>
    <cellStyle name="Comma 3 8 4 2 2 5" xfId="10141"/>
    <cellStyle name="Comma 3 8 4 2 2 5 2" xfId="26347"/>
    <cellStyle name="Comma 3 8 4 2 2 6" xfId="17703"/>
    <cellStyle name="Comma 3 8 4 2 2 6 2" xfId="33835"/>
    <cellStyle name="Comma 3 8 4 2 2 7" xfId="18669"/>
    <cellStyle name="Comma 3 8 4 2 3" xfId="2867"/>
    <cellStyle name="Comma 3 8 4 2 3 2" xfId="6651"/>
    <cellStyle name="Comma 3 8 4 2 3 2 2" xfId="14163"/>
    <cellStyle name="Comma 3 8 4 2 3 2 2 2" xfId="30369"/>
    <cellStyle name="Comma 3 8 4 2 3 2 3" xfId="22857"/>
    <cellStyle name="Comma 3 8 4 2 3 3" xfId="5511"/>
    <cellStyle name="Comma 3 8 4 2 3 3 2" xfId="13040"/>
    <cellStyle name="Comma 3 8 4 2 3 3 2 2" xfId="29246"/>
    <cellStyle name="Comma 3 8 4 2 3 3 3" xfId="21717"/>
    <cellStyle name="Comma 3 8 4 2 3 4" xfId="10563"/>
    <cellStyle name="Comma 3 8 4 2 3 4 2" xfId="26769"/>
    <cellStyle name="Comma 3 8 4 2 3 5" xfId="17705"/>
    <cellStyle name="Comma 3 8 4 2 3 5 2" xfId="33837"/>
    <cellStyle name="Comma 3 8 4 2 3 6" xfId="19091"/>
    <cellStyle name="Comma 3 8 4 2 4" xfId="3798"/>
    <cellStyle name="Comma 3 8 4 2 4 2" xfId="7508"/>
    <cellStyle name="Comma 3 8 4 2 4 2 2" xfId="15017"/>
    <cellStyle name="Comma 3 8 4 2 4 2 2 2" xfId="31223"/>
    <cellStyle name="Comma 3 8 4 2 4 2 3" xfId="23714"/>
    <cellStyle name="Comma 3 8 4 2 4 3" xfId="5236"/>
    <cellStyle name="Comma 3 8 4 2 4 3 2" xfId="12787"/>
    <cellStyle name="Comma 3 8 4 2 4 3 2 2" xfId="28993"/>
    <cellStyle name="Comma 3 8 4 2 4 3 3" xfId="21442"/>
    <cellStyle name="Comma 3 8 4 2 4 4" xfId="11408"/>
    <cellStyle name="Comma 3 8 4 2 4 4 2" xfId="27614"/>
    <cellStyle name="Comma 3 8 4 2 4 5" xfId="17706"/>
    <cellStyle name="Comma 3 8 4 2 4 5 2" xfId="33838"/>
    <cellStyle name="Comma 3 8 4 2 4 6" xfId="20009"/>
    <cellStyle name="Comma 3 8 4 2 5" xfId="3922"/>
    <cellStyle name="Comma 3 8 4 2 5 2" xfId="5421"/>
    <cellStyle name="Comma 3 8 4 2 5 2 2" xfId="21627"/>
    <cellStyle name="Comma 3 8 4 2 5 3" xfId="17707"/>
    <cellStyle name="Comma 3 8 4 2 5 3 2" xfId="33839"/>
    <cellStyle name="Comma 3 8 4 2 5 4" xfId="20128"/>
    <cellStyle name="Comma 3 8 4 2 6" xfId="4267"/>
    <cellStyle name="Comma 3 8 4 2 6 2" xfId="7937"/>
    <cellStyle name="Comma 3 8 4 2 6 2 2" xfId="15444"/>
    <cellStyle name="Comma 3 8 4 2 6 2 2 2" xfId="31650"/>
    <cellStyle name="Comma 3 8 4 2 6 2 3" xfId="24143"/>
    <cellStyle name="Comma 3 8 4 2 6 3" xfId="9095"/>
    <cellStyle name="Comma 3 8 4 2 6 3 2" xfId="16574"/>
    <cellStyle name="Comma 3 8 4 2 6 3 2 2" xfId="32780"/>
    <cellStyle name="Comma 3 8 4 2 6 3 3" xfId="25301"/>
    <cellStyle name="Comma 3 8 4 2 6 4" xfId="11830"/>
    <cellStyle name="Comma 3 8 4 2 6 4 2" xfId="28036"/>
    <cellStyle name="Comma 3 8 4 2 6 5" xfId="17708"/>
    <cellStyle name="Comma 3 8 4 2 6 5 2" xfId="33840"/>
    <cellStyle name="Comma 3 8 4 2 6 6" xfId="20473"/>
    <cellStyle name="Comma 3 8 4 2 7" xfId="4692"/>
    <cellStyle name="Comma 3 8 4 2 7 2" xfId="8362"/>
    <cellStyle name="Comma 3 8 4 2 7 2 2" xfId="15869"/>
    <cellStyle name="Comma 3 8 4 2 7 2 2 2" xfId="32075"/>
    <cellStyle name="Comma 3 8 4 2 7 2 3" xfId="24568"/>
    <cellStyle name="Comma 3 8 4 2 7 3" xfId="5211"/>
    <cellStyle name="Comma 3 8 4 2 7 3 2" xfId="12767"/>
    <cellStyle name="Comma 3 8 4 2 7 3 2 2" xfId="28973"/>
    <cellStyle name="Comma 3 8 4 2 7 3 3" xfId="21417"/>
    <cellStyle name="Comma 3 8 4 2 7 4" xfId="12255"/>
    <cellStyle name="Comma 3 8 4 2 7 4 2" xfId="28461"/>
    <cellStyle name="Comma 3 8 4 2 7 5" xfId="17709"/>
    <cellStyle name="Comma 3 8 4 2 7 5 2" xfId="33841"/>
    <cellStyle name="Comma 3 8 4 2 7 6" xfId="20898"/>
    <cellStyle name="Comma 3 8 4 2 8" xfId="5120"/>
    <cellStyle name="Comma 3 8 4 2 8 2" xfId="8785"/>
    <cellStyle name="Comma 3 8 4 2 8 2 2" xfId="16292"/>
    <cellStyle name="Comma 3 8 4 2 8 2 2 2" xfId="32498"/>
    <cellStyle name="Comma 3 8 4 2 8 2 3" xfId="24991"/>
    <cellStyle name="Comma 3 8 4 2 8 3" xfId="12677"/>
    <cellStyle name="Comma 3 8 4 2 8 3 2" xfId="28883"/>
    <cellStyle name="Comma 3 8 4 2 8 4" xfId="21326"/>
    <cellStyle name="Comma 3 8 4 2 9" xfId="5791"/>
    <cellStyle name="Comma 3 8 4 2 9 2" xfId="13306"/>
    <cellStyle name="Comma 3 8 4 2 9 2 2" xfId="29512"/>
    <cellStyle name="Comma 3 8 4 2 9 3" xfId="21997"/>
    <cellStyle name="Comma 3 8 4 3" xfId="2297"/>
    <cellStyle name="Comma 3 8 4 3 2" xfId="3144"/>
    <cellStyle name="Comma 3 8 4 3 2 2" xfId="6926"/>
    <cellStyle name="Comma 3 8 4 3 2 2 2" xfId="14437"/>
    <cellStyle name="Comma 3 8 4 3 2 2 2 2" xfId="30643"/>
    <cellStyle name="Comma 3 8 4 3 2 2 3" xfId="23132"/>
    <cellStyle name="Comma 3 8 4 3 2 3" xfId="5549"/>
    <cellStyle name="Comma 3 8 4 3 2 3 2" xfId="13068"/>
    <cellStyle name="Comma 3 8 4 3 2 3 2 2" xfId="29274"/>
    <cellStyle name="Comma 3 8 4 3 2 3 3" xfId="21755"/>
    <cellStyle name="Comma 3 8 4 3 2 4" xfId="10837"/>
    <cellStyle name="Comma 3 8 4 3 2 4 2" xfId="27043"/>
    <cellStyle name="Comma 3 8 4 3 2 5" xfId="17711"/>
    <cellStyle name="Comma 3 8 4 3 2 5 2" xfId="33843"/>
    <cellStyle name="Comma 3 8 4 3 2 6" xfId="19366"/>
    <cellStyle name="Comma 3 8 4 3 3" xfId="6081"/>
    <cellStyle name="Comma 3 8 4 3 3 2" xfId="13593"/>
    <cellStyle name="Comma 3 8 4 3 3 2 2" xfId="29799"/>
    <cellStyle name="Comma 3 8 4 3 3 3" xfId="22287"/>
    <cellStyle name="Comma 3 8 4 3 4" xfId="5418"/>
    <cellStyle name="Comma 3 8 4 3 4 2" xfId="12963"/>
    <cellStyle name="Comma 3 8 4 3 4 2 2" xfId="29169"/>
    <cellStyle name="Comma 3 8 4 3 4 3" xfId="21624"/>
    <cellStyle name="Comma 3 8 4 3 5" xfId="9993"/>
    <cellStyle name="Comma 3 8 4 3 5 2" xfId="26199"/>
    <cellStyle name="Comma 3 8 4 3 6" xfId="17710"/>
    <cellStyle name="Comma 3 8 4 3 6 2" xfId="33842"/>
    <cellStyle name="Comma 3 8 4 3 7" xfId="18521"/>
    <cellStyle name="Comma 3 8 4 4" xfId="2719"/>
    <cellStyle name="Comma 3 8 4 4 2" xfId="6503"/>
    <cellStyle name="Comma 3 8 4 4 2 2" xfId="14015"/>
    <cellStyle name="Comma 3 8 4 4 2 2 2" xfId="30221"/>
    <cellStyle name="Comma 3 8 4 4 2 3" xfId="22709"/>
    <cellStyle name="Comma 3 8 4 4 3" xfId="5256"/>
    <cellStyle name="Comma 3 8 4 4 3 2" xfId="12805"/>
    <cellStyle name="Comma 3 8 4 4 3 2 2" xfId="29011"/>
    <cellStyle name="Comma 3 8 4 4 3 3" xfId="21462"/>
    <cellStyle name="Comma 3 8 4 4 4" xfId="10415"/>
    <cellStyle name="Comma 3 8 4 4 4 2" xfId="26621"/>
    <cellStyle name="Comma 3 8 4 4 5" xfId="17712"/>
    <cellStyle name="Comma 3 8 4 4 5 2" xfId="33844"/>
    <cellStyle name="Comma 3 8 4 4 6" xfId="18943"/>
    <cellStyle name="Comma 3 8 4 5" xfId="3649"/>
    <cellStyle name="Comma 3 8 4 5 2" xfId="7359"/>
    <cellStyle name="Comma 3 8 4 5 2 2" xfId="14868"/>
    <cellStyle name="Comma 3 8 4 5 2 2 2" xfId="31074"/>
    <cellStyle name="Comma 3 8 4 5 2 3" xfId="23565"/>
    <cellStyle name="Comma 3 8 4 5 3" xfId="5566"/>
    <cellStyle name="Comma 3 8 4 5 3 2" xfId="13083"/>
    <cellStyle name="Comma 3 8 4 5 3 2 2" xfId="29289"/>
    <cellStyle name="Comma 3 8 4 5 3 3" xfId="21772"/>
    <cellStyle name="Comma 3 8 4 5 4" xfId="11260"/>
    <cellStyle name="Comma 3 8 4 5 4 2" xfId="27466"/>
    <cellStyle name="Comma 3 8 4 5 5" xfId="17713"/>
    <cellStyle name="Comma 3 8 4 5 5 2" xfId="33845"/>
    <cellStyle name="Comma 3 8 4 5 6" xfId="19860"/>
    <cellStyle name="Comma 3 8 4 6" xfId="3393"/>
    <cellStyle name="Comma 3 8 4 6 2" xfId="8870"/>
    <cellStyle name="Comma 3 8 4 6 2 2" xfId="25076"/>
    <cellStyle name="Comma 3 8 4 6 3" xfId="17714"/>
    <cellStyle name="Comma 3 8 4 6 3 2" xfId="33846"/>
    <cellStyle name="Comma 3 8 4 6 4" xfId="19611"/>
    <cellStyle name="Comma 3 8 4 7" xfId="4119"/>
    <cellStyle name="Comma 3 8 4 7 2" xfId="7789"/>
    <cellStyle name="Comma 3 8 4 7 2 2" xfId="15296"/>
    <cellStyle name="Comma 3 8 4 7 2 2 2" xfId="31502"/>
    <cellStyle name="Comma 3 8 4 7 2 3" xfId="23995"/>
    <cellStyle name="Comma 3 8 4 7 3" xfId="5213"/>
    <cellStyle name="Comma 3 8 4 7 3 2" xfId="12769"/>
    <cellStyle name="Comma 3 8 4 7 3 2 2" xfId="28975"/>
    <cellStyle name="Comma 3 8 4 7 3 3" xfId="21419"/>
    <cellStyle name="Comma 3 8 4 7 4" xfId="11682"/>
    <cellStyle name="Comma 3 8 4 7 4 2" xfId="27888"/>
    <cellStyle name="Comma 3 8 4 7 5" xfId="17715"/>
    <cellStyle name="Comma 3 8 4 7 5 2" xfId="33847"/>
    <cellStyle name="Comma 3 8 4 7 6" xfId="20325"/>
    <cellStyle name="Comma 3 8 4 8" xfId="4544"/>
    <cellStyle name="Comma 3 8 4 8 2" xfId="8214"/>
    <cellStyle name="Comma 3 8 4 8 2 2" xfId="15721"/>
    <cellStyle name="Comma 3 8 4 8 2 2 2" xfId="31927"/>
    <cellStyle name="Comma 3 8 4 8 2 3" xfId="24420"/>
    <cellStyle name="Comma 3 8 4 8 3" xfId="9186"/>
    <cellStyle name="Comma 3 8 4 8 3 2" xfId="16657"/>
    <cellStyle name="Comma 3 8 4 8 3 2 2" xfId="32863"/>
    <cellStyle name="Comma 3 8 4 8 3 3" xfId="25392"/>
    <cellStyle name="Comma 3 8 4 8 4" xfId="12107"/>
    <cellStyle name="Comma 3 8 4 8 4 2" xfId="28313"/>
    <cellStyle name="Comma 3 8 4 8 5" xfId="17716"/>
    <cellStyle name="Comma 3 8 4 8 5 2" xfId="33848"/>
    <cellStyle name="Comma 3 8 4 8 6" xfId="20750"/>
    <cellStyle name="Comma 3 8 4 9" xfId="4971"/>
    <cellStyle name="Comma 3 8 4 9 2" xfId="8637"/>
    <cellStyle name="Comma 3 8 4 9 2 2" xfId="16144"/>
    <cellStyle name="Comma 3 8 4 9 2 2 2" xfId="32350"/>
    <cellStyle name="Comma 3 8 4 9 2 3" xfId="24843"/>
    <cellStyle name="Comma 3 8 4 9 3" xfId="12529"/>
    <cellStyle name="Comma 3 8 4 9 3 2" xfId="28735"/>
    <cellStyle name="Comma 3 8 4 9 4" xfId="21177"/>
    <cellStyle name="Comma 3 8 5" xfId="1939"/>
    <cellStyle name="Comma 3 8 5 10" xfId="9719"/>
    <cellStyle name="Comma 3 8 5 10 2" xfId="25925"/>
    <cellStyle name="Comma 3 8 5 11" xfId="17717"/>
    <cellStyle name="Comma 3 8 5 11 2" xfId="33849"/>
    <cellStyle name="Comma 3 8 5 12" xfId="18245"/>
    <cellStyle name="Comma 3 8 5 2" xfId="2446"/>
    <cellStyle name="Comma 3 8 5 2 2" xfId="3293"/>
    <cellStyle name="Comma 3 8 5 2 2 2" xfId="7075"/>
    <cellStyle name="Comma 3 8 5 2 2 2 2" xfId="14586"/>
    <cellStyle name="Comma 3 8 5 2 2 2 2 2" xfId="30792"/>
    <cellStyle name="Comma 3 8 5 2 2 2 3" xfId="23281"/>
    <cellStyle name="Comma 3 8 5 2 2 3" xfId="8918"/>
    <cellStyle name="Comma 3 8 5 2 2 3 2" xfId="16419"/>
    <cellStyle name="Comma 3 8 5 2 2 3 2 2" xfId="32625"/>
    <cellStyle name="Comma 3 8 5 2 2 3 3" xfId="25124"/>
    <cellStyle name="Comma 3 8 5 2 2 4" xfId="10986"/>
    <cellStyle name="Comma 3 8 5 2 2 4 2" xfId="27192"/>
    <cellStyle name="Comma 3 8 5 2 2 5" xfId="17719"/>
    <cellStyle name="Comma 3 8 5 2 2 5 2" xfId="33851"/>
    <cellStyle name="Comma 3 8 5 2 2 6" xfId="19515"/>
    <cellStyle name="Comma 3 8 5 2 3" xfId="6230"/>
    <cellStyle name="Comma 3 8 5 2 3 2" xfId="13742"/>
    <cellStyle name="Comma 3 8 5 2 3 2 2" xfId="29948"/>
    <cellStyle name="Comma 3 8 5 2 3 3" xfId="22436"/>
    <cellStyle name="Comma 3 8 5 2 4" xfId="6037"/>
    <cellStyle name="Comma 3 8 5 2 4 2" xfId="13550"/>
    <cellStyle name="Comma 3 8 5 2 4 2 2" xfId="29756"/>
    <cellStyle name="Comma 3 8 5 2 4 3" xfId="22243"/>
    <cellStyle name="Comma 3 8 5 2 5" xfId="10142"/>
    <cellStyle name="Comma 3 8 5 2 5 2" xfId="26348"/>
    <cellStyle name="Comma 3 8 5 2 6" xfId="17718"/>
    <cellStyle name="Comma 3 8 5 2 6 2" xfId="33850"/>
    <cellStyle name="Comma 3 8 5 2 7" xfId="18670"/>
    <cellStyle name="Comma 3 8 5 3" xfId="2868"/>
    <cellStyle name="Comma 3 8 5 3 2" xfId="6652"/>
    <cellStyle name="Comma 3 8 5 3 2 2" xfId="14164"/>
    <cellStyle name="Comma 3 8 5 3 2 2 2" xfId="30370"/>
    <cellStyle name="Comma 3 8 5 3 2 3" xfId="22858"/>
    <cellStyle name="Comma 3 8 5 3 3" xfId="9039"/>
    <cellStyle name="Comma 3 8 5 3 3 2" xfId="16528"/>
    <cellStyle name="Comma 3 8 5 3 3 2 2" xfId="32734"/>
    <cellStyle name="Comma 3 8 5 3 3 3" xfId="25245"/>
    <cellStyle name="Comma 3 8 5 3 4" xfId="10564"/>
    <cellStyle name="Comma 3 8 5 3 4 2" xfId="26770"/>
    <cellStyle name="Comma 3 8 5 3 5" xfId="17720"/>
    <cellStyle name="Comma 3 8 5 3 5 2" xfId="33852"/>
    <cellStyle name="Comma 3 8 5 3 6" xfId="19092"/>
    <cellStyle name="Comma 3 8 5 4" xfId="3799"/>
    <cellStyle name="Comma 3 8 5 4 2" xfId="7509"/>
    <cellStyle name="Comma 3 8 5 4 2 2" xfId="15018"/>
    <cellStyle name="Comma 3 8 5 4 2 2 2" xfId="31224"/>
    <cellStyle name="Comma 3 8 5 4 2 3" xfId="23715"/>
    <cellStyle name="Comma 3 8 5 4 3" xfId="5250"/>
    <cellStyle name="Comma 3 8 5 4 3 2" xfId="12799"/>
    <cellStyle name="Comma 3 8 5 4 3 2 2" xfId="29005"/>
    <cellStyle name="Comma 3 8 5 4 3 3" xfId="21456"/>
    <cellStyle name="Comma 3 8 5 4 4" xfId="11409"/>
    <cellStyle name="Comma 3 8 5 4 4 2" xfId="27615"/>
    <cellStyle name="Comma 3 8 5 4 5" xfId="17721"/>
    <cellStyle name="Comma 3 8 5 4 5 2" xfId="33853"/>
    <cellStyle name="Comma 3 8 5 4 6" xfId="20010"/>
    <cellStyle name="Comma 3 8 5 5" xfId="3888"/>
    <cellStyle name="Comma 3 8 5 5 2" xfId="9229"/>
    <cellStyle name="Comma 3 8 5 5 2 2" xfId="25435"/>
    <cellStyle name="Comma 3 8 5 5 3" xfId="17722"/>
    <cellStyle name="Comma 3 8 5 5 3 2" xfId="33854"/>
    <cellStyle name="Comma 3 8 5 5 4" xfId="20099"/>
    <cellStyle name="Comma 3 8 5 6" xfId="4268"/>
    <cellStyle name="Comma 3 8 5 6 2" xfId="7938"/>
    <cellStyle name="Comma 3 8 5 6 2 2" xfId="15445"/>
    <cellStyle name="Comma 3 8 5 6 2 2 2" xfId="31651"/>
    <cellStyle name="Comma 3 8 5 6 2 3" xfId="24144"/>
    <cellStyle name="Comma 3 8 5 6 3" xfId="8907"/>
    <cellStyle name="Comma 3 8 5 6 3 2" xfId="16410"/>
    <cellStyle name="Comma 3 8 5 6 3 2 2" xfId="32616"/>
    <cellStyle name="Comma 3 8 5 6 3 3" xfId="25113"/>
    <cellStyle name="Comma 3 8 5 6 4" xfId="11831"/>
    <cellStyle name="Comma 3 8 5 6 4 2" xfId="28037"/>
    <cellStyle name="Comma 3 8 5 6 5" xfId="17723"/>
    <cellStyle name="Comma 3 8 5 6 5 2" xfId="33855"/>
    <cellStyle name="Comma 3 8 5 6 6" xfId="20474"/>
    <cellStyle name="Comma 3 8 5 7" xfId="4693"/>
    <cellStyle name="Comma 3 8 5 7 2" xfId="8363"/>
    <cellStyle name="Comma 3 8 5 7 2 2" xfId="15870"/>
    <cellStyle name="Comma 3 8 5 7 2 2 2" xfId="32076"/>
    <cellStyle name="Comma 3 8 5 7 2 3" xfId="24569"/>
    <cellStyle name="Comma 3 8 5 7 3" xfId="7155"/>
    <cellStyle name="Comma 3 8 5 7 3 2" xfId="14666"/>
    <cellStyle name="Comma 3 8 5 7 3 2 2" xfId="30872"/>
    <cellStyle name="Comma 3 8 5 7 3 3" xfId="23361"/>
    <cellStyle name="Comma 3 8 5 7 4" xfId="12256"/>
    <cellStyle name="Comma 3 8 5 7 4 2" xfId="28462"/>
    <cellStyle name="Comma 3 8 5 7 5" xfId="17724"/>
    <cellStyle name="Comma 3 8 5 7 5 2" xfId="33856"/>
    <cellStyle name="Comma 3 8 5 7 6" xfId="20899"/>
    <cellStyle name="Comma 3 8 5 8" xfId="5121"/>
    <cellStyle name="Comma 3 8 5 8 2" xfId="8786"/>
    <cellStyle name="Comma 3 8 5 8 2 2" xfId="16293"/>
    <cellStyle name="Comma 3 8 5 8 2 2 2" xfId="32499"/>
    <cellStyle name="Comma 3 8 5 8 2 3" xfId="24992"/>
    <cellStyle name="Comma 3 8 5 8 3" xfId="12678"/>
    <cellStyle name="Comma 3 8 5 8 3 2" xfId="28884"/>
    <cellStyle name="Comma 3 8 5 8 4" xfId="21327"/>
    <cellStyle name="Comma 3 8 5 9" xfId="5792"/>
    <cellStyle name="Comma 3 8 5 9 2" xfId="13307"/>
    <cellStyle name="Comma 3 8 5 9 2 2" xfId="29513"/>
    <cellStyle name="Comma 3 8 5 9 3" xfId="21998"/>
    <cellStyle name="Comma 3 8 6" xfId="2194"/>
    <cellStyle name="Comma 3 8 6 2" xfId="3102"/>
    <cellStyle name="Comma 3 8 6 2 2" xfId="6884"/>
    <cellStyle name="Comma 3 8 6 2 2 2" xfId="14395"/>
    <cellStyle name="Comma 3 8 6 2 2 2 2" xfId="30601"/>
    <cellStyle name="Comma 3 8 6 2 2 3" xfId="23090"/>
    <cellStyle name="Comma 3 8 6 2 3" xfId="5223"/>
    <cellStyle name="Comma 3 8 6 2 3 2" xfId="12778"/>
    <cellStyle name="Comma 3 8 6 2 3 2 2" xfId="28984"/>
    <cellStyle name="Comma 3 8 6 2 3 3" xfId="21429"/>
    <cellStyle name="Comma 3 8 6 2 4" xfId="10795"/>
    <cellStyle name="Comma 3 8 6 2 4 2" xfId="27001"/>
    <cellStyle name="Comma 3 8 6 2 5" xfId="17726"/>
    <cellStyle name="Comma 3 8 6 2 5 2" xfId="33858"/>
    <cellStyle name="Comma 3 8 6 2 6" xfId="19324"/>
    <cellStyle name="Comma 3 8 6 3" xfId="6028"/>
    <cellStyle name="Comma 3 8 6 3 2" xfId="13542"/>
    <cellStyle name="Comma 3 8 6 3 2 2" xfId="29748"/>
    <cellStyle name="Comma 3 8 6 3 3" xfId="22234"/>
    <cellStyle name="Comma 3 8 6 4" xfId="9154"/>
    <cellStyle name="Comma 3 8 6 4 2" xfId="16629"/>
    <cellStyle name="Comma 3 8 6 4 2 2" xfId="32835"/>
    <cellStyle name="Comma 3 8 6 4 3" xfId="25360"/>
    <cellStyle name="Comma 3 8 6 5" xfId="9951"/>
    <cellStyle name="Comma 3 8 6 5 2" xfId="26157"/>
    <cellStyle name="Comma 3 8 6 6" xfId="17725"/>
    <cellStyle name="Comma 3 8 6 6 2" xfId="33857"/>
    <cellStyle name="Comma 3 8 6 7" xfId="18479"/>
    <cellStyle name="Comma 3 8 7" xfId="2677"/>
    <cellStyle name="Comma 3 8 7 2" xfId="6461"/>
    <cellStyle name="Comma 3 8 7 2 2" xfId="13973"/>
    <cellStyle name="Comma 3 8 7 2 2 2" xfId="30179"/>
    <cellStyle name="Comma 3 8 7 2 3" xfId="22667"/>
    <cellStyle name="Comma 3 8 7 3" xfId="5518"/>
    <cellStyle name="Comma 3 8 7 3 2" xfId="13046"/>
    <cellStyle name="Comma 3 8 7 3 2 2" xfId="29252"/>
    <cellStyle name="Comma 3 8 7 3 3" xfId="21724"/>
    <cellStyle name="Comma 3 8 7 4" xfId="10373"/>
    <cellStyle name="Comma 3 8 7 4 2" xfId="26579"/>
    <cellStyle name="Comma 3 8 7 5" xfId="17727"/>
    <cellStyle name="Comma 3 8 7 5 2" xfId="33859"/>
    <cellStyle name="Comma 3 8 7 6" xfId="18901"/>
    <cellStyle name="Comma 3 8 8" xfId="3604"/>
    <cellStyle name="Comma 3 8 8 2" xfId="7317"/>
    <cellStyle name="Comma 3 8 8 2 2" xfId="14826"/>
    <cellStyle name="Comma 3 8 8 2 2 2" xfId="31032"/>
    <cellStyle name="Comma 3 8 8 2 3" xfId="23523"/>
    <cellStyle name="Comma 3 8 8 3" xfId="9366"/>
    <cellStyle name="Comma 3 8 8 3 2" xfId="16807"/>
    <cellStyle name="Comma 3 8 8 3 2 2" xfId="33013"/>
    <cellStyle name="Comma 3 8 8 3 3" xfId="25572"/>
    <cellStyle name="Comma 3 8 8 4" xfId="11218"/>
    <cellStyle name="Comma 3 8 8 4 2" xfId="27424"/>
    <cellStyle name="Comma 3 8 8 5" xfId="17728"/>
    <cellStyle name="Comma 3 8 8 5 2" xfId="33860"/>
    <cellStyle name="Comma 3 8 8 6" xfId="19815"/>
    <cellStyle name="Comma 3 8 9" xfId="3561"/>
    <cellStyle name="Comma 3 8 9 2" xfId="9202"/>
    <cellStyle name="Comma 3 8 9 2 2" xfId="25408"/>
    <cellStyle name="Comma 3 8 9 3" xfId="17729"/>
    <cellStyle name="Comma 3 8 9 3 2" xfId="33861"/>
    <cellStyle name="Comma 3 8 9 4" xfId="19776"/>
    <cellStyle name="Comma 3 9" xfId="1616"/>
    <cellStyle name="Comma 3 9 10" xfId="4079"/>
    <cellStyle name="Comma 3 9 10 2" xfId="7749"/>
    <cellStyle name="Comma 3 9 10 2 2" xfId="15256"/>
    <cellStyle name="Comma 3 9 10 2 2 2" xfId="31462"/>
    <cellStyle name="Comma 3 9 10 2 3" xfId="23955"/>
    <cellStyle name="Comma 3 9 10 3" xfId="5424"/>
    <cellStyle name="Comma 3 9 10 3 2" xfId="12968"/>
    <cellStyle name="Comma 3 9 10 3 2 2" xfId="29174"/>
    <cellStyle name="Comma 3 9 10 3 3" xfId="21630"/>
    <cellStyle name="Comma 3 9 10 4" xfId="11642"/>
    <cellStyle name="Comma 3 9 10 4 2" xfId="27848"/>
    <cellStyle name="Comma 3 9 10 5" xfId="17731"/>
    <cellStyle name="Comma 3 9 10 5 2" xfId="33863"/>
    <cellStyle name="Comma 3 9 10 6" xfId="20285"/>
    <cellStyle name="Comma 3 9 11" xfId="4504"/>
    <cellStyle name="Comma 3 9 11 2" xfId="8174"/>
    <cellStyle name="Comma 3 9 11 2 2" xfId="15681"/>
    <cellStyle name="Comma 3 9 11 2 2 2" xfId="31887"/>
    <cellStyle name="Comma 3 9 11 2 3" xfId="24380"/>
    <cellStyle name="Comma 3 9 11 3" xfId="9018"/>
    <cellStyle name="Comma 3 9 11 3 2" xfId="16509"/>
    <cellStyle name="Comma 3 9 11 3 2 2" xfId="32715"/>
    <cellStyle name="Comma 3 9 11 3 3" xfId="25224"/>
    <cellStyle name="Comma 3 9 11 4" xfId="12067"/>
    <cellStyle name="Comma 3 9 11 4 2" xfId="28273"/>
    <cellStyle name="Comma 3 9 11 5" xfId="17732"/>
    <cellStyle name="Comma 3 9 11 5 2" xfId="33864"/>
    <cellStyle name="Comma 3 9 11 6" xfId="20710"/>
    <cellStyle name="Comma 3 9 12" xfId="4931"/>
    <cellStyle name="Comma 3 9 12 2" xfId="8597"/>
    <cellStyle name="Comma 3 9 12 2 2" xfId="16104"/>
    <cellStyle name="Comma 3 9 12 2 2 2" xfId="32310"/>
    <cellStyle name="Comma 3 9 12 2 3" xfId="24803"/>
    <cellStyle name="Comma 3 9 12 3" xfId="12489"/>
    <cellStyle name="Comma 3 9 12 3 2" xfId="28695"/>
    <cellStyle name="Comma 3 9 12 4" xfId="21137"/>
    <cellStyle name="Comma 3 9 13" xfId="5577"/>
    <cellStyle name="Comma 3 9 13 2" xfId="13094"/>
    <cellStyle name="Comma 3 9 13 2 2" xfId="29300"/>
    <cellStyle name="Comma 3 9 13 3" xfId="21783"/>
    <cellStyle name="Comma 3 9 14" xfId="9530"/>
    <cellStyle name="Comma 3 9 14 2" xfId="25736"/>
    <cellStyle name="Comma 3 9 15" xfId="17730"/>
    <cellStyle name="Comma 3 9 15 2" xfId="33862"/>
    <cellStyle name="Comma 3 9 16" xfId="18055"/>
    <cellStyle name="Comma 3 9 2" xfId="1747"/>
    <cellStyle name="Comma 3 9 2 10" xfId="5616"/>
    <cellStyle name="Comma 3 9 2 10 2" xfId="13131"/>
    <cellStyle name="Comma 3 9 2 10 2 2" xfId="29337"/>
    <cellStyle name="Comma 3 9 2 10 3" xfId="21822"/>
    <cellStyle name="Comma 3 9 2 11" xfId="9544"/>
    <cellStyle name="Comma 3 9 2 11 2" xfId="25750"/>
    <cellStyle name="Comma 3 9 2 12" xfId="17733"/>
    <cellStyle name="Comma 3 9 2 12 2" xfId="33865"/>
    <cellStyle name="Comma 3 9 2 13" xfId="18069"/>
    <cellStyle name="Comma 3 9 2 2" xfId="1940"/>
    <cellStyle name="Comma 3 9 2 2 10" xfId="9720"/>
    <cellStyle name="Comma 3 9 2 2 10 2" xfId="25926"/>
    <cellStyle name="Comma 3 9 2 2 11" xfId="17734"/>
    <cellStyle name="Comma 3 9 2 2 11 2" xfId="33866"/>
    <cellStyle name="Comma 3 9 2 2 12" xfId="18246"/>
    <cellStyle name="Comma 3 9 2 2 2" xfId="2447"/>
    <cellStyle name="Comma 3 9 2 2 2 2" xfId="3294"/>
    <cellStyle name="Comma 3 9 2 2 2 2 2" xfId="7076"/>
    <cellStyle name="Comma 3 9 2 2 2 2 2 2" xfId="14587"/>
    <cellStyle name="Comma 3 9 2 2 2 2 2 2 2" xfId="30793"/>
    <cellStyle name="Comma 3 9 2 2 2 2 2 3" xfId="23282"/>
    <cellStyle name="Comma 3 9 2 2 2 2 3" xfId="5601"/>
    <cellStyle name="Comma 3 9 2 2 2 2 3 2" xfId="13116"/>
    <cellStyle name="Comma 3 9 2 2 2 2 3 2 2" xfId="29322"/>
    <cellStyle name="Comma 3 9 2 2 2 2 3 3" xfId="21807"/>
    <cellStyle name="Comma 3 9 2 2 2 2 4" xfId="10987"/>
    <cellStyle name="Comma 3 9 2 2 2 2 4 2" xfId="27193"/>
    <cellStyle name="Comma 3 9 2 2 2 2 5" xfId="17736"/>
    <cellStyle name="Comma 3 9 2 2 2 2 5 2" xfId="33868"/>
    <cellStyle name="Comma 3 9 2 2 2 2 6" xfId="19516"/>
    <cellStyle name="Comma 3 9 2 2 2 3" xfId="6231"/>
    <cellStyle name="Comma 3 9 2 2 2 3 2" xfId="13743"/>
    <cellStyle name="Comma 3 9 2 2 2 3 2 2" xfId="29949"/>
    <cellStyle name="Comma 3 9 2 2 2 3 3" xfId="22437"/>
    <cellStyle name="Comma 3 9 2 2 2 4" xfId="8910"/>
    <cellStyle name="Comma 3 9 2 2 2 4 2" xfId="16413"/>
    <cellStyle name="Comma 3 9 2 2 2 4 2 2" xfId="32619"/>
    <cellStyle name="Comma 3 9 2 2 2 4 3" xfId="25116"/>
    <cellStyle name="Comma 3 9 2 2 2 5" xfId="10143"/>
    <cellStyle name="Comma 3 9 2 2 2 5 2" xfId="26349"/>
    <cellStyle name="Comma 3 9 2 2 2 6" xfId="17735"/>
    <cellStyle name="Comma 3 9 2 2 2 6 2" xfId="33867"/>
    <cellStyle name="Comma 3 9 2 2 2 7" xfId="18671"/>
    <cellStyle name="Comma 3 9 2 2 3" xfId="2869"/>
    <cellStyle name="Comma 3 9 2 2 3 2" xfId="6653"/>
    <cellStyle name="Comma 3 9 2 2 3 2 2" xfId="14165"/>
    <cellStyle name="Comma 3 9 2 2 3 2 2 2" xfId="30371"/>
    <cellStyle name="Comma 3 9 2 2 3 2 3" xfId="22859"/>
    <cellStyle name="Comma 3 9 2 2 3 3" xfId="9173"/>
    <cellStyle name="Comma 3 9 2 2 3 3 2" xfId="16646"/>
    <cellStyle name="Comma 3 9 2 2 3 3 2 2" xfId="32852"/>
    <cellStyle name="Comma 3 9 2 2 3 3 3" xfId="25379"/>
    <cellStyle name="Comma 3 9 2 2 3 4" xfId="10565"/>
    <cellStyle name="Comma 3 9 2 2 3 4 2" xfId="26771"/>
    <cellStyle name="Comma 3 9 2 2 3 5" xfId="17737"/>
    <cellStyle name="Comma 3 9 2 2 3 5 2" xfId="33869"/>
    <cellStyle name="Comma 3 9 2 2 3 6" xfId="19093"/>
    <cellStyle name="Comma 3 9 2 2 4" xfId="3800"/>
    <cellStyle name="Comma 3 9 2 2 4 2" xfId="7510"/>
    <cellStyle name="Comma 3 9 2 2 4 2 2" xfId="15019"/>
    <cellStyle name="Comma 3 9 2 2 4 2 2 2" xfId="31225"/>
    <cellStyle name="Comma 3 9 2 2 4 2 3" xfId="23716"/>
    <cellStyle name="Comma 3 9 2 2 4 3" xfId="5552"/>
    <cellStyle name="Comma 3 9 2 2 4 3 2" xfId="13071"/>
    <cellStyle name="Comma 3 9 2 2 4 3 2 2" xfId="29277"/>
    <cellStyle name="Comma 3 9 2 2 4 3 3" xfId="21758"/>
    <cellStyle name="Comma 3 9 2 2 4 4" xfId="11410"/>
    <cellStyle name="Comma 3 9 2 2 4 4 2" xfId="27616"/>
    <cellStyle name="Comma 3 9 2 2 4 5" xfId="17738"/>
    <cellStyle name="Comma 3 9 2 2 4 5 2" xfId="33870"/>
    <cellStyle name="Comma 3 9 2 2 4 6" xfId="20011"/>
    <cellStyle name="Comma 3 9 2 2 5" xfId="3556"/>
    <cellStyle name="Comma 3 9 2 2 5 2" xfId="9060"/>
    <cellStyle name="Comma 3 9 2 2 5 2 2" xfId="25266"/>
    <cellStyle name="Comma 3 9 2 2 5 3" xfId="17739"/>
    <cellStyle name="Comma 3 9 2 2 5 3 2" xfId="33871"/>
    <cellStyle name="Comma 3 9 2 2 5 4" xfId="19771"/>
    <cellStyle name="Comma 3 9 2 2 6" xfId="4269"/>
    <cellStyle name="Comma 3 9 2 2 6 2" xfId="7939"/>
    <cellStyle name="Comma 3 9 2 2 6 2 2" xfId="15446"/>
    <cellStyle name="Comma 3 9 2 2 6 2 2 2" xfId="31652"/>
    <cellStyle name="Comma 3 9 2 2 6 2 3" xfId="24145"/>
    <cellStyle name="Comma 3 9 2 2 6 3" xfId="9258"/>
    <cellStyle name="Comma 3 9 2 2 6 3 2" xfId="16718"/>
    <cellStyle name="Comma 3 9 2 2 6 3 2 2" xfId="32924"/>
    <cellStyle name="Comma 3 9 2 2 6 3 3" xfId="25464"/>
    <cellStyle name="Comma 3 9 2 2 6 4" xfId="11832"/>
    <cellStyle name="Comma 3 9 2 2 6 4 2" xfId="28038"/>
    <cellStyle name="Comma 3 9 2 2 6 5" xfId="17740"/>
    <cellStyle name="Comma 3 9 2 2 6 5 2" xfId="33872"/>
    <cellStyle name="Comma 3 9 2 2 6 6" xfId="20475"/>
    <cellStyle name="Comma 3 9 2 2 7" xfId="4694"/>
    <cellStyle name="Comma 3 9 2 2 7 2" xfId="8364"/>
    <cellStyle name="Comma 3 9 2 2 7 2 2" xfId="15871"/>
    <cellStyle name="Comma 3 9 2 2 7 2 2 2" xfId="32077"/>
    <cellStyle name="Comma 3 9 2 2 7 2 3" xfId="24570"/>
    <cellStyle name="Comma 3 9 2 2 7 3" xfId="5530"/>
    <cellStyle name="Comma 3 9 2 2 7 3 2" xfId="13056"/>
    <cellStyle name="Comma 3 9 2 2 7 3 2 2" xfId="29262"/>
    <cellStyle name="Comma 3 9 2 2 7 3 3" xfId="21736"/>
    <cellStyle name="Comma 3 9 2 2 7 4" xfId="12257"/>
    <cellStyle name="Comma 3 9 2 2 7 4 2" xfId="28463"/>
    <cellStyle name="Comma 3 9 2 2 7 5" xfId="17741"/>
    <cellStyle name="Comma 3 9 2 2 7 5 2" xfId="33873"/>
    <cellStyle name="Comma 3 9 2 2 7 6" xfId="20900"/>
    <cellStyle name="Comma 3 9 2 2 8" xfId="5122"/>
    <cellStyle name="Comma 3 9 2 2 8 2" xfId="8787"/>
    <cellStyle name="Comma 3 9 2 2 8 2 2" xfId="16294"/>
    <cellStyle name="Comma 3 9 2 2 8 2 2 2" xfId="32500"/>
    <cellStyle name="Comma 3 9 2 2 8 2 3" xfId="24993"/>
    <cellStyle name="Comma 3 9 2 2 8 3" xfId="12679"/>
    <cellStyle name="Comma 3 9 2 2 8 3 2" xfId="28885"/>
    <cellStyle name="Comma 3 9 2 2 8 4" xfId="21328"/>
    <cellStyle name="Comma 3 9 2 2 9" xfId="5793"/>
    <cellStyle name="Comma 3 9 2 2 9 2" xfId="13308"/>
    <cellStyle name="Comma 3 9 2 2 9 2 2" xfId="29514"/>
    <cellStyle name="Comma 3 9 2 2 9 3" xfId="21999"/>
    <cellStyle name="Comma 3 9 2 3" xfId="2267"/>
    <cellStyle name="Comma 3 9 2 3 2" xfId="3118"/>
    <cellStyle name="Comma 3 9 2 3 2 2" xfId="6900"/>
    <cellStyle name="Comma 3 9 2 3 2 2 2" xfId="14411"/>
    <cellStyle name="Comma 3 9 2 3 2 2 2 2" xfId="30617"/>
    <cellStyle name="Comma 3 9 2 3 2 2 3" xfId="23106"/>
    <cellStyle name="Comma 3 9 2 3 2 3" xfId="8969"/>
    <cellStyle name="Comma 3 9 2 3 2 3 2" xfId="16463"/>
    <cellStyle name="Comma 3 9 2 3 2 3 2 2" xfId="32669"/>
    <cellStyle name="Comma 3 9 2 3 2 3 3" xfId="25175"/>
    <cellStyle name="Comma 3 9 2 3 2 4" xfId="10811"/>
    <cellStyle name="Comma 3 9 2 3 2 4 2" xfId="27017"/>
    <cellStyle name="Comma 3 9 2 3 2 5" xfId="17743"/>
    <cellStyle name="Comma 3 9 2 3 2 5 2" xfId="33875"/>
    <cellStyle name="Comma 3 9 2 3 2 6" xfId="19340"/>
    <cellStyle name="Comma 3 9 2 3 3" xfId="6055"/>
    <cellStyle name="Comma 3 9 2 3 3 2" xfId="13567"/>
    <cellStyle name="Comma 3 9 2 3 3 2 2" xfId="29773"/>
    <cellStyle name="Comma 3 9 2 3 3 3" xfId="22261"/>
    <cellStyle name="Comma 3 9 2 3 4" xfId="8879"/>
    <cellStyle name="Comma 3 9 2 3 4 2" xfId="16383"/>
    <cellStyle name="Comma 3 9 2 3 4 2 2" xfId="32589"/>
    <cellStyle name="Comma 3 9 2 3 4 3" xfId="25085"/>
    <cellStyle name="Comma 3 9 2 3 5" xfId="9967"/>
    <cellStyle name="Comma 3 9 2 3 5 2" xfId="26173"/>
    <cellStyle name="Comma 3 9 2 3 6" xfId="17742"/>
    <cellStyle name="Comma 3 9 2 3 6 2" xfId="33874"/>
    <cellStyle name="Comma 3 9 2 3 7" xfId="18495"/>
    <cellStyle name="Comma 3 9 2 4" xfId="2693"/>
    <cellStyle name="Comma 3 9 2 4 2" xfId="6477"/>
    <cellStyle name="Comma 3 9 2 4 2 2" xfId="13989"/>
    <cellStyle name="Comma 3 9 2 4 2 2 2" xfId="30195"/>
    <cellStyle name="Comma 3 9 2 4 2 3" xfId="22683"/>
    <cellStyle name="Comma 3 9 2 4 3" xfId="5444"/>
    <cellStyle name="Comma 3 9 2 4 3 2" xfId="12987"/>
    <cellStyle name="Comma 3 9 2 4 3 2 2" xfId="29193"/>
    <cellStyle name="Comma 3 9 2 4 3 3" xfId="21650"/>
    <cellStyle name="Comma 3 9 2 4 4" xfId="10389"/>
    <cellStyle name="Comma 3 9 2 4 4 2" xfId="26595"/>
    <cellStyle name="Comma 3 9 2 4 5" xfId="17744"/>
    <cellStyle name="Comma 3 9 2 4 5 2" xfId="33876"/>
    <cellStyle name="Comma 3 9 2 4 6" xfId="18917"/>
    <cellStyle name="Comma 3 9 2 5" xfId="3623"/>
    <cellStyle name="Comma 3 9 2 5 2" xfId="7333"/>
    <cellStyle name="Comma 3 9 2 5 2 2" xfId="14842"/>
    <cellStyle name="Comma 3 9 2 5 2 2 2" xfId="31048"/>
    <cellStyle name="Comma 3 9 2 5 2 3" xfId="23539"/>
    <cellStyle name="Comma 3 9 2 5 3" xfId="5600"/>
    <cellStyle name="Comma 3 9 2 5 3 2" xfId="13115"/>
    <cellStyle name="Comma 3 9 2 5 3 2 2" xfId="29321"/>
    <cellStyle name="Comma 3 9 2 5 3 3" xfId="21806"/>
    <cellStyle name="Comma 3 9 2 5 4" xfId="11234"/>
    <cellStyle name="Comma 3 9 2 5 4 2" xfId="27440"/>
    <cellStyle name="Comma 3 9 2 5 5" xfId="17745"/>
    <cellStyle name="Comma 3 9 2 5 5 2" xfId="33877"/>
    <cellStyle name="Comma 3 9 2 5 6" xfId="19834"/>
    <cellStyle name="Comma 3 9 2 6" xfId="3391"/>
    <cellStyle name="Comma 3 9 2 6 2" xfId="8939"/>
    <cellStyle name="Comma 3 9 2 6 2 2" xfId="25145"/>
    <cellStyle name="Comma 3 9 2 6 3" xfId="17746"/>
    <cellStyle name="Comma 3 9 2 6 3 2" xfId="33878"/>
    <cellStyle name="Comma 3 9 2 6 4" xfId="19609"/>
    <cellStyle name="Comma 3 9 2 7" xfId="4093"/>
    <cellStyle name="Comma 3 9 2 7 2" xfId="7763"/>
    <cellStyle name="Comma 3 9 2 7 2 2" xfId="15270"/>
    <cellStyle name="Comma 3 9 2 7 2 2 2" xfId="31476"/>
    <cellStyle name="Comma 3 9 2 7 2 3" xfId="23969"/>
    <cellStyle name="Comma 3 9 2 7 3" xfId="9092"/>
    <cellStyle name="Comma 3 9 2 7 3 2" xfId="16571"/>
    <cellStyle name="Comma 3 9 2 7 3 2 2" xfId="32777"/>
    <cellStyle name="Comma 3 9 2 7 3 3" xfId="25298"/>
    <cellStyle name="Comma 3 9 2 7 4" xfId="11656"/>
    <cellStyle name="Comma 3 9 2 7 4 2" xfId="27862"/>
    <cellStyle name="Comma 3 9 2 7 5" xfId="17747"/>
    <cellStyle name="Comma 3 9 2 7 5 2" xfId="33879"/>
    <cellStyle name="Comma 3 9 2 7 6" xfId="20299"/>
    <cellStyle name="Comma 3 9 2 8" xfId="4518"/>
    <cellStyle name="Comma 3 9 2 8 2" xfId="8188"/>
    <cellStyle name="Comma 3 9 2 8 2 2" xfId="15695"/>
    <cellStyle name="Comma 3 9 2 8 2 2 2" xfId="31901"/>
    <cellStyle name="Comma 3 9 2 8 2 3" xfId="24394"/>
    <cellStyle name="Comma 3 9 2 8 3" xfId="9281"/>
    <cellStyle name="Comma 3 9 2 8 3 2" xfId="16738"/>
    <cellStyle name="Comma 3 9 2 8 3 2 2" xfId="32944"/>
    <cellStyle name="Comma 3 9 2 8 3 3" xfId="25487"/>
    <cellStyle name="Comma 3 9 2 8 4" xfId="12081"/>
    <cellStyle name="Comma 3 9 2 8 4 2" xfId="28287"/>
    <cellStyle name="Comma 3 9 2 8 5" xfId="17748"/>
    <cellStyle name="Comma 3 9 2 8 5 2" xfId="33880"/>
    <cellStyle name="Comma 3 9 2 8 6" xfId="20724"/>
    <cellStyle name="Comma 3 9 2 9" xfId="4945"/>
    <cellStyle name="Comma 3 9 2 9 2" xfId="8611"/>
    <cellStyle name="Comma 3 9 2 9 2 2" xfId="16118"/>
    <cellStyle name="Comma 3 9 2 9 2 2 2" xfId="32324"/>
    <cellStyle name="Comma 3 9 2 9 2 3" xfId="24817"/>
    <cellStyle name="Comma 3 9 2 9 3" xfId="12503"/>
    <cellStyle name="Comma 3 9 2 9 3 2" xfId="28709"/>
    <cellStyle name="Comma 3 9 2 9 4" xfId="21151"/>
    <cellStyle name="Comma 3 9 3" xfId="1765"/>
    <cellStyle name="Comma 3 9 3 10" xfId="5630"/>
    <cellStyle name="Comma 3 9 3 10 2" xfId="13145"/>
    <cellStyle name="Comma 3 9 3 10 2 2" xfId="29351"/>
    <cellStyle name="Comma 3 9 3 10 3" xfId="21836"/>
    <cellStyle name="Comma 3 9 3 11" xfId="9558"/>
    <cellStyle name="Comma 3 9 3 11 2" xfId="25764"/>
    <cellStyle name="Comma 3 9 3 12" xfId="17749"/>
    <cellStyle name="Comma 3 9 3 12 2" xfId="33881"/>
    <cellStyle name="Comma 3 9 3 13" xfId="18083"/>
    <cellStyle name="Comma 3 9 3 2" xfId="1941"/>
    <cellStyle name="Comma 3 9 3 2 10" xfId="9721"/>
    <cellStyle name="Comma 3 9 3 2 10 2" xfId="25927"/>
    <cellStyle name="Comma 3 9 3 2 11" xfId="17750"/>
    <cellStyle name="Comma 3 9 3 2 11 2" xfId="33882"/>
    <cellStyle name="Comma 3 9 3 2 12" xfId="18247"/>
    <cellStyle name="Comma 3 9 3 2 2" xfId="2448"/>
    <cellStyle name="Comma 3 9 3 2 2 2" xfId="3295"/>
    <cellStyle name="Comma 3 9 3 2 2 2 2" xfId="7077"/>
    <cellStyle name="Comma 3 9 3 2 2 2 2 2" xfId="14588"/>
    <cellStyle name="Comma 3 9 3 2 2 2 2 2 2" xfId="30794"/>
    <cellStyle name="Comma 3 9 3 2 2 2 2 3" xfId="23283"/>
    <cellStyle name="Comma 3 9 3 2 2 2 3" xfId="5584"/>
    <cellStyle name="Comma 3 9 3 2 2 2 3 2" xfId="13100"/>
    <cellStyle name="Comma 3 9 3 2 2 2 3 2 2" xfId="29306"/>
    <cellStyle name="Comma 3 9 3 2 2 2 3 3" xfId="21790"/>
    <cellStyle name="Comma 3 9 3 2 2 2 4" xfId="10988"/>
    <cellStyle name="Comma 3 9 3 2 2 2 4 2" xfId="27194"/>
    <cellStyle name="Comma 3 9 3 2 2 2 5" xfId="17752"/>
    <cellStyle name="Comma 3 9 3 2 2 2 5 2" xfId="33884"/>
    <cellStyle name="Comma 3 9 3 2 2 2 6" xfId="19517"/>
    <cellStyle name="Comma 3 9 3 2 2 3" xfId="6232"/>
    <cellStyle name="Comma 3 9 3 2 2 3 2" xfId="13744"/>
    <cellStyle name="Comma 3 9 3 2 2 3 2 2" xfId="29950"/>
    <cellStyle name="Comma 3 9 3 2 2 3 3" xfId="22438"/>
    <cellStyle name="Comma 3 9 3 2 2 4" xfId="8995"/>
    <cellStyle name="Comma 3 9 3 2 2 4 2" xfId="16487"/>
    <cellStyle name="Comma 3 9 3 2 2 4 2 2" xfId="32693"/>
    <cellStyle name="Comma 3 9 3 2 2 4 3" xfId="25201"/>
    <cellStyle name="Comma 3 9 3 2 2 5" xfId="10144"/>
    <cellStyle name="Comma 3 9 3 2 2 5 2" xfId="26350"/>
    <cellStyle name="Comma 3 9 3 2 2 6" xfId="17751"/>
    <cellStyle name="Comma 3 9 3 2 2 6 2" xfId="33883"/>
    <cellStyle name="Comma 3 9 3 2 2 7" xfId="18672"/>
    <cellStyle name="Comma 3 9 3 2 3" xfId="2870"/>
    <cellStyle name="Comma 3 9 3 2 3 2" xfId="6654"/>
    <cellStyle name="Comma 3 9 3 2 3 2 2" xfId="14166"/>
    <cellStyle name="Comma 3 9 3 2 3 2 2 2" xfId="30372"/>
    <cellStyle name="Comma 3 9 3 2 3 2 3" xfId="22860"/>
    <cellStyle name="Comma 3 9 3 2 3 3" xfId="9251"/>
    <cellStyle name="Comma 3 9 3 2 3 3 2" xfId="16712"/>
    <cellStyle name="Comma 3 9 3 2 3 3 2 2" xfId="32918"/>
    <cellStyle name="Comma 3 9 3 2 3 3 3" xfId="25457"/>
    <cellStyle name="Comma 3 9 3 2 3 4" xfId="10566"/>
    <cellStyle name="Comma 3 9 3 2 3 4 2" xfId="26772"/>
    <cellStyle name="Comma 3 9 3 2 3 5" xfId="17753"/>
    <cellStyle name="Comma 3 9 3 2 3 5 2" xfId="33885"/>
    <cellStyle name="Comma 3 9 3 2 3 6" xfId="19094"/>
    <cellStyle name="Comma 3 9 3 2 4" xfId="3801"/>
    <cellStyle name="Comma 3 9 3 2 4 2" xfId="7511"/>
    <cellStyle name="Comma 3 9 3 2 4 2 2" xfId="15020"/>
    <cellStyle name="Comma 3 9 3 2 4 2 2 2" xfId="31226"/>
    <cellStyle name="Comma 3 9 3 2 4 2 3" xfId="23717"/>
    <cellStyle name="Comma 3 9 3 2 4 3" xfId="9195"/>
    <cellStyle name="Comma 3 9 3 2 4 3 2" xfId="16665"/>
    <cellStyle name="Comma 3 9 3 2 4 3 2 2" xfId="32871"/>
    <cellStyle name="Comma 3 9 3 2 4 3 3" xfId="25401"/>
    <cellStyle name="Comma 3 9 3 2 4 4" xfId="11411"/>
    <cellStyle name="Comma 3 9 3 2 4 4 2" xfId="27617"/>
    <cellStyle name="Comma 3 9 3 2 4 5" xfId="17754"/>
    <cellStyle name="Comma 3 9 3 2 4 5 2" xfId="33886"/>
    <cellStyle name="Comma 3 9 3 2 4 6" xfId="20012"/>
    <cellStyle name="Comma 3 9 3 2 5" xfId="3587"/>
    <cellStyle name="Comma 3 9 3 2 5 2" xfId="9155"/>
    <cellStyle name="Comma 3 9 3 2 5 2 2" xfId="25361"/>
    <cellStyle name="Comma 3 9 3 2 5 3" xfId="17755"/>
    <cellStyle name="Comma 3 9 3 2 5 3 2" xfId="33887"/>
    <cellStyle name="Comma 3 9 3 2 5 4" xfId="19799"/>
    <cellStyle name="Comma 3 9 3 2 6" xfId="4270"/>
    <cellStyle name="Comma 3 9 3 2 6 2" xfId="7940"/>
    <cellStyle name="Comma 3 9 3 2 6 2 2" xfId="15447"/>
    <cellStyle name="Comma 3 9 3 2 6 2 2 2" xfId="31653"/>
    <cellStyle name="Comma 3 9 3 2 6 2 3" xfId="24146"/>
    <cellStyle name="Comma 3 9 3 2 6 3" xfId="9216"/>
    <cellStyle name="Comma 3 9 3 2 6 3 2" xfId="16682"/>
    <cellStyle name="Comma 3 9 3 2 6 3 2 2" xfId="32888"/>
    <cellStyle name="Comma 3 9 3 2 6 3 3" xfId="25422"/>
    <cellStyle name="Comma 3 9 3 2 6 4" xfId="11833"/>
    <cellStyle name="Comma 3 9 3 2 6 4 2" xfId="28039"/>
    <cellStyle name="Comma 3 9 3 2 6 5" xfId="17756"/>
    <cellStyle name="Comma 3 9 3 2 6 5 2" xfId="33888"/>
    <cellStyle name="Comma 3 9 3 2 6 6" xfId="20476"/>
    <cellStyle name="Comma 3 9 3 2 7" xfId="4695"/>
    <cellStyle name="Comma 3 9 3 2 7 2" xfId="8365"/>
    <cellStyle name="Comma 3 9 3 2 7 2 2" xfId="15872"/>
    <cellStyle name="Comma 3 9 3 2 7 2 2 2" xfId="32078"/>
    <cellStyle name="Comma 3 9 3 2 7 2 3" xfId="24571"/>
    <cellStyle name="Comma 3 9 3 2 7 3" xfId="5264"/>
    <cellStyle name="Comma 3 9 3 2 7 3 2" xfId="12813"/>
    <cellStyle name="Comma 3 9 3 2 7 3 2 2" xfId="29019"/>
    <cellStyle name="Comma 3 9 3 2 7 3 3" xfId="21470"/>
    <cellStyle name="Comma 3 9 3 2 7 4" xfId="12258"/>
    <cellStyle name="Comma 3 9 3 2 7 4 2" xfId="28464"/>
    <cellStyle name="Comma 3 9 3 2 7 5" xfId="17757"/>
    <cellStyle name="Comma 3 9 3 2 7 5 2" xfId="33889"/>
    <cellStyle name="Comma 3 9 3 2 7 6" xfId="20901"/>
    <cellStyle name="Comma 3 9 3 2 8" xfId="5123"/>
    <cellStyle name="Comma 3 9 3 2 8 2" xfId="8788"/>
    <cellStyle name="Comma 3 9 3 2 8 2 2" xfId="16295"/>
    <cellStyle name="Comma 3 9 3 2 8 2 2 2" xfId="32501"/>
    <cellStyle name="Comma 3 9 3 2 8 2 3" xfId="24994"/>
    <cellStyle name="Comma 3 9 3 2 8 3" xfId="12680"/>
    <cellStyle name="Comma 3 9 3 2 8 3 2" xfId="28886"/>
    <cellStyle name="Comma 3 9 3 2 8 4" xfId="21329"/>
    <cellStyle name="Comma 3 9 3 2 9" xfId="5794"/>
    <cellStyle name="Comma 3 9 3 2 9 2" xfId="13309"/>
    <cellStyle name="Comma 3 9 3 2 9 2 2" xfId="29515"/>
    <cellStyle name="Comma 3 9 3 2 9 3" xfId="22000"/>
    <cellStyle name="Comma 3 9 3 3" xfId="2283"/>
    <cellStyle name="Comma 3 9 3 3 2" xfId="3132"/>
    <cellStyle name="Comma 3 9 3 3 2 2" xfId="6914"/>
    <cellStyle name="Comma 3 9 3 3 2 2 2" xfId="14425"/>
    <cellStyle name="Comma 3 9 3 3 2 2 2 2" xfId="30631"/>
    <cellStyle name="Comma 3 9 3 3 2 2 3" xfId="23120"/>
    <cellStyle name="Comma 3 9 3 3 2 3" xfId="9057"/>
    <cellStyle name="Comma 3 9 3 3 2 3 2" xfId="16542"/>
    <cellStyle name="Comma 3 9 3 3 2 3 2 2" xfId="32748"/>
    <cellStyle name="Comma 3 9 3 3 2 3 3" xfId="25263"/>
    <cellStyle name="Comma 3 9 3 3 2 4" xfId="10825"/>
    <cellStyle name="Comma 3 9 3 3 2 4 2" xfId="27031"/>
    <cellStyle name="Comma 3 9 3 3 2 5" xfId="17759"/>
    <cellStyle name="Comma 3 9 3 3 2 5 2" xfId="33891"/>
    <cellStyle name="Comma 3 9 3 3 2 6" xfId="19354"/>
    <cellStyle name="Comma 3 9 3 3 3" xfId="6069"/>
    <cellStyle name="Comma 3 9 3 3 3 2" xfId="13581"/>
    <cellStyle name="Comma 3 9 3 3 3 2 2" xfId="29787"/>
    <cellStyle name="Comma 3 9 3 3 3 3" xfId="22275"/>
    <cellStyle name="Comma 3 9 3 3 4" xfId="9119"/>
    <cellStyle name="Comma 3 9 3 3 4 2" xfId="16597"/>
    <cellStyle name="Comma 3 9 3 3 4 2 2" xfId="32803"/>
    <cellStyle name="Comma 3 9 3 3 4 3" xfId="25325"/>
    <cellStyle name="Comma 3 9 3 3 5" xfId="9981"/>
    <cellStyle name="Comma 3 9 3 3 5 2" xfId="26187"/>
    <cellStyle name="Comma 3 9 3 3 6" xfId="17758"/>
    <cellStyle name="Comma 3 9 3 3 6 2" xfId="33890"/>
    <cellStyle name="Comma 3 9 3 3 7" xfId="18509"/>
    <cellStyle name="Comma 3 9 3 4" xfId="2707"/>
    <cellStyle name="Comma 3 9 3 4 2" xfId="6491"/>
    <cellStyle name="Comma 3 9 3 4 2 2" xfId="14003"/>
    <cellStyle name="Comma 3 9 3 4 2 2 2" xfId="30209"/>
    <cellStyle name="Comma 3 9 3 4 2 3" xfId="22697"/>
    <cellStyle name="Comma 3 9 3 4 3" xfId="9116"/>
    <cellStyle name="Comma 3 9 3 4 3 2" xfId="16594"/>
    <cellStyle name="Comma 3 9 3 4 3 2 2" xfId="32800"/>
    <cellStyle name="Comma 3 9 3 4 3 3" xfId="25322"/>
    <cellStyle name="Comma 3 9 3 4 4" xfId="10403"/>
    <cellStyle name="Comma 3 9 3 4 4 2" xfId="26609"/>
    <cellStyle name="Comma 3 9 3 4 5" xfId="17760"/>
    <cellStyle name="Comma 3 9 3 4 5 2" xfId="33892"/>
    <cellStyle name="Comma 3 9 3 4 6" xfId="18931"/>
    <cellStyle name="Comma 3 9 3 5" xfId="3637"/>
    <cellStyle name="Comma 3 9 3 5 2" xfId="7347"/>
    <cellStyle name="Comma 3 9 3 5 2 2" xfId="14856"/>
    <cellStyle name="Comma 3 9 3 5 2 2 2" xfId="31062"/>
    <cellStyle name="Comma 3 9 3 5 2 3" xfId="23553"/>
    <cellStyle name="Comma 3 9 3 5 3" xfId="9105"/>
    <cellStyle name="Comma 3 9 3 5 3 2" xfId="16583"/>
    <cellStyle name="Comma 3 9 3 5 3 2 2" xfId="32789"/>
    <cellStyle name="Comma 3 9 3 5 3 3" xfId="25311"/>
    <cellStyle name="Comma 3 9 3 5 4" xfId="11248"/>
    <cellStyle name="Comma 3 9 3 5 4 2" xfId="27454"/>
    <cellStyle name="Comma 3 9 3 5 5" xfId="17761"/>
    <cellStyle name="Comma 3 9 3 5 5 2" xfId="33893"/>
    <cellStyle name="Comma 3 9 3 5 6" xfId="19848"/>
    <cellStyle name="Comma 3 9 3 6" xfId="3551"/>
    <cellStyle name="Comma 3 9 3 6 2" xfId="5461"/>
    <cellStyle name="Comma 3 9 3 6 2 2" xfId="21667"/>
    <cellStyle name="Comma 3 9 3 6 3" xfId="17762"/>
    <cellStyle name="Comma 3 9 3 6 3 2" xfId="33894"/>
    <cellStyle name="Comma 3 9 3 6 4" xfId="19767"/>
    <cellStyle name="Comma 3 9 3 7" xfId="4107"/>
    <cellStyle name="Comma 3 9 3 7 2" xfId="7777"/>
    <cellStyle name="Comma 3 9 3 7 2 2" xfId="15284"/>
    <cellStyle name="Comma 3 9 3 7 2 2 2" xfId="31490"/>
    <cellStyle name="Comma 3 9 3 7 2 3" xfId="23983"/>
    <cellStyle name="Comma 3 9 3 7 3" xfId="7369"/>
    <cellStyle name="Comma 3 9 3 7 3 2" xfId="14878"/>
    <cellStyle name="Comma 3 9 3 7 3 2 2" xfId="31084"/>
    <cellStyle name="Comma 3 9 3 7 3 3" xfId="23575"/>
    <cellStyle name="Comma 3 9 3 7 4" xfId="11670"/>
    <cellStyle name="Comma 3 9 3 7 4 2" xfId="27876"/>
    <cellStyle name="Comma 3 9 3 7 5" xfId="17763"/>
    <cellStyle name="Comma 3 9 3 7 5 2" xfId="33895"/>
    <cellStyle name="Comma 3 9 3 7 6" xfId="20313"/>
    <cellStyle name="Comma 3 9 3 8" xfId="4532"/>
    <cellStyle name="Comma 3 9 3 8 2" xfId="8202"/>
    <cellStyle name="Comma 3 9 3 8 2 2" xfId="15709"/>
    <cellStyle name="Comma 3 9 3 8 2 2 2" xfId="31915"/>
    <cellStyle name="Comma 3 9 3 8 2 3" xfId="24408"/>
    <cellStyle name="Comma 3 9 3 8 3" xfId="5201"/>
    <cellStyle name="Comma 3 9 3 8 3 2" xfId="12757"/>
    <cellStyle name="Comma 3 9 3 8 3 2 2" xfId="28963"/>
    <cellStyle name="Comma 3 9 3 8 3 3" xfId="21407"/>
    <cellStyle name="Comma 3 9 3 8 4" xfId="12095"/>
    <cellStyle name="Comma 3 9 3 8 4 2" xfId="28301"/>
    <cellStyle name="Comma 3 9 3 8 5" xfId="17764"/>
    <cellStyle name="Comma 3 9 3 8 5 2" xfId="33896"/>
    <cellStyle name="Comma 3 9 3 8 6" xfId="20738"/>
    <cellStyle name="Comma 3 9 3 9" xfId="4959"/>
    <cellStyle name="Comma 3 9 3 9 2" xfId="8625"/>
    <cellStyle name="Comma 3 9 3 9 2 2" xfId="16132"/>
    <cellStyle name="Comma 3 9 3 9 2 2 2" xfId="32338"/>
    <cellStyle name="Comma 3 9 3 9 2 3" xfId="24831"/>
    <cellStyle name="Comma 3 9 3 9 3" xfId="12517"/>
    <cellStyle name="Comma 3 9 3 9 3 2" xfId="28723"/>
    <cellStyle name="Comma 3 9 3 9 4" xfId="21165"/>
    <cellStyle name="Comma 3 9 4" xfId="1783"/>
    <cellStyle name="Comma 3 9 4 10" xfId="5644"/>
    <cellStyle name="Comma 3 9 4 10 2" xfId="13159"/>
    <cellStyle name="Comma 3 9 4 10 2 2" xfId="29365"/>
    <cellStyle name="Comma 3 9 4 10 3" xfId="21850"/>
    <cellStyle name="Comma 3 9 4 11" xfId="9572"/>
    <cellStyle name="Comma 3 9 4 11 2" xfId="25778"/>
    <cellStyle name="Comma 3 9 4 12" xfId="17765"/>
    <cellStyle name="Comma 3 9 4 12 2" xfId="33897"/>
    <cellStyle name="Comma 3 9 4 13" xfId="18097"/>
    <cellStyle name="Comma 3 9 4 2" xfId="1942"/>
    <cellStyle name="Comma 3 9 4 2 10" xfId="9722"/>
    <cellStyle name="Comma 3 9 4 2 10 2" xfId="25928"/>
    <cellStyle name="Comma 3 9 4 2 11" xfId="17766"/>
    <cellStyle name="Comma 3 9 4 2 11 2" xfId="33898"/>
    <cellStyle name="Comma 3 9 4 2 12" xfId="18248"/>
    <cellStyle name="Comma 3 9 4 2 2" xfId="2449"/>
    <cellStyle name="Comma 3 9 4 2 2 2" xfId="3296"/>
    <cellStyle name="Comma 3 9 4 2 2 2 2" xfId="7078"/>
    <cellStyle name="Comma 3 9 4 2 2 2 2 2" xfId="14589"/>
    <cellStyle name="Comma 3 9 4 2 2 2 2 2 2" xfId="30795"/>
    <cellStyle name="Comma 3 9 4 2 2 2 2 3" xfId="23284"/>
    <cellStyle name="Comma 3 9 4 2 2 2 3" xfId="5551"/>
    <cellStyle name="Comma 3 9 4 2 2 2 3 2" xfId="13070"/>
    <cellStyle name="Comma 3 9 4 2 2 2 3 2 2" xfId="29276"/>
    <cellStyle name="Comma 3 9 4 2 2 2 3 3" xfId="21757"/>
    <cellStyle name="Comma 3 9 4 2 2 2 4" xfId="10989"/>
    <cellStyle name="Comma 3 9 4 2 2 2 4 2" xfId="27195"/>
    <cellStyle name="Comma 3 9 4 2 2 2 5" xfId="17768"/>
    <cellStyle name="Comma 3 9 4 2 2 2 5 2" xfId="33900"/>
    <cellStyle name="Comma 3 9 4 2 2 2 6" xfId="19518"/>
    <cellStyle name="Comma 3 9 4 2 2 3" xfId="6233"/>
    <cellStyle name="Comma 3 9 4 2 2 3 2" xfId="13745"/>
    <cellStyle name="Comma 3 9 4 2 2 3 2 2" xfId="29951"/>
    <cellStyle name="Comma 3 9 4 2 2 3 3" xfId="22439"/>
    <cellStyle name="Comma 3 9 4 2 2 4" xfId="5394"/>
    <cellStyle name="Comma 3 9 4 2 2 4 2" xfId="12943"/>
    <cellStyle name="Comma 3 9 4 2 2 4 2 2" xfId="29149"/>
    <cellStyle name="Comma 3 9 4 2 2 4 3" xfId="21600"/>
    <cellStyle name="Comma 3 9 4 2 2 5" xfId="10145"/>
    <cellStyle name="Comma 3 9 4 2 2 5 2" xfId="26351"/>
    <cellStyle name="Comma 3 9 4 2 2 6" xfId="17767"/>
    <cellStyle name="Comma 3 9 4 2 2 6 2" xfId="33899"/>
    <cellStyle name="Comma 3 9 4 2 2 7" xfId="18673"/>
    <cellStyle name="Comma 3 9 4 2 3" xfId="2871"/>
    <cellStyle name="Comma 3 9 4 2 3 2" xfId="6655"/>
    <cellStyle name="Comma 3 9 4 2 3 2 2" xfId="14167"/>
    <cellStyle name="Comma 3 9 4 2 3 2 2 2" xfId="30373"/>
    <cellStyle name="Comma 3 9 4 2 3 2 3" xfId="22861"/>
    <cellStyle name="Comma 3 9 4 2 3 3" xfId="5430"/>
    <cellStyle name="Comma 3 9 4 2 3 3 2" xfId="12973"/>
    <cellStyle name="Comma 3 9 4 2 3 3 2 2" xfId="29179"/>
    <cellStyle name="Comma 3 9 4 2 3 3 3" xfId="21636"/>
    <cellStyle name="Comma 3 9 4 2 3 4" xfId="10567"/>
    <cellStyle name="Comma 3 9 4 2 3 4 2" xfId="26773"/>
    <cellStyle name="Comma 3 9 4 2 3 5" xfId="17769"/>
    <cellStyle name="Comma 3 9 4 2 3 5 2" xfId="33901"/>
    <cellStyle name="Comma 3 9 4 2 3 6" xfId="19095"/>
    <cellStyle name="Comma 3 9 4 2 4" xfId="3802"/>
    <cellStyle name="Comma 3 9 4 2 4 2" xfId="7512"/>
    <cellStyle name="Comma 3 9 4 2 4 2 2" xfId="15021"/>
    <cellStyle name="Comma 3 9 4 2 4 2 2 2" xfId="31227"/>
    <cellStyle name="Comma 3 9 4 2 4 2 3" xfId="23718"/>
    <cellStyle name="Comma 3 9 4 2 4 3" xfId="5208"/>
    <cellStyle name="Comma 3 9 4 2 4 3 2" xfId="12764"/>
    <cellStyle name="Comma 3 9 4 2 4 3 2 2" xfId="28970"/>
    <cellStyle name="Comma 3 9 4 2 4 3 3" xfId="21414"/>
    <cellStyle name="Comma 3 9 4 2 4 4" xfId="11412"/>
    <cellStyle name="Comma 3 9 4 2 4 4 2" xfId="27618"/>
    <cellStyle name="Comma 3 9 4 2 4 5" xfId="17770"/>
    <cellStyle name="Comma 3 9 4 2 4 5 2" xfId="33902"/>
    <cellStyle name="Comma 3 9 4 2 4 6" xfId="20013"/>
    <cellStyle name="Comma 3 9 4 2 5" xfId="3547"/>
    <cellStyle name="Comma 3 9 4 2 5 2" xfId="5228"/>
    <cellStyle name="Comma 3 9 4 2 5 2 2" xfId="21434"/>
    <cellStyle name="Comma 3 9 4 2 5 3" xfId="17771"/>
    <cellStyle name="Comma 3 9 4 2 5 3 2" xfId="33903"/>
    <cellStyle name="Comma 3 9 4 2 5 4" xfId="19764"/>
    <cellStyle name="Comma 3 9 4 2 6" xfId="4271"/>
    <cellStyle name="Comma 3 9 4 2 6 2" xfId="7941"/>
    <cellStyle name="Comma 3 9 4 2 6 2 2" xfId="15448"/>
    <cellStyle name="Comma 3 9 4 2 6 2 2 2" xfId="31654"/>
    <cellStyle name="Comma 3 9 4 2 6 2 3" xfId="24147"/>
    <cellStyle name="Comma 3 9 4 2 6 3" xfId="5230"/>
    <cellStyle name="Comma 3 9 4 2 6 3 2" xfId="12782"/>
    <cellStyle name="Comma 3 9 4 2 6 3 2 2" xfId="28988"/>
    <cellStyle name="Comma 3 9 4 2 6 3 3" xfId="21436"/>
    <cellStyle name="Comma 3 9 4 2 6 4" xfId="11834"/>
    <cellStyle name="Comma 3 9 4 2 6 4 2" xfId="28040"/>
    <cellStyle name="Comma 3 9 4 2 6 5" xfId="17772"/>
    <cellStyle name="Comma 3 9 4 2 6 5 2" xfId="33904"/>
    <cellStyle name="Comma 3 9 4 2 6 6" xfId="20477"/>
    <cellStyle name="Comma 3 9 4 2 7" xfId="4696"/>
    <cellStyle name="Comma 3 9 4 2 7 2" xfId="8366"/>
    <cellStyle name="Comma 3 9 4 2 7 2 2" xfId="15873"/>
    <cellStyle name="Comma 3 9 4 2 7 2 2 2" xfId="32079"/>
    <cellStyle name="Comma 3 9 4 2 7 2 3" xfId="24572"/>
    <cellStyle name="Comma 3 9 4 2 7 3" xfId="5214"/>
    <cellStyle name="Comma 3 9 4 2 7 3 2" xfId="12770"/>
    <cellStyle name="Comma 3 9 4 2 7 3 2 2" xfId="28976"/>
    <cellStyle name="Comma 3 9 4 2 7 3 3" xfId="21420"/>
    <cellStyle name="Comma 3 9 4 2 7 4" xfId="12259"/>
    <cellStyle name="Comma 3 9 4 2 7 4 2" xfId="28465"/>
    <cellStyle name="Comma 3 9 4 2 7 5" xfId="17773"/>
    <cellStyle name="Comma 3 9 4 2 7 5 2" xfId="33905"/>
    <cellStyle name="Comma 3 9 4 2 7 6" xfId="20902"/>
    <cellStyle name="Comma 3 9 4 2 8" xfId="5124"/>
    <cellStyle name="Comma 3 9 4 2 8 2" xfId="8789"/>
    <cellStyle name="Comma 3 9 4 2 8 2 2" xfId="16296"/>
    <cellStyle name="Comma 3 9 4 2 8 2 2 2" xfId="32502"/>
    <cellStyle name="Comma 3 9 4 2 8 2 3" xfId="24995"/>
    <cellStyle name="Comma 3 9 4 2 8 3" xfId="12681"/>
    <cellStyle name="Comma 3 9 4 2 8 3 2" xfId="28887"/>
    <cellStyle name="Comma 3 9 4 2 8 4" xfId="21330"/>
    <cellStyle name="Comma 3 9 4 2 9" xfId="5795"/>
    <cellStyle name="Comma 3 9 4 2 9 2" xfId="13310"/>
    <cellStyle name="Comma 3 9 4 2 9 2 2" xfId="29516"/>
    <cellStyle name="Comma 3 9 4 2 9 3" xfId="22001"/>
    <cellStyle name="Comma 3 9 4 3" xfId="2299"/>
    <cellStyle name="Comma 3 9 4 3 2" xfId="3146"/>
    <cellStyle name="Comma 3 9 4 3 2 2" xfId="6928"/>
    <cellStyle name="Comma 3 9 4 3 2 2 2" xfId="14439"/>
    <cellStyle name="Comma 3 9 4 3 2 2 2 2" xfId="30645"/>
    <cellStyle name="Comma 3 9 4 3 2 2 3" xfId="23134"/>
    <cellStyle name="Comma 3 9 4 3 2 3" xfId="8989"/>
    <cellStyle name="Comma 3 9 4 3 2 3 2" xfId="16482"/>
    <cellStyle name="Comma 3 9 4 3 2 3 2 2" xfId="32688"/>
    <cellStyle name="Comma 3 9 4 3 2 3 3" xfId="25195"/>
    <cellStyle name="Comma 3 9 4 3 2 4" xfId="10839"/>
    <cellStyle name="Comma 3 9 4 3 2 4 2" xfId="27045"/>
    <cellStyle name="Comma 3 9 4 3 2 5" xfId="17775"/>
    <cellStyle name="Comma 3 9 4 3 2 5 2" xfId="33907"/>
    <cellStyle name="Comma 3 9 4 3 2 6" xfId="19368"/>
    <cellStyle name="Comma 3 9 4 3 3" xfId="6083"/>
    <cellStyle name="Comma 3 9 4 3 3 2" xfId="13595"/>
    <cellStyle name="Comma 3 9 4 3 3 2 2" xfId="29801"/>
    <cellStyle name="Comma 3 9 4 3 3 3" xfId="22289"/>
    <cellStyle name="Comma 3 9 4 3 4" xfId="9343"/>
    <cellStyle name="Comma 3 9 4 3 4 2" xfId="16786"/>
    <cellStyle name="Comma 3 9 4 3 4 2 2" xfId="32992"/>
    <cellStyle name="Comma 3 9 4 3 4 3" xfId="25549"/>
    <cellStyle name="Comma 3 9 4 3 5" xfId="9995"/>
    <cellStyle name="Comma 3 9 4 3 5 2" xfId="26201"/>
    <cellStyle name="Comma 3 9 4 3 6" xfId="17774"/>
    <cellStyle name="Comma 3 9 4 3 6 2" xfId="33906"/>
    <cellStyle name="Comma 3 9 4 3 7" xfId="18523"/>
    <cellStyle name="Comma 3 9 4 4" xfId="2721"/>
    <cellStyle name="Comma 3 9 4 4 2" xfId="6505"/>
    <cellStyle name="Comma 3 9 4 4 2 2" xfId="14017"/>
    <cellStyle name="Comma 3 9 4 4 2 2 2" xfId="30223"/>
    <cellStyle name="Comma 3 9 4 4 2 3" xfId="22711"/>
    <cellStyle name="Comma 3 9 4 4 3" xfId="9035"/>
    <cellStyle name="Comma 3 9 4 4 3 2" xfId="16524"/>
    <cellStyle name="Comma 3 9 4 4 3 2 2" xfId="32730"/>
    <cellStyle name="Comma 3 9 4 4 3 3" xfId="25241"/>
    <cellStyle name="Comma 3 9 4 4 4" xfId="10417"/>
    <cellStyle name="Comma 3 9 4 4 4 2" xfId="26623"/>
    <cellStyle name="Comma 3 9 4 4 5" xfId="17776"/>
    <cellStyle name="Comma 3 9 4 4 5 2" xfId="33908"/>
    <cellStyle name="Comma 3 9 4 4 6" xfId="18945"/>
    <cellStyle name="Comma 3 9 4 5" xfId="3651"/>
    <cellStyle name="Comma 3 9 4 5 2" xfId="7361"/>
    <cellStyle name="Comma 3 9 4 5 2 2" xfId="14870"/>
    <cellStyle name="Comma 3 9 4 5 2 2 2" xfId="31076"/>
    <cellStyle name="Comma 3 9 4 5 2 3" xfId="23567"/>
    <cellStyle name="Comma 3 9 4 5 3" xfId="5447"/>
    <cellStyle name="Comma 3 9 4 5 3 2" xfId="12989"/>
    <cellStyle name="Comma 3 9 4 5 3 2 2" xfId="29195"/>
    <cellStyle name="Comma 3 9 4 5 3 3" xfId="21653"/>
    <cellStyle name="Comma 3 9 4 5 4" xfId="11262"/>
    <cellStyle name="Comma 3 9 4 5 4 2" xfId="27468"/>
    <cellStyle name="Comma 3 9 4 5 5" xfId="17777"/>
    <cellStyle name="Comma 3 9 4 5 5 2" xfId="33909"/>
    <cellStyle name="Comma 3 9 4 5 6" xfId="19862"/>
    <cellStyle name="Comma 3 9 4 6" xfId="3896"/>
    <cellStyle name="Comma 3 9 4 6 2" xfId="9332"/>
    <cellStyle name="Comma 3 9 4 6 2 2" xfId="25538"/>
    <cellStyle name="Comma 3 9 4 6 3" xfId="17778"/>
    <cellStyle name="Comma 3 9 4 6 3 2" xfId="33910"/>
    <cellStyle name="Comma 3 9 4 6 4" xfId="20107"/>
    <cellStyle name="Comma 3 9 4 7" xfId="4121"/>
    <cellStyle name="Comma 3 9 4 7 2" xfId="7791"/>
    <cellStyle name="Comma 3 9 4 7 2 2" xfId="15298"/>
    <cellStyle name="Comma 3 9 4 7 2 2 2" xfId="31504"/>
    <cellStyle name="Comma 3 9 4 7 2 3" xfId="23997"/>
    <cellStyle name="Comma 3 9 4 7 3" xfId="9038"/>
    <cellStyle name="Comma 3 9 4 7 3 2" xfId="16527"/>
    <cellStyle name="Comma 3 9 4 7 3 2 2" xfId="32733"/>
    <cellStyle name="Comma 3 9 4 7 3 3" xfId="25244"/>
    <cellStyle name="Comma 3 9 4 7 4" xfId="11684"/>
    <cellStyle name="Comma 3 9 4 7 4 2" xfId="27890"/>
    <cellStyle name="Comma 3 9 4 7 5" xfId="17779"/>
    <cellStyle name="Comma 3 9 4 7 5 2" xfId="33911"/>
    <cellStyle name="Comma 3 9 4 7 6" xfId="20327"/>
    <cellStyle name="Comma 3 9 4 8" xfId="4546"/>
    <cellStyle name="Comma 3 9 4 8 2" xfId="8216"/>
    <cellStyle name="Comma 3 9 4 8 2 2" xfId="15723"/>
    <cellStyle name="Comma 3 9 4 8 2 2 2" xfId="31929"/>
    <cellStyle name="Comma 3 9 4 8 2 3" xfId="24422"/>
    <cellStyle name="Comma 3 9 4 8 3" xfId="9030"/>
    <cellStyle name="Comma 3 9 4 8 3 2" xfId="16519"/>
    <cellStyle name="Comma 3 9 4 8 3 2 2" xfId="32725"/>
    <cellStyle name="Comma 3 9 4 8 3 3" xfId="25236"/>
    <cellStyle name="Comma 3 9 4 8 4" xfId="12109"/>
    <cellStyle name="Comma 3 9 4 8 4 2" xfId="28315"/>
    <cellStyle name="Comma 3 9 4 8 5" xfId="17780"/>
    <cellStyle name="Comma 3 9 4 8 5 2" xfId="33912"/>
    <cellStyle name="Comma 3 9 4 8 6" xfId="20752"/>
    <cellStyle name="Comma 3 9 4 9" xfId="4973"/>
    <cellStyle name="Comma 3 9 4 9 2" xfId="8639"/>
    <cellStyle name="Comma 3 9 4 9 2 2" xfId="16146"/>
    <cellStyle name="Comma 3 9 4 9 2 2 2" xfId="32352"/>
    <cellStyle name="Comma 3 9 4 9 2 3" xfId="24845"/>
    <cellStyle name="Comma 3 9 4 9 3" xfId="12531"/>
    <cellStyle name="Comma 3 9 4 9 3 2" xfId="28737"/>
    <cellStyle name="Comma 3 9 4 9 4" xfId="21179"/>
    <cellStyle name="Comma 3 9 5" xfId="1943"/>
    <cellStyle name="Comma 3 9 5 10" xfId="9723"/>
    <cellStyle name="Comma 3 9 5 10 2" xfId="25929"/>
    <cellStyle name="Comma 3 9 5 11" xfId="17781"/>
    <cellStyle name="Comma 3 9 5 11 2" xfId="33913"/>
    <cellStyle name="Comma 3 9 5 12" xfId="18249"/>
    <cellStyle name="Comma 3 9 5 2" xfId="2450"/>
    <cellStyle name="Comma 3 9 5 2 2" xfId="3297"/>
    <cellStyle name="Comma 3 9 5 2 2 2" xfId="7079"/>
    <cellStyle name="Comma 3 9 5 2 2 2 2" xfId="14590"/>
    <cellStyle name="Comma 3 9 5 2 2 2 2 2" xfId="30796"/>
    <cellStyle name="Comma 3 9 5 2 2 2 3" xfId="23285"/>
    <cellStyle name="Comma 3 9 5 2 2 3" xfId="5582"/>
    <cellStyle name="Comma 3 9 5 2 2 3 2" xfId="13098"/>
    <cellStyle name="Comma 3 9 5 2 2 3 2 2" xfId="29304"/>
    <cellStyle name="Comma 3 9 5 2 2 3 3" xfId="21788"/>
    <cellStyle name="Comma 3 9 5 2 2 4" xfId="10990"/>
    <cellStyle name="Comma 3 9 5 2 2 4 2" xfId="27196"/>
    <cellStyle name="Comma 3 9 5 2 2 5" xfId="17783"/>
    <cellStyle name="Comma 3 9 5 2 2 5 2" xfId="33915"/>
    <cellStyle name="Comma 3 9 5 2 2 6" xfId="19519"/>
    <cellStyle name="Comma 3 9 5 2 3" xfId="6234"/>
    <cellStyle name="Comma 3 9 5 2 3 2" xfId="13746"/>
    <cellStyle name="Comma 3 9 5 2 3 2 2" xfId="29952"/>
    <cellStyle name="Comma 3 9 5 2 3 3" xfId="22440"/>
    <cellStyle name="Comma 3 9 5 2 4" xfId="5529"/>
    <cellStyle name="Comma 3 9 5 2 4 2" xfId="13055"/>
    <cellStyle name="Comma 3 9 5 2 4 2 2" xfId="29261"/>
    <cellStyle name="Comma 3 9 5 2 4 3" xfId="21735"/>
    <cellStyle name="Comma 3 9 5 2 5" xfId="10146"/>
    <cellStyle name="Comma 3 9 5 2 5 2" xfId="26352"/>
    <cellStyle name="Comma 3 9 5 2 6" xfId="17782"/>
    <cellStyle name="Comma 3 9 5 2 6 2" xfId="33914"/>
    <cellStyle name="Comma 3 9 5 2 7" xfId="18674"/>
    <cellStyle name="Comma 3 9 5 3" xfId="2872"/>
    <cellStyle name="Comma 3 9 5 3 2" xfId="6656"/>
    <cellStyle name="Comma 3 9 5 3 2 2" xfId="14168"/>
    <cellStyle name="Comma 3 9 5 3 2 2 2" xfId="30374"/>
    <cellStyle name="Comma 3 9 5 3 2 3" xfId="22862"/>
    <cellStyle name="Comma 3 9 5 3 3" xfId="9275"/>
    <cellStyle name="Comma 3 9 5 3 3 2" xfId="16733"/>
    <cellStyle name="Comma 3 9 5 3 3 2 2" xfId="32939"/>
    <cellStyle name="Comma 3 9 5 3 3 3" xfId="25481"/>
    <cellStyle name="Comma 3 9 5 3 4" xfId="10568"/>
    <cellStyle name="Comma 3 9 5 3 4 2" xfId="26774"/>
    <cellStyle name="Comma 3 9 5 3 5" xfId="17784"/>
    <cellStyle name="Comma 3 9 5 3 5 2" xfId="33916"/>
    <cellStyle name="Comma 3 9 5 3 6" xfId="19096"/>
    <cellStyle name="Comma 3 9 5 4" xfId="3803"/>
    <cellStyle name="Comma 3 9 5 4 2" xfId="7513"/>
    <cellStyle name="Comma 3 9 5 4 2 2" xfId="15022"/>
    <cellStyle name="Comma 3 9 5 4 2 2 2" xfId="31228"/>
    <cellStyle name="Comma 3 9 5 4 2 3" xfId="23719"/>
    <cellStyle name="Comma 3 9 5 4 3" xfId="9368"/>
    <cellStyle name="Comma 3 9 5 4 3 2" xfId="16809"/>
    <cellStyle name="Comma 3 9 5 4 3 2 2" xfId="33015"/>
    <cellStyle name="Comma 3 9 5 4 3 3" xfId="25574"/>
    <cellStyle name="Comma 3 9 5 4 4" xfId="11413"/>
    <cellStyle name="Comma 3 9 5 4 4 2" xfId="27619"/>
    <cellStyle name="Comma 3 9 5 4 5" xfId="17785"/>
    <cellStyle name="Comma 3 9 5 4 5 2" xfId="33917"/>
    <cellStyle name="Comma 3 9 5 4 6" xfId="20014"/>
    <cellStyle name="Comma 3 9 5 5" xfId="3585"/>
    <cellStyle name="Comma 3 9 5 5 2" xfId="9291"/>
    <cellStyle name="Comma 3 9 5 5 2 2" xfId="25497"/>
    <cellStyle name="Comma 3 9 5 5 3" xfId="17786"/>
    <cellStyle name="Comma 3 9 5 5 3 2" xfId="33918"/>
    <cellStyle name="Comma 3 9 5 5 4" xfId="19797"/>
    <cellStyle name="Comma 3 9 5 6" xfId="4272"/>
    <cellStyle name="Comma 3 9 5 6 2" xfId="7942"/>
    <cellStyle name="Comma 3 9 5 6 2 2" xfId="15449"/>
    <cellStyle name="Comma 3 9 5 6 2 2 2" xfId="31655"/>
    <cellStyle name="Comma 3 9 5 6 2 3" xfId="24148"/>
    <cellStyle name="Comma 3 9 5 6 3" xfId="9246"/>
    <cellStyle name="Comma 3 9 5 6 3 2" xfId="16707"/>
    <cellStyle name="Comma 3 9 5 6 3 2 2" xfId="32913"/>
    <cellStyle name="Comma 3 9 5 6 3 3" xfId="25452"/>
    <cellStyle name="Comma 3 9 5 6 4" xfId="11835"/>
    <cellStyle name="Comma 3 9 5 6 4 2" xfId="28041"/>
    <cellStyle name="Comma 3 9 5 6 5" xfId="17787"/>
    <cellStyle name="Comma 3 9 5 6 5 2" xfId="33919"/>
    <cellStyle name="Comma 3 9 5 6 6" xfId="20478"/>
    <cellStyle name="Comma 3 9 5 7" xfId="4697"/>
    <cellStyle name="Comma 3 9 5 7 2" xfId="8367"/>
    <cellStyle name="Comma 3 9 5 7 2 2" xfId="15874"/>
    <cellStyle name="Comma 3 9 5 7 2 2 2" xfId="32080"/>
    <cellStyle name="Comma 3 9 5 7 2 3" xfId="24573"/>
    <cellStyle name="Comma 3 9 5 7 3" xfId="5546"/>
    <cellStyle name="Comma 3 9 5 7 3 2" xfId="13066"/>
    <cellStyle name="Comma 3 9 5 7 3 2 2" xfId="29272"/>
    <cellStyle name="Comma 3 9 5 7 3 3" xfId="21752"/>
    <cellStyle name="Comma 3 9 5 7 4" xfId="12260"/>
    <cellStyle name="Comma 3 9 5 7 4 2" xfId="28466"/>
    <cellStyle name="Comma 3 9 5 7 5" xfId="17788"/>
    <cellStyle name="Comma 3 9 5 7 5 2" xfId="33920"/>
    <cellStyle name="Comma 3 9 5 7 6" xfId="20903"/>
    <cellStyle name="Comma 3 9 5 8" xfId="5125"/>
    <cellStyle name="Comma 3 9 5 8 2" xfId="8790"/>
    <cellStyle name="Comma 3 9 5 8 2 2" xfId="16297"/>
    <cellStyle name="Comma 3 9 5 8 2 2 2" xfId="32503"/>
    <cellStyle name="Comma 3 9 5 8 2 3" xfId="24996"/>
    <cellStyle name="Comma 3 9 5 8 3" xfId="12682"/>
    <cellStyle name="Comma 3 9 5 8 3 2" xfId="28888"/>
    <cellStyle name="Comma 3 9 5 8 4" xfId="21331"/>
    <cellStyle name="Comma 3 9 5 9" xfId="5796"/>
    <cellStyle name="Comma 3 9 5 9 2" xfId="13311"/>
    <cellStyle name="Comma 3 9 5 9 2 2" xfId="29517"/>
    <cellStyle name="Comma 3 9 5 9 3" xfId="22002"/>
    <cellStyle name="Comma 3 9 6" xfId="2196"/>
    <cellStyle name="Comma 3 9 6 2" xfId="3104"/>
    <cellStyle name="Comma 3 9 6 2 2" xfId="6886"/>
    <cellStyle name="Comma 3 9 6 2 2 2" xfId="14397"/>
    <cellStyle name="Comma 3 9 6 2 2 2 2" xfId="30603"/>
    <cellStyle name="Comma 3 9 6 2 2 3" xfId="23092"/>
    <cellStyle name="Comma 3 9 6 2 3" xfId="9032"/>
    <cellStyle name="Comma 3 9 6 2 3 2" xfId="16521"/>
    <cellStyle name="Comma 3 9 6 2 3 2 2" xfId="32727"/>
    <cellStyle name="Comma 3 9 6 2 3 3" xfId="25238"/>
    <cellStyle name="Comma 3 9 6 2 4" xfId="10797"/>
    <cellStyle name="Comma 3 9 6 2 4 2" xfId="27003"/>
    <cellStyle name="Comma 3 9 6 2 5" xfId="17790"/>
    <cellStyle name="Comma 3 9 6 2 5 2" xfId="33922"/>
    <cellStyle name="Comma 3 9 6 2 6" xfId="19326"/>
    <cellStyle name="Comma 3 9 6 3" xfId="6030"/>
    <cellStyle name="Comma 3 9 6 3 2" xfId="13544"/>
    <cellStyle name="Comma 3 9 6 3 2 2" xfId="29750"/>
    <cellStyle name="Comma 3 9 6 3 3" xfId="22236"/>
    <cellStyle name="Comma 3 9 6 4" xfId="5253"/>
    <cellStyle name="Comma 3 9 6 4 2" xfId="12802"/>
    <cellStyle name="Comma 3 9 6 4 2 2" xfId="29008"/>
    <cellStyle name="Comma 3 9 6 4 3" xfId="21459"/>
    <cellStyle name="Comma 3 9 6 5" xfId="9953"/>
    <cellStyle name="Comma 3 9 6 5 2" xfId="26159"/>
    <cellStyle name="Comma 3 9 6 6" xfId="17789"/>
    <cellStyle name="Comma 3 9 6 6 2" xfId="33921"/>
    <cellStyle name="Comma 3 9 6 7" xfId="18481"/>
    <cellStyle name="Comma 3 9 7" xfId="2679"/>
    <cellStyle name="Comma 3 9 7 2" xfId="6463"/>
    <cellStyle name="Comma 3 9 7 2 2" xfId="13975"/>
    <cellStyle name="Comma 3 9 7 2 2 2" xfId="30181"/>
    <cellStyle name="Comma 3 9 7 2 3" xfId="22669"/>
    <cellStyle name="Comma 3 9 7 3" xfId="9033"/>
    <cellStyle name="Comma 3 9 7 3 2" xfId="16522"/>
    <cellStyle name="Comma 3 9 7 3 2 2" xfId="32728"/>
    <cellStyle name="Comma 3 9 7 3 3" xfId="25239"/>
    <cellStyle name="Comma 3 9 7 4" xfId="10375"/>
    <cellStyle name="Comma 3 9 7 4 2" xfId="26581"/>
    <cellStyle name="Comma 3 9 7 5" xfId="17791"/>
    <cellStyle name="Comma 3 9 7 5 2" xfId="33923"/>
    <cellStyle name="Comma 3 9 7 6" xfId="18903"/>
    <cellStyle name="Comma 3 9 8" xfId="3606"/>
    <cellStyle name="Comma 3 9 8 2" xfId="7319"/>
    <cellStyle name="Comma 3 9 8 2 2" xfId="14828"/>
    <cellStyle name="Comma 3 9 8 2 2 2" xfId="31034"/>
    <cellStyle name="Comma 3 9 8 2 3" xfId="23525"/>
    <cellStyle name="Comma 3 9 8 3" xfId="9166"/>
    <cellStyle name="Comma 3 9 8 3 2" xfId="16640"/>
    <cellStyle name="Comma 3 9 8 3 2 2" xfId="32846"/>
    <cellStyle name="Comma 3 9 8 3 3" xfId="25372"/>
    <cellStyle name="Comma 3 9 8 4" xfId="11220"/>
    <cellStyle name="Comma 3 9 8 4 2" xfId="27426"/>
    <cellStyle name="Comma 3 9 8 5" xfId="17792"/>
    <cellStyle name="Comma 3 9 8 5 2" xfId="33924"/>
    <cellStyle name="Comma 3 9 8 6" xfId="19817"/>
    <cellStyle name="Comma 3 9 9" xfId="3375"/>
    <cellStyle name="Comma 3 9 9 2" xfId="5462"/>
    <cellStyle name="Comma 3 9 9 2 2" xfId="21668"/>
    <cellStyle name="Comma 3 9 9 3" xfId="17793"/>
    <cellStyle name="Comma 3 9 9 3 2" xfId="33925"/>
    <cellStyle name="Comma 3 9 9 4" xfId="19595"/>
    <cellStyle name="Comma 4" xfId="655"/>
    <cellStyle name="Comma 4 2" xfId="2173"/>
    <cellStyle name="Comma 4 2 2" xfId="5482"/>
    <cellStyle name="Comma 4 2 2 2" xfId="21688"/>
    <cellStyle name="Comma 4 2 3" xfId="17795"/>
    <cellStyle name="Comma 4 2 3 2" xfId="33927"/>
    <cellStyle name="Comma 4 2 4" xfId="18461"/>
    <cellStyle name="Comma 4 3" xfId="4910"/>
    <cellStyle name="Comma 4 3 2" xfId="21116"/>
    <cellStyle name="Comma 4 4" xfId="17794"/>
    <cellStyle name="Comma 4 4 2" xfId="33926"/>
    <cellStyle name="Comma 4 5" xfId="18030"/>
    <cellStyle name="Comma 5" xfId="1797"/>
    <cellStyle name="Comma 5 10" xfId="9580"/>
    <cellStyle name="Comma 5 10 2" xfId="25786"/>
    <cellStyle name="Comma 5 11" xfId="17796"/>
    <cellStyle name="Comma 5 11 2" xfId="33928"/>
    <cellStyle name="Comma 5 12" xfId="18105"/>
    <cellStyle name="Comma 5 2" xfId="2307"/>
    <cellStyle name="Comma 5 2 2" xfId="3154"/>
    <cellStyle name="Comma 5 2 2 2" xfId="6936"/>
    <cellStyle name="Comma 5 2 2 2 2" xfId="14447"/>
    <cellStyle name="Comma 5 2 2 2 2 2" xfId="30653"/>
    <cellStyle name="Comma 5 2 2 2 3" xfId="23142"/>
    <cellStyle name="Comma 5 2 2 3" xfId="9234"/>
    <cellStyle name="Comma 5 2 2 3 2" xfId="16696"/>
    <cellStyle name="Comma 5 2 2 3 2 2" xfId="32902"/>
    <cellStyle name="Comma 5 2 2 3 3" xfId="25440"/>
    <cellStyle name="Comma 5 2 2 4" xfId="10847"/>
    <cellStyle name="Comma 5 2 2 4 2" xfId="27053"/>
    <cellStyle name="Comma 5 2 2 5" xfId="17798"/>
    <cellStyle name="Comma 5 2 2 5 2" xfId="33930"/>
    <cellStyle name="Comma 5 2 2 6" xfId="19376"/>
    <cellStyle name="Comma 5 2 3" xfId="6091"/>
    <cellStyle name="Comma 5 2 3 2" xfId="13603"/>
    <cellStyle name="Comma 5 2 3 2 2" xfId="29809"/>
    <cellStyle name="Comma 5 2 3 3" xfId="22297"/>
    <cellStyle name="Comma 5 2 4" xfId="9318"/>
    <cellStyle name="Comma 5 2 4 2" xfId="16763"/>
    <cellStyle name="Comma 5 2 4 2 2" xfId="32969"/>
    <cellStyle name="Comma 5 2 4 3" xfId="25524"/>
    <cellStyle name="Comma 5 2 5" xfId="10003"/>
    <cellStyle name="Comma 5 2 5 2" xfId="26209"/>
    <cellStyle name="Comma 5 2 6" xfId="17797"/>
    <cellStyle name="Comma 5 2 6 2" xfId="33929"/>
    <cellStyle name="Comma 5 2 7" xfId="18531"/>
    <cellStyle name="Comma 5 3" xfId="2729"/>
    <cellStyle name="Comma 5 3 2" xfId="6513"/>
    <cellStyle name="Comma 5 3 2 2" xfId="14025"/>
    <cellStyle name="Comma 5 3 2 2 2" xfId="30231"/>
    <cellStyle name="Comma 5 3 2 3" xfId="22719"/>
    <cellStyle name="Comma 5 3 3" xfId="9122"/>
    <cellStyle name="Comma 5 3 3 2" xfId="16600"/>
    <cellStyle name="Comma 5 3 3 2 2" xfId="32806"/>
    <cellStyle name="Comma 5 3 3 3" xfId="25328"/>
    <cellStyle name="Comma 5 3 4" xfId="10425"/>
    <cellStyle name="Comma 5 3 4 2" xfId="26631"/>
    <cellStyle name="Comma 5 3 5" xfId="17799"/>
    <cellStyle name="Comma 5 3 5 2" xfId="33931"/>
    <cellStyle name="Comma 5 3 6" xfId="18953"/>
    <cellStyle name="Comma 5 4" xfId="3660"/>
    <cellStyle name="Comma 5 4 2" xfId="7370"/>
    <cellStyle name="Comma 5 4 2 2" xfId="14879"/>
    <cellStyle name="Comma 5 4 2 2 2" xfId="31085"/>
    <cellStyle name="Comma 5 4 2 3" xfId="23576"/>
    <cellStyle name="Comma 5 4 3" xfId="9340"/>
    <cellStyle name="Comma 5 4 3 2" xfId="16783"/>
    <cellStyle name="Comma 5 4 3 2 2" xfId="32989"/>
    <cellStyle name="Comma 5 4 3 3" xfId="25546"/>
    <cellStyle name="Comma 5 4 4" xfId="11270"/>
    <cellStyle name="Comma 5 4 4 2" xfId="27476"/>
    <cellStyle name="Comma 5 4 5" xfId="17800"/>
    <cellStyle name="Comma 5 4 5 2" xfId="33932"/>
    <cellStyle name="Comma 5 4 6" xfId="19871"/>
    <cellStyle name="Comma 5 5" xfId="3566"/>
    <cellStyle name="Comma 5 5 2" xfId="9212"/>
    <cellStyle name="Comma 5 5 2 2" xfId="25418"/>
    <cellStyle name="Comma 5 5 3" xfId="17801"/>
    <cellStyle name="Comma 5 5 3 2" xfId="33933"/>
    <cellStyle name="Comma 5 5 4" xfId="19780"/>
    <cellStyle name="Comma 5 6" xfId="4129"/>
    <cellStyle name="Comma 5 6 2" xfId="7799"/>
    <cellStyle name="Comma 5 6 2 2" xfId="15306"/>
    <cellStyle name="Comma 5 6 2 2 2" xfId="31512"/>
    <cellStyle name="Comma 5 6 2 3" xfId="24005"/>
    <cellStyle name="Comma 5 6 3" xfId="8898"/>
    <cellStyle name="Comma 5 6 3 2" xfId="16401"/>
    <cellStyle name="Comma 5 6 3 2 2" xfId="32607"/>
    <cellStyle name="Comma 5 6 3 3" xfId="25104"/>
    <cellStyle name="Comma 5 6 4" xfId="11692"/>
    <cellStyle name="Comma 5 6 4 2" xfId="27898"/>
    <cellStyle name="Comma 5 6 5" xfId="17802"/>
    <cellStyle name="Comma 5 6 5 2" xfId="33934"/>
    <cellStyle name="Comma 5 6 6" xfId="20335"/>
    <cellStyle name="Comma 5 7" xfId="4554"/>
    <cellStyle name="Comma 5 7 2" xfId="8224"/>
    <cellStyle name="Comma 5 7 2 2" xfId="15731"/>
    <cellStyle name="Comma 5 7 2 2 2" xfId="31937"/>
    <cellStyle name="Comma 5 7 2 3" xfId="24430"/>
    <cellStyle name="Comma 5 7 3" xfId="5450"/>
    <cellStyle name="Comma 5 7 3 2" xfId="12992"/>
    <cellStyle name="Comma 5 7 3 2 2" xfId="29198"/>
    <cellStyle name="Comma 5 7 3 3" xfId="21656"/>
    <cellStyle name="Comma 5 7 4" xfId="12117"/>
    <cellStyle name="Comma 5 7 4 2" xfId="28323"/>
    <cellStyle name="Comma 5 7 5" xfId="17803"/>
    <cellStyle name="Comma 5 7 5 2" xfId="33935"/>
    <cellStyle name="Comma 5 7 6" xfId="20760"/>
    <cellStyle name="Comma 5 8" xfId="4981"/>
    <cellStyle name="Comma 5 8 2" xfId="8647"/>
    <cellStyle name="Comma 5 8 2 2" xfId="16154"/>
    <cellStyle name="Comma 5 8 2 2 2" xfId="32360"/>
    <cellStyle name="Comma 5 8 2 3" xfId="24853"/>
    <cellStyle name="Comma 5 8 3" xfId="12539"/>
    <cellStyle name="Comma 5 8 3 2" xfId="28745"/>
    <cellStyle name="Comma 5 8 4" xfId="21187"/>
    <cellStyle name="Comma 5 9" xfId="5653"/>
    <cellStyle name="Comma 5 9 2" xfId="13168"/>
    <cellStyle name="Comma 5 9 2 2" xfId="29374"/>
    <cellStyle name="Comma 5 9 3" xfId="21859"/>
    <cellStyle name="Comma 6" xfId="16859"/>
    <cellStyle name="Comma 6 2" xfId="33021"/>
    <cellStyle name="Comma 7" xfId="16861"/>
    <cellStyle name="Comma 7 2" xfId="33022"/>
    <cellStyle name="Comma 8" xfId="16862"/>
    <cellStyle name="Comma 8 2" xfId="33023"/>
    <cellStyle name="Comma 9" xfId="16863"/>
    <cellStyle name="Comma 9 2" xfId="33024"/>
    <cellStyle name="COMMENTS" xfId="263"/>
    <cellStyle name="COMMENTS 2" xfId="1051"/>
    <cellStyle name="COMMENTS 3" xfId="1110"/>
    <cellStyle name="COMMENTS 4" xfId="738"/>
    <cellStyle name="Currency 2" xfId="3"/>
    <cellStyle name="Currency 2 2" xfId="3371"/>
    <cellStyle name="Currency 2 2 2" xfId="9141"/>
    <cellStyle name="Currency 2 2 2 2" xfId="25347"/>
    <cellStyle name="Currency 2 2 3" xfId="17805"/>
    <cellStyle name="Currency 2 2 3 2" xfId="33937"/>
    <cellStyle name="Currency 2 2 4" xfId="19592"/>
    <cellStyle name="Currency 2 3" xfId="2947"/>
    <cellStyle name="Currency 2 3 2" xfId="7159"/>
    <cellStyle name="Currency 2 3 2 2" xfId="23365"/>
    <cellStyle name="Currency 2 3 3" xfId="17806"/>
    <cellStyle name="Currency 2 3 3 2" xfId="33938"/>
    <cellStyle name="Currency 2 3 4" xfId="19169"/>
    <cellStyle name="Currency 2 4" xfId="5198"/>
    <cellStyle name="Currency 2 4 2" xfId="21404"/>
    <cellStyle name="Currency 2 5" xfId="2031"/>
    <cellStyle name="Currency 2 5 2" xfId="18322"/>
    <cellStyle name="Currency 2 6" xfId="17804"/>
    <cellStyle name="Currency 2 6 2" xfId="33936"/>
    <cellStyle name="Currency 2 7" xfId="17886"/>
    <cellStyle name="Currency1" xfId="264"/>
    <cellStyle name="Currency1 2" xfId="1016"/>
    <cellStyle name="Currency1 2 2" xfId="1149"/>
    <cellStyle name="Currency1 2 2 2" xfId="18043"/>
    <cellStyle name="Currency1 2 3" xfId="18038"/>
    <cellStyle name="Currency1 3" xfId="1139"/>
    <cellStyle name="Currency1 3 2" xfId="1568"/>
    <cellStyle name="Currency1 3 2 2" xfId="18045"/>
    <cellStyle name="Currency1 3 3" xfId="18040"/>
    <cellStyle name="Currency1 4" xfId="17888"/>
    <cellStyle name="Data Input" xfId="265"/>
    <cellStyle name="Data Input 2" xfId="376"/>
    <cellStyle name="Data Input 2 2" xfId="1150"/>
    <cellStyle name="Data Input 2 3" xfId="1017"/>
    <cellStyle name="Data Input 3" xfId="360"/>
    <cellStyle name="Data Input 3 2" xfId="1567"/>
    <cellStyle name="Data Input 3 3" xfId="1138"/>
    <cellStyle name="Data Input 4" xfId="602"/>
    <cellStyle name="Data Input 4 2" xfId="1603"/>
    <cellStyle name="Depreciation" xfId="266"/>
    <cellStyle name="Euro" xfId="267"/>
    <cellStyle name="Euro 2" xfId="377"/>
    <cellStyle name="Euro 2 2" xfId="1152"/>
    <cellStyle name="Euro 2 3" xfId="1018"/>
    <cellStyle name="Euro 3" xfId="361"/>
    <cellStyle name="Euro 3 2" xfId="1151"/>
    <cellStyle name="Euro 4" xfId="603"/>
    <cellStyle name="Euro 4 2" xfId="1566"/>
    <cellStyle name="Explanatory Text" xfId="16833" builtinId="53" customBuiltin="1"/>
    <cellStyle name="Explanatory Text 2" xfId="419"/>
    <cellStyle name="Explanatory Text 2 2" xfId="1019"/>
    <cellStyle name="Explanatory Text 3" xfId="453"/>
    <cellStyle name="Explanatory Text 3 2" xfId="1496"/>
    <cellStyle name="Explanatory Text 4" xfId="736"/>
    <cellStyle name="Explanatory Text 5" xfId="268"/>
    <cellStyle name="Fill" xfId="269"/>
    <cellStyle name="Fill 2" xfId="1020"/>
    <cellStyle name="Fill 2 2" xfId="1153"/>
    <cellStyle name="Fill 3" xfId="1136"/>
    <cellStyle name="Fill 3 2" xfId="1565"/>
    <cellStyle name="Final" xfId="270"/>
    <cellStyle name="Final 2" xfId="1052"/>
    <cellStyle name="Final 3" xfId="1111"/>
    <cellStyle name="Final 4" xfId="735"/>
    <cellStyle name="Good" xfId="16823" builtinId="26" customBuiltin="1"/>
    <cellStyle name="Good 2" xfId="420"/>
    <cellStyle name="Good 2 2" xfId="1021"/>
    <cellStyle name="Good 3" xfId="443"/>
    <cellStyle name="Good 3 2" xfId="1497"/>
    <cellStyle name="Good 4" xfId="734"/>
    <cellStyle name="Good 5" xfId="271"/>
    <cellStyle name="GROUPHEADING" xfId="272"/>
    <cellStyle name="GROUPHEADING 2" xfId="1053"/>
    <cellStyle name="GROUPHEADING 3" xfId="1112"/>
    <cellStyle name="GROUPHEADING 4" xfId="733"/>
    <cellStyle name="gutter" xfId="273"/>
    <cellStyle name="heading" xfId="274"/>
    <cellStyle name="Heading 1" xfId="16819" builtinId="16" customBuiltin="1"/>
    <cellStyle name="Heading 1 2" xfId="421"/>
    <cellStyle name="Heading 1 2 2" xfId="1022"/>
    <cellStyle name="Heading 1 3" xfId="439"/>
    <cellStyle name="Heading 1 3 2" xfId="1500"/>
    <cellStyle name="Heading 1 4" xfId="731"/>
    <cellStyle name="Heading 1 5" xfId="275"/>
    <cellStyle name="heading 10" xfId="1081"/>
    <cellStyle name="heading 11" xfId="1078"/>
    <cellStyle name="heading 12" xfId="1088"/>
    <cellStyle name="heading 13" xfId="1094"/>
    <cellStyle name="heading 14" xfId="1087"/>
    <cellStyle name="heading 15" xfId="1095"/>
    <cellStyle name="heading 16" xfId="1086"/>
    <cellStyle name="heading 17" xfId="1092"/>
    <cellStyle name="heading 18" xfId="1084"/>
    <cellStyle name="heading 19" xfId="1093"/>
    <cellStyle name="Heading 2" xfId="16820" builtinId="17" customBuiltin="1"/>
    <cellStyle name="Heading 2 2" xfId="422"/>
    <cellStyle name="Heading 2 2 2" xfId="1023"/>
    <cellStyle name="Heading 2 3" xfId="440"/>
    <cellStyle name="Heading 2 3 2" xfId="1501"/>
    <cellStyle name="Heading 2 4" xfId="730"/>
    <cellStyle name="Heading 2 5" xfId="276"/>
    <cellStyle name="heading 20" xfId="1083"/>
    <cellStyle name="heading 21" xfId="1085"/>
    <cellStyle name="heading 22" xfId="1096"/>
    <cellStyle name="heading 23" xfId="1113"/>
    <cellStyle name="heading 24" xfId="1120"/>
    <cellStyle name="heading 25" xfId="1499"/>
    <cellStyle name="heading 26" xfId="1539"/>
    <cellStyle name="heading 27" xfId="732"/>
    <cellStyle name="heading 28" xfId="1622"/>
    <cellStyle name="heading 29" xfId="1624"/>
    <cellStyle name="Heading 3" xfId="16821" builtinId="18" customBuiltin="1"/>
    <cellStyle name="Heading 3 2" xfId="423"/>
    <cellStyle name="Heading 3 2 2" xfId="1024"/>
    <cellStyle name="Heading 3 3" xfId="441"/>
    <cellStyle name="Heading 3 3 2" xfId="1502"/>
    <cellStyle name="Heading 3 4" xfId="729"/>
    <cellStyle name="Heading 3 5" xfId="277"/>
    <cellStyle name="heading 30" xfId="1651"/>
    <cellStyle name="heading 31" xfId="1618"/>
    <cellStyle name="heading 32" xfId="1626"/>
    <cellStyle name="heading 33" xfId="1659"/>
    <cellStyle name="heading 34" xfId="1638"/>
    <cellStyle name="heading 35" xfId="1643"/>
    <cellStyle name="heading 36" xfId="1655"/>
    <cellStyle name="heading 37" xfId="1708"/>
    <cellStyle name="heading 38" xfId="1619"/>
    <cellStyle name="heading 39" xfId="1666"/>
    <cellStyle name="Heading 4" xfId="16822" builtinId="19" customBuiltin="1"/>
    <cellStyle name="Heading 4 2" xfId="424"/>
    <cellStyle name="Heading 4 2 2" xfId="1025"/>
    <cellStyle name="Heading 4 3" xfId="442"/>
    <cellStyle name="Heading 4 3 2" xfId="1503"/>
    <cellStyle name="Heading 4 4" xfId="728"/>
    <cellStyle name="Heading 4 5" xfId="278"/>
    <cellStyle name="heading 40" xfId="1719"/>
    <cellStyle name="heading 41" xfId="1685"/>
    <cellStyle name="heading 42" xfId="1699"/>
    <cellStyle name="heading 43" xfId="1640"/>
    <cellStyle name="heading 44" xfId="1679"/>
    <cellStyle name="heading 45" xfId="1702"/>
    <cellStyle name="heading 46" xfId="1691"/>
    <cellStyle name="heading 47" xfId="1696"/>
    <cellStyle name="heading 48" xfId="737"/>
    <cellStyle name="heading 49" xfId="1713"/>
    <cellStyle name="heading 5" xfId="1054"/>
    <cellStyle name="heading 50" xfId="1660"/>
    <cellStyle name="heading 51" xfId="1717"/>
    <cellStyle name="heading 52" xfId="1620"/>
    <cellStyle name="heading 53" xfId="1667"/>
    <cellStyle name="heading 54" xfId="1675"/>
    <cellStyle name="heading 55" xfId="1704"/>
    <cellStyle name="heading 56" xfId="1636"/>
    <cellStyle name="heading 57" xfId="1680"/>
    <cellStyle name="heading 58" xfId="1701"/>
    <cellStyle name="heading 59" xfId="1694"/>
    <cellStyle name="heading 6" xfId="1070"/>
    <cellStyle name="heading 60" xfId="1639"/>
    <cellStyle name="heading 61" xfId="1635"/>
    <cellStyle name="heading 62" xfId="1647"/>
    <cellStyle name="heading 63" xfId="1720"/>
    <cellStyle name="heading 64" xfId="1727"/>
    <cellStyle name="heading 65" xfId="1665"/>
    <cellStyle name="heading 66" xfId="1709"/>
    <cellStyle name="heading 67" xfId="1687"/>
    <cellStyle name="heading 68" xfId="1718"/>
    <cellStyle name="heading 69" xfId="1627"/>
    <cellStyle name="heading 7" xfId="1076"/>
    <cellStyle name="heading 70" xfId="1673"/>
    <cellStyle name="heading 71" xfId="1682"/>
    <cellStyle name="heading 72" xfId="1725"/>
    <cellStyle name="heading 73" xfId="1712"/>
    <cellStyle name="heading 74" xfId="1695"/>
    <cellStyle name="heading 75" xfId="1726"/>
    <cellStyle name="heading 76" xfId="1661"/>
    <cellStyle name="heading 77" xfId="1722"/>
    <cellStyle name="heading 78" xfId="1705"/>
    <cellStyle name="heading 79" xfId="1693"/>
    <cellStyle name="heading 8" xfId="1080"/>
    <cellStyle name="heading 80" xfId="1697"/>
    <cellStyle name="heading 81" xfId="1663"/>
    <cellStyle name="heading 82" xfId="1686"/>
    <cellStyle name="heading 83" xfId="1658"/>
    <cellStyle name="heading 84" xfId="1706"/>
    <cellStyle name="heading 85" xfId="1731"/>
    <cellStyle name="heading 86" xfId="1734"/>
    <cellStyle name="heading 87" xfId="1730"/>
    <cellStyle name="heading 88" xfId="1750"/>
    <cellStyle name="heading 89" xfId="1753"/>
    <cellStyle name="heading 9" xfId="1077"/>
    <cellStyle name="heading 90" xfId="1768"/>
    <cellStyle name="heading 91" xfId="1771"/>
    <cellStyle name="Headings" xfId="279"/>
    <cellStyle name="Headings 2" xfId="1055"/>
    <cellStyle name="Headings 3" xfId="1114"/>
    <cellStyle name="Headings 4" xfId="727"/>
    <cellStyle name="Hyperlink" xfId="16815" builtinId="8"/>
    <cellStyle name="Hyperlink 2" xfId="2032"/>
    <cellStyle name="Hyperlink 3" xfId="2034"/>
    <cellStyle name="Hyperlink 4" xfId="16817"/>
    <cellStyle name="Input" xfId="16826" builtinId="20" customBuiltin="1"/>
    <cellStyle name="Input 2" xfId="425"/>
    <cellStyle name="Input 2 2" xfId="1026"/>
    <cellStyle name="Input 3" xfId="446"/>
    <cellStyle name="Input 3 2" xfId="1504"/>
    <cellStyle name="Input 4" xfId="726"/>
    <cellStyle name="Input 5" xfId="280"/>
    <cellStyle name="item" xfId="281"/>
    <cellStyle name="item 2" xfId="378"/>
    <cellStyle name="item 2 2" xfId="1154"/>
    <cellStyle name="item 2 3" xfId="1027"/>
    <cellStyle name="item 2 4" xfId="1794"/>
    <cellStyle name="item 3" xfId="362"/>
    <cellStyle name="item 3 2" xfId="1134"/>
    <cellStyle name="item 3 2 2" xfId="1563"/>
    <cellStyle name="item 3 3" xfId="1056"/>
    <cellStyle name="item 3 4" xfId="1944"/>
    <cellStyle name="item 4" xfId="604"/>
    <cellStyle name="item 4 2" xfId="1155"/>
    <cellStyle name="item 4 3" xfId="1071"/>
    <cellStyle name="item 5" xfId="1115"/>
    <cellStyle name="item 5 2" xfId="1156"/>
    <cellStyle name="item 6" xfId="1135"/>
    <cellStyle name="item 6 2" xfId="1564"/>
    <cellStyle name="item 7" xfId="1524"/>
    <cellStyle name="item 7 2" xfId="1602"/>
    <cellStyle name="item 8" xfId="725"/>
    <cellStyle name="Linked Cell" xfId="16829" builtinId="24" customBuiltin="1"/>
    <cellStyle name="Linked Cell 2" xfId="426"/>
    <cellStyle name="Linked Cell 2 2" xfId="1028"/>
    <cellStyle name="Linked Cell 3" xfId="449"/>
    <cellStyle name="Linked Cell 3 2" xfId="1506"/>
    <cellStyle name="Linked Cell 4" xfId="724"/>
    <cellStyle name="Linked Cell 5" xfId="282"/>
    <cellStyle name="MAIN HEADING" xfId="283"/>
    <cellStyle name="MAIN HEADING 2" xfId="1057"/>
    <cellStyle name="MAIN HEADING 3" xfId="1116"/>
    <cellStyle name="MAIN HEADING 4" xfId="723"/>
    <cellStyle name="Microsoft Excel found an error in the formula you entered. Do you want to accept the correction proposed below?_x000a__x000a_|_x000a__x000a_• To accept the correction, click Yes._x000a_• To close this message and correct the formula yourself, click No." xfId="284"/>
    <cellStyle name="Microsoft Excel found an error in the formula you entered. Do you want to accept the correction proposed below?_x000a__x000a_|_x000a__x000a_• To accept the correction, click Yes._x000a_• To close this message and correct the formula yourself, click No. 2" xfId="437"/>
    <cellStyle name="Microsoft Excel found an error in the formula you entered. Do you want to accept the correction proposed below?_x000a__x000a_|_x000a__x000a_• To accept the correction, click Yes._x000a_• To close this message and correct the formula yourself, click No. 2 2" xfId="1554"/>
    <cellStyle name="Microsoft Excel found an error in the formula you entered. Do you want to accept the correction proposed below?_x000a__x000a_|_x000a__x000a_• To accept the correction, click Yes._x000a_• To close this message and correct the formula yourself, click No. 2 3" xfId="1058"/>
    <cellStyle name="Microsoft Excel found an error in the formula you entered. Do you want to accept the correction proposed below?_x000a__x000a_|_x000a__x000a_• To accept the correction, click Yes._x000a_• To close this message and correct the formula yourself, click No. 3" xfId="1117"/>
    <cellStyle name="Microsoft Excel found an error in the formula you entered. Do you want to accept the correction proposed below?_x000a__x000a_|_x000a__x000a_• To accept the correction, click Yes._x000a_• To close this message and correct the formula yourself, click No. 3 2" xfId="1556"/>
    <cellStyle name="Microsoft Excel found an error in the formula you entered. Do you want to accept the correction proposed below?_x000a__x000a_|_x000a__x000a_• To accept the correction, click Yes._x000a_• To close this message and correct the formula yourself, click No. 4" xfId="1553"/>
    <cellStyle name="Microsoft Excel found an error in the formula you entered. Do you want to accept the correction proposed below?_x000a__x000a_|_x000a__x000a_• To accept the correction, click Yes._x000a_• To close this message and correct the formula yourself, click No. 5" xfId="722"/>
    <cellStyle name="Neutral" xfId="16825" builtinId="28" customBuiltin="1"/>
    <cellStyle name="Neutral 2" xfId="427"/>
    <cellStyle name="Neutral 2 2" xfId="1029"/>
    <cellStyle name="Neutral 3" xfId="445"/>
    <cellStyle name="Neutral 3 2" xfId="1508"/>
    <cellStyle name="Neutral 4" xfId="995"/>
    <cellStyle name="Neutral 5" xfId="285"/>
    <cellStyle name="Normal" xfId="0" builtinId="0"/>
    <cellStyle name="Normal 10" xfId="286"/>
    <cellStyle name="Normal 10 2" xfId="287"/>
    <cellStyle name="Normal 10 2 2" xfId="606"/>
    <cellStyle name="Normal 10 3" xfId="605"/>
    <cellStyle name="Normal 10 3 2" xfId="1157"/>
    <cellStyle name="Normal 10 4" xfId="1509"/>
    <cellStyle name="Normal 100" xfId="1788"/>
    <cellStyle name="Normal 100 10" xfId="18101"/>
    <cellStyle name="Normal 100 2" xfId="2303"/>
    <cellStyle name="Normal 100 2 2" xfId="3150"/>
    <cellStyle name="Normal 100 2 2 2" xfId="6932"/>
    <cellStyle name="Normal 100 2 2 2 2" xfId="14443"/>
    <cellStyle name="Normal 100 2 2 2 2 2" xfId="30649"/>
    <cellStyle name="Normal 100 2 2 2 3" xfId="23138"/>
    <cellStyle name="Normal 100 2 2 3" xfId="10843"/>
    <cellStyle name="Normal 100 2 2 3 2" xfId="27049"/>
    <cellStyle name="Normal 100 2 2 4" xfId="19372"/>
    <cellStyle name="Normal 100 2 3" xfId="6087"/>
    <cellStyle name="Normal 100 2 3 2" xfId="13599"/>
    <cellStyle name="Normal 100 2 3 2 2" xfId="29805"/>
    <cellStyle name="Normal 100 2 3 3" xfId="22293"/>
    <cellStyle name="Normal 100 2 4" xfId="9999"/>
    <cellStyle name="Normal 100 2 4 2" xfId="26205"/>
    <cellStyle name="Normal 100 2 5" xfId="18527"/>
    <cellStyle name="Normal 100 3" xfId="2725"/>
    <cellStyle name="Normal 100 3 2" xfId="6509"/>
    <cellStyle name="Normal 100 3 2 2" xfId="14021"/>
    <cellStyle name="Normal 100 3 2 2 2" xfId="30227"/>
    <cellStyle name="Normal 100 3 2 3" xfId="22715"/>
    <cellStyle name="Normal 100 3 3" xfId="10421"/>
    <cellStyle name="Normal 100 3 3 2" xfId="26627"/>
    <cellStyle name="Normal 100 3 4" xfId="18949"/>
    <cellStyle name="Normal 100 4" xfId="3655"/>
    <cellStyle name="Normal 100 4 2" xfId="7365"/>
    <cellStyle name="Normal 100 4 2 2" xfId="14874"/>
    <cellStyle name="Normal 100 4 2 2 2" xfId="31080"/>
    <cellStyle name="Normal 100 4 2 3" xfId="23571"/>
    <cellStyle name="Normal 100 4 3" xfId="11266"/>
    <cellStyle name="Normal 100 4 3 2" xfId="27472"/>
    <cellStyle name="Normal 100 4 4" xfId="19866"/>
    <cellStyle name="Normal 100 5" xfId="4125"/>
    <cellStyle name="Normal 100 5 2" xfId="7795"/>
    <cellStyle name="Normal 100 5 2 2" xfId="15302"/>
    <cellStyle name="Normal 100 5 2 2 2" xfId="31508"/>
    <cellStyle name="Normal 100 5 2 3" xfId="24001"/>
    <cellStyle name="Normal 100 5 3" xfId="11688"/>
    <cellStyle name="Normal 100 5 3 2" xfId="27894"/>
    <cellStyle name="Normal 100 5 4" xfId="20331"/>
    <cellStyle name="Normal 100 6" xfId="4550"/>
    <cellStyle name="Normal 100 6 2" xfId="8220"/>
    <cellStyle name="Normal 100 6 2 2" xfId="15727"/>
    <cellStyle name="Normal 100 6 2 2 2" xfId="31933"/>
    <cellStyle name="Normal 100 6 2 3" xfId="24426"/>
    <cellStyle name="Normal 100 6 3" xfId="12113"/>
    <cellStyle name="Normal 100 6 3 2" xfId="28319"/>
    <cellStyle name="Normal 100 6 4" xfId="20756"/>
    <cellStyle name="Normal 100 7" xfId="4977"/>
    <cellStyle name="Normal 100 7 2" xfId="8643"/>
    <cellStyle name="Normal 100 7 2 2" xfId="16150"/>
    <cellStyle name="Normal 100 7 2 2 2" xfId="32356"/>
    <cellStyle name="Normal 100 7 2 3" xfId="24849"/>
    <cellStyle name="Normal 100 7 3" xfId="12535"/>
    <cellStyle name="Normal 100 7 3 2" xfId="28741"/>
    <cellStyle name="Normal 100 7 4" xfId="21183"/>
    <cellStyle name="Normal 100 8" xfId="5648"/>
    <cellStyle name="Normal 100 8 2" xfId="13163"/>
    <cellStyle name="Normal 100 8 2 2" xfId="29369"/>
    <cellStyle name="Normal 100 8 3" xfId="21854"/>
    <cellStyle name="Normal 100 9" xfId="9576"/>
    <cellStyle name="Normal 100 9 2" xfId="25782"/>
    <cellStyle name="Normal 101" xfId="1789"/>
    <cellStyle name="Normal 101 10" xfId="18102"/>
    <cellStyle name="Normal 101 2" xfId="2304"/>
    <cellStyle name="Normal 101 2 2" xfId="3151"/>
    <cellStyle name="Normal 101 2 2 2" xfId="6933"/>
    <cellStyle name="Normal 101 2 2 2 2" xfId="14444"/>
    <cellStyle name="Normal 101 2 2 2 2 2" xfId="30650"/>
    <cellStyle name="Normal 101 2 2 2 3" xfId="23139"/>
    <cellStyle name="Normal 101 2 2 3" xfId="10844"/>
    <cellStyle name="Normal 101 2 2 3 2" xfId="27050"/>
    <cellStyle name="Normal 101 2 2 4" xfId="19373"/>
    <cellStyle name="Normal 101 2 3" xfId="6088"/>
    <cellStyle name="Normal 101 2 3 2" xfId="13600"/>
    <cellStyle name="Normal 101 2 3 2 2" xfId="29806"/>
    <cellStyle name="Normal 101 2 3 3" xfId="22294"/>
    <cellStyle name="Normal 101 2 4" xfId="10000"/>
    <cellStyle name="Normal 101 2 4 2" xfId="26206"/>
    <cellStyle name="Normal 101 2 5" xfId="18528"/>
    <cellStyle name="Normal 101 3" xfId="2726"/>
    <cellStyle name="Normal 101 3 2" xfId="6510"/>
    <cellStyle name="Normal 101 3 2 2" xfId="14022"/>
    <cellStyle name="Normal 101 3 2 2 2" xfId="30228"/>
    <cellStyle name="Normal 101 3 2 3" xfId="22716"/>
    <cellStyle name="Normal 101 3 3" xfId="10422"/>
    <cellStyle name="Normal 101 3 3 2" xfId="26628"/>
    <cellStyle name="Normal 101 3 4" xfId="18950"/>
    <cellStyle name="Normal 101 4" xfId="3656"/>
    <cellStyle name="Normal 101 4 2" xfId="7366"/>
    <cellStyle name="Normal 101 4 2 2" xfId="14875"/>
    <cellStyle name="Normal 101 4 2 2 2" xfId="31081"/>
    <cellStyle name="Normal 101 4 2 3" xfId="23572"/>
    <cellStyle name="Normal 101 4 3" xfId="11267"/>
    <cellStyle name="Normal 101 4 3 2" xfId="27473"/>
    <cellStyle name="Normal 101 4 4" xfId="19867"/>
    <cellStyle name="Normal 101 5" xfId="4126"/>
    <cellStyle name="Normal 101 5 2" xfId="7796"/>
    <cellStyle name="Normal 101 5 2 2" xfId="15303"/>
    <cellStyle name="Normal 101 5 2 2 2" xfId="31509"/>
    <cellStyle name="Normal 101 5 2 3" xfId="24002"/>
    <cellStyle name="Normal 101 5 3" xfId="11689"/>
    <cellStyle name="Normal 101 5 3 2" xfId="27895"/>
    <cellStyle name="Normal 101 5 4" xfId="20332"/>
    <cellStyle name="Normal 101 6" xfId="4551"/>
    <cellStyle name="Normal 101 6 2" xfId="8221"/>
    <cellStyle name="Normal 101 6 2 2" xfId="15728"/>
    <cellStyle name="Normal 101 6 2 2 2" xfId="31934"/>
    <cellStyle name="Normal 101 6 2 3" xfId="24427"/>
    <cellStyle name="Normal 101 6 3" xfId="12114"/>
    <cellStyle name="Normal 101 6 3 2" xfId="28320"/>
    <cellStyle name="Normal 101 6 4" xfId="20757"/>
    <cellStyle name="Normal 101 7" xfId="4978"/>
    <cellStyle name="Normal 101 7 2" xfId="8644"/>
    <cellStyle name="Normal 101 7 2 2" xfId="16151"/>
    <cellStyle name="Normal 101 7 2 2 2" xfId="32357"/>
    <cellStyle name="Normal 101 7 2 3" xfId="24850"/>
    <cellStyle name="Normal 101 7 3" xfId="12536"/>
    <cellStyle name="Normal 101 7 3 2" xfId="28742"/>
    <cellStyle name="Normal 101 7 4" xfId="21184"/>
    <cellStyle name="Normal 101 8" xfId="5649"/>
    <cellStyle name="Normal 101 8 2" xfId="13164"/>
    <cellStyle name="Normal 101 8 2 2" xfId="29370"/>
    <cellStyle name="Normal 101 8 3" xfId="21855"/>
    <cellStyle name="Normal 101 9" xfId="9577"/>
    <cellStyle name="Normal 101 9 2" xfId="25783"/>
    <cellStyle name="Normal 102" xfId="1812"/>
    <cellStyle name="Normal 102 10" xfId="18119"/>
    <cellStyle name="Normal 102 2" xfId="2321"/>
    <cellStyle name="Normal 102 2 2" xfId="3168"/>
    <cellStyle name="Normal 102 2 2 2" xfId="6950"/>
    <cellStyle name="Normal 102 2 2 2 2" xfId="14461"/>
    <cellStyle name="Normal 102 2 2 2 2 2" xfId="30667"/>
    <cellStyle name="Normal 102 2 2 2 3" xfId="23156"/>
    <cellStyle name="Normal 102 2 2 3" xfId="10861"/>
    <cellStyle name="Normal 102 2 2 3 2" xfId="27067"/>
    <cellStyle name="Normal 102 2 2 4" xfId="19390"/>
    <cellStyle name="Normal 102 2 3" xfId="6105"/>
    <cellStyle name="Normal 102 2 3 2" xfId="13617"/>
    <cellStyle name="Normal 102 2 3 2 2" xfId="29823"/>
    <cellStyle name="Normal 102 2 3 3" xfId="22311"/>
    <cellStyle name="Normal 102 2 4" xfId="10017"/>
    <cellStyle name="Normal 102 2 4 2" xfId="26223"/>
    <cellStyle name="Normal 102 2 5" xfId="18545"/>
    <cellStyle name="Normal 102 3" xfId="2743"/>
    <cellStyle name="Normal 102 3 2" xfId="6527"/>
    <cellStyle name="Normal 102 3 2 2" xfId="14039"/>
    <cellStyle name="Normal 102 3 2 2 2" xfId="30245"/>
    <cellStyle name="Normal 102 3 2 3" xfId="22733"/>
    <cellStyle name="Normal 102 3 3" xfId="10439"/>
    <cellStyle name="Normal 102 3 3 2" xfId="26645"/>
    <cellStyle name="Normal 102 3 4" xfId="18967"/>
    <cellStyle name="Normal 102 4" xfId="3674"/>
    <cellStyle name="Normal 102 4 2" xfId="7384"/>
    <cellStyle name="Normal 102 4 2 2" xfId="14893"/>
    <cellStyle name="Normal 102 4 2 2 2" xfId="31099"/>
    <cellStyle name="Normal 102 4 2 3" xfId="23590"/>
    <cellStyle name="Normal 102 4 3" xfId="11284"/>
    <cellStyle name="Normal 102 4 3 2" xfId="27490"/>
    <cellStyle name="Normal 102 4 4" xfId="19885"/>
    <cellStyle name="Normal 102 5" xfId="4143"/>
    <cellStyle name="Normal 102 5 2" xfId="7813"/>
    <cellStyle name="Normal 102 5 2 2" xfId="15320"/>
    <cellStyle name="Normal 102 5 2 2 2" xfId="31526"/>
    <cellStyle name="Normal 102 5 2 3" xfId="24019"/>
    <cellStyle name="Normal 102 5 3" xfId="11706"/>
    <cellStyle name="Normal 102 5 3 2" xfId="27912"/>
    <cellStyle name="Normal 102 5 4" xfId="20349"/>
    <cellStyle name="Normal 102 6" xfId="4568"/>
    <cellStyle name="Normal 102 6 2" xfId="8238"/>
    <cellStyle name="Normal 102 6 2 2" xfId="15745"/>
    <cellStyle name="Normal 102 6 2 2 2" xfId="31951"/>
    <cellStyle name="Normal 102 6 2 3" xfId="24444"/>
    <cellStyle name="Normal 102 6 3" xfId="12131"/>
    <cellStyle name="Normal 102 6 3 2" xfId="28337"/>
    <cellStyle name="Normal 102 6 4" xfId="20774"/>
    <cellStyle name="Normal 102 7" xfId="4995"/>
    <cellStyle name="Normal 102 7 2" xfId="8661"/>
    <cellStyle name="Normal 102 7 2 2" xfId="16168"/>
    <cellStyle name="Normal 102 7 2 2 2" xfId="32374"/>
    <cellStyle name="Normal 102 7 2 3" xfId="24867"/>
    <cellStyle name="Normal 102 7 3" xfId="12553"/>
    <cellStyle name="Normal 102 7 3 2" xfId="28759"/>
    <cellStyle name="Normal 102 7 4" xfId="21201"/>
    <cellStyle name="Normal 102 8" xfId="5667"/>
    <cellStyle name="Normal 102 8 2" xfId="13182"/>
    <cellStyle name="Normal 102 8 2 2" xfId="29388"/>
    <cellStyle name="Normal 102 8 3" xfId="21873"/>
    <cellStyle name="Normal 102 9" xfId="9594"/>
    <cellStyle name="Normal 102 9 2" xfId="25800"/>
    <cellStyle name="Normal 103" xfId="2025"/>
    <cellStyle name="Normal 103 10" xfId="18320"/>
    <cellStyle name="Normal 103 2" xfId="2521"/>
    <cellStyle name="Normal 103 2 2" xfId="3368"/>
    <cellStyle name="Normal 103 2 2 2" xfId="7150"/>
    <cellStyle name="Normal 103 2 2 2 2" xfId="14661"/>
    <cellStyle name="Normal 103 2 2 2 2 2" xfId="30867"/>
    <cellStyle name="Normal 103 2 2 2 3" xfId="23356"/>
    <cellStyle name="Normal 103 2 2 3" xfId="11061"/>
    <cellStyle name="Normal 103 2 2 3 2" xfId="27267"/>
    <cellStyle name="Normal 103 2 2 4" xfId="19590"/>
    <cellStyle name="Normal 103 2 3" xfId="6305"/>
    <cellStyle name="Normal 103 2 3 2" xfId="13817"/>
    <cellStyle name="Normal 103 2 3 2 2" xfId="30023"/>
    <cellStyle name="Normal 103 2 3 3" xfId="22511"/>
    <cellStyle name="Normal 103 2 4" xfId="10217"/>
    <cellStyle name="Normal 103 2 4 2" xfId="26423"/>
    <cellStyle name="Normal 103 2 5" xfId="18745"/>
    <cellStyle name="Normal 103 3" xfId="2943"/>
    <cellStyle name="Normal 103 3 2" xfId="6727"/>
    <cellStyle name="Normal 103 3 2 2" xfId="14239"/>
    <cellStyle name="Normal 103 3 2 2 2" xfId="30445"/>
    <cellStyle name="Normal 103 3 2 3" xfId="22933"/>
    <cellStyle name="Normal 103 3 3" xfId="10639"/>
    <cellStyle name="Normal 103 3 3 2" xfId="26845"/>
    <cellStyle name="Normal 103 3 4" xfId="19167"/>
    <cellStyle name="Normal 103 4" xfId="3875"/>
    <cellStyle name="Normal 103 4 2" xfId="7584"/>
    <cellStyle name="Normal 103 4 2 2" xfId="15093"/>
    <cellStyle name="Normal 103 4 2 2 2" xfId="31299"/>
    <cellStyle name="Normal 103 4 2 3" xfId="23790"/>
    <cellStyle name="Normal 103 4 3" xfId="11484"/>
    <cellStyle name="Normal 103 4 3 2" xfId="27690"/>
    <cellStyle name="Normal 103 4 4" xfId="20086"/>
    <cellStyle name="Normal 103 5" xfId="4343"/>
    <cellStyle name="Normal 103 5 2" xfId="8013"/>
    <cellStyle name="Normal 103 5 2 2" xfId="15520"/>
    <cellStyle name="Normal 103 5 2 2 2" xfId="31726"/>
    <cellStyle name="Normal 103 5 2 3" xfId="24219"/>
    <cellStyle name="Normal 103 5 3" xfId="11906"/>
    <cellStyle name="Normal 103 5 3 2" xfId="28112"/>
    <cellStyle name="Normal 103 5 4" xfId="20549"/>
    <cellStyle name="Normal 103 6" xfId="4768"/>
    <cellStyle name="Normal 103 6 2" xfId="8438"/>
    <cellStyle name="Normal 103 6 2 2" xfId="15945"/>
    <cellStyle name="Normal 103 6 2 2 2" xfId="32151"/>
    <cellStyle name="Normal 103 6 2 3" xfId="24644"/>
    <cellStyle name="Normal 103 6 3" xfId="12331"/>
    <cellStyle name="Normal 103 6 3 2" xfId="28537"/>
    <cellStyle name="Normal 103 6 4" xfId="20974"/>
    <cellStyle name="Normal 103 7" xfId="5196"/>
    <cellStyle name="Normal 103 7 2" xfId="8861"/>
    <cellStyle name="Normal 103 7 2 2" xfId="16368"/>
    <cellStyle name="Normal 103 7 2 2 2" xfId="32574"/>
    <cellStyle name="Normal 103 7 2 3" xfId="25067"/>
    <cellStyle name="Normal 103 7 3" xfId="12753"/>
    <cellStyle name="Normal 103 7 3 2" xfId="28959"/>
    <cellStyle name="Normal 103 7 4" xfId="21402"/>
    <cellStyle name="Normal 103 8" xfId="5868"/>
    <cellStyle name="Normal 103 8 2" xfId="13383"/>
    <cellStyle name="Normal 103 8 2 2" xfId="29589"/>
    <cellStyle name="Normal 103 8 3" xfId="22074"/>
    <cellStyle name="Normal 103 9" xfId="9794"/>
    <cellStyle name="Normal 103 9 2" xfId="26000"/>
    <cellStyle name="Normal 104" xfId="2026"/>
    <cellStyle name="Normal 104 2" xfId="3369"/>
    <cellStyle name="Normal 104 3" xfId="2944"/>
    <cellStyle name="Normal 105" xfId="2029"/>
    <cellStyle name="Normal 105 10" xfId="18321"/>
    <cellStyle name="Normal 105 2" xfId="3370"/>
    <cellStyle name="Normal 105 2 2" xfId="7151"/>
    <cellStyle name="Normal 105 2 2 2" xfId="14662"/>
    <cellStyle name="Normal 105 2 2 2 2" xfId="30868"/>
    <cellStyle name="Normal 105 2 2 3" xfId="23357"/>
    <cellStyle name="Normal 105 2 3" xfId="11062"/>
    <cellStyle name="Normal 105 2 3 2" xfId="27268"/>
    <cellStyle name="Normal 105 2 4" xfId="19591"/>
    <cellStyle name="Normal 105 3" xfId="2945"/>
    <cellStyle name="Normal 105 3 2" xfId="6729"/>
    <cellStyle name="Normal 105 3 2 2" xfId="14240"/>
    <cellStyle name="Normal 105 3 2 2 2" xfId="30446"/>
    <cellStyle name="Normal 105 3 2 3" xfId="22935"/>
    <cellStyle name="Normal 105 3 3" xfId="10640"/>
    <cellStyle name="Normal 105 3 3 2" xfId="26846"/>
    <cellStyle name="Normal 105 3 4" xfId="19168"/>
    <cellStyle name="Normal 105 4" xfId="3877"/>
    <cellStyle name="Normal 105 4 2" xfId="7586"/>
    <cellStyle name="Normal 105 4 2 2" xfId="15094"/>
    <cellStyle name="Normal 105 4 2 2 2" xfId="31300"/>
    <cellStyle name="Normal 105 4 2 3" xfId="23792"/>
    <cellStyle name="Normal 105 4 3" xfId="11485"/>
    <cellStyle name="Normal 105 4 3 2" xfId="27691"/>
    <cellStyle name="Normal 105 4 4" xfId="20088"/>
    <cellStyle name="Normal 105 5" xfId="4344"/>
    <cellStyle name="Normal 105 5 2" xfId="8014"/>
    <cellStyle name="Normal 105 5 2 2" xfId="15521"/>
    <cellStyle name="Normal 105 5 2 2 2" xfId="31727"/>
    <cellStyle name="Normal 105 5 2 3" xfId="24220"/>
    <cellStyle name="Normal 105 5 3" xfId="11907"/>
    <cellStyle name="Normal 105 5 3 2" xfId="28113"/>
    <cellStyle name="Normal 105 5 4" xfId="20550"/>
    <cellStyle name="Normal 105 6" xfId="4769"/>
    <cellStyle name="Normal 105 6 2" xfId="8439"/>
    <cellStyle name="Normal 105 6 2 2" xfId="15946"/>
    <cellStyle name="Normal 105 6 2 2 2" xfId="32152"/>
    <cellStyle name="Normal 105 6 2 3" xfId="24645"/>
    <cellStyle name="Normal 105 6 3" xfId="12332"/>
    <cellStyle name="Normal 105 6 3 2" xfId="28538"/>
    <cellStyle name="Normal 105 6 4" xfId="20975"/>
    <cellStyle name="Normal 105 7" xfId="5197"/>
    <cellStyle name="Normal 105 7 2" xfId="8862"/>
    <cellStyle name="Normal 105 7 2 2" xfId="16369"/>
    <cellStyle name="Normal 105 7 2 2 2" xfId="32575"/>
    <cellStyle name="Normal 105 7 2 3" xfId="25068"/>
    <cellStyle name="Normal 105 7 3" xfId="12754"/>
    <cellStyle name="Normal 105 7 3 2" xfId="28960"/>
    <cellStyle name="Normal 105 7 4" xfId="21403"/>
    <cellStyle name="Normal 105 8" xfId="5871"/>
    <cellStyle name="Normal 105 8 2" xfId="13386"/>
    <cellStyle name="Normal 105 8 2 2" xfId="29592"/>
    <cellStyle name="Normal 105 8 3" xfId="22077"/>
    <cellStyle name="Normal 105 9" xfId="9795"/>
    <cellStyle name="Normal 105 9 2" xfId="26001"/>
    <cellStyle name="Normal 106" xfId="2033"/>
    <cellStyle name="Normal 106 2" xfId="3372"/>
    <cellStyle name="Normal 106 2 2" xfId="4"/>
    <cellStyle name="Normal 106 3" xfId="4345"/>
    <cellStyle name="Normal 106 3 2" xfId="8015"/>
    <cellStyle name="Normal 106 3 2 2" xfId="15522"/>
    <cellStyle name="Normal 106 3 2 2 2" xfId="31728"/>
    <cellStyle name="Normal 106 3 2 3" xfId="24221"/>
    <cellStyle name="Normal 106 3 3" xfId="11908"/>
    <cellStyle name="Normal 106 3 3 2" xfId="28114"/>
    <cellStyle name="Normal 106 3 4" xfId="20551"/>
    <cellStyle name="Normal 106 4" xfId="5873"/>
    <cellStyle name="Normal 106 4 2" xfId="13387"/>
    <cellStyle name="Normal 106 4 2 2" xfId="29593"/>
    <cellStyle name="Normal 106 4 3" xfId="22079"/>
    <cellStyle name="Normal 106 5" xfId="9796"/>
    <cellStyle name="Normal 106 5 2" xfId="26002"/>
    <cellStyle name="Normal 106 6" xfId="18323"/>
    <cellStyle name="Normal 107" xfId="2522"/>
    <cellStyle name="Normal 107 2" xfId="4347"/>
    <cellStyle name="Normal 107 2 2" xfId="8017"/>
    <cellStyle name="Normal 107 2 2 2" xfId="15524"/>
    <cellStyle name="Normal 107 2 2 2 2" xfId="31730"/>
    <cellStyle name="Normal 107 2 2 3" xfId="24223"/>
    <cellStyle name="Normal 107 2 3" xfId="11910"/>
    <cellStyle name="Normal 107 2 3 2" xfId="28116"/>
    <cellStyle name="Normal 107 2 4" xfId="20553"/>
    <cellStyle name="Normal 107 3" xfId="6306"/>
    <cellStyle name="Normal 107 3 2" xfId="13818"/>
    <cellStyle name="Normal 107 3 2 2" xfId="30024"/>
    <cellStyle name="Normal 107 3 3" xfId="22512"/>
    <cellStyle name="Normal 107 4" xfId="10218"/>
    <cellStyle name="Normal 107 4 2" xfId="26424"/>
    <cellStyle name="Normal 107 5" xfId="18746"/>
    <cellStyle name="Normal 108" xfId="3373"/>
    <cellStyle name="Normal 108 2" xfId="7152"/>
    <cellStyle name="Normal 108 2 2" xfId="14663"/>
    <cellStyle name="Normal 108 2 2 2" xfId="30869"/>
    <cellStyle name="Normal 108 2 3" xfId="23358"/>
    <cellStyle name="Normal 108 3" xfId="11063"/>
    <cellStyle name="Normal 108 3 2" xfId="27269"/>
    <cellStyle name="Normal 108 4" xfId="19593"/>
    <cellStyle name="Normal 109" xfId="16816"/>
    <cellStyle name="Normal 109 2" xfId="17866"/>
    <cellStyle name="Normal 109 3" xfId="17874"/>
    <cellStyle name="Normal 109 3 2" xfId="33946"/>
    <cellStyle name="Normal 11" xfId="288"/>
    <cellStyle name="Normal 11 2" xfId="607"/>
    <cellStyle name="Normal 11 2 2" xfId="1158"/>
    <cellStyle name="Normal 11 3" xfId="1510"/>
    <cellStyle name="Normal 11 4" xfId="721"/>
    <cellStyle name="Normal 110" xfId="33954"/>
    <cellStyle name="Normal 112" xfId="16814"/>
    <cellStyle name="Normal 12" xfId="289"/>
    <cellStyle name="Normal 12 2" xfId="290"/>
    <cellStyle name="Normal 12 2 2" xfId="291"/>
    <cellStyle name="Normal 12 2 2 2" xfId="610"/>
    <cellStyle name="Normal 12 2 3" xfId="609"/>
    <cellStyle name="Normal 12 3" xfId="608"/>
    <cellStyle name="Normal 12 3 2" xfId="1159"/>
    <cellStyle name="Normal 12 4" xfId="1511"/>
    <cellStyle name="Normal 13" xfId="292"/>
    <cellStyle name="Normal 13 2" xfId="611"/>
    <cellStyle name="Normal 13 2 2" xfId="1161"/>
    <cellStyle name="Normal 13 2 3" xfId="1059"/>
    <cellStyle name="Normal 13 3" xfId="1160"/>
    <cellStyle name="Normal 13 4" xfId="1512"/>
    <cellStyle name="Normal 13 5" xfId="720"/>
    <cellStyle name="Normal 14" xfId="293"/>
    <cellStyle name="Normal 14 2" xfId="612"/>
    <cellStyle name="Normal 14 2 2" xfId="1162"/>
    <cellStyle name="Normal 14 3" xfId="1513"/>
    <cellStyle name="Normal 14 4" xfId="719"/>
    <cellStyle name="Normal 15" xfId="294"/>
    <cellStyle name="Normal 15 2" xfId="613"/>
    <cellStyle name="Normal 15 2 2" xfId="1164"/>
    <cellStyle name="Normal 15 2 3" xfId="1079"/>
    <cellStyle name="Normal 15 3" xfId="1163"/>
    <cellStyle name="Normal 15 4" xfId="1514"/>
    <cellStyle name="Normal 15 5" xfId="718"/>
    <cellStyle name="Normal 16" xfId="295"/>
    <cellStyle name="Normal 16 2" xfId="614"/>
    <cellStyle name="Normal 16 2 2" xfId="1166"/>
    <cellStyle name="Normal 16 2 3" xfId="1091"/>
    <cellStyle name="Normal 16 3" xfId="1118"/>
    <cellStyle name="Normal 16 3 2" xfId="1167"/>
    <cellStyle name="Normal 16 4" xfId="1165"/>
    <cellStyle name="Normal 16 5" xfId="717"/>
    <cellStyle name="Normal 17" xfId="296"/>
    <cellStyle name="Normal 17 10" xfId="505"/>
    <cellStyle name="Normal 17 10 10" xfId="5304"/>
    <cellStyle name="Normal 17 10 10 2" xfId="12853"/>
    <cellStyle name="Normal 17 10 10 2 2" xfId="29059"/>
    <cellStyle name="Normal 17 10 10 3" xfId="21510"/>
    <cellStyle name="Normal 17 10 11" xfId="9419"/>
    <cellStyle name="Normal 17 10 11 2" xfId="25625"/>
    <cellStyle name="Normal 17 10 12" xfId="17936"/>
    <cellStyle name="Normal 17 10 2" xfId="576"/>
    <cellStyle name="Normal 17 10 2 10" xfId="9486"/>
    <cellStyle name="Normal 17 10 2 10 2" xfId="25692"/>
    <cellStyle name="Normal 17 10 2 11" xfId="18004"/>
    <cellStyle name="Normal 17 10 2 2" xfId="1945"/>
    <cellStyle name="Normal 17 10 2 2 10" xfId="18250"/>
    <cellStyle name="Normal 17 10 2 2 2" xfId="2451"/>
    <cellStyle name="Normal 17 10 2 2 2 2" xfId="3298"/>
    <cellStyle name="Normal 17 10 2 2 2 2 2" xfId="7080"/>
    <cellStyle name="Normal 17 10 2 2 2 2 2 2" xfId="14591"/>
    <cellStyle name="Normal 17 10 2 2 2 2 2 2 2" xfId="30797"/>
    <cellStyle name="Normal 17 10 2 2 2 2 2 3" xfId="23286"/>
    <cellStyle name="Normal 17 10 2 2 2 2 3" xfId="10991"/>
    <cellStyle name="Normal 17 10 2 2 2 2 3 2" xfId="27197"/>
    <cellStyle name="Normal 17 10 2 2 2 2 4" xfId="19520"/>
    <cellStyle name="Normal 17 10 2 2 2 3" xfId="6235"/>
    <cellStyle name="Normal 17 10 2 2 2 3 2" xfId="13747"/>
    <cellStyle name="Normal 17 10 2 2 2 3 2 2" xfId="29953"/>
    <cellStyle name="Normal 17 10 2 2 2 3 3" xfId="22441"/>
    <cellStyle name="Normal 17 10 2 2 2 4" xfId="10147"/>
    <cellStyle name="Normal 17 10 2 2 2 4 2" xfId="26353"/>
    <cellStyle name="Normal 17 10 2 2 2 5" xfId="18675"/>
    <cellStyle name="Normal 17 10 2 2 3" xfId="2873"/>
    <cellStyle name="Normal 17 10 2 2 3 2" xfId="6657"/>
    <cellStyle name="Normal 17 10 2 2 3 2 2" xfId="14169"/>
    <cellStyle name="Normal 17 10 2 2 3 2 2 2" xfId="30375"/>
    <cellStyle name="Normal 17 10 2 2 3 2 3" xfId="22863"/>
    <cellStyle name="Normal 17 10 2 2 3 3" xfId="10569"/>
    <cellStyle name="Normal 17 10 2 2 3 3 2" xfId="26775"/>
    <cellStyle name="Normal 17 10 2 2 3 4" xfId="19097"/>
    <cellStyle name="Normal 17 10 2 2 4" xfId="3804"/>
    <cellStyle name="Normal 17 10 2 2 4 2" xfId="7514"/>
    <cellStyle name="Normal 17 10 2 2 4 2 2" xfId="15023"/>
    <cellStyle name="Normal 17 10 2 2 4 2 2 2" xfId="31229"/>
    <cellStyle name="Normal 17 10 2 2 4 2 3" xfId="23720"/>
    <cellStyle name="Normal 17 10 2 2 4 3" xfId="11414"/>
    <cellStyle name="Normal 17 10 2 2 4 3 2" xfId="27620"/>
    <cellStyle name="Normal 17 10 2 2 4 4" xfId="20015"/>
    <cellStyle name="Normal 17 10 2 2 5" xfId="4273"/>
    <cellStyle name="Normal 17 10 2 2 5 2" xfId="7943"/>
    <cellStyle name="Normal 17 10 2 2 5 2 2" xfId="15450"/>
    <cellStyle name="Normal 17 10 2 2 5 2 2 2" xfId="31656"/>
    <cellStyle name="Normal 17 10 2 2 5 2 3" xfId="24149"/>
    <cellStyle name="Normal 17 10 2 2 5 3" xfId="11836"/>
    <cellStyle name="Normal 17 10 2 2 5 3 2" xfId="28042"/>
    <cellStyle name="Normal 17 10 2 2 5 4" xfId="20479"/>
    <cellStyle name="Normal 17 10 2 2 6" xfId="4698"/>
    <cellStyle name="Normal 17 10 2 2 6 2" xfId="8368"/>
    <cellStyle name="Normal 17 10 2 2 6 2 2" xfId="15875"/>
    <cellStyle name="Normal 17 10 2 2 6 2 2 2" xfId="32081"/>
    <cellStyle name="Normal 17 10 2 2 6 2 3" xfId="24574"/>
    <cellStyle name="Normal 17 10 2 2 6 3" xfId="12261"/>
    <cellStyle name="Normal 17 10 2 2 6 3 2" xfId="28467"/>
    <cellStyle name="Normal 17 10 2 2 6 4" xfId="20904"/>
    <cellStyle name="Normal 17 10 2 2 7" xfId="5126"/>
    <cellStyle name="Normal 17 10 2 2 7 2" xfId="8791"/>
    <cellStyle name="Normal 17 10 2 2 7 2 2" xfId="16298"/>
    <cellStyle name="Normal 17 10 2 2 7 2 2 2" xfId="32504"/>
    <cellStyle name="Normal 17 10 2 2 7 2 3" xfId="24997"/>
    <cellStyle name="Normal 17 10 2 2 7 3" xfId="12683"/>
    <cellStyle name="Normal 17 10 2 2 7 3 2" xfId="28889"/>
    <cellStyle name="Normal 17 10 2 2 7 4" xfId="21332"/>
    <cellStyle name="Normal 17 10 2 2 8" xfId="5797"/>
    <cellStyle name="Normal 17 10 2 2 8 2" xfId="13312"/>
    <cellStyle name="Normal 17 10 2 2 8 2 2" xfId="29518"/>
    <cellStyle name="Normal 17 10 2 2 8 3" xfId="22003"/>
    <cellStyle name="Normal 17 10 2 2 9" xfId="9724"/>
    <cellStyle name="Normal 17 10 2 2 9 2" xfId="25930"/>
    <cellStyle name="Normal 17 10 2 3" xfId="2147"/>
    <cellStyle name="Normal 17 10 2 3 2" xfId="3060"/>
    <cellStyle name="Normal 17 10 2 3 2 2" xfId="6842"/>
    <cellStyle name="Normal 17 10 2 3 2 2 2" xfId="14353"/>
    <cellStyle name="Normal 17 10 2 3 2 2 2 2" xfId="30559"/>
    <cellStyle name="Normal 17 10 2 3 2 2 3" xfId="23048"/>
    <cellStyle name="Normal 17 10 2 3 2 3" xfId="10753"/>
    <cellStyle name="Normal 17 10 2 3 2 3 2" xfId="26959"/>
    <cellStyle name="Normal 17 10 2 3 2 4" xfId="19282"/>
    <cellStyle name="Normal 17 10 2 3 3" xfId="5986"/>
    <cellStyle name="Normal 17 10 2 3 3 2" xfId="13500"/>
    <cellStyle name="Normal 17 10 2 3 3 2 2" xfId="29706"/>
    <cellStyle name="Normal 17 10 2 3 3 3" xfId="22192"/>
    <cellStyle name="Normal 17 10 2 3 4" xfId="9909"/>
    <cellStyle name="Normal 17 10 2 3 4 2" xfId="26115"/>
    <cellStyle name="Normal 17 10 2 3 5" xfId="18436"/>
    <cellStyle name="Normal 17 10 2 4" xfId="2635"/>
    <cellStyle name="Normal 17 10 2 4 2" xfId="6419"/>
    <cellStyle name="Normal 17 10 2 4 2 2" xfId="13931"/>
    <cellStyle name="Normal 17 10 2 4 2 2 2" xfId="30137"/>
    <cellStyle name="Normal 17 10 2 4 2 3" xfId="22625"/>
    <cellStyle name="Normal 17 10 2 4 3" xfId="10331"/>
    <cellStyle name="Normal 17 10 2 4 3 2" xfId="26537"/>
    <cellStyle name="Normal 17 10 2 4 4" xfId="18859"/>
    <cellStyle name="Normal 17 10 2 5" xfId="3511"/>
    <cellStyle name="Normal 17 10 2 5 2" xfId="7269"/>
    <cellStyle name="Normal 17 10 2 5 2 2" xfId="14779"/>
    <cellStyle name="Normal 17 10 2 5 2 2 2" xfId="30985"/>
    <cellStyle name="Normal 17 10 2 5 2 3" xfId="23475"/>
    <cellStyle name="Normal 17 10 2 5 3" xfId="11176"/>
    <cellStyle name="Normal 17 10 2 5 3 2" xfId="27382"/>
    <cellStyle name="Normal 17 10 2 5 4" xfId="19729"/>
    <cellStyle name="Normal 17 10 2 6" xfId="4035"/>
    <cellStyle name="Normal 17 10 2 6 2" xfId="7705"/>
    <cellStyle name="Normal 17 10 2 6 2 2" xfId="15212"/>
    <cellStyle name="Normal 17 10 2 6 2 2 2" xfId="31418"/>
    <cellStyle name="Normal 17 10 2 6 2 3" xfId="23911"/>
    <cellStyle name="Normal 17 10 2 6 3" xfId="11598"/>
    <cellStyle name="Normal 17 10 2 6 3 2" xfId="27804"/>
    <cellStyle name="Normal 17 10 2 6 4" xfId="20241"/>
    <cellStyle name="Normal 17 10 2 7" xfId="4460"/>
    <cellStyle name="Normal 17 10 2 7 2" xfId="8130"/>
    <cellStyle name="Normal 17 10 2 7 2 2" xfId="15637"/>
    <cellStyle name="Normal 17 10 2 7 2 2 2" xfId="31843"/>
    <cellStyle name="Normal 17 10 2 7 2 3" xfId="24336"/>
    <cellStyle name="Normal 17 10 2 7 3" xfId="12023"/>
    <cellStyle name="Normal 17 10 2 7 3 2" xfId="28229"/>
    <cellStyle name="Normal 17 10 2 7 4" xfId="20666"/>
    <cellStyle name="Normal 17 10 2 8" xfId="4885"/>
    <cellStyle name="Normal 17 10 2 8 2" xfId="8553"/>
    <cellStyle name="Normal 17 10 2 8 2 2" xfId="16060"/>
    <cellStyle name="Normal 17 10 2 8 2 2 2" xfId="32266"/>
    <cellStyle name="Normal 17 10 2 8 2 3" xfId="24759"/>
    <cellStyle name="Normal 17 10 2 8 3" xfId="12445"/>
    <cellStyle name="Normal 17 10 2 8 3 2" xfId="28651"/>
    <cellStyle name="Normal 17 10 2 8 4" xfId="21091"/>
    <cellStyle name="Normal 17 10 2 9" xfId="5371"/>
    <cellStyle name="Normal 17 10 2 9 2" xfId="12920"/>
    <cellStyle name="Normal 17 10 2 9 2 2" xfId="29126"/>
    <cellStyle name="Normal 17 10 2 9 3" xfId="21577"/>
    <cellStyle name="Normal 17 10 3" xfId="1946"/>
    <cellStyle name="Normal 17 10 3 10" xfId="18251"/>
    <cellStyle name="Normal 17 10 3 2" xfId="2452"/>
    <cellStyle name="Normal 17 10 3 2 2" xfId="3299"/>
    <cellStyle name="Normal 17 10 3 2 2 2" xfId="7081"/>
    <cellStyle name="Normal 17 10 3 2 2 2 2" xfId="14592"/>
    <cellStyle name="Normal 17 10 3 2 2 2 2 2" xfId="30798"/>
    <cellStyle name="Normal 17 10 3 2 2 2 3" xfId="23287"/>
    <cellStyle name="Normal 17 10 3 2 2 3" xfId="10992"/>
    <cellStyle name="Normal 17 10 3 2 2 3 2" xfId="27198"/>
    <cellStyle name="Normal 17 10 3 2 2 4" xfId="19521"/>
    <cellStyle name="Normal 17 10 3 2 3" xfId="6236"/>
    <cellStyle name="Normal 17 10 3 2 3 2" xfId="13748"/>
    <cellStyle name="Normal 17 10 3 2 3 2 2" xfId="29954"/>
    <cellStyle name="Normal 17 10 3 2 3 3" xfId="22442"/>
    <cellStyle name="Normal 17 10 3 2 4" xfId="10148"/>
    <cellStyle name="Normal 17 10 3 2 4 2" xfId="26354"/>
    <cellStyle name="Normal 17 10 3 2 5" xfId="18676"/>
    <cellStyle name="Normal 17 10 3 3" xfId="2874"/>
    <cellStyle name="Normal 17 10 3 3 2" xfId="6658"/>
    <cellStyle name="Normal 17 10 3 3 2 2" xfId="14170"/>
    <cellStyle name="Normal 17 10 3 3 2 2 2" xfId="30376"/>
    <cellStyle name="Normal 17 10 3 3 2 3" xfId="22864"/>
    <cellStyle name="Normal 17 10 3 3 3" xfId="10570"/>
    <cellStyle name="Normal 17 10 3 3 3 2" xfId="26776"/>
    <cellStyle name="Normal 17 10 3 3 4" xfId="19098"/>
    <cellStyle name="Normal 17 10 3 4" xfId="3805"/>
    <cellStyle name="Normal 17 10 3 4 2" xfId="7515"/>
    <cellStyle name="Normal 17 10 3 4 2 2" xfId="15024"/>
    <cellStyle name="Normal 17 10 3 4 2 2 2" xfId="31230"/>
    <cellStyle name="Normal 17 10 3 4 2 3" xfId="23721"/>
    <cellStyle name="Normal 17 10 3 4 3" xfId="11415"/>
    <cellStyle name="Normal 17 10 3 4 3 2" xfId="27621"/>
    <cellStyle name="Normal 17 10 3 4 4" xfId="20016"/>
    <cellStyle name="Normal 17 10 3 5" xfId="4274"/>
    <cellStyle name="Normal 17 10 3 5 2" xfId="7944"/>
    <cellStyle name="Normal 17 10 3 5 2 2" xfId="15451"/>
    <cellStyle name="Normal 17 10 3 5 2 2 2" xfId="31657"/>
    <cellStyle name="Normal 17 10 3 5 2 3" xfId="24150"/>
    <cellStyle name="Normal 17 10 3 5 3" xfId="11837"/>
    <cellStyle name="Normal 17 10 3 5 3 2" xfId="28043"/>
    <cellStyle name="Normal 17 10 3 5 4" xfId="20480"/>
    <cellStyle name="Normal 17 10 3 6" xfId="4699"/>
    <cellStyle name="Normal 17 10 3 6 2" xfId="8369"/>
    <cellStyle name="Normal 17 10 3 6 2 2" xfId="15876"/>
    <cellStyle name="Normal 17 10 3 6 2 2 2" xfId="32082"/>
    <cellStyle name="Normal 17 10 3 6 2 3" xfId="24575"/>
    <cellStyle name="Normal 17 10 3 6 3" xfId="12262"/>
    <cellStyle name="Normal 17 10 3 6 3 2" xfId="28468"/>
    <cellStyle name="Normal 17 10 3 6 4" xfId="20905"/>
    <cellStyle name="Normal 17 10 3 7" xfId="5127"/>
    <cellStyle name="Normal 17 10 3 7 2" xfId="8792"/>
    <cellStyle name="Normal 17 10 3 7 2 2" xfId="16299"/>
    <cellStyle name="Normal 17 10 3 7 2 2 2" xfId="32505"/>
    <cellStyle name="Normal 17 10 3 7 2 3" xfId="24998"/>
    <cellStyle name="Normal 17 10 3 7 3" xfId="12684"/>
    <cellStyle name="Normal 17 10 3 7 3 2" xfId="28890"/>
    <cellStyle name="Normal 17 10 3 7 4" xfId="21333"/>
    <cellStyle name="Normal 17 10 3 8" xfId="5798"/>
    <cellStyle name="Normal 17 10 3 8 2" xfId="13313"/>
    <cellStyle name="Normal 17 10 3 8 2 2" xfId="29519"/>
    <cellStyle name="Normal 17 10 3 8 3" xfId="22004"/>
    <cellStyle name="Normal 17 10 3 9" xfId="9725"/>
    <cellStyle name="Normal 17 10 3 9 2" xfId="25931"/>
    <cellStyle name="Normal 17 10 4" xfId="2080"/>
    <cellStyle name="Normal 17 10 4 2" xfId="2993"/>
    <cellStyle name="Normal 17 10 4 2 2" xfId="6775"/>
    <cellStyle name="Normal 17 10 4 2 2 2" xfId="14286"/>
    <cellStyle name="Normal 17 10 4 2 2 2 2" xfId="30492"/>
    <cellStyle name="Normal 17 10 4 2 2 3" xfId="22981"/>
    <cellStyle name="Normal 17 10 4 2 3" xfId="10686"/>
    <cellStyle name="Normal 17 10 4 2 3 2" xfId="26892"/>
    <cellStyle name="Normal 17 10 4 2 4" xfId="19215"/>
    <cellStyle name="Normal 17 10 4 3" xfId="5919"/>
    <cellStyle name="Normal 17 10 4 3 2" xfId="13433"/>
    <cellStyle name="Normal 17 10 4 3 2 2" xfId="29639"/>
    <cellStyle name="Normal 17 10 4 3 3" xfId="22125"/>
    <cellStyle name="Normal 17 10 4 4" xfId="9842"/>
    <cellStyle name="Normal 17 10 4 4 2" xfId="26048"/>
    <cellStyle name="Normal 17 10 4 5" xfId="18369"/>
    <cellStyle name="Normal 17 10 5" xfId="2568"/>
    <cellStyle name="Normal 17 10 5 2" xfId="6352"/>
    <cellStyle name="Normal 17 10 5 2 2" xfId="13864"/>
    <cellStyle name="Normal 17 10 5 2 2 2" xfId="30070"/>
    <cellStyle name="Normal 17 10 5 2 3" xfId="22558"/>
    <cellStyle name="Normal 17 10 5 3" xfId="10264"/>
    <cellStyle name="Normal 17 10 5 3 2" xfId="26470"/>
    <cellStyle name="Normal 17 10 5 4" xfId="18792"/>
    <cellStyle name="Normal 17 10 6" xfId="3444"/>
    <cellStyle name="Normal 17 10 6 2" xfId="7202"/>
    <cellStyle name="Normal 17 10 6 2 2" xfId="14712"/>
    <cellStyle name="Normal 17 10 6 2 2 2" xfId="30918"/>
    <cellStyle name="Normal 17 10 6 2 3" xfId="23408"/>
    <cellStyle name="Normal 17 10 6 3" xfId="11109"/>
    <cellStyle name="Normal 17 10 6 3 2" xfId="27315"/>
    <cellStyle name="Normal 17 10 6 4" xfId="19662"/>
    <cellStyle name="Normal 17 10 7" xfId="3968"/>
    <cellStyle name="Normal 17 10 7 2" xfId="7638"/>
    <cellStyle name="Normal 17 10 7 2 2" xfId="15145"/>
    <cellStyle name="Normal 17 10 7 2 2 2" xfId="31351"/>
    <cellStyle name="Normal 17 10 7 2 3" xfId="23844"/>
    <cellStyle name="Normal 17 10 7 3" xfId="11531"/>
    <cellStyle name="Normal 17 10 7 3 2" xfId="27737"/>
    <cellStyle name="Normal 17 10 7 4" xfId="20174"/>
    <cellStyle name="Normal 17 10 8" xfId="4393"/>
    <cellStyle name="Normal 17 10 8 2" xfId="8063"/>
    <cellStyle name="Normal 17 10 8 2 2" xfId="15570"/>
    <cellStyle name="Normal 17 10 8 2 2 2" xfId="31776"/>
    <cellStyle name="Normal 17 10 8 2 3" xfId="24269"/>
    <cellStyle name="Normal 17 10 8 3" xfId="11956"/>
    <cellStyle name="Normal 17 10 8 3 2" xfId="28162"/>
    <cellStyle name="Normal 17 10 8 4" xfId="20599"/>
    <cellStyle name="Normal 17 10 9" xfId="4817"/>
    <cellStyle name="Normal 17 10 9 2" xfId="8486"/>
    <cellStyle name="Normal 17 10 9 2 2" xfId="15993"/>
    <cellStyle name="Normal 17 10 9 2 2 2" xfId="32199"/>
    <cellStyle name="Normal 17 10 9 2 3" xfId="24692"/>
    <cellStyle name="Normal 17 10 9 3" xfId="12378"/>
    <cellStyle name="Normal 17 10 9 3 2" xfId="28584"/>
    <cellStyle name="Normal 17 10 9 4" xfId="21023"/>
    <cellStyle name="Normal 17 11" xfId="527"/>
    <cellStyle name="Normal 17 11 10" xfId="9441"/>
    <cellStyle name="Normal 17 11 10 2" xfId="25647"/>
    <cellStyle name="Normal 17 11 11" xfId="17958"/>
    <cellStyle name="Normal 17 11 2" xfId="1947"/>
    <cellStyle name="Normal 17 11 2 10" xfId="18252"/>
    <cellStyle name="Normal 17 11 2 2" xfId="2453"/>
    <cellStyle name="Normal 17 11 2 2 2" xfId="3300"/>
    <cellStyle name="Normal 17 11 2 2 2 2" xfId="7082"/>
    <cellStyle name="Normal 17 11 2 2 2 2 2" xfId="14593"/>
    <cellStyle name="Normal 17 11 2 2 2 2 2 2" xfId="30799"/>
    <cellStyle name="Normal 17 11 2 2 2 2 3" xfId="23288"/>
    <cellStyle name="Normal 17 11 2 2 2 3" xfId="10993"/>
    <cellStyle name="Normal 17 11 2 2 2 3 2" xfId="27199"/>
    <cellStyle name="Normal 17 11 2 2 2 4" xfId="19522"/>
    <cellStyle name="Normal 17 11 2 2 3" xfId="6237"/>
    <cellStyle name="Normal 17 11 2 2 3 2" xfId="13749"/>
    <cellStyle name="Normal 17 11 2 2 3 2 2" xfId="29955"/>
    <cellStyle name="Normal 17 11 2 2 3 3" xfId="22443"/>
    <cellStyle name="Normal 17 11 2 2 4" xfId="10149"/>
    <cellStyle name="Normal 17 11 2 2 4 2" xfId="26355"/>
    <cellStyle name="Normal 17 11 2 2 5" xfId="18677"/>
    <cellStyle name="Normal 17 11 2 3" xfId="2875"/>
    <cellStyle name="Normal 17 11 2 3 2" xfId="6659"/>
    <cellStyle name="Normal 17 11 2 3 2 2" xfId="14171"/>
    <cellStyle name="Normal 17 11 2 3 2 2 2" xfId="30377"/>
    <cellStyle name="Normal 17 11 2 3 2 3" xfId="22865"/>
    <cellStyle name="Normal 17 11 2 3 3" xfId="10571"/>
    <cellStyle name="Normal 17 11 2 3 3 2" xfId="26777"/>
    <cellStyle name="Normal 17 11 2 3 4" xfId="19099"/>
    <cellStyle name="Normal 17 11 2 4" xfId="3806"/>
    <cellStyle name="Normal 17 11 2 4 2" xfId="7516"/>
    <cellStyle name="Normal 17 11 2 4 2 2" xfId="15025"/>
    <cellStyle name="Normal 17 11 2 4 2 2 2" xfId="31231"/>
    <cellStyle name="Normal 17 11 2 4 2 3" xfId="23722"/>
    <cellStyle name="Normal 17 11 2 4 3" xfId="11416"/>
    <cellStyle name="Normal 17 11 2 4 3 2" xfId="27622"/>
    <cellStyle name="Normal 17 11 2 4 4" xfId="20017"/>
    <cellStyle name="Normal 17 11 2 5" xfId="4275"/>
    <cellStyle name="Normal 17 11 2 5 2" xfId="7945"/>
    <cellStyle name="Normal 17 11 2 5 2 2" xfId="15452"/>
    <cellStyle name="Normal 17 11 2 5 2 2 2" xfId="31658"/>
    <cellStyle name="Normal 17 11 2 5 2 3" xfId="24151"/>
    <cellStyle name="Normal 17 11 2 5 3" xfId="11838"/>
    <cellStyle name="Normal 17 11 2 5 3 2" xfId="28044"/>
    <cellStyle name="Normal 17 11 2 5 4" xfId="20481"/>
    <cellStyle name="Normal 17 11 2 6" xfId="4700"/>
    <cellStyle name="Normal 17 11 2 6 2" xfId="8370"/>
    <cellStyle name="Normal 17 11 2 6 2 2" xfId="15877"/>
    <cellStyle name="Normal 17 11 2 6 2 2 2" xfId="32083"/>
    <cellStyle name="Normal 17 11 2 6 2 3" xfId="24576"/>
    <cellStyle name="Normal 17 11 2 6 3" xfId="12263"/>
    <cellStyle name="Normal 17 11 2 6 3 2" xfId="28469"/>
    <cellStyle name="Normal 17 11 2 6 4" xfId="20906"/>
    <cellStyle name="Normal 17 11 2 7" xfId="5128"/>
    <cellStyle name="Normal 17 11 2 7 2" xfId="8793"/>
    <cellStyle name="Normal 17 11 2 7 2 2" xfId="16300"/>
    <cellStyle name="Normal 17 11 2 7 2 2 2" xfId="32506"/>
    <cellStyle name="Normal 17 11 2 7 2 3" xfId="24999"/>
    <cellStyle name="Normal 17 11 2 7 3" xfId="12685"/>
    <cellStyle name="Normal 17 11 2 7 3 2" xfId="28891"/>
    <cellStyle name="Normal 17 11 2 7 4" xfId="21334"/>
    <cellStyle name="Normal 17 11 2 8" xfId="5799"/>
    <cellStyle name="Normal 17 11 2 8 2" xfId="13314"/>
    <cellStyle name="Normal 17 11 2 8 2 2" xfId="29520"/>
    <cellStyle name="Normal 17 11 2 8 3" xfId="22005"/>
    <cellStyle name="Normal 17 11 2 9" xfId="9726"/>
    <cellStyle name="Normal 17 11 2 9 2" xfId="25932"/>
    <cellStyle name="Normal 17 11 3" xfId="2102"/>
    <cellStyle name="Normal 17 11 3 2" xfId="3015"/>
    <cellStyle name="Normal 17 11 3 2 2" xfId="6797"/>
    <cellStyle name="Normal 17 11 3 2 2 2" xfId="14308"/>
    <cellStyle name="Normal 17 11 3 2 2 2 2" xfId="30514"/>
    <cellStyle name="Normal 17 11 3 2 2 3" xfId="23003"/>
    <cellStyle name="Normal 17 11 3 2 3" xfId="10708"/>
    <cellStyle name="Normal 17 11 3 2 3 2" xfId="26914"/>
    <cellStyle name="Normal 17 11 3 2 4" xfId="19237"/>
    <cellStyle name="Normal 17 11 3 3" xfId="5941"/>
    <cellStyle name="Normal 17 11 3 3 2" xfId="13455"/>
    <cellStyle name="Normal 17 11 3 3 2 2" xfId="29661"/>
    <cellStyle name="Normal 17 11 3 3 3" xfId="22147"/>
    <cellStyle name="Normal 17 11 3 4" xfId="9864"/>
    <cellStyle name="Normal 17 11 3 4 2" xfId="26070"/>
    <cellStyle name="Normal 17 11 3 5" xfId="18391"/>
    <cellStyle name="Normal 17 11 4" xfId="2590"/>
    <cellStyle name="Normal 17 11 4 2" xfId="6374"/>
    <cellStyle name="Normal 17 11 4 2 2" xfId="13886"/>
    <cellStyle name="Normal 17 11 4 2 2 2" xfId="30092"/>
    <cellStyle name="Normal 17 11 4 2 3" xfId="22580"/>
    <cellStyle name="Normal 17 11 4 3" xfId="10286"/>
    <cellStyle name="Normal 17 11 4 3 2" xfId="26492"/>
    <cellStyle name="Normal 17 11 4 4" xfId="18814"/>
    <cellStyle name="Normal 17 11 5" xfId="3466"/>
    <cellStyle name="Normal 17 11 5 2" xfId="7224"/>
    <cellStyle name="Normal 17 11 5 2 2" xfId="14734"/>
    <cellStyle name="Normal 17 11 5 2 2 2" xfId="30940"/>
    <cellStyle name="Normal 17 11 5 2 3" xfId="23430"/>
    <cellStyle name="Normal 17 11 5 3" xfId="11131"/>
    <cellStyle name="Normal 17 11 5 3 2" xfId="27337"/>
    <cellStyle name="Normal 17 11 5 4" xfId="19684"/>
    <cellStyle name="Normal 17 11 6" xfId="3990"/>
    <cellStyle name="Normal 17 11 6 2" xfId="7660"/>
    <cellStyle name="Normal 17 11 6 2 2" xfId="15167"/>
    <cellStyle name="Normal 17 11 6 2 2 2" xfId="31373"/>
    <cellStyle name="Normal 17 11 6 2 3" xfId="23866"/>
    <cellStyle name="Normal 17 11 6 3" xfId="11553"/>
    <cellStyle name="Normal 17 11 6 3 2" xfId="27759"/>
    <cellStyle name="Normal 17 11 6 4" xfId="20196"/>
    <cellStyle name="Normal 17 11 7" xfId="4415"/>
    <cellStyle name="Normal 17 11 7 2" xfId="8085"/>
    <cellStyle name="Normal 17 11 7 2 2" xfId="15592"/>
    <cellStyle name="Normal 17 11 7 2 2 2" xfId="31798"/>
    <cellStyle name="Normal 17 11 7 2 3" xfId="24291"/>
    <cellStyle name="Normal 17 11 7 3" xfId="11978"/>
    <cellStyle name="Normal 17 11 7 3 2" xfId="28184"/>
    <cellStyle name="Normal 17 11 7 4" xfId="20621"/>
    <cellStyle name="Normal 17 11 8" xfId="4839"/>
    <cellStyle name="Normal 17 11 8 2" xfId="8508"/>
    <cellStyle name="Normal 17 11 8 2 2" xfId="16015"/>
    <cellStyle name="Normal 17 11 8 2 2 2" xfId="32221"/>
    <cellStyle name="Normal 17 11 8 2 3" xfId="24714"/>
    <cellStyle name="Normal 17 11 8 3" xfId="12400"/>
    <cellStyle name="Normal 17 11 8 3 2" xfId="28606"/>
    <cellStyle name="Normal 17 11 8 4" xfId="21045"/>
    <cellStyle name="Normal 17 11 9" xfId="5326"/>
    <cellStyle name="Normal 17 11 9 2" xfId="12875"/>
    <cellStyle name="Normal 17 11 9 2 2" xfId="29081"/>
    <cellStyle name="Normal 17 11 9 3" xfId="21532"/>
    <cellStyle name="Normal 17 12" xfId="599"/>
    <cellStyle name="Normal 17 12 10" xfId="9508"/>
    <cellStyle name="Normal 17 12 10 2" xfId="25714"/>
    <cellStyle name="Normal 17 12 11" xfId="18027"/>
    <cellStyle name="Normal 17 12 2" xfId="1948"/>
    <cellStyle name="Normal 17 12 2 10" xfId="18253"/>
    <cellStyle name="Normal 17 12 2 2" xfId="2454"/>
    <cellStyle name="Normal 17 12 2 2 2" xfId="3301"/>
    <cellStyle name="Normal 17 12 2 2 2 2" xfId="7083"/>
    <cellStyle name="Normal 17 12 2 2 2 2 2" xfId="14594"/>
    <cellStyle name="Normal 17 12 2 2 2 2 2 2" xfId="30800"/>
    <cellStyle name="Normal 17 12 2 2 2 2 3" xfId="23289"/>
    <cellStyle name="Normal 17 12 2 2 2 3" xfId="10994"/>
    <cellStyle name="Normal 17 12 2 2 2 3 2" xfId="27200"/>
    <cellStyle name="Normal 17 12 2 2 2 4" xfId="19523"/>
    <cellStyle name="Normal 17 12 2 2 3" xfId="6238"/>
    <cellStyle name="Normal 17 12 2 2 3 2" xfId="13750"/>
    <cellStyle name="Normal 17 12 2 2 3 2 2" xfId="29956"/>
    <cellStyle name="Normal 17 12 2 2 3 3" xfId="22444"/>
    <cellStyle name="Normal 17 12 2 2 4" xfId="10150"/>
    <cellStyle name="Normal 17 12 2 2 4 2" xfId="26356"/>
    <cellStyle name="Normal 17 12 2 2 5" xfId="18678"/>
    <cellStyle name="Normal 17 12 2 3" xfId="2876"/>
    <cellStyle name="Normal 17 12 2 3 2" xfId="6660"/>
    <cellStyle name="Normal 17 12 2 3 2 2" xfId="14172"/>
    <cellStyle name="Normal 17 12 2 3 2 2 2" xfId="30378"/>
    <cellStyle name="Normal 17 12 2 3 2 3" xfId="22866"/>
    <cellStyle name="Normal 17 12 2 3 3" xfId="10572"/>
    <cellStyle name="Normal 17 12 2 3 3 2" xfId="26778"/>
    <cellStyle name="Normal 17 12 2 3 4" xfId="19100"/>
    <cellStyle name="Normal 17 12 2 4" xfId="3807"/>
    <cellStyle name="Normal 17 12 2 4 2" xfId="7517"/>
    <cellStyle name="Normal 17 12 2 4 2 2" xfId="15026"/>
    <cellStyle name="Normal 17 12 2 4 2 2 2" xfId="31232"/>
    <cellStyle name="Normal 17 12 2 4 2 3" xfId="23723"/>
    <cellStyle name="Normal 17 12 2 4 3" xfId="11417"/>
    <cellStyle name="Normal 17 12 2 4 3 2" xfId="27623"/>
    <cellStyle name="Normal 17 12 2 4 4" xfId="20018"/>
    <cellStyle name="Normal 17 12 2 5" xfId="4276"/>
    <cellStyle name="Normal 17 12 2 5 2" xfId="7946"/>
    <cellStyle name="Normal 17 12 2 5 2 2" xfId="15453"/>
    <cellStyle name="Normal 17 12 2 5 2 2 2" xfId="31659"/>
    <cellStyle name="Normal 17 12 2 5 2 3" xfId="24152"/>
    <cellStyle name="Normal 17 12 2 5 3" xfId="11839"/>
    <cellStyle name="Normal 17 12 2 5 3 2" xfId="28045"/>
    <cellStyle name="Normal 17 12 2 5 4" xfId="20482"/>
    <cellStyle name="Normal 17 12 2 6" xfId="4701"/>
    <cellStyle name="Normal 17 12 2 6 2" xfId="8371"/>
    <cellStyle name="Normal 17 12 2 6 2 2" xfId="15878"/>
    <cellStyle name="Normal 17 12 2 6 2 2 2" xfId="32084"/>
    <cellStyle name="Normal 17 12 2 6 2 3" xfId="24577"/>
    <cellStyle name="Normal 17 12 2 6 3" xfId="12264"/>
    <cellStyle name="Normal 17 12 2 6 3 2" xfId="28470"/>
    <cellStyle name="Normal 17 12 2 6 4" xfId="20907"/>
    <cellStyle name="Normal 17 12 2 7" xfId="5129"/>
    <cellStyle name="Normal 17 12 2 7 2" xfId="8794"/>
    <cellStyle name="Normal 17 12 2 7 2 2" xfId="16301"/>
    <cellStyle name="Normal 17 12 2 7 2 2 2" xfId="32507"/>
    <cellStyle name="Normal 17 12 2 7 2 3" xfId="25000"/>
    <cellStyle name="Normal 17 12 2 7 3" xfId="12686"/>
    <cellStyle name="Normal 17 12 2 7 3 2" xfId="28892"/>
    <cellStyle name="Normal 17 12 2 7 4" xfId="21335"/>
    <cellStyle name="Normal 17 12 2 8" xfId="5800"/>
    <cellStyle name="Normal 17 12 2 8 2" xfId="13315"/>
    <cellStyle name="Normal 17 12 2 8 2 2" xfId="29521"/>
    <cellStyle name="Normal 17 12 2 8 3" xfId="22006"/>
    <cellStyle name="Normal 17 12 2 9" xfId="9727"/>
    <cellStyle name="Normal 17 12 2 9 2" xfId="25933"/>
    <cellStyle name="Normal 17 12 3" xfId="2169"/>
    <cellStyle name="Normal 17 12 3 2" xfId="3082"/>
    <cellStyle name="Normal 17 12 3 2 2" xfId="6864"/>
    <cellStyle name="Normal 17 12 3 2 2 2" xfId="14375"/>
    <cellStyle name="Normal 17 12 3 2 2 2 2" xfId="30581"/>
    <cellStyle name="Normal 17 12 3 2 2 3" xfId="23070"/>
    <cellStyle name="Normal 17 12 3 2 3" xfId="10775"/>
    <cellStyle name="Normal 17 12 3 2 3 2" xfId="26981"/>
    <cellStyle name="Normal 17 12 3 2 4" xfId="19304"/>
    <cellStyle name="Normal 17 12 3 3" xfId="6008"/>
    <cellStyle name="Normal 17 12 3 3 2" xfId="13522"/>
    <cellStyle name="Normal 17 12 3 3 2 2" xfId="29728"/>
    <cellStyle name="Normal 17 12 3 3 3" xfId="22214"/>
    <cellStyle name="Normal 17 12 3 4" xfId="9931"/>
    <cellStyle name="Normal 17 12 3 4 2" xfId="26137"/>
    <cellStyle name="Normal 17 12 3 5" xfId="18458"/>
    <cellStyle name="Normal 17 12 4" xfId="2657"/>
    <cellStyle name="Normal 17 12 4 2" xfId="6441"/>
    <cellStyle name="Normal 17 12 4 2 2" xfId="13953"/>
    <cellStyle name="Normal 17 12 4 2 2 2" xfId="30159"/>
    <cellStyle name="Normal 17 12 4 2 3" xfId="22647"/>
    <cellStyle name="Normal 17 12 4 3" xfId="10353"/>
    <cellStyle name="Normal 17 12 4 3 2" xfId="26559"/>
    <cellStyle name="Normal 17 12 4 4" xfId="18881"/>
    <cellStyle name="Normal 17 12 5" xfId="3533"/>
    <cellStyle name="Normal 17 12 5 2" xfId="7291"/>
    <cellStyle name="Normal 17 12 5 2 2" xfId="14801"/>
    <cellStyle name="Normal 17 12 5 2 2 2" xfId="31007"/>
    <cellStyle name="Normal 17 12 5 2 3" xfId="23497"/>
    <cellStyle name="Normal 17 12 5 3" xfId="11198"/>
    <cellStyle name="Normal 17 12 5 3 2" xfId="27404"/>
    <cellStyle name="Normal 17 12 5 4" xfId="19751"/>
    <cellStyle name="Normal 17 12 6" xfId="4057"/>
    <cellStyle name="Normal 17 12 6 2" xfId="7727"/>
    <cellStyle name="Normal 17 12 6 2 2" xfId="15234"/>
    <cellStyle name="Normal 17 12 6 2 2 2" xfId="31440"/>
    <cellStyle name="Normal 17 12 6 2 3" xfId="23933"/>
    <cellStyle name="Normal 17 12 6 3" xfId="11620"/>
    <cellStyle name="Normal 17 12 6 3 2" xfId="27826"/>
    <cellStyle name="Normal 17 12 6 4" xfId="20263"/>
    <cellStyle name="Normal 17 12 7" xfId="4482"/>
    <cellStyle name="Normal 17 12 7 2" xfId="8152"/>
    <cellStyle name="Normal 17 12 7 2 2" xfId="15659"/>
    <cellStyle name="Normal 17 12 7 2 2 2" xfId="31865"/>
    <cellStyle name="Normal 17 12 7 2 3" xfId="24358"/>
    <cellStyle name="Normal 17 12 7 3" xfId="12045"/>
    <cellStyle name="Normal 17 12 7 3 2" xfId="28251"/>
    <cellStyle name="Normal 17 12 7 4" xfId="20688"/>
    <cellStyle name="Normal 17 12 8" xfId="4907"/>
    <cellStyle name="Normal 17 12 8 2" xfId="8575"/>
    <cellStyle name="Normal 17 12 8 2 2" xfId="16082"/>
    <cellStyle name="Normal 17 12 8 2 2 2" xfId="32288"/>
    <cellStyle name="Normal 17 12 8 2 3" xfId="24781"/>
    <cellStyle name="Normal 17 12 8 3" xfId="12467"/>
    <cellStyle name="Normal 17 12 8 3 2" xfId="28673"/>
    <cellStyle name="Normal 17 12 8 4" xfId="21113"/>
    <cellStyle name="Normal 17 12 9" xfId="5393"/>
    <cellStyle name="Normal 17 12 9 2" xfId="12942"/>
    <cellStyle name="Normal 17 12 9 2 2" xfId="29148"/>
    <cellStyle name="Normal 17 12 9 3" xfId="21599"/>
    <cellStyle name="Normal 17 13" xfId="615"/>
    <cellStyle name="Normal 17 13 10" xfId="9509"/>
    <cellStyle name="Normal 17 13 10 2" xfId="25715"/>
    <cellStyle name="Normal 17 13 11" xfId="18028"/>
    <cellStyle name="Normal 17 13 2" xfId="1949"/>
    <cellStyle name="Normal 17 13 2 10" xfId="18254"/>
    <cellStyle name="Normal 17 13 2 2" xfId="2455"/>
    <cellStyle name="Normal 17 13 2 2 2" xfId="3302"/>
    <cellStyle name="Normal 17 13 2 2 2 2" xfId="7084"/>
    <cellStyle name="Normal 17 13 2 2 2 2 2" xfId="14595"/>
    <cellStyle name="Normal 17 13 2 2 2 2 2 2" xfId="30801"/>
    <cellStyle name="Normal 17 13 2 2 2 2 3" xfId="23290"/>
    <cellStyle name="Normal 17 13 2 2 2 3" xfId="10995"/>
    <cellStyle name="Normal 17 13 2 2 2 3 2" xfId="27201"/>
    <cellStyle name="Normal 17 13 2 2 2 4" xfId="19524"/>
    <cellStyle name="Normal 17 13 2 2 3" xfId="6239"/>
    <cellStyle name="Normal 17 13 2 2 3 2" xfId="13751"/>
    <cellStyle name="Normal 17 13 2 2 3 2 2" xfId="29957"/>
    <cellStyle name="Normal 17 13 2 2 3 3" xfId="22445"/>
    <cellStyle name="Normal 17 13 2 2 4" xfId="10151"/>
    <cellStyle name="Normal 17 13 2 2 4 2" xfId="26357"/>
    <cellStyle name="Normal 17 13 2 2 5" xfId="18679"/>
    <cellStyle name="Normal 17 13 2 3" xfId="2877"/>
    <cellStyle name="Normal 17 13 2 3 2" xfId="6661"/>
    <cellStyle name="Normal 17 13 2 3 2 2" xfId="14173"/>
    <cellStyle name="Normal 17 13 2 3 2 2 2" xfId="30379"/>
    <cellStyle name="Normal 17 13 2 3 2 3" xfId="22867"/>
    <cellStyle name="Normal 17 13 2 3 3" xfId="10573"/>
    <cellStyle name="Normal 17 13 2 3 3 2" xfId="26779"/>
    <cellStyle name="Normal 17 13 2 3 4" xfId="19101"/>
    <cellStyle name="Normal 17 13 2 4" xfId="3808"/>
    <cellStyle name="Normal 17 13 2 4 2" xfId="7518"/>
    <cellStyle name="Normal 17 13 2 4 2 2" xfId="15027"/>
    <cellStyle name="Normal 17 13 2 4 2 2 2" xfId="31233"/>
    <cellStyle name="Normal 17 13 2 4 2 3" xfId="23724"/>
    <cellStyle name="Normal 17 13 2 4 3" xfId="11418"/>
    <cellStyle name="Normal 17 13 2 4 3 2" xfId="27624"/>
    <cellStyle name="Normal 17 13 2 4 4" xfId="20019"/>
    <cellStyle name="Normal 17 13 2 5" xfId="4277"/>
    <cellStyle name="Normal 17 13 2 5 2" xfId="7947"/>
    <cellStyle name="Normal 17 13 2 5 2 2" xfId="15454"/>
    <cellStyle name="Normal 17 13 2 5 2 2 2" xfId="31660"/>
    <cellStyle name="Normal 17 13 2 5 2 3" xfId="24153"/>
    <cellStyle name="Normal 17 13 2 5 3" xfId="11840"/>
    <cellStyle name="Normal 17 13 2 5 3 2" xfId="28046"/>
    <cellStyle name="Normal 17 13 2 5 4" xfId="20483"/>
    <cellStyle name="Normal 17 13 2 6" xfId="4702"/>
    <cellStyle name="Normal 17 13 2 6 2" xfId="8372"/>
    <cellStyle name="Normal 17 13 2 6 2 2" xfId="15879"/>
    <cellStyle name="Normal 17 13 2 6 2 2 2" xfId="32085"/>
    <cellStyle name="Normal 17 13 2 6 2 3" xfId="24578"/>
    <cellStyle name="Normal 17 13 2 6 3" xfId="12265"/>
    <cellStyle name="Normal 17 13 2 6 3 2" xfId="28471"/>
    <cellStyle name="Normal 17 13 2 6 4" xfId="20908"/>
    <cellStyle name="Normal 17 13 2 7" xfId="5130"/>
    <cellStyle name="Normal 17 13 2 7 2" xfId="8795"/>
    <cellStyle name="Normal 17 13 2 7 2 2" xfId="16302"/>
    <cellStyle name="Normal 17 13 2 7 2 2 2" xfId="32508"/>
    <cellStyle name="Normal 17 13 2 7 2 3" xfId="25001"/>
    <cellStyle name="Normal 17 13 2 7 3" xfId="12687"/>
    <cellStyle name="Normal 17 13 2 7 3 2" xfId="28893"/>
    <cellStyle name="Normal 17 13 2 7 4" xfId="21336"/>
    <cellStyle name="Normal 17 13 2 8" xfId="5801"/>
    <cellStyle name="Normal 17 13 2 8 2" xfId="13316"/>
    <cellStyle name="Normal 17 13 2 8 2 2" xfId="29522"/>
    <cellStyle name="Normal 17 13 2 8 3" xfId="22007"/>
    <cellStyle name="Normal 17 13 2 9" xfId="9728"/>
    <cellStyle name="Normal 17 13 2 9 2" xfId="25934"/>
    <cellStyle name="Normal 17 13 3" xfId="2170"/>
    <cellStyle name="Normal 17 13 3 2" xfId="3083"/>
    <cellStyle name="Normal 17 13 3 2 2" xfId="6865"/>
    <cellStyle name="Normal 17 13 3 2 2 2" xfId="14376"/>
    <cellStyle name="Normal 17 13 3 2 2 2 2" xfId="30582"/>
    <cellStyle name="Normal 17 13 3 2 2 3" xfId="23071"/>
    <cellStyle name="Normal 17 13 3 2 3" xfId="10776"/>
    <cellStyle name="Normal 17 13 3 2 3 2" xfId="26982"/>
    <cellStyle name="Normal 17 13 3 2 4" xfId="19305"/>
    <cellStyle name="Normal 17 13 3 3" xfId="6009"/>
    <cellStyle name="Normal 17 13 3 3 2" xfId="13523"/>
    <cellStyle name="Normal 17 13 3 3 2 2" xfId="29729"/>
    <cellStyle name="Normal 17 13 3 3 3" xfId="22215"/>
    <cellStyle name="Normal 17 13 3 4" xfId="9932"/>
    <cellStyle name="Normal 17 13 3 4 2" xfId="26138"/>
    <cellStyle name="Normal 17 13 3 5" xfId="18459"/>
    <cellStyle name="Normal 17 13 4" xfId="2658"/>
    <cellStyle name="Normal 17 13 4 2" xfId="6442"/>
    <cellStyle name="Normal 17 13 4 2 2" xfId="13954"/>
    <cellStyle name="Normal 17 13 4 2 2 2" xfId="30160"/>
    <cellStyle name="Normal 17 13 4 2 3" xfId="22648"/>
    <cellStyle name="Normal 17 13 4 3" xfId="10354"/>
    <cellStyle name="Normal 17 13 4 3 2" xfId="26560"/>
    <cellStyle name="Normal 17 13 4 4" xfId="18882"/>
    <cellStyle name="Normal 17 13 5" xfId="3534"/>
    <cellStyle name="Normal 17 13 5 2" xfId="7292"/>
    <cellStyle name="Normal 17 13 5 2 2" xfId="14802"/>
    <cellStyle name="Normal 17 13 5 2 2 2" xfId="31008"/>
    <cellStyle name="Normal 17 13 5 2 3" xfId="23498"/>
    <cellStyle name="Normal 17 13 5 3" xfId="11199"/>
    <cellStyle name="Normal 17 13 5 3 2" xfId="27405"/>
    <cellStyle name="Normal 17 13 5 4" xfId="19752"/>
    <cellStyle name="Normal 17 13 6" xfId="4058"/>
    <cellStyle name="Normal 17 13 6 2" xfId="7728"/>
    <cellStyle name="Normal 17 13 6 2 2" xfId="15235"/>
    <cellStyle name="Normal 17 13 6 2 2 2" xfId="31441"/>
    <cellStyle name="Normal 17 13 6 2 3" xfId="23934"/>
    <cellStyle name="Normal 17 13 6 3" xfId="11621"/>
    <cellStyle name="Normal 17 13 6 3 2" xfId="27827"/>
    <cellStyle name="Normal 17 13 6 4" xfId="20264"/>
    <cellStyle name="Normal 17 13 7" xfId="4483"/>
    <cellStyle name="Normal 17 13 7 2" xfId="8153"/>
    <cellStyle name="Normal 17 13 7 2 2" xfId="15660"/>
    <cellStyle name="Normal 17 13 7 2 2 2" xfId="31866"/>
    <cellStyle name="Normal 17 13 7 2 3" xfId="24359"/>
    <cellStyle name="Normal 17 13 7 3" xfId="12046"/>
    <cellStyle name="Normal 17 13 7 3 2" xfId="28252"/>
    <cellStyle name="Normal 17 13 7 4" xfId="20689"/>
    <cellStyle name="Normal 17 13 8" xfId="4908"/>
    <cellStyle name="Normal 17 13 8 2" xfId="8576"/>
    <cellStyle name="Normal 17 13 8 2 2" xfId="16083"/>
    <cellStyle name="Normal 17 13 8 2 2 2" xfId="32289"/>
    <cellStyle name="Normal 17 13 8 2 3" xfId="24782"/>
    <cellStyle name="Normal 17 13 8 3" xfId="12468"/>
    <cellStyle name="Normal 17 13 8 3 2" xfId="28674"/>
    <cellStyle name="Normal 17 13 8 4" xfId="21114"/>
    <cellStyle name="Normal 17 13 9" xfId="5395"/>
    <cellStyle name="Normal 17 13 9 2" xfId="12944"/>
    <cellStyle name="Normal 17 13 9 2 2" xfId="29150"/>
    <cellStyle name="Normal 17 13 9 3" xfId="21601"/>
    <cellStyle name="Normal 17 14" xfId="654"/>
    <cellStyle name="Normal 17 14 10" xfId="9510"/>
    <cellStyle name="Normal 17 14 10 2" xfId="25716"/>
    <cellStyle name="Normal 17 14 11" xfId="18029"/>
    <cellStyle name="Normal 17 14 2" xfId="1950"/>
    <cellStyle name="Normal 17 14 2 10" xfId="18255"/>
    <cellStyle name="Normal 17 14 2 2" xfId="2456"/>
    <cellStyle name="Normal 17 14 2 2 2" xfId="3303"/>
    <cellStyle name="Normal 17 14 2 2 2 2" xfId="7085"/>
    <cellStyle name="Normal 17 14 2 2 2 2 2" xfId="14596"/>
    <cellStyle name="Normal 17 14 2 2 2 2 2 2" xfId="30802"/>
    <cellStyle name="Normal 17 14 2 2 2 2 3" xfId="23291"/>
    <cellStyle name="Normal 17 14 2 2 2 3" xfId="10996"/>
    <cellStyle name="Normal 17 14 2 2 2 3 2" xfId="27202"/>
    <cellStyle name="Normal 17 14 2 2 2 4" xfId="19525"/>
    <cellStyle name="Normal 17 14 2 2 3" xfId="6240"/>
    <cellStyle name="Normal 17 14 2 2 3 2" xfId="13752"/>
    <cellStyle name="Normal 17 14 2 2 3 2 2" xfId="29958"/>
    <cellStyle name="Normal 17 14 2 2 3 3" xfId="22446"/>
    <cellStyle name="Normal 17 14 2 2 4" xfId="10152"/>
    <cellStyle name="Normal 17 14 2 2 4 2" xfId="26358"/>
    <cellStyle name="Normal 17 14 2 2 5" xfId="18680"/>
    <cellStyle name="Normal 17 14 2 3" xfId="2878"/>
    <cellStyle name="Normal 17 14 2 3 2" xfId="6662"/>
    <cellStyle name="Normal 17 14 2 3 2 2" xfId="14174"/>
    <cellStyle name="Normal 17 14 2 3 2 2 2" xfId="30380"/>
    <cellStyle name="Normal 17 14 2 3 2 3" xfId="22868"/>
    <cellStyle name="Normal 17 14 2 3 3" xfId="10574"/>
    <cellStyle name="Normal 17 14 2 3 3 2" xfId="26780"/>
    <cellStyle name="Normal 17 14 2 3 4" xfId="19102"/>
    <cellStyle name="Normal 17 14 2 4" xfId="3809"/>
    <cellStyle name="Normal 17 14 2 4 2" xfId="7519"/>
    <cellStyle name="Normal 17 14 2 4 2 2" xfId="15028"/>
    <cellStyle name="Normal 17 14 2 4 2 2 2" xfId="31234"/>
    <cellStyle name="Normal 17 14 2 4 2 3" xfId="23725"/>
    <cellStyle name="Normal 17 14 2 4 3" xfId="11419"/>
    <cellStyle name="Normal 17 14 2 4 3 2" xfId="27625"/>
    <cellStyle name="Normal 17 14 2 4 4" xfId="20020"/>
    <cellStyle name="Normal 17 14 2 5" xfId="4278"/>
    <cellStyle name="Normal 17 14 2 5 2" xfId="7948"/>
    <cellStyle name="Normal 17 14 2 5 2 2" xfId="15455"/>
    <cellStyle name="Normal 17 14 2 5 2 2 2" xfId="31661"/>
    <cellStyle name="Normal 17 14 2 5 2 3" xfId="24154"/>
    <cellStyle name="Normal 17 14 2 5 3" xfId="11841"/>
    <cellStyle name="Normal 17 14 2 5 3 2" xfId="28047"/>
    <cellStyle name="Normal 17 14 2 5 4" xfId="20484"/>
    <cellStyle name="Normal 17 14 2 6" xfId="4703"/>
    <cellStyle name="Normal 17 14 2 6 2" xfId="8373"/>
    <cellStyle name="Normal 17 14 2 6 2 2" xfId="15880"/>
    <cellStyle name="Normal 17 14 2 6 2 2 2" xfId="32086"/>
    <cellStyle name="Normal 17 14 2 6 2 3" xfId="24579"/>
    <cellStyle name="Normal 17 14 2 6 3" xfId="12266"/>
    <cellStyle name="Normal 17 14 2 6 3 2" xfId="28472"/>
    <cellStyle name="Normal 17 14 2 6 4" xfId="20909"/>
    <cellStyle name="Normal 17 14 2 7" xfId="5131"/>
    <cellStyle name="Normal 17 14 2 7 2" xfId="8796"/>
    <cellStyle name="Normal 17 14 2 7 2 2" xfId="16303"/>
    <cellStyle name="Normal 17 14 2 7 2 2 2" xfId="32509"/>
    <cellStyle name="Normal 17 14 2 7 2 3" xfId="25002"/>
    <cellStyle name="Normal 17 14 2 7 3" xfId="12688"/>
    <cellStyle name="Normal 17 14 2 7 3 2" xfId="28894"/>
    <cellStyle name="Normal 17 14 2 7 4" xfId="21337"/>
    <cellStyle name="Normal 17 14 2 8" xfId="5802"/>
    <cellStyle name="Normal 17 14 2 8 2" xfId="13317"/>
    <cellStyle name="Normal 17 14 2 8 2 2" xfId="29523"/>
    <cellStyle name="Normal 17 14 2 8 3" xfId="22008"/>
    <cellStyle name="Normal 17 14 2 9" xfId="9729"/>
    <cellStyle name="Normal 17 14 2 9 2" xfId="25935"/>
    <cellStyle name="Normal 17 14 3" xfId="2172"/>
    <cellStyle name="Normal 17 14 3 2" xfId="3084"/>
    <cellStyle name="Normal 17 14 3 2 2" xfId="6866"/>
    <cellStyle name="Normal 17 14 3 2 2 2" xfId="14377"/>
    <cellStyle name="Normal 17 14 3 2 2 2 2" xfId="30583"/>
    <cellStyle name="Normal 17 14 3 2 2 3" xfId="23072"/>
    <cellStyle name="Normal 17 14 3 2 3" xfId="10777"/>
    <cellStyle name="Normal 17 14 3 2 3 2" xfId="26983"/>
    <cellStyle name="Normal 17 14 3 2 4" xfId="19306"/>
    <cellStyle name="Normal 17 14 3 3" xfId="6010"/>
    <cellStyle name="Normal 17 14 3 3 2" xfId="13524"/>
    <cellStyle name="Normal 17 14 3 3 2 2" xfId="29730"/>
    <cellStyle name="Normal 17 14 3 3 3" xfId="22216"/>
    <cellStyle name="Normal 17 14 3 4" xfId="9933"/>
    <cellStyle name="Normal 17 14 3 4 2" xfId="26139"/>
    <cellStyle name="Normal 17 14 3 5" xfId="18460"/>
    <cellStyle name="Normal 17 14 4" xfId="2659"/>
    <cellStyle name="Normal 17 14 4 2" xfId="6443"/>
    <cellStyle name="Normal 17 14 4 2 2" xfId="13955"/>
    <cellStyle name="Normal 17 14 4 2 2 2" xfId="30161"/>
    <cellStyle name="Normal 17 14 4 2 3" xfId="22649"/>
    <cellStyle name="Normal 17 14 4 3" xfId="10355"/>
    <cellStyle name="Normal 17 14 4 3 2" xfId="26561"/>
    <cellStyle name="Normal 17 14 4 4" xfId="18883"/>
    <cellStyle name="Normal 17 14 5" xfId="3538"/>
    <cellStyle name="Normal 17 14 5 2" xfId="7293"/>
    <cellStyle name="Normal 17 14 5 2 2" xfId="14803"/>
    <cellStyle name="Normal 17 14 5 2 2 2" xfId="31009"/>
    <cellStyle name="Normal 17 14 5 2 3" xfId="23499"/>
    <cellStyle name="Normal 17 14 5 3" xfId="11200"/>
    <cellStyle name="Normal 17 14 5 3 2" xfId="27406"/>
    <cellStyle name="Normal 17 14 5 4" xfId="19756"/>
    <cellStyle name="Normal 17 14 6" xfId="4059"/>
    <cellStyle name="Normal 17 14 6 2" xfId="7729"/>
    <cellStyle name="Normal 17 14 6 2 2" xfId="15236"/>
    <cellStyle name="Normal 17 14 6 2 2 2" xfId="31442"/>
    <cellStyle name="Normal 17 14 6 2 3" xfId="23935"/>
    <cellStyle name="Normal 17 14 6 3" xfId="11622"/>
    <cellStyle name="Normal 17 14 6 3 2" xfId="27828"/>
    <cellStyle name="Normal 17 14 6 4" xfId="20265"/>
    <cellStyle name="Normal 17 14 7" xfId="4484"/>
    <cellStyle name="Normal 17 14 7 2" xfId="8154"/>
    <cellStyle name="Normal 17 14 7 2 2" xfId="15661"/>
    <cellStyle name="Normal 17 14 7 2 2 2" xfId="31867"/>
    <cellStyle name="Normal 17 14 7 2 3" xfId="24360"/>
    <cellStyle name="Normal 17 14 7 3" xfId="12047"/>
    <cellStyle name="Normal 17 14 7 3 2" xfId="28253"/>
    <cellStyle name="Normal 17 14 7 4" xfId="20690"/>
    <cellStyle name="Normal 17 14 8" xfId="4909"/>
    <cellStyle name="Normal 17 14 8 2" xfId="8577"/>
    <cellStyle name="Normal 17 14 8 2 2" xfId="16084"/>
    <cellStyle name="Normal 17 14 8 2 2 2" xfId="32290"/>
    <cellStyle name="Normal 17 14 8 2 3" xfId="24783"/>
    <cellStyle name="Normal 17 14 8 3" xfId="12469"/>
    <cellStyle name="Normal 17 14 8 3 2" xfId="28675"/>
    <cellStyle name="Normal 17 14 8 4" xfId="21115"/>
    <cellStyle name="Normal 17 14 9" xfId="5405"/>
    <cellStyle name="Normal 17 14 9 2" xfId="12952"/>
    <cellStyle name="Normal 17 14 9 2 2" xfId="29158"/>
    <cellStyle name="Normal 17 14 9 3" xfId="21611"/>
    <cellStyle name="Normal 17 15" xfId="656"/>
    <cellStyle name="Normal 17 15 10" xfId="9511"/>
    <cellStyle name="Normal 17 15 10 2" xfId="25717"/>
    <cellStyle name="Normal 17 15 11" xfId="18031"/>
    <cellStyle name="Normal 17 15 2" xfId="1951"/>
    <cellStyle name="Normal 17 15 2 10" xfId="18256"/>
    <cellStyle name="Normal 17 15 2 2" xfId="2457"/>
    <cellStyle name="Normal 17 15 2 2 2" xfId="3304"/>
    <cellStyle name="Normal 17 15 2 2 2 2" xfId="7086"/>
    <cellStyle name="Normal 17 15 2 2 2 2 2" xfId="14597"/>
    <cellStyle name="Normal 17 15 2 2 2 2 2 2" xfId="30803"/>
    <cellStyle name="Normal 17 15 2 2 2 2 3" xfId="23292"/>
    <cellStyle name="Normal 17 15 2 2 2 3" xfId="10997"/>
    <cellStyle name="Normal 17 15 2 2 2 3 2" xfId="27203"/>
    <cellStyle name="Normal 17 15 2 2 2 4" xfId="19526"/>
    <cellStyle name="Normal 17 15 2 2 3" xfId="6241"/>
    <cellStyle name="Normal 17 15 2 2 3 2" xfId="13753"/>
    <cellStyle name="Normal 17 15 2 2 3 2 2" xfId="29959"/>
    <cellStyle name="Normal 17 15 2 2 3 3" xfId="22447"/>
    <cellStyle name="Normal 17 15 2 2 4" xfId="10153"/>
    <cellStyle name="Normal 17 15 2 2 4 2" xfId="26359"/>
    <cellStyle name="Normal 17 15 2 2 5" xfId="18681"/>
    <cellStyle name="Normal 17 15 2 3" xfId="2879"/>
    <cellStyle name="Normal 17 15 2 3 2" xfId="6663"/>
    <cellStyle name="Normal 17 15 2 3 2 2" xfId="14175"/>
    <cellStyle name="Normal 17 15 2 3 2 2 2" xfId="30381"/>
    <cellStyle name="Normal 17 15 2 3 2 3" xfId="22869"/>
    <cellStyle name="Normal 17 15 2 3 3" xfId="10575"/>
    <cellStyle name="Normal 17 15 2 3 3 2" xfId="26781"/>
    <cellStyle name="Normal 17 15 2 3 4" xfId="19103"/>
    <cellStyle name="Normal 17 15 2 4" xfId="3810"/>
    <cellStyle name="Normal 17 15 2 4 2" xfId="7520"/>
    <cellStyle name="Normal 17 15 2 4 2 2" xfId="15029"/>
    <cellStyle name="Normal 17 15 2 4 2 2 2" xfId="31235"/>
    <cellStyle name="Normal 17 15 2 4 2 3" xfId="23726"/>
    <cellStyle name="Normal 17 15 2 4 3" xfId="11420"/>
    <cellStyle name="Normal 17 15 2 4 3 2" xfId="27626"/>
    <cellStyle name="Normal 17 15 2 4 4" xfId="20021"/>
    <cellStyle name="Normal 17 15 2 5" xfId="4279"/>
    <cellStyle name="Normal 17 15 2 5 2" xfId="7949"/>
    <cellStyle name="Normal 17 15 2 5 2 2" xfId="15456"/>
    <cellStyle name="Normal 17 15 2 5 2 2 2" xfId="31662"/>
    <cellStyle name="Normal 17 15 2 5 2 3" xfId="24155"/>
    <cellStyle name="Normal 17 15 2 5 3" xfId="11842"/>
    <cellStyle name="Normal 17 15 2 5 3 2" xfId="28048"/>
    <cellStyle name="Normal 17 15 2 5 4" xfId="20485"/>
    <cellStyle name="Normal 17 15 2 6" xfId="4704"/>
    <cellStyle name="Normal 17 15 2 6 2" xfId="8374"/>
    <cellStyle name="Normal 17 15 2 6 2 2" xfId="15881"/>
    <cellStyle name="Normal 17 15 2 6 2 2 2" xfId="32087"/>
    <cellStyle name="Normal 17 15 2 6 2 3" xfId="24580"/>
    <cellStyle name="Normal 17 15 2 6 3" xfId="12267"/>
    <cellStyle name="Normal 17 15 2 6 3 2" xfId="28473"/>
    <cellStyle name="Normal 17 15 2 6 4" xfId="20910"/>
    <cellStyle name="Normal 17 15 2 7" xfId="5132"/>
    <cellStyle name="Normal 17 15 2 7 2" xfId="8797"/>
    <cellStyle name="Normal 17 15 2 7 2 2" xfId="16304"/>
    <cellStyle name="Normal 17 15 2 7 2 2 2" xfId="32510"/>
    <cellStyle name="Normal 17 15 2 7 2 3" xfId="25003"/>
    <cellStyle name="Normal 17 15 2 7 3" xfId="12689"/>
    <cellStyle name="Normal 17 15 2 7 3 2" xfId="28895"/>
    <cellStyle name="Normal 17 15 2 7 4" xfId="21338"/>
    <cellStyle name="Normal 17 15 2 8" xfId="5803"/>
    <cellStyle name="Normal 17 15 2 8 2" xfId="13318"/>
    <cellStyle name="Normal 17 15 2 8 2 2" xfId="29524"/>
    <cellStyle name="Normal 17 15 2 8 3" xfId="22009"/>
    <cellStyle name="Normal 17 15 2 9" xfId="9730"/>
    <cellStyle name="Normal 17 15 2 9 2" xfId="25936"/>
    <cellStyle name="Normal 17 15 3" xfId="2174"/>
    <cellStyle name="Normal 17 15 3 2" xfId="3085"/>
    <cellStyle name="Normal 17 15 3 2 2" xfId="6867"/>
    <cellStyle name="Normal 17 15 3 2 2 2" xfId="14378"/>
    <cellStyle name="Normal 17 15 3 2 2 2 2" xfId="30584"/>
    <cellStyle name="Normal 17 15 3 2 2 3" xfId="23073"/>
    <cellStyle name="Normal 17 15 3 2 3" xfId="10778"/>
    <cellStyle name="Normal 17 15 3 2 3 2" xfId="26984"/>
    <cellStyle name="Normal 17 15 3 2 4" xfId="19307"/>
    <cellStyle name="Normal 17 15 3 3" xfId="6011"/>
    <cellStyle name="Normal 17 15 3 3 2" xfId="13525"/>
    <cellStyle name="Normal 17 15 3 3 2 2" xfId="29731"/>
    <cellStyle name="Normal 17 15 3 3 3" xfId="22217"/>
    <cellStyle name="Normal 17 15 3 4" xfId="9934"/>
    <cellStyle name="Normal 17 15 3 4 2" xfId="26140"/>
    <cellStyle name="Normal 17 15 3 5" xfId="18462"/>
    <cellStyle name="Normal 17 15 4" xfId="2660"/>
    <cellStyle name="Normal 17 15 4 2" xfId="6444"/>
    <cellStyle name="Normal 17 15 4 2 2" xfId="13956"/>
    <cellStyle name="Normal 17 15 4 2 2 2" xfId="30162"/>
    <cellStyle name="Normal 17 15 4 2 3" xfId="22650"/>
    <cellStyle name="Normal 17 15 4 3" xfId="10356"/>
    <cellStyle name="Normal 17 15 4 3 2" xfId="26562"/>
    <cellStyle name="Normal 17 15 4 4" xfId="18884"/>
    <cellStyle name="Normal 17 15 5" xfId="3539"/>
    <cellStyle name="Normal 17 15 5 2" xfId="7294"/>
    <cellStyle name="Normal 17 15 5 2 2" xfId="14804"/>
    <cellStyle name="Normal 17 15 5 2 2 2" xfId="31010"/>
    <cellStyle name="Normal 17 15 5 2 3" xfId="23500"/>
    <cellStyle name="Normal 17 15 5 3" xfId="11201"/>
    <cellStyle name="Normal 17 15 5 3 2" xfId="27407"/>
    <cellStyle name="Normal 17 15 5 4" xfId="19757"/>
    <cellStyle name="Normal 17 15 6" xfId="4060"/>
    <cellStyle name="Normal 17 15 6 2" xfId="7730"/>
    <cellStyle name="Normal 17 15 6 2 2" xfId="15237"/>
    <cellStyle name="Normal 17 15 6 2 2 2" xfId="31443"/>
    <cellStyle name="Normal 17 15 6 2 3" xfId="23936"/>
    <cellStyle name="Normal 17 15 6 3" xfId="11623"/>
    <cellStyle name="Normal 17 15 6 3 2" xfId="27829"/>
    <cellStyle name="Normal 17 15 6 4" xfId="20266"/>
    <cellStyle name="Normal 17 15 7" xfId="4485"/>
    <cellStyle name="Normal 17 15 7 2" xfId="8155"/>
    <cellStyle name="Normal 17 15 7 2 2" xfId="15662"/>
    <cellStyle name="Normal 17 15 7 2 2 2" xfId="31868"/>
    <cellStyle name="Normal 17 15 7 2 3" xfId="24361"/>
    <cellStyle name="Normal 17 15 7 3" xfId="12048"/>
    <cellStyle name="Normal 17 15 7 3 2" xfId="28254"/>
    <cellStyle name="Normal 17 15 7 4" xfId="20691"/>
    <cellStyle name="Normal 17 15 8" xfId="4911"/>
    <cellStyle name="Normal 17 15 8 2" xfId="8578"/>
    <cellStyle name="Normal 17 15 8 2 2" xfId="16085"/>
    <cellStyle name="Normal 17 15 8 2 2 2" xfId="32291"/>
    <cellStyle name="Normal 17 15 8 2 3" xfId="24784"/>
    <cellStyle name="Normal 17 15 8 3" xfId="12470"/>
    <cellStyle name="Normal 17 15 8 3 2" xfId="28676"/>
    <cellStyle name="Normal 17 15 8 4" xfId="21117"/>
    <cellStyle name="Normal 17 15 9" xfId="5406"/>
    <cellStyle name="Normal 17 15 9 2" xfId="12953"/>
    <cellStyle name="Normal 17 15 9 2 2" xfId="29159"/>
    <cellStyle name="Normal 17 15 9 3" xfId="21612"/>
    <cellStyle name="Normal 17 16" xfId="658"/>
    <cellStyle name="Normal 17 16 10" xfId="9512"/>
    <cellStyle name="Normal 17 16 10 2" xfId="25718"/>
    <cellStyle name="Normal 17 16 11" xfId="18032"/>
    <cellStyle name="Normal 17 16 2" xfId="1952"/>
    <cellStyle name="Normal 17 16 2 10" xfId="18257"/>
    <cellStyle name="Normal 17 16 2 2" xfId="2458"/>
    <cellStyle name="Normal 17 16 2 2 2" xfId="3305"/>
    <cellStyle name="Normal 17 16 2 2 2 2" xfId="7087"/>
    <cellStyle name="Normal 17 16 2 2 2 2 2" xfId="14598"/>
    <cellStyle name="Normal 17 16 2 2 2 2 2 2" xfId="30804"/>
    <cellStyle name="Normal 17 16 2 2 2 2 3" xfId="23293"/>
    <cellStyle name="Normal 17 16 2 2 2 3" xfId="10998"/>
    <cellStyle name="Normal 17 16 2 2 2 3 2" xfId="27204"/>
    <cellStyle name="Normal 17 16 2 2 2 4" xfId="19527"/>
    <cellStyle name="Normal 17 16 2 2 3" xfId="6242"/>
    <cellStyle name="Normal 17 16 2 2 3 2" xfId="13754"/>
    <cellStyle name="Normal 17 16 2 2 3 2 2" xfId="29960"/>
    <cellStyle name="Normal 17 16 2 2 3 3" xfId="22448"/>
    <cellStyle name="Normal 17 16 2 2 4" xfId="10154"/>
    <cellStyle name="Normal 17 16 2 2 4 2" xfId="26360"/>
    <cellStyle name="Normal 17 16 2 2 5" xfId="18682"/>
    <cellStyle name="Normal 17 16 2 3" xfId="2880"/>
    <cellStyle name="Normal 17 16 2 3 2" xfId="6664"/>
    <cellStyle name="Normal 17 16 2 3 2 2" xfId="14176"/>
    <cellStyle name="Normal 17 16 2 3 2 2 2" xfId="30382"/>
    <cellStyle name="Normal 17 16 2 3 2 3" xfId="22870"/>
    <cellStyle name="Normal 17 16 2 3 3" xfId="10576"/>
    <cellStyle name="Normal 17 16 2 3 3 2" xfId="26782"/>
    <cellStyle name="Normal 17 16 2 3 4" xfId="19104"/>
    <cellStyle name="Normal 17 16 2 4" xfId="3811"/>
    <cellStyle name="Normal 17 16 2 4 2" xfId="7521"/>
    <cellStyle name="Normal 17 16 2 4 2 2" xfId="15030"/>
    <cellStyle name="Normal 17 16 2 4 2 2 2" xfId="31236"/>
    <cellStyle name="Normal 17 16 2 4 2 3" xfId="23727"/>
    <cellStyle name="Normal 17 16 2 4 3" xfId="11421"/>
    <cellStyle name="Normal 17 16 2 4 3 2" xfId="27627"/>
    <cellStyle name="Normal 17 16 2 4 4" xfId="20022"/>
    <cellStyle name="Normal 17 16 2 5" xfId="4280"/>
    <cellStyle name="Normal 17 16 2 5 2" xfId="7950"/>
    <cellStyle name="Normal 17 16 2 5 2 2" xfId="15457"/>
    <cellStyle name="Normal 17 16 2 5 2 2 2" xfId="31663"/>
    <cellStyle name="Normal 17 16 2 5 2 3" xfId="24156"/>
    <cellStyle name="Normal 17 16 2 5 3" xfId="11843"/>
    <cellStyle name="Normal 17 16 2 5 3 2" xfId="28049"/>
    <cellStyle name="Normal 17 16 2 5 4" xfId="20486"/>
    <cellStyle name="Normal 17 16 2 6" xfId="4705"/>
    <cellStyle name="Normal 17 16 2 6 2" xfId="8375"/>
    <cellStyle name="Normal 17 16 2 6 2 2" xfId="15882"/>
    <cellStyle name="Normal 17 16 2 6 2 2 2" xfId="32088"/>
    <cellStyle name="Normal 17 16 2 6 2 3" xfId="24581"/>
    <cellStyle name="Normal 17 16 2 6 3" xfId="12268"/>
    <cellStyle name="Normal 17 16 2 6 3 2" xfId="28474"/>
    <cellStyle name="Normal 17 16 2 6 4" xfId="20911"/>
    <cellStyle name="Normal 17 16 2 7" xfId="5133"/>
    <cellStyle name="Normal 17 16 2 7 2" xfId="8798"/>
    <cellStyle name="Normal 17 16 2 7 2 2" xfId="16305"/>
    <cellStyle name="Normal 17 16 2 7 2 2 2" xfId="32511"/>
    <cellStyle name="Normal 17 16 2 7 2 3" xfId="25004"/>
    <cellStyle name="Normal 17 16 2 7 3" xfId="12690"/>
    <cellStyle name="Normal 17 16 2 7 3 2" xfId="28896"/>
    <cellStyle name="Normal 17 16 2 7 4" xfId="21339"/>
    <cellStyle name="Normal 17 16 2 8" xfId="5804"/>
    <cellStyle name="Normal 17 16 2 8 2" xfId="13319"/>
    <cellStyle name="Normal 17 16 2 8 2 2" xfId="29525"/>
    <cellStyle name="Normal 17 16 2 8 3" xfId="22010"/>
    <cellStyle name="Normal 17 16 2 9" xfId="9731"/>
    <cellStyle name="Normal 17 16 2 9 2" xfId="25937"/>
    <cellStyle name="Normal 17 16 3" xfId="2175"/>
    <cellStyle name="Normal 17 16 3 2" xfId="3086"/>
    <cellStyle name="Normal 17 16 3 2 2" xfId="6868"/>
    <cellStyle name="Normal 17 16 3 2 2 2" xfId="14379"/>
    <cellStyle name="Normal 17 16 3 2 2 2 2" xfId="30585"/>
    <cellStyle name="Normal 17 16 3 2 2 3" xfId="23074"/>
    <cellStyle name="Normal 17 16 3 2 3" xfId="10779"/>
    <cellStyle name="Normal 17 16 3 2 3 2" xfId="26985"/>
    <cellStyle name="Normal 17 16 3 2 4" xfId="19308"/>
    <cellStyle name="Normal 17 16 3 3" xfId="6012"/>
    <cellStyle name="Normal 17 16 3 3 2" xfId="13526"/>
    <cellStyle name="Normal 17 16 3 3 2 2" xfId="29732"/>
    <cellStyle name="Normal 17 16 3 3 3" xfId="22218"/>
    <cellStyle name="Normal 17 16 3 4" xfId="9935"/>
    <cellStyle name="Normal 17 16 3 4 2" xfId="26141"/>
    <cellStyle name="Normal 17 16 3 5" xfId="18463"/>
    <cellStyle name="Normal 17 16 4" xfId="2661"/>
    <cellStyle name="Normal 17 16 4 2" xfId="6445"/>
    <cellStyle name="Normal 17 16 4 2 2" xfId="13957"/>
    <cellStyle name="Normal 17 16 4 2 2 2" xfId="30163"/>
    <cellStyle name="Normal 17 16 4 2 3" xfId="22651"/>
    <cellStyle name="Normal 17 16 4 3" xfId="10357"/>
    <cellStyle name="Normal 17 16 4 3 2" xfId="26563"/>
    <cellStyle name="Normal 17 16 4 4" xfId="18885"/>
    <cellStyle name="Normal 17 16 5" xfId="3540"/>
    <cellStyle name="Normal 17 16 5 2" xfId="7295"/>
    <cellStyle name="Normal 17 16 5 2 2" xfId="14805"/>
    <cellStyle name="Normal 17 16 5 2 2 2" xfId="31011"/>
    <cellStyle name="Normal 17 16 5 2 3" xfId="23501"/>
    <cellStyle name="Normal 17 16 5 3" xfId="11202"/>
    <cellStyle name="Normal 17 16 5 3 2" xfId="27408"/>
    <cellStyle name="Normal 17 16 5 4" xfId="19758"/>
    <cellStyle name="Normal 17 16 6" xfId="4061"/>
    <cellStyle name="Normal 17 16 6 2" xfId="7731"/>
    <cellStyle name="Normal 17 16 6 2 2" xfId="15238"/>
    <cellStyle name="Normal 17 16 6 2 2 2" xfId="31444"/>
    <cellStyle name="Normal 17 16 6 2 3" xfId="23937"/>
    <cellStyle name="Normal 17 16 6 3" xfId="11624"/>
    <cellStyle name="Normal 17 16 6 3 2" xfId="27830"/>
    <cellStyle name="Normal 17 16 6 4" xfId="20267"/>
    <cellStyle name="Normal 17 16 7" xfId="4486"/>
    <cellStyle name="Normal 17 16 7 2" xfId="8156"/>
    <cellStyle name="Normal 17 16 7 2 2" xfId="15663"/>
    <cellStyle name="Normal 17 16 7 2 2 2" xfId="31869"/>
    <cellStyle name="Normal 17 16 7 2 3" xfId="24362"/>
    <cellStyle name="Normal 17 16 7 3" xfId="12049"/>
    <cellStyle name="Normal 17 16 7 3 2" xfId="28255"/>
    <cellStyle name="Normal 17 16 7 4" xfId="20692"/>
    <cellStyle name="Normal 17 16 8" xfId="4912"/>
    <cellStyle name="Normal 17 16 8 2" xfId="8579"/>
    <cellStyle name="Normal 17 16 8 2 2" xfId="16086"/>
    <cellStyle name="Normal 17 16 8 2 2 2" xfId="32292"/>
    <cellStyle name="Normal 17 16 8 2 3" xfId="24785"/>
    <cellStyle name="Normal 17 16 8 3" xfId="12471"/>
    <cellStyle name="Normal 17 16 8 3 2" xfId="28677"/>
    <cellStyle name="Normal 17 16 8 4" xfId="21118"/>
    <cellStyle name="Normal 17 16 9" xfId="5407"/>
    <cellStyle name="Normal 17 16 9 2" xfId="12954"/>
    <cellStyle name="Normal 17 16 9 2 2" xfId="29160"/>
    <cellStyle name="Normal 17 16 9 3" xfId="21613"/>
    <cellStyle name="Normal 17 17" xfId="659"/>
    <cellStyle name="Normal 17 17 10" xfId="9513"/>
    <cellStyle name="Normal 17 17 10 2" xfId="25719"/>
    <cellStyle name="Normal 17 17 11" xfId="18033"/>
    <cellStyle name="Normal 17 17 2" xfId="1786"/>
    <cellStyle name="Normal 17 17 2 10" xfId="18100"/>
    <cellStyle name="Normal 17 17 2 2" xfId="2302"/>
    <cellStyle name="Normal 17 17 2 2 2" xfId="3149"/>
    <cellStyle name="Normal 17 17 2 2 2 2" xfId="6931"/>
    <cellStyle name="Normal 17 17 2 2 2 2 2" xfId="14442"/>
    <cellStyle name="Normal 17 17 2 2 2 2 2 2" xfId="30648"/>
    <cellStyle name="Normal 17 17 2 2 2 2 3" xfId="23137"/>
    <cellStyle name="Normal 17 17 2 2 2 3" xfId="10842"/>
    <cellStyle name="Normal 17 17 2 2 2 3 2" xfId="27048"/>
    <cellStyle name="Normal 17 17 2 2 2 4" xfId="19371"/>
    <cellStyle name="Normal 17 17 2 2 3" xfId="6086"/>
    <cellStyle name="Normal 17 17 2 2 3 2" xfId="13598"/>
    <cellStyle name="Normal 17 17 2 2 3 2 2" xfId="29804"/>
    <cellStyle name="Normal 17 17 2 2 3 3" xfId="22292"/>
    <cellStyle name="Normal 17 17 2 2 4" xfId="9998"/>
    <cellStyle name="Normal 17 17 2 2 4 2" xfId="26204"/>
    <cellStyle name="Normal 17 17 2 2 5" xfId="18526"/>
    <cellStyle name="Normal 17 17 2 3" xfId="2724"/>
    <cellStyle name="Normal 17 17 2 3 2" xfId="6508"/>
    <cellStyle name="Normal 17 17 2 3 2 2" xfId="14020"/>
    <cellStyle name="Normal 17 17 2 3 2 2 2" xfId="30226"/>
    <cellStyle name="Normal 17 17 2 3 2 3" xfId="22714"/>
    <cellStyle name="Normal 17 17 2 3 3" xfId="10420"/>
    <cellStyle name="Normal 17 17 2 3 3 2" xfId="26626"/>
    <cellStyle name="Normal 17 17 2 3 4" xfId="18948"/>
    <cellStyle name="Normal 17 17 2 4" xfId="3654"/>
    <cellStyle name="Normal 17 17 2 4 2" xfId="7364"/>
    <cellStyle name="Normal 17 17 2 4 2 2" xfId="14873"/>
    <cellStyle name="Normal 17 17 2 4 2 2 2" xfId="31079"/>
    <cellStyle name="Normal 17 17 2 4 2 3" xfId="23570"/>
    <cellStyle name="Normal 17 17 2 4 3" xfId="11265"/>
    <cellStyle name="Normal 17 17 2 4 3 2" xfId="27471"/>
    <cellStyle name="Normal 17 17 2 4 4" xfId="19865"/>
    <cellStyle name="Normal 17 17 2 5" xfId="4124"/>
    <cellStyle name="Normal 17 17 2 5 2" xfId="7794"/>
    <cellStyle name="Normal 17 17 2 5 2 2" xfId="15301"/>
    <cellStyle name="Normal 17 17 2 5 2 2 2" xfId="31507"/>
    <cellStyle name="Normal 17 17 2 5 2 3" xfId="24000"/>
    <cellStyle name="Normal 17 17 2 5 3" xfId="11687"/>
    <cellStyle name="Normal 17 17 2 5 3 2" xfId="27893"/>
    <cellStyle name="Normal 17 17 2 5 4" xfId="20330"/>
    <cellStyle name="Normal 17 17 2 6" xfId="4549"/>
    <cellStyle name="Normal 17 17 2 6 2" xfId="8219"/>
    <cellStyle name="Normal 17 17 2 6 2 2" xfId="15726"/>
    <cellStyle name="Normal 17 17 2 6 2 2 2" xfId="31932"/>
    <cellStyle name="Normal 17 17 2 6 2 3" xfId="24425"/>
    <cellStyle name="Normal 17 17 2 6 3" xfId="12112"/>
    <cellStyle name="Normal 17 17 2 6 3 2" xfId="28318"/>
    <cellStyle name="Normal 17 17 2 6 4" xfId="20755"/>
    <cellStyle name="Normal 17 17 2 7" xfId="4976"/>
    <cellStyle name="Normal 17 17 2 7 2" xfId="8642"/>
    <cellStyle name="Normal 17 17 2 7 2 2" xfId="16149"/>
    <cellStyle name="Normal 17 17 2 7 2 2 2" xfId="32355"/>
    <cellStyle name="Normal 17 17 2 7 2 3" xfId="24848"/>
    <cellStyle name="Normal 17 17 2 7 3" xfId="12534"/>
    <cellStyle name="Normal 17 17 2 7 3 2" xfId="28740"/>
    <cellStyle name="Normal 17 17 2 7 4" xfId="21182"/>
    <cellStyle name="Normal 17 17 2 8" xfId="5647"/>
    <cellStyle name="Normal 17 17 2 8 2" xfId="13162"/>
    <cellStyle name="Normal 17 17 2 8 2 2" xfId="29368"/>
    <cellStyle name="Normal 17 17 2 8 3" xfId="21853"/>
    <cellStyle name="Normal 17 17 2 9" xfId="9575"/>
    <cellStyle name="Normal 17 17 2 9 2" xfId="25781"/>
    <cellStyle name="Normal 17 17 3" xfId="2176"/>
    <cellStyle name="Normal 17 17 3 2" xfId="3087"/>
    <cellStyle name="Normal 17 17 3 2 2" xfId="6869"/>
    <cellStyle name="Normal 17 17 3 2 2 2" xfId="14380"/>
    <cellStyle name="Normal 17 17 3 2 2 2 2" xfId="30586"/>
    <cellStyle name="Normal 17 17 3 2 2 3" xfId="23075"/>
    <cellStyle name="Normal 17 17 3 2 3" xfId="10780"/>
    <cellStyle name="Normal 17 17 3 2 3 2" xfId="26986"/>
    <cellStyle name="Normal 17 17 3 2 4" xfId="19309"/>
    <cellStyle name="Normal 17 17 3 3" xfId="6013"/>
    <cellStyle name="Normal 17 17 3 3 2" xfId="13527"/>
    <cellStyle name="Normal 17 17 3 3 2 2" xfId="29733"/>
    <cellStyle name="Normal 17 17 3 3 3" xfId="22219"/>
    <cellStyle name="Normal 17 17 3 4" xfId="9936"/>
    <cellStyle name="Normal 17 17 3 4 2" xfId="26142"/>
    <cellStyle name="Normal 17 17 3 5" xfId="18464"/>
    <cellStyle name="Normal 17 17 4" xfId="2662"/>
    <cellStyle name="Normal 17 17 4 2" xfId="6446"/>
    <cellStyle name="Normal 17 17 4 2 2" xfId="13958"/>
    <cellStyle name="Normal 17 17 4 2 2 2" xfId="30164"/>
    <cellStyle name="Normal 17 17 4 2 3" xfId="22652"/>
    <cellStyle name="Normal 17 17 4 3" xfId="10358"/>
    <cellStyle name="Normal 17 17 4 3 2" xfId="26564"/>
    <cellStyle name="Normal 17 17 4 4" xfId="18886"/>
    <cellStyle name="Normal 17 17 5" xfId="3541"/>
    <cellStyle name="Normal 17 17 5 2" xfId="7296"/>
    <cellStyle name="Normal 17 17 5 2 2" xfId="14806"/>
    <cellStyle name="Normal 17 17 5 2 2 2" xfId="31012"/>
    <cellStyle name="Normal 17 17 5 2 3" xfId="23502"/>
    <cellStyle name="Normal 17 17 5 3" xfId="11203"/>
    <cellStyle name="Normal 17 17 5 3 2" xfId="27409"/>
    <cellStyle name="Normal 17 17 5 4" xfId="19759"/>
    <cellStyle name="Normal 17 17 6" xfId="4062"/>
    <cellStyle name="Normal 17 17 6 2" xfId="7732"/>
    <cellStyle name="Normal 17 17 6 2 2" xfId="15239"/>
    <cellStyle name="Normal 17 17 6 2 2 2" xfId="31445"/>
    <cellStyle name="Normal 17 17 6 2 3" xfId="23938"/>
    <cellStyle name="Normal 17 17 6 3" xfId="11625"/>
    <cellStyle name="Normal 17 17 6 3 2" xfId="27831"/>
    <cellStyle name="Normal 17 17 6 4" xfId="20268"/>
    <cellStyle name="Normal 17 17 7" xfId="4487"/>
    <cellStyle name="Normal 17 17 7 2" xfId="8157"/>
    <cellStyle name="Normal 17 17 7 2 2" xfId="15664"/>
    <cellStyle name="Normal 17 17 7 2 2 2" xfId="31870"/>
    <cellStyle name="Normal 17 17 7 2 3" xfId="24363"/>
    <cellStyle name="Normal 17 17 7 3" xfId="12050"/>
    <cellStyle name="Normal 17 17 7 3 2" xfId="28256"/>
    <cellStyle name="Normal 17 17 7 4" xfId="20693"/>
    <cellStyle name="Normal 17 17 8" xfId="4913"/>
    <cellStyle name="Normal 17 17 8 2" xfId="8580"/>
    <cellStyle name="Normal 17 17 8 2 2" xfId="16087"/>
    <cellStyle name="Normal 17 17 8 2 2 2" xfId="32293"/>
    <cellStyle name="Normal 17 17 8 2 3" xfId="24786"/>
    <cellStyle name="Normal 17 17 8 3" xfId="12472"/>
    <cellStyle name="Normal 17 17 8 3 2" xfId="28678"/>
    <cellStyle name="Normal 17 17 8 4" xfId="21119"/>
    <cellStyle name="Normal 17 17 9" xfId="5408"/>
    <cellStyle name="Normal 17 17 9 2" xfId="12955"/>
    <cellStyle name="Normal 17 17 9 2 2" xfId="29161"/>
    <cellStyle name="Normal 17 17 9 3" xfId="21614"/>
    <cellStyle name="Normal 17 18" xfId="662"/>
    <cellStyle name="Normal 17 18 10" xfId="9514"/>
    <cellStyle name="Normal 17 18 10 2" xfId="25720"/>
    <cellStyle name="Normal 17 18 11" xfId="18034"/>
    <cellStyle name="Normal 17 18 2" xfId="1953"/>
    <cellStyle name="Normal 17 18 2 10" xfId="18258"/>
    <cellStyle name="Normal 17 18 2 2" xfId="2459"/>
    <cellStyle name="Normal 17 18 2 2 2" xfId="3306"/>
    <cellStyle name="Normal 17 18 2 2 2 2" xfId="7088"/>
    <cellStyle name="Normal 17 18 2 2 2 2 2" xfId="14599"/>
    <cellStyle name="Normal 17 18 2 2 2 2 2 2" xfId="30805"/>
    <cellStyle name="Normal 17 18 2 2 2 2 3" xfId="23294"/>
    <cellStyle name="Normal 17 18 2 2 2 3" xfId="10999"/>
    <cellStyle name="Normal 17 18 2 2 2 3 2" xfId="27205"/>
    <cellStyle name="Normal 17 18 2 2 2 4" xfId="19528"/>
    <cellStyle name="Normal 17 18 2 2 3" xfId="6243"/>
    <cellStyle name="Normal 17 18 2 2 3 2" xfId="13755"/>
    <cellStyle name="Normal 17 18 2 2 3 2 2" xfId="29961"/>
    <cellStyle name="Normal 17 18 2 2 3 3" xfId="22449"/>
    <cellStyle name="Normal 17 18 2 2 4" xfId="10155"/>
    <cellStyle name="Normal 17 18 2 2 4 2" xfId="26361"/>
    <cellStyle name="Normal 17 18 2 2 5" xfId="18683"/>
    <cellStyle name="Normal 17 18 2 3" xfId="2881"/>
    <cellStyle name="Normal 17 18 2 3 2" xfId="6665"/>
    <cellStyle name="Normal 17 18 2 3 2 2" xfId="14177"/>
    <cellStyle name="Normal 17 18 2 3 2 2 2" xfId="30383"/>
    <cellStyle name="Normal 17 18 2 3 2 3" xfId="22871"/>
    <cellStyle name="Normal 17 18 2 3 3" xfId="10577"/>
    <cellStyle name="Normal 17 18 2 3 3 2" xfId="26783"/>
    <cellStyle name="Normal 17 18 2 3 4" xfId="19105"/>
    <cellStyle name="Normal 17 18 2 4" xfId="3812"/>
    <cellStyle name="Normal 17 18 2 4 2" xfId="7522"/>
    <cellStyle name="Normal 17 18 2 4 2 2" xfId="15031"/>
    <cellStyle name="Normal 17 18 2 4 2 2 2" xfId="31237"/>
    <cellStyle name="Normal 17 18 2 4 2 3" xfId="23728"/>
    <cellStyle name="Normal 17 18 2 4 3" xfId="11422"/>
    <cellStyle name="Normal 17 18 2 4 3 2" xfId="27628"/>
    <cellStyle name="Normal 17 18 2 4 4" xfId="20023"/>
    <cellStyle name="Normal 17 18 2 5" xfId="4281"/>
    <cellStyle name="Normal 17 18 2 5 2" xfId="7951"/>
    <cellStyle name="Normal 17 18 2 5 2 2" xfId="15458"/>
    <cellStyle name="Normal 17 18 2 5 2 2 2" xfId="31664"/>
    <cellStyle name="Normal 17 18 2 5 2 3" xfId="24157"/>
    <cellStyle name="Normal 17 18 2 5 3" xfId="11844"/>
    <cellStyle name="Normal 17 18 2 5 3 2" xfId="28050"/>
    <cellStyle name="Normal 17 18 2 5 4" xfId="20487"/>
    <cellStyle name="Normal 17 18 2 6" xfId="4706"/>
    <cellStyle name="Normal 17 18 2 6 2" xfId="8376"/>
    <cellStyle name="Normal 17 18 2 6 2 2" xfId="15883"/>
    <cellStyle name="Normal 17 18 2 6 2 2 2" xfId="32089"/>
    <cellStyle name="Normal 17 18 2 6 2 3" xfId="24582"/>
    <cellStyle name="Normal 17 18 2 6 3" xfId="12269"/>
    <cellStyle name="Normal 17 18 2 6 3 2" xfId="28475"/>
    <cellStyle name="Normal 17 18 2 6 4" xfId="20912"/>
    <cellStyle name="Normal 17 18 2 7" xfId="5134"/>
    <cellStyle name="Normal 17 18 2 7 2" xfId="8799"/>
    <cellStyle name="Normal 17 18 2 7 2 2" xfId="16306"/>
    <cellStyle name="Normal 17 18 2 7 2 2 2" xfId="32512"/>
    <cellStyle name="Normal 17 18 2 7 2 3" xfId="25005"/>
    <cellStyle name="Normal 17 18 2 7 3" xfId="12691"/>
    <cellStyle name="Normal 17 18 2 7 3 2" xfId="28897"/>
    <cellStyle name="Normal 17 18 2 7 4" xfId="21340"/>
    <cellStyle name="Normal 17 18 2 8" xfId="5805"/>
    <cellStyle name="Normal 17 18 2 8 2" xfId="13320"/>
    <cellStyle name="Normal 17 18 2 8 2 2" xfId="29526"/>
    <cellStyle name="Normal 17 18 2 8 3" xfId="22011"/>
    <cellStyle name="Normal 17 18 2 9" xfId="9732"/>
    <cellStyle name="Normal 17 18 2 9 2" xfId="25938"/>
    <cellStyle name="Normal 17 18 3" xfId="2177"/>
    <cellStyle name="Normal 17 18 3 2" xfId="3088"/>
    <cellStyle name="Normal 17 18 3 2 2" xfId="6870"/>
    <cellStyle name="Normal 17 18 3 2 2 2" xfId="14381"/>
    <cellStyle name="Normal 17 18 3 2 2 2 2" xfId="30587"/>
    <cellStyle name="Normal 17 18 3 2 2 3" xfId="23076"/>
    <cellStyle name="Normal 17 18 3 2 3" xfId="10781"/>
    <cellStyle name="Normal 17 18 3 2 3 2" xfId="26987"/>
    <cellStyle name="Normal 17 18 3 2 4" xfId="19310"/>
    <cellStyle name="Normal 17 18 3 3" xfId="6014"/>
    <cellStyle name="Normal 17 18 3 3 2" xfId="13528"/>
    <cellStyle name="Normal 17 18 3 3 2 2" xfId="29734"/>
    <cellStyle name="Normal 17 18 3 3 3" xfId="22220"/>
    <cellStyle name="Normal 17 18 3 4" xfId="9937"/>
    <cellStyle name="Normal 17 18 3 4 2" xfId="26143"/>
    <cellStyle name="Normal 17 18 3 5" xfId="18465"/>
    <cellStyle name="Normal 17 18 4" xfId="2663"/>
    <cellStyle name="Normal 17 18 4 2" xfId="6447"/>
    <cellStyle name="Normal 17 18 4 2 2" xfId="13959"/>
    <cellStyle name="Normal 17 18 4 2 2 2" xfId="30165"/>
    <cellStyle name="Normal 17 18 4 2 3" xfId="22653"/>
    <cellStyle name="Normal 17 18 4 3" xfId="10359"/>
    <cellStyle name="Normal 17 18 4 3 2" xfId="26565"/>
    <cellStyle name="Normal 17 18 4 4" xfId="18887"/>
    <cellStyle name="Normal 17 18 5" xfId="3542"/>
    <cellStyle name="Normal 17 18 5 2" xfId="7297"/>
    <cellStyle name="Normal 17 18 5 2 2" xfId="14807"/>
    <cellStyle name="Normal 17 18 5 2 2 2" xfId="31013"/>
    <cellStyle name="Normal 17 18 5 2 3" xfId="23503"/>
    <cellStyle name="Normal 17 18 5 3" xfId="11204"/>
    <cellStyle name="Normal 17 18 5 3 2" xfId="27410"/>
    <cellStyle name="Normal 17 18 5 4" xfId="19760"/>
    <cellStyle name="Normal 17 18 6" xfId="4063"/>
    <cellStyle name="Normal 17 18 6 2" xfId="7733"/>
    <cellStyle name="Normal 17 18 6 2 2" xfId="15240"/>
    <cellStyle name="Normal 17 18 6 2 2 2" xfId="31446"/>
    <cellStyle name="Normal 17 18 6 2 3" xfId="23939"/>
    <cellStyle name="Normal 17 18 6 3" xfId="11626"/>
    <cellStyle name="Normal 17 18 6 3 2" xfId="27832"/>
    <cellStyle name="Normal 17 18 6 4" xfId="20269"/>
    <cellStyle name="Normal 17 18 7" xfId="4488"/>
    <cellStyle name="Normal 17 18 7 2" xfId="8158"/>
    <cellStyle name="Normal 17 18 7 2 2" xfId="15665"/>
    <cellStyle name="Normal 17 18 7 2 2 2" xfId="31871"/>
    <cellStyle name="Normal 17 18 7 2 3" xfId="24364"/>
    <cellStyle name="Normal 17 18 7 3" xfId="12051"/>
    <cellStyle name="Normal 17 18 7 3 2" xfId="28257"/>
    <cellStyle name="Normal 17 18 7 4" xfId="20694"/>
    <cellStyle name="Normal 17 18 8" xfId="4914"/>
    <cellStyle name="Normal 17 18 8 2" xfId="8581"/>
    <cellStyle name="Normal 17 18 8 2 2" xfId="16088"/>
    <cellStyle name="Normal 17 18 8 2 2 2" xfId="32294"/>
    <cellStyle name="Normal 17 18 8 2 3" xfId="24787"/>
    <cellStyle name="Normal 17 18 8 3" xfId="12473"/>
    <cellStyle name="Normal 17 18 8 3 2" xfId="28679"/>
    <cellStyle name="Normal 17 18 8 4" xfId="21120"/>
    <cellStyle name="Normal 17 18 9" xfId="5409"/>
    <cellStyle name="Normal 17 18 9 2" xfId="12956"/>
    <cellStyle name="Normal 17 18 9 2 2" xfId="29162"/>
    <cellStyle name="Normal 17 18 9 3" xfId="21615"/>
    <cellStyle name="Normal 17 19" xfId="663"/>
    <cellStyle name="Normal 17 19 10" xfId="9515"/>
    <cellStyle name="Normal 17 19 10 2" xfId="25721"/>
    <cellStyle name="Normal 17 19 11" xfId="18035"/>
    <cellStyle name="Normal 17 19 2" xfId="1954"/>
    <cellStyle name="Normal 17 19 2 10" xfId="18259"/>
    <cellStyle name="Normal 17 19 2 2" xfId="2460"/>
    <cellStyle name="Normal 17 19 2 2 2" xfId="3307"/>
    <cellStyle name="Normal 17 19 2 2 2 2" xfId="7089"/>
    <cellStyle name="Normal 17 19 2 2 2 2 2" xfId="14600"/>
    <cellStyle name="Normal 17 19 2 2 2 2 2 2" xfId="30806"/>
    <cellStyle name="Normal 17 19 2 2 2 2 3" xfId="23295"/>
    <cellStyle name="Normal 17 19 2 2 2 3" xfId="11000"/>
    <cellStyle name="Normal 17 19 2 2 2 3 2" xfId="27206"/>
    <cellStyle name="Normal 17 19 2 2 2 4" xfId="19529"/>
    <cellStyle name="Normal 17 19 2 2 3" xfId="6244"/>
    <cellStyle name="Normal 17 19 2 2 3 2" xfId="13756"/>
    <cellStyle name="Normal 17 19 2 2 3 2 2" xfId="29962"/>
    <cellStyle name="Normal 17 19 2 2 3 3" xfId="22450"/>
    <cellStyle name="Normal 17 19 2 2 4" xfId="10156"/>
    <cellStyle name="Normal 17 19 2 2 4 2" xfId="26362"/>
    <cellStyle name="Normal 17 19 2 2 5" xfId="18684"/>
    <cellStyle name="Normal 17 19 2 3" xfId="2882"/>
    <cellStyle name="Normal 17 19 2 3 2" xfId="6666"/>
    <cellStyle name="Normal 17 19 2 3 2 2" xfId="14178"/>
    <cellStyle name="Normal 17 19 2 3 2 2 2" xfId="30384"/>
    <cellStyle name="Normal 17 19 2 3 2 3" xfId="22872"/>
    <cellStyle name="Normal 17 19 2 3 3" xfId="10578"/>
    <cellStyle name="Normal 17 19 2 3 3 2" xfId="26784"/>
    <cellStyle name="Normal 17 19 2 3 4" xfId="19106"/>
    <cellStyle name="Normal 17 19 2 4" xfId="3813"/>
    <cellStyle name="Normal 17 19 2 4 2" xfId="7523"/>
    <cellStyle name="Normal 17 19 2 4 2 2" xfId="15032"/>
    <cellStyle name="Normal 17 19 2 4 2 2 2" xfId="31238"/>
    <cellStyle name="Normal 17 19 2 4 2 3" xfId="23729"/>
    <cellStyle name="Normal 17 19 2 4 3" xfId="11423"/>
    <cellStyle name="Normal 17 19 2 4 3 2" xfId="27629"/>
    <cellStyle name="Normal 17 19 2 4 4" xfId="20024"/>
    <cellStyle name="Normal 17 19 2 5" xfId="4282"/>
    <cellStyle name="Normal 17 19 2 5 2" xfId="7952"/>
    <cellStyle name="Normal 17 19 2 5 2 2" xfId="15459"/>
    <cellStyle name="Normal 17 19 2 5 2 2 2" xfId="31665"/>
    <cellStyle name="Normal 17 19 2 5 2 3" xfId="24158"/>
    <cellStyle name="Normal 17 19 2 5 3" xfId="11845"/>
    <cellStyle name="Normal 17 19 2 5 3 2" xfId="28051"/>
    <cellStyle name="Normal 17 19 2 5 4" xfId="20488"/>
    <cellStyle name="Normal 17 19 2 6" xfId="4707"/>
    <cellStyle name="Normal 17 19 2 6 2" xfId="8377"/>
    <cellStyle name="Normal 17 19 2 6 2 2" xfId="15884"/>
    <cellStyle name="Normal 17 19 2 6 2 2 2" xfId="32090"/>
    <cellStyle name="Normal 17 19 2 6 2 3" xfId="24583"/>
    <cellStyle name="Normal 17 19 2 6 3" xfId="12270"/>
    <cellStyle name="Normal 17 19 2 6 3 2" xfId="28476"/>
    <cellStyle name="Normal 17 19 2 6 4" xfId="20913"/>
    <cellStyle name="Normal 17 19 2 7" xfId="5135"/>
    <cellStyle name="Normal 17 19 2 7 2" xfId="8800"/>
    <cellStyle name="Normal 17 19 2 7 2 2" xfId="16307"/>
    <cellStyle name="Normal 17 19 2 7 2 2 2" xfId="32513"/>
    <cellStyle name="Normal 17 19 2 7 2 3" xfId="25006"/>
    <cellStyle name="Normal 17 19 2 7 3" xfId="12692"/>
    <cellStyle name="Normal 17 19 2 7 3 2" xfId="28898"/>
    <cellStyle name="Normal 17 19 2 7 4" xfId="21341"/>
    <cellStyle name="Normal 17 19 2 8" xfId="5806"/>
    <cellStyle name="Normal 17 19 2 8 2" xfId="13321"/>
    <cellStyle name="Normal 17 19 2 8 2 2" xfId="29527"/>
    <cellStyle name="Normal 17 19 2 8 3" xfId="22012"/>
    <cellStyle name="Normal 17 19 2 9" xfId="9733"/>
    <cellStyle name="Normal 17 19 2 9 2" xfId="25939"/>
    <cellStyle name="Normal 17 19 3" xfId="2178"/>
    <cellStyle name="Normal 17 19 3 2" xfId="3089"/>
    <cellStyle name="Normal 17 19 3 2 2" xfId="6871"/>
    <cellStyle name="Normal 17 19 3 2 2 2" xfId="14382"/>
    <cellStyle name="Normal 17 19 3 2 2 2 2" xfId="30588"/>
    <cellStyle name="Normal 17 19 3 2 2 3" xfId="23077"/>
    <cellStyle name="Normal 17 19 3 2 3" xfId="10782"/>
    <cellStyle name="Normal 17 19 3 2 3 2" xfId="26988"/>
    <cellStyle name="Normal 17 19 3 2 4" xfId="19311"/>
    <cellStyle name="Normal 17 19 3 3" xfId="6015"/>
    <cellStyle name="Normal 17 19 3 3 2" xfId="13529"/>
    <cellStyle name="Normal 17 19 3 3 2 2" xfId="29735"/>
    <cellStyle name="Normal 17 19 3 3 3" xfId="22221"/>
    <cellStyle name="Normal 17 19 3 4" xfId="9938"/>
    <cellStyle name="Normal 17 19 3 4 2" xfId="26144"/>
    <cellStyle name="Normal 17 19 3 5" xfId="18466"/>
    <cellStyle name="Normal 17 19 4" xfId="2664"/>
    <cellStyle name="Normal 17 19 4 2" xfId="6448"/>
    <cellStyle name="Normal 17 19 4 2 2" xfId="13960"/>
    <cellStyle name="Normal 17 19 4 2 2 2" xfId="30166"/>
    <cellStyle name="Normal 17 19 4 2 3" xfId="22654"/>
    <cellStyle name="Normal 17 19 4 3" xfId="10360"/>
    <cellStyle name="Normal 17 19 4 3 2" xfId="26566"/>
    <cellStyle name="Normal 17 19 4 4" xfId="18888"/>
    <cellStyle name="Normal 17 19 5" xfId="3543"/>
    <cellStyle name="Normal 17 19 5 2" xfId="7298"/>
    <cellStyle name="Normal 17 19 5 2 2" xfId="14808"/>
    <cellStyle name="Normal 17 19 5 2 2 2" xfId="31014"/>
    <cellStyle name="Normal 17 19 5 2 3" xfId="23504"/>
    <cellStyle name="Normal 17 19 5 3" xfId="11205"/>
    <cellStyle name="Normal 17 19 5 3 2" xfId="27411"/>
    <cellStyle name="Normal 17 19 5 4" xfId="19761"/>
    <cellStyle name="Normal 17 19 6" xfId="4064"/>
    <cellStyle name="Normal 17 19 6 2" xfId="7734"/>
    <cellStyle name="Normal 17 19 6 2 2" xfId="15241"/>
    <cellStyle name="Normal 17 19 6 2 2 2" xfId="31447"/>
    <cellStyle name="Normal 17 19 6 2 3" xfId="23940"/>
    <cellStyle name="Normal 17 19 6 3" xfId="11627"/>
    <cellStyle name="Normal 17 19 6 3 2" xfId="27833"/>
    <cellStyle name="Normal 17 19 6 4" xfId="20270"/>
    <cellStyle name="Normal 17 19 7" xfId="4489"/>
    <cellStyle name="Normal 17 19 7 2" xfId="8159"/>
    <cellStyle name="Normal 17 19 7 2 2" xfId="15666"/>
    <cellStyle name="Normal 17 19 7 2 2 2" xfId="31872"/>
    <cellStyle name="Normal 17 19 7 2 3" xfId="24365"/>
    <cellStyle name="Normal 17 19 7 3" xfId="12052"/>
    <cellStyle name="Normal 17 19 7 3 2" xfId="28258"/>
    <cellStyle name="Normal 17 19 7 4" xfId="20695"/>
    <cellStyle name="Normal 17 19 8" xfId="4915"/>
    <cellStyle name="Normal 17 19 8 2" xfId="8582"/>
    <cellStyle name="Normal 17 19 8 2 2" xfId="16089"/>
    <cellStyle name="Normal 17 19 8 2 2 2" xfId="32295"/>
    <cellStyle name="Normal 17 19 8 2 3" xfId="24788"/>
    <cellStyle name="Normal 17 19 8 3" xfId="12474"/>
    <cellStyle name="Normal 17 19 8 3 2" xfId="28680"/>
    <cellStyle name="Normal 17 19 8 4" xfId="21121"/>
    <cellStyle name="Normal 17 19 9" xfId="5410"/>
    <cellStyle name="Normal 17 19 9 2" xfId="12957"/>
    <cellStyle name="Normal 17 19 9 2 2" xfId="29163"/>
    <cellStyle name="Normal 17 19 9 3" xfId="21616"/>
    <cellStyle name="Normal 17 2" xfId="379"/>
    <cellStyle name="Normal 17 2 10" xfId="3396"/>
    <cellStyle name="Normal 17 2 10 2" xfId="7158"/>
    <cellStyle name="Normal 17 2 10 2 2" xfId="14669"/>
    <cellStyle name="Normal 17 2 10 2 2 2" xfId="30875"/>
    <cellStyle name="Normal 17 2 10 2 3" xfId="23364"/>
    <cellStyle name="Normal 17 2 10 3" xfId="11066"/>
    <cellStyle name="Normal 17 2 10 3 2" xfId="27272"/>
    <cellStyle name="Normal 17 2 10 4" xfId="19614"/>
    <cellStyle name="Normal 17 2 11" xfId="3925"/>
    <cellStyle name="Normal 17 2 11 2" xfId="7595"/>
    <cellStyle name="Normal 17 2 11 2 2" xfId="15102"/>
    <cellStyle name="Normal 17 2 11 2 2 2" xfId="31308"/>
    <cellStyle name="Normal 17 2 11 2 3" xfId="23801"/>
    <cellStyle name="Normal 17 2 11 3" xfId="11488"/>
    <cellStyle name="Normal 17 2 11 3 2" xfId="27694"/>
    <cellStyle name="Normal 17 2 11 4" xfId="20131"/>
    <cellStyle name="Normal 17 2 12" xfId="4350"/>
    <cellStyle name="Normal 17 2 12 2" xfId="8020"/>
    <cellStyle name="Normal 17 2 12 2 2" xfId="15527"/>
    <cellStyle name="Normal 17 2 12 2 2 2" xfId="31733"/>
    <cellStyle name="Normal 17 2 12 2 3" xfId="24226"/>
    <cellStyle name="Normal 17 2 12 3" xfId="11913"/>
    <cellStyle name="Normal 17 2 12 3 2" xfId="28119"/>
    <cellStyle name="Normal 17 2 12 4" xfId="20556"/>
    <cellStyle name="Normal 17 2 13" xfId="4772"/>
    <cellStyle name="Normal 17 2 13 2" xfId="8442"/>
    <cellStyle name="Normal 17 2 13 2 2" xfId="15949"/>
    <cellStyle name="Normal 17 2 13 2 2 2" xfId="32155"/>
    <cellStyle name="Normal 17 2 13 2 3" xfId="24648"/>
    <cellStyle name="Normal 17 2 13 3" xfId="12335"/>
    <cellStyle name="Normal 17 2 13 3 2" xfId="28541"/>
    <cellStyle name="Normal 17 2 13 4" xfId="20978"/>
    <cellStyle name="Normal 17 2 14" xfId="5249"/>
    <cellStyle name="Normal 17 2 14 2" xfId="12798"/>
    <cellStyle name="Normal 17 2 14 2 2" xfId="29004"/>
    <cellStyle name="Normal 17 2 14 3" xfId="21455"/>
    <cellStyle name="Normal 17 2 15" xfId="9376"/>
    <cellStyle name="Normal 17 2 15 2" xfId="25582"/>
    <cellStyle name="Normal 17 2 16" xfId="17891"/>
    <cellStyle name="Normal 17 2 2" xfId="434"/>
    <cellStyle name="Normal 17 2 2 10" xfId="4353"/>
    <cellStyle name="Normal 17 2 2 10 2" xfId="8023"/>
    <cellStyle name="Normal 17 2 2 10 2 2" xfId="15530"/>
    <cellStyle name="Normal 17 2 2 10 2 2 2" xfId="31736"/>
    <cellStyle name="Normal 17 2 2 10 2 3" xfId="24229"/>
    <cellStyle name="Normal 17 2 2 10 3" xfId="11916"/>
    <cellStyle name="Normal 17 2 2 10 3 2" xfId="28122"/>
    <cellStyle name="Normal 17 2 2 10 4" xfId="20559"/>
    <cellStyle name="Normal 17 2 2 11" xfId="4776"/>
    <cellStyle name="Normal 17 2 2 11 2" xfId="8445"/>
    <cellStyle name="Normal 17 2 2 11 2 2" xfId="15952"/>
    <cellStyle name="Normal 17 2 2 11 2 2 2" xfId="32158"/>
    <cellStyle name="Normal 17 2 2 11 2 3" xfId="24651"/>
    <cellStyle name="Normal 17 2 2 11 3" xfId="12338"/>
    <cellStyle name="Normal 17 2 2 11 3 2" xfId="28544"/>
    <cellStyle name="Normal 17 2 2 11 4" xfId="20982"/>
    <cellStyle name="Normal 17 2 2 12" xfId="5261"/>
    <cellStyle name="Normal 17 2 2 12 2" xfId="12810"/>
    <cellStyle name="Normal 17 2 2 12 2 2" xfId="29016"/>
    <cellStyle name="Normal 17 2 2 12 3" xfId="21467"/>
    <cellStyle name="Normal 17 2 2 13" xfId="9379"/>
    <cellStyle name="Normal 17 2 2 13 2" xfId="25585"/>
    <cellStyle name="Normal 17 2 2 14" xfId="17895"/>
    <cellStyle name="Normal 17 2 2 2" xfId="487"/>
    <cellStyle name="Normal 17 2 2 2 10" xfId="5286"/>
    <cellStyle name="Normal 17 2 2 2 10 2" xfId="12835"/>
    <cellStyle name="Normal 17 2 2 2 10 2 2" xfId="29041"/>
    <cellStyle name="Normal 17 2 2 2 10 3" xfId="21492"/>
    <cellStyle name="Normal 17 2 2 2 11" xfId="9401"/>
    <cellStyle name="Normal 17 2 2 2 11 2" xfId="25607"/>
    <cellStyle name="Normal 17 2 2 2 12" xfId="17918"/>
    <cellStyle name="Normal 17 2 2 2 2" xfId="558"/>
    <cellStyle name="Normal 17 2 2 2 2 10" xfId="9468"/>
    <cellStyle name="Normal 17 2 2 2 2 10 2" xfId="25674"/>
    <cellStyle name="Normal 17 2 2 2 2 11" xfId="17986"/>
    <cellStyle name="Normal 17 2 2 2 2 2" xfId="1955"/>
    <cellStyle name="Normal 17 2 2 2 2 2 10" xfId="18260"/>
    <cellStyle name="Normal 17 2 2 2 2 2 2" xfId="2461"/>
    <cellStyle name="Normal 17 2 2 2 2 2 2 2" xfId="3308"/>
    <cellStyle name="Normal 17 2 2 2 2 2 2 2 2" xfId="7090"/>
    <cellStyle name="Normal 17 2 2 2 2 2 2 2 2 2" xfId="14601"/>
    <cellStyle name="Normal 17 2 2 2 2 2 2 2 2 2 2" xfId="30807"/>
    <cellStyle name="Normal 17 2 2 2 2 2 2 2 2 3" xfId="23296"/>
    <cellStyle name="Normal 17 2 2 2 2 2 2 2 3" xfId="11001"/>
    <cellStyle name="Normal 17 2 2 2 2 2 2 2 3 2" xfId="27207"/>
    <cellStyle name="Normal 17 2 2 2 2 2 2 2 4" xfId="19530"/>
    <cellStyle name="Normal 17 2 2 2 2 2 2 3" xfId="6245"/>
    <cellStyle name="Normal 17 2 2 2 2 2 2 3 2" xfId="13757"/>
    <cellStyle name="Normal 17 2 2 2 2 2 2 3 2 2" xfId="29963"/>
    <cellStyle name="Normal 17 2 2 2 2 2 2 3 3" xfId="22451"/>
    <cellStyle name="Normal 17 2 2 2 2 2 2 4" xfId="10157"/>
    <cellStyle name="Normal 17 2 2 2 2 2 2 4 2" xfId="26363"/>
    <cellStyle name="Normal 17 2 2 2 2 2 2 5" xfId="18685"/>
    <cellStyle name="Normal 17 2 2 2 2 2 3" xfId="2883"/>
    <cellStyle name="Normal 17 2 2 2 2 2 3 2" xfId="6667"/>
    <cellStyle name="Normal 17 2 2 2 2 2 3 2 2" xfId="14179"/>
    <cellStyle name="Normal 17 2 2 2 2 2 3 2 2 2" xfId="30385"/>
    <cellStyle name="Normal 17 2 2 2 2 2 3 2 3" xfId="22873"/>
    <cellStyle name="Normal 17 2 2 2 2 2 3 3" xfId="10579"/>
    <cellStyle name="Normal 17 2 2 2 2 2 3 3 2" xfId="26785"/>
    <cellStyle name="Normal 17 2 2 2 2 2 3 4" xfId="19107"/>
    <cellStyle name="Normal 17 2 2 2 2 2 4" xfId="3814"/>
    <cellStyle name="Normal 17 2 2 2 2 2 4 2" xfId="7524"/>
    <cellStyle name="Normal 17 2 2 2 2 2 4 2 2" xfId="15033"/>
    <cellStyle name="Normal 17 2 2 2 2 2 4 2 2 2" xfId="31239"/>
    <cellStyle name="Normal 17 2 2 2 2 2 4 2 3" xfId="23730"/>
    <cellStyle name="Normal 17 2 2 2 2 2 4 3" xfId="11424"/>
    <cellStyle name="Normal 17 2 2 2 2 2 4 3 2" xfId="27630"/>
    <cellStyle name="Normal 17 2 2 2 2 2 4 4" xfId="20025"/>
    <cellStyle name="Normal 17 2 2 2 2 2 5" xfId="4283"/>
    <cellStyle name="Normal 17 2 2 2 2 2 5 2" xfId="7953"/>
    <cellStyle name="Normal 17 2 2 2 2 2 5 2 2" xfId="15460"/>
    <cellStyle name="Normal 17 2 2 2 2 2 5 2 2 2" xfId="31666"/>
    <cellStyle name="Normal 17 2 2 2 2 2 5 2 3" xfId="24159"/>
    <cellStyle name="Normal 17 2 2 2 2 2 5 3" xfId="11846"/>
    <cellStyle name="Normal 17 2 2 2 2 2 5 3 2" xfId="28052"/>
    <cellStyle name="Normal 17 2 2 2 2 2 5 4" xfId="20489"/>
    <cellStyle name="Normal 17 2 2 2 2 2 6" xfId="4708"/>
    <cellStyle name="Normal 17 2 2 2 2 2 6 2" xfId="8378"/>
    <cellStyle name="Normal 17 2 2 2 2 2 6 2 2" xfId="15885"/>
    <cellStyle name="Normal 17 2 2 2 2 2 6 2 2 2" xfId="32091"/>
    <cellStyle name="Normal 17 2 2 2 2 2 6 2 3" xfId="24584"/>
    <cellStyle name="Normal 17 2 2 2 2 2 6 3" xfId="12271"/>
    <cellStyle name="Normal 17 2 2 2 2 2 6 3 2" xfId="28477"/>
    <cellStyle name="Normal 17 2 2 2 2 2 6 4" xfId="20914"/>
    <cellStyle name="Normal 17 2 2 2 2 2 7" xfId="5136"/>
    <cellStyle name="Normal 17 2 2 2 2 2 7 2" xfId="8801"/>
    <cellStyle name="Normal 17 2 2 2 2 2 7 2 2" xfId="16308"/>
    <cellStyle name="Normal 17 2 2 2 2 2 7 2 2 2" xfId="32514"/>
    <cellStyle name="Normal 17 2 2 2 2 2 7 2 3" xfId="25007"/>
    <cellStyle name="Normal 17 2 2 2 2 2 7 3" xfId="12693"/>
    <cellStyle name="Normal 17 2 2 2 2 2 7 3 2" xfId="28899"/>
    <cellStyle name="Normal 17 2 2 2 2 2 7 4" xfId="21342"/>
    <cellStyle name="Normal 17 2 2 2 2 2 8" xfId="5807"/>
    <cellStyle name="Normal 17 2 2 2 2 2 8 2" xfId="13322"/>
    <cellStyle name="Normal 17 2 2 2 2 2 8 2 2" xfId="29528"/>
    <cellStyle name="Normal 17 2 2 2 2 2 8 3" xfId="22013"/>
    <cellStyle name="Normal 17 2 2 2 2 2 9" xfId="9734"/>
    <cellStyle name="Normal 17 2 2 2 2 2 9 2" xfId="25940"/>
    <cellStyle name="Normal 17 2 2 2 2 3" xfId="2129"/>
    <cellStyle name="Normal 17 2 2 2 2 3 2" xfId="3042"/>
    <cellStyle name="Normal 17 2 2 2 2 3 2 2" xfId="6824"/>
    <cellStyle name="Normal 17 2 2 2 2 3 2 2 2" xfId="14335"/>
    <cellStyle name="Normal 17 2 2 2 2 3 2 2 2 2" xfId="30541"/>
    <cellStyle name="Normal 17 2 2 2 2 3 2 2 3" xfId="23030"/>
    <cellStyle name="Normal 17 2 2 2 2 3 2 3" xfId="10735"/>
    <cellStyle name="Normal 17 2 2 2 2 3 2 3 2" xfId="26941"/>
    <cellStyle name="Normal 17 2 2 2 2 3 2 4" xfId="19264"/>
    <cellStyle name="Normal 17 2 2 2 2 3 3" xfId="5968"/>
    <cellStyle name="Normal 17 2 2 2 2 3 3 2" xfId="13482"/>
    <cellStyle name="Normal 17 2 2 2 2 3 3 2 2" xfId="29688"/>
    <cellStyle name="Normal 17 2 2 2 2 3 3 3" xfId="22174"/>
    <cellStyle name="Normal 17 2 2 2 2 3 4" xfId="9891"/>
    <cellStyle name="Normal 17 2 2 2 2 3 4 2" xfId="26097"/>
    <cellStyle name="Normal 17 2 2 2 2 3 5" xfId="18418"/>
    <cellStyle name="Normal 17 2 2 2 2 4" xfId="2617"/>
    <cellStyle name="Normal 17 2 2 2 2 4 2" xfId="6401"/>
    <cellStyle name="Normal 17 2 2 2 2 4 2 2" xfId="13913"/>
    <cellStyle name="Normal 17 2 2 2 2 4 2 2 2" xfId="30119"/>
    <cellStyle name="Normal 17 2 2 2 2 4 2 3" xfId="22607"/>
    <cellStyle name="Normal 17 2 2 2 2 4 3" xfId="10313"/>
    <cellStyle name="Normal 17 2 2 2 2 4 3 2" xfId="26519"/>
    <cellStyle name="Normal 17 2 2 2 2 4 4" xfId="18841"/>
    <cellStyle name="Normal 17 2 2 2 2 5" xfId="3493"/>
    <cellStyle name="Normal 17 2 2 2 2 5 2" xfId="7251"/>
    <cellStyle name="Normal 17 2 2 2 2 5 2 2" xfId="14761"/>
    <cellStyle name="Normal 17 2 2 2 2 5 2 2 2" xfId="30967"/>
    <cellStyle name="Normal 17 2 2 2 2 5 2 3" xfId="23457"/>
    <cellStyle name="Normal 17 2 2 2 2 5 3" xfId="11158"/>
    <cellStyle name="Normal 17 2 2 2 2 5 3 2" xfId="27364"/>
    <cellStyle name="Normal 17 2 2 2 2 5 4" xfId="19711"/>
    <cellStyle name="Normal 17 2 2 2 2 6" xfId="4017"/>
    <cellStyle name="Normal 17 2 2 2 2 6 2" xfId="7687"/>
    <cellStyle name="Normal 17 2 2 2 2 6 2 2" xfId="15194"/>
    <cellStyle name="Normal 17 2 2 2 2 6 2 2 2" xfId="31400"/>
    <cellStyle name="Normal 17 2 2 2 2 6 2 3" xfId="23893"/>
    <cellStyle name="Normal 17 2 2 2 2 6 3" xfId="11580"/>
    <cellStyle name="Normal 17 2 2 2 2 6 3 2" xfId="27786"/>
    <cellStyle name="Normal 17 2 2 2 2 6 4" xfId="20223"/>
    <cellStyle name="Normal 17 2 2 2 2 7" xfId="4442"/>
    <cellStyle name="Normal 17 2 2 2 2 7 2" xfId="8112"/>
    <cellStyle name="Normal 17 2 2 2 2 7 2 2" xfId="15619"/>
    <cellStyle name="Normal 17 2 2 2 2 7 2 2 2" xfId="31825"/>
    <cellStyle name="Normal 17 2 2 2 2 7 2 3" xfId="24318"/>
    <cellStyle name="Normal 17 2 2 2 2 7 3" xfId="12005"/>
    <cellStyle name="Normal 17 2 2 2 2 7 3 2" xfId="28211"/>
    <cellStyle name="Normal 17 2 2 2 2 7 4" xfId="20648"/>
    <cellStyle name="Normal 17 2 2 2 2 8" xfId="4867"/>
    <cellStyle name="Normal 17 2 2 2 2 8 2" xfId="8535"/>
    <cellStyle name="Normal 17 2 2 2 2 8 2 2" xfId="16042"/>
    <cellStyle name="Normal 17 2 2 2 2 8 2 2 2" xfId="32248"/>
    <cellStyle name="Normal 17 2 2 2 2 8 2 3" xfId="24741"/>
    <cellStyle name="Normal 17 2 2 2 2 8 3" xfId="12427"/>
    <cellStyle name="Normal 17 2 2 2 2 8 3 2" xfId="28633"/>
    <cellStyle name="Normal 17 2 2 2 2 8 4" xfId="21073"/>
    <cellStyle name="Normal 17 2 2 2 2 9" xfId="5353"/>
    <cellStyle name="Normal 17 2 2 2 2 9 2" xfId="12902"/>
    <cellStyle name="Normal 17 2 2 2 2 9 2 2" xfId="29108"/>
    <cellStyle name="Normal 17 2 2 2 2 9 3" xfId="21559"/>
    <cellStyle name="Normal 17 2 2 2 3" xfId="1956"/>
    <cellStyle name="Normal 17 2 2 2 3 10" xfId="18261"/>
    <cellStyle name="Normal 17 2 2 2 3 2" xfId="2462"/>
    <cellStyle name="Normal 17 2 2 2 3 2 2" xfId="3309"/>
    <cellStyle name="Normal 17 2 2 2 3 2 2 2" xfId="7091"/>
    <cellStyle name="Normal 17 2 2 2 3 2 2 2 2" xfId="14602"/>
    <cellStyle name="Normal 17 2 2 2 3 2 2 2 2 2" xfId="30808"/>
    <cellStyle name="Normal 17 2 2 2 3 2 2 2 3" xfId="23297"/>
    <cellStyle name="Normal 17 2 2 2 3 2 2 3" xfId="11002"/>
    <cellStyle name="Normal 17 2 2 2 3 2 2 3 2" xfId="27208"/>
    <cellStyle name="Normal 17 2 2 2 3 2 2 4" xfId="19531"/>
    <cellStyle name="Normal 17 2 2 2 3 2 3" xfId="6246"/>
    <cellStyle name="Normal 17 2 2 2 3 2 3 2" xfId="13758"/>
    <cellStyle name="Normal 17 2 2 2 3 2 3 2 2" xfId="29964"/>
    <cellStyle name="Normal 17 2 2 2 3 2 3 3" xfId="22452"/>
    <cellStyle name="Normal 17 2 2 2 3 2 4" xfId="10158"/>
    <cellStyle name="Normal 17 2 2 2 3 2 4 2" xfId="26364"/>
    <cellStyle name="Normal 17 2 2 2 3 2 5" xfId="18686"/>
    <cellStyle name="Normal 17 2 2 2 3 3" xfId="2884"/>
    <cellStyle name="Normal 17 2 2 2 3 3 2" xfId="6668"/>
    <cellStyle name="Normal 17 2 2 2 3 3 2 2" xfId="14180"/>
    <cellStyle name="Normal 17 2 2 2 3 3 2 2 2" xfId="30386"/>
    <cellStyle name="Normal 17 2 2 2 3 3 2 3" xfId="22874"/>
    <cellStyle name="Normal 17 2 2 2 3 3 3" xfId="10580"/>
    <cellStyle name="Normal 17 2 2 2 3 3 3 2" xfId="26786"/>
    <cellStyle name="Normal 17 2 2 2 3 3 4" xfId="19108"/>
    <cellStyle name="Normal 17 2 2 2 3 4" xfId="3815"/>
    <cellStyle name="Normal 17 2 2 2 3 4 2" xfId="7525"/>
    <cellStyle name="Normal 17 2 2 2 3 4 2 2" xfId="15034"/>
    <cellStyle name="Normal 17 2 2 2 3 4 2 2 2" xfId="31240"/>
    <cellStyle name="Normal 17 2 2 2 3 4 2 3" xfId="23731"/>
    <cellStyle name="Normal 17 2 2 2 3 4 3" xfId="11425"/>
    <cellStyle name="Normal 17 2 2 2 3 4 3 2" xfId="27631"/>
    <cellStyle name="Normal 17 2 2 2 3 4 4" xfId="20026"/>
    <cellStyle name="Normal 17 2 2 2 3 5" xfId="4284"/>
    <cellStyle name="Normal 17 2 2 2 3 5 2" xfId="7954"/>
    <cellStyle name="Normal 17 2 2 2 3 5 2 2" xfId="15461"/>
    <cellStyle name="Normal 17 2 2 2 3 5 2 2 2" xfId="31667"/>
    <cellStyle name="Normal 17 2 2 2 3 5 2 3" xfId="24160"/>
    <cellStyle name="Normal 17 2 2 2 3 5 3" xfId="11847"/>
    <cellStyle name="Normal 17 2 2 2 3 5 3 2" xfId="28053"/>
    <cellStyle name="Normal 17 2 2 2 3 5 4" xfId="20490"/>
    <cellStyle name="Normal 17 2 2 2 3 6" xfId="4709"/>
    <cellStyle name="Normal 17 2 2 2 3 6 2" xfId="8379"/>
    <cellStyle name="Normal 17 2 2 2 3 6 2 2" xfId="15886"/>
    <cellStyle name="Normal 17 2 2 2 3 6 2 2 2" xfId="32092"/>
    <cellStyle name="Normal 17 2 2 2 3 6 2 3" xfId="24585"/>
    <cellStyle name="Normal 17 2 2 2 3 6 3" xfId="12272"/>
    <cellStyle name="Normal 17 2 2 2 3 6 3 2" xfId="28478"/>
    <cellStyle name="Normal 17 2 2 2 3 6 4" xfId="20915"/>
    <cellStyle name="Normal 17 2 2 2 3 7" xfId="5137"/>
    <cellStyle name="Normal 17 2 2 2 3 7 2" xfId="8802"/>
    <cellStyle name="Normal 17 2 2 2 3 7 2 2" xfId="16309"/>
    <cellStyle name="Normal 17 2 2 2 3 7 2 2 2" xfId="32515"/>
    <cellStyle name="Normal 17 2 2 2 3 7 2 3" xfId="25008"/>
    <cellStyle name="Normal 17 2 2 2 3 7 3" xfId="12694"/>
    <cellStyle name="Normal 17 2 2 2 3 7 3 2" xfId="28900"/>
    <cellStyle name="Normal 17 2 2 2 3 7 4" xfId="21343"/>
    <cellStyle name="Normal 17 2 2 2 3 8" xfId="5808"/>
    <cellStyle name="Normal 17 2 2 2 3 8 2" xfId="13323"/>
    <cellStyle name="Normal 17 2 2 2 3 8 2 2" xfId="29529"/>
    <cellStyle name="Normal 17 2 2 2 3 8 3" xfId="22014"/>
    <cellStyle name="Normal 17 2 2 2 3 9" xfId="9735"/>
    <cellStyle name="Normal 17 2 2 2 3 9 2" xfId="25941"/>
    <cellStyle name="Normal 17 2 2 2 4" xfId="2062"/>
    <cellStyle name="Normal 17 2 2 2 4 2" xfId="2975"/>
    <cellStyle name="Normal 17 2 2 2 4 2 2" xfId="6757"/>
    <cellStyle name="Normal 17 2 2 2 4 2 2 2" xfId="14268"/>
    <cellStyle name="Normal 17 2 2 2 4 2 2 2 2" xfId="30474"/>
    <cellStyle name="Normal 17 2 2 2 4 2 2 3" xfId="22963"/>
    <cellStyle name="Normal 17 2 2 2 4 2 3" xfId="10668"/>
    <cellStyle name="Normal 17 2 2 2 4 2 3 2" xfId="26874"/>
    <cellStyle name="Normal 17 2 2 2 4 2 4" xfId="19197"/>
    <cellStyle name="Normal 17 2 2 2 4 3" xfId="5901"/>
    <cellStyle name="Normal 17 2 2 2 4 3 2" xfId="13415"/>
    <cellStyle name="Normal 17 2 2 2 4 3 2 2" xfId="29621"/>
    <cellStyle name="Normal 17 2 2 2 4 3 3" xfId="22107"/>
    <cellStyle name="Normal 17 2 2 2 4 4" xfId="9824"/>
    <cellStyle name="Normal 17 2 2 2 4 4 2" xfId="26030"/>
    <cellStyle name="Normal 17 2 2 2 4 5" xfId="18351"/>
    <cellStyle name="Normal 17 2 2 2 5" xfId="2550"/>
    <cellStyle name="Normal 17 2 2 2 5 2" xfId="6334"/>
    <cellStyle name="Normal 17 2 2 2 5 2 2" xfId="13846"/>
    <cellStyle name="Normal 17 2 2 2 5 2 2 2" xfId="30052"/>
    <cellStyle name="Normal 17 2 2 2 5 2 3" xfId="22540"/>
    <cellStyle name="Normal 17 2 2 2 5 3" xfId="10246"/>
    <cellStyle name="Normal 17 2 2 2 5 3 2" xfId="26452"/>
    <cellStyle name="Normal 17 2 2 2 5 4" xfId="18774"/>
    <cellStyle name="Normal 17 2 2 2 6" xfId="3426"/>
    <cellStyle name="Normal 17 2 2 2 6 2" xfId="7184"/>
    <cellStyle name="Normal 17 2 2 2 6 2 2" xfId="14694"/>
    <cellStyle name="Normal 17 2 2 2 6 2 2 2" xfId="30900"/>
    <cellStyle name="Normal 17 2 2 2 6 2 3" xfId="23390"/>
    <cellStyle name="Normal 17 2 2 2 6 3" xfId="11091"/>
    <cellStyle name="Normal 17 2 2 2 6 3 2" xfId="27297"/>
    <cellStyle name="Normal 17 2 2 2 6 4" xfId="19644"/>
    <cellStyle name="Normal 17 2 2 2 7" xfId="3950"/>
    <cellStyle name="Normal 17 2 2 2 7 2" xfId="7620"/>
    <cellStyle name="Normal 17 2 2 2 7 2 2" xfId="15127"/>
    <cellStyle name="Normal 17 2 2 2 7 2 2 2" xfId="31333"/>
    <cellStyle name="Normal 17 2 2 2 7 2 3" xfId="23826"/>
    <cellStyle name="Normal 17 2 2 2 7 3" xfId="11513"/>
    <cellStyle name="Normal 17 2 2 2 7 3 2" xfId="27719"/>
    <cellStyle name="Normal 17 2 2 2 7 4" xfId="20156"/>
    <cellStyle name="Normal 17 2 2 2 8" xfId="4375"/>
    <cellStyle name="Normal 17 2 2 2 8 2" xfId="8045"/>
    <cellStyle name="Normal 17 2 2 2 8 2 2" xfId="15552"/>
    <cellStyle name="Normal 17 2 2 2 8 2 2 2" xfId="31758"/>
    <cellStyle name="Normal 17 2 2 2 8 2 3" xfId="24251"/>
    <cellStyle name="Normal 17 2 2 2 8 3" xfId="11938"/>
    <cellStyle name="Normal 17 2 2 2 8 3 2" xfId="28144"/>
    <cellStyle name="Normal 17 2 2 2 8 4" xfId="20581"/>
    <cellStyle name="Normal 17 2 2 2 9" xfId="4799"/>
    <cellStyle name="Normal 17 2 2 2 9 2" xfId="8468"/>
    <cellStyle name="Normal 17 2 2 2 9 2 2" xfId="15975"/>
    <cellStyle name="Normal 17 2 2 2 9 2 2 2" xfId="32181"/>
    <cellStyle name="Normal 17 2 2 2 9 2 3" xfId="24674"/>
    <cellStyle name="Normal 17 2 2 2 9 3" xfId="12360"/>
    <cellStyle name="Normal 17 2 2 2 9 3 2" xfId="28566"/>
    <cellStyle name="Normal 17 2 2 2 9 4" xfId="21005"/>
    <cellStyle name="Normal 17 2 2 3" xfId="509"/>
    <cellStyle name="Normal 17 2 2 3 10" xfId="5308"/>
    <cellStyle name="Normal 17 2 2 3 10 2" xfId="12857"/>
    <cellStyle name="Normal 17 2 2 3 10 2 2" xfId="29063"/>
    <cellStyle name="Normal 17 2 2 3 10 3" xfId="21514"/>
    <cellStyle name="Normal 17 2 2 3 11" xfId="9423"/>
    <cellStyle name="Normal 17 2 2 3 11 2" xfId="25629"/>
    <cellStyle name="Normal 17 2 2 3 12" xfId="17940"/>
    <cellStyle name="Normal 17 2 2 3 2" xfId="580"/>
    <cellStyle name="Normal 17 2 2 3 2 10" xfId="9490"/>
    <cellStyle name="Normal 17 2 2 3 2 10 2" xfId="25696"/>
    <cellStyle name="Normal 17 2 2 3 2 11" xfId="18008"/>
    <cellStyle name="Normal 17 2 2 3 2 2" xfId="1957"/>
    <cellStyle name="Normal 17 2 2 3 2 2 10" xfId="18262"/>
    <cellStyle name="Normal 17 2 2 3 2 2 2" xfId="2463"/>
    <cellStyle name="Normal 17 2 2 3 2 2 2 2" xfId="3310"/>
    <cellStyle name="Normal 17 2 2 3 2 2 2 2 2" xfId="7092"/>
    <cellStyle name="Normal 17 2 2 3 2 2 2 2 2 2" xfId="14603"/>
    <cellStyle name="Normal 17 2 2 3 2 2 2 2 2 2 2" xfId="30809"/>
    <cellStyle name="Normal 17 2 2 3 2 2 2 2 2 3" xfId="23298"/>
    <cellStyle name="Normal 17 2 2 3 2 2 2 2 3" xfId="11003"/>
    <cellStyle name="Normal 17 2 2 3 2 2 2 2 3 2" xfId="27209"/>
    <cellStyle name="Normal 17 2 2 3 2 2 2 2 4" xfId="19532"/>
    <cellStyle name="Normal 17 2 2 3 2 2 2 3" xfId="6247"/>
    <cellStyle name="Normal 17 2 2 3 2 2 2 3 2" xfId="13759"/>
    <cellStyle name="Normal 17 2 2 3 2 2 2 3 2 2" xfId="29965"/>
    <cellStyle name="Normal 17 2 2 3 2 2 2 3 3" xfId="22453"/>
    <cellStyle name="Normal 17 2 2 3 2 2 2 4" xfId="10159"/>
    <cellStyle name="Normal 17 2 2 3 2 2 2 4 2" xfId="26365"/>
    <cellStyle name="Normal 17 2 2 3 2 2 2 5" xfId="18687"/>
    <cellStyle name="Normal 17 2 2 3 2 2 3" xfId="2885"/>
    <cellStyle name="Normal 17 2 2 3 2 2 3 2" xfId="6669"/>
    <cellStyle name="Normal 17 2 2 3 2 2 3 2 2" xfId="14181"/>
    <cellStyle name="Normal 17 2 2 3 2 2 3 2 2 2" xfId="30387"/>
    <cellStyle name="Normal 17 2 2 3 2 2 3 2 3" xfId="22875"/>
    <cellStyle name="Normal 17 2 2 3 2 2 3 3" xfId="10581"/>
    <cellStyle name="Normal 17 2 2 3 2 2 3 3 2" xfId="26787"/>
    <cellStyle name="Normal 17 2 2 3 2 2 3 4" xfId="19109"/>
    <cellStyle name="Normal 17 2 2 3 2 2 4" xfId="3816"/>
    <cellStyle name="Normal 17 2 2 3 2 2 4 2" xfId="7526"/>
    <cellStyle name="Normal 17 2 2 3 2 2 4 2 2" xfId="15035"/>
    <cellStyle name="Normal 17 2 2 3 2 2 4 2 2 2" xfId="31241"/>
    <cellStyle name="Normal 17 2 2 3 2 2 4 2 3" xfId="23732"/>
    <cellStyle name="Normal 17 2 2 3 2 2 4 3" xfId="11426"/>
    <cellStyle name="Normal 17 2 2 3 2 2 4 3 2" xfId="27632"/>
    <cellStyle name="Normal 17 2 2 3 2 2 4 4" xfId="20027"/>
    <cellStyle name="Normal 17 2 2 3 2 2 5" xfId="4285"/>
    <cellStyle name="Normal 17 2 2 3 2 2 5 2" xfId="7955"/>
    <cellStyle name="Normal 17 2 2 3 2 2 5 2 2" xfId="15462"/>
    <cellStyle name="Normal 17 2 2 3 2 2 5 2 2 2" xfId="31668"/>
    <cellStyle name="Normal 17 2 2 3 2 2 5 2 3" xfId="24161"/>
    <cellStyle name="Normal 17 2 2 3 2 2 5 3" xfId="11848"/>
    <cellStyle name="Normal 17 2 2 3 2 2 5 3 2" xfId="28054"/>
    <cellStyle name="Normal 17 2 2 3 2 2 5 4" xfId="20491"/>
    <cellStyle name="Normal 17 2 2 3 2 2 6" xfId="4710"/>
    <cellStyle name="Normal 17 2 2 3 2 2 6 2" xfId="8380"/>
    <cellStyle name="Normal 17 2 2 3 2 2 6 2 2" xfId="15887"/>
    <cellStyle name="Normal 17 2 2 3 2 2 6 2 2 2" xfId="32093"/>
    <cellStyle name="Normal 17 2 2 3 2 2 6 2 3" xfId="24586"/>
    <cellStyle name="Normal 17 2 2 3 2 2 6 3" xfId="12273"/>
    <cellStyle name="Normal 17 2 2 3 2 2 6 3 2" xfId="28479"/>
    <cellStyle name="Normal 17 2 2 3 2 2 6 4" xfId="20916"/>
    <cellStyle name="Normal 17 2 2 3 2 2 7" xfId="5138"/>
    <cellStyle name="Normal 17 2 2 3 2 2 7 2" xfId="8803"/>
    <cellStyle name="Normal 17 2 2 3 2 2 7 2 2" xfId="16310"/>
    <cellStyle name="Normal 17 2 2 3 2 2 7 2 2 2" xfId="32516"/>
    <cellStyle name="Normal 17 2 2 3 2 2 7 2 3" xfId="25009"/>
    <cellStyle name="Normal 17 2 2 3 2 2 7 3" xfId="12695"/>
    <cellStyle name="Normal 17 2 2 3 2 2 7 3 2" xfId="28901"/>
    <cellStyle name="Normal 17 2 2 3 2 2 7 4" xfId="21344"/>
    <cellStyle name="Normal 17 2 2 3 2 2 8" xfId="5809"/>
    <cellStyle name="Normal 17 2 2 3 2 2 8 2" xfId="13324"/>
    <cellStyle name="Normal 17 2 2 3 2 2 8 2 2" xfId="29530"/>
    <cellStyle name="Normal 17 2 2 3 2 2 8 3" xfId="22015"/>
    <cellStyle name="Normal 17 2 2 3 2 2 9" xfId="9736"/>
    <cellStyle name="Normal 17 2 2 3 2 2 9 2" xfId="25942"/>
    <cellStyle name="Normal 17 2 2 3 2 3" xfId="2151"/>
    <cellStyle name="Normal 17 2 2 3 2 3 2" xfId="3064"/>
    <cellStyle name="Normal 17 2 2 3 2 3 2 2" xfId="6846"/>
    <cellStyle name="Normal 17 2 2 3 2 3 2 2 2" xfId="14357"/>
    <cellStyle name="Normal 17 2 2 3 2 3 2 2 2 2" xfId="30563"/>
    <cellStyle name="Normal 17 2 2 3 2 3 2 2 3" xfId="23052"/>
    <cellStyle name="Normal 17 2 2 3 2 3 2 3" xfId="10757"/>
    <cellStyle name="Normal 17 2 2 3 2 3 2 3 2" xfId="26963"/>
    <cellStyle name="Normal 17 2 2 3 2 3 2 4" xfId="19286"/>
    <cellStyle name="Normal 17 2 2 3 2 3 3" xfId="5990"/>
    <cellStyle name="Normal 17 2 2 3 2 3 3 2" xfId="13504"/>
    <cellStyle name="Normal 17 2 2 3 2 3 3 2 2" xfId="29710"/>
    <cellStyle name="Normal 17 2 2 3 2 3 3 3" xfId="22196"/>
    <cellStyle name="Normal 17 2 2 3 2 3 4" xfId="9913"/>
    <cellStyle name="Normal 17 2 2 3 2 3 4 2" xfId="26119"/>
    <cellStyle name="Normal 17 2 2 3 2 3 5" xfId="18440"/>
    <cellStyle name="Normal 17 2 2 3 2 4" xfId="2639"/>
    <cellStyle name="Normal 17 2 2 3 2 4 2" xfId="6423"/>
    <cellStyle name="Normal 17 2 2 3 2 4 2 2" xfId="13935"/>
    <cellStyle name="Normal 17 2 2 3 2 4 2 2 2" xfId="30141"/>
    <cellStyle name="Normal 17 2 2 3 2 4 2 3" xfId="22629"/>
    <cellStyle name="Normal 17 2 2 3 2 4 3" xfId="10335"/>
    <cellStyle name="Normal 17 2 2 3 2 4 3 2" xfId="26541"/>
    <cellStyle name="Normal 17 2 2 3 2 4 4" xfId="18863"/>
    <cellStyle name="Normal 17 2 2 3 2 5" xfId="3515"/>
    <cellStyle name="Normal 17 2 2 3 2 5 2" xfId="7273"/>
    <cellStyle name="Normal 17 2 2 3 2 5 2 2" xfId="14783"/>
    <cellStyle name="Normal 17 2 2 3 2 5 2 2 2" xfId="30989"/>
    <cellStyle name="Normal 17 2 2 3 2 5 2 3" xfId="23479"/>
    <cellStyle name="Normal 17 2 2 3 2 5 3" xfId="11180"/>
    <cellStyle name="Normal 17 2 2 3 2 5 3 2" xfId="27386"/>
    <cellStyle name="Normal 17 2 2 3 2 5 4" xfId="19733"/>
    <cellStyle name="Normal 17 2 2 3 2 6" xfId="4039"/>
    <cellStyle name="Normal 17 2 2 3 2 6 2" xfId="7709"/>
    <cellStyle name="Normal 17 2 2 3 2 6 2 2" xfId="15216"/>
    <cellStyle name="Normal 17 2 2 3 2 6 2 2 2" xfId="31422"/>
    <cellStyle name="Normal 17 2 2 3 2 6 2 3" xfId="23915"/>
    <cellStyle name="Normal 17 2 2 3 2 6 3" xfId="11602"/>
    <cellStyle name="Normal 17 2 2 3 2 6 3 2" xfId="27808"/>
    <cellStyle name="Normal 17 2 2 3 2 6 4" xfId="20245"/>
    <cellStyle name="Normal 17 2 2 3 2 7" xfId="4464"/>
    <cellStyle name="Normal 17 2 2 3 2 7 2" xfId="8134"/>
    <cellStyle name="Normal 17 2 2 3 2 7 2 2" xfId="15641"/>
    <cellStyle name="Normal 17 2 2 3 2 7 2 2 2" xfId="31847"/>
    <cellStyle name="Normal 17 2 2 3 2 7 2 3" xfId="24340"/>
    <cellStyle name="Normal 17 2 2 3 2 7 3" xfId="12027"/>
    <cellStyle name="Normal 17 2 2 3 2 7 3 2" xfId="28233"/>
    <cellStyle name="Normal 17 2 2 3 2 7 4" xfId="20670"/>
    <cellStyle name="Normal 17 2 2 3 2 8" xfId="4889"/>
    <cellStyle name="Normal 17 2 2 3 2 8 2" xfId="8557"/>
    <cellStyle name="Normal 17 2 2 3 2 8 2 2" xfId="16064"/>
    <cellStyle name="Normal 17 2 2 3 2 8 2 2 2" xfId="32270"/>
    <cellStyle name="Normal 17 2 2 3 2 8 2 3" xfId="24763"/>
    <cellStyle name="Normal 17 2 2 3 2 8 3" xfId="12449"/>
    <cellStyle name="Normal 17 2 2 3 2 8 3 2" xfId="28655"/>
    <cellStyle name="Normal 17 2 2 3 2 8 4" xfId="21095"/>
    <cellStyle name="Normal 17 2 2 3 2 9" xfId="5375"/>
    <cellStyle name="Normal 17 2 2 3 2 9 2" xfId="12924"/>
    <cellStyle name="Normal 17 2 2 3 2 9 2 2" xfId="29130"/>
    <cellStyle name="Normal 17 2 2 3 2 9 3" xfId="21581"/>
    <cellStyle name="Normal 17 2 2 3 3" xfId="1958"/>
    <cellStyle name="Normal 17 2 2 3 3 10" xfId="18263"/>
    <cellStyle name="Normal 17 2 2 3 3 2" xfId="2464"/>
    <cellStyle name="Normal 17 2 2 3 3 2 2" xfId="3311"/>
    <cellStyle name="Normal 17 2 2 3 3 2 2 2" xfId="7093"/>
    <cellStyle name="Normal 17 2 2 3 3 2 2 2 2" xfId="14604"/>
    <cellStyle name="Normal 17 2 2 3 3 2 2 2 2 2" xfId="30810"/>
    <cellStyle name="Normal 17 2 2 3 3 2 2 2 3" xfId="23299"/>
    <cellStyle name="Normal 17 2 2 3 3 2 2 3" xfId="11004"/>
    <cellStyle name="Normal 17 2 2 3 3 2 2 3 2" xfId="27210"/>
    <cellStyle name="Normal 17 2 2 3 3 2 2 4" xfId="19533"/>
    <cellStyle name="Normal 17 2 2 3 3 2 3" xfId="6248"/>
    <cellStyle name="Normal 17 2 2 3 3 2 3 2" xfId="13760"/>
    <cellStyle name="Normal 17 2 2 3 3 2 3 2 2" xfId="29966"/>
    <cellStyle name="Normal 17 2 2 3 3 2 3 3" xfId="22454"/>
    <cellStyle name="Normal 17 2 2 3 3 2 4" xfId="10160"/>
    <cellStyle name="Normal 17 2 2 3 3 2 4 2" xfId="26366"/>
    <cellStyle name="Normal 17 2 2 3 3 2 5" xfId="18688"/>
    <cellStyle name="Normal 17 2 2 3 3 3" xfId="2886"/>
    <cellStyle name="Normal 17 2 2 3 3 3 2" xfId="6670"/>
    <cellStyle name="Normal 17 2 2 3 3 3 2 2" xfId="14182"/>
    <cellStyle name="Normal 17 2 2 3 3 3 2 2 2" xfId="30388"/>
    <cellStyle name="Normal 17 2 2 3 3 3 2 3" xfId="22876"/>
    <cellStyle name="Normal 17 2 2 3 3 3 3" xfId="10582"/>
    <cellStyle name="Normal 17 2 2 3 3 3 3 2" xfId="26788"/>
    <cellStyle name="Normal 17 2 2 3 3 3 4" xfId="19110"/>
    <cellStyle name="Normal 17 2 2 3 3 4" xfId="3817"/>
    <cellStyle name="Normal 17 2 2 3 3 4 2" xfId="7527"/>
    <cellStyle name="Normal 17 2 2 3 3 4 2 2" xfId="15036"/>
    <cellStyle name="Normal 17 2 2 3 3 4 2 2 2" xfId="31242"/>
    <cellStyle name="Normal 17 2 2 3 3 4 2 3" xfId="23733"/>
    <cellStyle name="Normal 17 2 2 3 3 4 3" xfId="11427"/>
    <cellStyle name="Normal 17 2 2 3 3 4 3 2" xfId="27633"/>
    <cellStyle name="Normal 17 2 2 3 3 4 4" xfId="20028"/>
    <cellStyle name="Normal 17 2 2 3 3 5" xfId="4286"/>
    <cellStyle name="Normal 17 2 2 3 3 5 2" xfId="7956"/>
    <cellStyle name="Normal 17 2 2 3 3 5 2 2" xfId="15463"/>
    <cellStyle name="Normal 17 2 2 3 3 5 2 2 2" xfId="31669"/>
    <cellStyle name="Normal 17 2 2 3 3 5 2 3" xfId="24162"/>
    <cellStyle name="Normal 17 2 2 3 3 5 3" xfId="11849"/>
    <cellStyle name="Normal 17 2 2 3 3 5 3 2" xfId="28055"/>
    <cellStyle name="Normal 17 2 2 3 3 5 4" xfId="20492"/>
    <cellStyle name="Normal 17 2 2 3 3 6" xfId="4711"/>
    <cellStyle name="Normal 17 2 2 3 3 6 2" xfId="8381"/>
    <cellStyle name="Normal 17 2 2 3 3 6 2 2" xfId="15888"/>
    <cellStyle name="Normal 17 2 2 3 3 6 2 2 2" xfId="32094"/>
    <cellStyle name="Normal 17 2 2 3 3 6 2 3" xfId="24587"/>
    <cellStyle name="Normal 17 2 2 3 3 6 3" xfId="12274"/>
    <cellStyle name="Normal 17 2 2 3 3 6 3 2" xfId="28480"/>
    <cellStyle name="Normal 17 2 2 3 3 6 4" xfId="20917"/>
    <cellStyle name="Normal 17 2 2 3 3 7" xfId="5139"/>
    <cellStyle name="Normal 17 2 2 3 3 7 2" xfId="8804"/>
    <cellStyle name="Normal 17 2 2 3 3 7 2 2" xfId="16311"/>
    <cellStyle name="Normal 17 2 2 3 3 7 2 2 2" xfId="32517"/>
    <cellStyle name="Normal 17 2 2 3 3 7 2 3" xfId="25010"/>
    <cellStyle name="Normal 17 2 2 3 3 7 3" xfId="12696"/>
    <cellStyle name="Normal 17 2 2 3 3 7 3 2" xfId="28902"/>
    <cellStyle name="Normal 17 2 2 3 3 7 4" xfId="21345"/>
    <cellStyle name="Normal 17 2 2 3 3 8" xfId="5810"/>
    <cellStyle name="Normal 17 2 2 3 3 8 2" xfId="13325"/>
    <cellStyle name="Normal 17 2 2 3 3 8 2 2" xfId="29531"/>
    <cellStyle name="Normal 17 2 2 3 3 8 3" xfId="22016"/>
    <cellStyle name="Normal 17 2 2 3 3 9" xfId="9737"/>
    <cellStyle name="Normal 17 2 2 3 3 9 2" xfId="25943"/>
    <cellStyle name="Normal 17 2 2 3 4" xfId="2084"/>
    <cellStyle name="Normal 17 2 2 3 4 2" xfId="2997"/>
    <cellStyle name="Normal 17 2 2 3 4 2 2" xfId="6779"/>
    <cellStyle name="Normal 17 2 2 3 4 2 2 2" xfId="14290"/>
    <cellStyle name="Normal 17 2 2 3 4 2 2 2 2" xfId="30496"/>
    <cellStyle name="Normal 17 2 2 3 4 2 2 3" xfId="22985"/>
    <cellStyle name="Normal 17 2 2 3 4 2 3" xfId="10690"/>
    <cellStyle name="Normal 17 2 2 3 4 2 3 2" xfId="26896"/>
    <cellStyle name="Normal 17 2 2 3 4 2 4" xfId="19219"/>
    <cellStyle name="Normal 17 2 2 3 4 3" xfId="5923"/>
    <cellStyle name="Normal 17 2 2 3 4 3 2" xfId="13437"/>
    <cellStyle name="Normal 17 2 2 3 4 3 2 2" xfId="29643"/>
    <cellStyle name="Normal 17 2 2 3 4 3 3" xfId="22129"/>
    <cellStyle name="Normal 17 2 2 3 4 4" xfId="9846"/>
    <cellStyle name="Normal 17 2 2 3 4 4 2" xfId="26052"/>
    <cellStyle name="Normal 17 2 2 3 4 5" xfId="18373"/>
    <cellStyle name="Normal 17 2 2 3 5" xfId="2572"/>
    <cellStyle name="Normal 17 2 2 3 5 2" xfId="6356"/>
    <cellStyle name="Normal 17 2 2 3 5 2 2" xfId="13868"/>
    <cellStyle name="Normal 17 2 2 3 5 2 2 2" xfId="30074"/>
    <cellStyle name="Normal 17 2 2 3 5 2 3" xfId="22562"/>
    <cellStyle name="Normal 17 2 2 3 5 3" xfId="10268"/>
    <cellStyle name="Normal 17 2 2 3 5 3 2" xfId="26474"/>
    <cellStyle name="Normal 17 2 2 3 5 4" xfId="18796"/>
    <cellStyle name="Normal 17 2 2 3 6" xfId="3448"/>
    <cellStyle name="Normal 17 2 2 3 6 2" xfId="7206"/>
    <cellStyle name="Normal 17 2 2 3 6 2 2" xfId="14716"/>
    <cellStyle name="Normal 17 2 2 3 6 2 2 2" xfId="30922"/>
    <cellStyle name="Normal 17 2 2 3 6 2 3" xfId="23412"/>
    <cellStyle name="Normal 17 2 2 3 6 3" xfId="11113"/>
    <cellStyle name="Normal 17 2 2 3 6 3 2" xfId="27319"/>
    <cellStyle name="Normal 17 2 2 3 6 4" xfId="19666"/>
    <cellStyle name="Normal 17 2 2 3 7" xfId="3972"/>
    <cellStyle name="Normal 17 2 2 3 7 2" xfId="7642"/>
    <cellStyle name="Normal 17 2 2 3 7 2 2" xfId="15149"/>
    <cellStyle name="Normal 17 2 2 3 7 2 2 2" xfId="31355"/>
    <cellStyle name="Normal 17 2 2 3 7 2 3" xfId="23848"/>
    <cellStyle name="Normal 17 2 2 3 7 3" xfId="11535"/>
    <cellStyle name="Normal 17 2 2 3 7 3 2" xfId="27741"/>
    <cellStyle name="Normal 17 2 2 3 7 4" xfId="20178"/>
    <cellStyle name="Normal 17 2 2 3 8" xfId="4397"/>
    <cellStyle name="Normal 17 2 2 3 8 2" xfId="8067"/>
    <cellStyle name="Normal 17 2 2 3 8 2 2" xfId="15574"/>
    <cellStyle name="Normal 17 2 2 3 8 2 2 2" xfId="31780"/>
    <cellStyle name="Normal 17 2 2 3 8 2 3" xfId="24273"/>
    <cellStyle name="Normal 17 2 2 3 8 3" xfId="11960"/>
    <cellStyle name="Normal 17 2 2 3 8 3 2" xfId="28166"/>
    <cellStyle name="Normal 17 2 2 3 8 4" xfId="20603"/>
    <cellStyle name="Normal 17 2 2 3 9" xfId="4821"/>
    <cellStyle name="Normal 17 2 2 3 9 2" xfId="8490"/>
    <cellStyle name="Normal 17 2 2 3 9 2 2" xfId="15997"/>
    <cellStyle name="Normal 17 2 2 3 9 2 2 2" xfId="32203"/>
    <cellStyle name="Normal 17 2 2 3 9 2 3" xfId="24696"/>
    <cellStyle name="Normal 17 2 2 3 9 3" xfId="12382"/>
    <cellStyle name="Normal 17 2 2 3 9 3 2" xfId="28588"/>
    <cellStyle name="Normal 17 2 2 3 9 4" xfId="21027"/>
    <cellStyle name="Normal 17 2 2 4" xfId="536"/>
    <cellStyle name="Normal 17 2 2 4 10" xfId="9446"/>
    <cellStyle name="Normal 17 2 2 4 10 2" xfId="25652"/>
    <cellStyle name="Normal 17 2 2 4 11" xfId="17964"/>
    <cellStyle name="Normal 17 2 2 4 2" xfId="1959"/>
    <cellStyle name="Normal 17 2 2 4 2 10" xfId="18264"/>
    <cellStyle name="Normal 17 2 2 4 2 2" xfId="2465"/>
    <cellStyle name="Normal 17 2 2 4 2 2 2" xfId="3312"/>
    <cellStyle name="Normal 17 2 2 4 2 2 2 2" xfId="7094"/>
    <cellStyle name="Normal 17 2 2 4 2 2 2 2 2" xfId="14605"/>
    <cellStyle name="Normal 17 2 2 4 2 2 2 2 2 2" xfId="30811"/>
    <cellStyle name="Normal 17 2 2 4 2 2 2 2 3" xfId="23300"/>
    <cellStyle name="Normal 17 2 2 4 2 2 2 3" xfId="11005"/>
    <cellStyle name="Normal 17 2 2 4 2 2 2 3 2" xfId="27211"/>
    <cellStyle name="Normal 17 2 2 4 2 2 2 4" xfId="19534"/>
    <cellStyle name="Normal 17 2 2 4 2 2 3" xfId="6249"/>
    <cellStyle name="Normal 17 2 2 4 2 2 3 2" xfId="13761"/>
    <cellStyle name="Normal 17 2 2 4 2 2 3 2 2" xfId="29967"/>
    <cellStyle name="Normal 17 2 2 4 2 2 3 3" xfId="22455"/>
    <cellStyle name="Normal 17 2 2 4 2 2 4" xfId="10161"/>
    <cellStyle name="Normal 17 2 2 4 2 2 4 2" xfId="26367"/>
    <cellStyle name="Normal 17 2 2 4 2 2 5" xfId="18689"/>
    <cellStyle name="Normal 17 2 2 4 2 3" xfId="2887"/>
    <cellStyle name="Normal 17 2 2 4 2 3 2" xfId="6671"/>
    <cellStyle name="Normal 17 2 2 4 2 3 2 2" xfId="14183"/>
    <cellStyle name="Normal 17 2 2 4 2 3 2 2 2" xfId="30389"/>
    <cellStyle name="Normal 17 2 2 4 2 3 2 3" xfId="22877"/>
    <cellStyle name="Normal 17 2 2 4 2 3 3" xfId="10583"/>
    <cellStyle name="Normal 17 2 2 4 2 3 3 2" xfId="26789"/>
    <cellStyle name="Normal 17 2 2 4 2 3 4" xfId="19111"/>
    <cellStyle name="Normal 17 2 2 4 2 4" xfId="3818"/>
    <cellStyle name="Normal 17 2 2 4 2 4 2" xfId="7528"/>
    <cellStyle name="Normal 17 2 2 4 2 4 2 2" xfId="15037"/>
    <cellStyle name="Normal 17 2 2 4 2 4 2 2 2" xfId="31243"/>
    <cellStyle name="Normal 17 2 2 4 2 4 2 3" xfId="23734"/>
    <cellStyle name="Normal 17 2 2 4 2 4 3" xfId="11428"/>
    <cellStyle name="Normal 17 2 2 4 2 4 3 2" xfId="27634"/>
    <cellStyle name="Normal 17 2 2 4 2 4 4" xfId="20029"/>
    <cellStyle name="Normal 17 2 2 4 2 5" xfId="4287"/>
    <cellStyle name="Normal 17 2 2 4 2 5 2" xfId="7957"/>
    <cellStyle name="Normal 17 2 2 4 2 5 2 2" xfId="15464"/>
    <cellStyle name="Normal 17 2 2 4 2 5 2 2 2" xfId="31670"/>
    <cellStyle name="Normal 17 2 2 4 2 5 2 3" xfId="24163"/>
    <cellStyle name="Normal 17 2 2 4 2 5 3" xfId="11850"/>
    <cellStyle name="Normal 17 2 2 4 2 5 3 2" xfId="28056"/>
    <cellStyle name="Normal 17 2 2 4 2 5 4" xfId="20493"/>
    <cellStyle name="Normal 17 2 2 4 2 6" xfId="4712"/>
    <cellStyle name="Normal 17 2 2 4 2 6 2" xfId="8382"/>
    <cellStyle name="Normal 17 2 2 4 2 6 2 2" xfId="15889"/>
    <cellStyle name="Normal 17 2 2 4 2 6 2 2 2" xfId="32095"/>
    <cellStyle name="Normal 17 2 2 4 2 6 2 3" xfId="24588"/>
    <cellStyle name="Normal 17 2 2 4 2 6 3" xfId="12275"/>
    <cellStyle name="Normal 17 2 2 4 2 6 3 2" xfId="28481"/>
    <cellStyle name="Normal 17 2 2 4 2 6 4" xfId="20918"/>
    <cellStyle name="Normal 17 2 2 4 2 7" xfId="5140"/>
    <cellStyle name="Normal 17 2 2 4 2 7 2" xfId="8805"/>
    <cellStyle name="Normal 17 2 2 4 2 7 2 2" xfId="16312"/>
    <cellStyle name="Normal 17 2 2 4 2 7 2 2 2" xfId="32518"/>
    <cellStyle name="Normal 17 2 2 4 2 7 2 3" xfId="25011"/>
    <cellStyle name="Normal 17 2 2 4 2 7 3" xfId="12697"/>
    <cellStyle name="Normal 17 2 2 4 2 7 3 2" xfId="28903"/>
    <cellStyle name="Normal 17 2 2 4 2 7 4" xfId="21346"/>
    <cellStyle name="Normal 17 2 2 4 2 8" xfId="5811"/>
    <cellStyle name="Normal 17 2 2 4 2 8 2" xfId="13326"/>
    <cellStyle name="Normal 17 2 2 4 2 8 2 2" xfId="29532"/>
    <cellStyle name="Normal 17 2 2 4 2 8 3" xfId="22017"/>
    <cellStyle name="Normal 17 2 2 4 2 9" xfId="9738"/>
    <cellStyle name="Normal 17 2 2 4 2 9 2" xfId="25944"/>
    <cellStyle name="Normal 17 2 2 4 3" xfId="2107"/>
    <cellStyle name="Normal 17 2 2 4 3 2" xfId="3020"/>
    <cellStyle name="Normal 17 2 2 4 3 2 2" xfId="6802"/>
    <cellStyle name="Normal 17 2 2 4 3 2 2 2" xfId="14313"/>
    <cellStyle name="Normal 17 2 2 4 3 2 2 2 2" xfId="30519"/>
    <cellStyle name="Normal 17 2 2 4 3 2 2 3" xfId="23008"/>
    <cellStyle name="Normal 17 2 2 4 3 2 3" xfId="10713"/>
    <cellStyle name="Normal 17 2 2 4 3 2 3 2" xfId="26919"/>
    <cellStyle name="Normal 17 2 2 4 3 2 4" xfId="19242"/>
    <cellStyle name="Normal 17 2 2 4 3 3" xfId="5946"/>
    <cellStyle name="Normal 17 2 2 4 3 3 2" xfId="13460"/>
    <cellStyle name="Normal 17 2 2 4 3 3 2 2" xfId="29666"/>
    <cellStyle name="Normal 17 2 2 4 3 3 3" xfId="22152"/>
    <cellStyle name="Normal 17 2 2 4 3 4" xfId="9869"/>
    <cellStyle name="Normal 17 2 2 4 3 4 2" xfId="26075"/>
    <cellStyle name="Normal 17 2 2 4 3 5" xfId="18396"/>
    <cellStyle name="Normal 17 2 2 4 4" xfId="2595"/>
    <cellStyle name="Normal 17 2 2 4 4 2" xfId="6379"/>
    <cellStyle name="Normal 17 2 2 4 4 2 2" xfId="13891"/>
    <cellStyle name="Normal 17 2 2 4 4 2 2 2" xfId="30097"/>
    <cellStyle name="Normal 17 2 2 4 4 2 3" xfId="22585"/>
    <cellStyle name="Normal 17 2 2 4 4 3" xfId="10291"/>
    <cellStyle name="Normal 17 2 2 4 4 3 2" xfId="26497"/>
    <cellStyle name="Normal 17 2 2 4 4 4" xfId="18819"/>
    <cellStyle name="Normal 17 2 2 4 5" xfId="3471"/>
    <cellStyle name="Normal 17 2 2 4 5 2" xfId="7229"/>
    <cellStyle name="Normal 17 2 2 4 5 2 2" xfId="14739"/>
    <cellStyle name="Normal 17 2 2 4 5 2 2 2" xfId="30945"/>
    <cellStyle name="Normal 17 2 2 4 5 2 3" xfId="23435"/>
    <cellStyle name="Normal 17 2 2 4 5 3" xfId="11136"/>
    <cellStyle name="Normal 17 2 2 4 5 3 2" xfId="27342"/>
    <cellStyle name="Normal 17 2 2 4 5 4" xfId="19689"/>
    <cellStyle name="Normal 17 2 2 4 6" xfId="3995"/>
    <cellStyle name="Normal 17 2 2 4 6 2" xfId="7665"/>
    <cellStyle name="Normal 17 2 2 4 6 2 2" xfId="15172"/>
    <cellStyle name="Normal 17 2 2 4 6 2 2 2" xfId="31378"/>
    <cellStyle name="Normal 17 2 2 4 6 2 3" xfId="23871"/>
    <cellStyle name="Normal 17 2 2 4 6 3" xfId="11558"/>
    <cellStyle name="Normal 17 2 2 4 6 3 2" xfId="27764"/>
    <cellStyle name="Normal 17 2 2 4 6 4" xfId="20201"/>
    <cellStyle name="Normal 17 2 2 4 7" xfId="4420"/>
    <cellStyle name="Normal 17 2 2 4 7 2" xfId="8090"/>
    <cellStyle name="Normal 17 2 2 4 7 2 2" xfId="15597"/>
    <cellStyle name="Normal 17 2 2 4 7 2 2 2" xfId="31803"/>
    <cellStyle name="Normal 17 2 2 4 7 2 3" xfId="24296"/>
    <cellStyle name="Normal 17 2 2 4 7 3" xfId="11983"/>
    <cellStyle name="Normal 17 2 2 4 7 3 2" xfId="28189"/>
    <cellStyle name="Normal 17 2 2 4 7 4" xfId="20626"/>
    <cellStyle name="Normal 17 2 2 4 8" xfId="4845"/>
    <cellStyle name="Normal 17 2 2 4 8 2" xfId="8513"/>
    <cellStyle name="Normal 17 2 2 4 8 2 2" xfId="16020"/>
    <cellStyle name="Normal 17 2 2 4 8 2 2 2" xfId="32226"/>
    <cellStyle name="Normal 17 2 2 4 8 2 3" xfId="24719"/>
    <cellStyle name="Normal 17 2 2 4 8 3" xfId="12405"/>
    <cellStyle name="Normal 17 2 2 4 8 3 2" xfId="28611"/>
    <cellStyle name="Normal 17 2 2 4 8 4" xfId="21051"/>
    <cellStyle name="Normal 17 2 2 4 9" xfId="5331"/>
    <cellStyle name="Normal 17 2 2 4 9 2" xfId="12880"/>
    <cellStyle name="Normal 17 2 2 4 9 2 2" xfId="29086"/>
    <cellStyle name="Normal 17 2 2 4 9 3" xfId="21537"/>
    <cellStyle name="Normal 17 2 2 5" xfId="1960"/>
    <cellStyle name="Normal 17 2 2 5 10" xfId="18265"/>
    <cellStyle name="Normal 17 2 2 5 2" xfId="2466"/>
    <cellStyle name="Normal 17 2 2 5 2 2" xfId="3313"/>
    <cellStyle name="Normal 17 2 2 5 2 2 2" xfId="7095"/>
    <cellStyle name="Normal 17 2 2 5 2 2 2 2" xfId="14606"/>
    <cellStyle name="Normal 17 2 2 5 2 2 2 2 2" xfId="30812"/>
    <cellStyle name="Normal 17 2 2 5 2 2 2 3" xfId="23301"/>
    <cellStyle name="Normal 17 2 2 5 2 2 3" xfId="11006"/>
    <cellStyle name="Normal 17 2 2 5 2 2 3 2" xfId="27212"/>
    <cellStyle name="Normal 17 2 2 5 2 2 4" xfId="19535"/>
    <cellStyle name="Normal 17 2 2 5 2 3" xfId="6250"/>
    <cellStyle name="Normal 17 2 2 5 2 3 2" xfId="13762"/>
    <cellStyle name="Normal 17 2 2 5 2 3 2 2" xfId="29968"/>
    <cellStyle name="Normal 17 2 2 5 2 3 3" xfId="22456"/>
    <cellStyle name="Normal 17 2 2 5 2 4" xfId="10162"/>
    <cellStyle name="Normal 17 2 2 5 2 4 2" xfId="26368"/>
    <cellStyle name="Normal 17 2 2 5 2 5" xfId="18690"/>
    <cellStyle name="Normal 17 2 2 5 3" xfId="2888"/>
    <cellStyle name="Normal 17 2 2 5 3 2" xfId="6672"/>
    <cellStyle name="Normal 17 2 2 5 3 2 2" xfId="14184"/>
    <cellStyle name="Normal 17 2 2 5 3 2 2 2" xfId="30390"/>
    <cellStyle name="Normal 17 2 2 5 3 2 3" xfId="22878"/>
    <cellStyle name="Normal 17 2 2 5 3 3" xfId="10584"/>
    <cellStyle name="Normal 17 2 2 5 3 3 2" xfId="26790"/>
    <cellStyle name="Normal 17 2 2 5 3 4" xfId="19112"/>
    <cellStyle name="Normal 17 2 2 5 4" xfId="3819"/>
    <cellStyle name="Normal 17 2 2 5 4 2" xfId="7529"/>
    <cellStyle name="Normal 17 2 2 5 4 2 2" xfId="15038"/>
    <cellStyle name="Normal 17 2 2 5 4 2 2 2" xfId="31244"/>
    <cellStyle name="Normal 17 2 2 5 4 2 3" xfId="23735"/>
    <cellStyle name="Normal 17 2 2 5 4 3" xfId="11429"/>
    <cellStyle name="Normal 17 2 2 5 4 3 2" xfId="27635"/>
    <cellStyle name="Normal 17 2 2 5 4 4" xfId="20030"/>
    <cellStyle name="Normal 17 2 2 5 5" xfId="4288"/>
    <cellStyle name="Normal 17 2 2 5 5 2" xfId="7958"/>
    <cellStyle name="Normal 17 2 2 5 5 2 2" xfId="15465"/>
    <cellStyle name="Normal 17 2 2 5 5 2 2 2" xfId="31671"/>
    <cellStyle name="Normal 17 2 2 5 5 2 3" xfId="24164"/>
    <cellStyle name="Normal 17 2 2 5 5 3" xfId="11851"/>
    <cellStyle name="Normal 17 2 2 5 5 3 2" xfId="28057"/>
    <cellStyle name="Normal 17 2 2 5 5 4" xfId="20494"/>
    <cellStyle name="Normal 17 2 2 5 6" xfId="4713"/>
    <cellStyle name="Normal 17 2 2 5 6 2" xfId="8383"/>
    <cellStyle name="Normal 17 2 2 5 6 2 2" xfId="15890"/>
    <cellStyle name="Normal 17 2 2 5 6 2 2 2" xfId="32096"/>
    <cellStyle name="Normal 17 2 2 5 6 2 3" xfId="24589"/>
    <cellStyle name="Normal 17 2 2 5 6 3" xfId="12276"/>
    <cellStyle name="Normal 17 2 2 5 6 3 2" xfId="28482"/>
    <cellStyle name="Normal 17 2 2 5 6 4" xfId="20919"/>
    <cellStyle name="Normal 17 2 2 5 7" xfId="5141"/>
    <cellStyle name="Normal 17 2 2 5 7 2" xfId="8806"/>
    <cellStyle name="Normal 17 2 2 5 7 2 2" xfId="16313"/>
    <cellStyle name="Normal 17 2 2 5 7 2 2 2" xfId="32519"/>
    <cellStyle name="Normal 17 2 2 5 7 2 3" xfId="25012"/>
    <cellStyle name="Normal 17 2 2 5 7 3" xfId="12698"/>
    <cellStyle name="Normal 17 2 2 5 7 3 2" xfId="28904"/>
    <cellStyle name="Normal 17 2 2 5 7 4" xfId="21347"/>
    <cellStyle name="Normal 17 2 2 5 8" xfId="5812"/>
    <cellStyle name="Normal 17 2 2 5 8 2" xfId="13327"/>
    <cellStyle name="Normal 17 2 2 5 8 2 2" xfId="29533"/>
    <cellStyle name="Normal 17 2 2 5 8 3" xfId="22018"/>
    <cellStyle name="Normal 17 2 2 5 9" xfId="9739"/>
    <cellStyle name="Normal 17 2 2 5 9 2" xfId="25945"/>
    <cellStyle name="Normal 17 2 2 6" xfId="2040"/>
    <cellStyle name="Normal 17 2 2 6 2" xfId="2953"/>
    <cellStyle name="Normal 17 2 2 6 2 2" xfId="6735"/>
    <cellStyle name="Normal 17 2 2 6 2 2 2" xfId="14246"/>
    <cellStyle name="Normal 17 2 2 6 2 2 2 2" xfId="30452"/>
    <cellStyle name="Normal 17 2 2 6 2 2 3" xfId="22941"/>
    <cellStyle name="Normal 17 2 2 6 2 3" xfId="10646"/>
    <cellStyle name="Normal 17 2 2 6 2 3 2" xfId="26852"/>
    <cellStyle name="Normal 17 2 2 6 2 4" xfId="19175"/>
    <cellStyle name="Normal 17 2 2 6 3" xfId="5879"/>
    <cellStyle name="Normal 17 2 2 6 3 2" xfId="13393"/>
    <cellStyle name="Normal 17 2 2 6 3 2 2" xfId="29599"/>
    <cellStyle name="Normal 17 2 2 6 3 3" xfId="22085"/>
    <cellStyle name="Normal 17 2 2 6 4" xfId="9802"/>
    <cellStyle name="Normal 17 2 2 6 4 2" xfId="26008"/>
    <cellStyle name="Normal 17 2 2 6 5" xfId="18329"/>
    <cellStyle name="Normal 17 2 2 7" xfId="2528"/>
    <cellStyle name="Normal 17 2 2 7 2" xfId="6312"/>
    <cellStyle name="Normal 17 2 2 7 2 2" xfId="13824"/>
    <cellStyle name="Normal 17 2 2 7 2 2 2" xfId="30030"/>
    <cellStyle name="Normal 17 2 2 7 2 3" xfId="22518"/>
    <cellStyle name="Normal 17 2 2 7 3" xfId="10224"/>
    <cellStyle name="Normal 17 2 2 7 3 2" xfId="26430"/>
    <cellStyle name="Normal 17 2 2 7 4" xfId="18752"/>
    <cellStyle name="Normal 17 2 2 8" xfId="3401"/>
    <cellStyle name="Normal 17 2 2 8 2" xfId="7162"/>
    <cellStyle name="Normal 17 2 2 8 2 2" xfId="14672"/>
    <cellStyle name="Normal 17 2 2 8 2 2 2" xfId="30878"/>
    <cellStyle name="Normal 17 2 2 8 2 3" xfId="23368"/>
    <cellStyle name="Normal 17 2 2 8 3" xfId="11069"/>
    <cellStyle name="Normal 17 2 2 8 3 2" xfId="27275"/>
    <cellStyle name="Normal 17 2 2 8 4" xfId="19619"/>
    <cellStyle name="Normal 17 2 2 9" xfId="3928"/>
    <cellStyle name="Normal 17 2 2 9 2" xfId="7598"/>
    <cellStyle name="Normal 17 2 2 9 2 2" xfId="15105"/>
    <cellStyle name="Normal 17 2 2 9 2 2 2" xfId="31311"/>
    <cellStyle name="Normal 17 2 2 9 2 3" xfId="23804"/>
    <cellStyle name="Normal 17 2 2 9 3" xfId="11491"/>
    <cellStyle name="Normal 17 2 2 9 3 2" xfId="27697"/>
    <cellStyle name="Normal 17 2 2 9 4" xfId="20134"/>
    <cellStyle name="Normal 17 2 3" xfId="484"/>
    <cellStyle name="Normal 17 2 3 10" xfId="5283"/>
    <cellStyle name="Normal 17 2 3 10 2" xfId="12832"/>
    <cellStyle name="Normal 17 2 3 10 2 2" xfId="29038"/>
    <cellStyle name="Normal 17 2 3 10 3" xfId="21489"/>
    <cellStyle name="Normal 17 2 3 11" xfId="9398"/>
    <cellStyle name="Normal 17 2 3 11 2" xfId="25604"/>
    <cellStyle name="Normal 17 2 3 12" xfId="17915"/>
    <cellStyle name="Normal 17 2 3 2" xfId="555"/>
    <cellStyle name="Normal 17 2 3 2 10" xfId="9465"/>
    <cellStyle name="Normal 17 2 3 2 10 2" xfId="25671"/>
    <cellStyle name="Normal 17 2 3 2 11" xfId="17983"/>
    <cellStyle name="Normal 17 2 3 2 2" xfId="1961"/>
    <cellStyle name="Normal 17 2 3 2 2 10" xfId="18266"/>
    <cellStyle name="Normal 17 2 3 2 2 2" xfId="2467"/>
    <cellStyle name="Normal 17 2 3 2 2 2 2" xfId="3314"/>
    <cellStyle name="Normal 17 2 3 2 2 2 2 2" xfId="7096"/>
    <cellStyle name="Normal 17 2 3 2 2 2 2 2 2" xfId="14607"/>
    <cellStyle name="Normal 17 2 3 2 2 2 2 2 2 2" xfId="30813"/>
    <cellStyle name="Normal 17 2 3 2 2 2 2 2 3" xfId="23302"/>
    <cellStyle name="Normal 17 2 3 2 2 2 2 3" xfId="11007"/>
    <cellStyle name="Normal 17 2 3 2 2 2 2 3 2" xfId="27213"/>
    <cellStyle name="Normal 17 2 3 2 2 2 2 4" xfId="19536"/>
    <cellStyle name="Normal 17 2 3 2 2 2 3" xfId="6251"/>
    <cellStyle name="Normal 17 2 3 2 2 2 3 2" xfId="13763"/>
    <cellStyle name="Normal 17 2 3 2 2 2 3 2 2" xfId="29969"/>
    <cellStyle name="Normal 17 2 3 2 2 2 3 3" xfId="22457"/>
    <cellStyle name="Normal 17 2 3 2 2 2 4" xfId="10163"/>
    <cellStyle name="Normal 17 2 3 2 2 2 4 2" xfId="26369"/>
    <cellStyle name="Normal 17 2 3 2 2 2 5" xfId="18691"/>
    <cellStyle name="Normal 17 2 3 2 2 3" xfId="2889"/>
    <cellStyle name="Normal 17 2 3 2 2 3 2" xfId="6673"/>
    <cellStyle name="Normal 17 2 3 2 2 3 2 2" xfId="14185"/>
    <cellStyle name="Normal 17 2 3 2 2 3 2 2 2" xfId="30391"/>
    <cellStyle name="Normal 17 2 3 2 2 3 2 3" xfId="22879"/>
    <cellStyle name="Normal 17 2 3 2 2 3 3" xfId="10585"/>
    <cellStyle name="Normal 17 2 3 2 2 3 3 2" xfId="26791"/>
    <cellStyle name="Normal 17 2 3 2 2 3 4" xfId="19113"/>
    <cellStyle name="Normal 17 2 3 2 2 4" xfId="3820"/>
    <cellStyle name="Normal 17 2 3 2 2 4 2" xfId="7530"/>
    <cellStyle name="Normal 17 2 3 2 2 4 2 2" xfId="15039"/>
    <cellStyle name="Normal 17 2 3 2 2 4 2 2 2" xfId="31245"/>
    <cellStyle name="Normal 17 2 3 2 2 4 2 3" xfId="23736"/>
    <cellStyle name="Normal 17 2 3 2 2 4 3" xfId="11430"/>
    <cellStyle name="Normal 17 2 3 2 2 4 3 2" xfId="27636"/>
    <cellStyle name="Normal 17 2 3 2 2 4 4" xfId="20031"/>
    <cellStyle name="Normal 17 2 3 2 2 5" xfId="4289"/>
    <cellStyle name="Normal 17 2 3 2 2 5 2" xfId="7959"/>
    <cellStyle name="Normal 17 2 3 2 2 5 2 2" xfId="15466"/>
    <cellStyle name="Normal 17 2 3 2 2 5 2 2 2" xfId="31672"/>
    <cellStyle name="Normal 17 2 3 2 2 5 2 3" xfId="24165"/>
    <cellStyle name="Normal 17 2 3 2 2 5 3" xfId="11852"/>
    <cellStyle name="Normal 17 2 3 2 2 5 3 2" xfId="28058"/>
    <cellStyle name="Normal 17 2 3 2 2 5 4" xfId="20495"/>
    <cellStyle name="Normal 17 2 3 2 2 6" xfId="4714"/>
    <cellStyle name="Normal 17 2 3 2 2 6 2" xfId="8384"/>
    <cellStyle name="Normal 17 2 3 2 2 6 2 2" xfId="15891"/>
    <cellStyle name="Normal 17 2 3 2 2 6 2 2 2" xfId="32097"/>
    <cellStyle name="Normal 17 2 3 2 2 6 2 3" xfId="24590"/>
    <cellStyle name="Normal 17 2 3 2 2 6 3" xfId="12277"/>
    <cellStyle name="Normal 17 2 3 2 2 6 3 2" xfId="28483"/>
    <cellStyle name="Normal 17 2 3 2 2 6 4" xfId="20920"/>
    <cellStyle name="Normal 17 2 3 2 2 7" xfId="5142"/>
    <cellStyle name="Normal 17 2 3 2 2 7 2" xfId="8807"/>
    <cellStyle name="Normal 17 2 3 2 2 7 2 2" xfId="16314"/>
    <cellStyle name="Normal 17 2 3 2 2 7 2 2 2" xfId="32520"/>
    <cellStyle name="Normal 17 2 3 2 2 7 2 3" xfId="25013"/>
    <cellStyle name="Normal 17 2 3 2 2 7 3" xfId="12699"/>
    <cellStyle name="Normal 17 2 3 2 2 7 3 2" xfId="28905"/>
    <cellStyle name="Normal 17 2 3 2 2 7 4" xfId="21348"/>
    <cellStyle name="Normal 17 2 3 2 2 8" xfId="5813"/>
    <cellStyle name="Normal 17 2 3 2 2 8 2" xfId="13328"/>
    <cellStyle name="Normal 17 2 3 2 2 8 2 2" xfId="29534"/>
    <cellStyle name="Normal 17 2 3 2 2 8 3" xfId="22019"/>
    <cellStyle name="Normal 17 2 3 2 2 9" xfId="9740"/>
    <cellStyle name="Normal 17 2 3 2 2 9 2" xfId="25946"/>
    <cellStyle name="Normal 17 2 3 2 3" xfId="2126"/>
    <cellStyle name="Normal 17 2 3 2 3 2" xfId="3039"/>
    <cellStyle name="Normal 17 2 3 2 3 2 2" xfId="6821"/>
    <cellStyle name="Normal 17 2 3 2 3 2 2 2" xfId="14332"/>
    <cellStyle name="Normal 17 2 3 2 3 2 2 2 2" xfId="30538"/>
    <cellStyle name="Normal 17 2 3 2 3 2 2 3" xfId="23027"/>
    <cellStyle name="Normal 17 2 3 2 3 2 3" xfId="10732"/>
    <cellStyle name="Normal 17 2 3 2 3 2 3 2" xfId="26938"/>
    <cellStyle name="Normal 17 2 3 2 3 2 4" xfId="19261"/>
    <cellStyle name="Normal 17 2 3 2 3 3" xfId="5965"/>
    <cellStyle name="Normal 17 2 3 2 3 3 2" xfId="13479"/>
    <cellStyle name="Normal 17 2 3 2 3 3 2 2" xfId="29685"/>
    <cellStyle name="Normal 17 2 3 2 3 3 3" xfId="22171"/>
    <cellStyle name="Normal 17 2 3 2 3 4" xfId="9888"/>
    <cellStyle name="Normal 17 2 3 2 3 4 2" xfId="26094"/>
    <cellStyle name="Normal 17 2 3 2 3 5" xfId="18415"/>
    <cellStyle name="Normal 17 2 3 2 4" xfId="2614"/>
    <cellStyle name="Normal 17 2 3 2 4 2" xfId="6398"/>
    <cellStyle name="Normal 17 2 3 2 4 2 2" xfId="13910"/>
    <cellStyle name="Normal 17 2 3 2 4 2 2 2" xfId="30116"/>
    <cellStyle name="Normal 17 2 3 2 4 2 3" xfId="22604"/>
    <cellStyle name="Normal 17 2 3 2 4 3" xfId="10310"/>
    <cellStyle name="Normal 17 2 3 2 4 3 2" xfId="26516"/>
    <cellStyle name="Normal 17 2 3 2 4 4" xfId="18838"/>
    <cellStyle name="Normal 17 2 3 2 5" xfId="3490"/>
    <cellStyle name="Normal 17 2 3 2 5 2" xfId="7248"/>
    <cellStyle name="Normal 17 2 3 2 5 2 2" xfId="14758"/>
    <cellStyle name="Normal 17 2 3 2 5 2 2 2" xfId="30964"/>
    <cellStyle name="Normal 17 2 3 2 5 2 3" xfId="23454"/>
    <cellStyle name="Normal 17 2 3 2 5 3" xfId="11155"/>
    <cellStyle name="Normal 17 2 3 2 5 3 2" xfId="27361"/>
    <cellStyle name="Normal 17 2 3 2 5 4" xfId="19708"/>
    <cellStyle name="Normal 17 2 3 2 6" xfId="4014"/>
    <cellStyle name="Normal 17 2 3 2 6 2" xfId="7684"/>
    <cellStyle name="Normal 17 2 3 2 6 2 2" xfId="15191"/>
    <cellStyle name="Normal 17 2 3 2 6 2 2 2" xfId="31397"/>
    <cellStyle name="Normal 17 2 3 2 6 2 3" xfId="23890"/>
    <cellStyle name="Normal 17 2 3 2 6 3" xfId="11577"/>
    <cellStyle name="Normal 17 2 3 2 6 3 2" xfId="27783"/>
    <cellStyle name="Normal 17 2 3 2 6 4" xfId="20220"/>
    <cellStyle name="Normal 17 2 3 2 7" xfId="4439"/>
    <cellStyle name="Normal 17 2 3 2 7 2" xfId="8109"/>
    <cellStyle name="Normal 17 2 3 2 7 2 2" xfId="15616"/>
    <cellStyle name="Normal 17 2 3 2 7 2 2 2" xfId="31822"/>
    <cellStyle name="Normal 17 2 3 2 7 2 3" xfId="24315"/>
    <cellStyle name="Normal 17 2 3 2 7 3" xfId="12002"/>
    <cellStyle name="Normal 17 2 3 2 7 3 2" xfId="28208"/>
    <cellStyle name="Normal 17 2 3 2 7 4" xfId="20645"/>
    <cellStyle name="Normal 17 2 3 2 8" xfId="4864"/>
    <cellStyle name="Normal 17 2 3 2 8 2" xfId="8532"/>
    <cellStyle name="Normal 17 2 3 2 8 2 2" xfId="16039"/>
    <cellStyle name="Normal 17 2 3 2 8 2 2 2" xfId="32245"/>
    <cellStyle name="Normal 17 2 3 2 8 2 3" xfId="24738"/>
    <cellStyle name="Normal 17 2 3 2 8 3" xfId="12424"/>
    <cellStyle name="Normal 17 2 3 2 8 3 2" xfId="28630"/>
    <cellStyle name="Normal 17 2 3 2 8 4" xfId="21070"/>
    <cellStyle name="Normal 17 2 3 2 9" xfId="5350"/>
    <cellStyle name="Normal 17 2 3 2 9 2" xfId="12899"/>
    <cellStyle name="Normal 17 2 3 2 9 2 2" xfId="29105"/>
    <cellStyle name="Normal 17 2 3 2 9 3" xfId="21556"/>
    <cellStyle name="Normal 17 2 3 3" xfId="1962"/>
    <cellStyle name="Normal 17 2 3 3 10" xfId="18267"/>
    <cellStyle name="Normal 17 2 3 3 2" xfId="2468"/>
    <cellStyle name="Normal 17 2 3 3 2 2" xfId="3315"/>
    <cellStyle name="Normal 17 2 3 3 2 2 2" xfId="7097"/>
    <cellStyle name="Normal 17 2 3 3 2 2 2 2" xfId="14608"/>
    <cellStyle name="Normal 17 2 3 3 2 2 2 2 2" xfId="30814"/>
    <cellStyle name="Normal 17 2 3 3 2 2 2 3" xfId="23303"/>
    <cellStyle name="Normal 17 2 3 3 2 2 3" xfId="11008"/>
    <cellStyle name="Normal 17 2 3 3 2 2 3 2" xfId="27214"/>
    <cellStyle name="Normal 17 2 3 3 2 2 4" xfId="19537"/>
    <cellStyle name="Normal 17 2 3 3 2 3" xfId="6252"/>
    <cellStyle name="Normal 17 2 3 3 2 3 2" xfId="13764"/>
    <cellStyle name="Normal 17 2 3 3 2 3 2 2" xfId="29970"/>
    <cellStyle name="Normal 17 2 3 3 2 3 3" xfId="22458"/>
    <cellStyle name="Normal 17 2 3 3 2 4" xfId="10164"/>
    <cellStyle name="Normal 17 2 3 3 2 4 2" xfId="26370"/>
    <cellStyle name="Normal 17 2 3 3 2 5" xfId="18692"/>
    <cellStyle name="Normal 17 2 3 3 3" xfId="2890"/>
    <cellStyle name="Normal 17 2 3 3 3 2" xfId="6674"/>
    <cellStyle name="Normal 17 2 3 3 3 2 2" xfId="14186"/>
    <cellStyle name="Normal 17 2 3 3 3 2 2 2" xfId="30392"/>
    <cellStyle name="Normal 17 2 3 3 3 2 3" xfId="22880"/>
    <cellStyle name="Normal 17 2 3 3 3 3" xfId="10586"/>
    <cellStyle name="Normal 17 2 3 3 3 3 2" xfId="26792"/>
    <cellStyle name="Normal 17 2 3 3 3 4" xfId="19114"/>
    <cellStyle name="Normal 17 2 3 3 4" xfId="3821"/>
    <cellStyle name="Normal 17 2 3 3 4 2" xfId="7531"/>
    <cellStyle name="Normal 17 2 3 3 4 2 2" xfId="15040"/>
    <cellStyle name="Normal 17 2 3 3 4 2 2 2" xfId="31246"/>
    <cellStyle name="Normal 17 2 3 3 4 2 3" xfId="23737"/>
    <cellStyle name="Normal 17 2 3 3 4 3" xfId="11431"/>
    <cellStyle name="Normal 17 2 3 3 4 3 2" xfId="27637"/>
    <cellStyle name="Normal 17 2 3 3 4 4" xfId="20032"/>
    <cellStyle name="Normal 17 2 3 3 5" xfId="4290"/>
    <cellStyle name="Normal 17 2 3 3 5 2" xfId="7960"/>
    <cellStyle name="Normal 17 2 3 3 5 2 2" xfId="15467"/>
    <cellStyle name="Normal 17 2 3 3 5 2 2 2" xfId="31673"/>
    <cellStyle name="Normal 17 2 3 3 5 2 3" xfId="24166"/>
    <cellStyle name="Normal 17 2 3 3 5 3" xfId="11853"/>
    <cellStyle name="Normal 17 2 3 3 5 3 2" xfId="28059"/>
    <cellStyle name="Normal 17 2 3 3 5 4" xfId="20496"/>
    <cellStyle name="Normal 17 2 3 3 6" xfId="4715"/>
    <cellStyle name="Normal 17 2 3 3 6 2" xfId="8385"/>
    <cellStyle name="Normal 17 2 3 3 6 2 2" xfId="15892"/>
    <cellStyle name="Normal 17 2 3 3 6 2 2 2" xfId="32098"/>
    <cellStyle name="Normal 17 2 3 3 6 2 3" xfId="24591"/>
    <cellStyle name="Normal 17 2 3 3 6 3" xfId="12278"/>
    <cellStyle name="Normal 17 2 3 3 6 3 2" xfId="28484"/>
    <cellStyle name="Normal 17 2 3 3 6 4" xfId="20921"/>
    <cellStyle name="Normal 17 2 3 3 7" xfId="5143"/>
    <cellStyle name="Normal 17 2 3 3 7 2" xfId="8808"/>
    <cellStyle name="Normal 17 2 3 3 7 2 2" xfId="16315"/>
    <cellStyle name="Normal 17 2 3 3 7 2 2 2" xfId="32521"/>
    <cellStyle name="Normal 17 2 3 3 7 2 3" xfId="25014"/>
    <cellStyle name="Normal 17 2 3 3 7 3" xfId="12700"/>
    <cellStyle name="Normal 17 2 3 3 7 3 2" xfId="28906"/>
    <cellStyle name="Normal 17 2 3 3 7 4" xfId="21349"/>
    <cellStyle name="Normal 17 2 3 3 8" xfId="5814"/>
    <cellStyle name="Normal 17 2 3 3 8 2" xfId="13329"/>
    <cellStyle name="Normal 17 2 3 3 8 2 2" xfId="29535"/>
    <cellStyle name="Normal 17 2 3 3 8 3" xfId="22020"/>
    <cellStyle name="Normal 17 2 3 3 9" xfId="9741"/>
    <cellStyle name="Normal 17 2 3 3 9 2" xfId="25947"/>
    <cellStyle name="Normal 17 2 3 4" xfId="2059"/>
    <cellStyle name="Normal 17 2 3 4 2" xfId="2972"/>
    <cellStyle name="Normal 17 2 3 4 2 2" xfId="6754"/>
    <cellStyle name="Normal 17 2 3 4 2 2 2" xfId="14265"/>
    <cellStyle name="Normal 17 2 3 4 2 2 2 2" xfId="30471"/>
    <cellStyle name="Normal 17 2 3 4 2 2 3" xfId="22960"/>
    <cellStyle name="Normal 17 2 3 4 2 3" xfId="10665"/>
    <cellStyle name="Normal 17 2 3 4 2 3 2" xfId="26871"/>
    <cellStyle name="Normal 17 2 3 4 2 4" xfId="19194"/>
    <cellStyle name="Normal 17 2 3 4 3" xfId="5898"/>
    <cellStyle name="Normal 17 2 3 4 3 2" xfId="13412"/>
    <cellStyle name="Normal 17 2 3 4 3 2 2" xfId="29618"/>
    <cellStyle name="Normal 17 2 3 4 3 3" xfId="22104"/>
    <cellStyle name="Normal 17 2 3 4 4" xfId="9821"/>
    <cellStyle name="Normal 17 2 3 4 4 2" xfId="26027"/>
    <cellStyle name="Normal 17 2 3 4 5" xfId="18348"/>
    <cellStyle name="Normal 17 2 3 5" xfId="2547"/>
    <cellStyle name="Normal 17 2 3 5 2" xfId="6331"/>
    <cellStyle name="Normal 17 2 3 5 2 2" xfId="13843"/>
    <cellStyle name="Normal 17 2 3 5 2 2 2" xfId="30049"/>
    <cellStyle name="Normal 17 2 3 5 2 3" xfId="22537"/>
    <cellStyle name="Normal 17 2 3 5 3" xfId="10243"/>
    <cellStyle name="Normal 17 2 3 5 3 2" xfId="26449"/>
    <cellStyle name="Normal 17 2 3 5 4" xfId="18771"/>
    <cellStyle name="Normal 17 2 3 6" xfId="3423"/>
    <cellStyle name="Normal 17 2 3 6 2" xfId="7181"/>
    <cellStyle name="Normal 17 2 3 6 2 2" xfId="14691"/>
    <cellStyle name="Normal 17 2 3 6 2 2 2" xfId="30897"/>
    <cellStyle name="Normal 17 2 3 6 2 3" xfId="23387"/>
    <cellStyle name="Normal 17 2 3 6 3" xfId="11088"/>
    <cellStyle name="Normal 17 2 3 6 3 2" xfId="27294"/>
    <cellStyle name="Normal 17 2 3 6 4" xfId="19641"/>
    <cellStyle name="Normal 17 2 3 7" xfId="3947"/>
    <cellStyle name="Normal 17 2 3 7 2" xfId="7617"/>
    <cellStyle name="Normal 17 2 3 7 2 2" xfId="15124"/>
    <cellStyle name="Normal 17 2 3 7 2 2 2" xfId="31330"/>
    <cellStyle name="Normal 17 2 3 7 2 3" xfId="23823"/>
    <cellStyle name="Normal 17 2 3 7 3" xfId="11510"/>
    <cellStyle name="Normal 17 2 3 7 3 2" xfId="27716"/>
    <cellStyle name="Normal 17 2 3 7 4" xfId="20153"/>
    <cellStyle name="Normal 17 2 3 8" xfId="4372"/>
    <cellStyle name="Normal 17 2 3 8 2" xfId="8042"/>
    <cellStyle name="Normal 17 2 3 8 2 2" xfId="15549"/>
    <cellStyle name="Normal 17 2 3 8 2 2 2" xfId="31755"/>
    <cellStyle name="Normal 17 2 3 8 2 3" xfId="24248"/>
    <cellStyle name="Normal 17 2 3 8 3" xfId="11935"/>
    <cellStyle name="Normal 17 2 3 8 3 2" xfId="28141"/>
    <cellStyle name="Normal 17 2 3 8 4" xfId="20578"/>
    <cellStyle name="Normal 17 2 3 9" xfId="4796"/>
    <cellStyle name="Normal 17 2 3 9 2" xfId="8465"/>
    <cellStyle name="Normal 17 2 3 9 2 2" xfId="15972"/>
    <cellStyle name="Normal 17 2 3 9 2 2 2" xfId="32178"/>
    <cellStyle name="Normal 17 2 3 9 2 3" xfId="24671"/>
    <cellStyle name="Normal 17 2 3 9 3" xfId="12357"/>
    <cellStyle name="Normal 17 2 3 9 3 2" xfId="28563"/>
    <cellStyle name="Normal 17 2 3 9 4" xfId="21002"/>
    <cellStyle name="Normal 17 2 4" xfId="506"/>
    <cellStyle name="Normal 17 2 4 10" xfId="5305"/>
    <cellStyle name="Normal 17 2 4 10 2" xfId="12854"/>
    <cellStyle name="Normal 17 2 4 10 2 2" xfId="29060"/>
    <cellStyle name="Normal 17 2 4 10 3" xfId="21511"/>
    <cellStyle name="Normal 17 2 4 11" xfId="9420"/>
    <cellStyle name="Normal 17 2 4 11 2" xfId="25626"/>
    <cellStyle name="Normal 17 2 4 12" xfId="17937"/>
    <cellStyle name="Normal 17 2 4 2" xfId="577"/>
    <cellStyle name="Normal 17 2 4 2 10" xfId="9487"/>
    <cellStyle name="Normal 17 2 4 2 10 2" xfId="25693"/>
    <cellStyle name="Normal 17 2 4 2 11" xfId="18005"/>
    <cellStyle name="Normal 17 2 4 2 2" xfId="1963"/>
    <cellStyle name="Normal 17 2 4 2 2 10" xfId="18268"/>
    <cellStyle name="Normal 17 2 4 2 2 2" xfId="2469"/>
    <cellStyle name="Normal 17 2 4 2 2 2 2" xfId="3316"/>
    <cellStyle name="Normal 17 2 4 2 2 2 2 2" xfId="7098"/>
    <cellStyle name="Normal 17 2 4 2 2 2 2 2 2" xfId="14609"/>
    <cellStyle name="Normal 17 2 4 2 2 2 2 2 2 2" xfId="30815"/>
    <cellStyle name="Normal 17 2 4 2 2 2 2 2 3" xfId="23304"/>
    <cellStyle name="Normal 17 2 4 2 2 2 2 3" xfId="11009"/>
    <cellStyle name="Normal 17 2 4 2 2 2 2 3 2" xfId="27215"/>
    <cellStyle name="Normal 17 2 4 2 2 2 2 4" xfId="19538"/>
    <cellStyle name="Normal 17 2 4 2 2 2 3" xfId="6253"/>
    <cellStyle name="Normal 17 2 4 2 2 2 3 2" xfId="13765"/>
    <cellStyle name="Normal 17 2 4 2 2 2 3 2 2" xfId="29971"/>
    <cellStyle name="Normal 17 2 4 2 2 2 3 3" xfId="22459"/>
    <cellStyle name="Normal 17 2 4 2 2 2 4" xfId="10165"/>
    <cellStyle name="Normal 17 2 4 2 2 2 4 2" xfId="26371"/>
    <cellStyle name="Normal 17 2 4 2 2 2 5" xfId="18693"/>
    <cellStyle name="Normal 17 2 4 2 2 3" xfId="2891"/>
    <cellStyle name="Normal 17 2 4 2 2 3 2" xfId="6675"/>
    <cellStyle name="Normal 17 2 4 2 2 3 2 2" xfId="14187"/>
    <cellStyle name="Normal 17 2 4 2 2 3 2 2 2" xfId="30393"/>
    <cellStyle name="Normal 17 2 4 2 2 3 2 3" xfId="22881"/>
    <cellStyle name="Normal 17 2 4 2 2 3 3" xfId="10587"/>
    <cellStyle name="Normal 17 2 4 2 2 3 3 2" xfId="26793"/>
    <cellStyle name="Normal 17 2 4 2 2 3 4" xfId="19115"/>
    <cellStyle name="Normal 17 2 4 2 2 4" xfId="3822"/>
    <cellStyle name="Normal 17 2 4 2 2 4 2" xfId="7532"/>
    <cellStyle name="Normal 17 2 4 2 2 4 2 2" xfId="15041"/>
    <cellStyle name="Normal 17 2 4 2 2 4 2 2 2" xfId="31247"/>
    <cellStyle name="Normal 17 2 4 2 2 4 2 3" xfId="23738"/>
    <cellStyle name="Normal 17 2 4 2 2 4 3" xfId="11432"/>
    <cellStyle name="Normal 17 2 4 2 2 4 3 2" xfId="27638"/>
    <cellStyle name="Normal 17 2 4 2 2 4 4" xfId="20033"/>
    <cellStyle name="Normal 17 2 4 2 2 5" xfId="4291"/>
    <cellStyle name="Normal 17 2 4 2 2 5 2" xfId="7961"/>
    <cellStyle name="Normal 17 2 4 2 2 5 2 2" xfId="15468"/>
    <cellStyle name="Normal 17 2 4 2 2 5 2 2 2" xfId="31674"/>
    <cellStyle name="Normal 17 2 4 2 2 5 2 3" xfId="24167"/>
    <cellStyle name="Normal 17 2 4 2 2 5 3" xfId="11854"/>
    <cellStyle name="Normal 17 2 4 2 2 5 3 2" xfId="28060"/>
    <cellStyle name="Normal 17 2 4 2 2 5 4" xfId="20497"/>
    <cellStyle name="Normal 17 2 4 2 2 6" xfId="4716"/>
    <cellStyle name="Normal 17 2 4 2 2 6 2" xfId="8386"/>
    <cellStyle name="Normal 17 2 4 2 2 6 2 2" xfId="15893"/>
    <cellStyle name="Normal 17 2 4 2 2 6 2 2 2" xfId="32099"/>
    <cellStyle name="Normal 17 2 4 2 2 6 2 3" xfId="24592"/>
    <cellStyle name="Normal 17 2 4 2 2 6 3" xfId="12279"/>
    <cellStyle name="Normal 17 2 4 2 2 6 3 2" xfId="28485"/>
    <cellStyle name="Normal 17 2 4 2 2 6 4" xfId="20922"/>
    <cellStyle name="Normal 17 2 4 2 2 7" xfId="5144"/>
    <cellStyle name="Normal 17 2 4 2 2 7 2" xfId="8809"/>
    <cellStyle name="Normal 17 2 4 2 2 7 2 2" xfId="16316"/>
    <cellStyle name="Normal 17 2 4 2 2 7 2 2 2" xfId="32522"/>
    <cellStyle name="Normal 17 2 4 2 2 7 2 3" xfId="25015"/>
    <cellStyle name="Normal 17 2 4 2 2 7 3" xfId="12701"/>
    <cellStyle name="Normal 17 2 4 2 2 7 3 2" xfId="28907"/>
    <cellStyle name="Normal 17 2 4 2 2 7 4" xfId="21350"/>
    <cellStyle name="Normal 17 2 4 2 2 8" xfId="5815"/>
    <cellStyle name="Normal 17 2 4 2 2 8 2" xfId="13330"/>
    <cellStyle name="Normal 17 2 4 2 2 8 2 2" xfId="29536"/>
    <cellStyle name="Normal 17 2 4 2 2 8 3" xfId="22021"/>
    <cellStyle name="Normal 17 2 4 2 2 9" xfId="9742"/>
    <cellStyle name="Normal 17 2 4 2 2 9 2" xfId="25948"/>
    <cellStyle name="Normal 17 2 4 2 3" xfId="2148"/>
    <cellStyle name="Normal 17 2 4 2 3 2" xfId="3061"/>
    <cellStyle name="Normal 17 2 4 2 3 2 2" xfId="6843"/>
    <cellStyle name="Normal 17 2 4 2 3 2 2 2" xfId="14354"/>
    <cellStyle name="Normal 17 2 4 2 3 2 2 2 2" xfId="30560"/>
    <cellStyle name="Normal 17 2 4 2 3 2 2 3" xfId="23049"/>
    <cellStyle name="Normal 17 2 4 2 3 2 3" xfId="10754"/>
    <cellStyle name="Normal 17 2 4 2 3 2 3 2" xfId="26960"/>
    <cellStyle name="Normal 17 2 4 2 3 2 4" xfId="19283"/>
    <cellStyle name="Normal 17 2 4 2 3 3" xfId="5987"/>
    <cellStyle name="Normal 17 2 4 2 3 3 2" xfId="13501"/>
    <cellStyle name="Normal 17 2 4 2 3 3 2 2" xfId="29707"/>
    <cellStyle name="Normal 17 2 4 2 3 3 3" xfId="22193"/>
    <cellStyle name="Normal 17 2 4 2 3 4" xfId="9910"/>
    <cellStyle name="Normal 17 2 4 2 3 4 2" xfId="26116"/>
    <cellStyle name="Normal 17 2 4 2 3 5" xfId="18437"/>
    <cellStyle name="Normal 17 2 4 2 4" xfId="2636"/>
    <cellStyle name="Normal 17 2 4 2 4 2" xfId="6420"/>
    <cellStyle name="Normal 17 2 4 2 4 2 2" xfId="13932"/>
    <cellStyle name="Normal 17 2 4 2 4 2 2 2" xfId="30138"/>
    <cellStyle name="Normal 17 2 4 2 4 2 3" xfId="22626"/>
    <cellStyle name="Normal 17 2 4 2 4 3" xfId="10332"/>
    <cellStyle name="Normal 17 2 4 2 4 3 2" xfId="26538"/>
    <cellStyle name="Normal 17 2 4 2 4 4" xfId="18860"/>
    <cellStyle name="Normal 17 2 4 2 5" xfId="3512"/>
    <cellStyle name="Normal 17 2 4 2 5 2" xfId="7270"/>
    <cellStyle name="Normal 17 2 4 2 5 2 2" xfId="14780"/>
    <cellStyle name="Normal 17 2 4 2 5 2 2 2" xfId="30986"/>
    <cellStyle name="Normal 17 2 4 2 5 2 3" xfId="23476"/>
    <cellStyle name="Normal 17 2 4 2 5 3" xfId="11177"/>
    <cellStyle name="Normal 17 2 4 2 5 3 2" xfId="27383"/>
    <cellStyle name="Normal 17 2 4 2 5 4" xfId="19730"/>
    <cellStyle name="Normal 17 2 4 2 6" xfId="4036"/>
    <cellStyle name="Normal 17 2 4 2 6 2" xfId="7706"/>
    <cellStyle name="Normal 17 2 4 2 6 2 2" xfId="15213"/>
    <cellStyle name="Normal 17 2 4 2 6 2 2 2" xfId="31419"/>
    <cellStyle name="Normal 17 2 4 2 6 2 3" xfId="23912"/>
    <cellStyle name="Normal 17 2 4 2 6 3" xfId="11599"/>
    <cellStyle name="Normal 17 2 4 2 6 3 2" xfId="27805"/>
    <cellStyle name="Normal 17 2 4 2 6 4" xfId="20242"/>
    <cellStyle name="Normal 17 2 4 2 7" xfId="4461"/>
    <cellStyle name="Normal 17 2 4 2 7 2" xfId="8131"/>
    <cellStyle name="Normal 17 2 4 2 7 2 2" xfId="15638"/>
    <cellStyle name="Normal 17 2 4 2 7 2 2 2" xfId="31844"/>
    <cellStyle name="Normal 17 2 4 2 7 2 3" xfId="24337"/>
    <cellStyle name="Normal 17 2 4 2 7 3" xfId="12024"/>
    <cellStyle name="Normal 17 2 4 2 7 3 2" xfId="28230"/>
    <cellStyle name="Normal 17 2 4 2 7 4" xfId="20667"/>
    <cellStyle name="Normal 17 2 4 2 8" xfId="4886"/>
    <cellStyle name="Normal 17 2 4 2 8 2" xfId="8554"/>
    <cellStyle name="Normal 17 2 4 2 8 2 2" xfId="16061"/>
    <cellStyle name="Normal 17 2 4 2 8 2 2 2" xfId="32267"/>
    <cellStyle name="Normal 17 2 4 2 8 2 3" xfId="24760"/>
    <cellStyle name="Normal 17 2 4 2 8 3" xfId="12446"/>
    <cellStyle name="Normal 17 2 4 2 8 3 2" xfId="28652"/>
    <cellStyle name="Normal 17 2 4 2 8 4" xfId="21092"/>
    <cellStyle name="Normal 17 2 4 2 9" xfId="5372"/>
    <cellStyle name="Normal 17 2 4 2 9 2" xfId="12921"/>
    <cellStyle name="Normal 17 2 4 2 9 2 2" xfId="29127"/>
    <cellStyle name="Normal 17 2 4 2 9 3" xfId="21578"/>
    <cellStyle name="Normal 17 2 4 3" xfId="1964"/>
    <cellStyle name="Normal 17 2 4 3 10" xfId="18269"/>
    <cellStyle name="Normal 17 2 4 3 2" xfId="2470"/>
    <cellStyle name="Normal 17 2 4 3 2 2" xfId="3317"/>
    <cellStyle name="Normal 17 2 4 3 2 2 2" xfId="7099"/>
    <cellStyle name="Normal 17 2 4 3 2 2 2 2" xfId="14610"/>
    <cellStyle name="Normal 17 2 4 3 2 2 2 2 2" xfId="30816"/>
    <cellStyle name="Normal 17 2 4 3 2 2 2 3" xfId="23305"/>
    <cellStyle name="Normal 17 2 4 3 2 2 3" xfId="11010"/>
    <cellStyle name="Normal 17 2 4 3 2 2 3 2" xfId="27216"/>
    <cellStyle name="Normal 17 2 4 3 2 2 4" xfId="19539"/>
    <cellStyle name="Normal 17 2 4 3 2 3" xfId="6254"/>
    <cellStyle name="Normal 17 2 4 3 2 3 2" xfId="13766"/>
    <cellStyle name="Normal 17 2 4 3 2 3 2 2" xfId="29972"/>
    <cellStyle name="Normal 17 2 4 3 2 3 3" xfId="22460"/>
    <cellStyle name="Normal 17 2 4 3 2 4" xfId="10166"/>
    <cellStyle name="Normal 17 2 4 3 2 4 2" xfId="26372"/>
    <cellStyle name="Normal 17 2 4 3 2 5" xfId="18694"/>
    <cellStyle name="Normal 17 2 4 3 3" xfId="2892"/>
    <cellStyle name="Normal 17 2 4 3 3 2" xfId="6676"/>
    <cellStyle name="Normal 17 2 4 3 3 2 2" xfId="14188"/>
    <cellStyle name="Normal 17 2 4 3 3 2 2 2" xfId="30394"/>
    <cellStyle name="Normal 17 2 4 3 3 2 3" xfId="22882"/>
    <cellStyle name="Normal 17 2 4 3 3 3" xfId="10588"/>
    <cellStyle name="Normal 17 2 4 3 3 3 2" xfId="26794"/>
    <cellStyle name="Normal 17 2 4 3 3 4" xfId="19116"/>
    <cellStyle name="Normal 17 2 4 3 4" xfId="3823"/>
    <cellStyle name="Normal 17 2 4 3 4 2" xfId="7533"/>
    <cellStyle name="Normal 17 2 4 3 4 2 2" xfId="15042"/>
    <cellStyle name="Normal 17 2 4 3 4 2 2 2" xfId="31248"/>
    <cellStyle name="Normal 17 2 4 3 4 2 3" xfId="23739"/>
    <cellStyle name="Normal 17 2 4 3 4 3" xfId="11433"/>
    <cellStyle name="Normal 17 2 4 3 4 3 2" xfId="27639"/>
    <cellStyle name="Normal 17 2 4 3 4 4" xfId="20034"/>
    <cellStyle name="Normal 17 2 4 3 5" xfId="4292"/>
    <cellStyle name="Normal 17 2 4 3 5 2" xfId="7962"/>
    <cellStyle name="Normal 17 2 4 3 5 2 2" xfId="15469"/>
    <cellStyle name="Normal 17 2 4 3 5 2 2 2" xfId="31675"/>
    <cellStyle name="Normal 17 2 4 3 5 2 3" xfId="24168"/>
    <cellStyle name="Normal 17 2 4 3 5 3" xfId="11855"/>
    <cellStyle name="Normal 17 2 4 3 5 3 2" xfId="28061"/>
    <cellStyle name="Normal 17 2 4 3 5 4" xfId="20498"/>
    <cellStyle name="Normal 17 2 4 3 6" xfId="4717"/>
    <cellStyle name="Normal 17 2 4 3 6 2" xfId="8387"/>
    <cellStyle name="Normal 17 2 4 3 6 2 2" xfId="15894"/>
    <cellStyle name="Normal 17 2 4 3 6 2 2 2" xfId="32100"/>
    <cellStyle name="Normal 17 2 4 3 6 2 3" xfId="24593"/>
    <cellStyle name="Normal 17 2 4 3 6 3" xfId="12280"/>
    <cellStyle name="Normal 17 2 4 3 6 3 2" xfId="28486"/>
    <cellStyle name="Normal 17 2 4 3 6 4" xfId="20923"/>
    <cellStyle name="Normal 17 2 4 3 7" xfId="5145"/>
    <cellStyle name="Normal 17 2 4 3 7 2" xfId="8810"/>
    <cellStyle name="Normal 17 2 4 3 7 2 2" xfId="16317"/>
    <cellStyle name="Normal 17 2 4 3 7 2 2 2" xfId="32523"/>
    <cellStyle name="Normal 17 2 4 3 7 2 3" xfId="25016"/>
    <cellStyle name="Normal 17 2 4 3 7 3" xfId="12702"/>
    <cellStyle name="Normal 17 2 4 3 7 3 2" xfId="28908"/>
    <cellStyle name="Normal 17 2 4 3 7 4" xfId="21351"/>
    <cellStyle name="Normal 17 2 4 3 8" xfId="5816"/>
    <cellStyle name="Normal 17 2 4 3 8 2" xfId="13331"/>
    <cellStyle name="Normal 17 2 4 3 8 2 2" xfId="29537"/>
    <cellStyle name="Normal 17 2 4 3 8 3" xfId="22022"/>
    <cellStyle name="Normal 17 2 4 3 9" xfId="9743"/>
    <cellStyle name="Normal 17 2 4 3 9 2" xfId="25949"/>
    <cellStyle name="Normal 17 2 4 4" xfId="2081"/>
    <cellStyle name="Normal 17 2 4 4 2" xfId="2994"/>
    <cellStyle name="Normal 17 2 4 4 2 2" xfId="6776"/>
    <cellStyle name="Normal 17 2 4 4 2 2 2" xfId="14287"/>
    <cellStyle name="Normal 17 2 4 4 2 2 2 2" xfId="30493"/>
    <cellStyle name="Normal 17 2 4 4 2 2 3" xfId="22982"/>
    <cellStyle name="Normal 17 2 4 4 2 3" xfId="10687"/>
    <cellStyle name="Normal 17 2 4 4 2 3 2" xfId="26893"/>
    <cellStyle name="Normal 17 2 4 4 2 4" xfId="19216"/>
    <cellStyle name="Normal 17 2 4 4 3" xfId="5920"/>
    <cellStyle name="Normal 17 2 4 4 3 2" xfId="13434"/>
    <cellStyle name="Normal 17 2 4 4 3 2 2" xfId="29640"/>
    <cellStyle name="Normal 17 2 4 4 3 3" xfId="22126"/>
    <cellStyle name="Normal 17 2 4 4 4" xfId="9843"/>
    <cellStyle name="Normal 17 2 4 4 4 2" xfId="26049"/>
    <cellStyle name="Normal 17 2 4 4 5" xfId="18370"/>
    <cellStyle name="Normal 17 2 4 5" xfId="2569"/>
    <cellStyle name="Normal 17 2 4 5 2" xfId="6353"/>
    <cellStyle name="Normal 17 2 4 5 2 2" xfId="13865"/>
    <cellStyle name="Normal 17 2 4 5 2 2 2" xfId="30071"/>
    <cellStyle name="Normal 17 2 4 5 2 3" xfId="22559"/>
    <cellStyle name="Normal 17 2 4 5 3" xfId="10265"/>
    <cellStyle name="Normal 17 2 4 5 3 2" xfId="26471"/>
    <cellStyle name="Normal 17 2 4 5 4" xfId="18793"/>
    <cellStyle name="Normal 17 2 4 6" xfId="3445"/>
    <cellStyle name="Normal 17 2 4 6 2" xfId="7203"/>
    <cellStyle name="Normal 17 2 4 6 2 2" xfId="14713"/>
    <cellStyle name="Normal 17 2 4 6 2 2 2" xfId="30919"/>
    <cellStyle name="Normal 17 2 4 6 2 3" xfId="23409"/>
    <cellStyle name="Normal 17 2 4 6 3" xfId="11110"/>
    <cellStyle name="Normal 17 2 4 6 3 2" xfId="27316"/>
    <cellStyle name="Normal 17 2 4 6 4" xfId="19663"/>
    <cellStyle name="Normal 17 2 4 7" xfId="3969"/>
    <cellStyle name="Normal 17 2 4 7 2" xfId="7639"/>
    <cellStyle name="Normal 17 2 4 7 2 2" xfId="15146"/>
    <cellStyle name="Normal 17 2 4 7 2 2 2" xfId="31352"/>
    <cellStyle name="Normal 17 2 4 7 2 3" xfId="23845"/>
    <cellStyle name="Normal 17 2 4 7 3" xfId="11532"/>
    <cellStyle name="Normal 17 2 4 7 3 2" xfId="27738"/>
    <cellStyle name="Normal 17 2 4 7 4" xfId="20175"/>
    <cellStyle name="Normal 17 2 4 8" xfId="4394"/>
    <cellStyle name="Normal 17 2 4 8 2" xfId="8064"/>
    <cellStyle name="Normal 17 2 4 8 2 2" xfId="15571"/>
    <cellStyle name="Normal 17 2 4 8 2 2 2" xfId="31777"/>
    <cellStyle name="Normal 17 2 4 8 2 3" xfId="24270"/>
    <cellStyle name="Normal 17 2 4 8 3" xfId="11957"/>
    <cellStyle name="Normal 17 2 4 8 3 2" xfId="28163"/>
    <cellStyle name="Normal 17 2 4 8 4" xfId="20600"/>
    <cellStyle name="Normal 17 2 4 9" xfId="4818"/>
    <cellStyle name="Normal 17 2 4 9 2" xfId="8487"/>
    <cellStyle name="Normal 17 2 4 9 2 2" xfId="15994"/>
    <cellStyle name="Normal 17 2 4 9 2 2 2" xfId="32200"/>
    <cellStyle name="Normal 17 2 4 9 2 3" xfId="24693"/>
    <cellStyle name="Normal 17 2 4 9 3" xfId="12379"/>
    <cellStyle name="Normal 17 2 4 9 3 2" xfId="28585"/>
    <cellStyle name="Normal 17 2 4 9 4" xfId="21024"/>
    <cellStyle name="Normal 17 2 5" xfId="532"/>
    <cellStyle name="Normal 17 2 5 10" xfId="9443"/>
    <cellStyle name="Normal 17 2 5 10 2" xfId="25649"/>
    <cellStyle name="Normal 17 2 5 11" xfId="17960"/>
    <cellStyle name="Normal 17 2 5 2" xfId="1965"/>
    <cellStyle name="Normal 17 2 5 2 10" xfId="18270"/>
    <cellStyle name="Normal 17 2 5 2 2" xfId="2471"/>
    <cellStyle name="Normal 17 2 5 2 2 2" xfId="3318"/>
    <cellStyle name="Normal 17 2 5 2 2 2 2" xfId="7100"/>
    <cellStyle name="Normal 17 2 5 2 2 2 2 2" xfId="14611"/>
    <cellStyle name="Normal 17 2 5 2 2 2 2 2 2" xfId="30817"/>
    <cellStyle name="Normal 17 2 5 2 2 2 2 3" xfId="23306"/>
    <cellStyle name="Normal 17 2 5 2 2 2 3" xfId="11011"/>
    <cellStyle name="Normal 17 2 5 2 2 2 3 2" xfId="27217"/>
    <cellStyle name="Normal 17 2 5 2 2 2 4" xfId="19540"/>
    <cellStyle name="Normal 17 2 5 2 2 3" xfId="6255"/>
    <cellStyle name="Normal 17 2 5 2 2 3 2" xfId="13767"/>
    <cellStyle name="Normal 17 2 5 2 2 3 2 2" xfId="29973"/>
    <cellStyle name="Normal 17 2 5 2 2 3 3" xfId="22461"/>
    <cellStyle name="Normal 17 2 5 2 2 4" xfId="10167"/>
    <cellStyle name="Normal 17 2 5 2 2 4 2" xfId="26373"/>
    <cellStyle name="Normal 17 2 5 2 2 5" xfId="18695"/>
    <cellStyle name="Normal 17 2 5 2 3" xfId="2893"/>
    <cellStyle name="Normal 17 2 5 2 3 2" xfId="6677"/>
    <cellStyle name="Normal 17 2 5 2 3 2 2" xfId="14189"/>
    <cellStyle name="Normal 17 2 5 2 3 2 2 2" xfId="30395"/>
    <cellStyle name="Normal 17 2 5 2 3 2 3" xfId="22883"/>
    <cellStyle name="Normal 17 2 5 2 3 3" xfId="10589"/>
    <cellStyle name="Normal 17 2 5 2 3 3 2" xfId="26795"/>
    <cellStyle name="Normal 17 2 5 2 3 4" xfId="19117"/>
    <cellStyle name="Normal 17 2 5 2 4" xfId="3824"/>
    <cellStyle name="Normal 17 2 5 2 4 2" xfId="7534"/>
    <cellStyle name="Normal 17 2 5 2 4 2 2" xfId="15043"/>
    <cellStyle name="Normal 17 2 5 2 4 2 2 2" xfId="31249"/>
    <cellStyle name="Normal 17 2 5 2 4 2 3" xfId="23740"/>
    <cellStyle name="Normal 17 2 5 2 4 3" xfId="11434"/>
    <cellStyle name="Normal 17 2 5 2 4 3 2" xfId="27640"/>
    <cellStyle name="Normal 17 2 5 2 4 4" xfId="20035"/>
    <cellStyle name="Normal 17 2 5 2 5" xfId="4293"/>
    <cellStyle name="Normal 17 2 5 2 5 2" xfId="7963"/>
    <cellStyle name="Normal 17 2 5 2 5 2 2" xfId="15470"/>
    <cellStyle name="Normal 17 2 5 2 5 2 2 2" xfId="31676"/>
    <cellStyle name="Normal 17 2 5 2 5 2 3" xfId="24169"/>
    <cellStyle name="Normal 17 2 5 2 5 3" xfId="11856"/>
    <cellStyle name="Normal 17 2 5 2 5 3 2" xfId="28062"/>
    <cellStyle name="Normal 17 2 5 2 5 4" xfId="20499"/>
    <cellStyle name="Normal 17 2 5 2 6" xfId="4718"/>
    <cellStyle name="Normal 17 2 5 2 6 2" xfId="8388"/>
    <cellStyle name="Normal 17 2 5 2 6 2 2" xfId="15895"/>
    <cellStyle name="Normal 17 2 5 2 6 2 2 2" xfId="32101"/>
    <cellStyle name="Normal 17 2 5 2 6 2 3" xfId="24594"/>
    <cellStyle name="Normal 17 2 5 2 6 3" xfId="12281"/>
    <cellStyle name="Normal 17 2 5 2 6 3 2" xfId="28487"/>
    <cellStyle name="Normal 17 2 5 2 6 4" xfId="20924"/>
    <cellStyle name="Normal 17 2 5 2 7" xfId="5146"/>
    <cellStyle name="Normal 17 2 5 2 7 2" xfId="8811"/>
    <cellStyle name="Normal 17 2 5 2 7 2 2" xfId="16318"/>
    <cellStyle name="Normal 17 2 5 2 7 2 2 2" xfId="32524"/>
    <cellStyle name="Normal 17 2 5 2 7 2 3" xfId="25017"/>
    <cellStyle name="Normal 17 2 5 2 7 3" xfId="12703"/>
    <cellStyle name="Normal 17 2 5 2 7 3 2" xfId="28909"/>
    <cellStyle name="Normal 17 2 5 2 7 4" xfId="21352"/>
    <cellStyle name="Normal 17 2 5 2 8" xfId="5817"/>
    <cellStyle name="Normal 17 2 5 2 8 2" xfId="13332"/>
    <cellStyle name="Normal 17 2 5 2 8 2 2" xfId="29538"/>
    <cellStyle name="Normal 17 2 5 2 8 3" xfId="22023"/>
    <cellStyle name="Normal 17 2 5 2 9" xfId="9744"/>
    <cellStyle name="Normal 17 2 5 2 9 2" xfId="25950"/>
    <cellStyle name="Normal 17 2 5 3" xfId="2104"/>
    <cellStyle name="Normal 17 2 5 3 2" xfId="3017"/>
    <cellStyle name="Normal 17 2 5 3 2 2" xfId="6799"/>
    <cellStyle name="Normal 17 2 5 3 2 2 2" xfId="14310"/>
    <cellStyle name="Normal 17 2 5 3 2 2 2 2" xfId="30516"/>
    <cellStyle name="Normal 17 2 5 3 2 2 3" xfId="23005"/>
    <cellStyle name="Normal 17 2 5 3 2 3" xfId="10710"/>
    <cellStyle name="Normal 17 2 5 3 2 3 2" xfId="26916"/>
    <cellStyle name="Normal 17 2 5 3 2 4" xfId="19239"/>
    <cellStyle name="Normal 17 2 5 3 3" xfId="5943"/>
    <cellStyle name="Normal 17 2 5 3 3 2" xfId="13457"/>
    <cellStyle name="Normal 17 2 5 3 3 2 2" xfId="29663"/>
    <cellStyle name="Normal 17 2 5 3 3 3" xfId="22149"/>
    <cellStyle name="Normal 17 2 5 3 4" xfId="9866"/>
    <cellStyle name="Normal 17 2 5 3 4 2" xfId="26072"/>
    <cellStyle name="Normal 17 2 5 3 5" xfId="18393"/>
    <cellStyle name="Normal 17 2 5 4" xfId="2592"/>
    <cellStyle name="Normal 17 2 5 4 2" xfId="6376"/>
    <cellStyle name="Normal 17 2 5 4 2 2" xfId="13888"/>
    <cellStyle name="Normal 17 2 5 4 2 2 2" xfId="30094"/>
    <cellStyle name="Normal 17 2 5 4 2 3" xfId="22582"/>
    <cellStyle name="Normal 17 2 5 4 3" xfId="10288"/>
    <cellStyle name="Normal 17 2 5 4 3 2" xfId="26494"/>
    <cellStyle name="Normal 17 2 5 4 4" xfId="18816"/>
    <cellStyle name="Normal 17 2 5 5" xfId="3468"/>
    <cellStyle name="Normal 17 2 5 5 2" xfId="7226"/>
    <cellStyle name="Normal 17 2 5 5 2 2" xfId="14736"/>
    <cellStyle name="Normal 17 2 5 5 2 2 2" xfId="30942"/>
    <cellStyle name="Normal 17 2 5 5 2 3" xfId="23432"/>
    <cellStyle name="Normal 17 2 5 5 3" xfId="11133"/>
    <cellStyle name="Normal 17 2 5 5 3 2" xfId="27339"/>
    <cellStyle name="Normal 17 2 5 5 4" xfId="19686"/>
    <cellStyle name="Normal 17 2 5 6" xfId="3992"/>
    <cellStyle name="Normal 17 2 5 6 2" xfId="7662"/>
    <cellStyle name="Normal 17 2 5 6 2 2" xfId="15169"/>
    <cellStyle name="Normal 17 2 5 6 2 2 2" xfId="31375"/>
    <cellStyle name="Normal 17 2 5 6 2 3" xfId="23868"/>
    <cellStyle name="Normal 17 2 5 6 3" xfId="11555"/>
    <cellStyle name="Normal 17 2 5 6 3 2" xfId="27761"/>
    <cellStyle name="Normal 17 2 5 6 4" xfId="20198"/>
    <cellStyle name="Normal 17 2 5 7" xfId="4417"/>
    <cellStyle name="Normal 17 2 5 7 2" xfId="8087"/>
    <cellStyle name="Normal 17 2 5 7 2 2" xfId="15594"/>
    <cellStyle name="Normal 17 2 5 7 2 2 2" xfId="31800"/>
    <cellStyle name="Normal 17 2 5 7 2 3" xfId="24293"/>
    <cellStyle name="Normal 17 2 5 7 3" xfId="11980"/>
    <cellStyle name="Normal 17 2 5 7 3 2" xfId="28186"/>
    <cellStyle name="Normal 17 2 5 7 4" xfId="20623"/>
    <cellStyle name="Normal 17 2 5 8" xfId="4841"/>
    <cellStyle name="Normal 17 2 5 8 2" xfId="8510"/>
    <cellStyle name="Normal 17 2 5 8 2 2" xfId="16017"/>
    <cellStyle name="Normal 17 2 5 8 2 2 2" xfId="32223"/>
    <cellStyle name="Normal 17 2 5 8 2 3" xfId="24716"/>
    <cellStyle name="Normal 17 2 5 8 3" xfId="12402"/>
    <cellStyle name="Normal 17 2 5 8 3 2" xfId="28608"/>
    <cellStyle name="Normal 17 2 5 8 4" xfId="21047"/>
    <cellStyle name="Normal 17 2 5 9" xfId="5328"/>
    <cellStyle name="Normal 17 2 5 9 2" xfId="12877"/>
    <cellStyle name="Normal 17 2 5 9 2 2" xfId="29083"/>
    <cellStyle name="Normal 17 2 5 9 3" xfId="21534"/>
    <cellStyle name="Normal 17 2 6" xfId="1168"/>
    <cellStyle name="Normal 17 2 7" xfId="1966"/>
    <cellStyle name="Normal 17 2 7 10" xfId="18271"/>
    <cellStyle name="Normal 17 2 7 2" xfId="2472"/>
    <cellStyle name="Normal 17 2 7 2 2" xfId="3319"/>
    <cellStyle name="Normal 17 2 7 2 2 2" xfId="7101"/>
    <cellStyle name="Normal 17 2 7 2 2 2 2" xfId="14612"/>
    <cellStyle name="Normal 17 2 7 2 2 2 2 2" xfId="30818"/>
    <cellStyle name="Normal 17 2 7 2 2 2 3" xfId="23307"/>
    <cellStyle name="Normal 17 2 7 2 2 3" xfId="11012"/>
    <cellStyle name="Normal 17 2 7 2 2 3 2" xfId="27218"/>
    <cellStyle name="Normal 17 2 7 2 2 4" xfId="19541"/>
    <cellStyle name="Normal 17 2 7 2 3" xfId="6256"/>
    <cellStyle name="Normal 17 2 7 2 3 2" xfId="13768"/>
    <cellStyle name="Normal 17 2 7 2 3 2 2" xfId="29974"/>
    <cellStyle name="Normal 17 2 7 2 3 3" xfId="22462"/>
    <cellStyle name="Normal 17 2 7 2 4" xfId="10168"/>
    <cellStyle name="Normal 17 2 7 2 4 2" xfId="26374"/>
    <cellStyle name="Normal 17 2 7 2 5" xfId="18696"/>
    <cellStyle name="Normal 17 2 7 3" xfId="2894"/>
    <cellStyle name="Normal 17 2 7 3 2" xfId="6678"/>
    <cellStyle name="Normal 17 2 7 3 2 2" xfId="14190"/>
    <cellStyle name="Normal 17 2 7 3 2 2 2" xfId="30396"/>
    <cellStyle name="Normal 17 2 7 3 2 3" xfId="22884"/>
    <cellStyle name="Normal 17 2 7 3 3" xfId="10590"/>
    <cellStyle name="Normal 17 2 7 3 3 2" xfId="26796"/>
    <cellStyle name="Normal 17 2 7 3 4" xfId="19118"/>
    <cellStyle name="Normal 17 2 7 4" xfId="3825"/>
    <cellStyle name="Normal 17 2 7 4 2" xfId="7535"/>
    <cellStyle name="Normal 17 2 7 4 2 2" xfId="15044"/>
    <cellStyle name="Normal 17 2 7 4 2 2 2" xfId="31250"/>
    <cellStyle name="Normal 17 2 7 4 2 3" xfId="23741"/>
    <cellStyle name="Normal 17 2 7 4 3" xfId="11435"/>
    <cellStyle name="Normal 17 2 7 4 3 2" xfId="27641"/>
    <cellStyle name="Normal 17 2 7 4 4" xfId="20036"/>
    <cellStyle name="Normal 17 2 7 5" xfId="4294"/>
    <cellStyle name="Normal 17 2 7 5 2" xfId="7964"/>
    <cellStyle name="Normal 17 2 7 5 2 2" xfId="15471"/>
    <cellStyle name="Normal 17 2 7 5 2 2 2" xfId="31677"/>
    <cellStyle name="Normal 17 2 7 5 2 3" xfId="24170"/>
    <cellStyle name="Normal 17 2 7 5 3" xfId="11857"/>
    <cellStyle name="Normal 17 2 7 5 3 2" xfId="28063"/>
    <cellStyle name="Normal 17 2 7 5 4" xfId="20500"/>
    <cellStyle name="Normal 17 2 7 6" xfId="4719"/>
    <cellStyle name="Normal 17 2 7 6 2" xfId="8389"/>
    <cellStyle name="Normal 17 2 7 6 2 2" xfId="15896"/>
    <cellStyle name="Normal 17 2 7 6 2 2 2" xfId="32102"/>
    <cellStyle name="Normal 17 2 7 6 2 3" xfId="24595"/>
    <cellStyle name="Normal 17 2 7 6 3" xfId="12282"/>
    <cellStyle name="Normal 17 2 7 6 3 2" xfId="28488"/>
    <cellStyle name="Normal 17 2 7 6 4" xfId="20925"/>
    <cellStyle name="Normal 17 2 7 7" xfId="5147"/>
    <cellStyle name="Normal 17 2 7 7 2" xfId="8812"/>
    <cellStyle name="Normal 17 2 7 7 2 2" xfId="16319"/>
    <cellStyle name="Normal 17 2 7 7 2 2 2" xfId="32525"/>
    <cellStyle name="Normal 17 2 7 7 2 3" xfId="25018"/>
    <cellStyle name="Normal 17 2 7 7 3" xfId="12704"/>
    <cellStyle name="Normal 17 2 7 7 3 2" xfId="28910"/>
    <cellStyle name="Normal 17 2 7 7 4" xfId="21353"/>
    <cellStyle name="Normal 17 2 7 8" xfId="5818"/>
    <cellStyle name="Normal 17 2 7 8 2" xfId="13333"/>
    <cellStyle name="Normal 17 2 7 8 2 2" xfId="29539"/>
    <cellStyle name="Normal 17 2 7 8 3" xfId="22024"/>
    <cellStyle name="Normal 17 2 7 9" xfId="9745"/>
    <cellStyle name="Normal 17 2 7 9 2" xfId="25951"/>
    <cellStyle name="Normal 17 2 8" xfId="2037"/>
    <cellStyle name="Normal 17 2 8 2" xfId="2950"/>
    <cellStyle name="Normal 17 2 8 2 2" xfId="6732"/>
    <cellStyle name="Normal 17 2 8 2 2 2" xfId="14243"/>
    <cellStyle name="Normal 17 2 8 2 2 2 2" xfId="30449"/>
    <cellStyle name="Normal 17 2 8 2 2 3" xfId="22938"/>
    <cellStyle name="Normal 17 2 8 2 3" xfId="10643"/>
    <cellStyle name="Normal 17 2 8 2 3 2" xfId="26849"/>
    <cellStyle name="Normal 17 2 8 2 4" xfId="19172"/>
    <cellStyle name="Normal 17 2 8 3" xfId="5876"/>
    <cellStyle name="Normal 17 2 8 3 2" xfId="13390"/>
    <cellStyle name="Normal 17 2 8 3 2 2" xfId="29596"/>
    <cellStyle name="Normal 17 2 8 3 3" xfId="22082"/>
    <cellStyle name="Normal 17 2 8 4" xfId="9799"/>
    <cellStyle name="Normal 17 2 8 4 2" xfId="26005"/>
    <cellStyle name="Normal 17 2 8 5" xfId="18326"/>
    <cellStyle name="Normal 17 2 9" xfId="2525"/>
    <cellStyle name="Normal 17 2 9 2" xfId="6309"/>
    <cellStyle name="Normal 17 2 9 2 2" xfId="13821"/>
    <cellStyle name="Normal 17 2 9 2 2 2" xfId="30027"/>
    <cellStyle name="Normal 17 2 9 2 3" xfId="22515"/>
    <cellStyle name="Normal 17 2 9 3" xfId="10221"/>
    <cellStyle name="Normal 17 2 9 3 2" xfId="26427"/>
    <cellStyle name="Normal 17 2 9 4" xfId="18749"/>
    <cellStyle name="Normal 17 20" xfId="664"/>
    <cellStyle name="Normal 17 20 10" xfId="9516"/>
    <cellStyle name="Normal 17 20 10 2" xfId="25722"/>
    <cellStyle name="Normal 17 20 11" xfId="18036"/>
    <cellStyle name="Normal 17 20 2" xfId="1967"/>
    <cellStyle name="Normal 17 20 2 10" xfId="18272"/>
    <cellStyle name="Normal 17 20 2 2" xfId="2473"/>
    <cellStyle name="Normal 17 20 2 2 2" xfId="3320"/>
    <cellStyle name="Normal 17 20 2 2 2 2" xfId="7102"/>
    <cellStyle name="Normal 17 20 2 2 2 2 2" xfId="14613"/>
    <cellStyle name="Normal 17 20 2 2 2 2 2 2" xfId="30819"/>
    <cellStyle name="Normal 17 20 2 2 2 2 3" xfId="23308"/>
    <cellStyle name="Normal 17 20 2 2 2 3" xfId="11013"/>
    <cellStyle name="Normal 17 20 2 2 2 3 2" xfId="27219"/>
    <cellStyle name="Normal 17 20 2 2 2 4" xfId="19542"/>
    <cellStyle name="Normal 17 20 2 2 3" xfId="6257"/>
    <cellStyle name="Normal 17 20 2 2 3 2" xfId="13769"/>
    <cellStyle name="Normal 17 20 2 2 3 2 2" xfId="29975"/>
    <cellStyle name="Normal 17 20 2 2 3 3" xfId="22463"/>
    <cellStyle name="Normal 17 20 2 2 4" xfId="10169"/>
    <cellStyle name="Normal 17 20 2 2 4 2" xfId="26375"/>
    <cellStyle name="Normal 17 20 2 2 5" xfId="18697"/>
    <cellStyle name="Normal 17 20 2 3" xfId="2895"/>
    <cellStyle name="Normal 17 20 2 3 2" xfId="6679"/>
    <cellStyle name="Normal 17 20 2 3 2 2" xfId="14191"/>
    <cellStyle name="Normal 17 20 2 3 2 2 2" xfId="30397"/>
    <cellStyle name="Normal 17 20 2 3 2 3" xfId="22885"/>
    <cellStyle name="Normal 17 20 2 3 3" xfId="10591"/>
    <cellStyle name="Normal 17 20 2 3 3 2" xfId="26797"/>
    <cellStyle name="Normal 17 20 2 3 4" xfId="19119"/>
    <cellStyle name="Normal 17 20 2 4" xfId="3826"/>
    <cellStyle name="Normal 17 20 2 4 2" xfId="7536"/>
    <cellStyle name="Normal 17 20 2 4 2 2" xfId="15045"/>
    <cellStyle name="Normal 17 20 2 4 2 2 2" xfId="31251"/>
    <cellStyle name="Normal 17 20 2 4 2 3" xfId="23742"/>
    <cellStyle name="Normal 17 20 2 4 3" xfId="11436"/>
    <cellStyle name="Normal 17 20 2 4 3 2" xfId="27642"/>
    <cellStyle name="Normal 17 20 2 4 4" xfId="20037"/>
    <cellStyle name="Normal 17 20 2 5" xfId="4295"/>
    <cellStyle name="Normal 17 20 2 5 2" xfId="7965"/>
    <cellStyle name="Normal 17 20 2 5 2 2" xfId="15472"/>
    <cellStyle name="Normal 17 20 2 5 2 2 2" xfId="31678"/>
    <cellStyle name="Normal 17 20 2 5 2 3" xfId="24171"/>
    <cellStyle name="Normal 17 20 2 5 3" xfId="11858"/>
    <cellStyle name="Normal 17 20 2 5 3 2" xfId="28064"/>
    <cellStyle name="Normal 17 20 2 5 4" xfId="20501"/>
    <cellStyle name="Normal 17 20 2 6" xfId="4720"/>
    <cellStyle name="Normal 17 20 2 6 2" xfId="8390"/>
    <cellStyle name="Normal 17 20 2 6 2 2" xfId="15897"/>
    <cellStyle name="Normal 17 20 2 6 2 2 2" xfId="32103"/>
    <cellStyle name="Normal 17 20 2 6 2 3" xfId="24596"/>
    <cellStyle name="Normal 17 20 2 6 3" xfId="12283"/>
    <cellStyle name="Normal 17 20 2 6 3 2" xfId="28489"/>
    <cellStyle name="Normal 17 20 2 6 4" xfId="20926"/>
    <cellStyle name="Normal 17 20 2 7" xfId="5148"/>
    <cellStyle name="Normal 17 20 2 7 2" xfId="8813"/>
    <cellStyle name="Normal 17 20 2 7 2 2" xfId="16320"/>
    <cellStyle name="Normal 17 20 2 7 2 2 2" xfId="32526"/>
    <cellStyle name="Normal 17 20 2 7 2 3" xfId="25019"/>
    <cellStyle name="Normal 17 20 2 7 3" xfId="12705"/>
    <cellStyle name="Normal 17 20 2 7 3 2" xfId="28911"/>
    <cellStyle name="Normal 17 20 2 7 4" xfId="21354"/>
    <cellStyle name="Normal 17 20 2 8" xfId="5819"/>
    <cellStyle name="Normal 17 20 2 8 2" xfId="13334"/>
    <cellStyle name="Normal 17 20 2 8 2 2" xfId="29540"/>
    <cellStyle name="Normal 17 20 2 8 3" xfId="22025"/>
    <cellStyle name="Normal 17 20 2 9" xfId="9746"/>
    <cellStyle name="Normal 17 20 2 9 2" xfId="25952"/>
    <cellStyle name="Normal 17 20 3" xfId="2179"/>
    <cellStyle name="Normal 17 20 3 2" xfId="3090"/>
    <cellStyle name="Normal 17 20 3 2 2" xfId="6872"/>
    <cellStyle name="Normal 17 20 3 2 2 2" xfId="14383"/>
    <cellStyle name="Normal 17 20 3 2 2 2 2" xfId="30589"/>
    <cellStyle name="Normal 17 20 3 2 2 3" xfId="23078"/>
    <cellStyle name="Normal 17 20 3 2 3" xfId="10783"/>
    <cellStyle name="Normal 17 20 3 2 3 2" xfId="26989"/>
    <cellStyle name="Normal 17 20 3 2 4" xfId="19312"/>
    <cellStyle name="Normal 17 20 3 3" xfId="6016"/>
    <cellStyle name="Normal 17 20 3 3 2" xfId="13530"/>
    <cellStyle name="Normal 17 20 3 3 2 2" xfId="29736"/>
    <cellStyle name="Normal 17 20 3 3 3" xfId="22222"/>
    <cellStyle name="Normal 17 20 3 4" xfId="9939"/>
    <cellStyle name="Normal 17 20 3 4 2" xfId="26145"/>
    <cellStyle name="Normal 17 20 3 5" xfId="18467"/>
    <cellStyle name="Normal 17 20 4" xfId="2665"/>
    <cellStyle name="Normal 17 20 4 2" xfId="6449"/>
    <cellStyle name="Normal 17 20 4 2 2" xfId="13961"/>
    <cellStyle name="Normal 17 20 4 2 2 2" xfId="30167"/>
    <cellStyle name="Normal 17 20 4 2 3" xfId="22655"/>
    <cellStyle name="Normal 17 20 4 3" xfId="10361"/>
    <cellStyle name="Normal 17 20 4 3 2" xfId="26567"/>
    <cellStyle name="Normal 17 20 4 4" xfId="18889"/>
    <cellStyle name="Normal 17 20 5" xfId="3544"/>
    <cellStyle name="Normal 17 20 5 2" xfId="7299"/>
    <cellStyle name="Normal 17 20 5 2 2" xfId="14809"/>
    <cellStyle name="Normal 17 20 5 2 2 2" xfId="31015"/>
    <cellStyle name="Normal 17 20 5 2 3" xfId="23505"/>
    <cellStyle name="Normal 17 20 5 3" xfId="11206"/>
    <cellStyle name="Normal 17 20 5 3 2" xfId="27412"/>
    <cellStyle name="Normal 17 20 5 4" xfId="19762"/>
    <cellStyle name="Normal 17 20 6" xfId="4065"/>
    <cellStyle name="Normal 17 20 6 2" xfId="7735"/>
    <cellStyle name="Normal 17 20 6 2 2" xfId="15242"/>
    <cellStyle name="Normal 17 20 6 2 2 2" xfId="31448"/>
    <cellStyle name="Normal 17 20 6 2 3" xfId="23941"/>
    <cellStyle name="Normal 17 20 6 3" xfId="11628"/>
    <cellStyle name="Normal 17 20 6 3 2" xfId="27834"/>
    <cellStyle name="Normal 17 20 6 4" xfId="20271"/>
    <cellStyle name="Normal 17 20 7" xfId="4490"/>
    <cellStyle name="Normal 17 20 7 2" xfId="8160"/>
    <cellStyle name="Normal 17 20 7 2 2" xfId="15667"/>
    <cellStyle name="Normal 17 20 7 2 2 2" xfId="31873"/>
    <cellStyle name="Normal 17 20 7 2 3" xfId="24366"/>
    <cellStyle name="Normal 17 20 7 3" xfId="12053"/>
    <cellStyle name="Normal 17 20 7 3 2" xfId="28259"/>
    <cellStyle name="Normal 17 20 7 4" xfId="20696"/>
    <cellStyle name="Normal 17 20 8" xfId="4916"/>
    <cellStyle name="Normal 17 20 8 2" xfId="8583"/>
    <cellStyle name="Normal 17 20 8 2 2" xfId="16090"/>
    <cellStyle name="Normal 17 20 8 2 2 2" xfId="32296"/>
    <cellStyle name="Normal 17 20 8 2 3" xfId="24789"/>
    <cellStyle name="Normal 17 20 8 3" xfId="12475"/>
    <cellStyle name="Normal 17 20 8 3 2" xfId="28681"/>
    <cellStyle name="Normal 17 20 8 4" xfId="21122"/>
    <cellStyle name="Normal 17 20 9" xfId="5411"/>
    <cellStyle name="Normal 17 20 9 2" xfId="12958"/>
    <cellStyle name="Normal 17 20 9 2 2" xfId="29164"/>
    <cellStyle name="Normal 17 20 9 3" xfId="21617"/>
    <cellStyle name="Normal 17 21" xfId="935"/>
    <cellStyle name="Normal 17 21 10" xfId="9517"/>
    <cellStyle name="Normal 17 21 10 2" xfId="25723"/>
    <cellStyle name="Normal 17 21 11" xfId="18037"/>
    <cellStyle name="Normal 17 21 2" xfId="1968"/>
    <cellStyle name="Normal 17 21 2 10" xfId="18273"/>
    <cellStyle name="Normal 17 21 2 2" xfId="2474"/>
    <cellStyle name="Normal 17 21 2 2 2" xfId="3321"/>
    <cellStyle name="Normal 17 21 2 2 2 2" xfId="7103"/>
    <cellStyle name="Normal 17 21 2 2 2 2 2" xfId="14614"/>
    <cellStyle name="Normal 17 21 2 2 2 2 2 2" xfId="30820"/>
    <cellStyle name="Normal 17 21 2 2 2 2 3" xfId="23309"/>
    <cellStyle name="Normal 17 21 2 2 2 3" xfId="11014"/>
    <cellStyle name="Normal 17 21 2 2 2 3 2" xfId="27220"/>
    <cellStyle name="Normal 17 21 2 2 2 4" xfId="19543"/>
    <cellStyle name="Normal 17 21 2 2 3" xfId="6258"/>
    <cellStyle name="Normal 17 21 2 2 3 2" xfId="13770"/>
    <cellStyle name="Normal 17 21 2 2 3 2 2" xfId="29976"/>
    <cellStyle name="Normal 17 21 2 2 3 3" xfId="22464"/>
    <cellStyle name="Normal 17 21 2 2 4" xfId="10170"/>
    <cellStyle name="Normal 17 21 2 2 4 2" xfId="26376"/>
    <cellStyle name="Normal 17 21 2 2 5" xfId="18698"/>
    <cellStyle name="Normal 17 21 2 3" xfId="2896"/>
    <cellStyle name="Normal 17 21 2 3 2" xfId="6680"/>
    <cellStyle name="Normal 17 21 2 3 2 2" xfId="14192"/>
    <cellStyle name="Normal 17 21 2 3 2 2 2" xfId="30398"/>
    <cellStyle name="Normal 17 21 2 3 2 3" xfId="22886"/>
    <cellStyle name="Normal 17 21 2 3 3" xfId="10592"/>
    <cellStyle name="Normal 17 21 2 3 3 2" xfId="26798"/>
    <cellStyle name="Normal 17 21 2 3 4" xfId="19120"/>
    <cellStyle name="Normal 17 21 2 4" xfId="3827"/>
    <cellStyle name="Normal 17 21 2 4 2" xfId="7537"/>
    <cellStyle name="Normal 17 21 2 4 2 2" xfId="15046"/>
    <cellStyle name="Normal 17 21 2 4 2 2 2" xfId="31252"/>
    <cellStyle name="Normal 17 21 2 4 2 3" xfId="23743"/>
    <cellStyle name="Normal 17 21 2 4 3" xfId="11437"/>
    <cellStyle name="Normal 17 21 2 4 3 2" xfId="27643"/>
    <cellStyle name="Normal 17 21 2 4 4" xfId="20038"/>
    <cellStyle name="Normal 17 21 2 5" xfId="4296"/>
    <cellStyle name="Normal 17 21 2 5 2" xfId="7966"/>
    <cellStyle name="Normal 17 21 2 5 2 2" xfId="15473"/>
    <cellStyle name="Normal 17 21 2 5 2 2 2" xfId="31679"/>
    <cellStyle name="Normal 17 21 2 5 2 3" xfId="24172"/>
    <cellStyle name="Normal 17 21 2 5 3" xfId="11859"/>
    <cellStyle name="Normal 17 21 2 5 3 2" xfId="28065"/>
    <cellStyle name="Normal 17 21 2 5 4" xfId="20502"/>
    <cellStyle name="Normal 17 21 2 6" xfId="4721"/>
    <cellStyle name="Normal 17 21 2 6 2" xfId="8391"/>
    <cellStyle name="Normal 17 21 2 6 2 2" xfId="15898"/>
    <cellStyle name="Normal 17 21 2 6 2 2 2" xfId="32104"/>
    <cellStyle name="Normal 17 21 2 6 2 3" xfId="24597"/>
    <cellStyle name="Normal 17 21 2 6 3" xfId="12284"/>
    <cellStyle name="Normal 17 21 2 6 3 2" xfId="28490"/>
    <cellStyle name="Normal 17 21 2 6 4" xfId="20927"/>
    <cellStyle name="Normal 17 21 2 7" xfId="5149"/>
    <cellStyle name="Normal 17 21 2 7 2" xfId="8814"/>
    <cellStyle name="Normal 17 21 2 7 2 2" xfId="16321"/>
    <cellStyle name="Normal 17 21 2 7 2 2 2" xfId="32527"/>
    <cellStyle name="Normal 17 21 2 7 2 3" xfId="25020"/>
    <cellStyle name="Normal 17 21 2 7 3" xfId="12706"/>
    <cellStyle name="Normal 17 21 2 7 3 2" xfId="28912"/>
    <cellStyle name="Normal 17 21 2 7 4" xfId="21355"/>
    <cellStyle name="Normal 17 21 2 8" xfId="5820"/>
    <cellStyle name="Normal 17 21 2 8 2" xfId="13335"/>
    <cellStyle name="Normal 17 21 2 8 2 2" xfId="29541"/>
    <cellStyle name="Normal 17 21 2 8 3" xfId="22026"/>
    <cellStyle name="Normal 17 21 2 9" xfId="9747"/>
    <cellStyle name="Normal 17 21 2 9 2" xfId="25953"/>
    <cellStyle name="Normal 17 21 3" xfId="2181"/>
    <cellStyle name="Normal 17 21 3 2" xfId="3091"/>
    <cellStyle name="Normal 17 21 3 2 2" xfId="6873"/>
    <cellStyle name="Normal 17 21 3 2 2 2" xfId="14384"/>
    <cellStyle name="Normal 17 21 3 2 2 2 2" xfId="30590"/>
    <cellStyle name="Normal 17 21 3 2 2 3" xfId="23079"/>
    <cellStyle name="Normal 17 21 3 2 3" xfId="10784"/>
    <cellStyle name="Normal 17 21 3 2 3 2" xfId="26990"/>
    <cellStyle name="Normal 17 21 3 2 4" xfId="19313"/>
    <cellStyle name="Normal 17 21 3 3" xfId="6017"/>
    <cellStyle name="Normal 17 21 3 3 2" xfId="13531"/>
    <cellStyle name="Normal 17 21 3 3 2 2" xfId="29737"/>
    <cellStyle name="Normal 17 21 3 3 3" xfId="22223"/>
    <cellStyle name="Normal 17 21 3 4" xfId="9940"/>
    <cellStyle name="Normal 17 21 3 4 2" xfId="26146"/>
    <cellStyle name="Normal 17 21 3 5" xfId="18468"/>
    <cellStyle name="Normal 17 21 4" xfId="2666"/>
    <cellStyle name="Normal 17 21 4 2" xfId="6450"/>
    <cellStyle name="Normal 17 21 4 2 2" xfId="13962"/>
    <cellStyle name="Normal 17 21 4 2 2 2" xfId="30168"/>
    <cellStyle name="Normal 17 21 4 2 3" xfId="22656"/>
    <cellStyle name="Normal 17 21 4 3" xfId="10362"/>
    <cellStyle name="Normal 17 21 4 3 2" xfId="26568"/>
    <cellStyle name="Normal 17 21 4 4" xfId="18890"/>
    <cellStyle name="Normal 17 21 5" xfId="3563"/>
    <cellStyle name="Normal 17 21 5 2" xfId="7302"/>
    <cellStyle name="Normal 17 21 5 2 2" xfId="14811"/>
    <cellStyle name="Normal 17 21 5 2 2 2" xfId="31017"/>
    <cellStyle name="Normal 17 21 5 2 3" xfId="23508"/>
    <cellStyle name="Normal 17 21 5 3" xfId="11207"/>
    <cellStyle name="Normal 17 21 5 3 2" xfId="27413"/>
    <cellStyle name="Normal 17 21 5 4" xfId="19777"/>
    <cellStyle name="Normal 17 21 6" xfId="4066"/>
    <cellStyle name="Normal 17 21 6 2" xfId="7736"/>
    <cellStyle name="Normal 17 21 6 2 2" xfId="15243"/>
    <cellStyle name="Normal 17 21 6 2 2 2" xfId="31449"/>
    <cellStyle name="Normal 17 21 6 2 3" xfId="23942"/>
    <cellStyle name="Normal 17 21 6 3" xfId="11629"/>
    <cellStyle name="Normal 17 21 6 3 2" xfId="27835"/>
    <cellStyle name="Normal 17 21 6 4" xfId="20272"/>
    <cellStyle name="Normal 17 21 7" xfId="4491"/>
    <cellStyle name="Normal 17 21 7 2" xfId="8161"/>
    <cellStyle name="Normal 17 21 7 2 2" xfId="15668"/>
    <cellStyle name="Normal 17 21 7 2 2 2" xfId="31874"/>
    <cellStyle name="Normal 17 21 7 2 3" xfId="24367"/>
    <cellStyle name="Normal 17 21 7 3" xfId="12054"/>
    <cellStyle name="Normal 17 21 7 3 2" xfId="28260"/>
    <cellStyle name="Normal 17 21 7 4" xfId="20697"/>
    <cellStyle name="Normal 17 21 8" xfId="4917"/>
    <cellStyle name="Normal 17 21 8 2" xfId="8584"/>
    <cellStyle name="Normal 17 21 8 2 2" xfId="16091"/>
    <cellStyle name="Normal 17 21 8 2 2 2" xfId="32297"/>
    <cellStyle name="Normal 17 21 8 2 3" xfId="24790"/>
    <cellStyle name="Normal 17 21 8 3" xfId="12476"/>
    <cellStyle name="Normal 17 21 8 3 2" xfId="28682"/>
    <cellStyle name="Normal 17 21 8 4" xfId="21123"/>
    <cellStyle name="Normal 17 21 9" xfId="5452"/>
    <cellStyle name="Normal 17 21 9 2" xfId="12994"/>
    <cellStyle name="Normal 17 21 9 2 2" xfId="29200"/>
    <cellStyle name="Normal 17 21 9 3" xfId="21658"/>
    <cellStyle name="Normal 17 22" xfId="716"/>
    <cellStyle name="Normal 17 23" xfId="1791"/>
    <cellStyle name="Normal 17 23 10" xfId="18103"/>
    <cellStyle name="Normal 17 23 2" xfId="2305"/>
    <cellStyle name="Normal 17 23 2 2" xfId="3152"/>
    <cellStyle name="Normal 17 23 2 2 2" xfId="6934"/>
    <cellStyle name="Normal 17 23 2 2 2 2" xfId="14445"/>
    <cellStyle name="Normal 17 23 2 2 2 2 2" xfId="30651"/>
    <cellStyle name="Normal 17 23 2 2 2 3" xfId="23140"/>
    <cellStyle name="Normal 17 23 2 2 3" xfId="10845"/>
    <cellStyle name="Normal 17 23 2 2 3 2" xfId="27051"/>
    <cellStyle name="Normal 17 23 2 2 4" xfId="19374"/>
    <cellStyle name="Normal 17 23 2 3" xfId="6089"/>
    <cellStyle name="Normal 17 23 2 3 2" xfId="13601"/>
    <cellStyle name="Normal 17 23 2 3 2 2" xfId="29807"/>
    <cellStyle name="Normal 17 23 2 3 3" xfId="22295"/>
    <cellStyle name="Normal 17 23 2 4" xfId="10001"/>
    <cellStyle name="Normal 17 23 2 4 2" xfId="26207"/>
    <cellStyle name="Normal 17 23 2 5" xfId="18529"/>
    <cellStyle name="Normal 17 23 3" xfId="2727"/>
    <cellStyle name="Normal 17 23 3 2" xfId="6511"/>
    <cellStyle name="Normal 17 23 3 2 2" xfId="14023"/>
    <cellStyle name="Normal 17 23 3 2 2 2" xfId="30229"/>
    <cellStyle name="Normal 17 23 3 2 3" xfId="22717"/>
    <cellStyle name="Normal 17 23 3 3" xfId="10423"/>
    <cellStyle name="Normal 17 23 3 3 2" xfId="26629"/>
    <cellStyle name="Normal 17 23 3 4" xfId="18951"/>
    <cellStyle name="Normal 17 23 4" xfId="3657"/>
    <cellStyle name="Normal 17 23 4 2" xfId="7367"/>
    <cellStyle name="Normal 17 23 4 2 2" xfId="14876"/>
    <cellStyle name="Normal 17 23 4 2 2 2" xfId="31082"/>
    <cellStyle name="Normal 17 23 4 2 3" xfId="23573"/>
    <cellStyle name="Normal 17 23 4 3" xfId="11268"/>
    <cellStyle name="Normal 17 23 4 3 2" xfId="27474"/>
    <cellStyle name="Normal 17 23 4 4" xfId="19868"/>
    <cellStyle name="Normal 17 23 5" xfId="4127"/>
    <cellStyle name="Normal 17 23 5 2" xfId="7797"/>
    <cellStyle name="Normal 17 23 5 2 2" xfId="15304"/>
    <cellStyle name="Normal 17 23 5 2 2 2" xfId="31510"/>
    <cellStyle name="Normal 17 23 5 2 3" xfId="24003"/>
    <cellStyle name="Normal 17 23 5 3" xfId="11690"/>
    <cellStyle name="Normal 17 23 5 3 2" xfId="27896"/>
    <cellStyle name="Normal 17 23 5 4" xfId="20333"/>
    <cellStyle name="Normal 17 23 6" xfId="4552"/>
    <cellStyle name="Normal 17 23 6 2" xfId="8222"/>
    <cellStyle name="Normal 17 23 6 2 2" xfId="15729"/>
    <cellStyle name="Normal 17 23 6 2 2 2" xfId="31935"/>
    <cellStyle name="Normal 17 23 6 2 3" xfId="24428"/>
    <cellStyle name="Normal 17 23 6 3" xfId="12115"/>
    <cellStyle name="Normal 17 23 6 3 2" xfId="28321"/>
    <cellStyle name="Normal 17 23 6 4" xfId="20758"/>
    <cellStyle name="Normal 17 23 7" xfId="4979"/>
    <cellStyle name="Normal 17 23 7 2" xfId="8645"/>
    <cellStyle name="Normal 17 23 7 2 2" xfId="16152"/>
    <cellStyle name="Normal 17 23 7 2 2 2" xfId="32358"/>
    <cellStyle name="Normal 17 23 7 2 3" xfId="24851"/>
    <cellStyle name="Normal 17 23 7 3" xfId="12537"/>
    <cellStyle name="Normal 17 23 7 3 2" xfId="28743"/>
    <cellStyle name="Normal 17 23 7 4" xfId="21185"/>
    <cellStyle name="Normal 17 23 8" xfId="5650"/>
    <cellStyle name="Normal 17 23 8 2" xfId="13165"/>
    <cellStyle name="Normal 17 23 8 2 2" xfId="29371"/>
    <cellStyle name="Normal 17 23 8 3" xfId="21856"/>
    <cellStyle name="Normal 17 23 9" xfId="9578"/>
    <cellStyle name="Normal 17 23 9 2" xfId="25784"/>
    <cellStyle name="Normal 17 24" xfId="2035"/>
    <cellStyle name="Normal 17 24 2" xfId="2948"/>
    <cellStyle name="Normal 17 24 2 2" xfId="6730"/>
    <cellStyle name="Normal 17 24 2 2 2" xfId="14241"/>
    <cellStyle name="Normal 17 24 2 2 2 2" xfId="30447"/>
    <cellStyle name="Normal 17 24 2 2 3" xfId="22936"/>
    <cellStyle name="Normal 17 24 2 3" xfId="10641"/>
    <cellStyle name="Normal 17 24 2 3 2" xfId="26847"/>
    <cellStyle name="Normal 17 24 2 4" xfId="19170"/>
    <cellStyle name="Normal 17 24 3" xfId="5874"/>
    <cellStyle name="Normal 17 24 3 2" xfId="13388"/>
    <cellStyle name="Normal 17 24 3 2 2" xfId="29594"/>
    <cellStyle name="Normal 17 24 3 3" xfId="22080"/>
    <cellStyle name="Normal 17 24 4" xfId="9797"/>
    <cellStyle name="Normal 17 24 4 2" xfId="26003"/>
    <cellStyle name="Normal 17 24 5" xfId="18324"/>
    <cellStyle name="Normal 17 25" xfId="2523"/>
    <cellStyle name="Normal 17 25 2" xfId="6307"/>
    <cellStyle name="Normal 17 25 2 2" xfId="13819"/>
    <cellStyle name="Normal 17 25 2 2 2" xfId="30025"/>
    <cellStyle name="Normal 17 25 2 3" xfId="22513"/>
    <cellStyle name="Normal 17 25 3" xfId="10219"/>
    <cellStyle name="Normal 17 25 3 2" xfId="26425"/>
    <cellStyle name="Normal 17 25 4" xfId="18747"/>
    <cellStyle name="Normal 17 26" xfId="3392"/>
    <cellStyle name="Normal 17 26 2" xfId="7156"/>
    <cellStyle name="Normal 17 26 2 2" xfId="14667"/>
    <cellStyle name="Normal 17 26 2 2 2" xfId="30873"/>
    <cellStyle name="Normal 17 26 2 3" xfId="23362"/>
    <cellStyle name="Normal 17 26 3" xfId="11064"/>
    <cellStyle name="Normal 17 26 3 2" xfId="27270"/>
    <cellStyle name="Normal 17 26 4" xfId="19610"/>
    <cellStyle name="Normal 17 27" xfId="3923"/>
    <cellStyle name="Normal 17 27 2" xfId="7593"/>
    <cellStyle name="Normal 17 27 2 2" xfId="15100"/>
    <cellStyle name="Normal 17 27 2 2 2" xfId="31306"/>
    <cellStyle name="Normal 17 27 2 3" xfId="23799"/>
    <cellStyle name="Normal 17 27 3" xfId="11486"/>
    <cellStyle name="Normal 17 27 3 2" xfId="27692"/>
    <cellStyle name="Normal 17 27 4" xfId="20129"/>
    <cellStyle name="Normal 17 28" xfId="4348"/>
    <cellStyle name="Normal 17 28 2" xfId="8018"/>
    <cellStyle name="Normal 17 28 2 2" xfId="15525"/>
    <cellStyle name="Normal 17 28 2 2 2" xfId="31731"/>
    <cellStyle name="Normal 17 28 2 3" xfId="24224"/>
    <cellStyle name="Normal 17 28 3" xfId="11911"/>
    <cellStyle name="Normal 17 28 3 2" xfId="28117"/>
    <cellStyle name="Normal 17 28 4" xfId="20554"/>
    <cellStyle name="Normal 17 29" xfId="4770"/>
    <cellStyle name="Normal 17 29 2" xfId="8440"/>
    <cellStyle name="Normal 17 29 2 2" xfId="15947"/>
    <cellStyle name="Normal 17 29 2 2 2" xfId="32153"/>
    <cellStyle name="Normal 17 29 2 3" xfId="24646"/>
    <cellStyle name="Normal 17 29 3" xfId="12333"/>
    <cellStyle name="Normal 17 29 3 2" xfId="28539"/>
    <cellStyle name="Normal 17 29 4" xfId="20976"/>
    <cellStyle name="Normal 17 3" xfId="390"/>
    <cellStyle name="Normal 17 3 10" xfId="3926"/>
    <cellStyle name="Normal 17 3 10 2" xfId="7596"/>
    <cellStyle name="Normal 17 3 10 2 2" xfId="15103"/>
    <cellStyle name="Normal 17 3 10 2 2 2" xfId="31309"/>
    <cellStyle name="Normal 17 3 10 2 3" xfId="23802"/>
    <cellStyle name="Normal 17 3 10 3" xfId="11489"/>
    <cellStyle name="Normal 17 3 10 3 2" xfId="27695"/>
    <cellStyle name="Normal 17 3 10 4" xfId="20132"/>
    <cellStyle name="Normal 17 3 11" xfId="4351"/>
    <cellStyle name="Normal 17 3 11 2" xfId="8021"/>
    <cellStyle name="Normal 17 3 11 2 2" xfId="15528"/>
    <cellStyle name="Normal 17 3 11 2 2 2" xfId="31734"/>
    <cellStyle name="Normal 17 3 11 2 3" xfId="24227"/>
    <cellStyle name="Normal 17 3 11 3" xfId="11914"/>
    <cellStyle name="Normal 17 3 11 3 2" xfId="28120"/>
    <cellStyle name="Normal 17 3 11 4" xfId="20557"/>
    <cellStyle name="Normal 17 3 12" xfId="4774"/>
    <cellStyle name="Normal 17 3 12 2" xfId="8443"/>
    <cellStyle name="Normal 17 3 12 2 2" xfId="15950"/>
    <cellStyle name="Normal 17 3 12 2 2 2" xfId="32156"/>
    <cellStyle name="Normal 17 3 12 2 3" xfId="24649"/>
    <cellStyle name="Normal 17 3 12 3" xfId="12336"/>
    <cellStyle name="Normal 17 3 12 3 2" xfId="28542"/>
    <cellStyle name="Normal 17 3 12 4" xfId="20980"/>
    <cellStyle name="Normal 17 3 13" xfId="5251"/>
    <cellStyle name="Normal 17 3 13 2" xfId="12800"/>
    <cellStyle name="Normal 17 3 13 2 2" xfId="29006"/>
    <cellStyle name="Normal 17 3 13 3" xfId="21457"/>
    <cellStyle name="Normal 17 3 14" xfId="9377"/>
    <cellStyle name="Normal 17 3 14 2" xfId="25583"/>
    <cellStyle name="Normal 17 3 15" xfId="17893"/>
    <cellStyle name="Normal 17 3 2" xfId="435"/>
    <cellStyle name="Normal 17 3 2 10" xfId="4354"/>
    <cellStyle name="Normal 17 3 2 10 2" xfId="8024"/>
    <cellStyle name="Normal 17 3 2 10 2 2" xfId="15531"/>
    <cellStyle name="Normal 17 3 2 10 2 2 2" xfId="31737"/>
    <cellStyle name="Normal 17 3 2 10 2 3" xfId="24230"/>
    <cellStyle name="Normal 17 3 2 10 3" xfId="11917"/>
    <cellStyle name="Normal 17 3 2 10 3 2" xfId="28123"/>
    <cellStyle name="Normal 17 3 2 10 4" xfId="20560"/>
    <cellStyle name="Normal 17 3 2 11" xfId="4777"/>
    <cellStyle name="Normal 17 3 2 11 2" xfId="8446"/>
    <cellStyle name="Normal 17 3 2 11 2 2" xfId="15953"/>
    <cellStyle name="Normal 17 3 2 11 2 2 2" xfId="32159"/>
    <cellStyle name="Normal 17 3 2 11 2 3" xfId="24652"/>
    <cellStyle name="Normal 17 3 2 11 3" xfId="12339"/>
    <cellStyle name="Normal 17 3 2 11 3 2" xfId="28545"/>
    <cellStyle name="Normal 17 3 2 11 4" xfId="20983"/>
    <cellStyle name="Normal 17 3 2 12" xfId="5262"/>
    <cellStyle name="Normal 17 3 2 12 2" xfId="12811"/>
    <cellStyle name="Normal 17 3 2 12 2 2" xfId="29017"/>
    <cellStyle name="Normal 17 3 2 12 3" xfId="21468"/>
    <cellStyle name="Normal 17 3 2 13" xfId="9380"/>
    <cellStyle name="Normal 17 3 2 13 2" xfId="25586"/>
    <cellStyle name="Normal 17 3 2 14" xfId="17896"/>
    <cellStyle name="Normal 17 3 2 2" xfId="488"/>
    <cellStyle name="Normal 17 3 2 2 10" xfId="5287"/>
    <cellStyle name="Normal 17 3 2 2 10 2" xfId="12836"/>
    <cellStyle name="Normal 17 3 2 2 10 2 2" xfId="29042"/>
    <cellStyle name="Normal 17 3 2 2 10 3" xfId="21493"/>
    <cellStyle name="Normal 17 3 2 2 11" xfId="9402"/>
    <cellStyle name="Normal 17 3 2 2 11 2" xfId="25608"/>
    <cellStyle name="Normal 17 3 2 2 12" xfId="17919"/>
    <cellStyle name="Normal 17 3 2 2 2" xfId="559"/>
    <cellStyle name="Normal 17 3 2 2 2 10" xfId="9469"/>
    <cellStyle name="Normal 17 3 2 2 2 10 2" xfId="25675"/>
    <cellStyle name="Normal 17 3 2 2 2 11" xfId="17987"/>
    <cellStyle name="Normal 17 3 2 2 2 2" xfId="1969"/>
    <cellStyle name="Normal 17 3 2 2 2 2 10" xfId="18274"/>
    <cellStyle name="Normal 17 3 2 2 2 2 2" xfId="2475"/>
    <cellStyle name="Normal 17 3 2 2 2 2 2 2" xfId="3322"/>
    <cellStyle name="Normal 17 3 2 2 2 2 2 2 2" xfId="7104"/>
    <cellStyle name="Normal 17 3 2 2 2 2 2 2 2 2" xfId="14615"/>
    <cellStyle name="Normal 17 3 2 2 2 2 2 2 2 2 2" xfId="30821"/>
    <cellStyle name="Normal 17 3 2 2 2 2 2 2 2 3" xfId="23310"/>
    <cellStyle name="Normal 17 3 2 2 2 2 2 2 3" xfId="11015"/>
    <cellStyle name="Normal 17 3 2 2 2 2 2 2 3 2" xfId="27221"/>
    <cellStyle name="Normal 17 3 2 2 2 2 2 2 4" xfId="19544"/>
    <cellStyle name="Normal 17 3 2 2 2 2 2 3" xfId="6259"/>
    <cellStyle name="Normal 17 3 2 2 2 2 2 3 2" xfId="13771"/>
    <cellStyle name="Normal 17 3 2 2 2 2 2 3 2 2" xfId="29977"/>
    <cellStyle name="Normal 17 3 2 2 2 2 2 3 3" xfId="22465"/>
    <cellStyle name="Normal 17 3 2 2 2 2 2 4" xfId="10171"/>
    <cellStyle name="Normal 17 3 2 2 2 2 2 4 2" xfId="26377"/>
    <cellStyle name="Normal 17 3 2 2 2 2 2 5" xfId="18699"/>
    <cellStyle name="Normal 17 3 2 2 2 2 3" xfId="2897"/>
    <cellStyle name="Normal 17 3 2 2 2 2 3 2" xfId="6681"/>
    <cellStyle name="Normal 17 3 2 2 2 2 3 2 2" xfId="14193"/>
    <cellStyle name="Normal 17 3 2 2 2 2 3 2 2 2" xfId="30399"/>
    <cellStyle name="Normal 17 3 2 2 2 2 3 2 3" xfId="22887"/>
    <cellStyle name="Normal 17 3 2 2 2 2 3 3" xfId="10593"/>
    <cellStyle name="Normal 17 3 2 2 2 2 3 3 2" xfId="26799"/>
    <cellStyle name="Normal 17 3 2 2 2 2 3 4" xfId="19121"/>
    <cellStyle name="Normal 17 3 2 2 2 2 4" xfId="3828"/>
    <cellStyle name="Normal 17 3 2 2 2 2 4 2" xfId="7538"/>
    <cellStyle name="Normal 17 3 2 2 2 2 4 2 2" xfId="15047"/>
    <cellStyle name="Normal 17 3 2 2 2 2 4 2 2 2" xfId="31253"/>
    <cellStyle name="Normal 17 3 2 2 2 2 4 2 3" xfId="23744"/>
    <cellStyle name="Normal 17 3 2 2 2 2 4 3" xfId="11438"/>
    <cellStyle name="Normal 17 3 2 2 2 2 4 3 2" xfId="27644"/>
    <cellStyle name="Normal 17 3 2 2 2 2 4 4" xfId="20039"/>
    <cellStyle name="Normal 17 3 2 2 2 2 5" xfId="4297"/>
    <cellStyle name="Normal 17 3 2 2 2 2 5 2" xfId="7967"/>
    <cellStyle name="Normal 17 3 2 2 2 2 5 2 2" xfId="15474"/>
    <cellStyle name="Normal 17 3 2 2 2 2 5 2 2 2" xfId="31680"/>
    <cellStyle name="Normal 17 3 2 2 2 2 5 2 3" xfId="24173"/>
    <cellStyle name="Normal 17 3 2 2 2 2 5 3" xfId="11860"/>
    <cellStyle name="Normal 17 3 2 2 2 2 5 3 2" xfId="28066"/>
    <cellStyle name="Normal 17 3 2 2 2 2 5 4" xfId="20503"/>
    <cellStyle name="Normal 17 3 2 2 2 2 6" xfId="4722"/>
    <cellStyle name="Normal 17 3 2 2 2 2 6 2" xfId="8392"/>
    <cellStyle name="Normal 17 3 2 2 2 2 6 2 2" xfId="15899"/>
    <cellStyle name="Normal 17 3 2 2 2 2 6 2 2 2" xfId="32105"/>
    <cellStyle name="Normal 17 3 2 2 2 2 6 2 3" xfId="24598"/>
    <cellStyle name="Normal 17 3 2 2 2 2 6 3" xfId="12285"/>
    <cellStyle name="Normal 17 3 2 2 2 2 6 3 2" xfId="28491"/>
    <cellStyle name="Normal 17 3 2 2 2 2 6 4" xfId="20928"/>
    <cellStyle name="Normal 17 3 2 2 2 2 7" xfId="5150"/>
    <cellStyle name="Normal 17 3 2 2 2 2 7 2" xfId="8815"/>
    <cellStyle name="Normal 17 3 2 2 2 2 7 2 2" xfId="16322"/>
    <cellStyle name="Normal 17 3 2 2 2 2 7 2 2 2" xfId="32528"/>
    <cellStyle name="Normal 17 3 2 2 2 2 7 2 3" xfId="25021"/>
    <cellStyle name="Normal 17 3 2 2 2 2 7 3" xfId="12707"/>
    <cellStyle name="Normal 17 3 2 2 2 2 7 3 2" xfId="28913"/>
    <cellStyle name="Normal 17 3 2 2 2 2 7 4" xfId="21356"/>
    <cellStyle name="Normal 17 3 2 2 2 2 8" xfId="5821"/>
    <cellStyle name="Normal 17 3 2 2 2 2 8 2" xfId="13336"/>
    <cellStyle name="Normal 17 3 2 2 2 2 8 2 2" xfId="29542"/>
    <cellStyle name="Normal 17 3 2 2 2 2 8 3" xfId="22027"/>
    <cellStyle name="Normal 17 3 2 2 2 2 9" xfId="9748"/>
    <cellStyle name="Normal 17 3 2 2 2 2 9 2" xfId="25954"/>
    <cellStyle name="Normal 17 3 2 2 2 3" xfId="2130"/>
    <cellStyle name="Normal 17 3 2 2 2 3 2" xfId="3043"/>
    <cellStyle name="Normal 17 3 2 2 2 3 2 2" xfId="6825"/>
    <cellStyle name="Normal 17 3 2 2 2 3 2 2 2" xfId="14336"/>
    <cellStyle name="Normal 17 3 2 2 2 3 2 2 2 2" xfId="30542"/>
    <cellStyle name="Normal 17 3 2 2 2 3 2 2 3" xfId="23031"/>
    <cellStyle name="Normal 17 3 2 2 2 3 2 3" xfId="10736"/>
    <cellStyle name="Normal 17 3 2 2 2 3 2 3 2" xfId="26942"/>
    <cellStyle name="Normal 17 3 2 2 2 3 2 4" xfId="19265"/>
    <cellStyle name="Normal 17 3 2 2 2 3 3" xfId="5969"/>
    <cellStyle name="Normal 17 3 2 2 2 3 3 2" xfId="13483"/>
    <cellStyle name="Normal 17 3 2 2 2 3 3 2 2" xfId="29689"/>
    <cellStyle name="Normal 17 3 2 2 2 3 3 3" xfId="22175"/>
    <cellStyle name="Normal 17 3 2 2 2 3 4" xfId="9892"/>
    <cellStyle name="Normal 17 3 2 2 2 3 4 2" xfId="26098"/>
    <cellStyle name="Normal 17 3 2 2 2 3 5" xfId="18419"/>
    <cellStyle name="Normal 17 3 2 2 2 4" xfId="2618"/>
    <cellStyle name="Normal 17 3 2 2 2 4 2" xfId="6402"/>
    <cellStyle name="Normal 17 3 2 2 2 4 2 2" xfId="13914"/>
    <cellStyle name="Normal 17 3 2 2 2 4 2 2 2" xfId="30120"/>
    <cellStyle name="Normal 17 3 2 2 2 4 2 3" xfId="22608"/>
    <cellStyle name="Normal 17 3 2 2 2 4 3" xfId="10314"/>
    <cellStyle name="Normal 17 3 2 2 2 4 3 2" xfId="26520"/>
    <cellStyle name="Normal 17 3 2 2 2 4 4" xfId="18842"/>
    <cellStyle name="Normal 17 3 2 2 2 5" xfId="3494"/>
    <cellStyle name="Normal 17 3 2 2 2 5 2" xfId="7252"/>
    <cellStyle name="Normal 17 3 2 2 2 5 2 2" xfId="14762"/>
    <cellStyle name="Normal 17 3 2 2 2 5 2 2 2" xfId="30968"/>
    <cellStyle name="Normal 17 3 2 2 2 5 2 3" xfId="23458"/>
    <cellStyle name="Normal 17 3 2 2 2 5 3" xfId="11159"/>
    <cellStyle name="Normal 17 3 2 2 2 5 3 2" xfId="27365"/>
    <cellStyle name="Normal 17 3 2 2 2 5 4" xfId="19712"/>
    <cellStyle name="Normal 17 3 2 2 2 6" xfId="4018"/>
    <cellStyle name="Normal 17 3 2 2 2 6 2" xfId="7688"/>
    <cellStyle name="Normal 17 3 2 2 2 6 2 2" xfId="15195"/>
    <cellStyle name="Normal 17 3 2 2 2 6 2 2 2" xfId="31401"/>
    <cellStyle name="Normal 17 3 2 2 2 6 2 3" xfId="23894"/>
    <cellStyle name="Normal 17 3 2 2 2 6 3" xfId="11581"/>
    <cellStyle name="Normal 17 3 2 2 2 6 3 2" xfId="27787"/>
    <cellStyle name="Normal 17 3 2 2 2 6 4" xfId="20224"/>
    <cellStyle name="Normal 17 3 2 2 2 7" xfId="4443"/>
    <cellStyle name="Normal 17 3 2 2 2 7 2" xfId="8113"/>
    <cellStyle name="Normal 17 3 2 2 2 7 2 2" xfId="15620"/>
    <cellStyle name="Normal 17 3 2 2 2 7 2 2 2" xfId="31826"/>
    <cellStyle name="Normal 17 3 2 2 2 7 2 3" xfId="24319"/>
    <cellStyle name="Normal 17 3 2 2 2 7 3" xfId="12006"/>
    <cellStyle name="Normal 17 3 2 2 2 7 3 2" xfId="28212"/>
    <cellStyle name="Normal 17 3 2 2 2 7 4" xfId="20649"/>
    <cellStyle name="Normal 17 3 2 2 2 8" xfId="4868"/>
    <cellStyle name="Normal 17 3 2 2 2 8 2" xfId="8536"/>
    <cellStyle name="Normal 17 3 2 2 2 8 2 2" xfId="16043"/>
    <cellStyle name="Normal 17 3 2 2 2 8 2 2 2" xfId="32249"/>
    <cellStyle name="Normal 17 3 2 2 2 8 2 3" xfId="24742"/>
    <cellStyle name="Normal 17 3 2 2 2 8 3" xfId="12428"/>
    <cellStyle name="Normal 17 3 2 2 2 8 3 2" xfId="28634"/>
    <cellStyle name="Normal 17 3 2 2 2 8 4" xfId="21074"/>
    <cellStyle name="Normal 17 3 2 2 2 9" xfId="5354"/>
    <cellStyle name="Normal 17 3 2 2 2 9 2" xfId="12903"/>
    <cellStyle name="Normal 17 3 2 2 2 9 2 2" xfId="29109"/>
    <cellStyle name="Normal 17 3 2 2 2 9 3" xfId="21560"/>
    <cellStyle name="Normal 17 3 2 2 3" xfId="1970"/>
    <cellStyle name="Normal 17 3 2 2 3 10" xfId="18275"/>
    <cellStyle name="Normal 17 3 2 2 3 2" xfId="2476"/>
    <cellStyle name="Normal 17 3 2 2 3 2 2" xfId="3323"/>
    <cellStyle name="Normal 17 3 2 2 3 2 2 2" xfId="7105"/>
    <cellStyle name="Normal 17 3 2 2 3 2 2 2 2" xfId="14616"/>
    <cellStyle name="Normal 17 3 2 2 3 2 2 2 2 2" xfId="30822"/>
    <cellStyle name="Normal 17 3 2 2 3 2 2 2 3" xfId="23311"/>
    <cellStyle name="Normal 17 3 2 2 3 2 2 3" xfId="11016"/>
    <cellStyle name="Normal 17 3 2 2 3 2 2 3 2" xfId="27222"/>
    <cellStyle name="Normal 17 3 2 2 3 2 2 4" xfId="19545"/>
    <cellStyle name="Normal 17 3 2 2 3 2 3" xfId="6260"/>
    <cellStyle name="Normal 17 3 2 2 3 2 3 2" xfId="13772"/>
    <cellStyle name="Normal 17 3 2 2 3 2 3 2 2" xfId="29978"/>
    <cellStyle name="Normal 17 3 2 2 3 2 3 3" xfId="22466"/>
    <cellStyle name="Normal 17 3 2 2 3 2 4" xfId="10172"/>
    <cellStyle name="Normal 17 3 2 2 3 2 4 2" xfId="26378"/>
    <cellStyle name="Normal 17 3 2 2 3 2 5" xfId="18700"/>
    <cellStyle name="Normal 17 3 2 2 3 3" xfId="2898"/>
    <cellStyle name="Normal 17 3 2 2 3 3 2" xfId="6682"/>
    <cellStyle name="Normal 17 3 2 2 3 3 2 2" xfId="14194"/>
    <cellStyle name="Normal 17 3 2 2 3 3 2 2 2" xfId="30400"/>
    <cellStyle name="Normal 17 3 2 2 3 3 2 3" xfId="22888"/>
    <cellStyle name="Normal 17 3 2 2 3 3 3" xfId="10594"/>
    <cellStyle name="Normal 17 3 2 2 3 3 3 2" xfId="26800"/>
    <cellStyle name="Normal 17 3 2 2 3 3 4" xfId="19122"/>
    <cellStyle name="Normal 17 3 2 2 3 4" xfId="3829"/>
    <cellStyle name="Normal 17 3 2 2 3 4 2" xfId="7539"/>
    <cellStyle name="Normal 17 3 2 2 3 4 2 2" xfId="15048"/>
    <cellStyle name="Normal 17 3 2 2 3 4 2 2 2" xfId="31254"/>
    <cellStyle name="Normal 17 3 2 2 3 4 2 3" xfId="23745"/>
    <cellStyle name="Normal 17 3 2 2 3 4 3" xfId="11439"/>
    <cellStyle name="Normal 17 3 2 2 3 4 3 2" xfId="27645"/>
    <cellStyle name="Normal 17 3 2 2 3 4 4" xfId="20040"/>
    <cellStyle name="Normal 17 3 2 2 3 5" xfId="4298"/>
    <cellStyle name="Normal 17 3 2 2 3 5 2" xfId="7968"/>
    <cellStyle name="Normal 17 3 2 2 3 5 2 2" xfId="15475"/>
    <cellStyle name="Normal 17 3 2 2 3 5 2 2 2" xfId="31681"/>
    <cellStyle name="Normal 17 3 2 2 3 5 2 3" xfId="24174"/>
    <cellStyle name="Normal 17 3 2 2 3 5 3" xfId="11861"/>
    <cellStyle name="Normal 17 3 2 2 3 5 3 2" xfId="28067"/>
    <cellStyle name="Normal 17 3 2 2 3 5 4" xfId="20504"/>
    <cellStyle name="Normal 17 3 2 2 3 6" xfId="4723"/>
    <cellStyle name="Normal 17 3 2 2 3 6 2" xfId="8393"/>
    <cellStyle name="Normal 17 3 2 2 3 6 2 2" xfId="15900"/>
    <cellStyle name="Normal 17 3 2 2 3 6 2 2 2" xfId="32106"/>
    <cellStyle name="Normal 17 3 2 2 3 6 2 3" xfId="24599"/>
    <cellStyle name="Normal 17 3 2 2 3 6 3" xfId="12286"/>
    <cellStyle name="Normal 17 3 2 2 3 6 3 2" xfId="28492"/>
    <cellStyle name="Normal 17 3 2 2 3 6 4" xfId="20929"/>
    <cellStyle name="Normal 17 3 2 2 3 7" xfId="5151"/>
    <cellStyle name="Normal 17 3 2 2 3 7 2" xfId="8816"/>
    <cellStyle name="Normal 17 3 2 2 3 7 2 2" xfId="16323"/>
    <cellStyle name="Normal 17 3 2 2 3 7 2 2 2" xfId="32529"/>
    <cellStyle name="Normal 17 3 2 2 3 7 2 3" xfId="25022"/>
    <cellStyle name="Normal 17 3 2 2 3 7 3" xfId="12708"/>
    <cellStyle name="Normal 17 3 2 2 3 7 3 2" xfId="28914"/>
    <cellStyle name="Normal 17 3 2 2 3 7 4" xfId="21357"/>
    <cellStyle name="Normal 17 3 2 2 3 8" xfId="5822"/>
    <cellStyle name="Normal 17 3 2 2 3 8 2" xfId="13337"/>
    <cellStyle name="Normal 17 3 2 2 3 8 2 2" xfId="29543"/>
    <cellStyle name="Normal 17 3 2 2 3 8 3" xfId="22028"/>
    <cellStyle name="Normal 17 3 2 2 3 9" xfId="9749"/>
    <cellStyle name="Normal 17 3 2 2 3 9 2" xfId="25955"/>
    <cellStyle name="Normal 17 3 2 2 4" xfId="2063"/>
    <cellStyle name="Normal 17 3 2 2 4 2" xfId="2976"/>
    <cellStyle name="Normal 17 3 2 2 4 2 2" xfId="6758"/>
    <cellStyle name="Normal 17 3 2 2 4 2 2 2" xfId="14269"/>
    <cellStyle name="Normal 17 3 2 2 4 2 2 2 2" xfId="30475"/>
    <cellStyle name="Normal 17 3 2 2 4 2 2 3" xfId="22964"/>
    <cellStyle name="Normal 17 3 2 2 4 2 3" xfId="10669"/>
    <cellStyle name="Normal 17 3 2 2 4 2 3 2" xfId="26875"/>
    <cellStyle name="Normal 17 3 2 2 4 2 4" xfId="19198"/>
    <cellStyle name="Normal 17 3 2 2 4 3" xfId="5902"/>
    <cellStyle name="Normal 17 3 2 2 4 3 2" xfId="13416"/>
    <cellStyle name="Normal 17 3 2 2 4 3 2 2" xfId="29622"/>
    <cellStyle name="Normal 17 3 2 2 4 3 3" xfId="22108"/>
    <cellStyle name="Normal 17 3 2 2 4 4" xfId="9825"/>
    <cellStyle name="Normal 17 3 2 2 4 4 2" xfId="26031"/>
    <cellStyle name="Normal 17 3 2 2 4 5" xfId="18352"/>
    <cellStyle name="Normal 17 3 2 2 5" xfId="2551"/>
    <cellStyle name="Normal 17 3 2 2 5 2" xfId="6335"/>
    <cellStyle name="Normal 17 3 2 2 5 2 2" xfId="13847"/>
    <cellStyle name="Normal 17 3 2 2 5 2 2 2" xfId="30053"/>
    <cellStyle name="Normal 17 3 2 2 5 2 3" xfId="22541"/>
    <cellStyle name="Normal 17 3 2 2 5 3" xfId="10247"/>
    <cellStyle name="Normal 17 3 2 2 5 3 2" xfId="26453"/>
    <cellStyle name="Normal 17 3 2 2 5 4" xfId="18775"/>
    <cellStyle name="Normal 17 3 2 2 6" xfId="3427"/>
    <cellStyle name="Normal 17 3 2 2 6 2" xfId="7185"/>
    <cellStyle name="Normal 17 3 2 2 6 2 2" xfId="14695"/>
    <cellStyle name="Normal 17 3 2 2 6 2 2 2" xfId="30901"/>
    <cellStyle name="Normal 17 3 2 2 6 2 3" xfId="23391"/>
    <cellStyle name="Normal 17 3 2 2 6 3" xfId="11092"/>
    <cellStyle name="Normal 17 3 2 2 6 3 2" xfId="27298"/>
    <cellStyle name="Normal 17 3 2 2 6 4" xfId="19645"/>
    <cellStyle name="Normal 17 3 2 2 7" xfId="3951"/>
    <cellStyle name="Normal 17 3 2 2 7 2" xfId="7621"/>
    <cellStyle name="Normal 17 3 2 2 7 2 2" xfId="15128"/>
    <cellStyle name="Normal 17 3 2 2 7 2 2 2" xfId="31334"/>
    <cellStyle name="Normal 17 3 2 2 7 2 3" xfId="23827"/>
    <cellStyle name="Normal 17 3 2 2 7 3" xfId="11514"/>
    <cellStyle name="Normal 17 3 2 2 7 3 2" xfId="27720"/>
    <cellStyle name="Normal 17 3 2 2 7 4" xfId="20157"/>
    <cellStyle name="Normal 17 3 2 2 8" xfId="4376"/>
    <cellStyle name="Normal 17 3 2 2 8 2" xfId="8046"/>
    <cellStyle name="Normal 17 3 2 2 8 2 2" xfId="15553"/>
    <cellStyle name="Normal 17 3 2 2 8 2 2 2" xfId="31759"/>
    <cellStyle name="Normal 17 3 2 2 8 2 3" xfId="24252"/>
    <cellStyle name="Normal 17 3 2 2 8 3" xfId="11939"/>
    <cellStyle name="Normal 17 3 2 2 8 3 2" xfId="28145"/>
    <cellStyle name="Normal 17 3 2 2 8 4" xfId="20582"/>
    <cellStyle name="Normal 17 3 2 2 9" xfId="4800"/>
    <cellStyle name="Normal 17 3 2 2 9 2" xfId="8469"/>
    <cellStyle name="Normal 17 3 2 2 9 2 2" xfId="15976"/>
    <cellStyle name="Normal 17 3 2 2 9 2 2 2" xfId="32182"/>
    <cellStyle name="Normal 17 3 2 2 9 2 3" xfId="24675"/>
    <cellStyle name="Normal 17 3 2 2 9 3" xfId="12361"/>
    <cellStyle name="Normal 17 3 2 2 9 3 2" xfId="28567"/>
    <cellStyle name="Normal 17 3 2 2 9 4" xfId="21006"/>
    <cellStyle name="Normal 17 3 2 3" xfId="510"/>
    <cellStyle name="Normal 17 3 2 3 10" xfId="5309"/>
    <cellStyle name="Normal 17 3 2 3 10 2" xfId="12858"/>
    <cellStyle name="Normal 17 3 2 3 10 2 2" xfId="29064"/>
    <cellStyle name="Normal 17 3 2 3 10 3" xfId="21515"/>
    <cellStyle name="Normal 17 3 2 3 11" xfId="9424"/>
    <cellStyle name="Normal 17 3 2 3 11 2" xfId="25630"/>
    <cellStyle name="Normal 17 3 2 3 12" xfId="17941"/>
    <cellStyle name="Normal 17 3 2 3 2" xfId="581"/>
    <cellStyle name="Normal 17 3 2 3 2 10" xfId="9491"/>
    <cellStyle name="Normal 17 3 2 3 2 10 2" xfId="25697"/>
    <cellStyle name="Normal 17 3 2 3 2 11" xfId="18009"/>
    <cellStyle name="Normal 17 3 2 3 2 2" xfId="1971"/>
    <cellStyle name="Normal 17 3 2 3 2 2 10" xfId="18276"/>
    <cellStyle name="Normal 17 3 2 3 2 2 2" xfId="2477"/>
    <cellStyle name="Normal 17 3 2 3 2 2 2 2" xfId="3324"/>
    <cellStyle name="Normal 17 3 2 3 2 2 2 2 2" xfId="7106"/>
    <cellStyle name="Normal 17 3 2 3 2 2 2 2 2 2" xfId="14617"/>
    <cellStyle name="Normal 17 3 2 3 2 2 2 2 2 2 2" xfId="30823"/>
    <cellStyle name="Normal 17 3 2 3 2 2 2 2 2 3" xfId="23312"/>
    <cellStyle name="Normal 17 3 2 3 2 2 2 2 3" xfId="11017"/>
    <cellStyle name="Normal 17 3 2 3 2 2 2 2 3 2" xfId="27223"/>
    <cellStyle name="Normal 17 3 2 3 2 2 2 2 4" xfId="19546"/>
    <cellStyle name="Normal 17 3 2 3 2 2 2 3" xfId="6261"/>
    <cellStyle name="Normal 17 3 2 3 2 2 2 3 2" xfId="13773"/>
    <cellStyle name="Normal 17 3 2 3 2 2 2 3 2 2" xfId="29979"/>
    <cellStyle name="Normal 17 3 2 3 2 2 2 3 3" xfId="22467"/>
    <cellStyle name="Normal 17 3 2 3 2 2 2 4" xfId="10173"/>
    <cellStyle name="Normal 17 3 2 3 2 2 2 4 2" xfId="26379"/>
    <cellStyle name="Normal 17 3 2 3 2 2 2 5" xfId="18701"/>
    <cellStyle name="Normal 17 3 2 3 2 2 3" xfId="2899"/>
    <cellStyle name="Normal 17 3 2 3 2 2 3 2" xfId="6683"/>
    <cellStyle name="Normal 17 3 2 3 2 2 3 2 2" xfId="14195"/>
    <cellStyle name="Normal 17 3 2 3 2 2 3 2 2 2" xfId="30401"/>
    <cellStyle name="Normal 17 3 2 3 2 2 3 2 3" xfId="22889"/>
    <cellStyle name="Normal 17 3 2 3 2 2 3 3" xfId="10595"/>
    <cellStyle name="Normal 17 3 2 3 2 2 3 3 2" xfId="26801"/>
    <cellStyle name="Normal 17 3 2 3 2 2 3 4" xfId="19123"/>
    <cellStyle name="Normal 17 3 2 3 2 2 4" xfId="3830"/>
    <cellStyle name="Normal 17 3 2 3 2 2 4 2" xfId="7540"/>
    <cellStyle name="Normal 17 3 2 3 2 2 4 2 2" xfId="15049"/>
    <cellStyle name="Normal 17 3 2 3 2 2 4 2 2 2" xfId="31255"/>
    <cellStyle name="Normal 17 3 2 3 2 2 4 2 3" xfId="23746"/>
    <cellStyle name="Normal 17 3 2 3 2 2 4 3" xfId="11440"/>
    <cellStyle name="Normal 17 3 2 3 2 2 4 3 2" xfId="27646"/>
    <cellStyle name="Normal 17 3 2 3 2 2 4 4" xfId="20041"/>
    <cellStyle name="Normal 17 3 2 3 2 2 5" xfId="4299"/>
    <cellStyle name="Normal 17 3 2 3 2 2 5 2" xfId="7969"/>
    <cellStyle name="Normal 17 3 2 3 2 2 5 2 2" xfId="15476"/>
    <cellStyle name="Normal 17 3 2 3 2 2 5 2 2 2" xfId="31682"/>
    <cellStyle name="Normal 17 3 2 3 2 2 5 2 3" xfId="24175"/>
    <cellStyle name="Normal 17 3 2 3 2 2 5 3" xfId="11862"/>
    <cellStyle name="Normal 17 3 2 3 2 2 5 3 2" xfId="28068"/>
    <cellStyle name="Normal 17 3 2 3 2 2 5 4" xfId="20505"/>
    <cellStyle name="Normal 17 3 2 3 2 2 6" xfId="4724"/>
    <cellStyle name="Normal 17 3 2 3 2 2 6 2" xfId="8394"/>
    <cellStyle name="Normal 17 3 2 3 2 2 6 2 2" xfId="15901"/>
    <cellStyle name="Normal 17 3 2 3 2 2 6 2 2 2" xfId="32107"/>
    <cellStyle name="Normal 17 3 2 3 2 2 6 2 3" xfId="24600"/>
    <cellStyle name="Normal 17 3 2 3 2 2 6 3" xfId="12287"/>
    <cellStyle name="Normal 17 3 2 3 2 2 6 3 2" xfId="28493"/>
    <cellStyle name="Normal 17 3 2 3 2 2 6 4" xfId="20930"/>
    <cellStyle name="Normal 17 3 2 3 2 2 7" xfId="5152"/>
    <cellStyle name="Normal 17 3 2 3 2 2 7 2" xfId="8817"/>
    <cellStyle name="Normal 17 3 2 3 2 2 7 2 2" xfId="16324"/>
    <cellStyle name="Normal 17 3 2 3 2 2 7 2 2 2" xfId="32530"/>
    <cellStyle name="Normal 17 3 2 3 2 2 7 2 3" xfId="25023"/>
    <cellStyle name="Normal 17 3 2 3 2 2 7 3" xfId="12709"/>
    <cellStyle name="Normal 17 3 2 3 2 2 7 3 2" xfId="28915"/>
    <cellStyle name="Normal 17 3 2 3 2 2 7 4" xfId="21358"/>
    <cellStyle name="Normal 17 3 2 3 2 2 8" xfId="5823"/>
    <cellStyle name="Normal 17 3 2 3 2 2 8 2" xfId="13338"/>
    <cellStyle name="Normal 17 3 2 3 2 2 8 2 2" xfId="29544"/>
    <cellStyle name="Normal 17 3 2 3 2 2 8 3" xfId="22029"/>
    <cellStyle name="Normal 17 3 2 3 2 2 9" xfId="9750"/>
    <cellStyle name="Normal 17 3 2 3 2 2 9 2" xfId="25956"/>
    <cellStyle name="Normal 17 3 2 3 2 3" xfId="2152"/>
    <cellStyle name="Normal 17 3 2 3 2 3 2" xfId="3065"/>
    <cellStyle name="Normal 17 3 2 3 2 3 2 2" xfId="6847"/>
    <cellStyle name="Normal 17 3 2 3 2 3 2 2 2" xfId="14358"/>
    <cellStyle name="Normal 17 3 2 3 2 3 2 2 2 2" xfId="30564"/>
    <cellStyle name="Normal 17 3 2 3 2 3 2 2 3" xfId="23053"/>
    <cellStyle name="Normal 17 3 2 3 2 3 2 3" xfId="10758"/>
    <cellStyle name="Normal 17 3 2 3 2 3 2 3 2" xfId="26964"/>
    <cellStyle name="Normal 17 3 2 3 2 3 2 4" xfId="19287"/>
    <cellStyle name="Normal 17 3 2 3 2 3 3" xfId="5991"/>
    <cellStyle name="Normal 17 3 2 3 2 3 3 2" xfId="13505"/>
    <cellStyle name="Normal 17 3 2 3 2 3 3 2 2" xfId="29711"/>
    <cellStyle name="Normal 17 3 2 3 2 3 3 3" xfId="22197"/>
    <cellStyle name="Normal 17 3 2 3 2 3 4" xfId="9914"/>
    <cellStyle name="Normal 17 3 2 3 2 3 4 2" xfId="26120"/>
    <cellStyle name="Normal 17 3 2 3 2 3 5" xfId="18441"/>
    <cellStyle name="Normal 17 3 2 3 2 4" xfId="2640"/>
    <cellStyle name="Normal 17 3 2 3 2 4 2" xfId="6424"/>
    <cellStyle name="Normal 17 3 2 3 2 4 2 2" xfId="13936"/>
    <cellStyle name="Normal 17 3 2 3 2 4 2 2 2" xfId="30142"/>
    <cellStyle name="Normal 17 3 2 3 2 4 2 3" xfId="22630"/>
    <cellStyle name="Normal 17 3 2 3 2 4 3" xfId="10336"/>
    <cellStyle name="Normal 17 3 2 3 2 4 3 2" xfId="26542"/>
    <cellStyle name="Normal 17 3 2 3 2 4 4" xfId="18864"/>
    <cellStyle name="Normal 17 3 2 3 2 5" xfId="3516"/>
    <cellStyle name="Normal 17 3 2 3 2 5 2" xfId="7274"/>
    <cellStyle name="Normal 17 3 2 3 2 5 2 2" xfId="14784"/>
    <cellStyle name="Normal 17 3 2 3 2 5 2 2 2" xfId="30990"/>
    <cellStyle name="Normal 17 3 2 3 2 5 2 3" xfId="23480"/>
    <cellStyle name="Normal 17 3 2 3 2 5 3" xfId="11181"/>
    <cellStyle name="Normal 17 3 2 3 2 5 3 2" xfId="27387"/>
    <cellStyle name="Normal 17 3 2 3 2 5 4" xfId="19734"/>
    <cellStyle name="Normal 17 3 2 3 2 6" xfId="4040"/>
    <cellStyle name="Normal 17 3 2 3 2 6 2" xfId="7710"/>
    <cellStyle name="Normal 17 3 2 3 2 6 2 2" xfId="15217"/>
    <cellStyle name="Normal 17 3 2 3 2 6 2 2 2" xfId="31423"/>
    <cellStyle name="Normal 17 3 2 3 2 6 2 3" xfId="23916"/>
    <cellStyle name="Normal 17 3 2 3 2 6 3" xfId="11603"/>
    <cellStyle name="Normal 17 3 2 3 2 6 3 2" xfId="27809"/>
    <cellStyle name="Normal 17 3 2 3 2 6 4" xfId="20246"/>
    <cellStyle name="Normal 17 3 2 3 2 7" xfId="4465"/>
    <cellStyle name="Normal 17 3 2 3 2 7 2" xfId="8135"/>
    <cellStyle name="Normal 17 3 2 3 2 7 2 2" xfId="15642"/>
    <cellStyle name="Normal 17 3 2 3 2 7 2 2 2" xfId="31848"/>
    <cellStyle name="Normal 17 3 2 3 2 7 2 3" xfId="24341"/>
    <cellStyle name="Normal 17 3 2 3 2 7 3" xfId="12028"/>
    <cellStyle name="Normal 17 3 2 3 2 7 3 2" xfId="28234"/>
    <cellStyle name="Normal 17 3 2 3 2 7 4" xfId="20671"/>
    <cellStyle name="Normal 17 3 2 3 2 8" xfId="4890"/>
    <cellStyle name="Normal 17 3 2 3 2 8 2" xfId="8558"/>
    <cellStyle name="Normal 17 3 2 3 2 8 2 2" xfId="16065"/>
    <cellStyle name="Normal 17 3 2 3 2 8 2 2 2" xfId="32271"/>
    <cellStyle name="Normal 17 3 2 3 2 8 2 3" xfId="24764"/>
    <cellStyle name="Normal 17 3 2 3 2 8 3" xfId="12450"/>
    <cellStyle name="Normal 17 3 2 3 2 8 3 2" xfId="28656"/>
    <cellStyle name="Normal 17 3 2 3 2 8 4" xfId="21096"/>
    <cellStyle name="Normal 17 3 2 3 2 9" xfId="5376"/>
    <cellStyle name="Normal 17 3 2 3 2 9 2" xfId="12925"/>
    <cellStyle name="Normal 17 3 2 3 2 9 2 2" xfId="29131"/>
    <cellStyle name="Normal 17 3 2 3 2 9 3" xfId="21582"/>
    <cellStyle name="Normal 17 3 2 3 3" xfId="1972"/>
    <cellStyle name="Normal 17 3 2 3 3 10" xfId="18277"/>
    <cellStyle name="Normal 17 3 2 3 3 2" xfId="2478"/>
    <cellStyle name="Normal 17 3 2 3 3 2 2" xfId="3325"/>
    <cellStyle name="Normal 17 3 2 3 3 2 2 2" xfId="7107"/>
    <cellStyle name="Normal 17 3 2 3 3 2 2 2 2" xfId="14618"/>
    <cellStyle name="Normal 17 3 2 3 3 2 2 2 2 2" xfId="30824"/>
    <cellStyle name="Normal 17 3 2 3 3 2 2 2 3" xfId="23313"/>
    <cellStyle name="Normal 17 3 2 3 3 2 2 3" xfId="11018"/>
    <cellStyle name="Normal 17 3 2 3 3 2 2 3 2" xfId="27224"/>
    <cellStyle name="Normal 17 3 2 3 3 2 2 4" xfId="19547"/>
    <cellStyle name="Normal 17 3 2 3 3 2 3" xfId="6262"/>
    <cellStyle name="Normal 17 3 2 3 3 2 3 2" xfId="13774"/>
    <cellStyle name="Normal 17 3 2 3 3 2 3 2 2" xfId="29980"/>
    <cellStyle name="Normal 17 3 2 3 3 2 3 3" xfId="22468"/>
    <cellStyle name="Normal 17 3 2 3 3 2 4" xfId="10174"/>
    <cellStyle name="Normal 17 3 2 3 3 2 4 2" xfId="26380"/>
    <cellStyle name="Normal 17 3 2 3 3 2 5" xfId="18702"/>
    <cellStyle name="Normal 17 3 2 3 3 3" xfId="2900"/>
    <cellStyle name="Normal 17 3 2 3 3 3 2" xfId="6684"/>
    <cellStyle name="Normal 17 3 2 3 3 3 2 2" xfId="14196"/>
    <cellStyle name="Normal 17 3 2 3 3 3 2 2 2" xfId="30402"/>
    <cellStyle name="Normal 17 3 2 3 3 3 2 3" xfId="22890"/>
    <cellStyle name="Normal 17 3 2 3 3 3 3" xfId="10596"/>
    <cellStyle name="Normal 17 3 2 3 3 3 3 2" xfId="26802"/>
    <cellStyle name="Normal 17 3 2 3 3 3 4" xfId="19124"/>
    <cellStyle name="Normal 17 3 2 3 3 4" xfId="3831"/>
    <cellStyle name="Normal 17 3 2 3 3 4 2" xfId="7541"/>
    <cellStyle name="Normal 17 3 2 3 3 4 2 2" xfId="15050"/>
    <cellStyle name="Normal 17 3 2 3 3 4 2 2 2" xfId="31256"/>
    <cellStyle name="Normal 17 3 2 3 3 4 2 3" xfId="23747"/>
    <cellStyle name="Normal 17 3 2 3 3 4 3" xfId="11441"/>
    <cellStyle name="Normal 17 3 2 3 3 4 3 2" xfId="27647"/>
    <cellStyle name="Normal 17 3 2 3 3 4 4" xfId="20042"/>
    <cellStyle name="Normal 17 3 2 3 3 5" xfId="4300"/>
    <cellStyle name="Normal 17 3 2 3 3 5 2" xfId="7970"/>
    <cellStyle name="Normal 17 3 2 3 3 5 2 2" xfId="15477"/>
    <cellStyle name="Normal 17 3 2 3 3 5 2 2 2" xfId="31683"/>
    <cellStyle name="Normal 17 3 2 3 3 5 2 3" xfId="24176"/>
    <cellStyle name="Normal 17 3 2 3 3 5 3" xfId="11863"/>
    <cellStyle name="Normal 17 3 2 3 3 5 3 2" xfId="28069"/>
    <cellStyle name="Normal 17 3 2 3 3 5 4" xfId="20506"/>
    <cellStyle name="Normal 17 3 2 3 3 6" xfId="4725"/>
    <cellStyle name="Normal 17 3 2 3 3 6 2" xfId="8395"/>
    <cellStyle name="Normal 17 3 2 3 3 6 2 2" xfId="15902"/>
    <cellStyle name="Normal 17 3 2 3 3 6 2 2 2" xfId="32108"/>
    <cellStyle name="Normal 17 3 2 3 3 6 2 3" xfId="24601"/>
    <cellStyle name="Normal 17 3 2 3 3 6 3" xfId="12288"/>
    <cellStyle name="Normal 17 3 2 3 3 6 3 2" xfId="28494"/>
    <cellStyle name="Normal 17 3 2 3 3 6 4" xfId="20931"/>
    <cellStyle name="Normal 17 3 2 3 3 7" xfId="5153"/>
    <cellStyle name="Normal 17 3 2 3 3 7 2" xfId="8818"/>
    <cellStyle name="Normal 17 3 2 3 3 7 2 2" xfId="16325"/>
    <cellStyle name="Normal 17 3 2 3 3 7 2 2 2" xfId="32531"/>
    <cellStyle name="Normal 17 3 2 3 3 7 2 3" xfId="25024"/>
    <cellStyle name="Normal 17 3 2 3 3 7 3" xfId="12710"/>
    <cellStyle name="Normal 17 3 2 3 3 7 3 2" xfId="28916"/>
    <cellStyle name="Normal 17 3 2 3 3 7 4" xfId="21359"/>
    <cellStyle name="Normal 17 3 2 3 3 8" xfId="5824"/>
    <cellStyle name="Normal 17 3 2 3 3 8 2" xfId="13339"/>
    <cellStyle name="Normal 17 3 2 3 3 8 2 2" xfId="29545"/>
    <cellStyle name="Normal 17 3 2 3 3 8 3" xfId="22030"/>
    <cellStyle name="Normal 17 3 2 3 3 9" xfId="9751"/>
    <cellStyle name="Normal 17 3 2 3 3 9 2" xfId="25957"/>
    <cellStyle name="Normal 17 3 2 3 4" xfId="2085"/>
    <cellStyle name="Normal 17 3 2 3 4 2" xfId="2998"/>
    <cellStyle name="Normal 17 3 2 3 4 2 2" xfId="6780"/>
    <cellStyle name="Normal 17 3 2 3 4 2 2 2" xfId="14291"/>
    <cellStyle name="Normal 17 3 2 3 4 2 2 2 2" xfId="30497"/>
    <cellStyle name="Normal 17 3 2 3 4 2 2 3" xfId="22986"/>
    <cellStyle name="Normal 17 3 2 3 4 2 3" xfId="10691"/>
    <cellStyle name="Normal 17 3 2 3 4 2 3 2" xfId="26897"/>
    <cellStyle name="Normal 17 3 2 3 4 2 4" xfId="19220"/>
    <cellStyle name="Normal 17 3 2 3 4 3" xfId="5924"/>
    <cellStyle name="Normal 17 3 2 3 4 3 2" xfId="13438"/>
    <cellStyle name="Normal 17 3 2 3 4 3 2 2" xfId="29644"/>
    <cellStyle name="Normal 17 3 2 3 4 3 3" xfId="22130"/>
    <cellStyle name="Normal 17 3 2 3 4 4" xfId="9847"/>
    <cellStyle name="Normal 17 3 2 3 4 4 2" xfId="26053"/>
    <cellStyle name="Normal 17 3 2 3 4 5" xfId="18374"/>
    <cellStyle name="Normal 17 3 2 3 5" xfId="2573"/>
    <cellStyle name="Normal 17 3 2 3 5 2" xfId="6357"/>
    <cellStyle name="Normal 17 3 2 3 5 2 2" xfId="13869"/>
    <cellStyle name="Normal 17 3 2 3 5 2 2 2" xfId="30075"/>
    <cellStyle name="Normal 17 3 2 3 5 2 3" xfId="22563"/>
    <cellStyle name="Normal 17 3 2 3 5 3" xfId="10269"/>
    <cellStyle name="Normal 17 3 2 3 5 3 2" xfId="26475"/>
    <cellStyle name="Normal 17 3 2 3 5 4" xfId="18797"/>
    <cellStyle name="Normal 17 3 2 3 6" xfId="3449"/>
    <cellStyle name="Normal 17 3 2 3 6 2" xfId="7207"/>
    <cellStyle name="Normal 17 3 2 3 6 2 2" xfId="14717"/>
    <cellStyle name="Normal 17 3 2 3 6 2 2 2" xfId="30923"/>
    <cellStyle name="Normal 17 3 2 3 6 2 3" xfId="23413"/>
    <cellStyle name="Normal 17 3 2 3 6 3" xfId="11114"/>
    <cellStyle name="Normal 17 3 2 3 6 3 2" xfId="27320"/>
    <cellStyle name="Normal 17 3 2 3 6 4" xfId="19667"/>
    <cellStyle name="Normal 17 3 2 3 7" xfId="3973"/>
    <cellStyle name="Normal 17 3 2 3 7 2" xfId="7643"/>
    <cellStyle name="Normal 17 3 2 3 7 2 2" xfId="15150"/>
    <cellStyle name="Normal 17 3 2 3 7 2 2 2" xfId="31356"/>
    <cellStyle name="Normal 17 3 2 3 7 2 3" xfId="23849"/>
    <cellStyle name="Normal 17 3 2 3 7 3" xfId="11536"/>
    <cellStyle name="Normal 17 3 2 3 7 3 2" xfId="27742"/>
    <cellStyle name="Normal 17 3 2 3 7 4" xfId="20179"/>
    <cellStyle name="Normal 17 3 2 3 8" xfId="4398"/>
    <cellStyle name="Normal 17 3 2 3 8 2" xfId="8068"/>
    <cellStyle name="Normal 17 3 2 3 8 2 2" xfId="15575"/>
    <cellStyle name="Normal 17 3 2 3 8 2 2 2" xfId="31781"/>
    <cellStyle name="Normal 17 3 2 3 8 2 3" xfId="24274"/>
    <cellStyle name="Normal 17 3 2 3 8 3" xfId="11961"/>
    <cellStyle name="Normal 17 3 2 3 8 3 2" xfId="28167"/>
    <cellStyle name="Normal 17 3 2 3 8 4" xfId="20604"/>
    <cellStyle name="Normal 17 3 2 3 9" xfId="4822"/>
    <cellStyle name="Normal 17 3 2 3 9 2" xfId="8491"/>
    <cellStyle name="Normal 17 3 2 3 9 2 2" xfId="15998"/>
    <cellStyle name="Normal 17 3 2 3 9 2 2 2" xfId="32204"/>
    <cellStyle name="Normal 17 3 2 3 9 2 3" xfId="24697"/>
    <cellStyle name="Normal 17 3 2 3 9 3" xfId="12383"/>
    <cellStyle name="Normal 17 3 2 3 9 3 2" xfId="28589"/>
    <cellStyle name="Normal 17 3 2 3 9 4" xfId="21028"/>
    <cellStyle name="Normal 17 3 2 4" xfId="537"/>
    <cellStyle name="Normal 17 3 2 4 10" xfId="9447"/>
    <cellStyle name="Normal 17 3 2 4 10 2" xfId="25653"/>
    <cellStyle name="Normal 17 3 2 4 11" xfId="17965"/>
    <cellStyle name="Normal 17 3 2 4 2" xfId="1973"/>
    <cellStyle name="Normal 17 3 2 4 2 10" xfId="18278"/>
    <cellStyle name="Normal 17 3 2 4 2 2" xfId="2479"/>
    <cellStyle name="Normal 17 3 2 4 2 2 2" xfId="3326"/>
    <cellStyle name="Normal 17 3 2 4 2 2 2 2" xfId="7108"/>
    <cellStyle name="Normal 17 3 2 4 2 2 2 2 2" xfId="14619"/>
    <cellStyle name="Normal 17 3 2 4 2 2 2 2 2 2" xfId="30825"/>
    <cellStyle name="Normal 17 3 2 4 2 2 2 2 3" xfId="23314"/>
    <cellStyle name="Normal 17 3 2 4 2 2 2 3" xfId="11019"/>
    <cellStyle name="Normal 17 3 2 4 2 2 2 3 2" xfId="27225"/>
    <cellStyle name="Normal 17 3 2 4 2 2 2 4" xfId="19548"/>
    <cellStyle name="Normal 17 3 2 4 2 2 3" xfId="6263"/>
    <cellStyle name="Normal 17 3 2 4 2 2 3 2" xfId="13775"/>
    <cellStyle name="Normal 17 3 2 4 2 2 3 2 2" xfId="29981"/>
    <cellStyle name="Normal 17 3 2 4 2 2 3 3" xfId="22469"/>
    <cellStyle name="Normal 17 3 2 4 2 2 4" xfId="10175"/>
    <cellStyle name="Normal 17 3 2 4 2 2 4 2" xfId="26381"/>
    <cellStyle name="Normal 17 3 2 4 2 2 5" xfId="18703"/>
    <cellStyle name="Normal 17 3 2 4 2 3" xfId="2901"/>
    <cellStyle name="Normal 17 3 2 4 2 3 2" xfId="6685"/>
    <cellStyle name="Normal 17 3 2 4 2 3 2 2" xfId="14197"/>
    <cellStyle name="Normal 17 3 2 4 2 3 2 2 2" xfId="30403"/>
    <cellStyle name="Normal 17 3 2 4 2 3 2 3" xfId="22891"/>
    <cellStyle name="Normal 17 3 2 4 2 3 3" xfId="10597"/>
    <cellStyle name="Normal 17 3 2 4 2 3 3 2" xfId="26803"/>
    <cellStyle name="Normal 17 3 2 4 2 3 4" xfId="19125"/>
    <cellStyle name="Normal 17 3 2 4 2 4" xfId="3832"/>
    <cellStyle name="Normal 17 3 2 4 2 4 2" xfId="7542"/>
    <cellStyle name="Normal 17 3 2 4 2 4 2 2" xfId="15051"/>
    <cellStyle name="Normal 17 3 2 4 2 4 2 2 2" xfId="31257"/>
    <cellStyle name="Normal 17 3 2 4 2 4 2 3" xfId="23748"/>
    <cellStyle name="Normal 17 3 2 4 2 4 3" xfId="11442"/>
    <cellStyle name="Normal 17 3 2 4 2 4 3 2" xfId="27648"/>
    <cellStyle name="Normal 17 3 2 4 2 4 4" xfId="20043"/>
    <cellStyle name="Normal 17 3 2 4 2 5" xfId="4301"/>
    <cellStyle name="Normal 17 3 2 4 2 5 2" xfId="7971"/>
    <cellStyle name="Normal 17 3 2 4 2 5 2 2" xfId="15478"/>
    <cellStyle name="Normal 17 3 2 4 2 5 2 2 2" xfId="31684"/>
    <cellStyle name="Normal 17 3 2 4 2 5 2 3" xfId="24177"/>
    <cellStyle name="Normal 17 3 2 4 2 5 3" xfId="11864"/>
    <cellStyle name="Normal 17 3 2 4 2 5 3 2" xfId="28070"/>
    <cellStyle name="Normal 17 3 2 4 2 5 4" xfId="20507"/>
    <cellStyle name="Normal 17 3 2 4 2 6" xfId="4726"/>
    <cellStyle name="Normal 17 3 2 4 2 6 2" xfId="8396"/>
    <cellStyle name="Normal 17 3 2 4 2 6 2 2" xfId="15903"/>
    <cellStyle name="Normal 17 3 2 4 2 6 2 2 2" xfId="32109"/>
    <cellStyle name="Normal 17 3 2 4 2 6 2 3" xfId="24602"/>
    <cellStyle name="Normal 17 3 2 4 2 6 3" xfId="12289"/>
    <cellStyle name="Normal 17 3 2 4 2 6 3 2" xfId="28495"/>
    <cellStyle name="Normal 17 3 2 4 2 6 4" xfId="20932"/>
    <cellStyle name="Normal 17 3 2 4 2 7" xfId="5154"/>
    <cellStyle name="Normal 17 3 2 4 2 7 2" xfId="8819"/>
    <cellStyle name="Normal 17 3 2 4 2 7 2 2" xfId="16326"/>
    <cellStyle name="Normal 17 3 2 4 2 7 2 2 2" xfId="32532"/>
    <cellStyle name="Normal 17 3 2 4 2 7 2 3" xfId="25025"/>
    <cellStyle name="Normal 17 3 2 4 2 7 3" xfId="12711"/>
    <cellStyle name="Normal 17 3 2 4 2 7 3 2" xfId="28917"/>
    <cellStyle name="Normal 17 3 2 4 2 7 4" xfId="21360"/>
    <cellStyle name="Normal 17 3 2 4 2 8" xfId="5825"/>
    <cellStyle name="Normal 17 3 2 4 2 8 2" xfId="13340"/>
    <cellStyle name="Normal 17 3 2 4 2 8 2 2" xfId="29546"/>
    <cellStyle name="Normal 17 3 2 4 2 8 3" xfId="22031"/>
    <cellStyle name="Normal 17 3 2 4 2 9" xfId="9752"/>
    <cellStyle name="Normal 17 3 2 4 2 9 2" xfId="25958"/>
    <cellStyle name="Normal 17 3 2 4 3" xfId="2108"/>
    <cellStyle name="Normal 17 3 2 4 3 2" xfId="3021"/>
    <cellStyle name="Normal 17 3 2 4 3 2 2" xfId="6803"/>
    <cellStyle name="Normal 17 3 2 4 3 2 2 2" xfId="14314"/>
    <cellStyle name="Normal 17 3 2 4 3 2 2 2 2" xfId="30520"/>
    <cellStyle name="Normal 17 3 2 4 3 2 2 3" xfId="23009"/>
    <cellStyle name="Normal 17 3 2 4 3 2 3" xfId="10714"/>
    <cellStyle name="Normal 17 3 2 4 3 2 3 2" xfId="26920"/>
    <cellStyle name="Normal 17 3 2 4 3 2 4" xfId="19243"/>
    <cellStyle name="Normal 17 3 2 4 3 3" xfId="5947"/>
    <cellStyle name="Normal 17 3 2 4 3 3 2" xfId="13461"/>
    <cellStyle name="Normal 17 3 2 4 3 3 2 2" xfId="29667"/>
    <cellStyle name="Normal 17 3 2 4 3 3 3" xfId="22153"/>
    <cellStyle name="Normal 17 3 2 4 3 4" xfId="9870"/>
    <cellStyle name="Normal 17 3 2 4 3 4 2" xfId="26076"/>
    <cellStyle name="Normal 17 3 2 4 3 5" xfId="18397"/>
    <cellStyle name="Normal 17 3 2 4 4" xfId="2596"/>
    <cellStyle name="Normal 17 3 2 4 4 2" xfId="6380"/>
    <cellStyle name="Normal 17 3 2 4 4 2 2" xfId="13892"/>
    <cellStyle name="Normal 17 3 2 4 4 2 2 2" xfId="30098"/>
    <cellStyle name="Normal 17 3 2 4 4 2 3" xfId="22586"/>
    <cellStyle name="Normal 17 3 2 4 4 3" xfId="10292"/>
    <cellStyle name="Normal 17 3 2 4 4 3 2" xfId="26498"/>
    <cellStyle name="Normal 17 3 2 4 4 4" xfId="18820"/>
    <cellStyle name="Normal 17 3 2 4 5" xfId="3472"/>
    <cellStyle name="Normal 17 3 2 4 5 2" xfId="7230"/>
    <cellStyle name="Normal 17 3 2 4 5 2 2" xfId="14740"/>
    <cellStyle name="Normal 17 3 2 4 5 2 2 2" xfId="30946"/>
    <cellStyle name="Normal 17 3 2 4 5 2 3" xfId="23436"/>
    <cellStyle name="Normal 17 3 2 4 5 3" xfId="11137"/>
    <cellStyle name="Normal 17 3 2 4 5 3 2" xfId="27343"/>
    <cellStyle name="Normal 17 3 2 4 5 4" xfId="19690"/>
    <cellStyle name="Normal 17 3 2 4 6" xfId="3996"/>
    <cellStyle name="Normal 17 3 2 4 6 2" xfId="7666"/>
    <cellStyle name="Normal 17 3 2 4 6 2 2" xfId="15173"/>
    <cellStyle name="Normal 17 3 2 4 6 2 2 2" xfId="31379"/>
    <cellStyle name="Normal 17 3 2 4 6 2 3" xfId="23872"/>
    <cellStyle name="Normal 17 3 2 4 6 3" xfId="11559"/>
    <cellStyle name="Normal 17 3 2 4 6 3 2" xfId="27765"/>
    <cellStyle name="Normal 17 3 2 4 6 4" xfId="20202"/>
    <cellStyle name="Normal 17 3 2 4 7" xfId="4421"/>
    <cellStyle name="Normal 17 3 2 4 7 2" xfId="8091"/>
    <cellStyle name="Normal 17 3 2 4 7 2 2" xfId="15598"/>
    <cellStyle name="Normal 17 3 2 4 7 2 2 2" xfId="31804"/>
    <cellStyle name="Normal 17 3 2 4 7 2 3" xfId="24297"/>
    <cellStyle name="Normal 17 3 2 4 7 3" xfId="11984"/>
    <cellStyle name="Normal 17 3 2 4 7 3 2" xfId="28190"/>
    <cellStyle name="Normal 17 3 2 4 7 4" xfId="20627"/>
    <cellStyle name="Normal 17 3 2 4 8" xfId="4846"/>
    <cellStyle name="Normal 17 3 2 4 8 2" xfId="8514"/>
    <cellStyle name="Normal 17 3 2 4 8 2 2" xfId="16021"/>
    <cellStyle name="Normal 17 3 2 4 8 2 2 2" xfId="32227"/>
    <cellStyle name="Normal 17 3 2 4 8 2 3" xfId="24720"/>
    <cellStyle name="Normal 17 3 2 4 8 3" xfId="12406"/>
    <cellStyle name="Normal 17 3 2 4 8 3 2" xfId="28612"/>
    <cellStyle name="Normal 17 3 2 4 8 4" xfId="21052"/>
    <cellStyle name="Normal 17 3 2 4 9" xfId="5332"/>
    <cellStyle name="Normal 17 3 2 4 9 2" xfId="12881"/>
    <cellStyle name="Normal 17 3 2 4 9 2 2" xfId="29087"/>
    <cellStyle name="Normal 17 3 2 4 9 3" xfId="21538"/>
    <cellStyle name="Normal 17 3 2 5" xfId="1974"/>
    <cellStyle name="Normal 17 3 2 5 10" xfId="18279"/>
    <cellStyle name="Normal 17 3 2 5 2" xfId="2480"/>
    <cellStyle name="Normal 17 3 2 5 2 2" xfId="3327"/>
    <cellStyle name="Normal 17 3 2 5 2 2 2" xfId="7109"/>
    <cellStyle name="Normal 17 3 2 5 2 2 2 2" xfId="14620"/>
    <cellStyle name="Normal 17 3 2 5 2 2 2 2 2" xfId="30826"/>
    <cellStyle name="Normal 17 3 2 5 2 2 2 3" xfId="23315"/>
    <cellStyle name="Normal 17 3 2 5 2 2 3" xfId="11020"/>
    <cellStyle name="Normal 17 3 2 5 2 2 3 2" xfId="27226"/>
    <cellStyle name="Normal 17 3 2 5 2 2 4" xfId="19549"/>
    <cellStyle name="Normal 17 3 2 5 2 3" xfId="6264"/>
    <cellStyle name="Normal 17 3 2 5 2 3 2" xfId="13776"/>
    <cellStyle name="Normal 17 3 2 5 2 3 2 2" xfId="29982"/>
    <cellStyle name="Normal 17 3 2 5 2 3 3" xfId="22470"/>
    <cellStyle name="Normal 17 3 2 5 2 4" xfId="10176"/>
    <cellStyle name="Normal 17 3 2 5 2 4 2" xfId="26382"/>
    <cellStyle name="Normal 17 3 2 5 2 5" xfId="18704"/>
    <cellStyle name="Normal 17 3 2 5 3" xfId="2902"/>
    <cellStyle name="Normal 17 3 2 5 3 2" xfId="6686"/>
    <cellStyle name="Normal 17 3 2 5 3 2 2" xfId="14198"/>
    <cellStyle name="Normal 17 3 2 5 3 2 2 2" xfId="30404"/>
    <cellStyle name="Normal 17 3 2 5 3 2 3" xfId="22892"/>
    <cellStyle name="Normal 17 3 2 5 3 3" xfId="10598"/>
    <cellStyle name="Normal 17 3 2 5 3 3 2" xfId="26804"/>
    <cellStyle name="Normal 17 3 2 5 3 4" xfId="19126"/>
    <cellStyle name="Normal 17 3 2 5 4" xfId="3833"/>
    <cellStyle name="Normal 17 3 2 5 4 2" xfId="7543"/>
    <cellStyle name="Normal 17 3 2 5 4 2 2" xfId="15052"/>
    <cellStyle name="Normal 17 3 2 5 4 2 2 2" xfId="31258"/>
    <cellStyle name="Normal 17 3 2 5 4 2 3" xfId="23749"/>
    <cellStyle name="Normal 17 3 2 5 4 3" xfId="11443"/>
    <cellStyle name="Normal 17 3 2 5 4 3 2" xfId="27649"/>
    <cellStyle name="Normal 17 3 2 5 4 4" xfId="20044"/>
    <cellStyle name="Normal 17 3 2 5 5" xfId="4302"/>
    <cellStyle name="Normal 17 3 2 5 5 2" xfId="7972"/>
    <cellStyle name="Normal 17 3 2 5 5 2 2" xfId="15479"/>
    <cellStyle name="Normal 17 3 2 5 5 2 2 2" xfId="31685"/>
    <cellStyle name="Normal 17 3 2 5 5 2 3" xfId="24178"/>
    <cellStyle name="Normal 17 3 2 5 5 3" xfId="11865"/>
    <cellStyle name="Normal 17 3 2 5 5 3 2" xfId="28071"/>
    <cellStyle name="Normal 17 3 2 5 5 4" xfId="20508"/>
    <cellStyle name="Normal 17 3 2 5 6" xfId="4727"/>
    <cellStyle name="Normal 17 3 2 5 6 2" xfId="8397"/>
    <cellStyle name="Normal 17 3 2 5 6 2 2" xfId="15904"/>
    <cellStyle name="Normal 17 3 2 5 6 2 2 2" xfId="32110"/>
    <cellStyle name="Normal 17 3 2 5 6 2 3" xfId="24603"/>
    <cellStyle name="Normal 17 3 2 5 6 3" xfId="12290"/>
    <cellStyle name="Normal 17 3 2 5 6 3 2" xfId="28496"/>
    <cellStyle name="Normal 17 3 2 5 6 4" xfId="20933"/>
    <cellStyle name="Normal 17 3 2 5 7" xfId="5155"/>
    <cellStyle name="Normal 17 3 2 5 7 2" xfId="8820"/>
    <cellStyle name="Normal 17 3 2 5 7 2 2" xfId="16327"/>
    <cellStyle name="Normal 17 3 2 5 7 2 2 2" xfId="32533"/>
    <cellStyle name="Normal 17 3 2 5 7 2 3" xfId="25026"/>
    <cellStyle name="Normal 17 3 2 5 7 3" xfId="12712"/>
    <cellStyle name="Normal 17 3 2 5 7 3 2" xfId="28918"/>
    <cellStyle name="Normal 17 3 2 5 7 4" xfId="21361"/>
    <cellStyle name="Normal 17 3 2 5 8" xfId="5826"/>
    <cellStyle name="Normal 17 3 2 5 8 2" xfId="13341"/>
    <cellStyle name="Normal 17 3 2 5 8 2 2" xfId="29547"/>
    <cellStyle name="Normal 17 3 2 5 8 3" xfId="22032"/>
    <cellStyle name="Normal 17 3 2 5 9" xfId="9753"/>
    <cellStyle name="Normal 17 3 2 5 9 2" xfId="25959"/>
    <cellStyle name="Normal 17 3 2 6" xfId="2041"/>
    <cellStyle name="Normal 17 3 2 6 2" xfId="2954"/>
    <cellStyle name="Normal 17 3 2 6 2 2" xfId="6736"/>
    <cellStyle name="Normal 17 3 2 6 2 2 2" xfId="14247"/>
    <cellStyle name="Normal 17 3 2 6 2 2 2 2" xfId="30453"/>
    <cellStyle name="Normal 17 3 2 6 2 2 3" xfId="22942"/>
    <cellStyle name="Normal 17 3 2 6 2 3" xfId="10647"/>
    <cellStyle name="Normal 17 3 2 6 2 3 2" xfId="26853"/>
    <cellStyle name="Normal 17 3 2 6 2 4" xfId="19176"/>
    <cellStyle name="Normal 17 3 2 6 3" xfId="5880"/>
    <cellStyle name="Normal 17 3 2 6 3 2" xfId="13394"/>
    <cellStyle name="Normal 17 3 2 6 3 2 2" xfId="29600"/>
    <cellStyle name="Normal 17 3 2 6 3 3" xfId="22086"/>
    <cellStyle name="Normal 17 3 2 6 4" xfId="9803"/>
    <cellStyle name="Normal 17 3 2 6 4 2" xfId="26009"/>
    <cellStyle name="Normal 17 3 2 6 5" xfId="18330"/>
    <cellStyle name="Normal 17 3 2 7" xfId="2529"/>
    <cellStyle name="Normal 17 3 2 7 2" xfId="6313"/>
    <cellStyle name="Normal 17 3 2 7 2 2" xfId="13825"/>
    <cellStyle name="Normal 17 3 2 7 2 2 2" xfId="30031"/>
    <cellStyle name="Normal 17 3 2 7 2 3" xfId="22519"/>
    <cellStyle name="Normal 17 3 2 7 3" xfId="10225"/>
    <cellStyle name="Normal 17 3 2 7 3 2" xfId="26431"/>
    <cellStyle name="Normal 17 3 2 7 4" xfId="18753"/>
    <cellStyle name="Normal 17 3 2 8" xfId="3402"/>
    <cellStyle name="Normal 17 3 2 8 2" xfId="7163"/>
    <cellStyle name="Normal 17 3 2 8 2 2" xfId="14673"/>
    <cellStyle name="Normal 17 3 2 8 2 2 2" xfId="30879"/>
    <cellStyle name="Normal 17 3 2 8 2 3" xfId="23369"/>
    <cellStyle name="Normal 17 3 2 8 3" xfId="11070"/>
    <cellStyle name="Normal 17 3 2 8 3 2" xfId="27276"/>
    <cellStyle name="Normal 17 3 2 8 4" xfId="19620"/>
    <cellStyle name="Normal 17 3 2 9" xfId="3929"/>
    <cellStyle name="Normal 17 3 2 9 2" xfId="7599"/>
    <cellStyle name="Normal 17 3 2 9 2 2" xfId="15106"/>
    <cellStyle name="Normal 17 3 2 9 2 2 2" xfId="31312"/>
    <cellStyle name="Normal 17 3 2 9 2 3" xfId="23805"/>
    <cellStyle name="Normal 17 3 2 9 3" xfId="11492"/>
    <cellStyle name="Normal 17 3 2 9 3 2" xfId="27698"/>
    <cellStyle name="Normal 17 3 2 9 4" xfId="20135"/>
    <cellStyle name="Normal 17 3 3" xfId="485"/>
    <cellStyle name="Normal 17 3 3 10" xfId="5284"/>
    <cellStyle name="Normal 17 3 3 10 2" xfId="12833"/>
    <cellStyle name="Normal 17 3 3 10 2 2" xfId="29039"/>
    <cellStyle name="Normal 17 3 3 10 3" xfId="21490"/>
    <cellStyle name="Normal 17 3 3 11" xfId="9399"/>
    <cellStyle name="Normal 17 3 3 11 2" xfId="25605"/>
    <cellStyle name="Normal 17 3 3 12" xfId="17916"/>
    <cellStyle name="Normal 17 3 3 2" xfId="556"/>
    <cellStyle name="Normal 17 3 3 2 10" xfId="9466"/>
    <cellStyle name="Normal 17 3 3 2 10 2" xfId="25672"/>
    <cellStyle name="Normal 17 3 3 2 11" xfId="17984"/>
    <cellStyle name="Normal 17 3 3 2 2" xfId="1975"/>
    <cellStyle name="Normal 17 3 3 2 2 10" xfId="18280"/>
    <cellStyle name="Normal 17 3 3 2 2 2" xfId="2481"/>
    <cellStyle name="Normal 17 3 3 2 2 2 2" xfId="3328"/>
    <cellStyle name="Normal 17 3 3 2 2 2 2 2" xfId="7110"/>
    <cellStyle name="Normal 17 3 3 2 2 2 2 2 2" xfId="14621"/>
    <cellStyle name="Normal 17 3 3 2 2 2 2 2 2 2" xfId="30827"/>
    <cellStyle name="Normal 17 3 3 2 2 2 2 2 3" xfId="23316"/>
    <cellStyle name="Normal 17 3 3 2 2 2 2 3" xfId="11021"/>
    <cellStyle name="Normal 17 3 3 2 2 2 2 3 2" xfId="27227"/>
    <cellStyle name="Normal 17 3 3 2 2 2 2 4" xfId="19550"/>
    <cellStyle name="Normal 17 3 3 2 2 2 3" xfId="6265"/>
    <cellStyle name="Normal 17 3 3 2 2 2 3 2" xfId="13777"/>
    <cellStyle name="Normal 17 3 3 2 2 2 3 2 2" xfId="29983"/>
    <cellStyle name="Normal 17 3 3 2 2 2 3 3" xfId="22471"/>
    <cellStyle name="Normal 17 3 3 2 2 2 4" xfId="10177"/>
    <cellStyle name="Normal 17 3 3 2 2 2 4 2" xfId="26383"/>
    <cellStyle name="Normal 17 3 3 2 2 2 5" xfId="18705"/>
    <cellStyle name="Normal 17 3 3 2 2 3" xfId="2903"/>
    <cellStyle name="Normal 17 3 3 2 2 3 2" xfId="6687"/>
    <cellStyle name="Normal 17 3 3 2 2 3 2 2" xfId="14199"/>
    <cellStyle name="Normal 17 3 3 2 2 3 2 2 2" xfId="30405"/>
    <cellStyle name="Normal 17 3 3 2 2 3 2 3" xfId="22893"/>
    <cellStyle name="Normal 17 3 3 2 2 3 3" xfId="10599"/>
    <cellStyle name="Normal 17 3 3 2 2 3 3 2" xfId="26805"/>
    <cellStyle name="Normal 17 3 3 2 2 3 4" xfId="19127"/>
    <cellStyle name="Normal 17 3 3 2 2 4" xfId="3834"/>
    <cellStyle name="Normal 17 3 3 2 2 4 2" xfId="7544"/>
    <cellStyle name="Normal 17 3 3 2 2 4 2 2" xfId="15053"/>
    <cellStyle name="Normal 17 3 3 2 2 4 2 2 2" xfId="31259"/>
    <cellStyle name="Normal 17 3 3 2 2 4 2 3" xfId="23750"/>
    <cellStyle name="Normal 17 3 3 2 2 4 3" xfId="11444"/>
    <cellStyle name="Normal 17 3 3 2 2 4 3 2" xfId="27650"/>
    <cellStyle name="Normal 17 3 3 2 2 4 4" xfId="20045"/>
    <cellStyle name="Normal 17 3 3 2 2 5" xfId="4303"/>
    <cellStyle name="Normal 17 3 3 2 2 5 2" xfId="7973"/>
    <cellStyle name="Normal 17 3 3 2 2 5 2 2" xfId="15480"/>
    <cellStyle name="Normal 17 3 3 2 2 5 2 2 2" xfId="31686"/>
    <cellStyle name="Normal 17 3 3 2 2 5 2 3" xfId="24179"/>
    <cellStyle name="Normal 17 3 3 2 2 5 3" xfId="11866"/>
    <cellStyle name="Normal 17 3 3 2 2 5 3 2" xfId="28072"/>
    <cellStyle name="Normal 17 3 3 2 2 5 4" xfId="20509"/>
    <cellStyle name="Normal 17 3 3 2 2 6" xfId="4728"/>
    <cellStyle name="Normal 17 3 3 2 2 6 2" xfId="8398"/>
    <cellStyle name="Normal 17 3 3 2 2 6 2 2" xfId="15905"/>
    <cellStyle name="Normal 17 3 3 2 2 6 2 2 2" xfId="32111"/>
    <cellStyle name="Normal 17 3 3 2 2 6 2 3" xfId="24604"/>
    <cellStyle name="Normal 17 3 3 2 2 6 3" xfId="12291"/>
    <cellStyle name="Normal 17 3 3 2 2 6 3 2" xfId="28497"/>
    <cellStyle name="Normal 17 3 3 2 2 6 4" xfId="20934"/>
    <cellStyle name="Normal 17 3 3 2 2 7" xfId="5156"/>
    <cellStyle name="Normal 17 3 3 2 2 7 2" xfId="8821"/>
    <cellStyle name="Normal 17 3 3 2 2 7 2 2" xfId="16328"/>
    <cellStyle name="Normal 17 3 3 2 2 7 2 2 2" xfId="32534"/>
    <cellStyle name="Normal 17 3 3 2 2 7 2 3" xfId="25027"/>
    <cellStyle name="Normal 17 3 3 2 2 7 3" xfId="12713"/>
    <cellStyle name="Normal 17 3 3 2 2 7 3 2" xfId="28919"/>
    <cellStyle name="Normal 17 3 3 2 2 7 4" xfId="21362"/>
    <cellStyle name="Normal 17 3 3 2 2 8" xfId="5827"/>
    <cellStyle name="Normal 17 3 3 2 2 8 2" xfId="13342"/>
    <cellStyle name="Normal 17 3 3 2 2 8 2 2" xfId="29548"/>
    <cellStyle name="Normal 17 3 3 2 2 8 3" xfId="22033"/>
    <cellStyle name="Normal 17 3 3 2 2 9" xfId="9754"/>
    <cellStyle name="Normal 17 3 3 2 2 9 2" xfId="25960"/>
    <cellStyle name="Normal 17 3 3 2 3" xfId="2127"/>
    <cellStyle name="Normal 17 3 3 2 3 2" xfId="3040"/>
    <cellStyle name="Normal 17 3 3 2 3 2 2" xfId="6822"/>
    <cellStyle name="Normal 17 3 3 2 3 2 2 2" xfId="14333"/>
    <cellStyle name="Normal 17 3 3 2 3 2 2 2 2" xfId="30539"/>
    <cellStyle name="Normal 17 3 3 2 3 2 2 3" xfId="23028"/>
    <cellStyle name="Normal 17 3 3 2 3 2 3" xfId="10733"/>
    <cellStyle name="Normal 17 3 3 2 3 2 3 2" xfId="26939"/>
    <cellStyle name="Normal 17 3 3 2 3 2 4" xfId="19262"/>
    <cellStyle name="Normal 17 3 3 2 3 3" xfId="5966"/>
    <cellStyle name="Normal 17 3 3 2 3 3 2" xfId="13480"/>
    <cellStyle name="Normal 17 3 3 2 3 3 2 2" xfId="29686"/>
    <cellStyle name="Normal 17 3 3 2 3 3 3" xfId="22172"/>
    <cellStyle name="Normal 17 3 3 2 3 4" xfId="9889"/>
    <cellStyle name="Normal 17 3 3 2 3 4 2" xfId="26095"/>
    <cellStyle name="Normal 17 3 3 2 3 5" xfId="18416"/>
    <cellStyle name="Normal 17 3 3 2 4" xfId="2615"/>
    <cellStyle name="Normal 17 3 3 2 4 2" xfId="6399"/>
    <cellStyle name="Normal 17 3 3 2 4 2 2" xfId="13911"/>
    <cellStyle name="Normal 17 3 3 2 4 2 2 2" xfId="30117"/>
    <cellStyle name="Normal 17 3 3 2 4 2 3" xfId="22605"/>
    <cellStyle name="Normal 17 3 3 2 4 3" xfId="10311"/>
    <cellStyle name="Normal 17 3 3 2 4 3 2" xfId="26517"/>
    <cellStyle name="Normal 17 3 3 2 4 4" xfId="18839"/>
    <cellStyle name="Normal 17 3 3 2 5" xfId="3491"/>
    <cellStyle name="Normal 17 3 3 2 5 2" xfId="7249"/>
    <cellStyle name="Normal 17 3 3 2 5 2 2" xfId="14759"/>
    <cellStyle name="Normal 17 3 3 2 5 2 2 2" xfId="30965"/>
    <cellStyle name="Normal 17 3 3 2 5 2 3" xfId="23455"/>
    <cellStyle name="Normal 17 3 3 2 5 3" xfId="11156"/>
    <cellStyle name="Normal 17 3 3 2 5 3 2" xfId="27362"/>
    <cellStyle name="Normal 17 3 3 2 5 4" xfId="19709"/>
    <cellStyle name="Normal 17 3 3 2 6" xfId="4015"/>
    <cellStyle name="Normal 17 3 3 2 6 2" xfId="7685"/>
    <cellStyle name="Normal 17 3 3 2 6 2 2" xfId="15192"/>
    <cellStyle name="Normal 17 3 3 2 6 2 2 2" xfId="31398"/>
    <cellStyle name="Normal 17 3 3 2 6 2 3" xfId="23891"/>
    <cellStyle name="Normal 17 3 3 2 6 3" xfId="11578"/>
    <cellStyle name="Normal 17 3 3 2 6 3 2" xfId="27784"/>
    <cellStyle name="Normal 17 3 3 2 6 4" xfId="20221"/>
    <cellStyle name="Normal 17 3 3 2 7" xfId="4440"/>
    <cellStyle name="Normal 17 3 3 2 7 2" xfId="8110"/>
    <cellStyle name="Normal 17 3 3 2 7 2 2" xfId="15617"/>
    <cellStyle name="Normal 17 3 3 2 7 2 2 2" xfId="31823"/>
    <cellStyle name="Normal 17 3 3 2 7 2 3" xfId="24316"/>
    <cellStyle name="Normal 17 3 3 2 7 3" xfId="12003"/>
    <cellStyle name="Normal 17 3 3 2 7 3 2" xfId="28209"/>
    <cellStyle name="Normal 17 3 3 2 7 4" xfId="20646"/>
    <cellStyle name="Normal 17 3 3 2 8" xfId="4865"/>
    <cellStyle name="Normal 17 3 3 2 8 2" xfId="8533"/>
    <cellStyle name="Normal 17 3 3 2 8 2 2" xfId="16040"/>
    <cellStyle name="Normal 17 3 3 2 8 2 2 2" xfId="32246"/>
    <cellStyle name="Normal 17 3 3 2 8 2 3" xfId="24739"/>
    <cellStyle name="Normal 17 3 3 2 8 3" xfId="12425"/>
    <cellStyle name="Normal 17 3 3 2 8 3 2" xfId="28631"/>
    <cellStyle name="Normal 17 3 3 2 8 4" xfId="21071"/>
    <cellStyle name="Normal 17 3 3 2 9" xfId="5351"/>
    <cellStyle name="Normal 17 3 3 2 9 2" xfId="12900"/>
    <cellStyle name="Normal 17 3 3 2 9 2 2" xfId="29106"/>
    <cellStyle name="Normal 17 3 3 2 9 3" xfId="21557"/>
    <cellStyle name="Normal 17 3 3 3" xfId="1976"/>
    <cellStyle name="Normal 17 3 3 3 10" xfId="18281"/>
    <cellStyle name="Normal 17 3 3 3 2" xfId="2482"/>
    <cellStyle name="Normal 17 3 3 3 2 2" xfId="3329"/>
    <cellStyle name="Normal 17 3 3 3 2 2 2" xfId="7111"/>
    <cellStyle name="Normal 17 3 3 3 2 2 2 2" xfId="14622"/>
    <cellStyle name="Normal 17 3 3 3 2 2 2 2 2" xfId="30828"/>
    <cellStyle name="Normal 17 3 3 3 2 2 2 3" xfId="23317"/>
    <cellStyle name="Normal 17 3 3 3 2 2 3" xfId="11022"/>
    <cellStyle name="Normal 17 3 3 3 2 2 3 2" xfId="27228"/>
    <cellStyle name="Normal 17 3 3 3 2 2 4" xfId="19551"/>
    <cellStyle name="Normal 17 3 3 3 2 3" xfId="6266"/>
    <cellStyle name="Normal 17 3 3 3 2 3 2" xfId="13778"/>
    <cellStyle name="Normal 17 3 3 3 2 3 2 2" xfId="29984"/>
    <cellStyle name="Normal 17 3 3 3 2 3 3" xfId="22472"/>
    <cellStyle name="Normal 17 3 3 3 2 4" xfId="10178"/>
    <cellStyle name="Normal 17 3 3 3 2 4 2" xfId="26384"/>
    <cellStyle name="Normal 17 3 3 3 2 5" xfId="18706"/>
    <cellStyle name="Normal 17 3 3 3 3" xfId="2904"/>
    <cellStyle name="Normal 17 3 3 3 3 2" xfId="6688"/>
    <cellStyle name="Normal 17 3 3 3 3 2 2" xfId="14200"/>
    <cellStyle name="Normal 17 3 3 3 3 2 2 2" xfId="30406"/>
    <cellStyle name="Normal 17 3 3 3 3 2 3" xfId="22894"/>
    <cellStyle name="Normal 17 3 3 3 3 3" xfId="10600"/>
    <cellStyle name="Normal 17 3 3 3 3 3 2" xfId="26806"/>
    <cellStyle name="Normal 17 3 3 3 3 4" xfId="19128"/>
    <cellStyle name="Normal 17 3 3 3 4" xfId="3835"/>
    <cellStyle name="Normal 17 3 3 3 4 2" xfId="7545"/>
    <cellStyle name="Normal 17 3 3 3 4 2 2" xfId="15054"/>
    <cellStyle name="Normal 17 3 3 3 4 2 2 2" xfId="31260"/>
    <cellStyle name="Normal 17 3 3 3 4 2 3" xfId="23751"/>
    <cellStyle name="Normal 17 3 3 3 4 3" xfId="11445"/>
    <cellStyle name="Normal 17 3 3 3 4 3 2" xfId="27651"/>
    <cellStyle name="Normal 17 3 3 3 4 4" xfId="20046"/>
    <cellStyle name="Normal 17 3 3 3 5" xfId="4304"/>
    <cellStyle name="Normal 17 3 3 3 5 2" xfId="7974"/>
    <cellStyle name="Normal 17 3 3 3 5 2 2" xfId="15481"/>
    <cellStyle name="Normal 17 3 3 3 5 2 2 2" xfId="31687"/>
    <cellStyle name="Normal 17 3 3 3 5 2 3" xfId="24180"/>
    <cellStyle name="Normal 17 3 3 3 5 3" xfId="11867"/>
    <cellStyle name="Normal 17 3 3 3 5 3 2" xfId="28073"/>
    <cellStyle name="Normal 17 3 3 3 5 4" xfId="20510"/>
    <cellStyle name="Normal 17 3 3 3 6" xfId="4729"/>
    <cellStyle name="Normal 17 3 3 3 6 2" xfId="8399"/>
    <cellStyle name="Normal 17 3 3 3 6 2 2" xfId="15906"/>
    <cellStyle name="Normal 17 3 3 3 6 2 2 2" xfId="32112"/>
    <cellStyle name="Normal 17 3 3 3 6 2 3" xfId="24605"/>
    <cellStyle name="Normal 17 3 3 3 6 3" xfId="12292"/>
    <cellStyle name="Normal 17 3 3 3 6 3 2" xfId="28498"/>
    <cellStyle name="Normal 17 3 3 3 6 4" xfId="20935"/>
    <cellStyle name="Normal 17 3 3 3 7" xfId="5157"/>
    <cellStyle name="Normal 17 3 3 3 7 2" xfId="8822"/>
    <cellStyle name="Normal 17 3 3 3 7 2 2" xfId="16329"/>
    <cellStyle name="Normal 17 3 3 3 7 2 2 2" xfId="32535"/>
    <cellStyle name="Normal 17 3 3 3 7 2 3" xfId="25028"/>
    <cellStyle name="Normal 17 3 3 3 7 3" xfId="12714"/>
    <cellStyle name="Normal 17 3 3 3 7 3 2" xfId="28920"/>
    <cellStyle name="Normal 17 3 3 3 7 4" xfId="21363"/>
    <cellStyle name="Normal 17 3 3 3 8" xfId="5828"/>
    <cellStyle name="Normal 17 3 3 3 8 2" xfId="13343"/>
    <cellStyle name="Normal 17 3 3 3 8 2 2" xfId="29549"/>
    <cellStyle name="Normal 17 3 3 3 8 3" xfId="22034"/>
    <cellStyle name="Normal 17 3 3 3 9" xfId="9755"/>
    <cellStyle name="Normal 17 3 3 3 9 2" xfId="25961"/>
    <cellStyle name="Normal 17 3 3 4" xfId="2060"/>
    <cellStyle name="Normal 17 3 3 4 2" xfId="2973"/>
    <cellStyle name="Normal 17 3 3 4 2 2" xfId="6755"/>
    <cellStyle name="Normal 17 3 3 4 2 2 2" xfId="14266"/>
    <cellStyle name="Normal 17 3 3 4 2 2 2 2" xfId="30472"/>
    <cellStyle name="Normal 17 3 3 4 2 2 3" xfId="22961"/>
    <cellStyle name="Normal 17 3 3 4 2 3" xfId="10666"/>
    <cellStyle name="Normal 17 3 3 4 2 3 2" xfId="26872"/>
    <cellStyle name="Normal 17 3 3 4 2 4" xfId="19195"/>
    <cellStyle name="Normal 17 3 3 4 3" xfId="5899"/>
    <cellStyle name="Normal 17 3 3 4 3 2" xfId="13413"/>
    <cellStyle name="Normal 17 3 3 4 3 2 2" xfId="29619"/>
    <cellStyle name="Normal 17 3 3 4 3 3" xfId="22105"/>
    <cellStyle name="Normal 17 3 3 4 4" xfId="9822"/>
    <cellStyle name="Normal 17 3 3 4 4 2" xfId="26028"/>
    <cellStyle name="Normal 17 3 3 4 5" xfId="18349"/>
    <cellStyle name="Normal 17 3 3 5" xfId="2548"/>
    <cellStyle name="Normal 17 3 3 5 2" xfId="6332"/>
    <cellStyle name="Normal 17 3 3 5 2 2" xfId="13844"/>
    <cellStyle name="Normal 17 3 3 5 2 2 2" xfId="30050"/>
    <cellStyle name="Normal 17 3 3 5 2 3" xfId="22538"/>
    <cellStyle name="Normal 17 3 3 5 3" xfId="10244"/>
    <cellStyle name="Normal 17 3 3 5 3 2" xfId="26450"/>
    <cellStyle name="Normal 17 3 3 5 4" xfId="18772"/>
    <cellStyle name="Normal 17 3 3 6" xfId="3424"/>
    <cellStyle name="Normal 17 3 3 6 2" xfId="7182"/>
    <cellStyle name="Normal 17 3 3 6 2 2" xfId="14692"/>
    <cellStyle name="Normal 17 3 3 6 2 2 2" xfId="30898"/>
    <cellStyle name="Normal 17 3 3 6 2 3" xfId="23388"/>
    <cellStyle name="Normal 17 3 3 6 3" xfId="11089"/>
    <cellStyle name="Normal 17 3 3 6 3 2" xfId="27295"/>
    <cellStyle name="Normal 17 3 3 6 4" xfId="19642"/>
    <cellStyle name="Normal 17 3 3 7" xfId="3948"/>
    <cellStyle name="Normal 17 3 3 7 2" xfId="7618"/>
    <cellStyle name="Normal 17 3 3 7 2 2" xfId="15125"/>
    <cellStyle name="Normal 17 3 3 7 2 2 2" xfId="31331"/>
    <cellStyle name="Normal 17 3 3 7 2 3" xfId="23824"/>
    <cellStyle name="Normal 17 3 3 7 3" xfId="11511"/>
    <cellStyle name="Normal 17 3 3 7 3 2" xfId="27717"/>
    <cellStyle name="Normal 17 3 3 7 4" xfId="20154"/>
    <cellStyle name="Normal 17 3 3 8" xfId="4373"/>
    <cellStyle name="Normal 17 3 3 8 2" xfId="8043"/>
    <cellStyle name="Normal 17 3 3 8 2 2" xfId="15550"/>
    <cellStyle name="Normal 17 3 3 8 2 2 2" xfId="31756"/>
    <cellStyle name="Normal 17 3 3 8 2 3" xfId="24249"/>
    <cellStyle name="Normal 17 3 3 8 3" xfId="11936"/>
    <cellStyle name="Normal 17 3 3 8 3 2" xfId="28142"/>
    <cellStyle name="Normal 17 3 3 8 4" xfId="20579"/>
    <cellStyle name="Normal 17 3 3 9" xfId="4797"/>
    <cellStyle name="Normal 17 3 3 9 2" xfId="8466"/>
    <cellStyle name="Normal 17 3 3 9 2 2" xfId="15973"/>
    <cellStyle name="Normal 17 3 3 9 2 2 2" xfId="32179"/>
    <cellStyle name="Normal 17 3 3 9 2 3" xfId="24672"/>
    <cellStyle name="Normal 17 3 3 9 3" xfId="12358"/>
    <cellStyle name="Normal 17 3 3 9 3 2" xfId="28564"/>
    <cellStyle name="Normal 17 3 3 9 4" xfId="21003"/>
    <cellStyle name="Normal 17 3 4" xfId="507"/>
    <cellStyle name="Normal 17 3 4 10" xfId="5306"/>
    <cellStyle name="Normal 17 3 4 10 2" xfId="12855"/>
    <cellStyle name="Normal 17 3 4 10 2 2" xfId="29061"/>
    <cellStyle name="Normal 17 3 4 10 3" xfId="21512"/>
    <cellStyle name="Normal 17 3 4 11" xfId="9421"/>
    <cellStyle name="Normal 17 3 4 11 2" xfId="25627"/>
    <cellStyle name="Normal 17 3 4 12" xfId="17938"/>
    <cellStyle name="Normal 17 3 4 2" xfId="578"/>
    <cellStyle name="Normal 17 3 4 2 10" xfId="9488"/>
    <cellStyle name="Normal 17 3 4 2 10 2" xfId="25694"/>
    <cellStyle name="Normal 17 3 4 2 11" xfId="18006"/>
    <cellStyle name="Normal 17 3 4 2 2" xfId="1977"/>
    <cellStyle name="Normal 17 3 4 2 2 10" xfId="18282"/>
    <cellStyle name="Normal 17 3 4 2 2 2" xfId="2483"/>
    <cellStyle name="Normal 17 3 4 2 2 2 2" xfId="3330"/>
    <cellStyle name="Normal 17 3 4 2 2 2 2 2" xfId="7112"/>
    <cellStyle name="Normal 17 3 4 2 2 2 2 2 2" xfId="14623"/>
    <cellStyle name="Normal 17 3 4 2 2 2 2 2 2 2" xfId="30829"/>
    <cellStyle name="Normal 17 3 4 2 2 2 2 2 3" xfId="23318"/>
    <cellStyle name="Normal 17 3 4 2 2 2 2 3" xfId="11023"/>
    <cellStyle name="Normal 17 3 4 2 2 2 2 3 2" xfId="27229"/>
    <cellStyle name="Normal 17 3 4 2 2 2 2 4" xfId="19552"/>
    <cellStyle name="Normal 17 3 4 2 2 2 3" xfId="6267"/>
    <cellStyle name="Normal 17 3 4 2 2 2 3 2" xfId="13779"/>
    <cellStyle name="Normal 17 3 4 2 2 2 3 2 2" xfId="29985"/>
    <cellStyle name="Normal 17 3 4 2 2 2 3 3" xfId="22473"/>
    <cellStyle name="Normal 17 3 4 2 2 2 4" xfId="10179"/>
    <cellStyle name="Normal 17 3 4 2 2 2 4 2" xfId="26385"/>
    <cellStyle name="Normal 17 3 4 2 2 2 5" xfId="18707"/>
    <cellStyle name="Normal 17 3 4 2 2 3" xfId="2905"/>
    <cellStyle name="Normal 17 3 4 2 2 3 2" xfId="6689"/>
    <cellStyle name="Normal 17 3 4 2 2 3 2 2" xfId="14201"/>
    <cellStyle name="Normal 17 3 4 2 2 3 2 2 2" xfId="30407"/>
    <cellStyle name="Normal 17 3 4 2 2 3 2 3" xfId="22895"/>
    <cellStyle name="Normal 17 3 4 2 2 3 3" xfId="10601"/>
    <cellStyle name="Normal 17 3 4 2 2 3 3 2" xfId="26807"/>
    <cellStyle name="Normal 17 3 4 2 2 3 4" xfId="19129"/>
    <cellStyle name="Normal 17 3 4 2 2 4" xfId="3836"/>
    <cellStyle name="Normal 17 3 4 2 2 4 2" xfId="7546"/>
    <cellStyle name="Normal 17 3 4 2 2 4 2 2" xfId="15055"/>
    <cellStyle name="Normal 17 3 4 2 2 4 2 2 2" xfId="31261"/>
    <cellStyle name="Normal 17 3 4 2 2 4 2 3" xfId="23752"/>
    <cellStyle name="Normal 17 3 4 2 2 4 3" xfId="11446"/>
    <cellStyle name="Normal 17 3 4 2 2 4 3 2" xfId="27652"/>
    <cellStyle name="Normal 17 3 4 2 2 4 4" xfId="20047"/>
    <cellStyle name="Normal 17 3 4 2 2 5" xfId="4305"/>
    <cellStyle name="Normal 17 3 4 2 2 5 2" xfId="7975"/>
    <cellStyle name="Normal 17 3 4 2 2 5 2 2" xfId="15482"/>
    <cellStyle name="Normal 17 3 4 2 2 5 2 2 2" xfId="31688"/>
    <cellStyle name="Normal 17 3 4 2 2 5 2 3" xfId="24181"/>
    <cellStyle name="Normal 17 3 4 2 2 5 3" xfId="11868"/>
    <cellStyle name="Normal 17 3 4 2 2 5 3 2" xfId="28074"/>
    <cellStyle name="Normal 17 3 4 2 2 5 4" xfId="20511"/>
    <cellStyle name="Normal 17 3 4 2 2 6" xfId="4730"/>
    <cellStyle name="Normal 17 3 4 2 2 6 2" xfId="8400"/>
    <cellStyle name="Normal 17 3 4 2 2 6 2 2" xfId="15907"/>
    <cellStyle name="Normal 17 3 4 2 2 6 2 2 2" xfId="32113"/>
    <cellStyle name="Normal 17 3 4 2 2 6 2 3" xfId="24606"/>
    <cellStyle name="Normal 17 3 4 2 2 6 3" xfId="12293"/>
    <cellStyle name="Normal 17 3 4 2 2 6 3 2" xfId="28499"/>
    <cellStyle name="Normal 17 3 4 2 2 6 4" xfId="20936"/>
    <cellStyle name="Normal 17 3 4 2 2 7" xfId="5158"/>
    <cellStyle name="Normal 17 3 4 2 2 7 2" xfId="8823"/>
    <cellStyle name="Normal 17 3 4 2 2 7 2 2" xfId="16330"/>
    <cellStyle name="Normal 17 3 4 2 2 7 2 2 2" xfId="32536"/>
    <cellStyle name="Normal 17 3 4 2 2 7 2 3" xfId="25029"/>
    <cellStyle name="Normal 17 3 4 2 2 7 3" xfId="12715"/>
    <cellStyle name="Normal 17 3 4 2 2 7 3 2" xfId="28921"/>
    <cellStyle name="Normal 17 3 4 2 2 7 4" xfId="21364"/>
    <cellStyle name="Normal 17 3 4 2 2 8" xfId="5829"/>
    <cellStyle name="Normal 17 3 4 2 2 8 2" xfId="13344"/>
    <cellStyle name="Normal 17 3 4 2 2 8 2 2" xfId="29550"/>
    <cellStyle name="Normal 17 3 4 2 2 8 3" xfId="22035"/>
    <cellStyle name="Normal 17 3 4 2 2 9" xfId="9756"/>
    <cellStyle name="Normal 17 3 4 2 2 9 2" xfId="25962"/>
    <cellStyle name="Normal 17 3 4 2 3" xfId="2149"/>
    <cellStyle name="Normal 17 3 4 2 3 2" xfId="3062"/>
    <cellStyle name="Normal 17 3 4 2 3 2 2" xfId="6844"/>
    <cellStyle name="Normal 17 3 4 2 3 2 2 2" xfId="14355"/>
    <cellStyle name="Normal 17 3 4 2 3 2 2 2 2" xfId="30561"/>
    <cellStyle name="Normal 17 3 4 2 3 2 2 3" xfId="23050"/>
    <cellStyle name="Normal 17 3 4 2 3 2 3" xfId="10755"/>
    <cellStyle name="Normal 17 3 4 2 3 2 3 2" xfId="26961"/>
    <cellStyle name="Normal 17 3 4 2 3 2 4" xfId="19284"/>
    <cellStyle name="Normal 17 3 4 2 3 3" xfId="5988"/>
    <cellStyle name="Normal 17 3 4 2 3 3 2" xfId="13502"/>
    <cellStyle name="Normal 17 3 4 2 3 3 2 2" xfId="29708"/>
    <cellStyle name="Normal 17 3 4 2 3 3 3" xfId="22194"/>
    <cellStyle name="Normal 17 3 4 2 3 4" xfId="9911"/>
    <cellStyle name="Normal 17 3 4 2 3 4 2" xfId="26117"/>
    <cellStyle name="Normal 17 3 4 2 3 5" xfId="18438"/>
    <cellStyle name="Normal 17 3 4 2 4" xfId="2637"/>
    <cellStyle name="Normal 17 3 4 2 4 2" xfId="6421"/>
    <cellStyle name="Normal 17 3 4 2 4 2 2" xfId="13933"/>
    <cellStyle name="Normal 17 3 4 2 4 2 2 2" xfId="30139"/>
    <cellStyle name="Normal 17 3 4 2 4 2 3" xfId="22627"/>
    <cellStyle name="Normal 17 3 4 2 4 3" xfId="10333"/>
    <cellStyle name="Normal 17 3 4 2 4 3 2" xfId="26539"/>
    <cellStyle name="Normal 17 3 4 2 4 4" xfId="18861"/>
    <cellStyle name="Normal 17 3 4 2 5" xfId="3513"/>
    <cellStyle name="Normal 17 3 4 2 5 2" xfId="7271"/>
    <cellStyle name="Normal 17 3 4 2 5 2 2" xfId="14781"/>
    <cellStyle name="Normal 17 3 4 2 5 2 2 2" xfId="30987"/>
    <cellStyle name="Normal 17 3 4 2 5 2 3" xfId="23477"/>
    <cellStyle name="Normal 17 3 4 2 5 3" xfId="11178"/>
    <cellStyle name="Normal 17 3 4 2 5 3 2" xfId="27384"/>
    <cellStyle name="Normal 17 3 4 2 5 4" xfId="19731"/>
    <cellStyle name="Normal 17 3 4 2 6" xfId="4037"/>
    <cellStyle name="Normal 17 3 4 2 6 2" xfId="7707"/>
    <cellStyle name="Normal 17 3 4 2 6 2 2" xfId="15214"/>
    <cellStyle name="Normal 17 3 4 2 6 2 2 2" xfId="31420"/>
    <cellStyle name="Normal 17 3 4 2 6 2 3" xfId="23913"/>
    <cellStyle name="Normal 17 3 4 2 6 3" xfId="11600"/>
    <cellStyle name="Normal 17 3 4 2 6 3 2" xfId="27806"/>
    <cellStyle name="Normal 17 3 4 2 6 4" xfId="20243"/>
    <cellStyle name="Normal 17 3 4 2 7" xfId="4462"/>
    <cellStyle name="Normal 17 3 4 2 7 2" xfId="8132"/>
    <cellStyle name="Normal 17 3 4 2 7 2 2" xfId="15639"/>
    <cellStyle name="Normal 17 3 4 2 7 2 2 2" xfId="31845"/>
    <cellStyle name="Normal 17 3 4 2 7 2 3" xfId="24338"/>
    <cellStyle name="Normal 17 3 4 2 7 3" xfId="12025"/>
    <cellStyle name="Normal 17 3 4 2 7 3 2" xfId="28231"/>
    <cellStyle name="Normal 17 3 4 2 7 4" xfId="20668"/>
    <cellStyle name="Normal 17 3 4 2 8" xfId="4887"/>
    <cellStyle name="Normal 17 3 4 2 8 2" xfId="8555"/>
    <cellStyle name="Normal 17 3 4 2 8 2 2" xfId="16062"/>
    <cellStyle name="Normal 17 3 4 2 8 2 2 2" xfId="32268"/>
    <cellStyle name="Normal 17 3 4 2 8 2 3" xfId="24761"/>
    <cellStyle name="Normal 17 3 4 2 8 3" xfId="12447"/>
    <cellStyle name="Normal 17 3 4 2 8 3 2" xfId="28653"/>
    <cellStyle name="Normal 17 3 4 2 8 4" xfId="21093"/>
    <cellStyle name="Normal 17 3 4 2 9" xfId="5373"/>
    <cellStyle name="Normal 17 3 4 2 9 2" xfId="12922"/>
    <cellStyle name="Normal 17 3 4 2 9 2 2" xfId="29128"/>
    <cellStyle name="Normal 17 3 4 2 9 3" xfId="21579"/>
    <cellStyle name="Normal 17 3 4 3" xfId="1978"/>
    <cellStyle name="Normal 17 3 4 3 10" xfId="18283"/>
    <cellStyle name="Normal 17 3 4 3 2" xfId="2484"/>
    <cellStyle name="Normal 17 3 4 3 2 2" xfId="3331"/>
    <cellStyle name="Normal 17 3 4 3 2 2 2" xfId="7113"/>
    <cellStyle name="Normal 17 3 4 3 2 2 2 2" xfId="14624"/>
    <cellStyle name="Normal 17 3 4 3 2 2 2 2 2" xfId="30830"/>
    <cellStyle name="Normal 17 3 4 3 2 2 2 3" xfId="23319"/>
    <cellStyle name="Normal 17 3 4 3 2 2 3" xfId="11024"/>
    <cellStyle name="Normal 17 3 4 3 2 2 3 2" xfId="27230"/>
    <cellStyle name="Normal 17 3 4 3 2 2 4" xfId="19553"/>
    <cellStyle name="Normal 17 3 4 3 2 3" xfId="6268"/>
    <cellStyle name="Normal 17 3 4 3 2 3 2" xfId="13780"/>
    <cellStyle name="Normal 17 3 4 3 2 3 2 2" xfId="29986"/>
    <cellStyle name="Normal 17 3 4 3 2 3 3" xfId="22474"/>
    <cellStyle name="Normal 17 3 4 3 2 4" xfId="10180"/>
    <cellStyle name="Normal 17 3 4 3 2 4 2" xfId="26386"/>
    <cellStyle name="Normal 17 3 4 3 2 5" xfId="18708"/>
    <cellStyle name="Normal 17 3 4 3 3" xfId="2906"/>
    <cellStyle name="Normal 17 3 4 3 3 2" xfId="6690"/>
    <cellStyle name="Normal 17 3 4 3 3 2 2" xfId="14202"/>
    <cellStyle name="Normal 17 3 4 3 3 2 2 2" xfId="30408"/>
    <cellStyle name="Normal 17 3 4 3 3 2 3" xfId="22896"/>
    <cellStyle name="Normal 17 3 4 3 3 3" xfId="10602"/>
    <cellStyle name="Normal 17 3 4 3 3 3 2" xfId="26808"/>
    <cellStyle name="Normal 17 3 4 3 3 4" xfId="19130"/>
    <cellStyle name="Normal 17 3 4 3 4" xfId="3837"/>
    <cellStyle name="Normal 17 3 4 3 4 2" xfId="7547"/>
    <cellStyle name="Normal 17 3 4 3 4 2 2" xfId="15056"/>
    <cellStyle name="Normal 17 3 4 3 4 2 2 2" xfId="31262"/>
    <cellStyle name="Normal 17 3 4 3 4 2 3" xfId="23753"/>
    <cellStyle name="Normal 17 3 4 3 4 3" xfId="11447"/>
    <cellStyle name="Normal 17 3 4 3 4 3 2" xfId="27653"/>
    <cellStyle name="Normal 17 3 4 3 4 4" xfId="20048"/>
    <cellStyle name="Normal 17 3 4 3 5" xfId="4306"/>
    <cellStyle name="Normal 17 3 4 3 5 2" xfId="7976"/>
    <cellStyle name="Normal 17 3 4 3 5 2 2" xfId="15483"/>
    <cellStyle name="Normal 17 3 4 3 5 2 2 2" xfId="31689"/>
    <cellStyle name="Normal 17 3 4 3 5 2 3" xfId="24182"/>
    <cellStyle name="Normal 17 3 4 3 5 3" xfId="11869"/>
    <cellStyle name="Normal 17 3 4 3 5 3 2" xfId="28075"/>
    <cellStyle name="Normal 17 3 4 3 5 4" xfId="20512"/>
    <cellStyle name="Normal 17 3 4 3 6" xfId="4731"/>
    <cellStyle name="Normal 17 3 4 3 6 2" xfId="8401"/>
    <cellStyle name="Normal 17 3 4 3 6 2 2" xfId="15908"/>
    <cellStyle name="Normal 17 3 4 3 6 2 2 2" xfId="32114"/>
    <cellStyle name="Normal 17 3 4 3 6 2 3" xfId="24607"/>
    <cellStyle name="Normal 17 3 4 3 6 3" xfId="12294"/>
    <cellStyle name="Normal 17 3 4 3 6 3 2" xfId="28500"/>
    <cellStyle name="Normal 17 3 4 3 6 4" xfId="20937"/>
    <cellStyle name="Normal 17 3 4 3 7" xfId="5159"/>
    <cellStyle name="Normal 17 3 4 3 7 2" xfId="8824"/>
    <cellStyle name="Normal 17 3 4 3 7 2 2" xfId="16331"/>
    <cellStyle name="Normal 17 3 4 3 7 2 2 2" xfId="32537"/>
    <cellStyle name="Normal 17 3 4 3 7 2 3" xfId="25030"/>
    <cellStyle name="Normal 17 3 4 3 7 3" xfId="12716"/>
    <cellStyle name="Normal 17 3 4 3 7 3 2" xfId="28922"/>
    <cellStyle name="Normal 17 3 4 3 7 4" xfId="21365"/>
    <cellStyle name="Normal 17 3 4 3 8" xfId="5830"/>
    <cellStyle name="Normal 17 3 4 3 8 2" xfId="13345"/>
    <cellStyle name="Normal 17 3 4 3 8 2 2" xfId="29551"/>
    <cellStyle name="Normal 17 3 4 3 8 3" xfId="22036"/>
    <cellStyle name="Normal 17 3 4 3 9" xfId="9757"/>
    <cellStyle name="Normal 17 3 4 3 9 2" xfId="25963"/>
    <cellStyle name="Normal 17 3 4 4" xfId="2082"/>
    <cellStyle name="Normal 17 3 4 4 2" xfId="2995"/>
    <cellStyle name="Normal 17 3 4 4 2 2" xfId="6777"/>
    <cellStyle name="Normal 17 3 4 4 2 2 2" xfId="14288"/>
    <cellStyle name="Normal 17 3 4 4 2 2 2 2" xfId="30494"/>
    <cellStyle name="Normal 17 3 4 4 2 2 3" xfId="22983"/>
    <cellStyle name="Normal 17 3 4 4 2 3" xfId="10688"/>
    <cellStyle name="Normal 17 3 4 4 2 3 2" xfId="26894"/>
    <cellStyle name="Normal 17 3 4 4 2 4" xfId="19217"/>
    <cellStyle name="Normal 17 3 4 4 3" xfId="5921"/>
    <cellStyle name="Normal 17 3 4 4 3 2" xfId="13435"/>
    <cellStyle name="Normal 17 3 4 4 3 2 2" xfId="29641"/>
    <cellStyle name="Normal 17 3 4 4 3 3" xfId="22127"/>
    <cellStyle name="Normal 17 3 4 4 4" xfId="9844"/>
    <cellStyle name="Normal 17 3 4 4 4 2" xfId="26050"/>
    <cellStyle name="Normal 17 3 4 4 5" xfId="18371"/>
    <cellStyle name="Normal 17 3 4 5" xfId="2570"/>
    <cellStyle name="Normal 17 3 4 5 2" xfId="6354"/>
    <cellStyle name="Normal 17 3 4 5 2 2" xfId="13866"/>
    <cellStyle name="Normal 17 3 4 5 2 2 2" xfId="30072"/>
    <cellStyle name="Normal 17 3 4 5 2 3" xfId="22560"/>
    <cellStyle name="Normal 17 3 4 5 3" xfId="10266"/>
    <cellStyle name="Normal 17 3 4 5 3 2" xfId="26472"/>
    <cellStyle name="Normal 17 3 4 5 4" xfId="18794"/>
    <cellStyle name="Normal 17 3 4 6" xfId="3446"/>
    <cellStyle name="Normal 17 3 4 6 2" xfId="7204"/>
    <cellStyle name="Normal 17 3 4 6 2 2" xfId="14714"/>
    <cellStyle name="Normal 17 3 4 6 2 2 2" xfId="30920"/>
    <cellStyle name="Normal 17 3 4 6 2 3" xfId="23410"/>
    <cellStyle name="Normal 17 3 4 6 3" xfId="11111"/>
    <cellStyle name="Normal 17 3 4 6 3 2" xfId="27317"/>
    <cellStyle name="Normal 17 3 4 6 4" xfId="19664"/>
    <cellStyle name="Normal 17 3 4 7" xfId="3970"/>
    <cellStyle name="Normal 17 3 4 7 2" xfId="7640"/>
    <cellStyle name="Normal 17 3 4 7 2 2" xfId="15147"/>
    <cellStyle name="Normal 17 3 4 7 2 2 2" xfId="31353"/>
    <cellStyle name="Normal 17 3 4 7 2 3" xfId="23846"/>
    <cellStyle name="Normal 17 3 4 7 3" xfId="11533"/>
    <cellStyle name="Normal 17 3 4 7 3 2" xfId="27739"/>
    <cellStyle name="Normal 17 3 4 7 4" xfId="20176"/>
    <cellStyle name="Normal 17 3 4 8" xfId="4395"/>
    <cellStyle name="Normal 17 3 4 8 2" xfId="8065"/>
    <cellStyle name="Normal 17 3 4 8 2 2" xfId="15572"/>
    <cellStyle name="Normal 17 3 4 8 2 2 2" xfId="31778"/>
    <cellStyle name="Normal 17 3 4 8 2 3" xfId="24271"/>
    <cellStyle name="Normal 17 3 4 8 3" xfId="11958"/>
    <cellStyle name="Normal 17 3 4 8 3 2" xfId="28164"/>
    <cellStyle name="Normal 17 3 4 8 4" xfId="20601"/>
    <cellStyle name="Normal 17 3 4 9" xfId="4819"/>
    <cellStyle name="Normal 17 3 4 9 2" xfId="8488"/>
    <cellStyle name="Normal 17 3 4 9 2 2" xfId="15995"/>
    <cellStyle name="Normal 17 3 4 9 2 2 2" xfId="32201"/>
    <cellStyle name="Normal 17 3 4 9 2 3" xfId="24694"/>
    <cellStyle name="Normal 17 3 4 9 3" xfId="12380"/>
    <cellStyle name="Normal 17 3 4 9 3 2" xfId="28586"/>
    <cellStyle name="Normal 17 3 4 9 4" xfId="21025"/>
    <cellStyle name="Normal 17 3 5" xfId="534"/>
    <cellStyle name="Normal 17 3 5 10" xfId="9444"/>
    <cellStyle name="Normal 17 3 5 10 2" xfId="25650"/>
    <cellStyle name="Normal 17 3 5 11" xfId="17962"/>
    <cellStyle name="Normal 17 3 5 2" xfId="1979"/>
    <cellStyle name="Normal 17 3 5 2 10" xfId="18284"/>
    <cellStyle name="Normal 17 3 5 2 2" xfId="2485"/>
    <cellStyle name="Normal 17 3 5 2 2 2" xfId="3332"/>
    <cellStyle name="Normal 17 3 5 2 2 2 2" xfId="7114"/>
    <cellStyle name="Normal 17 3 5 2 2 2 2 2" xfId="14625"/>
    <cellStyle name="Normal 17 3 5 2 2 2 2 2 2" xfId="30831"/>
    <cellStyle name="Normal 17 3 5 2 2 2 2 3" xfId="23320"/>
    <cellStyle name="Normal 17 3 5 2 2 2 3" xfId="11025"/>
    <cellStyle name="Normal 17 3 5 2 2 2 3 2" xfId="27231"/>
    <cellStyle name="Normal 17 3 5 2 2 2 4" xfId="19554"/>
    <cellStyle name="Normal 17 3 5 2 2 3" xfId="6269"/>
    <cellStyle name="Normal 17 3 5 2 2 3 2" xfId="13781"/>
    <cellStyle name="Normal 17 3 5 2 2 3 2 2" xfId="29987"/>
    <cellStyle name="Normal 17 3 5 2 2 3 3" xfId="22475"/>
    <cellStyle name="Normal 17 3 5 2 2 4" xfId="10181"/>
    <cellStyle name="Normal 17 3 5 2 2 4 2" xfId="26387"/>
    <cellStyle name="Normal 17 3 5 2 2 5" xfId="18709"/>
    <cellStyle name="Normal 17 3 5 2 3" xfId="2907"/>
    <cellStyle name="Normal 17 3 5 2 3 2" xfId="6691"/>
    <cellStyle name="Normal 17 3 5 2 3 2 2" xfId="14203"/>
    <cellStyle name="Normal 17 3 5 2 3 2 2 2" xfId="30409"/>
    <cellStyle name="Normal 17 3 5 2 3 2 3" xfId="22897"/>
    <cellStyle name="Normal 17 3 5 2 3 3" xfId="10603"/>
    <cellStyle name="Normal 17 3 5 2 3 3 2" xfId="26809"/>
    <cellStyle name="Normal 17 3 5 2 3 4" xfId="19131"/>
    <cellStyle name="Normal 17 3 5 2 4" xfId="3838"/>
    <cellStyle name="Normal 17 3 5 2 4 2" xfId="7548"/>
    <cellStyle name="Normal 17 3 5 2 4 2 2" xfId="15057"/>
    <cellStyle name="Normal 17 3 5 2 4 2 2 2" xfId="31263"/>
    <cellStyle name="Normal 17 3 5 2 4 2 3" xfId="23754"/>
    <cellStyle name="Normal 17 3 5 2 4 3" xfId="11448"/>
    <cellStyle name="Normal 17 3 5 2 4 3 2" xfId="27654"/>
    <cellStyle name="Normal 17 3 5 2 4 4" xfId="20049"/>
    <cellStyle name="Normal 17 3 5 2 5" xfId="4307"/>
    <cellStyle name="Normal 17 3 5 2 5 2" xfId="7977"/>
    <cellStyle name="Normal 17 3 5 2 5 2 2" xfId="15484"/>
    <cellStyle name="Normal 17 3 5 2 5 2 2 2" xfId="31690"/>
    <cellStyle name="Normal 17 3 5 2 5 2 3" xfId="24183"/>
    <cellStyle name="Normal 17 3 5 2 5 3" xfId="11870"/>
    <cellStyle name="Normal 17 3 5 2 5 3 2" xfId="28076"/>
    <cellStyle name="Normal 17 3 5 2 5 4" xfId="20513"/>
    <cellStyle name="Normal 17 3 5 2 6" xfId="4732"/>
    <cellStyle name="Normal 17 3 5 2 6 2" xfId="8402"/>
    <cellStyle name="Normal 17 3 5 2 6 2 2" xfId="15909"/>
    <cellStyle name="Normal 17 3 5 2 6 2 2 2" xfId="32115"/>
    <cellStyle name="Normal 17 3 5 2 6 2 3" xfId="24608"/>
    <cellStyle name="Normal 17 3 5 2 6 3" xfId="12295"/>
    <cellStyle name="Normal 17 3 5 2 6 3 2" xfId="28501"/>
    <cellStyle name="Normal 17 3 5 2 6 4" xfId="20938"/>
    <cellStyle name="Normal 17 3 5 2 7" xfId="5160"/>
    <cellStyle name="Normal 17 3 5 2 7 2" xfId="8825"/>
    <cellStyle name="Normal 17 3 5 2 7 2 2" xfId="16332"/>
    <cellStyle name="Normal 17 3 5 2 7 2 2 2" xfId="32538"/>
    <cellStyle name="Normal 17 3 5 2 7 2 3" xfId="25031"/>
    <cellStyle name="Normal 17 3 5 2 7 3" xfId="12717"/>
    <cellStyle name="Normal 17 3 5 2 7 3 2" xfId="28923"/>
    <cellStyle name="Normal 17 3 5 2 7 4" xfId="21366"/>
    <cellStyle name="Normal 17 3 5 2 8" xfId="5831"/>
    <cellStyle name="Normal 17 3 5 2 8 2" xfId="13346"/>
    <cellStyle name="Normal 17 3 5 2 8 2 2" xfId="29552"/>
    <cellStyle name="Normal 17 3 5 2 8 3" xfId="22037"/>
    <cellStyle name="Normal 17 3 5 2 9" xfId="9758"/>
    <cellStyle name="Normal 17 3 5 2 9 2" xfId="25964"/>
    <cellStyle name="Normal 17 3 5 3" xfId="2105"/>
    <cellStyle name="Normal 17 3 5 3 2" xfId="3018"/>
    <cellStyle name="Normal 17 3 5 3 2 2" xfId="6800"/>
    <cellStyle name="Normal 17 3 5 3 2 2 2" xfId="14311"/>
    <cellStyle name="Normal 17 3 5 3 2 2 2 2" xfId="30517"/>
    <cellStyle name="Normal 17 3 5 3 2 2 3" xfId="23006"/>
    <cellStyle name="Normal 17 3 5 3 2 3" xfId="10711"/>
    <cellStyle name="Normal 17 3 5 3 2 3 2" xfId="26917"/>
    <cellStyle name="Normal 17 3 5 3 2 4" xfId="19240"/>
    <cellStyle name="Normal 17 3 5 3 3" xfId="5944"/>
    <cellStyle name="Normal 17 3 5 3 3 2" xfId="13458"/>
    <cellStyle name="Normal 17 3 5 3 3 2 2" xfId="29664"/>
    <cellStyle name="Normal 17 3 5 3 3 3" xfId="22150"/>
    <cellStyle name="Normal 17 3 5 3 4" xfId="9867"/>
    <cellStyle name="Normal 17 3 5 3 4 2" xfId="26073"/>
    <cellStyle name="Normal 17 3 5 3 5" xfId="18394"/>
    <cellStyle name="Normal 17 3 5 4" xfId="2593"/>
    <cellStyle name="Normal 17 3 5 4 2" xfId="6377"/>
    <cellStyle name="Normal 17 3 5 4 2 2" xfId="13889"/>
    <cellStyle name="Normal 17 3 5 4 2 2 2" xfId="30095"/>
    <cellStyle name="Normal 17 3 5 4 2 3" xfId="22583"/>
    <cellStyle name="Normal 17 3 5 4 3" xfId="10289"/>
    <cellStyle name="Normal 17 3 5 4 3 2" xfId="26495"/>
    <cellStyle name="Normal 17 3 5 4 4" xfId="18817"/>
    <cellStyle name="Normal 17 3 5 5" xfId="3469"/>
    <cellStyle name="Normal 17 3 5 5 2" xfId="7227"/>
    <cellStyle name="Normal 17 3 5 5 2 2" xfId="14737"/>
    <cellStyle name="Normal 17 3 5 5 2 2 2" xfId="30943"/>
    <cellStyle name="Normal 17 3 5 5 2 3" xfId="23433"/>
    <cellStyle name="Normal 17 3 5 5 3" xfId="11134"/>
    <cellStyle name="Normal 17 3 5 5 3 2" xfId="27340"/>
    <cellStyle name="Normal 17 3 5 5 4" xfId="19687"/>
    <cellStyle name="Normal 17 3 5 6" xfId="3993"/>
    <cellStyle name="Normal 17 3 5 6 2" xfId="7663"/>
    <cellStyle name="Normal 17 3 5 6 2 2" xfId="15170"/>
    <cellStyle name="Normal 17 3 5 6 2 2 2" xfId="31376"/>
    <cellStyle name="Normal 17 3 5 6 2 3" xfId="23869"/>
    <cellStyle name="Normal 17 3 5 6 3" xfId="11556"/>
    <cellStyle name="Normal 17 3 5 6 3 2" xfId="27762"/>
    <cellStyle name="Normal 17 3 5 6 4" xfId="20199"/>
    <cellStyle name="Normal 17 3 5 7" xfId="4418"/>
    <cellStyle name="Normal 17 3 5 7 2" xfId="8088"/>
    <cellStyle name="Normal 17 3 5 7 2 2" xfId="15595"/>
    <cellStyle name="Normal 17 3 5 7 2 2 2" xfId="31801"/>
    <cellStyle name="Normal 17 3 5 7 2 3" xfId="24294"/>
    <cellStyle name="Normal 17 3 5 7 3" xfId="11981"/>
    <cellStyle name="Normal 17 3 5 7 3 2" xfId="28187"/>
    <cellStyle name="Normal 17 3 5 7 4" xfId="20624"/>
    <cellStyle name="Normal 17 3 5 8" xfId="4843"/>
    <cellStyle name="Normal 17 3 5 8 2" xfId="8511"/>
    <cellStyle name="Normal 17 3 5 8 2 2" xfId="16018"/>
    <cellStyle name="Normal 17 3 5 8 2 2 2" xfId="32224"/>
    <cellStyle name="Normal 17 3 5 8 2 3" xfId="24717"/>
    <cellStyle name="Normal 17 3 5 8 3" xfId="12403"/>
    <cellStyle name="Normal 17 3 5 8 3 2" xfId="28609"/>
    <cellStyle name="Normal 17 3 5 8 4" xfId="21049"/>
    <cellStyle name="Normal 17 3 5 9" xfId="5329"/>
    <cellStyle name="Normal 17 3 5 9 2" xfId="12878"/>
    <cellStyle name="Normal 17 3 5 9 2 2" xfId="29084"/>
    <cellStyle name="Normal 17 3 5 9 3" xfId="21535"/>
    <cellStyle name="Normal 17 3 6" xfId="1980"/>
    <cellStyle name="Normal 17 3 6 10" xfId="18285"/>
    <cellStyle name="Normal 17 3 6 2" xfId="2486"/>
    <cellStyle name="Normal 17 3 6 2 2" xfId="3333"/>
    <cellStyle name="Normal 17 3 6 2 2 2" xfId="7115"/>
    <cellStyle name="Normal 17 3 6 2 2 2 2" xfId="14626"/>
    <cellStyle name="Normal 17 3 6 2 2 2 2 2" xfId="30832"/>
    <cellStyle name="Normal 17 3 6 2 2 2 3" xfId="23321"/>
    <cellStyle name="Normal 17 3 6 2 2 3" xfId="11026"/>
    <cellStyle name="Normal 17 3 6 2 2 3 2" xfId="27232"/>
    <cellStyle name="Normal 17 3 6 2 2 4" xfId="19555"/>
    <cellStyle name="Normal 17 3 6 2 3" xfId="6270"/>
    <cellStyle name="Normal 17 3 6 2 3 2" xfId="13782"/>
    <cellStyle name="Normal 17 3 6 2 3 2 2" xfId="29988"/>
    <cellStyle name="Normal 17 3 6 2 3 3" xfId="22476"/>
    <cellStyle name="Normal 17 3 6 2 4" xfId="10182"/>
    <cellStyle name="Normal 17 3 6 2 4 2" xfId="26388"/>
    <cellStyle name="Normal 17 3 6 2 5" xfId="18710"/>
    <cellStyle name="Normal 17 3 6 3" xfId="2908"/>
    <cellStyle name="Normal 17 3 6 3 2" xfId="6692"/>
    <cellStyle name="Normal 17 3 6 3 2 2" xfId="14204"/>
    <cellStyle name="Normal 17 3 6 3 2 2 2" xfId="30410"/>
    <cellStyle name="Normal 17 3 6 3 2 3" xfId="22898"/>
    <cellStyle name="Normal 17 3 6 3 3" xfId="10604"/>
    <cellStyle name="Normal 17 3 6 3 3 2" xfId="26810"/>
    <cellStyle name="Normal 17 3 6 3 4" xfId="19132"/>
    <cellStyle name="Normal 17 3 6 4" xfId="3839"/>
    <cellStyle name="Normal 17 3 6 4 2" xfId="7549"/>
    <cellStyle name="Normal 17 3 6 4 2 2" xfId="15058"/>
    <cellStyle name="Normal 17 3 6 4 2 2 2" xfId="31264"/>
    <cellStyle name="Normal 17 3 6 4 2 3" xfId="23755"/>
    <cellStyle name="Normal 17 3 6 4 3" xfId="11449"/>
    <cellStyle name="Normal 17 3 6 4 3 2" xfId="27655"/>
    <cellStyle name="Normal 17 3 6 4 4" xfId="20050"/>
    <cellStyle name="Normal 17 3 6 5" xfId="4308"/>
    <cellStyle name="Normal 17 3 6 5 2" xfId="7978"/>
    <cellStyle name="Normal 17 3 6 5 2 2" xfId="15485"/>
    <cellStyle name="Normal 17 3 6 5 2 2 2" xfId="31691"/>
    <cellStyle name="Normal 17 3 6 5 2 3" xfId="24184"/>
    <cellStyle name="Normal 17 3 6 5 3" xfId="11871"/>
    <cellStyle name="Normal 17 3 6 5 3 2" xfId="28077"/>
    <cellStyle name="Normal 17 3 6 5 4" xfId="20514"/>
    <cellStyle name="Normal 17 3 6 6" xfId="4733"/>
    <cellStyle name="Normal 17 3 6 6 2" xfId="8403"/>
    <cellStyle name="Normal 17 3 6 6 2 2" xfId="15910"/>
    <cellStyle name="Normal 17 3 6 6 2 2 2" xfId="32116"/>
    <cellStyle name="Normal 17 3 6 6 2 3" xfId="24609"/>
    <cellStyle name="Normal 17 3 6 6 3" xfId="12296"/>
    <cellStyle name="Normal 17 3 6 6 3 2" xfId="28502"/>
    <cellStyle name="Normal 17 3 6 6 4" xfId="20939"/>
    <cellStyle name="Normal 17 3 6 7" xfId="5161"/>
    <cellStyle name="Normal 17 3 6 7 2" xfId="8826"/>
    <cellStyle name="Normal 17 3 6 7 2 2" xfId="16333"/>
    <cellStyle name="Normal 17 3 6 7 2 2 2" xfId="32539"/>
    <cellStyle name="Normal 17 3 6 7 2 3" xfId="25032"/>
    <cellStyle name="Normal 17 3 6 7 3" xfId="12718"/>
    <cellStyle name="Normal 17 3 6 7 3 2" xfId="28924"/>
    <cellStyle name="Normal 17 3 6 7 4" xfId="21367"/>
    <cellStyle name="Normal 17 3 6 8" xfId="5832"/>
    <cellStyle name="Normal 17 3 6 8 2" xfId="13347"/>
    <cellStyle name="Normal 17 3 6 8 2 2" xfId="29553"/>
    <cellStyle name="Normal 17 3 6 8 3" xfId="22038"/>
    <cellStyle name="Normal 17 3 6 9" xfId="9759"/>
    <cellStyle name="Normal 17 3 6 9 2" xfId="25965"/>
    <cellStyle name="Normal 17 3 7" xfId="2038"/>
    <cellStyle name="Normal 17 3 7 2" xfId="2951"/>
    <cellStyle name="Normal 17 3 7 2 2" xfId="6733"/>
    <cellStyle name="Normal 17 3 7 2 2 2" xfId="14244"/>
    <cellStyle name="Normal 17 3 7 2 2 2 2" xfId="30450"/>
    <cellStyle name="Normal 17 3 7 2 2 3" xfId="22939"/>
    <cellStyle name="Normal 17 3 7 2 3" xfId="10644"/>
    <cellStyle name="Normal 17 3 7 2 3 2" xfId="26850"/>
    <cellStyle name="Normal 17 3 7 2 4" xfId="19173"/>
    <cellStyle name="Normal 17 3 7 3" xfId="5877"/>
    <cellStyle name="Normal 17 3 7 3 2" xfId="13391"/>
    <cellStyle name="Normal 17 3 7 3 2 2" xfId="29597"/>
    <cellStyle name="Normal 17 3 7 3 3" xfId="22083"/>
    <cellStyle name="Normal 17 3 7 4" xfId="9800"/>
    <cellStyle name="Normal 17 3 7 4 2" xfId="26006"/>
    <cellStyle name="Normal 17 3 7 5" xfId="18327"/>
    <cellStyle name="Normal 17 3 8" xfId="2526"/>
    <cellStyle name="Normal 17 3 8 2" xfId="6310"/>
    <cellStyle name="Normal 17 3 8 2 2" xfId="13822"/>
    <cellStyle name="Normal 17 3 8 2 2 2" xfId="30028"/>
    <cellStyle name="Normal 17 3 8 2 3" xfId="22516"/>
    <cellStyle name="Normal 17 3 8 3" xfId="10222"/>
    <cellStyle name="Normal 17 3 8 3 2" xfId="26428"/>
    <cellStyle name="Normal 17 3 8 4" xfId="18750"/>
    <cellStyle name="Normal 17 3 9" xfId="3398"/>
    <cellStyle name="Normal 17 3 9 2" xfId="7160"/>
    <cellStyle name="Normal 17 3 9 2 2" xfId="14670"/>
    <cellStyle name="Normal 17 3 9 2 2 2" xfId="30876"/>
    <cellStyle name="Normal 17 3 9 2 3" xfId="23366"/>
    <cellStyle name="Normal 17 3 9 3" xfId="11067"/>
    <cellStyle name="Normal 17 3 9 3 2" xfId="27273"/>
    <cellStyle name="Normal 17 3 9 4" xfId="19616"/>
    <cellStyle name="Normal 17 30" xfId="5234"/>
    <cellStyle name="Normal 17 30 2" xfId="12785"/>
    <cellStyle name="Normal 17 30 2 2" xfId="28991"/>
    <cellStyle name="Normal 17 30 3" xfId="21440"/>
    <cellStyle name="Normal 17 31" xfId="9374"/>
    <cellStyle name="Normal 17 31 2" xfId="25580"/>
    <cellStyle name="Normal 17 32" xfId="17889"/>
    <cellStyle name="Normal 17 4" xfId="428"/>
    <cellStyle name="Normal 17 4 10" xfId="4352"/>
    <cellStyle name="Normal 17 4 10 2" xfId="8022"/>
    <cellStyle name="Normal 17 4 10 2 2" xfId="15529"/>
    <cellStyle name="Normal 17 4 10 2 2 2" xfId="31735"/>
    <cellStyle name="Normal 17 4 10 2 3" xfId="24228"/>
    <cellStyle name="Normal 17 4 10 3" xfId="11915"/>
    <cellStyle name="Normal 17 4 10 3 2" xfId="28121"/>
    <cellStyle name="Normal 17 4 10 4" xfId="20558"/>
    <cellStyle name="Normal 17 4 11" xfId="4775"/>
    <cellStyle name="Normal 17 4 11 2" xfId="8444"/>
    <cellStyle name="Normal 17 4 11 2 2" xfId="15951"/>
    <cellStyle name="Normal 17 4 11 2 2 2" xfId="32157"/>
    <cellStyle name="Normal 17 4 11 2 3" xfId="24650"/>
    <cellStyle name="Normal 17 4 11 3" xfId="12337"/>
    <cellStyle name="Normal 17 4 11 3 2" xfId="28543"/>
    <cellStyle name="Normal 17 4 11 4" xfId="20981"/>
    <cellStyle name="Normal 17 4 12" xfId="5260"/>
    <cellStyle name="Normal 17 4 12 2" xfId="12809"/>
    <cellStyle name="Normal 17 4 12 2 2" xfId="29015"/>
    <cellStyle name="Normal 17 4 12 3" xfId="21466"/>
    <cellStyle name="Normal 17 4 13" xfId="9378"/>
    <cellStyle name="Normal 17 4 13 2" xfId="25584"/>
    <cellStyle name="Normal 17 4 14" xfId="17894"/>
    <cellStyle name="Normal 17 4 2" xfId="486"/>
    <cellStyle name="Normal 17 4 2 10" xfId="5285"/>
    <cellStyle name="Normal 17 4 2 10 2" xfId="12834"/>
    <cellStyle name="Normal 17 4 2 10 2 2" xfId="29040"/>
    <cellStyle name="Normal 17 4 2 10 3" xfId="21491"/>
    <cellStyle name="Normal 17 4 2 11" xfId="9400"/>
    <cellStyle name="Normal 17 4 2 11 2" xfId="25606"/>
    <cellStyle name="Normal 17 4 2 12" xfId="17917"/>
    <cellStyle name="Normal 17 4 2 2" xfId="557"/>
    <cellStyle name="Normal 17 4 2 2 10" xfId="9467"/>
    <cellStyle name="Normal 17 4 2 2 10 2" xfId="25673"/>
    <cellStyle name="Normal 17 4 2 2 11" xfId="17985"/>
    <cellStyle name="Normal 17 4 2 2 2" xfId="1981"/>
    <cellStyle name="Normal 17 4 2 2 2 10" xfId="18286"/>
    <cellStyle name="Normal 17 4 2 2 2 2" xfId="2487"/>
    <cellStyle name="Normal 17 4 2 2 2 2 2" xfId="3334"/>
    <cellStyle name="Normal 17 4 2 2 2 2 2 2" xfId="7116"/>
    <cellStyle name="Normal 17 4 2 2 2 2 2 2 2" xfId="14627"/>
    <cellStyle name="Normal 17 4 2 2 2 2 2 2 2 2" xfId="30833"/>
    <cellStyle name="Normal 17 4 2 2 2 2 2 2 3" xfId="23322"/>
    <cellStyle name="Normal 17 4 2 2 2 2 2 3" xfId="11027"/>
    <cellStyle name="Normal 17 4 2 2 2 2 2 3 2" xfId="27233"/>
    <cellStyle name="Normal 17 4 2 2 2 2 2 4" xfId="19556"/>
    <cellStyle name="Normal 17 4 2 2 2 2 3" xfId="6271"/>
    <cellStyle name="Normal 17 4 2 2 2 2 3 2" xfId="13783"/>
    <cellStyle name="Normal 17 4 2 2 2 2 3 2 2" xfId="29989"/>
    <cellStyle name="Normal 17 4 2 2 2 2 3 3" xfId="22477"/>
    <cellStyle name="Normal 17 4 2 2 2 2 4" xfId="10183"/>
    <cellStyle name="Normal 17 4 2 2 2 2 4 2" xfId="26389"/>
    <cellStyle name="Normal 17 4 2 2 2 2 5" xfId="18711"/>
    <cellStyle name="Normal 17 4 2 2 2 3" xfId="2909"/>
    <cellStyle name="Normal 17 4 2 2 2 3 2" xfId="6693"/>
    <cellStyle name="Normal 17 4 2 2 2 3 2 2" xfId="14205"/>
    <cellStyle name="Normal 17 4 2 2 2 3 2 2 2" xfId="30411"/>
    <cellStyle name="Normal 17 4 2 2 2 3 2 3" xfId="22899"/>
    <cellStyle name="Normal 17 4 2 2 2 3 3" xfId="10605"/>
    <cellStyle name="Normal 17 4 2 2 2 3 3 2" xfId="26811"/>
    <cellStyle name="Normal 17 4 2 2 2 3 4" xfId="19133"/>
    <cellStyle name="Normal 17 4 2 2 2 4" xfId="3840"/>
    <cellStyle name="Normal 17 4 2 2 2 4 2" xfId="7550"/>
    <cellStyle name="Normal 17 4 2 2 2 4 2 2" xfId="15059"/>
    <cellStyle name="Normal 17 4 2 2 2 4 2 2 2" xfId="31265"/>
    <cellStyle name="Normal 17 4 2 2 2 4 2 3" xfId="23756"/>
    <cellStyle name="Normal 17 4 2 2 2 4 3" xfId="11450"/>
    <cellStyle name="Normal 17 4 2 2 2 4 3 2" xfId="27656"/>
    <cellStyle name="Normal 17 4 2 2 2 4 4" xfId="20051"/>
    <cellStyle name="Normal 17 4 2 2 2 5" xfId="4309"/>
    <cellStyle name="Normal 17 4 2 2 2 5 2" xfId="7979"/>
    <cellStyle name="Normal 17 4 2 2 2 5 2 2" xfId="15486"/>
    <cellStyle name="Normal 17 4 2 2 2 5 2 2 2" xfId="31692"/>
    <cellStyle name="Normal 17 4 2 2 2 5 2 3" xfId="24185"/>
    <cellStyle name="Normal 17 4 2 2 2 5 3" xfId="11872"/>
    <cellStyle name="Normal 17 4 2 2 2 5 3 2" xfId="28078"/>
    <cellStyle name="Normal 17 4 2 2 2 5 4" xfId="20515"/>
    <cellStyle name="Normal 17 4 2 2 2 6" xfId="4734"/>
    <cellStyle name="Normal 17 4 2 2 2 6 2" xfId="8404"/>
    <cellStyle name="Normal 17 4 2 2 2 6 2 2" xfId="15911"/>
    <cellStyle name="Normal 17 4 2 2 2 6 2 2 2" xfId="32117"/>
    <cellStyle name="Normal 17 4 2 2 2 6 2 3" xfId="24610"/>
    <cellStyle name="Normal 17 4 2 2 2 6 3" xfId="12297"/>
    <cellStyle name="Normal 17 4 2 2 2 6 3 2" xfId="28503"/>
    <cellStyle name="Normal 17 4 2 2 2 6 4" xfId="20940"/>
    <cellStyle name="Normal 17 4 2 2 2 7" xfId="5162"/>
    <cellStyle name="Normal 17 4 2 2 2 7 2" xfId="8827"/>
    <cellStyle name="Normal 17 4 2 2 2 7 2 2" xfId="16334"/>
    <cellStyle name="Normal 17 4 2 2 2 7 2 2 2" xfId="32540"/>
    <cellStyle name="Normal 17 4 2 2 2 7 2 3" xfId="25033"/>
    <cellStyle name="Normal 17 4 2 2 2 7 3" xfId="12719"/>
    <cellStyle name="Normal 17 4 2 2 2 7 3 2" xfId="28925"/>
    <cellStyle name="Normal 17 4 2 2 2 7 4" xfId="21368"/>
    <cellStyle name="Normal 17 4 2 2 2 8" xfId="5833"/>
    <cellStyle name="Normal 17 4 2 2 2 8 2" xfId="13348"/>
    <cellStyle name="Normal 17 4 2 2 2 8 2 2" xfId="29554"/>
    <cellStyle name="Normal 17 4 2 2 2 8 3" xfId="22039"/>
    <cellStyle name="Normal 17 4 2 2 2 9" xfId="9760"/>
    <cellStyle name="Normal 17 4 2 2 2 9 2" xfId="25966"/>
    <cellStyle name="Normal 17 4 2 2 3" xfId="2128"/>
    <cellStyle name="Normal 17 4 2 2 3 2" xfId="3041"/>
    <cellStyle name="Normal 17 4 2 2 3 2 2" xfId="6823"/>
    <cellStyle name="Normal 17 4 2 2 3 2 2 2" xfId="14334"/>
    <cellStyle name="Normal 17 4 2 2 3 2 2 2 2" xfId="30540"/>
    <cellStyle name="Normal 17 4 2 2 3 2 2 3" xfId="23029"/>
    <cellStyle name="Normal 17 4 2 2 3 2 3" xfId="10734"/>
    <cellStyle name="Normal 17 4 2 2 3 2 3 2" xfId="26940"/>
    <cellStyle name="Normal 17 4 2 2 3 2 4" xfId="19263"/>
    <cellStyle name="Normal 17 4 2 2 3 3" xfId="5967"/>
    <cellStyle name="Normal 17 4 2 2 3 3 2" xfId="13481"/>
    <cellStyle name="Normal 17 4 2 2 3 3 2 2" xfId="29687"/>
    <cellStyle name="Normal 17 4 2 2 3 3 3" xfId="22173"/>
    <cellStyle name="Normal 17 4 2 2 3 4" xfId="9890"/>
    <cellStyle name="Normal 17 4 2 2 3 4 2" xfId="26096"/>
    <cellStyle name="Normal 17 4 2 2 3 5" xfId="18417"/>
    <cellStyle name="Normal 17 4 2 2 4" xfId="2616"/>
    <cellStyle name="Normal 17 4 2 2 4 2" xfId="6400"/>
    <cellStyle name="Normal 17 4 2 2 4 2 2" xfId="13912"/>
    <cellStyle name="Normal 17 4 2 2 4 2 2 2" xfId="30118"/>
    <cellStyle name="Normal 17 4 2 2 4 2 3" xfId="22606"/>
    <cellStyle name="Normal 17 4 2 2 4 3" xfId="10312"/>
    <cellStyle name="Normal 17 4 2 2 4 3 2" xfId="26518"/>
    <cellStyle name="Normal 17 4 2 2 4 4" xfId="18840"/>
    <cellStyle name="Normal 17 4 2 2 5" xfId="3492"/>
    <cellStyle name="Normal 17 4 2 2 5 2" xfId="7250"/>
    <cellStyle name="Normal 17 4 2 2 5 2 2" xfId="14760"/>
    <cellStyle name="Normal 17 4 2 2 5 2 2 2" xfId="30966"/>
    <cellStyle name="Normal 17 4 2 2 5 2 3" xfId="23456"/>
    <cellStyle name="Normal 17 4 2 2 5 3" xfId="11157"/>
    <cellStyle name="Normal 17 4 2 2 5 3 2" xfId="27363"/>
    <cellStyle name="Normal 17 4 2 2 5 4" xfId="19710"/>
    <cellStyle name="Normal 17 4 2 2 6" xfId="4016"/>
    <cellStyle name="Normal 17 4 2 2 6 2" xfId="7686"/>
    <cellStyle name="Normal 17 4 2 2 6 2 2" xfId="15193"/>
    <cellStyle name="Normal 17 4 2 2 6 2 2 2" xfId="31399"/>
    <cellStyle name="Normal 17 4 2 2 6 2 3" xfId="23892"/>
    <cellStyle name="Normal 17 4 2 2 6 3" xfId="11579"/>
    <cellStyle name="Normal 17 4 2 2 6 3 2" xfId="27785"/>
    <cellStyle name="Normal 17 4 2 2 6 4" xfId="20222"/>
    <cellStyle name="Normal 17 4 2 2 7" xfId="4441"/>
    <cellStyle name="Normal 17 4 2 2 7 2" xfId="8111"/>
    <cellStyle name="Normal 17 4 2 2 7 2 2" xfId="15618"/>
    <cellStyle name="Normal 17 4 2 2 7 2 2 2" xfId="31824"/>
    <cellStyle name="Normal 17 4 2 2 7 2 3" xfId="24317"/>
    <cellStyle name="Normal 17 4 2 2 7 3" xfId="12004"/>
    <cellStyle name="Normal 17 4 2 2 7 3 2" xfId="28210"/>
    <cellStyle name="Normal 17 4 2 2 7 4" xfId="20647"/>
    <cellStyle name="Normal 17 4 2 2 8" xfId="4866"/>
    <cellStyle name="Normal 17 4 2 2 8 2" xfId="8534"/>
    <cellStyle name="Normal 17 4 2 2 8 2 2" xfId="16041"/>
    <cellStyle name="Normal 17 4 2 2 8 2 2 2" xfId="32247"/>
    <cellStyle name="Normal 17 4 2 2 8 2 3" xfId="24740"/>
    <cellStyle name="Normal 17 4 2 2 8 3" xfId="12426"/>
    <cellStyle name="Normal 17 4 2 2 8 3 2" xfId="28632"/>
    <cellStyle name="Normal 17 4 2 2 8 4" xfId="21072"/>
    <cellStyle name="Normal 17 4 2 2 9" xfId="5352"/>
    <cellStyle name="Normal 17 4 2 2 9 2" xfId="12901"/>
    <cellStyle name="Normal 17 4 2 2 9 2 2" xfId="29107"/>
    <cellStyle name="Normal 17 4 2 2 9 3" xfId="21558"/>
    <cellStyle name="Normal 17 4 2 3" xfId="1982"/>
    <cellStyle name="Normal 17 4 2 3 10" xfId="18287"/>
    <cellStyle name="Normal 17 4 2 3 2" xfId="2488"/>
    <cellStyle name="Normal 17 4 2 3 2 2" xfId="3335"/>
    <cellStyle name="Normal 17 4 2 3 2 2 2" xfId="7117"/>
    <cellStyle name="Normal 17 4 2 3 2 2 2 2" xfId="14628"/>
    <cellStyle name="Normal 17 4 2 3 2 2 2 2 2" xfId="30834"/>
    <cellStyle name="Normal 17 4 2 3 2 2 2 3" xfId="23323"/>
    <cellStyle name="Normal 17 4 2 3 2 2 3" xfId="11028"/>
    <cellStyle name="Normal 17 4 2 3 2 2 3 2" xfId="27234"/>
    <cellStyle name="Normal 17 4 2 3 2 2 4" xfId="19557"/>
    <cellStyle name="Normal 17 4 2 3 2 3" xfId="6272"/>
    <cellStyle name="Normal 17 4 2 3 2 3 2" xfId="13784"/>
    <cellStyle name="Normal 17 4 2 3 2 3 2 2" xfId="29990"/>
    <cellStyle name="Normal 17 4 2 3 2 3 3" xfId="22478"/>
    <cellStyle name="Normal 17 4 2 3 2 4" xfId="10184"/>
    <cellStyle name="Normal 17 4 2 3 2 4 2" xfId="26390"/>
    <cellStyle name="Normal 17 4 2 3 2 5" xfId="18712"/>
    <cellStyle name="Normal 17 4 2 3 3" xfId="2910"/>
    <cellStyle name="Normal 17 4 2 3 3 2" xfId="6694"/>
    <cellStyle name="Normal 17 4 2 3 3 2 2" xfId="14206"/>
    <cellStyle name="Normal 17 4 2 3 3 2 2 2" xfId="30412"/>
    <cellStyle name="Normal 17 4 2 3 3 2 3" xfId="22900"/>
    <cellStyle name="Normal 17 4 2 3 3 3" xfId="10606"/>
    <cellStyle name="Normal 17 4 2 3 3 3 2" xfId="26812"/>
    <cellStyle name="Normal 17 4 2 3 3 4" xfId="19134"/>
    <cellStyle name="Normal 17 4 2 3 4" xfId="3841"/>
    <cellStyle name="Normal 17 4 2 3 4 2" xfId="7551"/>
    <cellStyle name="Normal 17 4 2 3 4 2 2" xfId="15060"/>
    <cellStyle name="Normal 17 4 2 3 4 2 2 2" xfId="31266"/>
    <cellStyle name="Normal 17 4 2 3 4 2 3" xfId="23757"/>
    <cellStyle name="Normal 17 4 2 3 4 3" xfId="11451"/>
    <cellStyle name="Normal 17 4 2 3 4 3 2" xfId="27657"/>
    <cellStyle name="Normal 17 4 2 3 4 4" xfId="20052"/>
    <cellStyle name="Normal 17 4 2 3 5" xfId="4310"/>
    <cellStyle name="Normal 17 4 2 3 5 2" xfId="7980"/>
    <cellStyle name="Normal 17 4 2 3 5 2 2" xfId="15487"/>
    <cellStyle name="Normal 17 4 2 3 5 2 2 2" xfId="31693"/>
    <cellStyle name="Normal 17 4 2 3 5 2 3" xfId="24186"/>
    <cellStyle name="Normal 17 4 2 3 5 3" xfId="11873"/>
    <cellStyle name="Normal 17 4 2 3 5 3 2" xfId="28079"/>
    <cellStyle name="Normal 17 4 2 3 5 4" xfId="20516"/>
    <cellStyle name="Normal 17 4 2 3 6" xfId="4735"/>
    <cellStyle name="Normal 17 4 2 3 6 2" xfId="8405"/>
    <cellStyle name="Normal 17 4 2 3 6 2 2" xfId="15912"/>
    <cellStyle name="Normal 17 4 2 3 6 2 2 2" xfId="32118"/>
    <cellStyle name="Normal 17 4 2 3 6 2 3" xfId="24611"/>
    <cellStyle name="Normal 17 4 2 3 6 3" xfId="12298"/>
    <cellStyle name="Normal 17 4 2 3 6 3 2" xfId="28504"/>
    <cellStyle name="Normal 17 4 2 3 6 4" xfId="20941"/>
    <cellStyle name="Normal 17 4 2 3 7" xfId="5163"/>
    <cellStyle name="Normal 17 4 2 3 7 2" xfId="8828"/>
    <cellStyle name="Normal 17 4 2 3 7 2 2" xfId="16335"/>
    <cellStyle name="Normal 17 4 2 3 7 2 2 2" xfId="32541"/>
    <cellStyle name="Normal 17 4 2 3 7 2 3" xfId="25034"/>
    <cellStyle name="Normal 17 4 2 3 7 3" xfId="12720"/>
    <cellStyle name="Normal 17 4 2 3 7 3 2" xfId="28926"/>
    <cellStyle name="Normal 17 4 2 3 7 4" xfId="21369"/>
    <cellStyle name="Normal 17 4 2 3 8" xfId="5834"/>
    <cellStyle name="Normal 17 4 2 3 8 2" xfId="13349"/>
    <cellStyle name="Normal 17 4 2 3 8 2 2" xfId="29555"/>
    <cellStyle name="Normal 17 4 2 3 8 3" xfId="22040"/>
    <cellStyle name="Normal 17 4 2 3 9" xfId="9761"/>
    <cellStyle name="Normal 17 4 2 3 9 2" xfId="25967"/>
    <cellStyle name="Normal 17 4 2 4" xfId="2061"/>
    <cellStyle name="Normal 17 4 2 4 2" xfId="2974"/>
    <cellStyle name="Normal 17 4 2 4 2 2" xfId="6756"/>
    <cellStyle name="Normal 17 4 2 4 2 2 2" xfId="14267"/>
    <cellStyle name="Normal 17 4 2 4 2 2 2 2" xfId="30473"/>
    <cellStyle name="Normal 17 4 2 4 2 2 3" xfId="22962"/>
    <cellStyle name="Normal 17 4 2 4 2 3" xfId="10667"/>
    <cellStyle name="Normal 17 4 2 4 2 3 2" xfId="26873"/>
    <cellStyle name="Normal 17 4 2 4 2 4" xfId="19196"/>
    <cellStyle name="Normal 17 4 2 4 3" xfId="5900"/>
    <cellStyle name="Normal 17 4 2 4 3 2" xfId="13414"/>
    <cellStyle name="Normal 17 4 2 4 3 2 2" xfId="29620"/>
    <cellStyle name="Normal 17 4 2 4 3 3" xfId="22106"/>
    <cellStyle name="Normal 17 4 2 4 4" xfId="9823"/>
    <cellStyle name="Normal 17 4 2 4 4 2" xfId="26029"/>
    <cellStyle name="Normal 17 4 2 4 5" xfId="18350"/>
    <cellStyle name="Normal 17 4 2 5" xfId="2549"/>
    <cellStyle name="Normal 17 4 2 5 2" xfId="6333"/>
    <cellStyle name="Normal 17 4 2 5 2 2" xfId="13845"/>
    <cellStyle name="Normal 17 4 2 5 2 2 2" xfId="30051"/>
    <cellStyle name="Normal 17 4 2 5 2 3" xfId="22539"/>
    <cellStyle name="Normal 17 4 2 5 3" xfId="10245"/>
    <cellStyle name="Normal 17 4 2 5 3 2" xfId="26451"/>
    <cellStyle name="Normal 17 4 2 5 4" xfId="18773"/>
    <cellStyle name="Normal 17 4 2 6" xfId="3425"/>
    <cellStyle name="Normal 17 4 2 6 2" xfId="7183"/>
    <cellStyle name="Normal 17 4 2 6 2 2" xfId="14693"/>
    <cellStyle name="Normal 17 4 2 6 2 2 2" xfId="30899"/>
    <cellStyle name="Normal 17 4 2 6 2 3" xfId="23389"/>
    <cellStyle name="Normal 17 4 2 6 3" xfId="11090"/>
    <cellStyle name="Normal 17 4 2 6 3 2" xfId="27296"/>
    <cellStyle name="Normal 17 4 2 6 4" xfId="19643"/>
    <cellStyle name="Normal 17 4 2 7" xfId="3949"/>
    <cellStyle name="Normal 17 4 2 7 2" xfId="7619"/>
    <cellStyle name="Normal 17 4 2 7 2 2" xfId="15126"/>
    <cellStyle name="Normal 17 4 2 7 2 2 2" xfId="31332"/>
    <cellStyle name="Normal 17 4 2 7 2 3" xfId="23825"/>
    <cellStyle name="Normal 17 4 2 7 3" xfId="11512"/>
    <cellStyle name="Normal 17 4 2 7 3 2" xfId="27718"/>
    <cellStyle name="Normal 17 4 2 7 4" xfId="20155"/>
    <cellStyle name="Normal 17 4 2 8" xfId="4374"/>
    <cellStyle name="Normal 17 4 2 8 2" xfId="8044"/>
    <cellStyle name="Normal 17 4 2 8 2 2" xfId="15551"/>
    <cellStyle name="Normal 17 4 2 8 2 2 2" xfId="31757"/>
    <cellStyle name="Normal 17 4 2 8 2 3" xfId="24250"/>
    <cellStyle name="Normal 17 4 2 8 3" xfId="11937"/>
    <cellStyle name="Normal 17 4 2 8 3 2" xfId="28143"/>
    <cellStyle name="Normal 17 4 2 8 4" xfId="20580"/>
    <cellStyle name="Normal 17 4 2 9" xfId="4798"/>
    <cellStyle name="Normal 17 4 2 9 2" xfId="8467"/>
    <cellStyle name="Normal 17 4 2 9 2 2" xfId="15974"/>
    <cellStyle name="Normal 17 4 2 9 2 2 2" xfId="32180"/>
    <cellStyle name="Normal 17 4 2 9 2 3" xfId="24673"/>
    <cellStyle name="Normal 17 4 2 9 3" xfId="12359"/>
    <cellStyle name="Normal 17 4 2 9 3 2" xfId="28565"/>
    <cellStyle name="Normal 17 4 2 9 4" xfId="21004"/>
    <cellStyle name="Normal 17 4 3" xfId="508"/>
    <cellStyle name="Normal 17 4 3 10" xfId="5307"/>
    <cellStyle name="Normal 17 4 3 10 2" xfId="12856"/>
    <cellStyle name="Normal 17 4 3 10 2 2" xfId="29062"/>
    <cellStyle name="Normal 17 4 3 10 3" xfId="21513"/>
    <cellStyle name="Normal 17 4 3 11" xfId="9422"/>
    <cellStyle name="Normal 17 4 3 11 2" xfId="25628"/>
    <cellStyle name="Normal 17 4 3 12" xfId="17939"/>
    <cellStyle name="Normal 17 4 3 2" xfId="579"/>
    <cellStyle name="Normal 17 4 3 2 10" xfId="9489"/>
    <cellStyle name="Normal 17 4 3 2 10 2" xfId="25695"/>
    <cellStyle name="Normal 17 4 3 2 11" xfId="18007"/>
    <cellStyle name="Normal 17 4 3 2 2" xfId="1983"/>
    <cellStyle name="Normal 17 4 3 2 2 10" xfId="18288"/>
    <cellStyle name="Normal 17 4 3 2 2 2" xfId="2489"/>
    <cellStyle name="Normal 17 4 3 2 2 2 2" xfId="3336"/>
    <cellStyle name="Normal 17 4 3 2 2 2 2 2" xfId="7118"/>
    <cellStyle name="Normal 17 4 3 2 2 2 2 2 2" xfId="14629"/>
    <cellStyle name="Normal 17 4 3 2 2 2 2 2 2 2" xfId="30835"/>
    <cellStyle name="Normal 17 4 3 2 2 2 2 2 3" xfId="23324"/>
    <cellStyle name="Normal 17 4 3 2 2 2 2 3" xfId="11029"/>
    <cellStyle name="Normal 17 4 3 2 2 2 2 3 2" xfId="27235"/>
    <cellStyle name="Normal 17 4 3 2 2 2 2 4" xfId="19558"/>
    <cellStyle name="Normal 17 4 3 2 2 2 3" xfId="6273"/>
    <cellStyle name="Normal 17 4 3 2 2 2 3 2" xfId="13785"/>
    <cellStyle name="Normal 17 4 3 2 2 2 3 2 2" xfId="29991"/>
    <cellStyle name="Normal 17 4 3 2 2 2 3 3" xfId="22479"/>
    <cellStyle name="Normal 17 4 3 2 2 2 4" xfId="10185"/>
    <cellStyle name="Normal 17 4 3 2 2 2 4 2" xfId="26391"/>
    <cellStyle name="Normal 17 4 3 2 2 2 5" xfId="18713"/>
    <cellStyle name="Normal 17 4 3 2 2 3" xfId="2911"/>
    <cellStyle name="Normal 17 4 3 2 2 3 2" xfId="6695"/>
    <cellStyle name="Normal 17 4 3 2 2 3 2 2" xfId="14207"/>
    <cellStyle name="Normal 17 4 3 2 2 3 2 2 2" xfId="30413"/>
    <cellStyle name="Normal 17 4 3 2 2 3 2 3" xfId="22901"/>
    <cellStyle name="Normal 17 4 3 2 2 3 3" xfId="10607"/>
    <cellStyle name="Normal 17 4 3 2 2 3 3 2" xfId="26813"/>
    <cellStyle name="Normal 17 4 3 2 2 3 4" xfId="19135"/>
    <cellStyle name="Normal 17 4 3 2 2 4" xfId="3842"/>
    <cellStyle name="Normal 17 4 3 2 2 4 2" xfId="7552"/>
    <cellStyle name="Normal 17 4 3 2 2 4 2 2" xfId="15061"/>
    <cellStyle name="Normal 17 4 3 2 2 4 2 2 2" xfId="31267"/>
    <cellStyle name="Normal 17 4 3 2 2 4 2 3" xfId="23758"/>
    <cellStyle name="Normal 17 4 3 2 2 4 3" xfId="11452"/>
    <cellStyle name="Normal 17 4 3 2 2 4 3 2" xfId="27658"/>
    <cellStyle name="Normal 17 4 3 2 2 4 4" xfId="20053"/>
    <cellStyle name="Normal 17 4 3 2 2 5" xfId="4311"/>
    <cellStyle name="Normal 17 4 3 2 2 5 2" xfId="7981"/>
    <cellStyle name="Normal 17 4 3 2 2 5 2 2" xfId="15488"/>
    <cellStyle name="Normal 17 4 3 2 2 5 2 2 2" xfId="31694"/>
    <cellStyle name="Normal 17 4 3 2 2 5 2 3" xfId="24187"/>
    <cellStyle name="Normal 17 4 3 2 2 5 3" xfId="11874"/>
    <cellStyle name="Normal 17 4 3 2 2 5 3 2" xfId="28080"/>
    <cellStyle name="Normal 17 4 3 2 2 5 4" xfId="20517"/>
    <cellStyle name="Normal 17 4 3 2 2 6" xfId="4736"/>
    <cellStyle name="Normal 17 4 3 2 2 6 2" xfId="8406"/>
    <cellStyle name="Normal 17 4 3 2 2 6 2 2" xfId="15913"/>
    <cellStyle name="Normal 17 4 3 2 2 6 2 2 2" xfId="32119"/>
    <cellStyle name="Normal 17 4 3 2 2 6 2 3" xfId="24612"/>
    <cellStyle name="Normal 17 4 3 2 2 6 3" xfId="12299"/>
    <cellStyle name="Normal 17 4 3 2 2 6 3 2" xfId="28505"/>
    <cellStyle name="Normal 17 4 3 2 2 6 4" xfId="20942"/>
    <cellStyle name="Normal 17 4 3 2 2 7" xfId="5164"/>
    <cellStyle name="Normal 17 4 3 2 2 7 2" xfId="8829"/>
    <cellStyle name="Normal 17 4 3 2 2 7 2 2" xfId="16336"/>
    <cellStyle name="Normal 17 4 3 2 2 7 2 2 2" xfId="32542"/>
    <cellStyle name="Normal 17 4 3 2 2 7 2 3" xfId="25035"/>
    <cellStyle name="Normal 17 4 3 2 2 7 3" xfId="12721"/>
    <cellStyle name="Normal 17 4 3 2 2 7 3 2" xfId="28927"/>
    <cellStyle name="Normal 17 4 3 2 2 7 4" xfId="21370"/>
    <cellStyle name="Normal 17 4 3 2 2 8" xfId="5835"/>
    <cellStyle name="Normal 17 4 3 2 2 8 2" xfId="13350"/>
    <cellStyle name="Normal 17 4 3 2 2 8 2 2" xfId="29556"/>
    <cellStyle name="Normal 17 4 3 2 2 8 3" xfId="22041"/>
    <cellStyle name="Normal 17 4 3 2 2 9" xfId="9762"/>
    <cellStyle name="Normal 17 4 3 2 2 9 2" xfId="25968"/>
    <cellStyle name="Normal 17 4 3 2 3" xfId="2150"/>
    <cellStyle name="Normal 17 4 3 2 3 2" xfId="3063"/>
    <cellStyle name="Normal 17 4 3 2 3 2 2" xfId="6845"/>
    <cellStyle name="Normal 17 4 3 2 3 2 2 2" xfId="14356"/>
    <cellStyle name="Normal 17 4 3 2 3 2 2 2 2" xfId="30562"/>
    <cellStyle name="Normal 17 4 3 2 3 2 2 3" xfId="23051"/>
    <cellStyle name="Normal 17 4 3 2 3 2 3" xfId="10756"/>
    <cellStyle name="Normal 17 4 3 2 3 2 3 2" xfId="26962"/>
    <cellStyle name="Normal 17 4 3 2 3 2 4" xfId="19285"/>
    <cellStyle name="Normal 17 4 3 2 3 3" xfId="5989"/>
    <cellStyle name="Normal 17 4 3 2 3 3 2" xfId="13503"/>
    <cellStyle name="Normal 17 4 3 2 3 3 2 2" xfId="29709"/>
    <cellStyle name="Normal 17 4 3 2 3 3 3" xfId="22195"/>
    <cellStyle name="Normal 17 4 3 2 3 4" xfId="9912"/>
    <cellStyle name="Normal 17 4 3 2 3 4 2" xfId="26118"/>
    <cellStyle name="Normal 17 4 3 2 3 5" xfId="18439"/>
    <cellStyle name="Normal 17 4 3 2 4" xfId="2638"/>
    <cellStyle name="Normal 17 4 3 2 4 2" xfId="6422"/>
    <cellStyle name="Normal 17 4 3 2 4 2 2" xfId="13934"/>
    <cellStyle name="Normal 17 4 3 2 4 2 2 2" xfId="30140"/>
    <cellStyle name="Normal 17 4 3 2 4 2 3" xfId="22628"/>
    <cellStyle name="Normal 17 4 3 2 4 3" xfId="10334"/>
    <cellStyle name="Normal 17 4 3 2 4 3 2" xfId="26540"/>
    <cellStyle name="Normal 17 4 3 2 4 4" xfId="18862"/>
    <cellStyle name="Normal 17 4 3 2 5" xfId="3514"/>
    <cellStyle name="Normal 17 4 3 2 5 2" xfId="7272"/>
    <cellStyle name="Normal 17 4 3 2 5 2 2" xfId="14782"/>
    <cellStyle name="Normal 17 4 3 2 5 2 2 2" xfId="30988"/>
    <cellStyle name="Normal 17 4 3 2 5 2 3" xfId="23478"/>
    <cellStyle name="Normal 17 4 3 2 5 3" xfId="11179"/>
    <cellStyle name="Normal 17 4 3 2 5 3 2" xfId="27385"/>
    <cellStyle name="Normal 17 4 3 2 5 4" xfId="19732"/>
    <cellStyle name="Normal 17 4 3 2 6" xfId="4038"/>
    <cellStyle name="Normal 17 4 3 2 6 2" xfId="7708"/>
    <cellStyle name="Normal 17 4 3 2 6 2 2" xfId="15215"/>
    <cellStyle name="Normal 17 4 3 2 6 2 2 2" xfId="31421"/>
    <cellStyle name="Normal 17 4 3 2 6 2 3" xfId="23914"/>
    <cellStyle name="Normal 17 4 3 2 6 3" xfId="11601"/>
    <cellStyle name="Normal 17 4 3 2 6 3 2" xfId="27807"/>
    <cellStyle name="Normal 17 4 3 2 6 4" xfId="20244"/>
    <cellStyle name="Normal 17 4 3 2 7" xfId="4463"/>
    <cellStyle name="Normal 17 4 3 2 7 2" xfId="8133"/>
    <cellStyle name="Normal 17 4 3 2 7 2 2" xfId="15640"/>
    <cellStyle name="Normal 17 4 3 2 7 2 2 2" xfId="31846"/>
    <cellStyle name="Normal 17 4 3 2 7 2 3" xfId="24339"/>
    <cellStyle name="Normal 17 4 3 2 7 3" xfId="12026"/>
    <cellStyle name="Normal 17 4 3 2 7 3 2" xfId="28232"/>
    <cellStyle name="Normal 17 4 3 2 7 4" xfId="20669"/>
    <cellStyle name="Normal 17 4 3 2 8" xfId="4888"/>
    <cellStyle name="Normal 17 4 3 2 8 2" xfId="8556"/>
    <cellStyle name="Normal 17 4 3 2 8 2 2" xfId="16063"/>
    <cellStyle name="Normal 17 4 3 2 8 2 2 2" xfId="32269"/>
    <cellStyle name="Normal 17 4 3 2 8 2 3" xfId="24762"/>
    <cellStyle name="Normal 17 4 3 2 8 3" xfId="12448"/>
    <cellStyle name="Normal 17 4 3 2 8 3 2" xfId="28654"/>
    <cellStyle name="Normal 17 4 3 2 8 4" xfId="21094"/>
    <cellStyle name="Normal 17 4 3 2 9" xfId="5374"/>
    <cellStyle name="Normal 17 4 3 2 9 2" xfId="12923"/>
    <cellStyle name="Normal 17 4 3 2 9 2 2" xfId="29129"/>
    <cellStyle name="Normal 17 4 3 2 9 3" xfId="21580"/>
    <cellStyle name="Normal 17 4 3 3" xfId="1984"/>
    <cellStyle name="Normal 17 4 3 3 10" xfId="18289"/>
    <cellStyle name="Normal 17 4 3 3 2" xfId="2490"/>
    <cellStyle name="Normal 17 4 3 3 2 2" xfId="3337"/>
    <cellStyle name="Normal 17 4 3 3 2 2 2" xfId="7119"/>
    <cellStyle name="Normal 17 4 3 3 2 2 2 2" xfId="14630"/>
    <cellStyle name="Normal 17 4 3 3 2 2 2 2 2" xfId="30836"/>
    <cellStyle name="Normal 17 4 3 3 2 2 2 3" xfId="23325"/>
    <cellStyle name="Normal 17 4 3 3 2 2 3" xfId="11030"/>
    <cellStyle name="Normal 17 4 3 3 2 2 3 2" xfId="27236"/>
    <cellStyle name="Normal 17 4 3 3 2 2 4" xfId="19559"/>
    <cellStyle name="Normal 17 4 3 3 2 3" xfId="6274"/>
    <cellStyle name="Normal 17 4 3 3 2 3 2" xfId="13786"/>
    <cellStyle name="Normal 17 4 3 3 2 3 2 2" xfId="29992"/>
    <cellStyle name="Normal 17 4 3 3 2 3 3" xfId="22480"/>
    <cellStyle name="Normal 17 4 3 3 2 4" xfId="10186"/>
    <cellStyle name="Normal 17 4 3 3 2 4 2" xfId="26392"/>
    <cellStyle name="Normal 17 4 3 3 2 5" xfId="18714"/>
    <cellStyle name="Normal 17 4 3 3 3" xfId="2912"/>
    <cellStyle name="Normal 17 4 3 3 3 2" xfId="6696"/>
    <cellStyle name="Normal 17 4 3 3 3 2 2" xfId="14208"/>
    <cellStyle name="Normal 17 4 3 3 3 2 2 2" xfId="30414"/>
    <cellStyle name="Normal 17 4 3 3 3 2 3" xfId="22902"/>
    <cellStyle name="Normal 17 4 3 3 3 3" xfId="10608"/>
    <cellStyle name="Normal 17 4 3 3 3 3 2" xfId="26814"/>
    <cellStyle name="Normal 17 4 3 3 3 4" xfId="19136"/>
    <cellStyle name="Normal 17 4 3 3 4" xfId="3843"/>
    <cellStyle name="Normal 17 4 3 3 4 2" xfId="7553"/>
    <cellStyle name="Normal 17 4 3 3 4 2 2" xfId="15062"/>
    <cellStyle name="Normal 17 4 3 3 4 2 2 2" xfId="31268"/>
    <cellStyle name="Normal 17 4 3 3 4 2 3" xfId="23759"/>
    <cellStyle name="Normal 17 4 3 3 4 3" xfId="11453"/>
    <cellStyle name="Normal 17 4 3 3 4 3 2" xfId="27659"/>
    <cellStyle name="Normal 17 4 3 3 4 4" xfId="20054"/>
    <cellStyle name="Normal 17 4 3 3 5" xfId="4312"/>
    <cellStyle name="Normal 17 4 3 3 5 2" xfId="7982"/>
    <cellStyle name="Normal 17 4 3 3 5 2 2" xfId="15489"/>
    <cellStyle name="Normal 17 4 3 3 5 2 2 2" xfId="31695"/>
    <cellStyle name="Normal 17 4 3 3 5 2 3" xfId="24188"/>
    <cellStyle name="Normal 17 4 3 3 5 3" xfId="11875"/>
    <cellStyle name="Normal 17 4 3 3 5 3 2" xfId="28081"/>
    <cellStyle name="Normal 17 4 3 3 5 4" xfId="20518"/>
    <cellStyle name="Normal 17 4 3 3 6" xfId="4737"/>
    <cellStyle name="Normal 17 4 3 3 6 2" xfId="8407"/>
    <cellStyle name="Normal 17 4 3 3 6 2 2" xfId="15914"/>
    <cellStyle name="Normal 17 4 3 3 6 2 2 2" xfId="32120"/>
    <cellStyle name="Normal 17 4 3 3 6 2 3" xfId="24613"/>
    <cellStyle name="Normal 17 4 3 3 6 3" xfId="12300"/>
    <cellStyle name="Normal 17 4 3 3 6 3 2" xfId="28506"/>
    <cellStyle name="Normal 17 4 3 3 6 4" xfId="20943"/>
    <cellStyle name="Normal 17 4 3 3 7" xfId="5165"/>
    <cellStyle name="Normal 17 4 3 3 7 2" xfId="8830"/>
    <cellStyle name="Normal 17 4 3 3 7 2 2" xfId="16337"/>
    <cellStyle name="Normal 17 4 3 3 7 2 2 2" xfId="32543"/>
    <cellStyle name="Normal 17 4 3 3 7 2 3" xfId="25036"/>
    <cellStyle name="Normal 17 4 3 3 7 3" xfId="12722"/>
    <cellStyle name="Normal 17 4 3 3 7 3 2" xfId="28928"/>
    <cellStyle name="Normal 17 4 3 3 7 4" xfId="21371"/>
    <cellStyle name="Normal 17 4 3 3 8" xfId="5836"/>
    <cellStyle name="Normal 17 4 3 3 8 2" xfId="13351"/>
    <cellStyle name="Normal 17 4 3 3 8 2 2" xfId="29557"/>
    <cellStyle name="Normal 17 4 3 3 8 3" xfId="22042"/>
    <cellStyle name="Normal 17 4 3 3 9" xfId="9763"/>
    <cellStyle name="Normal 17 4 3 3 9 2" xfId="25969"/>
    <cellStyle name="Normal 17 4 3 4" xfId="2083"/>
    <cellStyle name="Normal 17 4 3 4 2" xfId="2996"/>
    <cellStyle name="Normal 17 4 3 4 2 2" xfId="6778"/>
    <cellStyle name="Normal 17 4 3 4 2 2 2" xfId="14289"/>
    <cellStyle name="Normal 17 4 3 4 2 2 2 2" xfId="30495"/>
    <cellStyle name="Normal 17 4 3 4 2 2 3" xfId="22984"/>
    <cellStyle name="Normal 17 4 3 4 2 3" xfId="10689"/>
    <cellStyle name="Normal 17 4 3 4 2 3 2" xfId="26895"/>
    <cellStyle name="Normal 17 4 3 4 2 4" xfId="19218"/>
    <cellStyle name="Normal 17 4 3 4 3" xfId="5922"/>
    <cellStyle name="Normal 17 4 3 4 3 2" xfId="13436"/>
    <cellStyle name="Normal 17 4 3 4 3 2 2" xfId="29642"/>
    <cellStyle name="Normal 17 4 3 4 3 3" xfId="22128"/>
    <cellStyle name="Normal 17 4 3 4 4" xfId="9845"/>
    <cellStyle name="Normal 17 4 3 4 4 2" xfId="26051"/>
    <cellStyle name="Normal 17 4 3 4 5" xfId="18372"/>
    <cellStyle name="Normal 17 4 3 5" xfId="2571"/>
    <cellStyle name="Normal 17 4 3 5 2" xfId="6355"/>
    <cellStyle name="Normal 17 4 3 5 2 2" xfId="13867"/>
    <cellStyle name="Normal 17 4 3 5 2 2 2" xfId="30073"/>
    <cellStyle name="Normal 17 4 3 5 2 3" xfId="22561"/>
    <cellStyle name="Normal 17 4 3 5 3" xfId="10267"/>
    <cellStyle name="Normal 17 4 3 5 3 2" xfId="26473"/>
    <cellStyle name="Normal 17 4 3 5 4" xfId="18795"/>
    <cellStyle name="Normal 17 4 3 6" xfId="3447"/>
    <cellStyle name="Normal 17 4 3 6 2" xfId="7205"/>
    <cellStyle name="Normal 17 4 3 6 2 2" xfId="14715"/>
    <cellStyle name="Normal 17 4 3 6 2 2 2" xfId="30921"/>
    <cellStyle name="Normal 17 4 3 6 2 3" xfId="23411"/>
    <cellStyle name="Normal 17 4 3 6 3" xfId="11112"/>
    <cellStyle name="Normal 17 4 3 6 3 2" xfId="27318"/>
    <cellStyle name="Normal 17 4 3 6 4" xfId="19665"/>
    <cellStyle name="Normal 17 4 3 7" xfId="3971"/>
    <cellStyle name="Normal 17 4 3 7 2" xfId="7641"/>
    <cellStyle name="Normal 17 4 3 7 2 2" xfId="15148"/>
    <cellStyle name="Normal 17 4 3 7 2 2 2" xfId="31354"/>
    <cellStyle name="Normal 17 4 3 7 2 3" xfId="23847"/>
    <cellStyle name="Normal 17 4 3 7 3" xfId="11534"/>
    <cellStyle name="Normal 17 4 3 7 3 2" xfId="27740"/>
    <cellStyle name="Normal 17 4 3 7 4" xfId="20177"/>
    <cellStyle name="Normal 17 4 3 8" xfId="4396"/>
    <cellStyle name="Normal 17 4 3 8 2" xfId="8066"/>
    <cellStyle name="Normal 17 4 3 8 2 2" xfId="15573"/>
    <cellStyle name="Normal 17 4 3 8 2 2 2" xfId="31779"/>
    <cellStyle name="Normal 17 4 3 8 2 3" xfId="24272"/>
    <cellStyle name="Normal 17 4 3 8 3" xfId="11959"/>
    <cellStyle name="Normal 17 4 3 8 3 2" xfId="28165"/>
    <cellStyle name="Normal 17 4 3 8 4" xfId="20602"/>
    <cellStyle name="Normal 17 4 3 9" xfId="4820"/>
    <cellStyle name="Normal 17 4 3 9 2" xfId="8489"/>
    <cellStyle name="Normal 17 4 3 9 2 2" xfId="15996"/>
    <cellStyle name="Normal 17 4 3 9 2 2 2" xfId="32202"/>
    <cellStyle name="Normal 17 4 3 9 2 3" xfId="24695"/>
    <cellStyle name="Normal 17 4 3 9 3" xfId="12381"/>
    <cellStyle name="Normal 17 4 3 9 3 2" xfId="28587"/>
    <cellStyle name="Normal 17 4 3 9 4" xfId="21026"/>
    <cellStyle name="Normal 17 4 4" xfId="535"/>
    <cellStyle name="Normal 17 4 4 10" xfId="9445"/>
    <cellStyle name="Normal 17 4 4 10 2" xfId="25651"/>
    <cellStyle name="Normal 17 4 4 11" xfId="17963"/>
    <cellStyle name="Normal 17 4 4 2" xfId="1985"/>
    <cellStyle name="Normal 17 4 4 2 10" xfId="18290"/>
    <cellStyle name="Normal 17 4 4 2 2" xfId="2491"/>
    <cellStyle name="Normal 17 4 4 2 2 2" xfId="3338"/>
    <cellStyle name="Normal 17 4 4 2 2 2 2" xfId="7120"/>
    <cellStyle name="Normal 17 4 4 2 2 2 2 2" xfId="14631"/>
    <cellStyle name="Normal 17 4 4 2 2 2 2 2 2" xfId="30837"/>
    <cellStyle name="Normal 17 4 4 2 2 2 2 3" xfId="23326"/>
    <cellStyle name="Normal 17 4 4 2 2 2 3" xfId="11031"/>
    <cellStyle name="Normal 17 4 4 2 2 2 3 2" xfId="27237"/>
    <cellStyle name="Normal 17 4 4 2 2 2 4" xfId="19560"/>
    <cellStyle name="Normal 17 4 4 2 2 3" xfId="6275"/>
    <cellStyle name="Normal 17 4 4 2 2 3 2" xfId="13787"/>
    <cellStyle name="Normal 17 4 4 2 2 3 2 2" xfId="29993"/>
    <cellStyle name="Normal 17 4 4 2 2 3 3" xfId="22481"/>
    <cellStyle name="Normal 17 4 4 2 2 4" xfId="10187"/>
    <cellStyle name="Normal 17 4 4 2 2 4 2" xfId="26393"/>
    <cellStyle name="Normal 17 4 4 2 2 5" xfId="18715"/>
    <cellStyle name="Normal 17 4 4 2 3" xfId="2913"/>
    <cellStyle name="Normal 17 4 4 2 3 2" xfId="6697"/>
    <cellStyle name="Normal 17 4 4 2 3 2 2" xfId="14209"/>
    <cellStyle name="Normal 17 4 4 2 3 2 2 2" xfId="30415"/>
    <cellStyle name="Normal 17 4 4 2 3 2 3" xfId="22903"/>
    <cellStyle name="Normal 17 4 4 2 3 3" xfId="10609"/>
    <cellStyle name="Normal 17 4 4 2 3 3 2" xfId="26815"/>
    <cellStyle name="Normal 17 4 4 2 3 4" xfId="19137"/>
    <cellStyle name="Normal 17 4 4 2 4" xfId="3844"/>
    <cellStyle name="Normal 17 4 4 2 4 2" xfId="7554"/>
    <cellStyle name="Normal 17 4 4 2 4 2 2" xfId="15063"/>
    <cellStyle name="Normal 17 4 4 2 4 2 2 2" xfId="31269"/>
    <cellStyle name="Normal 17 4 4 2 4 2 3" xfId="23760"/>
    <cellStyle name="Normal 17 4 4 2 4 3" xfId="11454"/>
    <cellStyle name="Normal 17 4 4 2 4 3 2" xfId="27660"/>
    <cellStyle name="Normal 17 4 4 2 4 4" xfId="20055"/>
    <cellStyle name="Normal 17 4 4 2 5" xfId="4313"/>
    <cellStyle name="Normal 17 4 4 2 5 2" xfId="7983"/>
    <cellStyle name="Normal 17 4 4 2 5 2 2" xfId="15490"/>
    <cellStyle name="Normal 17 4 4 2 5 2 2 2" xfId="31696"/>
    <cellStyle name="Normal 17 4 4 2 5 2 3" xfId="24189"/>
    <cellStyle name="Normal 17 4 4 2 5 3" xfId="11876"/>
    <cellStyle name="Normal 17 4 4 2 5 3 2" xfId="28082"/>
    <cellStyle name="Normal 17 4 4 2 5 4" xfId="20519"/>
    <cellStyle name="Normal 17 4 4 2 6" xfId="4738"/>
    <cellStyle name="Normal 17 4 4 2 6 2" xfId="8408"/>
    <cellStyle name="Normal 17 4 4 2 6 2 2" xfId="15915"/>
    <cellStyle name="Normal 17 4 4 2 6 2 2 2" xfId="32121"/>
    <cellStyle name="Normal 17 4 4 2 6 2 3" xfId="24614"/>
    <cellStyle name="Normal 17 4 4 2 6 3" xfId="12301"/>
    <cellStyle name="Normal 17 4 4 2 6 3 2" xfId="28507"/>
    <cellStyle name="Normal 17 4 4 2 6 4" xfId="20944"/>
    <cellStyle name="Normal 17 4 4 2 7" xfId="5166"/>
    <cellStyle name="Normal 17 4 4 2 7 2" xfId="8831"/>
    <cellStyle name="Normal 17 4 4 2 7 2 2" xfId="16338"/>
    <cellStyle name="Normal 17 4 4 2 7 2 2 2" xfId="32544"/>
    <cellStyle name="Normal 17 4 4 2 7 2 3" xfId="25037"/>
    <cellStyle name="Normal 17 4 4 2 7 3" xfId="12723"/>
    <cellStyle name="Normal 17 4 4 2 7 3 2" xfId="28929"/>
    <cellStyle name="Normal 17 4 4 2 7 4" xfId="21372"/>
    <cellStyle name="Normal 17 4 4 2 8" xfId="5837"/>
    <cellStyle name="Normal 17 4 4 2 8 2" xfId="13352"/>
    <cellStyle name="Normal 17 4 4 2 8 2 2" xfId="29558"/>
    <cellStyle name="Normal 17 4 4 2 8 3" xfId="22043"/>
    <cellStyle name="Normal 17 4 4 2 9" xfId="9764"/>
    <cellStyle name="Normal 17 4 4 2 9 2" xfId="25970"/>
    <cellStyle name="Normal 17 4 4 3" xfId="2106"/>
    <cellStyle name="Normal 17 4 4 3 2" xfId="3019"/>
    <cellStyle name="Normal 17 4 4 3 2 2" xfId="6801"/>
    <cellStyle name="Normal 17 4 4 3 2 2 2" xfId="14312"/>
    <cellStyle name="Normal 17 4 4 3 2 2 2 2" xfId="30518"/>
    <cellStyle name="Normal 17 4 4 3 2 2 3" xfId="23007"/>
    <cellStyle name="Normal 17 4 4 3 2 3" xfId="10712"/>
    <cellStyle name="Normal 17 4 4 3 2 3 2" xfId="26918"/>
    <cellStyle name="Normal 17 4 4 3 2 4" xfId="19241"/>
    <cellStyle name="Normal 17 4 4 3 3" xfId="5945"/>
    <cellStyle name="Normal 17 4 4 3 3 2" xfId="13459"/>
    <cellStyle name="Normal 17 4 4 3 3 2 2" xfId="29665"/>
    <cellStyle name="Normal 17 4 4 3 3 3" xfId="22151"/>
    <cellStyle name="Normal 17 4 4 3 4" xfId="9868"/>
    <cellStyle name="Normal 17 4 4 3 4 2" xfId="26074"/>
    <cellStyle name="Normal 17 4 4 3 5" xfId="18395"/>
    <cellStyle name="Normal 17 4 4 4" xfId="2594"/>
    <cellStyle name="Normal 17 4 4 4 2" xfId="6378"/>
    <cellStyle name="Normal 17 4 4 4 2 2" xfId="13890"/>
    <cellStyle name="Normal 17 4 4 4 2 2 2" xfId="30096"/>
    <cellStyle name="Normal 17 4 4 4 2 3" xfId="22584"/>
    <cellStyle name="Normal 17 4 4 4 3" xfId="10290"/>
    <cellStyle name="Normal 17 4 4 4 3 2" xfId="26496"/>
    <cellStyle name="Normal 17 4 4 4 4" xfId="18818"/>
    <cellStyle name="Normal 17 4 4 5" xfId="3470"/>
    <cellStyle name="Normal 17 4 4 5 2" xfId="7228"/>
    <cellStyle name="Normal 17 4 4 5 2 2" xfId="14738"/>
    <cellStyle name="Normal 17 4 4 5 2 2 2" xfId="30944"/>
    <cellStyle name="Normal 17 4 4 5 2 3" xfId="23434"/>
    <cellStyle name="Normal 17 4 4 5 3" xfId="11135"/>
    <cellStyle name="Normal 17 4 4 5 3 2" xfId="27341"/>
    <cellStyle name="Normal 17 4 4 5 4" xfId="19688"/>
    <cellStyle name="Normal 17 4 4 6" xfId="3994"/>
    <cellStyle name="Normal 17 4 4 6 2" xfId="7664"/>
    <cellStyle name="Normal 17 4 4 6 2 2" xfId="15171"/>
    <cellStyle name="Normal 17 4 4 6 2 2 2" xfId="31377"/>
    <cellStyle name="Normal 17 4 4 6 2 3" xfId="23870"/>
    <cellStyle name="Normal 17 4 4 6 3" xfId="11557"/>
    <cellStyle name="Normal 17 4 4 6 3 2" xfId="27763"/>
    <cellStyle name="Normal 17 4 4 6 4" xfId="20200"/>
    <cellStyle name="Normal 17 4 4 7" xfId="4419"/>
    <cellStyle name="Normal 17 4 4 7 2" xfId="8089"/>
    <cellStyle name="Normal 17 4 4 7 2 2" xfId="15596"/>
    <cellStyle name="Normal 17 4 4 7 2 2 2" xfId="31802"/>
    <cellStyle name="Normal 17 4 4 7 2 3" xfId="24295"/>
    <cellStyle name="Normal 17 4 4 7 3" xfId="11982"/>
    <cellStyle name="Normal 17 4 4 7 3 2" xfId="28188"/>
    <cellStyle name="Normal 17 4 4 7 4" xfId="20625"/>
    <cellStyle name="Normal 17 4 4 8" xfId="4844"/>
    <cellStyle name="Normal 17 4 4 8 2" xfId="8512"/>
    <cellStyle name="Normal 17 4 4 8 2 2" xfId="16019"/>
    <cellStyle name="Normal 17 4 4 8 2 2 2" xfId="32225"/>
    <cellStyle name="Normal 17 4 4 8 2 3" xfId="24718"/>
    <cellStyle name="Normal 17 4 4 8 3" xfId="12404"/>
    <cellStyle name="Normal 17 4 4 8 3 2" xfId="28610"/>
    <cellStyle name="Normal 17 4 4 8 4" xfId="21050"/>
    <cellStyle name="Normal 17 4 4 9" xfId="5330"/>
    <cellStyle name="Normal 17 4 4 9 2" xfId="12879"/>
    <cellStyle name="Normal 17 4 4 9 2 2" xfId="29085"/>
    <cellStyle name="Normal 17 4 4 9 3" xfId="21536"/>
    <cellStyle name="Normal 17 4 5" xfId="1986"/>
    <cellStyle name="Normal 17 4 5 10" xfId="18291"/>
    <cellStyle name="Normal 17 4 5 2" xfId="2492"/>
    <cellStyle name="Normal 17 4 5 2 2" xfId="3339"/>
    <cellStyle name="Normal 17 4 5 2 2 2" xfId="7121"/>
    <cellStyle name="Normal 17 4 5 2 2 2 2" xfId="14632"/>
    <cellStyle name="Normal 17 4 5 2 2 2 2 2" xfId="30838"/>
    <cellStyle name="Normal 17 4 5 2 2 2 3" xfId="23327"/>
    <cellStyle name="Normal 17 4 5 2 2 3" xfId="11032"/>
    <cellStyle name="Normal 17 4 5 2 2 3 2" xfId="27238"/>
    <cellStyle name="Normal 17 4 5 2 2 4" xfId="19561"/>
    <cellStyle name="Normal 17 4 5 2 3" xfId="6276"/>
    <cellStyle name="Normal 17 4 5 2 3 2" xfId="13788"/>
    <cellStyle name="Normal 17 4 5 2 3 2 2" xfId="29994"/>
    <cellStyle name="Normal 17 4 5 2 3 3" xfId="22482"/>
    <cellStyle name="Normal 17 4 5 2 4" xfId="10188"/>
    <cellStyle name="Normal 17 4 5 2 4 2" xfId="26394"/>
    <cellStyle name="Normal 17 4 5 2 5" xfId="18716"/>
    <cellStyle name="Normal 17 4 5 3" xfId="2914"/>
    <cellStyle name="Normal 17 4 5 3 2" xfId="6698"/>
    <cellStyle name="Normal 17 4 5 3 2 2" xfId="14210"/>
    <cellStyle name="Normal 17 4 5 3 2 2 2" xfId="30416"/>
    <cellStyle name="Normal 17 4 5 3 2 3" xfId="22904"/>
    <cellStyle name="Normal 17 4 5 3 3" xfId="10610"/>
    <cellStyle name="Normal 17 4 5 3 3 2" xfId="26816"/>
    <cellStyle name="Normal 17 4 5 3 4" xfId="19138"/>
    <cellStyle name="Normal 17 4 5 4" xfId="3845"/>
    <cellStyle name="Normal 17 4 5 4 2" xfId="7555"/>
    <cellStyle name="Normal 17 4 5 4 2 2" xfId="15064"/>
    <cellStyle name="Normal 17 4 5 4 2 2 2" xfId="31270"/>
    <cellStyle name="Normal 17 4 5 4 2 3" xfId="23761"/>
    <cellStyle name="Normal 17 4 5 4 3" xfId="11455"/>
    <cellStyle name="Normal 17 4 5 4 3 2" xfId="27661"/>
    <cellStyle name="Normal 17 4 5 4 4" xfId="20056"/>
    <cellStyle name="Normal 17 4 5 5" xfId="4314"/>
    <cellStyle name="Normal 17 4 5 5 2" xfId="7984"/>
    <cellStyle name="Normal 17 4 5 5 2 2" xfId="15491"/>
    <cellStyle name="Normal 17 4 5 5 2 2 2" xfId="31697"/>
    <cellStyle name="Normal 17 4 5 5 2 3" xfId="24190"/>
    <cellStyle name="Normal 17 4 5 5 3" xfId="11877"/>
    <cellStyle name="Normal 17 4 5 5 3 2" xfId="28083"/>
    <cellStyle name="Normal 17 4 5 5 4" xfId="20520"/>
    <cellStyle name="Normal 17 4 5 6" xfId="4739"/>
    <cellStyle name="Normal 17 4 5 6 2" xfId="8409"/>
    <cellStyle name="Normal 17 4 5 6 2 2" xfId="15916"/>
    <cellStyle name="Normal 17 4 5 6 2 2 2" xfId="32122"/>
    <cellStyle name="Normal 17 4 5 6 2 3" xfId="24615"/>
    <cellStyle name="Normal 17 4 5 6 3" xfId="12302"/>
    <cellStyle name="Normal 17 4 5 6 3 2" xfId="28508"/>
    <cellStyle name="Normal 17 4 5 6 4" xfId="20945"/>
    <cellStyle name="Normal 17 4 5 7" xfId="5167"/>
    <cellStyle name="Normal 17 4 5 7 2" xfId="8832"/>
    <cellStyle name="Normal 17 4 5 7 2 2" xfId="16339"/>
    <cellStyle name="Normal 17 4 5 7 2 2 2" xfId="32545"/>
    <cellStyle name="Normal 17 4 5 7 2 3" xfId="25038"/>
    <cellStyle name="Normal 17 4 5 7 3" xfId="12724"/>
    <cellStyle name="Normal 17 4 5 7 3 2" xfId="28930"/>
    <cellStyle name="Normal 17 4 5 7 4" xfId="21373"/>
    <cellStyle name="Normal 17 4 5 8" xfId="5838"/>
    <cellStyle name="Normal 17 4 5 8 2" xfId="13353"/>
    <cellStyle name="Normal 17 4 5 8 2 2" xfId="29559"/>
    <cellStyle name="Normal 17 4 5 8 3" xfId="22044"/>
    <cellStyle name="Normal 17 4 5 9" xfId="9765"/>
    <cellStyle name="Normal 17 4 5 9 2" xfId="25971"/>
    <cellStyle name="Normal 17 4 6" xfId="2039"/>
    <cellStyle name="Normal 17 4 6 2" xfId="2952"/>
    <cellStyle name="Normal 17 4 6 2 2" xfId="6734"/>
    <cellStyle name="Normal 17 4 6 2 2 2" xfId="14245"/>
    <cellStyle name="Normal 17 4 6 2 2 2 2" xfId="30451"/>
    <cellStyle name="Normal 17 4 6 2 2 3" xfId="22940"/>
    <cellStyle name="Normal 17 4 6 2 3" xfId="10645"/>
    <cellStyle name="Normal 17 4 6 2 3 2" xfId="26851"/>
    <cellStyle name="Normal 17 4 6 2 4" xfId="19174"/>
    <cellStyle name="Normal 17 4 6 3" xfId="5878"/>
    <cellStyle name="Normal 17 4 6 3 2" xfId="13392"/>
    <cellStyle name="Normal 17 4 6 3 2 2" xfId="29598"/>
    <cellStyle name="Normal 17 4 6 3 3" xfId="22084"/>
    <cellStyle name="Normal 17 4 6 4" xfId="9801"/>
    <cellStyle name="Normal 17 4 6 4 2" xfId="26007"/>
    <cellStyle name="Normal 17 4 6 5" xfId="18328"/>
    <cellStyle name="Normal 17 4 7" xfId="2527"/>
    <cellStyle name="Normal 17 4 7 2" xfId="6311"/>
    <cellStyle name="Normal 17 4 7 2 2" xfId="13823"/>
    <cellStyle name="Normal 17 4 7 2 2 2" xfId="30029"/>
    <cellStyle name="Normal 17 4 7 2 3" xfId="22517"/>
    <cellStyle name="Normal 17 4 7 3" xfId="10223"/>
    <cellStyle name="Normal 17 4 7 3 2" xfId="26429"/>
    <cellStyle name="Normal 17 4 7 4" xfId="18751"/>
    <cellStyle name="Normal 17 4 8" xfId="3400"/>
    <cellStyle name="Normal 17 4 8 2" xfId="7161"/>
    <cellStyle name="Normal 17 4 8 2 2" xfId="14671"/>
    <cellStyle name="Normal 17 4 8 2 2 2" xfId="30877"/>
    <cellStyle name="Normal 17 4 8 2 3" xfId="23367"/>
    <cellStyle name="Normal 17 4 8 3" xfId="11068"/>
    <cellStyle name="Normal 17 4 8 3 2" xfId="27274"/>
    <cellStyle name="Normal 17 4 8 4" xfId="19618"/>
    <cellStyle name="Normal 17 4 9" xfId="3927"/>
    <cellStyle name="Normal 17 4 9 2" xfId="7597"/>
    <cellStyle name="Normal 17 4 9 2 2" xfId="15104"/>
    <cellStyle name="Normal 17 4 9 2 2 2" xfId="31310"/>
    <cellStyle name="Normal 17 4 9 2 3" xfId="23803"/>
    <cellStyle name="Normal 17 4 9 3" xfId="11490"/>
    <cellStyle name="Normal 17 4 9 3 2" xfId="27696"/>
    <cellStyle name="Normal 17 4 9 4" xfId="20133"/>
    <cellStyle name="Normal 17 5" xfId="436"/>
    <cellStyle name="Normal 17 5 10" xfId="4355"/>
    <cellStyle name="Normal 17 5 10 2" xfId="8025"/>
    <cellStyle name="Normal 17 5 10 2 2" xfId="15532"/>
    <cellStyle name="Normal 17 5 10 2 2 2" xfId="31738"/>
    <cellStyle name="Normal 17 5 10 2 3" xfId="24231"/>
    <cellStyle name="Normal 17 5 10 3" xfId="11918"/>
    <cellStyle name="Normal 17 5 10 3 2" xfId="28124"/>
    <cellStyle name="Normal 17 5 10 4" xfId="20561"/>
    <cellStyle name="Normal 17 5 11" xfId="4778"/>
    <cellStyle name="Normal 17 5 11 2" xfId="8447"/>
    <cellStyle name="Normal 17 5 11 2 2" xfId="15954"/>
    <cellStyle name="Normal 17 5 11 2 2 2" xfId="32160"/>
    <cellStyle name="Normal 17 5 11 2 3" xfId="24653"/>
    <cellStyle name="Normal 17 5 11 3" xfId="12340"/>
    <cellStyle name="Normal 17 5 11 3 2" xfId="28546"/>
    <cellStyle name="Normal 17 5 11 4" xfId="20984"/>
    <cellStyle name="Normal 17 5 12" xfId="5263"/>
    <cellStyle name="Normal 17 5 12 2" xfId="12812"/>
    <cellStyle name="Normal 17 5 12 2 2" xfId="29018"/>
    <cellStyle name="Normal 17 5 12 3" xfId="21469"/>
    <cellStyle name="Normal 17 5 13" xfId="9381"/>
    <cellStyle name="Normal 17 5 13 2" xfId="25587"/>
    <cellStyle name="Normal 17 5 14" xfId="17897"/>
    <cellStyle name="Normal 17 5 2" xfId="489"/>
    <cellStyle name="Normal 17 5 2 10" xfId="5288"/>
    <cellStyle name="Normal 17 5 2 10 2" xfId="12837"/>
    <cellStyle name="Normal 17 5 2 10 2 2" xfId="29043"/>
    <cellStyle name="Normal 17 5 2 10 3" xfId="21494"/>
    <cellStyle name="Normal 17 5 2 11" xfId="9403"/>
    <cellStyle name="Normal 17 5 2 11 2" xfId="25609"/>
    <cellStyle name="Normal 17 5 2 12" xfId="17920"/>
    <cellStyle name="Normal 17 5 2 2" xfId="560"/>
    <cellStyle name="Normal 17 5 2 2 10" xfId="9470"/>
    <cellStyle name="Normal 17 5 2 2 10 2" xfId="25676"/>
    <cellStyle name="Normal 17 5 2 2 11" xfId="17988"/>
    <cellStyle name="Normal 17 5 2 2 2" xfId="1987"/>
    <cellStyle name="Normal 17 5 2 2 2 10" xfId="18292"/>
    <cellStyle name="Normal 17 5 2 2 2 2" xfId="2493"/>
    <cellStyle name="Normal 17 5 2 2 2 2 2" xfId="3340"/>
    <cellStyle name="Normal 17 5 2 2 2 2 2 2" xfId="7122"/>
    <cellStyle name="Normal 17 5 2 2 2 2 2 2 2" xfId="14633"/>
    <cellStyle name="Normal 17 5 2 2 2 2 2 2 2 2" xfId="30839"/>
    <cellStyle name="Normal 17 5 2 2 2 2 2 2 3" xfId="23328"/>
    <cellStyle name="Normal 17 5 2 2 2 2 2 3" xfId="11033"/>
    <cellStyle name="Normal 17 5 2 2 2 2 2 3 2" xfId="27239"/>
    <cellStyle name="Normal 17 5 2 2 2 2 2 4" xfId="19562"/>
    <cellStyle name="Normal 17 5 2 2 2 2 3" xfId="6277"/>
    <cellStyle name="Normal 17 5 2 2 2 2 3 2" xfId="13789"/>
    <cellStyle name="Normal 17 5 2 2 2 2 3 2 2" xfId="29995"/>
    <cellStyle name="Normal 17 5 2 2 2 2 3 3" xfId="22483"/>
    <cellStyle name="Normal 17 5 2 2 2 2 4" xfId="10189"/>
    <cellStyle name="Normal 17 5 2 2 2 2 4 2" xfId="26395"/>
    <cellStyle name="Normal 17 5 2 2 2 2 5" xfId="18717"/>
    <cellStyle name="Normal 17 5 2 2 2 3" xfId="2915"/>
    <cellStyle name="Normal 17 5 2 2 2 3 2" xfId="6699"/>
    <cellStyle name="Normal 17 5 2 2 2 3 2 2" xfId="14211"/>
    <cellStyle name="Normal 17 5 2 2 2 3 2 2 2" xfId="30417"/>
    <cellStyle name="Normal 17 5 2 2 2 3 2 3" xfId="22905"/>
    <cellStyle name="Normal 17 5 2 2 2 3 3" xfId="10611"/>
    <cellStyle name="Normal 17 5 2 2 2 3 3 2" xfId="26817"/>
    <cellStyle name="Normal 17 5 2 2 2 3 4" xfId="19139"/>
    <cellStyle name="Normal 17 5 2 2 2 4" xfId="3846"/>
    <cellStyle name="Normal 17 5 2 2 2 4 2" xfId="7556"/>
    <cellStyle name="Normal 17 5 2 2 2 4 2 2" xfId="15065"/>
    <cellStyle name="Normal 17 5 2 2 2 4 2 2 2" xfId="31271"/>
    <cellStyle name="Normal 17 5 2 2 2 4 2 3" xfId="23762"/>
    <cellStyle name="Normal 17 5 2 2 2 4 3" xfId="11456"/>
    <cellStyle name="Normal 17 5 2 2 2 4 3 2" xfId="27662"/>
    <cellStyle name="Normal 17 5 2 2 2 4 4" xfId="20057"/>
    <cellStyle name="Normal 17 5 2 2 2 5" xfId="4315"/>
    <cellStyle name="Normal 17 5 2 2 2 5 2" xfId="7985"/>
    <cellStyle name="Normal 17 5 2 2 2 5 2 2" xfId="15492"/>
    <cellStyle name="Normal 17 5 2 2 2 5 2 2 2" xfId="31698"/>
    <cellStyle name="Normal 17 5 2 2 2 5 2 3" xfId="24191"/>
    <cellStyle name="Normal 17 5 2 2 2 5 3" xfId="11878"/>
    <cellStyle name="Normal 17 5 2 2 2 5 3 2" xfId="28084"/>
    <cellStyle name="Normal 17 5 2 2 2 5 4" xfId="20521"/>
    <cellStyle name="Normal 17 5 2 2 2 6" xfId="4740"/>
    <cellStyle name="Normal 17 5 2 2 2 6 2" xfId="8410"/>
    <cellStyle name="Normal 17 5 2 2 2 6 2 2" xfId="15917"/>
    <cellStyle name="Normal 17 5 2 2 2 6 2 2 2" xfId="32123"/>
    <cellStyle name="Normal 17 5 2 2 2 6 2 3" xfId="24616"/>
    <cellStyle name="Normal 17 5 2 2 2 6 3" xfId="12303"/>
    <cellStyle name="Normal 17 5 2 2 2 6 3 2" xfId="28509"/>
    <cellStyle name="Normal 17 5 2 2 2 6 4" xfId="20946"/>
    <cellStyle name="Normal 17 5 2 2 2 7" xfId="5168"/>
    <cellStyle name="Normal 17 5 2 2 2 7 2" xfId="8833"/>
    <cellStyle name="Normal 17 5 2 2 2 7 2 2" xfId="16340"/>
    <cellStyle name="Normal 17 5 2 2 2 7 2 2 2" xfId="32546"/>
    <cellStyle name="Normal 17 5 2 2 2 7 2 3" xfId="25039"/>
    <cellStyle name="Normal 17 5 2 2 2 7 3" xfId="12725"/>
    <cellStyle name="Normal 17 5 2 2 2 7 3 2" xfId="28931"/>
    <cellStyle name="Normal 17 5 2 2 2 7 4" xfId="21374"/>
    <cellStyle name="Normal 17 5 2 2 2 8" xfId="5839"/>
    <cellStyle name="Normal 17 5 2 2 2 8 2" xfId="13354"/>
    <cellStyle name="Normal 17 5 2 2 2 8 2 2" xfId="29560"/>
    <cellStyle name="Normal 17 5 2 2 2 8 3" xfId="22045"/>
    <cellStyle name="Normal 17 5 2 2 2 9" xfId="9766"/>
    <cellStyle name="Normal 17 5 2 2 2 9 2" xfId="25972"/>
    <cellStyle name="Normal 17 5 2 2 3" xfId="2131"/>
    <cellStyle name="Normal 17 5 2 2 3 2" xfId="3044"/>
    <cellStyle name="Normal 17 5 2 2 3 2 2" xfId="6826"/>
    <cellStyle name="Normal 17 5 2 2 3 2 2 2" xfId="14337"/>
    <cellStyle name="Normal 17 5 2 2 3 2 2 2 2" xfId="30543"/>
    <cellStyle name="Normal 17 5 2 2 3 2 2 3" xfId="23032"/>
    <cellStyle name="Normal 17 5 2 2 3 2 3" xfId="10737"/>
    <cellStyle name="Normal 17 5 2 2 3 2 3 2" xfId="26943"/>
    <cellStyle name="Normal 17 5 2 2 3 2 4" xfId="19266"/>
    <cellStyle name="Normal 17 5 2 2 3 3" xfId="5970"/>
    <cellStyle name="Normal 17 5 2 2 3 3 2" xfId="13484"/>
    <cellStyle name="Normal 17 5 2 2 3 3 2 2" xfId="29690"/>
    <cellStyle name="Normal 17 5 2 2 3 3 3" xfId="22176"/>
    <cellStyle name="Normal 17 5 2 2 3 4" xfId="9893"/>
    <cellStyle name="Normal 17 5 2 2 3 4 2" xfId="26099"/>
    <cellStyle name="Normal 17 5 2 2 3 5" xfId="18420"/>
    <cellStyle name="Normal 17 5 2 2 4" xfId="2619"/>
    <cellStyle name="Normal 17 5 2 2 4 2" xfId="6403"/>
    <cellStyle name="Normal 17 5 2 2 4 2 2" xfId="13915"/>
    <cellStyle name="Normal 17 5 2 2 4 2 2 2" xfId="30121"/>
    <cellStyle name="Normal 17 5 2 2 4 2 3" xfId="22609"/>
    <cellStyle name="Normal 17 5 2 2 4 3" xfId="10315"/>
    <cellStyle name="Normal 17 5 2 2 4 3 2" xfId="26521"/>
    <cellStyle name="Normal 17 5 2 2 4 4" xfId="18843"/>
    <cellStyle name="Normal 17 5 2 2 5" xfId="3495"/>
    <cellStyle name="Normal 17 5 2 2 5 2" xfId="7253"/>
    <cellStyle name="Normal 17 5 2 2 5 2 2" xfId="14763"/>
    <cellStyle name="Normal 17 5 2 2 5 2 2 2" xfId="30969"/>
    <cellStyle name="Normal 17 5 2 2 5 2 3" xfId="23459"/>
    <cellStyle name="Normal 17 5 2 2 5 3" xfId="11160"/>
    <cellStyle name="Normal 17 5 2 2 5 3 2" xfId="27366"/>
    <cellStyle name="Normal 17 5 2 2 5 4" xfId="19713"/>
    <cellStyle name="Normal 17 5 2 2 6" xfId="4019"/>
    <cellStyle name="Normal 17 5 2 2 6 2" xfId="7689"/>
    <cellStyle name="Normal 17 5 2 2 6 2 2" xfId="15196"/>
    <cellStyle name="Normal 17 5 2 2 6 2 2 2" xfId="31402"/>
    <cellStyle name="Normal 17 5 2 2 6 2 3" xfId="23895"/>
    <cellStyle name="Normal 17 5 2 2 6 3" xfId="11582"/>
    <cellStyle name="Normal 17 5 2 2 6 3 2" xfId="27788"/>
    <cellStyle name="Normal 17 5 2 2 6 4" xfId="20225"/>
    <cellStyle name="Normal 17 5 2 2 7" xfId="4444"/>
    <cellStyle name="Normal 17 5 2 2 7 2" xfId="8114"/>
    <cellStyle name="Normal 17 5 2 2 7 2 2" xfId="15621"/>
    <cellStyle name="Normal 17 5 2 2 7 2 2 2" xfId="31827"/>
    <cellStyle name="Normal 17 5 2 2 7 2 3" xfId="24320"/>
    <cellStyle name="Normal 17 5 2 2 7 3" xfId="12007"/>
    <cellStyle name="Normal 17 5 2 2 7 3 2" xfId="28213"/>
    <cellStyle name="Normal 17 5 2 2 7 4" xfId="20650"/>
    <cellStyle name="Normal 17 5 2 2 8" xfId="4869"/>
    <cellStyle name="Normal 17 5 2 2 8 2" xfId="8537"/>
    <cellStyle name="Normal 17 5 2 2 8 2 2" xfId="16044"/>
    <cellStyle name="Normal 17 5 2 2 8 2 2 2" xfId="32250"/>
    <cellStyle name="Normal 17 5 2 2 8 2 3" xfId="24743"/>
    <cellStyle name="Normal 17 5 2 2 8 3" xfId="12429"/>
    <cellStyle name="Normal 17 5 2 2 8 3 2" xfId="28635"/>
    <cellStyle name="Normal 17 5 2 2 8 4" xfId="21075"/>
    <cellStyle name="Normal 17 5 2 2 9" xfId="5355"/>
    <cellStyle name="Normal 17 5 2 2 9 2" xfId="12904"/>
    <cellStyle name="Normal 17 5 2 2 9 2 2" xfId="29110"/>
    <cellStyle name="Normal 17 5 2 2 9 3" xfId="21561"/>
    <cellStyle name="Normal 17 5 2 3" xfId="1988"/>
    <cellStyle name="Normal 17 5 2 3 10" xfId="18293"/>
    <cellStyle name="Normal 17 5 2 3 2" xfId="2494"/>
    <cellStyle name="Normal 17 5 2 3 2 2" xfId="3341"/>
    <cellStyle name="Normal 17 5 2 3 2 2 2" xfId="7123"/>
    <cellStyle name="Normal 17 5 2 3 2 2 2 2" xfId="14634"/>
    <cellStyle name="Normal 17 5 2 3 2 2 2 2 2" xfId="30840"/>
    <cellStyle name="Normal 17 5 2 3 2 2 2 3" xfId="23329"/>
    <cellStyle name="Normal 17 5 2 3 2 2 3" xfId="11034"/>
    <cellStyle name="Normal 17 5 2 3 2 2 3 2" xfId="27240"/>
    <cellStyle name="Normal 17 5 2 3 2 2 4" xfId="19563"/>
    <cellStyle name="Normal 17 5 2 3 2 3" xfId="6278"/>
    <cellStyle name="Normal 17 5 2 3 2 3 2" xfId="13790"/>
    <cellStyle name="Normal 17 5 2 3 2 3 2 2" xfId="29996"/>
    <cellStyle name="Normal 17 5 2 3 2 3 3" xfId="22484"/>
    <cellStyle name="Normal 17 5 2 3 2 4" xfId="10190"/>
    <cellStyle name="Normal 17 5 2 3 2 4 2" xfId="26396"/>
    <cellStyle name="Normal 17 5 2 3 2 5" xfId="18718"/>
    <cellStyle name="Normal 17 5 2 3 3" xfId="2916"/>
    <cellStyle name="Normal 17 5 2 3 3 2" xfId="6700"/>
    <cellStyle name="Normal 17 5 2 3 3 2 2" xfId="14212"/>
    <cellStyle name="Normal 17 5 2 3 3 2 2 2" xfId="30418"/>
    <cellStyle name="Normal 17 5 2 3 3 2 3" xfId="22906"/>
    <cellStyle name="Normal 17 5 2 3 3 3" xfId="10612"/>
    <cellStyle name="Normal 17 5 2 3 3 3 2" xfId="26818"/>
    <cellStyle name="Normal 17 5 2 3 3 4" xfId="19140"/>
    <cellStyle name="Normal 17 5 2 3 4" xfId="3847"/>
    <cellStyle name="Normal 17 5 2 3 4 2" xfId="7557"/>
    <cellStyle name="Normal 17 5 2 3 4 2 2" xfId="15066"/>
    <cellStyle name="Normal 17 5 2 3 4 2 2 2" xfId="31272"/>
    <cellStyle name="Normal 17 5 2 3 4 2 3" xfId="23763"/>
    <cellStyle name="Normal 17 5 2 3 4 3" xfId="11457"/>
    <cellStyle name="Normal 17 5 2 3 4 3 2" xfId="27663"/>
    <cellStyle name="Normal 17 5 2 3 4 4" xfId="20058"/>
    <cellStyle name="Normal 17 5 2 3 5" xfId="4316"/>
    <cellStyle name="Normal 17 5 2 3 5 2" xfId="7986"/>
    <cellStyle name="Normal 17 5 2 3 5 2 2" xfId="15493"/>
    <cellStyle name="Normal 17 5 2 3 5 2 2 2" xfId="31699"/>
    <cellStyle name="Normal 17 5 2 3 5 2 3" xfId="24192"/>
    <cellStyle name="Normal 17 5 2 3 5 3" xfId="11879"/>
    <cellStyle name="Normal 17 5 2 3 5 3 2" xfId="28085"/>
    <cellStyle name="Normal 17 5 2 3 5 4" xfId="20522"/>
    <cellStyle name="Normal 17 5 2 3 6" xfId="4741"/>
    <cellStyle name="Normal 17 5 2 3 6 2" xfId="8411"/>
    <cellStyle name="Normal 17 5 2 3 6 2 2" xfId="15918"/>
    <cellStyle name="Normal 17 5 2 3 6 2 2 2" xfId="32124"/>
    <cellStyle name="Normal 17 5 2 3 6 2 3" xfId="24617"/>
    <cellStyle name="Normal 17 5 2 3 6 3" xfId="12304"/>
    <cellStyle name="Normal 17 5 2 3 6 3 2" xfId="28510"/>
    <cellStyle name="Normal 17 5 2 3 6 4" xfId="20947"/>
    <cellStyle name="Normal 17 5 2 3 7" xfId="5169"/>
    <cellStyle name="Normal 17 5 2 3 7 2" xfId="8834"/>
    <cellStyle name="Normal 17 5 2 3 7 2 2" xfId="16341"/>
    <cellStyle name="Normal 17 5 2 3 7 2 2 2" xfId="32547"/>
    <cellStyle name="Normal 17 5 2 3 7 2 3" xfId="25040"/>
    <cellStyle name="Normal 17 5 2 3 7 3" xfId="12726"/>
    <cellStyle name="Normal 17 5 2 3 7 3 2" xfId="28932"/>
    <cellStyle name="Normal 17 5 2 3 7 4" xfId="21375"/>
    <cellStyle name="Normal 17 5 2 3 8" xfId="5840"/>
    <cellStyle name="Normal 17 5 2 3 8 2" xfId="13355"/>
    <cellStyle name="Normal 17 5 2 3 8 2 2" xfId="29561"/>
    <cellStyle name="Normal 17 5 2 3 8 3" xfId="22046"/>
    <cellStyle name="Normal 17 5 2 3 9" xfId="9767"/>
    <cellStyle name="Normal 17 5 2 3 9 2" xfId="25973"/>
    <cellStyle name="Normal 17 5 2 4" xfId="2064"/>
    <cellStyle name="Normal 17 5 2 4 2" xfId="2977"/>
    <cellStyle name="Normal 17 5 2 4 2 2" xfId="6759"/>
    <cellStyle name="Normal 17 5 2 4 2 2 2" xfId="14270"/>
    <cellStyle name="Normal 17 5 2 4 2 2 2 2" xfId="30476"/>
    <cellStyle name="Normal 17 5 2 4 2 2 3" xfId="22965"/>
    <cellStyle name="Normal 17 5 2 4 2 3" xfId="10670"/>
    <cellStyle name="Normal 17 5 2 4 2 3 2" xfId="26876"/>
    <cellStyle name="Normal 17 5 2 4 2 4" xfId="19199"/>
    <cellStyle name="Normal 17 5 2 4 3" xfId="5903"/>
    <cellStyle name="Normal 17 5 2 4 3 2" xfId="13417"/>
    <cellStyle name="Normal 17 5 2 4 3 2 2" xfId="29623"/>
    <cellStyle name="Normal 17 5 2 4 3 3" xfId="22109"/>
    <cellStyle name="Normal 17 5 2 4 4" xfId="9826"/>
    <cellStyle name="Normal 17 5 2 4 4 2" xfId="26032"/>
    <cellStyle name="Normal 17 5 2 4 5" xfId="18353"/>
    <cellStyle name="Normal 17 5 2 5" xfId="2552"/>
    <cellStyle name="Normal 17 5 2 5 2" xfId="6336"/>
    <cellStyle name="Normal 17 5 2 5 2 2" xfId="13848"/>
    <cellStyle name="Normal 17 5 2 5 2 2 2" xfId="30054"/>
    <cellStyle name="Normal 17 5 2 5 2 3" xfId="22542"/>
    <cellStyle name="Normal 17 5 2 5 3" xfId="10248"/>
    <cellStyle name="Normal 17 5 2 5 3 2" xfId="26454"/>
    <cellStyle name="Normal 17 5 2 5 4" xfId="18776"/>
    <cellStyle name="Normal 17 5 2 6" xfId="3428"/>
    <cellStyle name="Normal 17 5 2 6 2" xfId="7186"/>
    <cellStyle name="Normal 17 5 2 6 2 2" xfId="14696"/>
    <cellStyle name="Normal 17 5 2 6 2 2 2" xfId="30902"/>
    <cellStyle name="Normal 17 5 2 6 2 3" xfId="23392"/>
    <cellStyle name="Normal 17 5 2 6 3" xfId="11093"/>
    <cellStyle name="Normal 17 5 2 6 3 2" xfId="27299"/>
    <cellStyle name="Normal 17 5 2 6 4" xfId="19646"/>
    <cellStyle name="Normal 17 5 2 7" xfId="3952"/>
    <cellStyle name="Normal 17 5 2 7 2" xfId="7622"/>
    <cellStyle name="Normal 17 5 2 7 2 2" xfId="15129"/>
    <cellStyle name="Normal 17 5 2 7 2 2 2" xfId="31335"/>
    <cellStyle name="Normal 17 5 2 7 2 3" xfId="23828"/>
    <cellStyle name="Normal 17 5 2 7 3" xfId="11515"/>
    <cellStyle name="Normal 17 5 2 7 3 2" xfId="27721"/>
    <cellStyle name="Normal 17 5 2 7 4" xfId="20158"/>
    <cellStyle name="Normal 17 5 2 8" xfId="4377"/>
    <cellStyle name="Normal 17 5 2 8 2" xfId="8047"/>
    <cellStyle name="Normal 17 5 2 8 2 2" xfId="15554"/>
    <cellStyle name="Normal 17 5 2 8 2 2 2" xfId="31760"/>
    <cellStyle name="Normal 17 5 2 8 2 3" xfId="24253"/>
    <cellStyle name="Normal 17 5 2 8 3" xfId="11940"/>
    <cellStyle name="Normal 17 5 2 8 3 2" xfId="28146"/>
    <cellStyle name="Normal 17 5 2 8 4" xfId="20583"/>
    <cellStyle name="Normal 17 5 2 9" xfId="4801"/>
    <cellStyle name="Normal 17 5 2 9 2" xfId="8470"/>
    <cellStyle name="Normal 17 5 2 9 2 2" xfId="15977"/>
    <cellStyle name="Normal 17 5 2 9 2 2 2" xfId="32183"/>
    <cellStyle name="Normal 17 5 2 9 2 3" xfId="24676"/>
    <cellStyle name="Normal 17 5 2 9 3" xfId="12362"/>
    <cellStyle name="Normal 17 5 2 9 3 2" xfId="28568"/>
    <cellStyle name="Normal 17 5 2 9 4" xfId="21007"/>
    <cellStyle name="Normal 17 5 3" xfId="511"/>
    <cellStyle name="Normal 17 5 3 10" xfId="5310"/>
    <cellStyle name="Normal 17 5 3 10 2" xfId="12859"/>
    <cellStyle name="Normal 17 5 3 10 2 2" xfId="29065"/>
    <cellStyle name="Normal 17 5 3 10 3" xfId="21516"/>
    <cellStyle name="Normal 17 5 3 11" xfId="9425"/>
    <cellStyle name="Normal 17 5 3 11 2" xfId="25631"/>
    <cellStyle name="Normal 17 5 3 12" xfId="17942"/>
    <cellStyle name="Normal 17 5 3 2" xfId="582"/>
    <cellStyle name="Normal 17 5 3 2 10" xfId="9492"/>
    <cellStyle name="Normal 17 5 3 2 10 2" xfId="25698"/>
    <cellStyle name="Normal 17 5 3 2 11" xfId="18010"/>
    <cellStyle name="Normal 17 5 3 2 2" xfId="1989"/>
    <cellStyle name="Normal 17 5 3 2 2 10" xfId="18294"/>
    <cellStyle name="Normal 17 5 3 2 2 2" xfId="2495"/>
    <cellStyle name="Normal 17 5 3 2 2 2 2" xfId="3342"/>
    <cellStyle name="Normal 17 5 3 2 2 2 2 2" xfId="7124"/>
    <cellStyle name="Normal 17 5 3 2 2 2 2 2 2" xfId="14635"/>
    <cellStyle name="Normal 17 5 3 2 2 2 2 2 2 2" xfId="30841"/>
    <cellStyle name="Normal 17 5 3 2 2 2 2 2 3" xfId="23330"/>
    <cellStyle name="Normal 17 5 3 2 2 2 2 3" xfId="11035"/>
    <cellStyle name="Normal 17 5 3 2 2 2 2 3 2" xfId="27241"/>
    <cellStyle name="Normal 17 5 3 2 2 2 2 4" xfId="19564"/>
    <cellStyle name="Normal 17 5 3 2 2 2 3" xfId="6279"/>
    <cellStyle name="Normal 17 5 3 2 2 2 3 2" xfId="13791"/>
    <cellStyle name="Normal 17 5 3 2 2 2 3 2 2" xfId="29997"/>
    <cellStyle name="Normal 17 5 3 2 2 2 3 3" xfId="22485"/>
    <cellStyle name="Normal 17 5 3 2 2 2 4" xfId="10191"/>
    <cellStyle name="Normal 17 5 3 2 2 2 4 2" xfId="26397"/>
    <cellStyle name="Normal 17 5 3 2 2 2 5" xfId="18719"/>
    <cellStyle name="Normal 17 5 3 2 2 3" xfId="2917"/>
    <cellStyle name="Normal 17 5 3 2 2 3 2" xfId="6701"/>
    <cellStyle name="Normal 17 5 3 2 2 3 2 2" xfId="14213"/>
    <cellStyle name="Normal 17 5 3 2 2 3 2 2 2" xfId="30419"/>
    <cellStyle name="Normal 17 5 3 2 2 3 2 3" xfId="22907"/>
    <cellStyle name="Normal 17 5 3 2 2 3 3" xfId="10613"/>
    <cellStyle name="Normal 17 5 3 2 2 3 3 2" xfId="26819"/>
    <cellStyle name="Normal 17 5 3 2 2 3 4" xfId="19141"/>
    <cellStyle name="Normal 17 5 3 2 2 4" xfId="3848"/>
    <cellStyle name="Normal 17 5 3 2 2 4 2" xfId="7558"/>
    <cellStyle name="Normal 17 5 3 2 2 4 2 2" xfId="15067"/>
    <cellStyle name="Normal 17 5 3 2 2 4 2 2 2" xfId="31273"/>
    <cellStyle name="Normal 17 5 3 2 2 4 2 3" xfId="23764"/>
    <cellStyle name="Normal 17 5 3 2 2 4 3" xfId="11458"/>
    <cellStyle name="Normal 17 5 3 2 2 4 3 2" xfId="27664"/>
    <cellStyle name="Normal 17 5 3 2 2 4 4" xfId="20059"/>
    <cellStyle name="Normal 17 5 3 2 2 5" xfId="4317"/>
    <cellStyle name="Normal 17 5 3 2 2 5 2" xfId="7987"/>
    <cellStyle name="Normal 17 5 3 2 2 5 2 2" xfId="15494"/>
    <cellStyle name="Normal 17 5 3 2 2 5 2 2 2" xfId="31700"/>
    <cellStyle name="Normal 17 5 3 2 2 5 2 3" xfId="24193"/>
    <cellStyle name="Normal 17 5 3 2 2 5 3" xfId="11880"/>
    <cellStyle name="Normal 17 5 3 2 2 5 3 2" xfId="28086"/>
    <cellStyle name="Normal 17 5 3 2 2 5 4" xfId="20523"/>
    <cellStyle name="Normal 17 5 3 2 2 6" xfId="4742"/>
    <cellStyle name="Normal 17 5 3 2 2 6 2" xfId="8412"/>
    <cellStyle name="Normal 17 5 3 2 2 6 2 2" xfId="15919"/>
    <cellStyle name="Normal 17 5 3 2 2 6 2 2 2" xfId="32125"/>
    <cellStyle name="Normal 17 5 3 2 2 6 2 3" xfId="24618"/>
    <cellStyle name="Normal 17 5 3 2 2 6 3" xfId="12305"/>
    <cellStyle name="Normal 17 5 3 2 2 6 3 2" xfId="28511"/>
    <cellStyle name="Normal 17 5 3 2 2 6 4" xfId="20948"/>
    <cellStyle name="Normal 17 5 3 2 2 7" xfId="5170"/>
    <cellStyle name="Normal 17 5 3 2 2 7 2" xfId="8835"/>
    <cellStyle name="Normal 17 5 3 2 2 7 2 2" xfId="16342"/>
    <cellStyle name="Normal 17 5 3 2 2 7 2 2 2" xfId="32548"/>
    <cellStyle name="Normal 17 5 3 2 2 7 2 3" xfId="25041"/>
    <cellStyle name="Normal 17 5 3 2 2 7 3" xfId="12727"/>
    <cellStyle name="Normal 17 5 3 2 2 7 3 2" xfId="28933"/>
    <cellStyle name="Normal 17 5 3 2 2 7 4" xfId="21376"/>
    <cellStyle name="Normal 17 5 3 2 2 8" xfId="5841"/>
    <cellStyle name="Normal 17 5 3 2 2 8 2" xfId="13356"/>
    <cellStyle name="Normal 17 5 3 2 2 8 2 2" xfId="29562"/>
    <cellStyle name="Normal 17 5 3 2 2 8 3" xfId="22047"/>
    <cellStyle name="Normal 17 5 3 2 2 9" xfId="9768"/>
    <cellStyle name="Normal 17 5 3 2 2 9 2" xfId="25974"/>
    <cellStyle name="Normal 17 5 3 2 3" xfId="2153"/>
    <cellStyle name="Normal 17 5 3 2 3 2" xfId="3066"/>
    <cellStyle name="Normal 17 5 3 2 3 2 2" xfId="6848"/>
    <cellStyle name="Normal 17 5 3 2 3 2 2 2" xfId="14359"/>
    <cellStyle name="Normal 17 5 3 2 3 2 2 2 2" xfId="30565"/>
    <cellStyle name="Normal 17 5 3 2 3 2 2 3" xfId="23054"/>
    <cellStyle name="Normal 17 5 3 2 3 2 3" xfId="10759"/>
    <cellStyle name="Normal 17 5 3 2 3 2 3 2" xfId="26965"/>
    <cellStyle name="Normal 17 5 3 2 3 2 4" xfId="19288"/>
    <cellStyle name="Normal 17 5 3 2 3 3" xfId="5992"/>
    <cellStyle name="Normal 17 5 3 2 3 3 2" xfId="13506"/>
    <cellStyle name="Normal 17 5 3 2 3 3 2 2" xfId="29712"/>
    <cellStyle name="Normal 17 5 3 2 3 3 3" xfId="22198"/>
    <cellStyle name="Normal 17 5 3 2 3 4" xfId="9915"/>
    <cellStyle name="Normal 17 5 3 2 3 4 2" xfId="26121"/>
    <cellStyle name="Normal 17 5 3 2 3 5" xfId="18442"/>
    <cellStyle name="Normal 17 5 3 2 4" xfId="2641"/>
    <cellStyle name="Normal 17 5 3 2 4 2" xfId="6425"/>
    <cellStyle name="Normal 17 5 3 2 4 2 2" xfId="13937"/>
    <cellStyle name="Normal 17 5 3 2 4 2 2 2" xfId="30143"/>
    <cellStyle name="Normal 17 5 3 2 4 2 3" xfId="22631"/>
    <cellStyle name="Normal 17 5 3 2 4 3" xfId="10337"/>
    <cellStyle name="Normal 17 5 3 2 4 3 2" xfId="26543"/>
    <cellStyle name="Normal 17 5 3 2 4 4" xfId="18865"/>
    <cellStyle name="Normal 17 5 3 2 5" xfId="3517"/>
    <cellStyle name="Normal 17 5 3 2 5 2" xfId="7275"/>
    <cellStyle name="Normal 17 5 3 2 5 2 2" xfId="14785"/>
    <cellStyle name="Normal 17 5 3 2 5 2 2 2" xfId="30991"/>
    <cellStyle name="Normal 17 5 3 2 5 2 3" xfId="23481"/>
    <cellStyle name="Normal 17 5 3 2 5 3" xfId="11182"/>
    <cellStyle name="Normal 17 5 3 2 5 3 2" xfId="27388"/>
    <cellStyle name="Normal 17 5 3 2 5 4" xfId="19735"/>
    <cellStyle name="Normal 17 5 3 2 6" xfId="4041"/>
    <cellStyle name="Normal 17 5 3 2 6 2" xfId="7711"/>
    <cellStyle name="Normal 17 5 3 2 6 2 2" xfId="15218"/>
    <cellStyle name="Normal 17 5 3 2 6 2 2 2" xfId="31424"/>
    <cellStyle name="Normal 17 5 3 2 6 2 3" xfId="23917"/>
    <cellStyle name="Normal 17 5 3 2 6 3" xfId="11604"/>
    <cellStyle name="Normal 17 5 3 2 6 3 2" xfId="27810"/>
    <cellStyle name="Normal 17 5 3 2 6 4" xfId="20247"/>
    <cellStyle name="Normal 17 5 3 2 7" xfId="4466"/>
    <cellStyle name="Normal 17 5 3 2 7 2" xfId="8136"/>
    <cellStyle name="Normal 17 5 3 2 7 2 2" xfId="15643"/>
    <cellStyle name="Normal 17 5 3 2 7 2 2 2" xfId="31849"/>
    <cellStyle name="Normal 17 5 3 2 7 2 3" xfId="24342"/>
    <cellStyle name="Normal 17 5 3 2 7 3" xfId="12029"/>
    <cellStyle name="Normal 17 5 3 2 7 3 2" xfId="28235"/>
    <cellStyle name="Normal 17 5 3 2 7 4" xfId="20672"/>
    <cellStyle name="Normal 17 5 3 2 8" xfId="4891"/>
    <cellStyle name="Normal 17 5 3 2 8 2" xfId="8559"/>
    <cellStyle name="Normal 17 5 3 2 8 2 2" xfId="16066"/>
    <cellStyle name="Normal 17 5 3 2 8 2 2 2" xfId="32272"/>
    <cellStyle name="Normal 17 5 3 2 8 2 3" xfId="24765"/>
    <cellStyle name="Normal 17 5 3 2 8 3" xfId="12451"/>
    <cellStyle name="Normal 17 5 3 2 8 3 2" xfId="28657"/>
    <cellStyle name="Normal 17 5 3 2 8 4" xfId="21097"/>
    <cellStyle name="Normal 17 5 3 2 9" xfId="5377"/>
    <cellStyle name="Normal 17 5 3 2 9 2" xfId="12926"/>
    <cellStyle name="Normal 17 5 3 2 9 2 2" xfId="29132"/>
    <cellStyle name="Normal 17 5 3 2 9 3" xfId="21583"/>
    <cellStyle name="Normal 17 5 3 3" xfId="1990"/>
    <cellStyle name="Normal 17 5 3 3 10" xfId="18295"/>
    <cellStyle name="Normal 17 5 3 3 2" xfId="2496"/>
    <cellStyle name="Normal 17 5 3 3 2 2" xfId="3343"/>
    <cellStyle name="Normal 17 5 3 3 2 2 2" xfId="7125"/>
    <cellStyle name="Normal 17 5 3 3 2 2 2 2" xfId="14636"/>
    <cellStyle name="Normal 17 5 3 3 2 2 2 2 2" xfId="30842"/>
    <cellStyle name="Normal 17 5 3 3 2 2 2 3" xfId="23331"/>
    <cellStyle name="Normal 17 5 3 3 2 2 3" xfId="11036"/>
    <cellStyle name="Normal 17 5 3 3 2 2 3 2" xfId="27242"/>
    <cellStyle name="Normal 17 5 3 3 2 2 4" xfId="19565"/>
    <cellStyle name="Normal 17 5 3 3 2 3" xfId="6280"/>
    <cellStyle name="Normal 17 5 3 3 2 3 2" xfId="13792"/>
    <cellStyle name="Normal 17 5 3 3 2 3 2 2" xfId="29998"/>
    <cellStyle name="Normal 17 5 3 3 2 3 3" xfId="22486"/>
    <cellStyle name="Normal 17 5 3 3 2 4" xfId="10192"/>
    <cellStyle name="Normal 17 5 3 3 2 4 2" xfId="26398"/>
    <cellStyle name="Normal 17 5 3 3 2 5" xfId="18720"/>
    <cellStyle name="Normal 17 5 3 3 3" xfId="2918"/>
    <cellStyle name="Normal 17 5 3 3 3 2" xfId="6702"/>
    <cellStyle name="Normal 17 5 3 3 3 2 2" xfId="14214"/>
    <cellStyle name="Normal 17 5 3 3 3 2 2 2" xfId="30420"/>
    <cellStyle name="Normal 17 5 3 3 3 2 3" xfId="22908"/>
    <cellStyle name="Normal 17 5 3 3 3 3" xfId="10614"/>
    <cellStyle name="Normal 17 5 3 3 3 3 2" xfId="26820"/>
    <cellStyle name="Normal 17 5 3 3 3 4" xfId="19142"/>
    <cellStyle name="Normal 17 5 3 3 4" xfId="3849"/>
    <cellStyle name="Normal 17 5 3 3 4 2" xfId="7559"/>
    <cellStyle name="Normal 17 5 3 3 4 2 2" xfId="15068"/>
    <cellStyle name="Normal 17 5 3 3 4 2 2 2" xfId="31274"/>
    <cellStyle name="Normal 17 5 3 3 4 2 3" xfId="23765"/>
    <cellStyle name="Normal 17 5 3 3 4 3" xfId="11459"/>
    <cellStyle name="Normal 17 5 3 3 4 3 2" xfId="27665"/>
    <cellStyle name="Normal 17 5 3 3 4 4" xfId="20060"/>
    <cellStyle name="Normal 17 5 3 3 5" xfId="4318"/>
    <cellStyle name="Normal 17 5 3 3 5 2" xfId="7988"/>
    <cellStyle name="Normal 17 5 3 3 5 2 2" xfId="15495"/>
    <cellStyle name="Normal 17 5 3 3 5 2 2 2" xfId="31701"/>
    <cellStyle name="Normal 17 5 3 3 5 2 3" xfId="24194"/>
    <cellStyle name="Normal 17 5 3 3 5 3" xfId="11881"/>
    <cellStyle name="Normal 17 5 3 3 5 3 2" xfId="28087"/>
    <cellStyle name="Normal 17 5 3 3 5 4" xfId="20524"/>
    <cellStyle name="Normal 17 5 3 3 6" xfId="4743"/>
    <cellStyle name="Normal 17 5 3 3 6 2" xfId="8413"/>
    <cellStyle name="Normal 17 5 3 3 6 2 2" xfId="15920"/>
    <cellStyle name="Normal 17 5 3 3 6 2 2 2" xfId="32126"/>
    <cellStyle name="Normal 17 5 3 3 6 2 3" xfId="24619"/>
    <cellStyle name="Normal 17 5 3 3 6 3" xfId="12306"/>
    <cellStyle name="Normal 17 5 3 3 6 3 2" xfId="28512"/>
    <cellStyle name="Normal 17 5 3 3 6 4" xfId="20949"/>
    <cellStyle name="Normal 17 5 3 3 7" xfId="5171"/>
    <cellStyle name="Normal 17 5 3 3 7 2" xfId="8836"/>
    <cellStyle name="Normal 17 5 3 3 7 2 2" xfId="16343"/>
    <cellStyle name="Normal 17 5 3 3 7 2 2 2" xfId="32549"/>
    <cellStyle name="Normal 17 5 3 3 7 2 3" xfId="25042"/>
    <cellStyle name="Normal 17 5 3 3 7 3" xfId="12728"/>
    <cellStyle name="Normal 17 5 3 3 7 3 2" xfId="28934"/>
    <cellStyle name="Normal 17 5 3 3 7 4" xfId="21377"/>
    <cellStyle name="Normal 17 5 3 3 8" xfId="5842"/>
    <cellStyle name="Normal 17 5 3 3 8 2" xfId="13357"/>
    <cellStyle name="Normal 17 5 3 3 8 2 2" xfId="29563"/>
    <cellStyle name="Normal 17 5 3 3 8 3" xfId="22048"/>
    <cellStyle name="Normal 17 5 3 3 9" xfId="9769"/>
    <cellStyle name="Normal 17 5 3 3 9 2" xfId="25975"/>
    <cellStyle name="Normal 17 5 3 4" xfId="2086"/>
    <cellStyle name="Normal 17 5 3 4 2" xfId="2999"/>
    <cellStyle name="Normal 17 5 3 4 2 2" xfId="6781"/>
    <cellStyle name="Normal 17 5 3 4 2 2 2" xfId="14292"/>
    <cellStyle name="Normal 17 5 3 4 2 2 2 2" xfId="30498"/>
    <cellStyle name="Normal 17 5 3 4 2 2 3" xfId="22987"/>
    <cellStyle name="Normal 17 5 3 4 2 3" xfId="10692"/>
    <cellStyle name="Normal 17 5 3 4 2 3 2" xfId="26898"/>
    <cellStyle name="Normal 17 5 3 4 2 4" xfId="19221"/>
    <cellStyle name="Normal 17 5 3 4 3" xfId="5925"/>
    <cellStyle name="Normal 17 5 3 4 3 2" xfId="13439"/>
    <cellStyle name="Normal 17 5 3 4 3 2 2" xfId="29645"/>
    <cellStyle name="Normal 17 5 3 4 3 3" xfId="22131"/>
    <cellStyle name="Normal 17 5 3 4 4" xfId="9848"/>
    <cellStyle name="Normal 17 5 3 4 4 2" xfId="26054"/>
    <cellStyle name="Normal 17 5 3 4 5" xfId="18375"/>
    <cellStyle name="Normal 17 5 3 5" xfId="2574"/>
    <cellStyle name="Normal 17 5 3 5 2" xfId="6358"/>
    <cellStyle name="Normal 17 5 3 5 2 2" xfId="13870"/>
    <cellStyle name="Normal 17 5 3 5 2 2 2" xfId="30076"/>
    <cellStyle name="Normal 17 5 3 5 2 3" xfId="22564"/>
    <cellStyle name="Normal 17 5 3 5 3" xfId="10270"/>
    <cellStyle name="Normal 17 5 3 5 3 2" xfId="26476"/>
    <cellStyle name="Normal 17 5 3 5 4" xfId="18798"/>
    <cellStyle name="Normal 17 5 3 6" xfId="3450"/>
    <cellStyle name="Normal 17 5 3 6 2" xfId="7208"/>
    <cellStyle name="Normal 17 5 3 6 2 2" xfId="14718"/>
    <cellStyle name="Normal 17 5 3 6 2 2 2" xfId="30924"/>
    <cellStyle name="Normal 17 5 3 6 2 3" xfId="23414"/>
    <cellStyle name="Normal 17 5 3 6 3" xfId="11115"/>
    <cellStyle name="Normal 17 5 3 6 3 2" xfId="27321"/>
    <cellStyle name="Normal 17 5 3 6 4" xfId="19668"/>
    <cellStyle name="Normal 17 5 3 7" xfId="3974"/>
    <cellStyle name="Normal 17 5 3 7 2" xfId="7644"/>
    <cellStyle name="Normal 17 5 3 7 2 2" xfId="15151"/>
    <cellStyle name="Normal 17 5 3 7 2 2 2" xfId="31357"/>
    <cellStyle name="Normal 17 5 3 7 2 3" xfId="23850"/>
    <cellStyle name="Normal 17 5 3 7 3" xfId="11537"/>
    <cellStyle name="Normal 17 5 3 7 3 2" xfId="27743"/>
    <cellStyle name="Normal 17 5 3 7 4" xfId="20180"/>
    <cellStyle name="Normal 17 5 3 8" xfId="4399"/>
    <cellStyle name="Normal 17 5 3 8 2" xfId="8069"/>
    <cellStyle name="Normal 17 5 3 8 2 2" xfId="15576"/>
    <cellStyle name="Normal 17 5 3 8 2 2 2" xfId="31782"/>
    <cellStyle name="Normal 17 5 3 8 2 3" xfId="24275"/>
    <cellStyle name="Normal 17 5 3 8 3" xfId="11962"/>
    <cellStyle name="Normal 17 5 3 8 3 2" xfId="28168"/>
    <cellStyle name="Normal 17 5 3 8 4" xfId="20605"/>
    <cellStyle name="Normal 17 5 3 9" xfId="4823"/>
    <cellStyle name="Normal 17 5 3 9 2" xfId="8492"/>
    <cellStyle name="Normal 17 5 3 9 2 2" xfId="15999"/>
    <cellStyle name="Normal 17 5 3 9 2 2 2" xfId="32205"/>
    <cellStyle name="Normal 17 5 3 9 2 3" xfId="24698"/>
    <cellStyle name="Normal 17 5 3 9 3" xfId="12384"/>
    <cellStyle name="Normal 17 5 3 9 3 2" xfId="28590"/>
    <cellStyle name="Normal 17 5 3 9 4" xfId="21029"/>
    <cellStyle name="Normal 17 5 4" xfId="538"/>
    <cellStyle name="Normal 17 5 4 10" xfId="9448"/>
    <cellStyle name="Normal 17 5 4 10 2" xfId="25654"/>
    <cellStyle name="Normal 17 5 4 11" xfId="17966"/>
    <cellStyle name="Normal 17 5 4 2" xfId="1991"/>
    <cellStyle name="Normal 17 5 4 2 10" xfId="18296"/>
    <cellStyle name="Normal 17 5 4 2 2" xfId="2497"/>
    <cellStyle name="Normal 17 5 4 2 2 2" xfId="3344"/>
    <cellStyle name="Normal 17 5 4 2 2 2 2" xfId="7126"/>
    <cellStyle name="Normal 17 5 4 2 2 2 2 2" xfId="14637"/>
    <cellStyle name="Normal 17 5 4 2 2 2 2 2 2" xfId="30843"/>
    <cellStyle name="Normal 17 5 4 2 2 2 2 3" xfId="23332"/>
    <cellStyle name="Normal 17 5 4 2 2 2 3" xfId="11037"/>
    <cellStyle name="Normal 17 5 4 2 2 2 3 2" xfId="27243"/>
    <cellStyle name="Normal 17 5 4 2 2 2 4" xfId="19566"/>
    <cellStyle name="Normal 17 5 4 2 2 3" xfId="6281"/>
    <cellStyle name="Normal 17 5 4 2 2 3 2" xfId="13793"/>
    <cellStyle name="Normal 17 5 4 2 2 3 2 2" xfId="29999"/>
    <cellStyle name="Normal 17 5 4 2 2 3 3" xfId="22487"/>
    <cellStyle name="Normal 17 5 4 2 2 4" xfId="10193"/>
    <cellStyle name="Normal 17 5 4 2 2 4 2" xfId="26399"/>
    <cellStyle name="Normal 17 5 4 2 2 5" xfId="18721"/>
    <cellStyle name="Normal 17 5 4 2 3" xfId="2919"/>
    <cellStyle name="Normal 17 5 4 2 3 2" xfId="6703"/>
    <cellStyle name="Normal 17 5 4 2 3 2 2" xfId="14215"/>
    <cellStyle name="Normal 17 5 4 2 3 2 2 2" xfId="30421"/>
    <cellStyle name="Normal 17 5 4 2 3 2 3" xfId="22909"/>
    <cellStyle name="Normal 17 5 4 2 3 3" xfId="10615"/>
    <cellStyle name="Normal 17 5 4 2 3 3 2" xfId="26821"/>
    <cellStyle name="Normal 17 5 4 2 3 4" xfId="19143"/>
    <cellStyle name="Normal 17 5 4 2 4" xfId="3850"/>
    <cellStyle name="Normal 17 5 4 2 4 2" xfId="7560"/>
    <cellStyle name="Normal 17 5 4 2 4 2 2" xfId="15069"/>
    <cellStyle name="Normal 17 5 4 2 4 2 2 2" xfId="31275"/>
    <cellStyle name="Normal 17 5 4 2 4 2 3" xfId="23766"/>
    <cellStyle name="Normal 17 5 4 2 4 3" xfId="11460"/>
    <cellStyle name="Normal 17 5 4 2 4 3 2" xfId="27666"/>
    <cellStyle name="Normal 17 5 4 2 4 4" xfId="20061"/>
    <cellStyle name="Normal 17 5 4 2 5" xfId="4319"/>
    <cellStyle name="Normal 17 5 4 2 5 2" xfId="7989"/>
    <cellStyle name="Normal 17 5 4 2 5 2 2" xfId="15496"/>
    <cellStyle name="Normal 17 5 4 2 5 2 2 2" xfId="31702"/>
    <cellStyle name="Normal 17 5 4 2 5 2 3" xfId="24195"/>
    <cellStyle name="Normal 17 5 4 2 5 3" xfId="11882"/>
    <cellStyle name="Normal 17 5 4 2 5 3 2" xfId="28088"/>
    <cellStyle name="Normal 17 5 4 2 5 4" xfId="20525"/>
    <cellStyle name="Normal 17 5 4 2 6" xfId="4744"/>
    <cellStyle name="Normal 17 5 4 2 6 2" xfId="8414"/>
    <cellStyle name="Normal 17 5 4 2 6 2 2" xfId="15921"/>
    <cellStyle name="Normal 17 5 4 2 6 2 2 2" xfId="32127"/>
    <cellStyle name="Normal 17 5 4 2 6 2 3" xfId="24620"/>
    <cellStyle name="Normal 17 5 4 2 6 3" xfId="12307"/>
    <cellStyle name="Normal 17 5 4 2 6 3 2" xfId="28513"/>
    <cellStyle name="Normal 17 5 4 2 6 4" xfId="20950"/>
    <cellStyle name="Normal 17 5 4 2 7" xfId="5172"/>
    <cellStyle name="Normal 17 5 4 2 7 2" xfId="8837"/>
    <cellStyle name="Normal 17 5 4 2 7 2 2" xfId="16344"/>
    <cellStyle name="Normal 17 5 4 2 7 2 2 2" xfId="32550"/>
    <cellStyle name="Normal 17 5 4 2 7 2 3" xfId="25043"/>
    <cellStyle name="Normal 17 5 4 2 7 3" xfId="12729"/>
    <cellStyle name="Normal 17 5 4 2 7 3 2" xfId="28935"/>
    <cellStyle name="Normal 17 5 4 2 7 4" xfId="21378"/>
    <cellStyle name="Normal 17 5 4 2 8" xfId="5843"/>
    <cellStyle name="Normal 17 5 4 2 8 2" xfId="13358"/>
    <cellStyle name="Normal 17 5 4 2 8 2 2" xfId="29564"/>
    <cellStyle name="Normal 17 5 4 2 8 3" xfId="22049"/>
    <cellStyle name="Normal 17 5 4 2 9" xfId="9770"/>
    <cellStyle name="Normal 17 5 4 2 9 2" xfId="25976"/>
    <cellStyle name="Normal 17 5 4 3" xfId="2109"/>
    <cellStyle name="Normal 17 5 4 3 2" xfId="3022"/>
    <cellStyle name="Normal 17 5 4 3 2 2" xfId="6804"/>
    <cellStyle name="Normal 17 5 4 3 2 2 2" xfId="14315"/>
    <cellStyle name="Normal 17 5 4 3 2 2 2 2" xfId="30521"/>
    <cellStyle name="Normal 17 5 4 3 2 2 3" xfId="23010"/>
    <cellStyle name="Normal 17 5 4 3 2 3" xfId="10715"/>
    <cellStyle name="Normal 17 5 4 3 2 3 2" xfId="26921"/>
    <cellStyle name="Normal 17 5 4 3 2 4" xfId="19244"/>
    <cellStyle name="Normal 17 5 4 3 3" xfId="5948"/>
    <cellStyle name="Normal 17 5 4 3 3 2" xfId="13462"/>
    <cellStyle name="Normal 17 5 4 3 3 2 2" xfId="29668"/>
    <cellStyle name="Normal 17 5 4 3 3 3" xfId="22154"/>
    <cellStyle name="Normal 17 5 4 3 4" xfId="9871"/>
    <cellStyle name="Normal 17 5 4 3 4 2" xfId="26077"/>
    <cellStyle name="Normal 17 5 4 3 5" xfId="18398"/>
    <cellStyle name="Normal 17 5 4 4" xfId="2597"/>
    <cellStyle name="Normal 17 5 4 4 2" xfId="6381"/>
    <cellStyle name="Normal 17 5 4 4 2 2" xfId="13893"/>
    <cellStyle name="Normal 17 5 4 4 2 2 2" xfId="30099"/>
    <cellStyle name="Normal 17 5 4 4 2 3" xfId="22587"/>
    <cellStyle name="Normal 17 5 4 4 3" xfId="10293"/>
    <cellStyle name="Normal 17 5 4 4 3 2" xfId="26499"/>
    <cellStyle name="Normal 17 5 4 4 4" xfId="18821"/>
    <cellStyle name="Normal 17 5 4 5" xfId="3473"/>
    <cellStyle name="Normal 17 5 4 5 2" xfId="7231"/>
    <cellStyle name="Normal 17 5 4 5 2 2" xfId="14741"/>
    <cellStyle name="Normal 17 5 4 5 2 2 2" xfId="30947"/>
    <cellStyle name="Normal 17 5 4 5 2 3" xfId="23437"/>
    <cellStyle name="Normal 17 5 4 5 3" xfId="11138"/>
    <cellStyle name="Normal 17 5 4 5 3 2" xfId="27344"/>
    <cellStyle name="Normal 17 5 4 5 4" xfId="19691"/>
    <cellStyle name="Normal 17 5 4 6" xfId="3997"/>
    <cellStyle name="Normal 17 5 4 6 2" xfId="7667"/>
    <cellStyle name="Normal 17 5 4 6 2 2" xfId="15174"/>
    <cellStyle name="Normal 17 5 4 6 2 2 2" xfId="31380"/>
    <cellStyle name="Normal 17 5 4 6 2 3" xfId="23873"/>
    <cellStyle name="Normal 17 5 4 6 3" xfId="11560"/>
    <cellStyle name="Normal 17 5 4 6 3 2" xfId="27766"/>
    <cellStyle name="Normal 17 5 4 6 4" xfId="20203"/>
    <cellStyle name="Normal 17 5 4 7" xfId="4422"/>
    <cellStyle name="Normal 17 5 4 7 2" xfId="8092"/>
    <cellStyle name="Normal 17 5 4 7 2 2" xfId="15599"/>
    <cellStyle name="Normal 17 5 4 7 2 2 2" xfId="31805"/>
    <cellStyle name="Normal 17 5 4 7 2 3" xfId="24298"/>
    <cellStyle name="Normal 17 5 4 7 3" xfId="11985"/>
    <cellStyle name="Normal 17 5 4 7 3 2" xfId="28191"/>
    <cellStyle name="Normal 17 5 4 7 4" xfId="20628"/>
    <cellStyle name="Normal 17 5 4 8" xfId="4847"/>
    <cellStyle name="Normal 17 5 4 8 2" xfId="8515"/>
    <cellStyle name="Normal 17 5 4 8 2 2" xfId="16022"/>
    <cellStyle name="Normal 17 5 4 8 2 2 2" xfId="32228"/>
    <cellStyle name="Normal 17 5 4 8 2 3" xfId="24721"/>
    <cellStyle name="Normal 17 5 4 8 3" xfId="12407"/>
    <cellStyle name="Normal 17 5 4 8 3 2" xfId="28613"/>
    <cellStyle name="Normal 17 5 4 8 4" xfId="21053"/>
    <cellStyle name="Normal 17 5 4 9" xfId="5333"/>
    <cellStyle name="Normal 17 5 4 9 2" xfId="12882"/>
    <cellStyle name="Normal 17 5 4 9 2 2" xfId="29088"/>
    <cellStyle name="Normal 17 5 4 9 3" xfId="21539"/>
    <cellStyle name="Normal 17 5 5" xfId="1992"/>
    <cellStyle name="Normal 17 5 5 10" xfId="18297"/>
    <cellStyle name="Normal 17 5 5 2" xfId="2498"/>
    <cellStyle name="Normal 17 5 5 2 2" xfId="3345"/>
    <cellStyle name="Normal 17 5 5 2 2 2" xfId="7127"/>
    <cellStyle name="Normal 17 5 5 2 2 2 2" xfId="14638"/>
    <cellStyle name="Normal 17 5 5 2 2 2 2 2" xfId="30844"/>
    <cellStyle name="Normal 17 5 5 2 2 2 3" xfId="23333"/>
    <cellStyle name="Normal 17 5 5 2 2 3" xfId="11038"/>
    <cellStyle name="Normal 17 5 5 2 2 3 2" xfId="27244"/>
    <cellStyle name="Normal 17 5 5 2 2 4" xfId="19567"/>
    <cellStyle name="Normal 17 5 5 2 3" xfId="6282"/>
    <cellStyle name="Normal 17 5 5 2 3 2" xfId="13794"/>
    <cellStyle name="Normal 17 5 5 2 3 2 2" xfId="30000"/>
    <cellStyle name="Normal 17 5 5 2 3 3" xfId="22488"/>
    <cellStyle name="Normal 17 5 5 2 4" xfId="10194"/>
    <cellStyle name="Normal 17 5 5 2 4 2" xfId="26400"/>
    <cellStyle name="Normal 17 5 5 2 5" xfId="18722"/>
    <cellStyle name="Normal 17 5 5 3" xfId="2920"/>
    <cellStyle name="Normal 17 5 5 3 2" xfId="6704"/>
    <cellStyle name="Normal 17 5 5 3 2 2" xfId="14216"/>
    <cellStyle name="Normal 17 5 5 3 2 2 2" xfId="30422"/>
    <cellStyle name="Normal 17 5 5 3 2 3" xfId="22910"/>
    <cellStyle name="Normal 17 5 5 3 3" xfId="10616"/>
    <cellStyle name="Normal 17 5 5 3 3 2" xfId="26822"/>
    <cellStyle name="Normal 17 5 5 3 4" xfId="19144"/>
    <cellStyle name="Normal 17 5 5 4" xfId="3851"/>
    <cellStyle name="Normal 17 5 5 4 2" xfId="7561"/>
    <cellStyle name="Normal 17 5 5 4 2 2" xfId="15070"/>
    <cellStyle name="Normal 17 5 5 4 2 2 2" xfId="31276"/>
    <cellStyle name="Normal 17 5 5 4 2 3" xfId="23767"/>
    <cellStyle name="Normal 17 5 5 4 3" xfId="11461"/>
    <cellStyle name="Normal 17 5 5 4 3 2" xfId="27667"/>
    <cellStyle name="Normal 17 5 5 4 4" xfId="20062"/>
    <cellStyle name="Normal 17 5 5 5" xfId="4320"/>
    <cellStyle name="Normal 17 5 5 5 2" xfId="7990"/>
    <cellStyle name="Normal 17 5 5 5 2 2" xfId="15497"/>
    <cellStyle name="Normal 17 5 5 5 2 2 2" xfId="31703"/>
    <cellStyle name="Normal 17 5 5 5 2 3" xfId="24196"/>
    <cellStyle name="Normal 17 5 5 5 3" xfId="11883"/>
    <cellStyle name="Normal 17 5 5 5 3 2" xfId="28089"/>
    <cellStyle name="Normal 17 5 5 5 4" xfId="20526"/>
    <cellStyle name="Normal 17 5 5 6" xfId="4745"/>
    <cellStyle name="Normal 17 5 5 6 2" xfId="8415"/>
    <cellStyle name="Normal 17 5 5 6 2 2" xfId="15922"/>
    <cellStyle name="Normal 17 5 5 6 2 2 2" xfId="32128"/>
    <cellStyle name="Normal 17 5 5 6 2 3" xfId="24621"/>
    <cellStyle name="Normal 17 5 5 6 3" xfId="12308"/>
    <cellStyle name="Normal 17 5 5 6 3 2" xfId="28514"/>
    <cellStyle name="Normal 17 5 5 6 4" xfId="20951"/>
    <cellStyle name="Normal 17 5 5 7" xfId="5173"/>
    <cellStyle name="Normal 17 5 5 7 2" xfId="8838"/>
    <cellStyle name="Normal 17 5 5 7 2 2" xfId="16345"/>
    <cellStyle name="Normal 17 5 5 7 2 2 2" xfId="32551"/>
    <cellStyle name="Normal 17 5 5 7 2 3" xfId="25044"/>
    <cellStyle name="Normal 17 5 5 7 3" xfId="12730"/>
    <cellStyle name="Normal 17 5 5 7 3 2" xfId="28936"/>
    <cellStyle name="Normal 17 5 5 7 4" xfId="21379"/>
    <cellStyle name="Normal 17 5 5 8" xfId="5844"/>
    <cellStyle name="Normal 17 5 5 8 2" xfId="13359"/>
    <cellStyle name="Normal 17 5 5 8 2 2" xfId="29565"/>
    <cellStyle name="Normal 17 5 5 8 3" xfId="22050"/>
    <cellStyle name="Normal 17 5 5 9" xfId="9771"/>
    <cellStyle name="Normal 17 5 5 9 2" xfId="25977"/>
    <cellStyle name="Normal 17 5 6" xfId="2042"/>
    <cellStyle name="Normal 17 5 6 2" xfId="2955"/>
    <cellStyle name="Normal 17 5 6 2 2" xfId="6737"/>
    <cellStyle name="Normal 17 5 6 2 2 2" xfId="14248"/>
    <cellStyle name="Normal 17 5 6 2 2 2 2" xfId="30454"/>
    <cellStyle name="Normal 17 5 6 2 2 3" xfId="22943"/>
    <cellStyle name="Normal 17 5 6 2 3" xfId="10648"/>
    <cellStyle name="Normal 17 5 6 2 3 2" xfId="26854"/>
    <cellStyle name="Normal 17 5 6 2 4" xfId="19177"/>
    <cellStyle name="Normal 17 5 6 3" xfId="5881"/>
    <cellStyle name="Normal 17 5 6 3 2" xfId="13395"/>
    <cellStyle name="Normal 17 5 6 3 2 2" xfId="29601"/>
    <cellStyle name="Normal 17 5 6 3 3" xfId="22087"/>
    <cellStyle name="Normal 17 5 6 4" xfId="9804"/>
    <cellStyle name="Normal 17 5 6 4 2" xfId="26010"/>
    <cellStyle name="Normal 17 5 6 5" xfId="18331"/>
    <cellStyle name="Normal 17 5 7" xfId="2530"/>
    <cellStyle name="Normal 17 5 7 2" xfId="6314"/>
    <cellStyle name="Normal 17 5 7 2 2" xfId="13826"/>
    <cellStyle name="Normal 17 5 7 2 2 2" xfId="30032"/>
    <cellStyle name="Normal 17 5 7 2 3" xfId="22520"/>
    <cellStyle name="Normal 17 5 7 3" xfId="10226"/>
    <cellStyle name="Normal 17 5 7 3 2" xfId="26432"/>
    <cellStyle name="Normal 17 5 7 4" xfId="18754"/>
    <cellStyle name="Normal 17 5 8" xfId="3403"/>
    <cellStyle name="Normal 17 5 8 2" xfId="7164"/>
    <cellStyle name="Normal 17 5 8 2 2" xfId="14674"/>
    <cellStyle name="Normal 17 5 8 2 2 2" xfId="30880"/>
    <cellStyle name="Normal 17 5 8 2 3" xfId="23370"/>
    <cellStyle name="Normal 17 5 8 3" xfId="11071"/>
    <cellStyle name="Normal 17 5 8 3 2" xfId="27277"/>
    <cellStyle name="Normal 17 5 8 4" xfId="19621"/>
    <cellStyle name="Normal 17 5 9" xfId="3930"/>
    <cellStyle name="Normal 17 5 9 2" xfId="7600"/>
    <cellStyle name="Normal 17 5 9 2 2" xfId="15107"/>
    <cellStyle name="Normal 17 5 9 2 2 2" xfId="31313"/>
    <cellStyle name="Normal 17 5 9 2 3" xfId="23806"/>
    <cellStyle name="Normal 17 5 9 3" xfId="11493"/>
    <cellStyle name="Normal 17 5 9 3 2" xfId="27699"/>
    <cellStyle name="Normal 17 5 9 4" xfId="20136"/>
    <cellStyle name="Normal 17 6" xfId="481"/>
    <cellStyle name="Normal 17 6 10" xfId="4369"/>
    <cellStyle name="Normal 17 6 10 2" xfId="8039"/>
    <cellStyle name="Normal 17 6 10 2 2" xfId="15546"/>
    <cellStyle name="Normal 17 6 10 2 2 2" xfId="31752"/>
    <cellStyle name="Normal 17 6 10 2 3" xfId="24245"/>
    <cellStyle name="Normal 17 6 10 3" xfId="11932"/>
    <cellStyle name="Normal 17 6 10 3 2" xfId="28138"/>
    <cellStyle name="Normal 17 6 10 4" xfId="20575"/>
    <cellStyle name="Normal 17 6 11" xfId="4793"/>
    <cellStyle name="Normal 17 6 11 2" xfId="8462"/>
    <cellStyle name="Normal 17 6 11 2 2" xfId="15969"/>
    <cellStyle name="Normal 17 6 11 2 2 2" xfId="32175"/>
    <cellStyle name="Normal 17 6 11 2 3" xfId="24668"/>
    <cellStyle name="Normal 17 6 11 3" xfId="12354"/>
    <cellStyle name="Normal 17 6 11 3 2" xfId="28560"/>
    <cellStyle name="Normal 17 6 11 4" xfId="20999"/>
    <cellStyle name="Normal 17 6 12" xfId="5280"/>
    <cellStyle name="Normal 17 6 12 2" xfId="12829"/>
    <cellStyle name="Normal 17 6 12 2 2" xfId="29035"/>
    <cellStyle name="Normal 17 6 12 3" xfId="21486"/>
    <cellStyle name="Normal 17 6 13" xfId="9395"/>
    <cellStyle name="Normal 17 6 13 2" xfId="25601"/>
    <cellStyle name="Normal 17 6 14" xfId="17912"/>
    <cellStyle name="Normal 17 6 2" xfId="503"/>
    <cellStyle name="Normal 17 6 2 10" xfId="5302"/>
    <cellStyle name="Normal 17 6 2 10 2" xfId="12851"/>
    <cellStyle name="Normal 17 6 2 10 2 2" xfId="29057"/>
    <cellStyle name="Normal 17 6 2 10 3" xfId="21508"/>
    <cellStyle name="Normal 17 6 2 11" xfId="9417"/>
    <cellStyle name="Normal 17 6 2 11 2" xfId="25623"/>
    <cellStyle name="Normal 17 6 2 12" xfId="17934"/>
    <cellStyle name="Normal 17 6 2 2" xfId="574"/>
    <cellStyle name="Normal 17 6 2 2 10" xfId="9484"/>
    <cellStyle name="Normal 17 6 2 2 10 2" xfId="25690"/>
    <cellStyle name="Normal 17 6 2 2 11" xfId="18002"/>
    <cellStyle name="Normal 17 6 2 2 2" xfId="1993"/>
    <cellStyle name="Normal 17 6 2 2 2 10" xfId="18298"/>
    <cellStyle name="Normal 17 6 2 2 2 2" xfId="2499"/>
    <cellStyle name="Normal 17 6 2 2 2 2 2" xfId="3346"/>
    <cellStyle name="Normal 17 6 2 2 2 2 2 2" xfId="7128"/>
    <cellStyle name="Normal 17 6 2 2 2 2 2 2 2" xfId="14639"/>
    <cellStyle name="Normal 17 6 2 2 2 2 2 2 2 2" xfId="30845"/>
    <cellStyle name="Normal 17 6 2 2 2 2 2 2 3" xfId="23334"/>
    <cellStyle name="Normal 17 6 2 2 2 2 2 3" xfId="11039"/>
    <cellStyle name="Normal 17 6 2 2 2 2 2 3 2" xfId="27245"/>
    <cellStyle name="Normal 17 6 2 2 2 2 2 4" xfId="19568"/>
    <cellStyle name="Normal 17 6 2 2 2 2 3" xfId="6283"/>
    <cellStyle name="Normal 17 6 2 2 2 2 3 2" xfId="13795"/>
    <cellStyle name="Normal 17 6 2 2 2 2 3 2 2" xfId="30001"/>
    <cellStyle name="Normal 17 6 2 2 2 2 3 3" xfId="22489"/>
    <cellStyle name="Normal 17 6 2 2 2 2 4" xfId="10195"/>
    <cellStyle name="Normal 17 6 2 2 2 2 4 2" xfId="26401"/>
    <cellStyle name="Normal 17 6 2 2 2 2 5" xfId="18723"/>
    <cellStyle name="Normal 17 6 2 2 2 3" xfId="2921"/>
    <cellStyle name="Normal 17 6 2 2 2 3 2" xfId="6705"/>
    <cellStyle name="Normal 17 6 2 2 2 3 2 2" xfId="14217"/>
    <cellStyle name="Normal 17 6 2 2 2 3 2 2 2" xfId="30423"/>
    <cellStyle name="Normal 17 6 2 2 2 3 2 3" xfId="22911"/>
    <cellStyle name="Normal 17 6 2 2 2 3 3" xfId="10617"/>
    <cellStyle name="Normal 17 6 2 2 2 3 3 2" xfId="26823"/>
    <cellStyle name="Normal 17 6 2 2 2 3 4" xfId="19145"/>
    <cellStyle name="Normal 17 6 2 2 2 4" xfId="3852"/>
    <cellStyle name="Normal 17 6 2 2 2 4 2" xfId="7562"/>
    <cellStyle name="Normal 17 6 2 2 2 4 2 2" xfId="15071"/>
    <cellStyle name="Normal 17 6 2 2 2 4 2 2 2" xfId="31277"/>
    <cellStyle name="Normal 17 6 2 2 2 4 2 3" xfId="23768"/>
    <cellStyle name="Normal 17 6 2 2 2 4 3" xfId="11462"/>
    <cellStyle name="Normal 17 6 2 2 2 4 3 2" xfId="27668"/>
    <cellStyle name="Normal 17 6 2 2 2 4 4" xfId="20063"/>
    <cellStyle name="Normal 17 6 2 2 2 5" xfId="4321"/>
    <cellStyle name="Normal 17 6 2 2 2 5 2" xfId="7991"/>
    <cellStyle name="Normal 17 6 2 2 2 5 2 2" xfId="15498"/>
    <cellStyle name="Normal 17 6 2 2 2 5 2 2 2" xfId="31704"/>
    <cellStyle name="Normal 17 6 2 2 2 5 2 3" xfId="24197"/>
    <cellStyle name="Normal 17 6 2 2 2 5 3" xfId="11884"/>
    <cellStyle name="Normal 17 6 2 2 2 5 3 2" xfId="28090"/>
    <cellStyle name="Normal 17 6 2 2 2 5 4" xfId="20527"/>
    <cellStyle name="Normal 17 6 2 2 2 6" xfId="4746"/>
    <cellStyle name="Normal 17 6 2 2 2 6 2" xfId="8416"/>
    <cellStyle name="Normal 17 6 2 2 2 6 2 2" xfId="15923"/>
    <cellStyle name="Normal 17 6 2 2 2 6 2 2 2" xfId="32129"/>
    <cellStyle name="Normal 17 6 2 2 2 6 2 3" xfId="24622"/>
    <cellStyle name="Normal 17 6 2 2 2 6 3" xfId="12309"/>
    <cellStyle name="Normal 17 6 2 2 2 6 3 2" xfId="28515"/>
    <cellStyle name="Normal 17 6 2 2 2 6 4" xfId="20952"/>
    <cellStyle name="Normal 17 6 2 2 2 7" xfId="5174"/>
    <cellStyle name="Normal 17 6 2 2 2 7 2" xfId="8839"/>
    <cellStyle name="Normal 17 6 2 2 2 7 2 2" xfId="16346"/>
    <cellStyle name="Normal 17 6 2 2 2 7 2 2 2" xfId="32552"/>
    <cellStyle name="Normal 17 6 2 2 2 7 2 3" xfId="25045"/>
    <cellStyle name="Normal 17 6 2 2 2 7 3" xfId="12731"/>
    <cellStyle name="Normal 17 6 2 2 2 7 3 2" xfId="28937"/>
    <cellStyle name="Normal 17 6 2 2 2 7 4" xfId="21380"/>
    <cellStyle name="Normal 17 6 2 2 2 8" xfId="5845"/>
    <cellStyle name="Normal 17 6 2 2 2 8 2" xfId="13360"/>
    <cellStyle name="Normal 17 6 2 2 2 8 2 2" xfId="29566"/>
    <cellStyle name="Normal 17 6 2 2 2 8 3" xfId="22051"/>
    <cellStyle name="Normal 17 6 2 2 2 9" xfId="9772"/>
    <cellStyle name="Normal 17 6 2 2 2 9 2" xfId="25978"/>
    <cellStyle name="Normal 17 6 2 2 3" xfId="2145"/>
    <cellStyle name="Normal 17 6 2 2 3 2" xfId="3058"/>
    <cellStyle name="Normal 17 6 2 2 3 2 2" xfId="6840"/>
    <cellStyle name="Normal 17 6 2 2 3 2 2 2" xfId="14351"/>
    <cellStyle name="Normal 17 6 2 2 3 2 2 2 2" xfId="30557"/>
    <cellStyle name="Normal 17 6 2 2 3 2 2 3" xfId="23046"/>
    <cellStyle name="Normal 17 6 2 2 3 2 3" xfId="10751"/>
    <cellStyle name="Normal 17 6 2 2 3 2 3 2" xfId="26957"/>
    <cellStyle name="Normal 17 6 2 2 3 2 4" xfId="19280"/>
    <cellStyle name="Normal 17 6 2 2 3 3" xfId="5984"/>
    <cellStyle name="Normal 17 6 2 2 3 3 2" xfId="13498"/>
    <cellStyle name="Normal 17 6 2 2 3 3 2 2" xfId="29704"/>
    <cellStyle name="Normal 17 6 2 2 3 3 3" xfId="22190"/>
    <cellStyle name="Normal 17 6 2 2 3 4" xfId="9907"/>
    <cellStyle name="Normal 17 6 2 2 3 4 2" xfId="26113"/>
    <cellStyle name="Normal 17 6 2 2 3 5" xfId="18434"/>
    <cellStyle name="Normal 17 6 2 2 4" xfId="2633"/>
    <cellStyle name="Normal 17 6 2 2 4 2" xfId="6417"/>
    <cellStyle name="Normal 17 6 2 2 4 2 2" xfId="13929"/>
    <cellStyle name="Normal 17 6 2 2 4 2 2 2" xfId="30135"/>
    <cellStyle name="Normal 17 6 2 2 4 2 3" xfId="22623"/>
    <cellStyle name="Normal 17 6 2 2 4 3" xfId="10329"/>
    <cellStyle name="Normal 17 6 2 2 4 3 2" xfId="26535"/>
    <cellStyle name="Normal 17 6 2 2 4 4" xfId="18857"/>
    <cellStyle name="Normal 17 6 2 2 5" xfId="3509"/>
    <cellStyle name="Normal 17 6 2 2 5 2" xfId="7267"/>
    <cellStyle name="Normal 17 6 2 2 5 2 2" xfId="14777"/>
    <cellStyle name="Normal 17 6 2 2 5 2 2 2" xfId="30983"/>
    <cellStyle name="Normal 17 6 2 2 5 2 3" xfId="23473"/>
    <cellStyle name="Normal 17 6 2 2 5 3" xfId="11174"/>
    <cellStyle name="Normal 17 6 2 2 5 3 2" xfId="27380"/>
    <cellStyle name="Normal 17 6 2 2 5 4" xfId="19727"/>
    <cellStyle name="Normal 17 6 2 2 6" xfId="4033"/>
    <cellStyle name="Normal 17 6 2 2 6 2" xfId="7703"/>
    <cellStyle name="Normal 17 6 2 2 6 2 2" xfId="15210"/>
    <cellStyle name="Normal 17 6 2 2 6 2 2 2" xfId="31416"/>
    <cellStyle name="Normal 17 6 2 2 6 2 3" xfId="23909"/>
    <cellStyle name="Normal 17 6 2 2 6 3" xfId="11596"/>
    <cellStyle name="Normal 17 6 2 2 6 3 2" xfId="27802"/>
    <cellStyle name="Normal 17 6 2 2 6 4" xfId="20239"/>
    <cellStyle name="Normal 17 6 2 2 7" xfId="4458"/>
    <cellStyle name="Normal 17 6 2 2 7 2" xfId="8128"/>
    <cellStyle name="Normal 17 6 2 2 7 2 2" xfId="15635"/>
    <cellStyle name="Normal 17 6 2 2 7 2 2 2" xfId="31841"/>
    <cellStyle name="Normal 17 6 2 2 7 2 3" xfId="24334"/>
    <cellStyle name="Normal 17 6 2 2 7 3" xfId="12021"/>
    <cellStyle name="Normal 17 6 2 2 7 3 2" xfId="28227"/>
    <cellStyle name="Normal 17 6 2 2 7 4" xfId="20664"/>
    <cellStyle name="Normal 17 6 2 2 8" xfId="4883"/>
    <cellStyle name="Normal 17 6 2 2 8 2" xfId="8551"/>
    <cellStyle name="Normal 17 6 2 2 8 2 2" xfId="16058"/>
    <cellStyle name="Normal 17 6 2 2 8 2 2 2" xfId="32264"/>
    <cellStyle name="Normal 17 6 2 2 8 2 3" xfId="24757"/>
    <cellStyle name="Normal 17 6 2 2 8 3" xfId="12443"/>
    <cellStyle name="Normal 17 6 2 2 8 3 2" xfId="28649"/>
    <cellStyle name="Normal 17 6 2 2 8 4" xfId="21089"/>
    <cellStyle name="Normal 17 6 2 2 9" xfId="5369"/>
    <cellStyle name="Normal 17 6 2 2 9 2" xfId="12918"/>
    <cellStyle name="Normal 17 6 2 2 9 2 2" xfId="29124"/>
    <cellStyle name="Normal 17 6 2 2 9 3" xfId="21575"/>
    <cellStyle name="Normal 17 6 2 3" xfId="1994"/>
    <cellStyle name="Normal 17 6 2 3 10" xfId="18299"/>
    <cellStyle name="Normal 17 6 2 3 2" xfId="2500"/>
    <cellStyle name="Normal 17 6 2 3 2 2" xfId="3347"/>
    <cellStyle name="Normal 17 6 2 3 2 2 2" xfId="7129"/>
    <cellStyle name="Normal 17 6 2 3 2 2 2 2" xfId="14640"/>
    <cellStyle name="Normal 17 6 2 3 2 2 2 2 2" xfId="30846"/>
    <cellStyle name="Normal 17 6 2 3 2 2 2 3" xfId="23335"/>
    <cellStyle name="Normal 17 6 2 3 2 2 3" xfId="11040"/>
    <cellStyle name="Normal 17 6 2 3 2 2 3 2" xfId="27246"/>
    <cellStyle name="Normal 17 6 2 3 2 2 4" xfId="19569"/>
    <cellStyle name="Normal 17 6 2 3 2 3" xfId="6284"/>
    <cellStyle name="Normal 17 6 2 3 2 3 2" xfId="13796"/>
    <cellStyle name="Normal 17 6 2 3 2 3 2 2" xfId="30002"/>
    <cellStyle name="Normal 17 6 2 3 2 3 3" xfId="22490"/>
    <cellStyle name="Normal 17 6 2 3 2 4" xfId="10196"/>
    <cellStyle name="Normal 17 6 2 3 2 4 2" xfId="26402"/>
    <cellStyle name="Normal 17 6 2 3 2 5" xfId="18724"/>
    <cellStyle name="Normal 17 6 2 3 3" xfId="2922"/>
    <cellStyle name="Normal 17 6 2 3 3 2" xfId="6706"/>
    <cellStyle name="Normal 17 6 2 3 3 2 2" xfId="14218"/>
    <cellStyle name="Normal 17 6 2 3 3 2 2 2" xfId="30424"/>
    <cellStyle name="Normal 17 6 2 3 3 2 3" xfId="22912"/>
    <cellStyle name="Normal 17 6 2 3 3 3" xfId="10618"/>
    <cellStyle name="Normal 17 6 2 3 3 3 2" xfId="26824"/>
    <cellStyle name="Normal 17 6 2 3 3 4" xfId="19146"/>
    <cellStyle name="Normal 17 6 2 3 4" xfId="3853"/>
    <cellStyle name="Normal 17 6 2 3 4 2" xfId="7563"/>
    <cellStyle name="Normal 17 6 2 3 4 2 2" xfId="15072"/>
    <cellStyle name="Normal 17 6 2 3 4 2 2 2" xfId="31278"/>
    <cellStyle name="Normal 17 6 2 3 4 2 3" xfId="23769"/>
    <cellStyle name="Normal 17 6 2 3 4 3" xfId="11463"/>
    <cellStyle name="Normal 17 6 2 3 4 3 2" xfId="27669"/>
    <cellStyle name="Normal 17 6 2 3 4 4" xfId="20064"/>
    <cellStyle name="Normal 17 6 2 3 5" xfId="4322"/>
    <cellStyle name="Normal 17 6 2 3 5 2" xfId="7992"/>
    <cellStyle name="Normal 17 6 2 3 5 2 2" xfId="15499"/>
    <cellStyle name="Normal 17 6 2 3 5 2 2 2" xfId="31705"/>
    <cellStyle name="Normal 17 6 2 3 5 2 3" xfId="24198"/>
    <cellStyle name="Normal 17 6 2 3 5 3" xfId="11885"/>
    <cellStyle name="Normal 17 6 2 3 5 3 2" xfId="28091"/>
    <cellStyle name="Normal 17 6 2 3 5 4" xfId="20528"/>
    <cellStyle name="Normal 17 6 2 3 6" xfId="4747"/>
    <cellStyle name="Normal 17 6 2 3 6 2" xfId="8417"/>
    <cellStyle name="Normal 17 6 2 3 6 2 2" xfId="15924"/>
    <cellStyle name="Normal 17 6 2 3 6 2 2 2" xfId="32130"/>
    <cellStyle name="Normal 17 6 2 3 6 2 3" xfId="24623"/>
    <cellStyle name="Normal 17 6 2 3 6 3" xfId="12310"/>
    <cellStyle name="Normal 17 6 2 3 6 3 2" xfId="28516"/>
    <cellStyle name="Normal 17 6 2 3 6 4" xfId="20953"/>
    <cellStyle name="Normal 17 6 2 3 7" xfId="5175"/>
    <cellStyle name="Normal 17 6 2 3 7 2" xfId="8840"/>
    <cellStyle name="Normal 17 6 2 3 7 2 2" xfId="16347"/>
    <cellStyle name="Normal 17 6 2 3 7 2 2 2" xfId="32553"/>
    <cellStyle name="Normal 17 6 2 3 7 2 3" xfId="25046"/>
    <cellStyle name="Normal 17 6 2 3 7 3" xfId="12732"/>
    <cellStyle name="Normal 17 6 2 3 7 3 2" xfId="28938"/>
    <cellStyle name="Normal 17 6 2 3 7 4" xfId="21381"/>
    <cellStyle name="Normal 17 6 2 3 8" xfId="5846"/>
    <cellStyle name="Normal 17 6 2 3 8 2" xfId="13361"/>
    <cellStyle name="Normal 17 6 2 3 8 2 2" xfId="29567"/>
    <cellStyle name="Normal 17 6 2 3 8 3" xfId="22052"/>
    <cellStyle name="Normal 17 6 2 3 9" xfId="9773"/>
    <cellStyle name="Normal 17 6 2 3 9 2" xfId="25979"/>
    <cellStyle name="Normal 17 6 2 4" xfId="2078"/>
    <cellStyle name="Normal 17 6 2 4 2" xfId="2991"/>
    <cellStyle name="Normal 17 6 2 4 2 2" xfId="6773"/>
    <cellStyle name="Normal 17 6 2 4 2 2 2" xfId="14284"/>
    <cellStyle name="Normal 17 6 2 4 2 2 2 2" xfId="30490"/>
    <cellStyle name="Normal 17 6 2 4 2 2 3" xfId="22979"/>
    <cellStyle name="Normal 17 6 2 4 2 3" xfId="10684"/>
    <cellStyle name="Normal 17 6 2 4 2 3 2" xfId="26890"/>
    <cellStyle name="Normal 17 6 2 4 2 4" xfId="19213"/>
    <cellStyle name="Normal 17 6 2 4 3" xfId="5917"/>
    <cellStyle name="Normal 17 6 2 4 3 2" xfId="13431"/>
    <cellStyle name="Normal 17 6 2 4 3 2 2" xfId="29637"/>
    <cellStyle name="Normal 17 6 2 4 3 3" xfId="22123"/>
    <cellStyle name="Normal 17 6 2 4 4" xfId="9840"/>
    <cellStyle name="Normal 17 6 2 4 4 2" xfId="26046"/>
    <cellStyle name="Normal 17 6 2 4 5" xfId="18367"/>
    <cellStyle name="Normal 17 6 2 5" xfId="2566"/>
    <cellStyle name="Normal 17 6 2 5 2" xfId="6350"/>
    <cellStyle name="Normal 17 6 2 5 2 2" xfId="13862"/>
    <cellStyle name="Normal 17 6 2 5 2 2 2" xfId="30068"/>
    <cellStyle name="Normal 17 6 2 5 2 3" xfId="22556"/>
    <cellStyle name="Normal 17 6 2 5 3" xfId="10262"/>
    <cellStyle name="Normal 17 6 2 5 3 2" xfId="26468"/>
    <cellStyle name="Normal 17 6 2 5 4" xfId="18790"/>
    <cellStyle name="Normal 17 6 2 6" xfId="3442"/>
    <cellStyle name="Normal 17 6 2 6 2" xfId="7200"/>
    <cellStyle name="Normal 17 6 2 6 2 2" xfId="14710"/>
    <cellStyle name="Normal 17 6 2 6 2 2 2" xfId="30916"/>
    <cellStyle name="Normal 17 6 2 6 2 3" xfId="23406"/>
    <cellStyle name="Normal 17 6 2 6 3" xfId="11107"/>
    <cellStyle name="Normal 17 6 2 6 3 2" xfId="27313"/>
    <cellStyle name="Normal 17 6 2 6 4" xfId="19660"/>
    <cellStyle name="Normal 17 6 2 7" xfId="3966"/>
    <cellStyle name="Normal 17 6 2 7 2" xfId="7636"/>
    <cellStyle name="Normal 17 6 2 7 2 2" xfId="15143"/>
    <cellStyle name="Normal 17 6 2 7 2 2 2" xfId="31349"/>
    <cellStyle name="Normal 17 6 2 7 2 3" xfId="23842"/>
    <cellStyle name="Normal 17 6 2 7 3" xfId="11529"/>
    <cellStyle name="Normal 17 6 2 7 3 2" xfId="27735"/>
    <cellStyle name="Normal 17 6 2 7 4" xfId="20172"/>
    <cellStyle name="Normal 17 6 2 8" xfId="4391"/>
    <cellStyle name="Normal 17 6 2 8 2" xfId="8061"/>
    <cellStyle name="Normal 17 6 2 8 2 2" xfId="15568"/>
    <cellStyle name="Normal 17 6 2 8 2 2 2" xfId="31774"/>
    <cellStyle name="Normal 17 6 2 8 2 3" xfId="24267"/>
    <cellStyle name="Normal 17 6 2 8 3" xfId="11954"/>
    <cellStyle name="Normal 17 6 2 8 3 2" xfId="28160"/>
    <cellStyle name="Normal 17 6 2 8 4" xfId="20597"/>
    <cellStyle name="Normal 17 6 2 9" xfId="4815"/>
    <cellStyle name="Normal 17 6 2 9 2" xfId="8484"/>
    <cellStyle name="Normal 17 6 2 9 2 2" xfId="15991"/>
    <cellStyle name="Normal 17 6 2 9 2 2 2" xfId="32197"/>
    <cellStyle name="Normal 17 6 2 9 2 3" xfId="24690"/>
    <cellStyle name="Normal 17 6 2 9 3" xfId="12376"/>
    <cellStyle name="Normal 17 6 2 9 3 2" xfId="28582"/>
    <cellStyle name="Normal 17 6 2 9 4" xfId="21021"/>
    <cellStyle name="Normal 17 6 3" xfId="525"/>
    <cellStyle name="Normal 17 6 3 10" xfId="5324"/>
    <cellStyle name="Normal 17 6 3 10 2" xfId="12873"/>
    <cellStyle name="Normal 17 6 3 10 2 2" xfId="29079"/>
    <cellStyle name="Normal 17 6 3 10 3" xfId="21530"/>
    <cellStyle name="Normal 17 6 3 11" xfId="9439"/>
    <cellStyle name="Normal 17 6 3 11 2" xfId="25645"/>
    <cellStyle name="Normal 17 6 3 12" xfId="17956"/>
    <cellStyle name="Normal 17 6 3 2" xfId="596"/>
    <cellStyle name="Normal 17 6 3 2 10" xfId="9506"/>
    <cellStyle name="Normal 17 6 3 2 10 2" xfId="25712"/>
    <cellStyle name="Normal 17 6 3 2 11" xfId="18024"/>
    <cellStyle name="Normal 17 6 3 2 2" xfId="1995"/>
    <cellStyle name="Normal 17 6 3 2 2 10" xfId="18300"/>
    <cellStyle name="Normal 17 6 3 2 2 2" xfId="2501"/>
    <cellStyle name="Normal 17 6 3 2 2 2 2" xfId="3348"/>
    <cellStyle name="Normal 17 6 3 2 2 2 2 2" xfId="7130"/>
    <cellStyle name="Normal 17 6 3 2 2 2 2 2 2" xfId="14641"/>
    <cellStyle name="Normal 17 6 3 2 2 2 2 2 2 2" xfId="30847"/>
    <cellStyle name="Normal 17 6 3 2 2 2 2 2 3" xfId="23336"/>
    <cellStyle name="Normal 17 6 3 2 2 2 2 3" xfId="11041"/>
    <cellStyle name="Normal 17 6 3 2 2 2 2 3 2" xfId="27247"/>
    <cellStyle name="Normal 17 6 3 2 2 2 2 4" xfId="19570"/>
    <cellStyle name="Normal 17 6 3 2 2 2 3" xfId="6285"/>
    <cellStyle name="Normal 17 6 3 2 2 2 3 2" xfId="13797"/>
    <cellStyle name="Normal 17 6 3 2 2 2 3 2 2" xfId="30003"/>
    <cellStyle name="Normal 17 6 3 2 2 2 3 3" xfId="22491"/>
    <cellStyle name="Normal 17 6 3 2 2 2 4" xfId="10197"/>
    <cellStyle name="Normal 17 6 3 2 2 2 4 2" xfId="26403"/>
    <cellStyle name="Normal 17 6 3 2 2 2 5" xfId="18725"/>
    <cellStyle name="Normal 17 6 3 2 2 3" xfId="2923"/>
    <cellStyle name="Normal 17 6 3 2 2 3 2" xfId="6707"/>
    <cellStyle name="Normal 17 6 3 2 2 3 2 2" xfId="14219"/>
    <cellStyle name="Normal 17 6 3 2 2 3 2 2 2" xfId="30425"/>
    <cellStyle name="Normal 17 6 3 2 2 3 2 3" xfId="22913"/>
    <cellStyle name="Normal 17 6 3 2 2 3 3" xfId="10619"/>
    <cellStyle name="Normal 17 6 3 2 2 3 3 2" xfId="26825"/>
    <cellStyle name="Normal 17 6 3 2 2 3 4" xfId="19147"/>
    <cellStyle name="Normal 17 6 3 2 2 4" xfId="3854"/>
    <cellStyle name="Normal 17 6 3 2 2 4 2" xfId="7564"/>
    <cellStyle name="Normal 17 6 3 2 2 4 2 2" xfId="15073"/>
    <cellStyle name="Normal 17 6 3 2 2 4 2 2 2" xfId="31279"/>
    <cellStyle name="Normal 17 6 3 2 2 4 2 3" xfId="23770"/>
    <cellStyle name="Normal 17 6 3 2 2 4 3" xfId="11464"/>
    <cellStyle name="Normal 17 6 3 2 2 4 3 2" xfId="27670"/>
    <cellStyle name="Normal 17 6 3 2 2 4 4" xfId="20065"/>
    <cellStyle name="Normal 17 6 3 2 2 5" xfId="4323"/>
    <cellStyle name="Normal 17 6 3 2 2 5 2" xfId="7993"/>
    <cellStyle name="Normal 17 6 3 2 2 5 2 2" xfId="15500"/>
    <cellStyle name="Normal 17 6 3 2 2 5 2 2 2" xfId="31706"/>
    <cellStyle name="Normal 17 6 3 2 2 5 2 3" xfId="24199"/>
    <cellStyle name="Normal 17 6 3 2 2 5 3" xfId="11886"/>
    <cellStyle name="Normal 17 6 3 2 2 5 3 2" xfId="28092"/>
    <cellStyle name="Normal 17 6 3 2 2 5 4" xfId="20529"/>
    <cellStyle name="Normal 17 6 3 2 2 6" xfId="4748"/>
    <cellStyle name="Normal 17 6 3 2 2 6 2" xfId="8418"/>
    <cellStyle name="Normal 17 6 3 2 2 6 2 2" xfId="15925"/>
    <cellStyle name="Normal 17 6 3 2 2 6 2 2 2" xfId="32131"/>
    <cellStyle name="Normal 17 6 3 2 2 6 2 3" xfId="24624"/>
    <cellStyle name="Normal 17 6 3 2 2 6 3" xfId="12311"/>
    <cellStyle name="Normal 17 6 3 2 2 6 3 2" xfId="28517"/>
    <cellStyle name="Normal 17 6 3 2 2 6 4" xfId="20954"/>
    <cellStyle name="Normal 17 6 3 2 2 7" xfId="5176"/>
    <cellStyle name="Normal 17 6 3 2 2 7 2" xfId="8841"/>
    <cellStyle name="Normal 17 6 3 2 2 7 2 2" xfId="16348"/>
    <cellStyle name="Normal 17 6 3 2 2 7 2 2 2" xfId="32554"/>
    <cellStyle name="Normal 17 6 3 2 2 7 2 3" xfId="25047"/>
    <cellStyle name="Normal 17 6 3 2 2 7 3" xfId="12733"/>
    <cellStyle name="Normal 17 6 3 2 2 7 3 2" xfId="28939"/>
    <cellStyle name="Normal 17 6 3 2 2 7 4" xfId="21382"/>
    <cellStyle name="Normal 17 6 3 2 2 8" xfId="5847"/>
    <cellStyle name="Normal 17 6 3 2 2 8 2" xfId="13362"/>
    <cellStyle name="Normal 17 6 3 2 2 8 2 2" xfId="29568"/>
    <cellStyle name="Normal 17 6 3 2 2 8 3" xfId="22053"/>
    <cellStyle name="Normal 17 6 3 2 2 9" xfId="9774"/>
    <cellStyle name="Normal 17 6 3 2 2 9 2" xfId="25980"/>
    <cellStyle name="Normal 17 6 3 2 3" xfId="2167"/>
    <cellStyle name="Normal 17 6 3 2 3 2" xfId="3080"/>
    <cellStyle name="Normal 17 6 3 2 3 2 2" xfId="6862"/>
    <cellStyle name="Normal 17 6 3 2 3 2 2 2" xfId="14373"/>
    <cellStyle name="Normal 17 6 3 2 3 2 2 2 2" xfId="30579"/>
    <cellStyle name="Normal 17 6 3 2 3 2 2 3" xfId="23068"/>
    <cellStyle name="Normal 17 6 3 2 3 2 3" xfId="10773"/>
    <cellStyle name="Normal 17 6 3 2 3 2 3 2" xfId="26979"/>
    <cellStyle name="Normal 17 6 3 2 3 2 4" xfId="19302"/>
    <cellStyle name="Normal 17 6 3 2 3 3" xfId="6006"/>
    <cellStyle name="Normal 17 6 3 2 3 3 2" xfId="13520"/>
    <cellStyle name="Normal 17 6 3 2 3 3 2 2" xfId="29726"/>
    <cellStyle name="Normal 17 6 3 2 3 3 3" xfId="22212"/>
    <cellStyle name="Normal 17 6 3 2 3 4" xfId="9929"/>
    <cellStyle name="Normal 17 6 3 2 3 4 2" xfId="26135"/>
    <cellStyle name="Normal 17 6 3 2 3 5" xfId="18456"/>
    <cellStyle name="Normal 17 6 3 2 4" xfId="2655"/>
    <cellStyle name="Normal 17 6 3 2 4 2" xfId="6439"/>
    <cellStyle name="Normal 17 6 3 2 4 2 2" xfId="13951"/>
    <cellStyle name="Normal 17 6 3 2 4 2 2 2" xfId="30157"/>
    <cellStyle name="Normal 17 6 3 2 4 2 3" xfId="22645"/>
    <cellStyle name="Normal 17 6 3 2 4 3" xfId="10351"/>
    <cellStyle name="Normal 17 6 3 2 4 3 2" xfId="26557"/>
    <cellStyle name="Normal 17 6 3 2 4 4" xfId="18879"/>
    <cellStyle name="Normal 17 6 3 2 5" xfId="3531"/>
    <cellStyle name="Normal 17 6 3 2 5 2" xfId="7289"/>
    <cellStyle name="Normal 17 6 3 2 5 2 2" xfId="14799"/>
    <cellStyle name="Normal 17 6 3 2 5 2 2 2" xfId="31005"/>
    <cellStyle name="Normal 17 6 3 2 5 2 3" xfId="23495"/>
    <cellStyle name="Normal 17 6 3 2 5 3" xfId="11196"/>
    <cellStyle name="Normal 17 6 3 2 5 3 2" xfId="27402"/>
    <cellStyle name="Normal 17 6 3 2 5 4" xfId="19749"/>
    <cellStyle name="Normal 17 6 3 2 6" xfId="4055"/>
    <cellStyle name="Normal 17 6 3 2 6 2" xfId="7725"/>
    <cellStyle name="Normal 17 6 3 2 6 2 2" xfId="15232"/>
    <cellStyle name="Normal 17 6 3 2 6 2 2 2" xfId="31438"/>
    <cellStyle name="Normal 17 6 3 2 6 2 3" xfId="23931"/>
    <cellStyle name="Normal 17 6 3 2 6 3" xfId="11618"/>
    <cellStyle name="Normal 17 6 3 2 6 3 2" xfId="27824"/>
    <cellStyle name="Normal 17 6 3 2 6 4" xfId="20261"/>
    <cellStyle name="Normal 17 6 3 2 7" xfId="4480"/>
    <cellStyle name="Normal 17 6 3 2 7 2" xfId="8150"/>
    <cellStyle name="Normal 17 6 3 2 7 2 2" xfId="15657"/>
    <cellStyle name="Normal 17 6 3 2 7 2 2 2" xfId="31863"/>
    <cellStyle name="Normal 17 6 3 2 7 2 3" xfId="24356"/>
    <cellStyle name="Normal 17 6 3 2 7 3" xfId="12043"/>
    <cellStyle name="Normal 17 6 3 2 7 3 2" xfId="28249"/>
    <cellStyle name="Normal 17 6 3 2 7 4" xfId="20686"/>
    <cellStyle name="Normal 17 6 3 2 8" xfId="4905"/>
    <cellStyle name="Normal 17 6 3 2 8 2" xfId="8573"/>
    <cellStyle name="Normal 17 6 3 2 8 2 2" xfId="16080"/>
    <cellStyle name="Normal 17 6 3 2 8 2 2 2" xfId="32286"/>
    <cellStyle name="Normal 17 6 3 2 8 2 3" xfId="24779"/>
    <cellStyle name="Normal 17 6 3 2 8 3" xfId="12465"/>
    <cellStyle name="Normal 17 6 3 2 8 3 2" xfId="28671"/>
    <cellStyle name="Normal 17 6 3 2 8 4" xfId="21111"/>
    <cellStyle name="Normal 17 6 3 2 9" xfId="5391"/>
    <cellStyle name="Normal 17 6 3 2 9 2" xfId="12940"/>
    <cellStyle name="Normal 17 6 3 2 9 2 2" xfId="29146"/>
    <cellStyle name="Normal 17 6 3 2 9 3" xfId="21597"/>
    <cellStyle name="Normal 17 6 3 3" xfId="1996"/>
    <cellStyle name="Normal 17 6 3 3 10" xfId="18301"/>
    <cellStyle name="Normal 17 6 3 3 2" xfId="2502"/>
    <cellStyle name="Normal 17 6 3 3 2 2" xfId="3349"/>
    <cellStyle name="Normal 17 6 3 3 2 2 2" xfId="7131"/>
    <cellStyle name="Normal 17 6 3 3 2 2 2 2" xfId="14642"/>
    <cellStyle name="Normal 17 6 3 3 2 2 2 2 2" xfId="30848"/>
    <cellStyle name="Normal 17 6 3 3 2 2 2 3" xfId="23337"/>
    <cellStyle name="Normal 17 6 3 3 2 2 3" xfId="11042"/>
    <cellStyle name="Normal 17 6 3 3 2 2 3 2" xfId="27248"/>
    <cellStyle name="Normal 17 6 3 3 2 2 4" xfId="19571"/>
    <cellStyle name="Normal 17 6 3 3 2 3" xfId="6286"/>
    <cellStyle name="Normal 17 6 3 3 2 3 2" xfId="13798"/>
    <cellStyle name="Normal 17 6 3 3 2 3 2 2" xfId="30004"/>
    <cellStyle name="Normal 17 6 3 3 2 3 3" xfId="22492"/>
    <cellStyle name="Normal 17 6 3 3 2 4" xfId="10198"/>
    <cellStyle name="Normal 17 6 3 3 2 4 2" xfId="26404"/>
    <cellStyle name="Normal 17 6 3 3 2 5" xfId="18726"/>
    <cellStyle name="Normal 17 6 3 3 3" xfId="2924"/>
    <cellStyle name="Normal 17 6 3 3 3 2" xfId="6708"/>
    <cellStyle name="Normal 17 6 3 3 3 2 2" xfId="14220"/>
    <cellStyle name="Normal 17 6 3 3 3 2 2 2" xfId="30426"/>
    <cellStyle name="Normal 17 6 3 3 3 2 3" xfId="22914"/>
    <cellStyle name="Normal 17 6 3 3 3 3" xfId="10620"/>
    <cellStyle name="Normal 17 6 3 3 3 3 2" xfId="26826"/>
    <cellStyle name="Normal 17 6 3 3 3 4" xfId="19148"/>
    <cellStyle name="Normal 17 6 3 3 4" xfId="3855"/>
    <cellStyle name="Normal 17 6 3 3 4 2" xfId="7565"/>
    <cellStyle name="Normal 17 6 3 3 4 2 2" xfId="15074"/>
    <cellStyle name="Normal 17 6 3 3 4 2 2 2" xfId="31280"/>
    <cellStyle name="Normal 17 6 3 3 4 2 3" xfId="23771"/>
    <cellStyle name="Normal 17 6 3 3 4 3" xfId="11465"/>
    <cellStyle name="Normal 17 6 3 3 4 3 2" xfId="27671"/>
    <cellStyle name="Normal 17 6 3 3 4 4" xfId="20066"/>
    <cellStyle name="Normal 17 6 3 3 5" xfId="4324"/>
    <cellStyle name="Normal 17 6 3 3 5 2" xfId="7994"/>
    <cellStyle name="Normal 17 6 3 3 5 2 2" xfId="15501"/>
    <cellStyle name="Normal 17 6 3 3 5 2 2 2" xfId="31707"/>
    <cellStyle name="Normal 17 6 3 3 5 2 3" xfId="24200"/>
    <cellStyle name="Normal 17 6 3 3 5 3" xfId="11887"/>
    <cellStyle name="Normal 17 6 3 3 5 3 2" xfId="28093"/>
    <cellStyle name="Normal 17 6 3 3 5 4" xfId="20530"/>
    <cellStyle name="Normal 17 6 3 3 6" xfId="4749"/>
    <cellStyle name="Normal 17 6 3 3 6 2" xfId="8419"/>
    <cellStyle name="Normal 17 6 3 3 6 2 2" xfId="15926"/>
    <cellStyle name="Normal 17 6 3 3 6 2 2 2" xfId="32132"/>
    <cellStyle name="Normal 17 6 3 3 6 2 3" xfId="24625"/>
    <cellStyle name="Normal 17 6 3 3 6 3" xfId="12312"/>
    <cellStyle name="Normal 17 6 3 3 6 3 2" xfId="28518"/>
    <cellStyle name="Normal 17 6 3 3 6 4" xfId="20955"/>
    <cellStyle name="Normal 17 6 3 3 7" xfId="5177"/>
    <cellStyle name="Normal 17 6 3 3 7 2" xfId="8842"/>
    <cellStyle name="Normal 17 6 3 3 7 2 2" xfId="16349"/>
    <cellStyle name="Normal 17 6 3 3 7 2 2 2" xfId="32555"/>
    <cellStyle name="Normal 17 6 3 3 7 2 3" xfId="25048"/>
    <cellStyle name="Normal 17 6 3 3 7 3" xfId="12734"/>
    <cellStyle name="Normal 17 6 3 3 7 3 2" xfId="28940"/>
    <cellStyle name="Normal 17 6 3 3 7 4" xfId="21383"/>
    <cellStyle name="Normal 17 6 3 3 8" xfId="5848"/>
    <cellStyle name="Normal 17 6 3 3 8 2" xfId="13363"/>
    <cellStyle name="Normal 17 6 3 3 8 2 2" xfId="29569"/>
    <cellStyle name="Normal 17 6 3 3 8 3" xfId="22054"/>
    <cellStyle name="Normal 17 6 3 3 9" xfId="9775"/>
    <cellStyle name="Normal 17 6 3 3 9 2" xfId="25981"/>
    <cellStyle name="Normal 17 6 3 4" xfId="2100"/>
    <cellStyle name="Normal 17 6 3 4 2" xfId="3013"/>
    <cellStyle name="Normal 17 6 3 4 2 2" xfId="6795"/>
    <cellStyle name="Normal 17 6 3 4 2 2 2" xfId="14306"/>
    <cellStyle name="Normal 17 6 3 4 2 2 2 2" xfId="30512"/>
    <cellStyle name="Normal 17 6 3 4 2 2 3" xfId="23001"/>
    <cellStyle name="Normal 17 6 3 4 2 3" xfId="10706"/>
    <cellStyle name="Normal 17 6 3 4 2 3 2" xfId="26912"/>
    <cellStyle name="Normal 17 6 3 4 2 4" xfId="19235"/>
    <cellStyle name="Normal 17 6 3 4 3" xfId="5939"/>
    <cellStyle name="Normal 17 6 3 4 3 2" xfId="13453"/>
    <cellStyle name="Normal 17 6 3 4 3 2 2" xfId="29659"/>
    <cellStyle name="Normal 17 6 3 4 3 3" xfId="22145"/>
    <cellStyle name="Normal 17 6 3 4 4" xfId="9862"/>
    <cellStyle name="Normal 17 6 3 4 4 2" xfId="26068"/>
    <cellStyle name="Normal 17 6 3 4 5" xfId="18389"/>
    <cellStyle name="Normal 17 6 3 5" xfId="2588"/>
    <cellStyle name="Normal 17 6 3 5 2" xfId="6372"/>
    <cellStyle name="Normal 17 6 3 5 2 2" xfId="13884"/>
    <cellStyle name="Normal 17 6 3 5 2 2 2" xfId="30090"/>
    <cellStyle name="Normal 17 6 3 5 2 3" xfId="22578"/>
    <cellStyle name="Normal 17 6 3 5 3" xfId="10284"/>
    <cellStyle name="Normal 17 6 3 5 3 2" xfId="26490"/>
    <cellStyle name="Normal 17 6 3 5 4" xfId="18812"/>
    <cellStyle name="Normal 17 6 3 6" xfId="3464"/>
    <cellStyle name="Normal 17 6 3 6 2" xfId="7222"/>
    <cellStyle name="Normal 17 6 3 6 2 2" xfId="14732"/>
    <cellStyle name="Normal 17 6 3 6 2 2 2" xfId="30938"/>
    <cellStyle name="Normal 17 6 3 6 2 3" xfId="23428"/>
    <cellStyle name="Normal 17 6 3 6 3" xfId="11129"/>
    <cellStyle name="Normal 17 6 3 6 3 2" xfId="27335"/>
    <cellStyle name="Normal 17 6 3 6 4" xfId="19682"/>
    <cellStyle name="Normal 17 6 3 7" xfId="3988"/>
    <cellStyle name="Normal 17 6 3 7 2" xfId="7658"/>
    <cellStyle name="Normal 17 6 3 7 2 2" xfId="15165"/>
    <cellStyle name="Normal 17 6 3 7 2 2 2" xfId="31371"/>
    <cellStyle name="Normal 17 6 3 7 2 3" xfId="23864"/>
    <cellStyle name="Normal 17 6 3 7 3" xfId="11551"/>
    <cellStyle name="Normal 17 6 3 7 3 2" xfId="27757"/>
    <cellStyle name="Normal 17 6 3 7 4" xfId="20194"/>
    <cellStyle name="Normal 17 6 3 8" xfId="4413"/>
    <cellStyle name="Normal 17 6 3 8 2" xfId="8083"/>
    <cellStyle name="Normal 17 6 3 8 2 2" xfId="15590"/>
    <cellStyle name="Normal 17 6 3 8 2 2 2" xfId="31796"/>
    <cellStyle name="Normal 17 6 3 8 2 3" xfId="24289"/>
    <cellStyle name="Normal 17 6 3 8 3" xfId="11976"/>
    <cellStyle name="Normal 17 6 3 8 3 2" xfId="28182"/>
    <cellStyle name="Normal 17 6 3 8 4" xfId="20619"/>
    <cellStyle name="Normal 17 6 3 9" xfId="4837"/>
    <cellStyle name="Normal 17 6 3 9 2" xfId="8506"/>
    <cellStyle name="Normal 17 6 3 9 2 2" xfId="16013"/>
    <cellStyle name="Normal 17 6 3 9 2 2 2" xfId="32219"/>
    <cellStyle name="Normal 17 6 3 9 2 3" xfId="24712"/>
    <cellStyle name="Normal 17 6 3 9 3" xfId="12398"/>
    <cellStyle name="Normal 17 6 3 9 3 2" xfId="28604"/>
    <cellStyle name="Normal 17 6 3 9 4" xfId="21043"/>
    <cellStyle name="Normal 17 6 4" xfId="552"/>
    <cellStyle name="Normal 17 6 4 10" xfId="9462"/>
    <cellStyle name="Normal 17 6 4 10 2" xfId="25668"/>
    <cellStyle name="Normal 17 6 4 11" xfId="17980"/>
    <cellStyle name="Normal 17 6 4 2" xfId="1997"/>
    <cellStyle name="Normal 17 6 4 2 10" xfId="18302"/>
    <cellStyle name="Normal 17 6 4 2 2" xfId="2503"/>
    <cellStyle name="Normal 17 6 4 2 2 2" xfId="3350"/>
    <cellStyle name="Normal 17 6 4 2 2 2 2" xfId="7132"/>
    <cellStyle name="Normal 17 6 4 2 2 2 2 2" xfId="14643"/>
    <cellStyle name="Normal 17 6 4 2 2 2 2 2 2" xfId="30849"/>
    <cellStyle name="Normal 17 6 4 2 2 2 2 3" xfId="23338"/>
    <cellStyle name="Normal 17 6 4 2 2 2 3" xfId="11043"/>
    <cellStyle name="Normal 17 6 4 2 2 2 3 2" xfId="27249"/>
    <cellStyle name="Normal 17 6 4 2 2 2 4" xfId="19572"/>
    <cellStyle name="Normal 17 6 4 2 2 3" xfId="6287"/>
    <cellStyle name="Normal 17 6 4 2 2 3 2" xfId="13799"/>
    <cellStyle name="Normal 17 6 4 2 2 3 2 2" xfId="30005"/>
    <cellStyle name="Normal 17 6 4 2 2 3 3" xfId="22493"/>
    <cellStyle name="Normal 17 6 4 2 2 4" xfId="10199"/>
    <cellStyle name="Normal 17 6 4 2 2 4 2" xfId="26405"/>
    <cellStyle name="Normal 17 6 4 2 2 5" xfId="18727"/>
    <cellStyle name="Normal 17 6 4 2 3" xfId="2925"/>
    <cellStyle name="Normal 17 6 4 2 3 2" xfId="6709"/>
    <cellStyle name="Normal 17 6 4 2 3 2 2" xfId="14221"/>
    <cellStyle name="Normal 17 6 4 2 3 2 2 2" xfId="30427"/>
    <cellStyle name="Normal 17 6 4 2 3 2 3" xfId="22915"/>
    <cellStyle name="Normal 17 6 4 2 3 3" xfId="10621"/>
    <cellStyle name="Normal 17 6 4 2 3 3 2" xfId="26827"/>
    <cellStyle name="Normal 17 6 4 2 3 4" xfId="19149"/>
    <cellStyle name="Normal 17 6 4 2 4" xfId="3856"/>
    <cellStyle name="Normal 17 6 4 2 4 2" xfId="7566"/>
    <cellStyle name="Normal 17 6 4 2 4 2 2" xfId="15075"/>
    <cellStyle name="Normal 17 6 4 2 4 2 2 2" xfId="31281"/>
    <cellStyle name="Normal 17 6 4 2 4 2 3" xfId="23772"/>
    <cellStyle name="Normal 17 6 4 2 4 3" xfId="11466"/>
    <cellStyle name="Normal 17 6 4 2 4 3 2" xfId="27672"/>
    <cellStyle name="Normal 17 6 4 2 4 4" xfId="20067"/>
    <cellStyle name="Normal 17 6 4 2 5" xfId="4325"/>
    <cellStyle name="Normal 17 6 4 2 5 2" xfId="7995"/>
    <cellStyle name="Normal 17 6 4 2 5 2 2" xfId="15502"/>
    <cellStyle name="Normal 17 6 4 2 5 2 2 2" xfId="31708"/>
    <cellStyle name="Normal 17 6 4 2 5 2 3" xfId="24201"/>
    <cellStyle name="Normal 17 6 4 2 5 3" xfId="11888"/>
    <cellStyle name="Normal 17 6 4 2 5 3 2" xfId="28094"/>
    <cellStyle name="Normal 17 6 4 2 5 4" xfId="20531"/>
    <cellStyle name="Normal 17 6 4 2 6" xfId="4750"/>
    <cellStyle name="Normal 17 6 4 2 6 2" xfId="8420"/>
    <cellStyle name="Normal 17 6 4 2 6 2 2" xfId="15927"/>
    <cellStyle name="Normal 17 6 4 2 6 2 2 2" xfId="32133"/>
    <cellStyle name="Normal 17 6 4 2 6 2 3" xfId="24626"/>
    <cellStyle name="Normal 17 6 4 2 6 3" xfId="12313"/>
    <cellStyle name="Normal 17 6 4 2 6 3 2" xfId="28519"/>
    <cellStyle name="Normal 17 6 4 2 6 4" xfId="20956"/>
    <cellStyle name="Normal 17 6 4 2 7" xfId="5178"/>
    <cellStyle name="Normal 17 6 4 2 7 2" xfId="8843"/>
    <cellStyle name="Normal 17 6 4 2 7 2 2" xfId="16350"/>
    <cellStyle name="Normal 17 6 4 2 7 2 2 2" xfId="32556"/>
    <cellStyle name="Normal 17 6 4 2 7 2 3" xfId="25049"/>
    <cellStyle name="Normal 17 6 4 2 7 3" xfId="12735"/>
    <cellStyle name="Normal 17 6 4 2 7 3 2" xfId="28941"/>
    <cellStyle name="Normal 17 6 4 2 7 4" xfId="21384"/>
    <cellStyle name="Normal 17 6 4 2 8" xfId="5849"/>
    <cellStyle name="Normal 17 6 4 2 8 2" xfId="13364"/>
    <cellStyle name="Normal 17 6 4 2 8 2 2" xfId="29570"/>
    <cellStyle name="Normal 17 6 4 2 8 3" xfId="22055"/>
    <cellStyle name="Normal 17 6 4 2 9" xfId="9776"/>
    <cellStyle name="Normal 17 6 4 2 9 2" xfId="25982"/>
    <cellStyle name="Normal 17 6 4 3" xfId="2123"/>
    <cellStyle name="Normal 17 6 4 3 2" xfId="3036"/>
    <cellStyle name="Normal 17 6 4 3 2 2" xfId="6818"/>
    <cellStyle name="Normal 17 6 4 3 2 2 2" xfId="14329"/>
    <cellStyle name="Normal 17 6 4 3 2 2 2 2" xfId="30535"/>
    <cellStyle name="Normal 17 6 4 3 2 2 3" xfId="23024"/>
    <cellStyle name="Normal 17 6 4 3 2 3" xfId="10729"/>
    <cellStyle name="Normal 17 6 4 3 2 3 2" xfId="26935"/>
    <cellStyle name="Normal 17 6 4 3 2 4" xfId="19258"/>
    <cellStyle name="Normal 17 6 4 3 3" xfId="5962"/>
    <cellStyle name="Normal 17 6 4 3 3 2" xfId="13476"/>
    <cellStyle name="Normal 17 6 4 3 3 2 2" xfId="29682"/>
    <cellStyle name="Normal 17 6 4 3 3 3" xfId="22168"/>
    <cellStyle name="Normal 17 6 4 3 4" xfId="9885"/>
    <cellStyle name="Normal 17 6 4 3 4 2" xfId="26091"/>
    <cellStyle name="Normal 17 6 4 3 5" xfId="18412"/>
    <cellStyle name="Normal 17 6 4 4" xfId="2611"/>
    <cellStyle name="Normal 17 6 4 4 2" xfId="6395"/>
    <cellStyle name="Normal 17 6 4 4 2 2" xfId="13907"/>
    <cellStyle name="Normal 17 6 4 4 2 2 2" xfId="30113"/>
    <cellStyle name="Normal 17 6 4 4 2 3" xfId="22601"/>
    <cellStyle name="Normal 17 6 4 4 3" xfId="10307"/>
    <cellStyle name="Normal 17 6 4 4 3 2" xfId="26513"/>
    <cellStyle name="Normal 17 6 4 4 4" xfId="18835"/>
    <cellStyle name="Normal 17 6 4 5" xfId="3487"/>
    <cellStyle name="Normal 17 6 4 5 2" xfId="7245"/>
    <cellStyle name="Normal 17 6 4 5 2 2" xfId="14755"/>
    <cellStyle name="Normal 17 6 4 5 2 2 2" xfId="30961"/>
    <cellStyle name="Normal 17 6 4 5 2 3" xfId="23451"/>
    <cellStyle name="Normal 17 6 4 5 3" xfId="11152"/>
    <cellStyle name="Normal 17 6 4 5 3 2" xfId="27358"/>
    <cellStyle name="Normal 17 6 4 5 4" xfId="19705"/>
    <cellStyle name="Normal 17 6 4 6" xfId="4011"/>
    <cellStyle name="Normal 17 6 4 6 2" xfId="7681"/>
    <cellStyle name="Normal 17 6 4 6 2 2" xfId="15188"/>
    <cellStyle name="Normal 17 6 4 6 2 2 2" xfId="31394"/>
    <cellStyle name="Normal 17 6 4 6 2 3" xfId="23887"/>
    <cellStyle name="Normal 17 6 4 6 3" xfId="11574"/>
    <cellStyle name="Normal 17 6 4 6 3 2" xfId="27780"/>
    <cellStyle name="Normal 17 6 4 6 4" xfId="20217"/>
    <cellStyle name="Normal 17 6 4 7" xfId="4436"/>
    <cellStyle name="Normal 17 6 4 7 2" xfId="8106"/>
    <cellStyle name="Normal 17 6 4 7 2 2" xfId="15613"/>
    <cellStyle name="Normal 17 6 4 7 2 2 2" xfId="31819"/>
    <cellStyle name="Normal 17 6 4 7 2 3" xfId="24312"/>
    <cellStyle name="Normal 17 6 4 7 3" xfId="11999"/>
    <cellStyle name="Normal 17 6 4 7 3 2" xfId="28205"/>
    <cellStyle name="Normal 17 6 4 7 4" xfId="20642"/>
    <cellStyle name="Normal 17 6 4 8" xfId="4861"/>
    <cellStyle name="Normal 17 6 4 8 2" xfId="8529"/>
    <cellStyle name="Normal 17 6 4 8 2 2" xfId="16036"/>
    <cellStyle name="Normal 17 6 4 8 2 2 2" xfId="32242"/>
    <cellStyle name="Normal 17 6 4 8 2 3" xfId="24735"/>
    <cellStyle name="Normal 17 6 4 8 3" xfId="12421"/>
    <cellStyle name="Normal 17 6 4 8 3 2" xfId="28627"/>
    <cellStyle name="Normal 17 6 4 8 4" xfId="21067"/>
    <cellStyle name="Normal 17 6 4 9" xfId="5347"/>
    <cellStyle name="Normal 17 6 4 9 2" xfId="12896"/>
    <cellStyle name="Normal 17 6 4 9 2 2" xfId="29102"/>
    <cellStyle name="Normal 17 6 4 9 3" xfId="21553"/>
    <cellStyle name="Normal 17 6 5" xfId="1998"/>
    <cellStyle name="Normal 17 6 5 10" xfId="18303"/>
    <cellStyle name="Normal 17 6 5 2" xfId="2504"/>
    <cellStyle name="Normal 17 6 5 2 2" xfId="3351"/>
    <cellStyle name="Normal 17 6 5 2 2 2" xfId="7133"/>
    <cellStyle name="Normal 17 6 5 2 2 2 2" xfId="14644"/>
    <cellStyle name="Normal 17 6 5 2 2 2 2 2" xfId="30850"/>
    <cellStyle name="Normal 17 6 5 2 2 2 3" xfId="23339"/>
    <cellStyle name="Normal 17 6 5 2 2 3" xfId="11044"/>
    <cellStyle name="Normal 17 6 5 2 2 3 2" xfId="27250"/>
    <cellStyle name="Normal 17 6 5 2 2 4" xfId="19573"/>
    <cellStyle name="Normal 17 6 5 2 3" xfId="6288"/>
    <cellStyle name="Normal 17 6 5 2 3 2" xfId="13800"/>
    <cellStyle name="Normal 17 6 5 2 3 2 2" xfId="30006"/>
    <cellStyle name="Normal 17 6 5 2 3 3" xfId="22494"/>
    <cellStyle name="Normal 17 6 5 2 4" xfId="10200"/>
    <cellStyle name="Normal 17 6 5 2 4 2" xfId="26406"/>
    <cellStyle name="Normal 17 6 5 2 5" xfId="18728"/>
    <cellStyle name="Normal 17 6 5 3" xfId="2926"/>
    <cellStyle name="Normal 17 6 5 3 2" xfId="6710"/>
    <cellStyle name="Normal 17 6 5 3 2 2" xfId="14222"/>
    <cellStyle name="Normal 17 6 5 3 2 2 2" xfId="30428"/>
    <cellStyle name="Normal 17 6 5 3 2 3" xfId="22916"/>
    <cellStyle name="Normal 17 6 5 3 3" xfId="10622"/>
    <cellStyle name="Normal 17 6 5 3 3 2" xfId="26828"/>
    <cellStyle name="Normal 17 6 5 3 4" xfId="19150"/>
    <cellStyle name="Normal 17 6 5 4" xfId="3857"/>
    <cellStyle name="Normal 17 6 5 4 2" xfId="7567"/>
    <cellStyle name="Normal 17 6 5 4 2 2" xfId="15076"/>
    <cellStyle name="Normal 17 6 5 4 2 2 2" xfId="31282"/>
    <cellStyle name="Normal 17 6 5 4 2 3" xfId="23773"/>
    <cellStyle name="Normal 17 6 5 4 3" xfId="11467"/>
    <cellStyle name="Normal 17 6 5 4 3 2" xfId="27673"/>
    <cellStyle name="Normal 17 6 5 4 4" xfId="20068"/>
    <cellStyle name="Normal 17 6 5 5" xfId="4326"/>
    <cellStyle name="Normal 17 6 5 5 2" xfId="7996"/>
    <cellStyle name="Normal 17 6 5 5 2 2" xfId="15503"/>
    <cellStyle name="Normal 17 6 5 5 2 2 2" xfId="31709"/>
    <cellStyle name="Normal 17 6 5 5 2 3" xfId="24202"/>
    <cellStyle name="Normal 17 6 5 5 3" xfId="11889"/>
    <cellStyle name="Normal 17 6 5 5 3 2" xfId="28095"/>
    <cellStyle name="Normal 17 6 5 5 4" xfId="20532"/>
    <cellStyle name="Normal 17 6 5 6" xfId="4751"/>
    <cellStyle name="Normal 17 6 5 6 2" xfId="8421"/>
    <cellStyle name="Normal 17 6 5 6 2 2" xfId="15928"/>
    <cellStyle name="Normal 17 6 5 6 2 2 2" xfId="32134"/>
    <cellStyle name="Normal 17 6 5 6 2 3" xfId="24627"/>
    <cellStyle name="Normal 17 6 5 6 3" xfId="12314"/>
    <cellStyle name="Normal 17 6 5 6 3 2" xfId="28520"/>
    <cellStyle name="Normal 17 6 5 6 4" xfId="20957"/>
    <cellStyle name="Normal 17 6 5 7" xfId="5179"/>
    <cellStyle name="Normal 17 6 5 7 2" xfId="8844"/>
    <cellStyle name="Normal 17 6 5 7 2 2" xfId="16351"/>
    <cellStyle name="Normal 17 6 5 7 2 2 2" xfId="32557"/>
    <cellStyle name="Normal 17 6 5 7 2 3" xfId="25050"/>
    <cellStyle name="Normal 17 6 5 7 3" xfId="12736"/>
    <cellStyle name="Normal 17 6 5 7 3 2" xfId="28942"/>
    <cellStyle name="Normal 17 6 5 7 4" xfId="21385"/>
    <cellStyle name="Normal 17 6 5 8" xfId="5850"/>
    <cellStyle name="Normal 17 6 5 8 2" xfId="13365"/>
    <cellStyle name="Normal 17 6 5 8 2 2" xfId="29571"/>
    <cellStyle name="Normal 17 6 5 8 3" xfId="22056"/>
    <cellStyle name="Normal 17 6 5 9" xfId="9777"/>
    <cellStyle name="Normal 17 6 5 9 2" xfId="25983"/>
    <cellStyle name="Normal 17 6 6" xfId="2056"/>
    <cellStyle name="Normal 17 6 6 2" xfId="2969"/>
    <cellStyle name="Normal 17 6 6 2 2" xfId="6751"/>
    <cellStyle name="Normal 17 6 6 2 2 2" xfId="14262"/>
    <cellStyle name="Normal 17 6 6 2 2 2 2" xfId="30468"/>
    <cellStyle name="Normal 17 6 6 2 2 3" xfId="22957"/>
    <cellStyle name="Normal 17 6 6 2 3" xfId="10662"/>
    <cellStyle name="Normal 17 6 6 2 3 2" xfId="26868"/>
    <cellStyle name="Normal 17 6 6 2 4" xfId="19191"/>
    <cellStyle name="Normal 17 6 6 3" xfId="5895"/>
    <cellStyle name="Normal 17 6 6 3 2" xfId="13409"/>
    <cellStyle name="Normal 17 6 6 3 2 2" xfId="29615"/>
    <cellStyle name="Normal 17 6 6 3 3" xfId="22101"/>
    <cellStyle name="Normal 17 6 6 4" xfId="9818"/>
    <cellStyle name="Normal 17 6 6 4 2" xfId="26024"/>
    <cellStyle name="Normal 17 6 6 5" xfId="18345"/>
    <cellStyle name="Normal 17 6 7" xfId="2544"/>
    <cellStyle name="Normal 17 6 7 2" xfId="6328"/>
    <cellStyle name="Normal 17 6 7 2 2" xfId="13840"/>
    <cellStyle name="Normal 17 6 7 2 2 2" xfId="30046"/>
    <cellStyle name="Normal 17 6 7 2 3" xfId="22534"/>
    <cellStyle name="Normal 17 6 7 3" xfId="10240"/>
    <cellStyle name="Normal 17 6 7 3 2" xfId="26446"/>
    <cellStyle name="Normal 17 6 7 4" xfId="18768"/>
    <cellStyle name="Normal 17 6 8" xfId="3420"/>
    <cellStyle name="Normal 17 6 8 2" xfId="7178"/>
    <cellStyle name="Normal 17 6 8 2 2" xfId="14688"/>
    <cellStyle name="Normal 17 6 8 2 2 2" xfId="30894"/>
    <cellStyle name="Normal 17 6 8 2 3" xfId="23384"/>
    <cellStyle name="Normal 17 6 8 3" xfId="11085"/>
    <cellStyle name="Normal 17 6 8 3 2" xfId="27291"/>
    <cellStyle name="Normal 17 6 8 4" xfId="19638"/>
    <cellStyle name="Normal 17 6 9" xfId="3944"/>
    <cellStyle name="Normal 17 6 9 2" xfId="7614"/>
    <cellStyle name="Normal 17 6 9 2 2" xfId="15121"/>
    <cellStyle name="Normal 17 6 9 2 2 2" xfId="31327"/>
    <cellStyle name="Normal 17 6 9 2 3" xfId="23820"/>
    <cellStyle name="Normal 17 6 9 3" xfId="11507"/>
    <cellStyle name="Normal 17 6 9 3 2" xfId="27713"/>
    <cellStyle name="Normal 17 6 9 4" xfId="20150"/>
    <cellStyle name="Normal 17 7" xfId="482"/>
    <cellStyle name="Normal 17 7 10" xfId="4370"/>
    <cellStyle name="Normal 17 7 10 2" xfId="8040"/>
    <cellStyle name="Normal 17 7 10 2 2" xfId="15547"/>
    <cellStyle name="Normal 17 7 10 2 2 2" xfId="31753"/>
    <cellStyle name="Normal 17 7 10 2 3" xfId="24246"/>
    <cellStyle name="Normal 17 7 10 3" xfId="11933"/>
    <cellStyle name="Normal 17 7 10 3 2" xfId="28139"/>
    <cellStyle name="Normal 17 7 10 4" xfId="20576"/>
    <cellStyle name="Normal 17 7 11" xfId="4794"/>
    <cellStyle name="Normal 17 7 11 2" xfId="8463"/>
    <cellStyle name="Normal 17 7 11 2 2" xfId="15970"/>
    <cellStyle name="Normal 17 7 11 2 2 2" xfId="32176"/>
    <cellStyle name="Normal 17 7 11 2 3" xfId="24669"/>
    <cellStyle name="Normal 17 7 11 3" xfId="12355"/>
    <cellStyle name="Normal 17 7 11 3 2" xfId="28561"/>
    <cellStyle name="Normal 17 7 11 4" xfId="21000"/>
    <cellStyle name="Normal 17 7 12" xfId="5281"/>
    <cellStyle name="Normal 17 7 12 2" xfId="12830"/>
    <cellStyle name="Normal 17 7 12 2 2" xfId="29036"/>
    <cellStyle name="Normal 17 7 12 3" xfId="21487"/>
    <cellStyle name="Normal 17 7 13" xfId="9396"/>
    <cellStyle name="Normal 17 7 13 2" xfId="25602"/>
    <cellStyle name="Normal 17 7 14" xfId="17913"/>
    <cellStyle name="Normal 17 7 2" xfId="504"/>
    <cellStyle name="Normal 17 7 2 10" xfId="5303"/>
    <cellStyle name="Normal 17 7 2 10 2" xfId="12852"/>
    <cellStyle name="Normal 17 7 2 10 2 2" xfId="29058"/>
    <cellStyle name="Normal 17 7 2 10 3" xfId="21509"/>
    <cellStyle name="Normal 17 7 2 11" xfId="9418"/>
    <cellStyle name="Normal 17 7 2 11 2" xfId="25624"/>
    <cellStyle name="Normal 17 7 2 12" xfId="17935"/>
    <cellStyle name="Normal 17 7 2 2" xfId="575"/>
    <cellStyle name="Normal 17 7 2 2 10" xfId="9485"/>
    <cellStyle name="Normal 17 7 2 2 10 2" xfId="25691"/>
    <cellStyle name="Normal 17 7 2 2 11" xfId="18003"/>
    <cellStyle name="Normal 17 7 2 2 2" xfId="1999"/>
    <cellStyle name="Normal 17 7 2 2 2 10" xfId="18304"/>
    <cellStyle name="Normal 17 7 2 2 2 2" xfId="2505"/>
    <cellStyle name="Normal 17 7 2 2 2 2 2" xfId="3352"/>
    <cellStyle name="Normal 17 7 2 2 2 2 2 2" xfId="7134"/>
    <cellStyle name="Normal 17 7 2 2 2 2 2 2 2" xfId="14645"/>
    <cellStyle name="Normal 17 7 2 2 2 2 2 2 2 2" xfId="30851"/>
    <cellStyle name="Normal 17 7 2 2 2 2 2 2 3" xfId="23340"/>
    <cellStyle name="Normal 17 7 2 2 2 2 2 3" xfId="11045"/>
    <cellStyle name="Normal 17 7 2 2 2 2 2 3 2" xfId="27251"/>
    <cellStyle name="Normal 17 7 2 2 2 2 2 4" xfId="19574"/>
    <cellStyle name="Normal 17 7 2 2 2 2 3" xfId="6289"/>
    <cellStyle name="Normal 17 7 2 2 2 2 3 2" xfId="13801"/>
    <cellStyle name="Normal 17 7 2 2 2 2 3 2 2" xfId="30007"/>
    <cellStyle name="Normal 17 7 2 2 2 2 3 3" xfId="22495"/>
    <cellStyle name="Normal 17 7 2 2 2 2 4" xfId="10201"/>
    <cellStyle name="Normal 17 7 2 2 2 2 4 2" xfId="26407"/>
    <cellStyle name="Normal 17 7 2 2 2 2 5" xfId="18729"/>
    <cellStyle name="Normal 17 7 2 2 2 3" xfId="2927"/>
    <cellStyle name="Normal 17 7 2 2 2 3 2" xfId="6711"/>
    <cellStyle name="Normal 17 7 2 2 2 3 2 2" xfId="14223"/>
    <cellStyle name="Normal 17 7 2 2 2 3 2 2 2" xfId="30429"/>
    <cellStyle name="Normal 17 7 2 2 2 3 2 3" xfId="22917"/>
    <cellStyle name="Normal 17 7 2 2 2 3 3" xfId="10623"/>
    <cellStyle name="Normal 17 7 2 2 2 3 3 2" xfId="26829"/>
    <cellStyle name="Normal 17 7 2 2 2 3 4" xfId="19151"/>
    <cellStyle name="Normal 17 7 2 2 2 4" xfId="3858"/>
    <cellStyle name="Normal 17 7 2 2 2 4 2" xfId="7568"/>
    <cellStyle name="Normal 17 7 2 2 2 4 2 2" xfId="15077"/>
    <cellStyle name="Normal 17 7 2 2 2 4 2 2 2" xfId="31283"/>
    <cellStyle name="Normal 17 7 2 2 2 4 2 3" xfId="23774"/>
    <cellStyle name="Normal 17 7 2 2 2 4 3" xfId="11468"/>
    <cellStyle name="Normal 17 7 2 2 2 4 3 2" xfId="27674"/>
    <cellStyle name="Normal 17 7 2 2 2 4 4" xfId="20069"/>
    <cellStyle name="Normal 17 7 2 2 2 5" xfId="4327"/>
    <cellStyle name="Normal 17 7 2 2 2 5 2" xfId="7997"/>
    <cellStyle name="Normal 17 7 2 2 2 5 2 2" xfId="15504"/>
    <cellStyle name="Normal 17 7 2 2 2 5 2 2 2" xfId="31710"/>
    <cellStyle name="Normal 17 7 2 2 2 5 2 3" xfId="24203"/>
    <cellStyle name="Normal 17 7 2 2 2 5 3" xfId="11890"/>
    <cellStyle name="Normal 17 7 2 2 2 5 3 2" xfId="28096"/>
    <cellStyle name="Normal 17 7 2 2 2 5 4" xfId="20533"/>
    <cellStyle name="Normal 17 7 2 2 2 6" xfId="4752"/>
    <cellStyle name="Normal 17 7 2 2 2 6 2" xfId="8422"/>
    <cellStyle name="Normal 17 7 2 2 2 6 2 2" xfId="15929"/>
    <cellStyle name="Normal 17 7 2 2 2 6 2 2 2" xfId="32135"/>
    <cellStyle name="Normal 17 7 2 2 2 6 2 3" xfId="24628"/>
    <cellStyle name="Normal 17 7 2 2 2 6 3" xfId="12315"/>
    <cellStyle name="Normal 17 7 2 2 2 6 3 2" xfId="28521"/>
    <cellStyle name="Normal 17 7 2 2 2 6 4" xfId="20958"/>
    <cellStyle name="Normal 17 7 2 2 2 7" xfId="5180"/>
    <cellStyle name="Normal 17 7 2 2 2 7 2" xfId="8845"/>
    <cellStyle name="Normal 17 7 2 2 2 7 2 2" xfId="16352"/>
    <cellStyle name="Normal 17 7 2 2 2 7 2 2 2" xfId="32558"/>
    <cellStyle name="Normal 17 7 2 2 2 7 2 3" xfId="25051"/>
    <cellStyle name="Normal 17 7 2 2 2 7 3" xfId="12737"/>
    <cellStyle name="Normal 17 7 2 2 2 7 3 2" xfId="28943"/>
    <cellStyle name="Normal 17 7 2 2 2 7 4" xfId="21386"/>
    <cellStyle name="Normal 17 7 2 2 2 8" xfId="5851"/>
    <cellStyle name="Normal 17 7 2 2 2 8 2" xfId="13366"/>
    <cellStyle name="Normal 17 7 2 2 2 8 2 2" xfId="29572"/>
    <cellStyle name="Normal 17 7 2 2 2 8 3" xfId="22057"/>
    <cellStyle name="Normal 17 7 2 2 2 9" xfId="9778"/>
    <cellStyle name="Normal 17 7 2 2 2 9 2" xfId="25984"/>
    <cellStyle name="Normal 17 7 2 2 3" xfId="2146"/>
    <cellStyle name="Normal 17 7 2 2 3 2" xfId="3059"/>
    <cellStyle name="Normal 17 7 2 2 3 2 2" xfId="6841"/>
    <cellStyle name="Normal 17 7 2 2 3 2 2 2" xfId="14352"/>
    <cellStyle name="Normal 17 7 2 2 3 2 2 2 2" xfId="30558"/>
    <cellStyle name="Normal 17 7 2 2 3 2 2 3" xfId="23047"/>
    <cellStyle name="Normal 17 7 2 2 3 2 3" xfId="10752"/>
    <cellStyle name="Normal 17 7 2 2 3 2 3 2" xfId="26958"/>
    <cellStyle name="Normal 17 7 2 2 3 2 4" xfId="19281"/>
    <cellStyle name="Normal 17 7 2 2 3 3" xfId="5985"/>
    <cellStyle name="Normal 17 7 2 2 3 3 2" xfId="13499"/>
    <cellStyle name="Normal 17 7 2 2 3 3 2 2" xfId="29705"/>
    <cellStyle name="Normal 17 7 2 2 3 3 3" xfId="22191"/>
    <cellStyle name="Normal 17 7 2 2 3 4" xfId="9908"/>
    <cellStyle name="Normal 17 7 2 2 3 4 2" xfId="26114"/>
    <cellStyle name="Normal 17 7 2 2 3 5" xfId="18435"/>
    <cellStyle name="Normal 17 7 2 2 4" xfId="2634"/>
    <cellStyle name="Normal 17 7 2 2 4 2" xfId="6418"/>
    <cellStyle name="Normal 17 7 2 2 4 2 2" xfId="13930"/>
    <cellStyle name="Normal 17 7 2 2 4 2 2 2" xfId="30136"/>
    <cellStyle name="Normal 17 7 2 2 4 2 3" xfId="22624"/>
    <cellStyle name="Normal 17 7 2 2 4 3" xfId="10330"/>
    <cellStyle name="Normal 17 7 2 2 4 3 2" xfId="26536"/>
    <cellStyle name="Normal 17 7 2 2 4 4" xfId="18858"/>
    <cellStyle name="Normal 17 7 2 2 5" xfId="3510"/>
    <cellStyle name="Normal 17 7 2 2 5 2" xfId="7268"/>
    <cellStyle name="Normal 17 7 2 2 5 2 2" xfId="14778"/>
    <cellStyle name="Normal 17 7 2 2 5 2 2 2" xfId="30984"/>
    <cellStyle name="Normal 17 7 2 2 5 2 3" xfId="23474"/>
    <cellStyle name="Normal 17 7 2 2 5 3" xfId="11175"/>
    <cellStyle name="Normal 17 7 2 2 5 3 2" xfId="27381"/>
    <cellStyle name="Normal 17 7 2 2 5 4" xfId="19728"/>
    <cellStyle name="Normal 17 7 2 2 6" xfId="4034"/>
    <cellStyle name="Normal 17 7 2 2 6 2" xfId="7704"/>
    <cellStyle name="Normal 17 7 2 2 6 2 2" xfId="15211"/>
    <cellStyle name="Normal 17 7 2 2 6 2 2 2" xfId="31417"/>
    <cellStyle name="Normal 17 7 2 2 6 2 3" xfId="23910"/>
    <cellStyle name="Normal 17 7 2 2 6 3" xfId="11597"/>
    <cellStyle name="Normal 17 7 2 2 6 3 2" xfId="27803"/>
    <cellStyle name="Normal 17 7 2 2 6 4" xfId="20240"/>
    <cellStyle name="Normal 17 7 2 2 7" xfId="4459"/>
    <cellStyle name="Normal 17 7 2 2 7 2" xfId="8129"/>
    <cellStyle name="Normal 17 7 2 2 7 2 2" xfId="15636"/>
    <cellStyle name="Normal 17 7 2 2 7 2 2 2" xfId="31842"/>
    <cellStyle name="Normal 17 7 2 2 7 2 3" xfId="24335"/>
    <cellStyle name="Normal 17 7 2 2 7 3" xfId="12022"/>
    <cellStyle name="Normal 17 7 2 2 7 3 2" xfId="28228"/>
    <cellStyle name="Normal 17 7 2 2 7 4" xfId="20665"/>
    <cellStyle name="Normal 17 7 2 2 8" xfId="4884"/>
    <cellStyle name="Normal 17 7 2 2 8 2" xfId="8552"/>
    <cellStyle name="Normal 17 7 2 2 8 2 2" xfId="16059"/>
    <cellStyle name="Normal 17 7 2 2 8 2 2 2" xfId="32265"/>
    <cellStyle name="Normal 17 7 2 2 8 2 3" xfId="24758"/>
    <cellStyle name="Normal 17 7 2 2 8 3" xfId="12444"/>
    <cellStyle name="Normal 17 7 2 2 8 3 2" xfId="28650"/>
    <cellStyle name="Normal 17 7 2 2 8 4" xfId="21090"/>
    <cellStyle name="Normal 17 7 2 2 9" xfId="5370"/>
    <cellStyle name="Normal 17 7 2 2 9 2" xfId="12919"/>
    <cellStyle name="Normal 17 7 2 2 9 2 2" xfId="29125"/>
    <cellStyle name="Normal 17 7 2 2 9 3" xfId="21576"/>
    <cellStyle name="Normal 17 7 2 3" xfId="2000"/>
    <cellStyle name="Normal 17 7 2 3 10" xfId="18305"/>
    <cellStyle name="Normal 17 7 2 3 2" xfId="2506"/>
    <cellStyle name="Normal 17 7 2 3 2 2" xfId="3353"/>
    <cellStyle name="Normal 17 7 2 3 2 2 2" xfId="7135"/>
    <cellStyle name="Normal 17 7 2 3 2 2 2 2" xfId="14646"/>
    <cellStyle name="Normal 17 7 2 3 2 2 2 2 2" xfId="30852"/>
    <cellStyle name="Normal 17 7 2 3 2 2 2 3" xfId="23341"/>
    <cellStyle name="Normal 17 7 2 3 2 2 3" xfId="11046"/>
    <cellStyle name="Normal 17 7 2 3 2 2 3 2" xfId="27252"/>
    <cellStyle name="Normal 17 7 2 3 2 2 4" xfId="19575"/>
    <cellStyle name="Normal 17 7 2 3 2 3" xfId="6290"/>
    <cellStyle name="Normal 17 7 2 3 2 3 2" xfId="13802"/>
    <cellStyle name="Normal 17 7 2 3 2 3 2 2" xfId="30008"/>
    <cellStyle name="Normal 17 7 2 3 2 3 3" xfId="22496"/>
    <cellStyle name="Normal 17 7 2 3 2 4" xfId="10202"/>
    <cellStyle name="Normal 17 7 2 3 2 4 2" xfId="26408"/>
    <cellStyle name="Normal 17 7 2 3 2 5" xfId="18730"/>
    <cellStyle name="Normal 17 7 2 3 3" xfId="2928"/>
    <cellStyle name="Normal 17 7 2 3 3 2" xfId="6712"/>
    <cellStyle name="Normal 17 7 2 3 3 2 2" xfId="14224"/>
    <cellStyle name="Normal 17 7 2 3 3 2 2 2" xfId="30430"/>
    <cellStyle name="Normal 17 7 2 3 3 2 3" xfId="22918"/>
    <cellStyle name="Normal 17 7 2 3 3 3" xfId="10624"/>
    <cellStyle name="Normal 17 7 2 3 3 3 2" xfId="26830"/>
    <cellStyle name="Normal 17 7 2 3 3 4" xfId="19152"/>
    <cellStyle name="Normal 17 7 2 3 4" xfId="3859"/>
    <cellStyle name="Normal 17 7 2 3 4 2" xfId="7569"/>
    <cellStyle name="Normal 17 7 2 3 4 2 2" xfId="15078"/>
    <cellStyle name="Normal 17 7 2 3 4 2 2 2" xfId="31284"/>
    <cellStyle name="Normal 17 7 2 3 4 2 3" xfId="23775"/>
    <cellStyle name="Normal 17 7 2 3 4 3" xfId="11469"/>
    <cellStyle name="Normal 17 7 2 3 4 3 2" xfId="27675"/>
    <cellStyle name="Normal 17 7 2 3 4 4" xfId="20070"/>
    <cellStyle name="Normal 17 7 2 3 5" xfId="4328"/>
    <cellStyle name="Normal 17 7 2 3 5 2" xfId="7998"/>
    <cellStyle name="Normal 17 7 2 3 5 2 2" xfId="15505"/>
    <cellStyle name="Normal 17 7 2 3 5 2 2 2" xfId="31711"/>
    <cellStyle name="Normal 17 7 2 3 5 2 3" xfId="24204"/>
    <cellStyle name="Normal 17 7 2 3 5 3" xfId="11891"/>
    <cellStyle name="Normal 17 7 2 3 5 3 2" xfId="28097"/>
    <cellStyle name="Normal 17 7 2 3 5 4" xfId="20534"/>
    <cellStyle name="Normal 17 7 2 3 6" xfId="4753"/>
    <cellStyle name="Normal 17 7 2 3 6 2" xfId="8423"/>
    <cellStyle name="Normal 17 7 2 3 6 2 2" xfId="15930"/>
    <cellStyle name="Normal 17 7 2 3 6 2 2 2" xfId="32136"/>
    <cellStyle name="Normal 17 7 2 3 6 2 3" xfId="24629"/>
    <cellStyle name="Normal 17 7 2 3 6 3" xfId="12316"/>
    <cellStyle name="Normal 17 7 2 3 6 3 2" xfId="28522"/>
    <cellStyle name="Normal 17 7 2 3 6 4" xfId="20959"/>
    <cellStyle name="Normal 17 7 2 3 7" xfId="5181"/>
    <cellStyle name="Normal 17 7 2 3 7 2" xfId="8846"/>
    <cellStyle name="Normal 17 7 2 3 7 2 2" xfId="16353"/>
    <cellStyle name="Normal 17 7 2 3 7 2 2 2" xfId="32559"/>
    <cellStyle name="Normal 17 7 2 3 7 2 3" xfId="25052"/>
    <cellStyle name="Normal 17 7 2 3 7 3" xfId="12738"/>
    <cellStyle name="Normal 17 7 2 3 7 3 2" xfId="28944"/>
    <cellStyle name="Normal 17 7 2 3 7 4" xfId="21387"/>
    <cellStyle name="Normal 17 7 2 3 8" xfId="5852"/>
    <cellStyle name="Normal 17 7 2 3 8 2" xfId="13367"/>
    <cellStyle name="Normal 17 7 2 3 8 2 2" xfId="29573"/>
    <cellStyle name="Normal 17 7 2 3 8 3" xfId="22058"/>
    <cellStyle name="Normal 17 7 2 3 9" xfId="9779"/>
    <cellStyle name="Normal 17 7 2 3 9 2" xfId="25985"/>
    <cellStyle name="Normal 17 7 2 4" xfId="2079"/>
    <cellStyle name="Normal 17 7 2 4 2" xfId="2992"/>
    <cellStyle name="Normal 17 7 2 4 2 2" xfId="6774"/>
    <cellStyle name="Normal 17 7 2 4 2 2 2" xfId="14285"/>
    <cellStyle name="Normal 17 7 2 4 2 2 2 2" xfId="30491"/>
    <cellStyle name="Normal 17 7 2 4 2 2 3" xfId="22980"/>
    <cellStyle name="Normal 17 7 2 4 2 3" xfId="10685"/>
    <cellStyle name="Normal 17 7 2 4 2 3 2" xfId="26891"/>
    <cellStyle name="Normal 17 7 2 4 2 4" xfId="19214"/>
    <cellStyle name="Normal 17 7 2 4 3" xfId="5918"/>
    <cellStyle name="Normal 17 7 2 4 3 2" xfId="13432"/>
    <cellStyle name="Normal 17 7 2 4 3 2 2" xfId="29638"/>
    <cellStyle name="Normal 17 7 2 4 3 3" xfId="22124"/>
    <cellStyle name="Normal 17 7 2 4 4" xfId="9841"/>
    <cellStyle name="Normal 17 7 2 4 4 2" xfId="26047"/>
    <cellStyle name="Normal 17 7 2 4 5" xfId="18368"/>
    <cellStyle name="Normal 17 7 2 5" xfId="2567"/>
    <cellStyle name="Normal 17 7 2 5 2" xfId="6351"/>
    <cellStyle name="Normal 17 7 2 5 2 2" xfId="13863"/>
    <cellStyle name="Normal 17 7 2 5 2 2 2" xfId="30069"/>
    <cellStyle name="Normal 17 7 2 5 2 3" xfId="22557"/>
    <cellStyle name="Normal 17 7 2 5 3" xfId="10263"/>
    <cellStyle name="Normal 17 7 2 5 3 2" xfId="26469"/>
    <cellStyle name="Normal 17 7 2 5 4" xfId="18791"/>
    <cellStyle name="Normal 17 7 2 6" xfId="3443"/>
    <cellStyle name="Normal 17 7 2 6 2" xfId="7201"/>
    <cellStyle name="Normal 17 7 2 6 2 2" xfId="14711"/>
    <cellStyle name="Normal 17 7 2 6 2 2 2" xfId="30917"/>
    <cellStyle name="Normal 17 7 2 6 2 3" xfId="23407"/>
    <cellStyle name="Normal 17 7 2 6 3" xfId="11108"/>
    <cellStyle name="Normal 17 7 2 6 3 2" xfId="27314"/>
    <cellStyle name="Normal 17 7 2 6 4" xfId="19661"/>
    <cellStyle name="Normal 17 7 2 7" xfId="3967"/>
    <cellStyle name="Normal 17 7 2 7 2" xfId="7637"/>
    <cellStyle name="Normal 17 7 2 7 2 2" xfId="15144"/>
    <cellStyle name="Normal 17 7 2 7 2 2 2" xfId="31350"/>
    <cellStyle name="Normal 17 7 2 7 2 3" xfId="23843"/>
    <cellStyle name="Normal 17 7 2 7 3" xfId="11530"/>
    <cellStyle name="Normal 17 7 2 7 3 2" xfId="27736"/>
    <cellStyle name="Normal 17 7 2 7 4" xfId="20173"/>
    <cellStyle name="Normal 17 7 2 8" xfId="4392"/>
    <cellStyle name="Normal 17 7 2 8 2" xfId="8062"/>
    <cellStyle name="Normal 17 7 2 8 2 2" xfId="15569"/>
    <cellStyle name="Normal 17 7 2 8 2 2 2" xfId="31775"/>
    <cellStyle name="Normal 17 7 2 8 2 3" xfId="24268"/>
    <cellStyle name="Normal 17 7 2 8 3" xfId="11955"/>
    <cellStyle name="Normal 17 7 2 8 3 2" xfId="28161"/>
    <cellStyle name="Normal 17 7 2 8 4" xfId="20598"/>
    <cellStyle name="Normal 17 7 2 9" xfId="4816"/>
    <cellStyle name="Normal 17 7 2 9 2" xfId="8485"/>
    <cellStyle name="Normal 17 7 2 9 2 2" xfId="15992"/>
    <cellStyle name="Normal 17 7 2 9 2 2 2" xfId="32198"/>
    <cellStyle name="Normal 17 7 2 9 2 3" xfId="24691"/>
    <cellStyle name="Normal 17 7 2 9 3" xfId="12377"/>
    <cellStyle name="Normal 17 7 2 9 3 2" xfId="28583"/>
    <cellStyle name="Normal 17 7 2 9 4" xfId="21022"/>
    <cellStyle name="Normal 17 7 3" xfId="526"/>
    <cellStyle name="Normal 17 7 3 10" xfId="5325"/>
    <cellStyle name="Normal 17 7 3 10 2" xfId="12874"/>
    <cellStyle name="Normal 17 7 3 10 2 2" xfId="29080"/>
    <cellStyle name="Normal 17 7 3 10 3" xfId="21531"/>
    <cellStyle name="Normal 17 7 3 11" xfId="9440"/>
    <cellStyle name="Normal 17 7 3 11 2" xfId="25646"/>
    <cellStyle name="Normal 17 7 3 12" xfId="17957"/>
    <cellStyle name="Normal 17 7 3 2" xfId="597"/>
    <cellStyle name="Normal 17 7 3 2 10" xfId="9507"/>
    <cellStyle name="Normal 17 7 3 2 10 2" xfId="25713"/>
    <cellStyle name="Normal 17 7 3 2 11" xfId="18025"/>
    <cellStyle name="Normal 17 7 3 2 2" xfId="2001"/>
    <cellStyle name="Normal 17 7 3 2 2 10" xfId="18306"/>
    <cellStyle name="Normal 17 7 3 2 2 2" xfId="2507"/>
    <cellStyle name="Normal 17 7 3 2 2 2 2" xfId="3354"/>
    <cellStyle name="Normal 17 7 3 2 2 2 2 2" xfId="7136"/>
    <cellStyle name="Normal 17 7 3 2 2 2 2 2 2" xfId="14647"/>
    <cellStyle name="Normal 17 7 3 2 2 2 2 2 2 2" xfId="30853"/>
    <cellStyle name="Normal 17 7 3 2 2 2 2 2 3" xfId="23342"/>
    <cellStyle name="Normal 17 7 3 2 2 2 2 3" xfId="11047"/>
    <cellStyle name="Normal 17 7 3 2 2 2 2 3 2" xfId="27253"/>
    <cellStyle name="Normal 17 7 3 2 2 2 2 4" xfId="19576"/>
    <cellStyle name="Normal 17 7 3 2 2 2 3" xfId="6291"/>
    <cellStyle name="Normal 17 7 3 2 2 2 3 2" xfId="13803"/>
    <cellStyle name="Normal 17 7 3 2 2 2 3 2 2" xfId="30009"/>
    <cellStyle name="Normal 17 7 3 2 2 2 3 3" xfId="22497"/>
    <cellStyle name="Normal 17 7 3 2 2 2 4" xfId="10203"/>
    <cellStyle name="Normal 17 7 3 2 2 2 4 2" xfId="26409"/>
    <cellStyle name="Normal 17 7 3 2 2 2 5" xfId="18731"/>
    <cellStyle name="Normal 17 7 3 2 2 3" xfId="2929"/>
    <cellStyle name="Normal 17 7 3 2 2 3 2" xfId="6713"/>
    <cellStyle name="Normal 17 7 3 2 2 3 2 2" xfId="14225"/>
    <cellStyle name="Normal 17 7 3 2 2 3 2 2 2" xfId="30431"/>
    <cellStyle name="Normal 17 7 3 2 2 3 2 3" xfId="22919"/>
    <cellStyle name="Normal 17 7 3 2 2 3 3" xfId="10625"/>
    <cellStyle name="Normal 17 7 3 2 2 3 3 2" xfId="26831"/>
    <cellStyle name="Normal 17 7 3 2 2 3 4" xfId="19153"/>
    <cellStyle name="Normal 17 7 3 2 2 4" xfId="3860"/>
    <cellStyle name="Normal 17 7 3 2 2 4 2" xfId="7570"/>
    <cellStyle name="Normal 17 7 3 2 2 4 2 2" xfId="15079"/>
    <cellStyle name="Normal 17 7 3 2 2 4 2 2 2" xfId="31285"/>
    <cellStyle name="Normal 17 7 3 2 2 4 2 3" xfId="23776"/>
    <cellStyle name="Normal 17 7 3 2 2 4 3" xfId="11470"/>
    <cellStyle name="Normal 17 7 3 2 2 4 3 2" xfId="27676"/>
    <cellStyle name="Normal 17 7 3 2 2 4 4" xfId="20071"/>
    <cellStyle name="Normal 17 7 3 2 2 5" xfId="4329"/>
    <cellStyle name="Normal 17 7 3 2 2 5 2" xfId="7999"/>
    <cellStyle name="Normal 17 7 3 2 2 5 2 2" xfId="15506"/>
    <cellStyle name="Normal 17 7 3 2 2 5 2 2 2" xfId="31712"/>
    <cellStyle name="Normal 17 7 3 2 2 5 2 3" xfId="24205"/>
    <cellStyle name="Normal 17 7 3 2 2 5 3" xfId="11892"/>
    <cellStyle name="Normal 17 7 3 2 2 5 3 2" xfId="28098"/>
    <cellStyle name="Normal 17 7 3 2 2 5 4" xfId="20535"/>
    <cellStyle name="Normal 17 7 3 2 2 6" xfId="4754"/>
    <cellStyle name="Normal 17 7 3 2 2 6 2" xfId="8424"/>
    <cellStyle name="Normal 17 7 3 2 2 6 2 2" xfId="15931"/>
    <cellStyle name="Normal 17 7 3 2 2 6 2 2 2" xfId="32137"/>
    <cellStyle name="Normal 17 7 3 2 2 6 2 3" xfId="24630"/>
    <cellStyle name="Normal 17 7 3 2 2 6 3" xfId="12317"/>
    <cellStyle name="Normal 17 7 3 2 2 6 3 2" xfId="28523"/>
    <cellStyle name="Normal 17 7 3 2 2 6 4" xfId="20960"/>
    <cellStyle name="Normal 17 7 3 2 2 7" xfId="5182"/>
    <cellStyle name="Normal 17 7 3 2 2 7 2" xfId="8847"/>
    <cellStyle name="Normal 17 7 3 2 2 7 2 2" xfId="16354"/>
    <cellStyle name="Normal 17 7 3 2 2 7 2 2 2" xfId="32560"/>
    <cellStyle name="Normal 17 7 3 2 2 7 2 3" xfId="25053"/>
    <cellStyle name="Normal 17 7 3 2 2 7 3" xfId="12739"/>
    <cellStyle name="Normal 17 7 3 2 2 7 3 2" xfId="28945"/>
    <cellStyle name="Normal 17 7 3 2 2 7 4" xfId="21388"/>
    <cellStyle name="Normal 17 7 3 2 2 8" xfId="5853"/>
    <cellStyle name="Normal 17 7 3 2 2 8 2" xfId="13368"/>
    <cellStyle name="Normal 17 7 3 2 2 8 2 2" xfId="29574"/>
    <cellStyle name="Normal 17 7 3 2 2 8 3" xfId="22059"/>
    <cellStyle name="Normal 17 7 3 2 2 9" xfId="9780"/>
    <cellStyle name="Normal 17 7 3 2 2 9 2" xfId="25986"/>
    <cellStyle name="Normal 17 7 3 2 3" xfId="2168"/>
    <cellStyle name="Normal 17 7 3 2 3 2" xfId="3081"/>
    <cellStyle name="Normal 17 7 3 2 3 2 2" xfId="6863"/>
    <cellStyle name="Normal 17 7 3 2 3 2 2 2" xfId="14374"/>
    <cellStyle name="Normal 17 7 3 2 3 2 2 2 2" xfId="30580"/>
    <cellStyle name="Normal 17 7 3 2 3 2 2 3" xfId="23069"/>
    <cellStyle name="Normal 17 7 3 2 3 2 3" xfId="10774"/>
    <cellStyle name="Normal 17 7 3 2 3 2 3 2" xfId="26980"/>
    <cellStyle name="Normal 17 7 3 2 3 2 4" xfId="19303"/>
    <cellStyle name="Normal 17 7 3 2 3 3" xfId="6007"/>
    <cellStyle name="Normal 17 7 3 2 3 3 2" xfId="13521"/>
    <cellStyle name="Normal 17 7 3 2 3 3 2 2" xfId="29727"/>
    <cellStyle name="Normal 17 7 3 2 3 3 3" xfId="22213"/>
    <cellStyle name="Normal 17 7 3 2 3 4" xfId="9930"/>
    <cellStyle name="Normal 17 7 3 2 3 4 2" xfId="26136"/>
    <cellStyle name="Normal 17 7 3 2 3 5" xfId="18457"/>
    <cellStyle name="Normal 17 7 3 2 4" xfId="2656"/>
    <cellStyle name="Normal 17 7 3 2 4 2" xfId="6440"/>
    <cellStyle name="Normal 17 7 3 2 4 2 2" xfId="13952"/>
    <cellStyle name="Normal 17 7 3 2 4 2 2 2" xfId="30158"/>
    <cellStyle name="Normal 17 7 3 2 4 2 3" xfId="22646"/>
    <cellStyle name="Normal 17 7 3 2 4 3" xfId="10352"/>
    <cellStyle name="Normal 17 7 3 2 4 3 2" xfId="26558"/>
    <cellStyle name="Normal 17 7 3 2 4 4" xfId="18880"/>
    <cellStyle name="Normal 17 7 3 2 5" xfId="3532"/>
    <cellStyle name="Normal 17 7 3 2 5 2" xfId="7290"/>
    <cellStyle name="Normal 17 7 3 2 5 2 2" xfId="14800"/>
    <cellStyle name="Normal 17 7 3 2 5 2 2 2" xfId="31006"/>
    <cellStyle name="Normal 17 7 3 2 5 2 3" xfId="23496"/>
    <cellStyle name="Normal 17 7 3 2 5 3" xfId="11197"/>
    <cellStyle name="Normal 17 7 3 2 5 3 2" xfId="27403"/>
    <cellStyle name="Normal 17 7 3 2 5 4" xfId="19750"/>
    <cellStyle name="Normal 17 7 3 2 6" xfId="4056"/>
    <cellStyle name="Normal 17 7 3 2 6 2" xfId="7726"/>
    <cellStyle name="Normal 17 7 3 2 6 2 2" xfId="15233"/>
    <cellStyle name="Normal 17 7 3 2 6 2 2 2" xfId="31439"/>
    <cellStyle name="Normal 17 7 3 2 6 2 3" xfId="23932"/>
    <cellStyle name="Normal 17 7 3 2 6 3" xfId="11619"/>
    <cellStyle name="Normal 17 7 3 2 6 3 2" xfId="27825"/>
    <cellStyle name="Normal 17 7 3 2 6 4" xfId="20262"/>
    <cellStyle name="Normal 17 7 3 2 7" xfId="4481"/>
    <cellStyle name="Normal 17 7 3 2 7 2" xfId="8151"/>
    <cellStyle name="Normal 17 7 3 2 7 2 2" xfId="15658"/>
    <cellStyle name="Normal 17 7 3 2 7 2 2 2" xfId="31864"/>
    <cellStyle name="Normal 17 7 3 2 7 2 3" xfId="24357"/>
    <cellStyle name="Normal 17 7 3 2 7 3" xfId="12044"/>
    <cellStyle name="Normal 17 7 3 2 7 3 2" xfId="28250"/>
    <cellStyle name="Normal 17 7 3 2 7 4" xfId="20687"/>
    <cellStyle name="Normal 17 7 3 2 8" xfId="4906"/>
    <cellStyle name="Normal 17 7 3 2 8 2" xfId="8574"/>
    <cellStyle name="Normal 17 7 3 2 8 2 2" xfId="16081"/>
    <cellStyle name="Normal 17 7 3 2 8 2 2 2" xfId="32287"/>
    <cellStyle name="Normal 17 7 3 2 8 2 3" xfId="24780"/>
    <cellStyle name="Normal 17 7 3 2 8 3" xfId="12466"/>
    <cellStyle name="Normal 17 7 3 2 8 3 2" xfId="28672"/>
    <cellStyle name="Normal 17 7 3 2 8 4" xfId="21112"/>
    <cellStyle name="Normal 17 7 3 2 9" xfId="5392"/>
    <cellStyle name="Normal 17 7 3 2 9 2" xfId="12941"/>
    <cellStyle name="Normal 17 7 3 2 9 2 2" xfId="29147"/>
    <cellStyle name="Normal 17 7 3 2 9 3" xfId="21598"/>
    <cellStyle name="Normal 17 7 3 3" xfId="2002"/>
    <cellStyle name="Normal 17 7 3 3 10" xfId="18307"/>
    <cellStyle name="Normal 17 7 3 3 2" xfId="2508"/>
    <cellStyle name="Normal 17 7 3 3 2 2" xfId="3355"/>
    <cellStyle name="Normal 17 7 3 3 2 2 2" xfId="7137"/>
    <cellStyle name="Normal 17 7 3 3 2 2 2 2" xfId="14648"/>
    <cellStyle name="Normal 17 7 3 3 2 2 2 2 2" xfId="30854"/>
    <cellStyle name="Normal 17 7 3 3 2 2 2 3" xfId="23343"/>
    <cellStyle name="Normal 17 7 3 3 2 2 3" xfId="11048"/>
    <cellStyle name="Normal 17 7 3 3 2 2 3 2" xfId="27254"/>
    <cellStyle name="Normal 17 7 3 3 2 2 4" xfId="19577"/>
    <cellStyle name="Normal 17 7 3 3 2 3" xfId="6292"/>
    <cellStyle name="Normal 17 7 3 3 2 3 2" xfId="13804"/>
    <cellStyle name="Normal 17 7 3 3 2 3 2 2" xfId="30010"/>
    <cellStyle name="Normal 17 7 3 3 2 3 3" xfId="22498"/>
    <cellStyle name="Normal 17 7 3 3 2 4" xfId="10204"/>
    <cellStyle name="Normal 17 7 3 3 2 4 2" xfId="26410"/>
    <cellStyle name="Normal 17 7 3 3 2 5" xfId="18732"/>
    <cellStyle name="Normal 17 7 3 3 3" xfId="2930"/>
    <cellStyle name="Normal 17 7 3 3 3 2" xfId="6714"/>
    <cellStyle name="Normal 17 7 3 3 3 2 2" xfId="14226"/>
    <cellStyle name="Normal 17 7 3 3 3 2 2 2" xfId="30432"/>
    <cellStyle name="Normal 17 7 3 3 3 2 3" xfId="22920"/>
    <cellStyle name="Normal 17 7 3 3 3 3" xfId="10626"/>
    <cellStyle name="Normal 17 7 3 3 3 3 2" xfId="26832"/>
    <cellStyle name="Normal 17 7 3 3 3 4" xfId="19154"/>
    <cellStyle name="Normal 17 7 3 3 4" xfId="3861"/>
    <cellStyle name="Normal 17 7 3 3 4 2" xfId="7571"/>
    <cellStyle name="Normal 17 7 3 3 4 2 2" xfId="15080"/>
    <cellStyle name="Normal 17 7 3 3 4 2 2 2" xfId="31286"/>
    <cellStyle name="Normal 17 7 3 3 4 2 3" xfId="23777"/>
    <cellStyle name="Normal 17 7 3 3 4 3" xfId="11471"/>
    <cellStyle name="Normal 17 7 3 3 4 3 2" xfId="27677"/>
    <cellStyle name="Normal 17 7 3 3 4 4" xfId="20072"/>
    <cellStyle name="Normal 17 7 3 3 5" xfId="4330"/>
    <cellStyle name="Normal 17 7 3 3 5 2" xfId="8000"/>
    <cellStyle name="Normal 17 7 3 3 5 2 2" xfId="15507"/>
    <cellStyle name="Normal 17 7 3 3 5 2 2 2" xfId="31713"/>
    <cellStyle name="Normal 17 7 3 3 5 2 3" xfId="24206"/>
    <cellStyle name="Normal 17 7 3 3 5 3" xfId="11893"/>
    <cellStyle name="Normal 17 7 3 3 5 3 2" xfId="28099"/>
    <cellStyle name="Normal 17 7 3 3 5 4" xfId="20536"/>
    <cellStyle name="Normal 17 7 3 3 6" xfId="4755"/>
    <cellStyle name="Normal 17 7 3 3 6 2" xfId="8425"/>
    <cellStyle name="Normal 17 7 3 3 6 2 2" xfId="15932"/>
    <cellStyle name="Normal 17 7 3 3 6 2 2 2" xfId="32138"/>
    <cellStyle name="Normal 17 7 3 3 6 2 3" xfId="24631"/>
    <cellStyle name="Normal 17 7 3 3 6 3" xfId="12318"/>
    <cellStyle name="Normal 17 7 3 3 6 3 2" xfId="28524"/>
    <cellStyle name="Normal 17 7 3 3 6 4" xfId="20961"/>
    <cellStyle name="Normal 17 7 3 3 7" xfId="5183"/>
    <cellStyle name="Normal 17 7 3 3 7 2" xfId="8848"/>
    <cellStyle name="Normal 17 7 3 3 7 2 2" xfId="16355"/>
    <cellStyle name="Normal 17 7 3 3 7 2 2 2" xfId="32561"/>
    <cellStyle name="Normal 17 7 3 3 7 2 3" xfId="25054"/>
    <cellStyle name="Normal 17 7 3 3 7 3" xfId="12740"/>
    <cellStyle name="Normal 17 7 3 3 7 3 2" xfId="28946"/>
    <cellStyle name="Normal 17 7 3 3 7 4" xfId="21389"/>
    <cellStyle name="Normal 17 7 3 3 8" xfId="5854"/>
    <cellStyle name="Normal 17 7 3 3 8 2" xfId="13369"/>
    <cellStyle name="Normal 17 7 3 3 8 2 2" xfId="29575"/>
    <cellStyle name="Normal 17 7 3 3 8 3" xfId="22060"/>
    <cellStyle name="Normal 17 7 3 3 9" xfId="9781"/>
    <cellStyle name="Normal 17 7 3 3 9 2" xfId="25987"/>
    <cellStyle name="Normal 17 7 3 4" xfId="2101"/>
    <cellStyle name="Normal 17 7 3 4 2" xfId="3014"/>
    <cellStyle name="Normal 17 7 3 4 2 2" xfId="6796"/>
    <cellStyle name="Normal 17 7 3 4 2 2 2" xfId="14307"/>
    <cellStyle name="Normal 17 7 3 4 2 2 2 2" xfId="30513"/>
    <cellStyle name="Normal 17 7 3 4 2 2 3" xfId="23002"/>
    <cellStyle name="Normal 17 7 3 4 2 3" xfId="10707"/>
    <cellStyle name="Normal 17 7 3 4 2 3 2" xfId="26913"/>
    <cellStyle name="Normal 17 7 3 4 2 4" xfId="19236"/>
    <cellStyle name="Normal 17 7 3 4 3" xfId="5940"/>
    <cellStyle name="Normal 17 7 3 4 3 2" xfId="13454"/>
    <cellStyle name="Normal 17 7 3 4 3 2 2" xfId="29660"/>
    <cellStyle name="Normal 17 7 3 4 3 3" xfId="22146"/>
    <cellStyle name="Normal 17 7 3 4 4" xfId="9863"/>
    <cellStyle name="Normal 17 7 3 4 4 2" xfId="26069"/>
    <cellStyle name="Normal 17 7 3 4 5" xfId="18390"/>
    <cellStyle name="Normal 17 7 3 5" xfId="2589"/>
    <cellStyle name="Normal 17 7 3 5 2" xfId="6373"/>
    <cellStyle name="Normal 17 7 3 5 2 2" xfId="13885"/>
    <cellStyle name="Normal 17 7 3 5 2 2 2" xfId="30091"/>
    <cellStyle name="Normal 17 7 3 5 2 3" xfId="22579"/>
    <cellStyle name="Normal 17 7 3 5 3" xfId="10285"/>
    <cellStyle name="Normal 17 7 3 5 3 2" xfId="26491"/>
    <cellStyle name="Normal 17 7 3 5 4" xfId="18813"/>
    <cellStyle name="Normal 17 7 3 6" xfId="3465"/>
    <cellStyle name="Normal 17 7 3 6 2" xfId="7223"/>
    <cellStyle name="Normal 17 7 3 6 2 2" xfId="14733"/>
    <cellStyle name="Normal 17 7 3 6 2 2 2" xfId="30939"/>
    <cellStyle name="Normal 17 7 3 6 2 3" xfId="23429"/>
    <cellStyle name="Normal 17 7 3 6 3" xfId="11130"/>
    <cellStyle name="Normal 17 7 3 6 3 2" xfId="27336"/>
    <cellStyle name="Normal 17 7 3 6 4" xfId="19683"/>
    <cellStyle name="Normal 17 7 3 7" xfId="3989"/>
    <cellStyle name="Normal 17 7 3 7 2" xfId="7659"/>
    <cellStyle name="Normal 17 7 3 7 2 2" xfId="15166"/>
    <cellStyle name="Normal 17 7 3 7 2 2 2" xfId="31372"/>
    <cellStyle name="Normal 17 7 3 7 2 3" xfId="23865"/>
    <cellStyle name="Normal 17 7 3 7 3" xfId="11552"/>
    <cellStyle name="Normal 17 7 3 7 3 2" xfId="27758"/>
    <cellStyle name="Normal 17 7 3 7 4" xfId="20195"/>
    <cellStyle name="Normal 17 7 3 8" xfId="4414"/>
    <cellStyle name="Normal 17 7 3 8 2" xfId="8084"/>
    <cellStyle name="Normal 17 7 3 8 2 2" xfId="15591"/>
    <cellStyle name="Normal 17 7 3 8 2 2 2" xfId="31797"/>
    <cellStyle name="Normal 17 7 3 8 2 3" xfId="24290"/>
    <cellStyle name="Normal 17 7 3 8 3" xfId="11977"/>
    <cellStyle name="Normal 17 7 3 8 3 2" xfId="28183"/>
    <cellStyle name="Normal 17 7 3 8 4" xfId="20620"/>
    <cellStyle name="Normal 17 7 3 9" xfId="4838"/>
    <cellStyle name="Normal 17 7 3 9 2" xfId="8507"/>
    <cellStyle name="Normal 17 7 3 9 2 2" xfId="16014"/>
    <cellStyle name="Normal 17 7 3 9 2 2 2" xfId="32220"/>
    <cellStyle name="Normal 17 7 3 9 2 3" xfId="24713"/>
    <cellStyle name="Normal 17 7 3 9 3" xfId="12399"/>
    <cellStyle name="Normal 17 7 3 9 3 2" xfId="28605"/>
    <cellStyle name="Normal 17 7 3 9 4" xfId="21044"/>
    <cellStyle name="Normal 17 7 4" xfId="553"/>
    <cellStyle name="Normal 17 7 4 10" xfId="9463"/>
    <cellStyle name="Normal 17 7 4 10 2" xfId="25669"/>
    <cellStyle name="Normal 17 7 4 11" xfId="17981"/>
    <cellStyle name="Normal 17 7 4 2" xfId="2003"/>
    <cellStyle name="Normal 17 7 4 2 10" xfId="18308"/>
    <cellStyle name="Normal 17 7 4 2 2" xfId="2509"/>
    <cellStyle name="Normal 17 7 4 2 2 2" xfId="3356"/>
    <cellStyle name="Normal 17 7 4 2 2 2 2" xfId="7138"/>
    <cellStyle name="Normal 17 7 4 2 2 2 2 2" xfId="14649"/>
    <cellStyle name="Normal 17 7 4 2 2 2 2 2 2" xfId="30855"/>
    <cellStyle name="Normal 17 7 4 2 2 2 2 3" xfId="23344"/>
    <cellStyle name="Normal 17 7 4 2 2 2 3" xfId="11049"/>
    <cellStyle name="Normal 17 7 4 2 2 2 3 2" xfId="27255"/>
    <cellStyle name="Normal 17 7 4 2 2 2 4" xfId="19578"/>
    <cellStyle name="Normal 17 7 4 2 2 3" xfId="6293"/>
    <cellStyle name="Normal 17 7 4 2 2 3 2" xfId="13805"/>
    <cellStyle name="Normal 17 7 4 2 2 3 2 2" xfId="30011"/>
    <cellStyle name="Normal 17 7 4 2 2 3 3" xfId="22499"/>
    <cellStyle name="Normal 17 7 4 2 2 4" xfId="10205"/>
    <cellStyle name="Normal 17 7 4 2 2 4 2" xfId="26411"/>
    <cellStyle name="Normal 17 7 4 2 2 5" xfId="18733"/>
    <cellStyle name="Normal 17 7 4 2 3" xfId="2931"/>
    <cellStyle name="Normal 17 7 4 2 3 2" xfId="6715"/>
    <cellStyle name="Normal 17 7 4 2 3 2 2" xfId="14227"/>
    <cellStyle name="Normal 17 7 4 2 3 2 2 2" xfId="30433"/>
    <cellStyle name="Normal 17 7 4 2 3 2 3" xfId="22921"/>
    <cellStyle name="Normal 17 7 4 2 3 3" xfId="10627"/>
    <cellStyle name="Normal 17 7 4 2 3 3 2" xfId="26833"/>
    <cellStyle name="Normal 17 7 4 2 3 4" xfId="19155"/>
    <cellStyle name="Normal 17 7 4 2 4" xfId="3862"/>
    <cellStyle name="Normal 17 7 4 2 4 2" xfId="7572"/>
    <cellStyle name="Normal 17 7 4 2 4 2 2" xfId="15081"/>
    <cellStyle name="Normal 17 7 4 2 4 2 2 2" xfId="31287"/>
    <cellStyle name="Normal 17 7 4 2 4 2 3" xfId="23778"/>
    <cellStyle name="Normal 17 7 4 2 4 3" xfId="11472"/>
    <cellStyle name="Normal 17 7 4 2 4 3 2" xfId="27678"/>
    <cellStyle name="Normal 17 7 4 2 4 4" xfId="20073"/>
    <cellStyle name="Normal 17 7 4 2 5" xfId="4331"/>
    <cellStyle name="Normal 17 7 4 2 5 2" xfId="8001"/>
    <cellStyle name="Normal 17 7 4 2 5 2 2" xfId="15508"/>
    <cellStyle name="Normal 17 7 4 2 5 2 2 2" xfId="31714"/>
    <cellStyle name="Normal 17 7 4 2 5 2 3" xfId="24207"/>
    <cellStyle name="Normal 17 7 4 2 5 3" xfId="11894"/>
    <cellStyle name="Normal 17 7 4 2 5 3 2" xfId="28100"/>
    <cellStyle name="Normal 17 7 4 2 5 4" xfId="20537"/>
    <cellStyle name="Normal 17 7 4 2 6" xfId="4756"/>
    <cellStyle name="Normal 17 7 4 2 6 2" xfId="8426"/>
    <cellStyle name="Normal 17 7 4 2 6 2 2" xfId="15933"/>
    <cellStyle name="Normal 17 7 4 2 6 2 2 2" xfId="32139"/>
    <cellStyle name="Normal 17 7 4 2 6 2 3" xfId="24632"/>
    <cellStyle name="Normal 17 7 4 2 6 3" xfId="12319"/>
    <cellStyle name="Normal 17 7 4 2 6 3 2" xfId="28525"/>
    <cellStyle name="Normal 17 7 4 2 6 4" xfId="20962"/>
    <cellStyle name="Normal 17 7 4 2 7" xfId="5184"/>
    <cellStyle name="Normal 17 7 4 2 7 2" xfId="8849"/>
    <cellStyle name="Normal 17 7 4 2 7 2 2" xfId="16356"/>
    <cellStyle name="Normal 17 7 4 2 7 2 2 2" xfId="32562"/>
    <cellStyle name="Normal 17 7 4 2 7 2 3" xfId="25055"/>
    <cellStyle name="Normal 17 7 4 2 7 3" xfId="12741"/>
    <cellStyle name="Normal 17 7 4 2 7 3 2" xfId="28947"/>
    <cellStyle name="Normal 17 7 4 2 7 4" xfId="21390"/>
    <cellStyle name="Normal 17 7 4 2 8" xfId="5855"/>
    <cellStyle name="Normal 17 7 4 2 8 2" xfId="13370"/>
    <cellStyle name="Normal 17 7 4 2 8 2 2" xfId="29576"/>
    <cellStyle name="Normal 17 7 4 2 8 3" xfId="22061"/>
    <cellStyle name="Normal 17 7 4 2 9" xfId="9782"/>
    <cellStyle name="Normal 17 7 4 2 9 2" xfId="25988"/>
    <cellStyle name="Normal 17 7 4 3" xfId="2124"/>
    <cellStyle name="Normal 17 7 4 3 2" xfId="3037"/>
    <cellStyle name="Normal 17 7 4 3 2 2" xfId="6819"/>
    <cellStyle name="Normal 17 7 4 3 2 2 2" xfId="14330"/>
    <cellStyle name="Normal 17 7 4 3 2 2 2 2" xfId="30536"/>
    <cellStyle name="Normal 17 7 4 3 2 2 3" xfId="23025"/>
    <cellStyle name="Normal 17 7 4 3 2 3" xfId="10730"/>
    <cellStyle name="Normal 17 7 4 3 2 3 2" xfId="26936"/>
    <cellStyle name="Normal 17 7 4 3 2 4" xfId="19259"/>
    <cellStyle name="Normal 17 7 4 3 3" xfId="5963"/>
    <cellStyle name="Normal 17 7 4 3 3 2" xfId="13477"/>
    <cellStyle name="Normal 17 7 4 3 3 2 2" xfId="29683"/>
    <cellStyle name="Normal 17 7 4 3 3 3" xfId="22169"/>
    <cellStyle name="Normal 17 7 4 3 4" xfId="9886"/>
    <cellStyle name="Normal 17 7 4 3 4 2" xfId="26092"/>
    <cellStyle name="Normal 17 7 4 3 5" xfId="18413"/>
    <cellStyle name="Normal 17 7 4 4" xfId="2612"/>
    <cellStyle name="Normal 17 7 4 4 2" xfId="6396"/>
    <cellStyle name="Normal 17 7 4 4 2 2" xfId="13908"/>
    <cellStyle name="Normal 17 7 4 4 2 2 2" xfId="30114"/>
    <cellStyle name="Normal 17 7 4 4 2 3" xfId="22602"/>
    <cellStyle name="Normal 17 7 4 4 3" xfId="10308"/>
    <cellStyle name="Normal 17 7 4 4 3 2" xfId="26514"/>
    <cellStyle name="Normal 17 7 4 4 4" xfId="18836"/>
    <cellStyle name="Normal 17 7 4 5" xfId="3488"/>
    <cellStyle name="Normal 17 7 4 5 2" xfId="7246"/>
    <cellStyle name="Normal 17 7 4 5 2 2" xfId="14756"/>
    <cellStyle name="Normal 17 7 4 5 2 2 2" xfId="30962"/>
    <cellStyle name="Normal 17 7 4 5 2 3" xfId="23452"/>
    <cellStyle name="Normal 17 7 4 5 3" xfId="11153"/>
    <cellStyle name="Normal 17 7 4 5 3 2" xfId="27359"/>
    <cellStyle name="Normal 17 7 4 5 4" xfId="19706"/>
    <cellStyle name="Normal 17 7 4 6" xfId="4012"/>
    <cellStyle name="Normal 17 7 4 6 2" xfId="7682"/>
    <cellStyle name="Normal 17 7 4 6 2 2" xfId="15189"/>
    <cellStyle name="Normal 17 7 4 6 2 2 2" xfId="31395"/>
    <cellStyle name="Normal 17 7 4 6 2 3" xfId="23888"/>
    <cellStyle name="Normal 17 7 4 6 3" xfId="11575"/>
    <cellStyle name="Normal 17 7 4 6 3 2" xfId="27781"/>
    <cellStyle name="Normal 17 7 4 6 4" xfId="20218"/>
    <cellStyle name="Normal 17 7 4 7" xfId="4437"/>
    <cellStyle name="Normal 17 7 4 7 2" xfId="8107"/>
    <cellStyle name="Normal 17 7 4 7 2 2" xfId="15614"/>
    <cellStyle name="Normal 17 7 4 7 2 2 2" xfId="31820"/>
    <cellStyle name="Normal 17 7 4 7 2 3" xfId="24313"/>
    <cellStyle name="Normal 17 7 4 7 3" xfId="12000"/>
    <cellStyle name="Normal 17 7 4 7 3 2" xfId="28206"/>
    <cellStyle name="Normal 17 7 4 7 4" xfId="20643"/>
    <cellStyle name="Normal 17 7 4 8" xfId="4862"/>
    <cellStyle name="Normal 17 7 4 8 2" xfId="8530"/>
    <cellStyle name="Normal 17 7 4 8 2 2" xfId="16037"/>
    <cellStyle name="Normal 17 7 4 8 2 2 2" xfId="32243"/>
    <cellStyle name="Normal 17 7 4 8 2 3" xfId="24736"/>
    <cellStyle name="Normal 17 7 4 8 3" xfId="12422"/>
    <cellStyle name="Normal 17 7 4 8 3 2" xfId="28628"/>
    <cellStyle name="Normal 17 7 4 8 4" xfId="21068"/>
    <cellStyle name="Normal 17 7 4 9" xfId="5348"/>
    <cellStyle name="Normal 17 7 4 9 2" xfId="12897"/>
    <cellStyle name="Normal 17 7 4 9 2 2" xfId="29103"/>
    <cellStyle name="Normal 17 7 4 9 3" xfId="21554"/>
    <cellStyle name="Normal 17 7 5" xfId="2004"/>
    <cellStyle name="Normal 17 7 5 10" xfId="18309"/>
    <cellStyle name="Normal 17 7 5 2" xfId="2510"/>
    <cellStyle name="Normal 17 7 5 2 2" xfId="3357"/>
    <cellStyle name="Normal 17 7 5 2 2 2" xfId="7139"/>
    <cellStyle name="Normal 17 7 5 2 2 2 2" xfId="14650"/>
    <cellStyle name="Normal 17 7 5 2 2 2 2 2" xfId="30856"/>
    <cellStyle name="Normal 17 7 5 2 2 2 3" xfId="23345"/>
    <cellStyle name="Normal 17 7 5 2 2 3" xfId="11050"/>
    <cellStyle name="Normal 17 7 5 2 2 3 2" xfId="27256"/>
    <cellStyle name="Normal 17 7 5 2 2 4" xfId="19579"/>
    <cellStyle name="Normal 17 7 5 2 3" xfId="6294"/>
    <cellStyle name="Normal 17 7 5 2 3 2" xfId="13806"/>
    <cellStyle name="Normal 17 7 5 2 3 2 2" xfId="30012"/>
    <cellStyle name="Normal 17 7 5 2 3 3" xfId="22500"/>
    <cellStyle name="Normal 17 7 5 2 4" xfId="10206"/>
    <cellStyle name="Normal 17 7 5 2 4 2" xfId="26412"/>
    <cellStyle name="Normal 17 7 5 2 5" xfId="18734"/>
    <cellStyle name="Normal 17 7 5 3" xfId="2932"/>
    <cellStyle name="Normal 17 7 5 3 2" xfId="6716"/>
    <cellStyle name="Normal 17 7 5 3 2 2" xfId="14228"/>
    <cellStyle name="Normal 17 7 5 3 2 2 2" xfId="30434"/>
    <cellStyle name="Normal 17 7 5 3 2 3" xfId="22922"/>
    <cellStyle name="Normal 17 7 5 3 3" xfId="10628"/>
    <cellStyle name="Normal 17 7 5 3 3 2" xfId="26834"/>
    <cellStyle name="Normal 17 7 5 3 4" xfId="19156"/>
    <cellStyle name="Normal 17 7 5 4" xfId="3863"/>
    <cellStyle name="Normal 17 7 5 4 2" xfId="7573"/>
    <cellStyle name="Normal 17 7 5 4 2 2" xfId="15082"/>
    <cellStyle name="Normal 17 7 5 4 2 2 2" xfId="31288"/>
    <cellStyle name="Normal 17 7 5 4 2 3" xfId="23779"/>
    <cellStyle name="Normal 17 7 5 4 3" xfId="11473"/>
    <cellStyle name="Normal 17 7 5 4 3 2" xfId="27679"/>
    <cellStyle name="Normal 17 7 5 4 4" xfId="20074"/>
    <cellStyle name="Normal 17 7 5 5" xfId="4332"/>
    <cellStyle name="Normal 17 7 5 5 2" xfId="8002"/>
    <cellStyle name="Normal 17 7 5 5 2 2" xfId="15509"/>
    <cellStyle name="Normal 17 7 5 5 2 2 2" xfId="31715"/>
    <cellStyle name="Normal 17 7 5 5 2 3" xfId="24208"/>
    <cellStyle name="Normal 17 7 5 5 3" xfId="11895"/>
    <cellStyle name="Normal 17 7 5 5 3 2" xfId="28101"/>
    <cellStyle name="Normal 17 7 5 5 4" xfId="20538"/>
    <cellStyle name="Normal 17 7 5 6" xfId="4757"/>
    <cellStyle name="Normal 17 7 5 6 2" xfId="8427"/>
    <cellStyle name="Normal 17 7 5 6 2 2" xfId="15934"/>
    <cellStyle name="Normal 17 7 5 6 2 2 2" xfId="32140"/>
    <cellStyle name="Normal 17 7 5 6 2 3" xfId="24633"/>
    <cellStyle name="Normal 17 7 5 6 3" xfId="12320"/>
    <cellStyle name="Normal 17 7 5 6 3 2" xfId="28526"/>
    <cellStyle name="Normal 17 7 5 6 4" xfId="20963"/>
    <cellStyle name="Normal 17 7 5 7" xfId="5185"/>
    <cellStyle name="Normal 17 7 5 7 2" xfId="8850"/>
    <cellStyle name="Normal 17 7 5 7 2 2" xfId="16357"/>
    <cellStyle name="Normal 17 7 5 7 2 2 2" xfId="32563"/>
    <cellStyle name="Normal 17 7 5 7 2 3" xfId="25056"/>
    <cellStyle name="Normal 17 7 5 7 3" xfId="12742"/>
    <cellStyle name="Normal 17 7 5 7 3 2" xfId="28948"/>
    <cellStyle name="Normal 17 7 5 7 4" xfId="21391"/>
    <cellStyle name="Normal 17 7 5 8" xfId="5856"/>
    <cellStyle name="Normal 17 7 5 8 2" xfId="13371"/>
    <cellStyle name="Normal 17 7 5 8 2 2" xfId="29577"/>
    <cellStyle name="Normal 17 7 5 8 3" xfId="22062"/>
    <cellStyle name="Normal 17 7 5 9" xfId="9783"/>
    <cellStyle name="Normal 17 7 5 9 2" xfId="25989"/>
    <cellStyle name="Normal 17 7 6" xfId="2057"/>
    <cellStyle name="Normal 17 7 6 2" xfId="2970"/>
    <cellStyle name="Normal 17 7 6 2 2" xfId="6752"/>
    <cellStyle name="Normal 17 7 6 2 2 2" xfId="14263"/>
    <cellStyle name="Normal 17 7 6 2 2 2 2" xfId="30469"/>
    <cellStyle name="Normal 17 7 6 2 2 3" xfId="22958"/>
    <cellStyle name="Normal 17 7 6 2 3" xfId="10663"/>
    <cellStyle name="Normal 17 7 6 2 3 2" xfId="26869"/>
    <cellStyle name="Normal 17 7 6 2 4" xfId="19192"/>
    <cellStyle name="Normal 17 7 6 3" xfId="5896"/>
    <cellStyle name="Normal 17 7 6 3 2" xfId="13410"/>
    <cellStyle name="Normal 17 7 6 3 2 2" xfId="29616"/>
    <cellStyle name="Normal 17 7 6 3 3" xfId="22102"/>
    <cellStyle name="Normal 17 7 6 4" xfId="9819"/>
    <cellStyle name="Normal 17 7 6 4 2" xfId="26025"/>
    <cellStyle name="Normal 17 7 6 5" xfId="18346"/>
    <cellStyle name="Normal 17 7 7" xfId="2545"/>
    <cellStyle name="Normal 17 7 7 2" xfId="6329"/>
    <cellStyle name="Normal 17 7 7 2 2" xfId="13841"/>
    <cellStyle name="Normal 17 7 7 2 2 2" xfId="30047"/>
    <cellStyle name="Normal 17 7 7 2 3" xfId="22535"/>
    <cellStyle name="Normal 17 7 7 3" xfId="10241"/>
    <cellStyle name="Normal 17 7 7 3 2" xfId="26447"/>
    <cellStyle name="Normal 17 7 7 4" xfId="18769"/>
    <cellStyle name="Normal 17 7 8" xfId="3421"/>
    <cellStyle name="Normal 17 7 8 2" xfId="7179"/>
    <cellStyle name="Normal 17 7 8 2 2" xfId="14689"/>
    <cellStyle name="Normal 17 7 8 2 2 2" xfId="30895"/>
    <cellStyle name="Normal 17 7 8 2 3" xfId="23385"/>
    <cellStyle name="Normal 17 7 8 3" xfId="11086"/>
    <cellStyle name="Normal 17 7 8 3 2" xfId="27292"/>
    <cellStyle name="Normal 17 7 8 4" xfId="19639"/>
    <cellStyle name="Normal 17 7 9" xfId="3945"/>
    <cellStyle name="Normal 17 7 9 2" xfId="7615"/>
    <cellStyle name="Normal 17 7 9 2 2" xfId="15122"/>
    <cellStyle name="Normal 17 7 9 2 2 2" xfId="31328"/>
    <cellStyle name="Normal 17 7 9 2 3" xfId="23821"/>
    <cellStyle name="Normal 17 7 9 3" xfId="11508"/>
    <cellStyle name="Normal 17 7 9 3 2" xfId="27714"/>
    <cellStyle name="Normal 17 7 9 4" xfId="20151"/>
    <cellStyle name="Normal 17 8" xfId="363"/>
    <cellStyle name="Normal 17 8 10" xfId="5246"/>
    <cellStyle name="Normal 17 8 10 2" xfId="12795"/>
    <cellStyle name="Normal 17 8 10 2 2" xfId="29001"/>
    <cellStyle name="Normal 17 8 10 3" xfId="21452"/>
    <cellStyle name="Normal 17 8 11" xfId="9375"/>
    <cellStyle name="Normal 17 8 11 2" xfId="25581"/>
    <cellStyle name="Normal 17 8 12" xfId="17890"/>
    <cellStyle name="Normal 17 8 2" xfId="530"/>
    <cellStyle name="Normal 17 8 2 10" xfId="9442"/>
    <cellStyle name="Normal 17 8 2 10 2" xfId="25648"/>
    <cellStyle name="Normal 17 8 2 11" xfId="17959"/>
    <cellStyle name="Normal 17 8 2 2" xfId="2005"/>
    <cellStyle name="Normal 17 8 2 2 10" xfId="18310"/>
    <cellStyle name="Normal 17 8 2 2 2" xfId="2511"/>
    <cellStyle name="Normal 17 8 2 2 2 2" xfId="3358"/>
    <cellStyle name="Normal 17 8 2 2 2 2 2" xfId="7140"/>
    <cellStyle name="Normal 17 8 2 2 2 2 2 2" xfId="14651"/>
    <cellStyle name="Normal 17 8 2 2 2 2 2 2 2" xfId="30857"/>
    <cellStyle name="Normal 17 8 2 2 2 2 2 3" xfId="23346"/>
    <cellStyle name="Normal 17 8 2 2 2 2 3" xfId="11051"/>
    <cellStyle name="Normal 17 8 2 2 2 2 3 2" xfId="27257"/>
    <cellStyle name="Normal 17 8 2 2 2 2 4" xfId="19580"/>
    <cellStyle name="Normal 17 8 2 2 2 3" xfId="6295"/>
    <cellStyle name="Normal 17 8 2 2 2 3 2" xfId="13807"/>
    <cellStyle name="Normal 17 8 2 2 2 3 2 2" xfId="30013"/>
    <cellStyle name="Normal 17 8 2 2 2 3 3" xfId="22501"/>
    <cellStyle name="Normal 17 8 2 2 2 4" xfId="10207"/>
    <cellStyle name="Normal 17 8 2 2 2 4 2" xfId="26413"/>
    <cellStyle name="Normal 17 8 2 2 2 5" xfId="18735"/>
    <cellStyle name="Normal 17 8 2 2 3" xfId="2933"/>
    <cellStyle name="Normal 17 8 2 2 3 2" xfId="6717"/>
    <cellStyle name="Normal 17 8 2 2 3 2 2" xfId="14229"/>
    <cellStyle name="Normal 17 8 2 2 3 2 2 2" xfId="30435"/>
    <cellStyle name="Normal 17 8 2 2 3 2 3" xfId="22923"/>
    <cellStyle name="Normal 17 8 2 2 3 3" xfId="10629"/>
    <cellStyle name="Normal 17 8 2 2 3 3 2" xfId="26835"/>
    <cellStyle name="Normal 17 8 2 2 3 4" xfId="19157"/>
    <cellStyle name="Normal 17 8 2 2 4" xfId="3864"/>
    <cellStyle name="Normal 17 8 2 2 4 2" xfId="7574"/>
    <cellStyle name="Normal 17 8 2 2 4 2 2" xfId="15083"/>
    <cellStyle name="Normal 17 8 2 2 4 2 2 2" xfId="31289"/>
    <cellStyle name="Normal 17 8 2 2 4 2 3" xfId="23780"/>
    <cellStyle name="Normal 17 8 2 2 4 3" xfId="11474"/>
    <cellStyle name="Normal 17 8 2 2 4 3 2" xfId="27680"/>
    <cellStyle name="Normal 17 8 2 2 4 4" xfId="20075"/>
    <cellStyle name="Normal 17 8 2 2 5" xfId="4333"/>
    <cellStyle name="Normal 17 8 2 2 5 2" xfId="8003"/>
    <cellStyle name="Normal 17 8 2 2 5 2 2" xfId="15510"/>
    <cellStyle name="Normal 17 8 2 2 5 2 2 2" xfId="31716"/>
    <cellStyle name="Normal 17 8 2 2 5 2 3" xfId="24209"/>
    <cellStyle name="Normal 17 8 2 2 5 3" xfId="11896"/>
    <cellStyle name="Normal 17 8 2 2 5 3 2" xfId="28102"/>
    <cellStyle name="Normal 17 8 2 2 5 4" xfId="20539"/>
    <cellStyle name="Normal 17 8 2 2 6" xfId="4758"/>
    <cellStyle name="Normal 17 8 2 2 6 2" xfId="8428"/>
    <cellStyle name="Normal 17 8 2 2 6 2 2" xfId="15935"/>
    <cellStyle name="Normal 17 8 2 2 6 2 2 2" xfId="32141"/>
    <cellStyle name="Normal 17 8 2 2 6 2 3" xfId="24634"/>
    <cellStyle name="Normal 17 8 2 2 6 3" xfId="12321"/>
    <cellStyle name="Normal 17 8 2 2 6 3 2" xfId="28527"/>
    <cellStyle name="Normal 17 8 2 2 6 4" xfId="20964"/>
    <cellStyle name="Normal 17 8 2 2 7" xfId="5186"/>
    <cellStyle name="Normal 17 8 2 2 7 2" xfId="8851"/>
    <cellStyle name="Normal 17 8 2 2 7 2 2" xfId="16358"/>
    <cellStyle name="Normal 17 8 2 2 7 2 2 2" xfId="32564"/>
    <cellStyle name="Normal 17 8 2 2 7 2 3" xfId="25057"/>
    <cellStyle name="Normal 17 8 2 2 7 3" xfId="12743"/>
    <cellStyle name="Normal 17 8 2 2 7 3 2" xfId="28949"/>
    <cellStyle name="Normal 17 8 2 2 7 4" xfId="21392"/>
    <cellStyle name="Normal 17 8 2 2 8" xfId="5857"/>
    <cellStyle name="Normal 17 8 2 2 8 2" xfId="13372"/>
    <cellStyle name="Normal 17 8 2 2 8 2 2" xfId="29578"/>
    <cellStyle name="Normal 17 8 2 2 8 3" xfId="22063"/>
    <cellStyle name="Normal 17 8 2 2 9" xfId="9784"/>
    <cellStyle name="Normal 17 8 2 2 9 2" xfId="25990"/>
    <cellStyle name="Normal 17 8 2 3" xfId="2103"/>
    <cellStyle name="Normal 17 8 2 3 2" xfId="3016"/>
    <cellStyle name="Normal 17 8 2 3 2 2" xfId="6798"/>
    <cellStyle name="Normal 17 8 2 3 2 2 2" xfId="14309"/>
    <cellStyle name="Normal 17 8 2 3 2 2 2 2" xfId="30515"/>
    <cellStyle name="Normal 17 8 2 3 2 2 3" xfId="23004"/>
    <cellStyle name="Normal 17 8 2 3 2 3" xfId="10709"/>
    <cellStyle name="Normal 17 8 2 3 2 3 2" xfId="26915"/>
    <cellStyle name="Normal 17 8 2 3 2 4" xfId="19238"/>
    <cellStyle name="Normal 17 8 2 3 3" xfId="5942"/>
    <cellStyle name="Normal 17 8 2 3 3 2" xfId="13456"/>
    <cellStyle name="Normal 17 8 2 3 3 2 2" xfId="29662"/>
    <cellStyle name="Normal 17 8 2 3 3 3" xfId="22148"/>
    <cellStyle name="Normal 17 8 2 3 4" xfId="9865"/>
    <cellStyle name="Normal 17 8 2 3 4 2" xfId="26071"/>
    <cellStyle name="Normal 17 8 2 3 5" xfId="18392"/>
    <cellStyle name="Normal 17 8 2 4" xfId="2591"/>
    <cellStyle name="Normal 17 8 2 4 2" xfId="6375"/>
    <cellStyle name="Normal 17 8 2 4 2 2" xfId="13887"/>
    <cellStyle name="Normal 17 8 2 4 2 2 2" xfId="30093"/>
    <cellStyle name="Normal 17 8 2 4 2 3" xfId="22581"/>
    <cellStyle name="Normal 17 8 2 4 3" xfId="10287"/>
    <cellStyle name="Normal 17 8 2 4 3 2" xfId="26493"/>
    <cellStyle name="Normal 17 8 2 4 4" xfId="18815"/>
    <cellStyle name="Normal 17 8 2 5" xfId="3467"/>
    <cellStyle name="Normal 17 8 2 5 2" xfId="7225"/>
    <cellStyle name="Normal 17 8 2 5 2 2" xfId="14735"/>
    <cellStyle name="Normal 17 8 2 5 2 2 2" xfId="30941"/>
    <cellStyle name="Normal 17 8 2 5 2 3" xfId="23431"/>
    <cellStyle name="Normal 17 8 2 5 3" xfId="11132"/>
    <cellStyle name="Normal 17 8 2 5 3 2" xfId="27338"/>
    <cellStyle name="Normal 17 8 2 5 4" xfId="19685"/>
    <cellStyle name="Normal 17 8 2 6" xfId="3991"/>
    <cellStyle name="Normal 17 8 2 6 2" xfId="7661"/>
    <cellStyle name="Normal 17 8 2 6 2 2" xfId="15168"/>
    <cellStyle name="Normal 17 8 2 6 2 2 2" xfId="31374"/>
    <cellStyle name="Normal 17 8 2 6 2 3" xfId="23867"/>
    <cellStyle name="Normal 17 8 2 6 3" xfId="11554"/>
    <cellStyle name="Normal 17 8 2 6 3 2" xfId="27760"/>
    <cellStyle name="Normal 17 8 2 6 4" xfId="20197"/>
    <cellStyle name="Normal 17 8 2 7" xfId="4416"/>
    <cellStyle name="Normal 17 8 2 7 2" xfId="8086"/>
    <cellStyle name="Normal 17 8 2 7 2 2" xfId="15593"/>
    <cellStyle name="Normal 17 8 2 7 2 2 2" xfId="31799"/>
    <cellStyle name="Normal 17 8 2 7 2 3" xfId="24292"/>
    <cellStyle name="Normal 17 8 2 7 3" xfId="11979"/>
    <cellStyle name="Normal 17 8 2 7 3 2" xfId="28185"/>
    <cellStyle name="Normal 17 8 2 7 4" xfId="20622"/>
    <cellStyle name="Normal 17 8 2 8" xfId="4840"/>
    <cellStyle name="Normal 17 8 2 8 2" xfId="8509"/>
    <cellStyle name="Normal 17 8 2 8 2 2" xfId="16016"/>
    <cellStyle name="Normal 17 8 2 8 2 2 2" xfId="32222"/>
    <cellStyle name="Normal 17 8 2 8 2 3" xfId="24715"/>
    <cellStyle name="Normal 17 8 2 8 3" xfId="12401"/>
    <cellStyle name="Normal 17 8 2 8 3 2" xfId="28607"/>
    <cellStyle name="Normal 17 8 2 8 4" xfId="21046"/>
    <cellStyle name="Normal 17 8 2 9" xfId="5327"/>
    <cellStyle name="Normal 17 8 2 9 2" xfId="12876"/>
    <cellStyle name="Normal 17 8 2 9 2 2" xfId="29082"/>
    <cellStyle name="Normal 17 8 2 9 3" xfId="21533"/>
    <cellStyle name="Normal 17 8 3" xfId="2006"/>
    <cellStyle name="Normal 17 8 3 10" xfId="18311"/>
    <cellStyle name="Normal 17 8 3 2" xfId="2512"/>
    <cellStyle name="Normal 17 8 3 2 2" xfId="3359"/>
    <cellStyle name="Normal 17 8 3 2 2 2" xfId="7141"/>
    <cellStyle name="Normal 17 8 3 2 2 2 2" xfId="14652"/>
    <cellStyle name="Normal 17 8 3 2 2 2 2 2" xfId="30858"/>
    <cellStyle name="Normal 17 8 3 2 2 2 3" xfId="23347"/>
    <cellStyle name="Normal 17 8 3 2 2 3" xfId="11052"/>
    <cellStyle name="Normal 17 8 3 2 2 3 2" xfId="27258"/>
    <cellStyle name="Normal 17 8 3 2 2 4" xfId="19581"/>
    <cellStyle name="Normal 17 8 3 2 3" xfId="6296"/>
    <cellStyle name="Normal 17 8 3 2 3 2" xfId="13808"/>
    <cellStyle name="Normal 17 8 3 2 3 2 2" xfId="30014"/>
    <cellStyle name="Normal 17 8 3 2 3 3" xfId="22502"/>
    <cellStyle name="Normal 17 8 3 2 4" xfId="10208"/>
    <cellStyle name="Normal 17 8 3 2 4 2" xfId="26414"/>
    <cellStyle name="Normal 17 8 3 2 5" xfId="18736"/>
    <cellStyle name="Normal 17 8 3 3" xfId="2934"/>
    <cellStyle name="Normal 17 8 3 3 2" xfId="6718"/>
    <cellStyle name="Normal 17 8 3 3 2 2" xfId="14230"/>
    <cellStyle name="Normal 17 8 3 3 2 2 2" xfId="30436"/>
    <cellStyle name="Normal 17 8 3 3 2 3" xfId="22924"/>
    <cellStyle name="Normal 17 8 3 3 3" xfId="10630"/>
    <cellStyle name="Normal 17 8 3 3 3 2" xfId="26836"/>
    <cellStyle name="Normal 17 8 3 3 4" xfId="19158"/>
    <cellStyle name="Normal 17 8 3 4" xfId="3865"/>
    <cellStyle name="Normal 17 8 3 4 2" xfId="7575"/>
    <cellStyle name="Normal 17 8 3 4 2 2" xfId="15084"/>
    <cellStyle name="Normal 17 8 3 4 2 2 2" xfId="31290"/>
    <cellStyle name="Normal 17 8 3 4 2 3" xfId="23781"/>
    <cellStyle name="Normal 17 8 3 4 3" xfId="11475"/>
    <cellStyle name="Normal 17 8 3 4 3 2" xfId="27681"/>
    <cellStyle name="Normal 17 8 3 4 4" xfId="20076"/>
    <cellStyle name="Normal 17 8 3 5" xfId="4334"/>
    <cellStyle name="Normal 17 8 3 5 2" xfId="8004"/>
    <cellStyle name="Normal 17 8 3 5 2 2" xfId="15511"/>
    <cellStyle name="Normal 17 8 3 5 2 2 2" xfId="31717"/>
    <cellStyle name="Normal 17 8 3 5 2 3" xfId="24210"/>
    <cellStyle name="Normal 17 8 3 5 3" xfId="11897"/>
    <cellStyle name="Normal 17 8 3 5 3 2" xfId="28103"/>
    <cellStyle name="Normal 17 8 3 5 4" xfId="20540"/>
    <cellStyle name="Normal 17 8 3 6" xfId="4759"/>
    <cellStyle name="Normal 17 8 3 6 2" xfId="8429"/>
    <cellStyle name="Normal 17 8 3 6 2 2" xfId="15936"/>
    <cellStyle name="Normal 17 8 3 6 2 2 2" xfId="32142"/>
    <cellStyle name="Normal 17 8 3 6 2 3" xfId="24635"/>
    <cellStyle name="Normal 17 8 3 6 3" xfId="12322"/>
    <cellStyle name="Normal 17 8 3 6 3 2" xfId="28528"/>
    <cellStyle name="Normal 17 8 3 6 4" xfId="20965"/>
    <cellStyle name="Normal 17 8 3 7" xfId="5187"/>
    <cellStyle name="Normal 17 8 3 7 2" xfId="8852"/>
    <cellStyle name="Normal 17 8 3 7 2 2" xfId="16359"/>
    <cellStyle name="Normal 17 8 3 7 2 2 2" xfId="32565"/>
    <cellStyle name="Normal 17 8 3 7 2 3" xfId="25058"/>
    <cellStyle name="Normal 17 8 3 7 3" xfId="12744"/>
    <cellStyle name="Normal 17 8 3 7 3 2" xfId="28950"/>
    <cellStyle name="Normal 17 8 3 7 4" xfId="21393"/>
    <cellStyle name="Normal 17 8 3 8" xfId="5858"/>
    <cellStyle name="Normal 17 8 3 8 2" xfId="13373"/>
    <cellStyle name="Normal 17 8 3 8 2 2" xfId="29579"/>
    <cellStyle name="Normal 17 8 3 8 3" xfId="22064"/>
    <cellStyle name="Normal 17 8 3 9" xfId="9785"/>
    <cellStyle name="Normal 17 8 3 9 2" xfId="25991"/>
    <cellStyle name="Normal 17 8 4" xfId="2036"/>
    <cellStyle name="Normal 17 8 4 2" xfId="2949"/>
    <cellStyle name="Normal 17 8 4 2 2" xfId="6731"/>
    <cellStyle name="Normal 17 8 4 2 2 2" xfId="14242"/>
    <cellStyle name="Normal 17 8 4 2 2 2 2" xfId="30448"/>
    <cellStyle name="Normal 17 8 4 2 2 3" xfId="22937"/>
    <cellStyle name="Normal 17 8 4 2 3" xfId="10642"/>
    <cellStyle name="Normal 17 8 4 2 3 2" xfId="26848"/>
    <cellStyle name="Normal 17 8 4 2 4" xfId="19171"/>
    <cellStyle name="Normal 17 8 4 3" xfId="5875"/>
    <cellStyle name="Normal 17 8 4 3 2" xfId="13389"/>
    <cellStyle name="Normal 17 8 4 3 2 2" xfId="29595"/>
    <cellStyle name="Normal 17 8 4 3 3" xfId="22081"/>
    <cellStyle name="Normal 17 8 4 4" xfId="9798"/>
    <cellStyle name="Normal 17 8 4 4 2" xfId="26004"/>
    <cellStyle name="Normal 17 8 4 5" xfId="18325"/>
    <cellStyle name="Normal 17 8 5" xfId="2524"/>
    <cellStyle name="Normal 17 8 5 2" xfId="6308"/>
    <cellStyle name="Normal 17 8 5 2 2" xfId="13820"/>
    <cellStyle name="Normal 17 8 5 2 2 2" xfId="30026"/>
    <cellStyle name="Normal 17 8 5 2 3" xfId="22514"/>
    <cellStyle name="Normal 17 8 5 3" xfId="10220"/>
    <cellStyle name="Normal 17 8 5 3 2" xfId="26426"/>
    <cellStyle name="Normal 17 8 5 4" xfId="18748"/>
    <cellStyle name="Normal 17 8 6" xfId="3395"/>
    <cellStyle name="Normal 17 8 6 2" xfId="7157"/>
    <cellStyle name="Normal 17 8 6 2 2" xfId="14668"/>
    <cellStyle name="Normal 17 8 6 2 2 2" xfId="30874"/>
    <cellStyle name="Normal 17 8 6 2 3" xfId="23363"/>
    <cellStyle name="Normal 17 8 6 3" xfId="11065"/>
    <cellStyle name="Normal 17 8 6 3 2" xfId="27271"/>
    <cellStyle name="Normal 17 8 6 4" xfId="19613"/>
    <cellStyle name="Normal 17 8 7" xfId="3924"/>
    <cellStyle name="Normal 17 8 7 2" xfId="7594"/>
    <cellStyle name="Normal 17 8 7 2 2" xfId="15101"/>
    <cellStyle name="Normal 17 8 7 2 2 2" xfId="31307"/>
    <cellStyle name="Normal 17 8 7 2 3" xfId="23800"/>
    <cellStyle name="Normal 17 8 7 3" xfId="11487"/>
    <cellStyle name="Normal 17 8 7 3 2" xfId="27693"/>
    <cellStyle name="Normal 17 8 7 4" xfId="20130"/>
    <cellStyle name="Normal 17 8 8" xfId="4349"/>
    <cellStyle name="Normal 17 8 8 2" xfId="8019"/>
    <cellStyle name="Normal 17 8 8 2 2" xfId="15526"/>
    <cellStyle name="Normal 17 8 8 2 2 2" xfId="31732"/>
    <cellStyle name="Normal 17 8 8 2 3" xfId="24225"/>
    <cellStyle name="Normal 17 8 8 3" xfId="11912"/>
    <cellStyle name="Normal 17 8 8 3 2" xfId="28118"/>
    <cellStyle name="Normal 17 8 8 4" xfId="20555"/>
    <cellStyle name="Normal 17 8 9" xfId="4771"/>
    <cellStyle name="Normal 17 8 9 2" xfId="8441"/>
    <cellStyle name="Normal 17 8 9 2 2" xfId="15948"/>
    <cellStyle name="Normal 17 8 9 2 2 2" xfId="32154"/>
    <cellStyle name="Normal 17 8 9 2 3" xfId="24647"/>
    <cellStyle name="Normal 17 8 9 3" xfId="12334"/>
    <cellStyle name="Normal 17 8 9 3 2" xfId="28540"/>
    <cellStyle name="Normal 17 8 9 4" xfId="20977"/>
    <cellStyle name="Normal 17 9" xfId="483"/>
    <cellStyle name="Normal 17 9 10" xfId="5282"/>
    <cellStyle name="Normal 17 9 10 2" xfId="12831"/>
    <cellStyle name="Normal 17 9 10 2 2" xfId="29037"/>
    <cellStyle name="Normal 17 9 10 3" xfId="21488"/>
    <cellStyle name="Normal 17 9 11" xfId="9397"/>
    <cellStyle name="Normal 17 9 11 2" xfId="25603"/>
    <cellStyle name="Normal 17 9 12" xfId="17914"/>
    <cellStyle name="Normal 17 9 2" xfId="554"/>
    <cellStyle name="Normal 17 9 2 10" xfId="9464"/>
    <cellStyle name="Normal 17 9 2 10 2" xfId="25670"/>
    <cellStyle name="Normal 17 9 2 11" xfId="17982"/>
    <cellStyle name="Normal 17 9 2 2" xfId="2007"/>
    <cellStyle name="Normal 17 9 2 2 10" xfId="18312"/>
    <cellStyle name="Normal 17 9 2 2 2" xfId="2513"/>
    <cellStyle name="Normal 17 9 2 2 2 2" xfId="3360"/>
    <cellStyle name="Normal 17 9 2 2 2 2 2" xfId="7142"/>
    <cellStyle name="Normal 17 9 2 2 2 2 2 2" xfId="14653"/>
    <cellStyle name="Normal 17 9 2 2 2 2 2 2 2" xfId="30859"/>
    <cellStyle name="Normal 17 9 2 2 2 2 2 3" xfId="23348"/>
    <cellStyle name="Normal 17 9 2 2 2 2 3" xfId="11053"/>
    <cellStyle name="Normal 17 9 2 2 2 2 3 2" xfId="27259"/>
    <cellStyle name="Normal 17 9 2 2 2 2 4" xfId="19582"/>
    <cellStyle name="Normal 17 9 2 2 2 3" xfId="6297"/>
    <cellStyle name="Normal 17 9 2 2 2 3 2" xfId="13809"/>
    <cellStyle name="Normal 17 9 2 2 2 3 2 2" xfId="30015"/>
    <cellStyle name="Normal 17 9 2 2 2 3 3" xfId="22503"/>
    <cellStyle name="Normal 17 9 2 2 2 4" xfId="10209"/>
    <cellStyle name="Normal 17 9 2 2 2 4 2" xfId="26415"/>
    <cellStyle name="Normal 17 9 2 2 2 5" xfId="18737"/>
    <cellStyle name="Normal 17 9 2 2 3" xfId="2935"/>
    <cellStyle name="Normal 17 9 2 2 3 2" xfId="6719"/>
    <cellStyle name="Normal 17 9 2 2 3 2 2" xfId="14231"/>
    <cellStyle name="Normal 17 9 2 2 3 2 2 2" xfId="30437"/>
    <cellStyle name="Normal 17 9 2 2 3 2 3" xfId="22925"/>
    <cellStyle name="Normal 17 9 2 2 3 3" xfId="10631"/>
    <cellStyle name="Normal 17 9 2 2 3 3 2" xfId="26837"/>
    <cellStyle name="Normal 17 9 2 2 3 4" xfId="19159"/>
    <cellStyle name="Normal 17 9 2 2 4" xfId="3866"/>
    <cellStyle name="Normal 17 9 2 2 4 2" xfId="7576"/>
    <cellStyle name="Normal 17 9 2 2 4 2 2" xfId="15085"/>
    <cellStyle name="Normal 17 9 2 2 4 2 2 2" xfId="31291"/>
    <cellStyle name="Normal 17 9 2 2 4 2 3" xfId="23782"/>
    <cellStyle name="Normal 17 9 2 2 4 3" xfId="11476"/>
    <cellStyle name="Normal 17 9 2 2 4 3 2" xfId="27682"/>
    <cellStyle name="Normal 17 9 2 2 4 4" xfId="20077"/>
    <cellStyle name="Normal 17 9 2 2 5" xfId="4335"/>
    <cellStyle name="Normal 17 9 2 2 5 2" xfId="8005"/>
    <cellStyle name="Normal 17 9 2 2 5 2 2" xfId="15512"/>
    <cellStyle name="Normal 17 9 2 2 5 2 2 2" xfId="31718"/>
    <cellStyle name="Normal 17 9 2 2 5 2 3" xfId="24211"/>
    <cellStyle name="Normal 17 9 2 2 5 3" xfId="11898"/>
    <cellStyle name="Normal 17 9 2 2 5 3 2" xfId="28104"/>
    <cellStyle name="Normal 17 9 2 2 5 4" xfId="20541"/>
    <cellStyle name="Normal 17 9 2 2 6" xfId="4760"/>
    <cellStyle name="Normal 17 9 2 2 6 2" xfId="8430"/>
    <cellStyle name="Normal 17 9 2 2 6 2 2" xfId="15937"/>
    <cellStyle name="Normal 17 9 2 2 6 2 2 2" xfId="32143"/>
    <cellStyle name="Normal 17 9 2 2 6 2 3" xfId="24636"/>
    <cellStyle name="Normal 17 9 2 2 6 3" xfId="12323"/>
    <cellStyle name="Normal 17 9 2 2 6 3 2" xfId="28529"/>
    <cellStyle name="Normal 17 9 2 2 6 4" xfId="20966"/>
    <cellStyle name="Normal 17 9 2 2 7" xfId="5188"/>
    <cellStyle name="Normal 17 9 2 2 7 2" xfId="8853"/>
    <cellStyle name="Normal 17 9 2 2 7 2 2" xfId="16360"/>
    <cellStyle name="Normal 17 9 2 2 7 2 2 2" xfId="32566"/>
    <cellStyle name="Normal 17 9 2 2 7 2 3" xfId="25059"/>
    <cellStyle name="Normal 17 9 2 2 7 3" xfId="12745"/>
    <cellStyle name="Normal 17 9 2 2 7 3 2" xfId="28951"/>
    <cellStyle name="Normal 17 9 2 2 7 4" xfId="21394"/>
    <cellStyle name="Normal 17 9 2 2 8" xfId="5859"/>
    <cellStyle name="Normal 17 9 2 2 8 2" xfId="13374"/>
    <cellStyle name="Normal 17 9 2 2 8 2 2" xfId="29580"/>
    <cellStyle name="Normal 17 9 2 2 8 3" xfId="22065"/>
    <cellStyle name="Normal 17 9 2 2 9" xfId="9786"/>
    <cellStyle name="Normal 17 9 2 2 9 2" xfId="25992"/>
    <cellStyle name="Normal 17 9 2 3" xfId="2125"/>
    <cellStyle name="Normal 17 9 2 3 2" xfId="3038"/>
    <cellStyle name="Normal 17 9 2 3 2 2" xfId="6820"/>
    <cellStyle name="Normal 17 9 2 3 2 2 2" xfId="14331"/>
    <cellStyle name="Normal 17 9 2 3 2 2 2 2" xfId="30537"/>
    <cellStyle name="Normal 17 9 2 3 2 2 3" xfId="23026"/>
    <cellStyle name="Normal 17 9 2 3 2 3" xfId="10731"/>
    <cellStyle name="Normal 17 9 2 3 2 3 2" xfId="26937"/>
    <cellStyle name="Normal 17 9 2 3 2 4" xfId="19260"/>
    <cellStyle name="Normal 17 9 2 3 3" xfId="5964"/>
    <cellStyle name="Normal 17 9 2 3 3 2" xfId="13478"/>
    <cellStyle name="Normal 17 9 2 3 3 2 2" xfId="29684"/>
    <cellStyle name="Normal 17 9 2 3 3 3" xfId="22170"/>
    <cellStyle name="Normal 17 9 2 3 4" xfId="9887"/>
    <cellStyle name="Normal 17 9 2 3 4 2" xfId="26093"/>
    <cellStyle name="Normal 17 9 2 3 5" xfId="18414"/>
    <cellStyle name="Normal 17 9 2 4" xfId="2613"/>
    <cellStyle name="Normal 17 9 2 4 2" xfId="6397"/>
    <cellStyle name="Normal 17 9 2 4 2 2" xfId="13909"/>
    <cellStyle name="Normal 17 9 2 4 2 2 2" xfId="30115"/>
    <cellStyle name="Normal 17 9 2 4 2 3" xfId="22603"/>
    <cellStyle name="Normal 17 9 2 4 3" xfId="10309"/>
    <cellStyle name="Normal 17 9 2 4 3 2" xfId="26515"/>
    <cellStyle name="Normal 17 9 2 4 4" xfId="18837"/>
    <cellStyle name="Normal 17 9 2 5" xfId="3489"/>
    <cellStyle name="Normal 17 9 2 5 2" xfId="7247"/>
    <cellStyle name="Normal 17 9 2 5 2 2" xfId="14757"/>
    <cellStyle name="Normal 17 9 2 5 2 2 2" xfId="30963"/>
    <cellStyle name="Normal 17 9 2 5 2 3" xfId="23453"/>
    <cellStyle name="Normal 17 9 2 5 3" xfId="11154"/>
    <cellStyle name="Normal 17 9 2 5 3 2" xfId="27360"/>
    <cellStyle name="Normal 17 9 2 5 4" xfId="19707"/>
    <cellStyle name="Normal 17 9 2 6" xfId="4013"/>
    <cellStyle name="Normal 17 9 2 6 2" xfId="7683"/>
    <cellStyle name="Normal 17 9 2 6 2 2" xfId="15190"/>
    <cellStyle name="Normal 17 9 2 6 2 2 2" xfId="31396"/>
    <cellStyle name="Normal 17 9 2 6 2 3" xfId="23889"/>
    <cellStyle name="Normal 17 9 2 6 3" xfId="11576"/>
    <cellStyle name="Normal 17 9 2 6 3 2" xfId="27782"/>
    <cellStyle name="Normal 17 9 2 6 4" xfId="20219"/>
    <cellStyle name="Normal 17 9 2 7" xfId="4438"/>
    <cellStyle name="Normal 17 9 2 7 2" xfId="8108"/>
    <cellStyle name="Normal 17 9 2 7 2 2" xfId="15615"/>
    <cellStyle name="Normal 17 9 2 7 2 2 2" xfId="31821"/>
    <cellStyle name="Normal 17 9 2 7 2 3" xfId="24314"/>
    <cellStyle name="Normal 17 9 2 7 3" xfId="12001"/>
    <cellStyle name="Normal 17 9 2 7 3 2" xfId="28207"/>
    <cellStyle name="Normal 17 9 2 7 4" xfId="20644"/>
    <cellStyle name="Normal 17 9 2 8" xfId="4863"/>
    <cellStyle name="Normal 17 9 2 8 2" xfId="8531"/>
    <cellStyle name="Normal 17 9 2 8 2 2" xfId="16038"/>
    <cellStyle name="Normal 17 9 2 8 2 2 2" xfId="32244"/>
    <cellStyle name="Normal 17 9 2 8 2 3" xfId="24737"/>
    <cellStyle name="Normal 17 9 2 8 3" xfId="12423"/>
    <cellStyle name="Normal 17 9 2 8 3 2" xfId="28629"/>
    <cellStyle name="Normal 17 9 2 8 4" xfId="21069"/>
    <cellStyle name="Normal 17 9 2 9" xfId="5349"/>
    <cellStyle name="Normal 17 9 2 9 2" xfId="12898"/>
    <cellStyle name="Normal 17 9 2 9 2 2" xfId="29104"/>
    <cellStyle name="Normal 17 9 2 9 3" xfId="21555"/>
    <cellStyle name="Normal 17 9 3" xfId="2008"/>
    <cellStyle name="Normal 17 9 3 10" xfId="18313"/>
    <cellStyle name="Normal 17 9 3 2" xfId="2514"/>
    <cellStyle name="Normal 17 9 3 2 2" xfId="3361"/>
    <cellStyle name="Normal 17 9 3 2 2 2" xfId="7143"/>
    <cellStyle name="Normal 17 9 3 2 2 2 2" xfId="14654"/>
    <cellStyle name="Normal 17 9 3 2 2 2 2 2" xfId="30860"/>
    <cellStyle name="Normal 17 9 3 2 2 2 3" xfId="23349"/>
    <cellStyle name="Normal 17 9 3 2 2 3" xfId="11054"/>
    <cellStyle name="Normal 17 9 3 2 2 3 2" xfId="27260"/>
    <cellStyle name="Normal 17 9 3 2 2 4" xfId="19583"/>
    <cellStyle name="Normal 17 9 3 2 3" xfId="6298"/>
    <cellStyle name="Normal 17 9 3 2 3 2" xfId="13810"/>
    <cellStyle name="Normal 17 9 3 2 3 2 2" xfId="30016"/>
    <cellStyle name="Normal 17 9 3 2 3 3" xfId="22504"/>
    <cellStyle name="Normal 17 9 3 2 4" xfId="10210"/>
    <cellStyle name="Normal 17 9 3 2 4 2" xfId="26416"/>
    <cellStyle name="Normal 17 9 3 2 5" xfId="18738"/>
    <cellStyle name="Normal 17 9 3 3" xfId="2936"/>
    <cellStyle name="Normal 17 9 3 3 2" xfId="6720"/>
    <cellStyle name="Normal 17 9 3 3 2 2" xfId="14232"/>
    <cellStyle name="Normal 17 9 3 3 2 2 2" xfId="30438"/>
    <cellStyle name="Normal 17 9 3 3 2 3" xfId="22926"/>
    <cellStyle name="Normal 17 9 3 3 3" xfId="10632"/>
    <cellStyle name="Normal 17 9 3 3 3 2" xfId="26838"/>
    <cellStyle name="Normal 17 9 3 3 4" xfId="19160"/>
    <cellStyle name="Normal 17 9 3 4" xfId="3867"/>
    <cellStyle name="Normal 17 9 3 4 2" xfId="7577"/>
    <cellStyle name="Normal 17 9 3 4 2 2" xfId="15086"/>
    <cellStyle name="Normal 17 9 3 4 2 2 2" xfId="31292"/>
    <cellStyle name="Normal 17 9 3 4 2 3" xfId="23783"/>
    <cellStyle name="Normal 17 9 3 4 3" xfId="11477"/>
    <cellStyle name="Normal 17 9 3 4 3 2" xfId="27683"/>
    <cellStyle name="Normal 17 9 3 4 4" xfId="20078"/>
    <cellStyle name="Normal 17 9 3 5" xfId="4336"/>
    <cellStyle name="Normal 17 9 3 5 2" xfId="8006"/>
    <cellStyle name="Normal 17 9 3 5 2 2" xfId="15513"/>
    <cellStyle name="Normal 17 9 3 5 2 2 2" xfId="31719"/>
    <cellStyle name="Normal 17 9 3 5 2 3" xfId="24212"/>
    <cellStyle name="Normal 17 9 3 5 3" xfId="11899"/>
    <cellStyle name="Normal 17 9 3 5 3 2" xfId="28105"/>
    <cellStyle name="Normal 17 9 3 5 4" xfId="20542"/>
    <cellStyle name="Normal 17 9 3 6" xfId="4761"/>
    <cellStyle name="Normal 17 9 3 6 2" xfId="8431"/>
    <cellStyle name="Normal 17 9 3 6 2 2" xfId="15938"/>
    <cellStyle name="Normal 17 9 3 6 2 2 2" xfId="32144"/>
    <cellStyle name="Normal 17 9 3 6 2 3" xfId="24637"/>
    <cellStyle name="Normal 17 9 3 6 3" xfId="12324"/>
    <cellStyle name="Normal 17 9 3 6 3 2" xfId="28530"/>
    <cellStyle name="Normal 17 9 3 6 4" xfId="20967"/>
    <cellStyle name="Normal 17 9 3 7" xfId="5189"/>
    <cellStyle name="Normal 17 9 3 7 2" xfId="8854"/>
    <cellStyle name="Normal 17 9 3 7 2 2" xfId="16361"/>
    <cellStyle name="Normal 17 9 3 7 2 2 2" xfId="32567"/>
    <cellStyle name="Normal 17 9 3 7 2 3" xfId="25060"/>
    <cellStyle name="Normal 17 9 3 7 3" xfId="12746"/>
    <cellStyle name="Normal 17 9 3 7 3 2" xfId="28952"/>
    <cellStyle name="Normal 17 9 3 7 4" xfId="21395"/>
    <cellStyle name="Normal 17 9 3 8" xfId="5860"/>
    <cellStyle name="Normal 17 9 3 8 2" xfId="13375"/>
    <cellStyle name="Normal 17 9 3 8 2 2" xfId="29581"/>
    <cellStyle name="Normal 17 9 3 8 3" xfId="22066"/>
    <cellStyle name="Normal 17 9 3 9" xfId="9787"/>
    <cellStyle name="Normal 17 9 3 9 2" xfId="25993"/>
    <cellStyle name="Normal 17 9 4" xfId="2058"/>
    <cellStyle name="Normal 17 9 4 2" xfId="2971"/>
    <cellStyle name="Normal 17 9 4 2 2" xfId="6753"/>
    <cellStyle name="Normal 17 9 4 2 2 2" xfId="14264"/>
    <cellStyle name="Normal 17 9 4 2 2 2 2" xfId="30470"/>
    <cellStyle name="Normal 17 9 4 2 2 3" xfId="22959"/>
    <cellStyle name="Normal 17 9 4 2 3" xfId="10664"/>
    <cellStyle name="Normal 17 9 4 2 3 2" xfId="26870"/>
    <cellStyle name="Normal 17 9 4 2 4" xfId="19193"/>
    <cellStyle name="Normal 17 9 4 3" xfId="5897"/>
    <cellStyle name="Normal 17 9 4 3 2" xfId="13411"/>
    <cellStyle name="Normal 17 9 4 3 2 2" xfId="29617"/>
    <cellStyle name="Normal 17 9 4 3 3" xfId="22103"/>
    <cellStyle name="Normal 17 9 4 4" xfId="9820"/>
    <cellStyle name="Normal 17 9 4 4 2" xfId="26026"/>
    <cellStyle name="Normal 17 9 4 5" xfId="18347"/>
    <cellStyle name="Normal 17 9 5" xfId="2546"/>
    <cellStyle name="Normal 17 9 5 2" xfId="6330"/>
    <cellStyle name="Normal 17 9 5 2 2" xfId="13842"/>
    <cellStyle name="Normal 17 9 5 2 2 2" xfId="30048"/>
    <cellStyle name="Normal 17 9 5 2 3" xfId="22536"/>
    <cellStyle name="Normal 17 9 5 3" xfId="10242"/>
    <cellStyle name="Normal 17 9 5 3 2" xfId="26448"/>
    <cellStyle name="Normal 17 9 5 4" xfId="18770"/>
    <cellStyle name="Normal 17 9 6" xfId="3422"/>
    <cellStyle name="Normal 17 9 6 2" xfId="7180"/>
    <cellStyle name="Normal 17 9 6 2 2" xfId="14690"/>
    <cellStyle name="Normal 17 9 6 2 2 2" xfId="30896"/>
    <cellStyle name="Normal 17 9 6 2 3" xfId="23386"/>
    <cellStyle name="Normal 17 9 6 3" xfId="11087"/>
    <cellStyle name="Normal 17 9 6 3 2" xfId="27293"/>
    <cellStyle name="Normal 17 9 6 4" xfId="19640"/>
    <cellStyle name="Normal 17 9 7" xfId="3946"/>
    <cellStyle name="Normal 17 9 7 2" xfId="7616"/>
    <cellStyle name="Normal 17 9 7 2 2" xfId="15123"/>
    <cellStyle name="Normal 17 9 7 2 2 2" xfId="31329"/>
    <cellStyle name="Normal 17 9 7 2 3" xfId="23822"/>
    <cellStyle name="Normal 17 9 7 3" xfId="11509"/>
    <cellStyle name="Normal 17 9 7 3 2" xfId="27715"/>
    <cellStyle name="Normal 17 9 7 4" xfId="20152"/>
    <cellStyle name="Normal 17 9 8" xfId="4371"/>
    <cellStyle name="Normal 17 9 8 2" xfId="8041"/>
    <cellStyle name="Normal 17 9 8 2 2" xfId="15548"/>
    <cellStyle name="Normal 17 9 8 2 2 2" xfId="31754"/>
    <cellStyle name="Normal 17 9 8 2 3" xfId="24247"/>
    <cellStyle name="Normal 17 9 8 3" xfId="11934"/>
    <cellStyle name="Normal 17 9 8 3 2" xfId="28140"/>
    <cellStyle name="Normal 17 9 8 4" xfId="20577"/>
    <cellStyle name="Normal 17 9 9" xfId="4795"/>
    <cellStyle name="Normal 17 9 9 2" xfId="8464"/>
    <cellStyle name="Normal 17 9 9 2 2" xfId="15971"/>
    <cellStyle name="Normal 17 9 9 2 2 2" xfId="32177"/>
    <cellStyle name="Normal 17 9 9 2 3" xfId="24670"/>
    <cellStyle name="Normal 17 9 9 3" xfId="12356"/>
    <cellStyle name="Normal 17 9 9 3 2" xfId="28562"/>
    <cellStyle name="Normal 17 9 9 4" xfId="21001"/>
    <cellStyle name="Normal 18" xfId="297"/>
    <cellStyle name="Normal 18 2" xfId="380"/>
    <cellStyle name="Normal 18 2 2" xfId="1562"/>
    <cellStyle name="Normal 18 2 3" xfId="1133"/>
    <cellStyle name="Normal 18 3" xfId="364"/>
    <cellStyle name="Normal 18 3 2" xfId="2009"/>
    <cellStyle name="Normal 18 4" xfId="616"/>
    <cellStyle name="Normal 19" xfId="298"/>
    <cellStyle name="Normal 19 2" xfId="617"/>
    <cellStyle name="Normal 19 2 2" xfId="1170"/>
    <cellStyle name="Normal 19 2 3" xfId="1090"/>
    <cellStyle name="Normal 19 3" xfId="1169"/>
    <cellStyle name="Normal 19 4" xfId="1515"/>
    <cellStyle name="Normal 19 5" xfId="715"/>
    <cellStyle name="Normal 2" xfId="299"/>
    <cellStyle name="Normal 2 2" xfId="1"/>
    <cellStyle name="Normal 2 2 2" xfId="531"/>
    <cellStyle name="Normal 2 2 2 2" xfId="2010"/>
    <cellStyle name="Normal 2 2 3" xfId="1171"/>
    <cellStyle name="Normal 2 3" xfId="1516"/>
    <cellStyle name="Normal 2 4" xfId="1030"/>
    <cellStyle name="Normal 2 5" xfId="2030"/>
    <cellStyle name="Normal 2 5 2" xfId="2"/>
    <cellStyle name="Normal 2 5 3" xfId="2946"/>
    <cellStyle name="Normal 2 6" xfId="16860"/>
    <cellStyle name="Normal 20" xfId="660"/>
    <cellStyle name="Normal 20 2" xfId="1132"/>
    <cellStyle name="Normal 20 2 2" xfId="1561"/>
    <cellStyle name="Normal 20 3" xfId="1048"/>
    <cellStyle name="Normal 20 4" xfId="1790"/>
    <cellStyle name="Normal 20 5" xfId="1813"/>
    <cellStyle name="Normal 20 5 10" xfId="18120"/>
    <cellStyle name="Normal 20 5 2" xfId="2322"/>
    <cellStyle name="Normal 20 5 2 2" xfId="3169"/>
    <cellStyle name="Normal 20 5 2 2 2" xfId="6951"/>
    <cellStyle name="Normal 20 5 2 2 2 2" xfId="14462"/>
    <cellStyle name="Normal 20 5 2 2 2 2 2" xfId="30668"/>
    <cellStyle name="Normal 20 5 2 2 2 3" xfId="23157"/>
    <cellStyle name="Normal 20 5 2 2 3" xfId="10862"/>
    <cellStyle name="Normal 20 5 2 2 3 2" xfId="27068"/>
    <cellStyle name="Normal 20 5 2 2 4" xfId="19391"/>
    <cellStyle name="Normal 20 5 2 3" xfId="6106"/>
    <cellStyle name="Normal 20 5 2 3 2" xfId="13618"/>
    <cellStyle name="Normal 20 5 2 3 2 2" xfId="29824"/>
    <cellStyle name="Normal 20 5 2 3 3" xfId="22312"/>
    <cellStyle name="Normal 20 5 2 4" xfId="10018"/>
    <cellStyle name="Normal 20 5 2 4 2" xfId="26224"/>
    <cellStyle name="Normal 20 5 2 5" xfId="18546"/>
    <cellStyle name="Normal 20 5 3" xfId="2744"/>
    <cellStyle name="Normal 20 5 3 2" xfId="6528"/>
    <cellStyle name="Normal 20 5 3 2 2" xfId="14040"/>
    <cellStyle name="Normal 20 5 3 2 2 2" xfId="30246"/>
    <cellStyle name="Normal 20 5 3 2 3" xfId="22734"/>
    <cellStyle name="Normal 20 5 3 3" xfId="10440"/>
    <cellStyle name="Normal 20 5 3 3 2" xfId="26646"/>
    <cellStyle name="Normal 20 5 3 4" xfId="18968"/>
    <cellStyle name="Normal 20 5 4" xfId="3675"/>
    <cellStyle name="Normal 20 5 4 2" xfId="7385"/>
    <cellStyle name="Normal 20 5 4 2 2" xfId="14894"/>
    <cellStyle name="Normal 20 5 4 2 2 2" xfId="31100"/>
    <cellStyle name="Normal 20 5 4 2 3" xfId="23591"/>
    <cellStyle name="Normal 20 5 4 3" xfId="11285"/>
    <cellStyle name="Normal 20 5 4 3 2" xfId="27491"/>
    <cellStyle name="Normal 20 5 4 4" xfId="19886"/>
    <cellStyle name="Normal 20 5 5" xfId="4144"/>
    <cellStyle name="Normal 20 5 5 2" xfId="7814"/>
    <cellStyle name="Normal 20 5 5 2 2" xfId="15321"/>
    <cellStyle name="Normal 20 5 5 2 2 2" xfId="31527"/>
    <cellStyle name="Normal 20 5 5 2 3" xfId="24020"/>
    <cellStyle name="Normal 20 5 5 3" xfId="11707"/>
    <cellStyle name="Normal 20 5 5 3 2" xfId="27913"/>
    <cellStyle name="Normal 20 5 5 4" xfId="20350"/>
    <cellStyle name="Normal 20 5 6" xfId="4569"/>
    <cellStyle name="Normal 20 5 6 2" xfId="8239"/>
    <cellStyle name="Normal 20 5 6 2 2" xfId="15746"/>
    <cellStyle name="Normal 20 5 6 2 2 2" xfId="31952"/>
    <cellStyle name="Normal 20 5 6 2 3" xfId="24445"/>
    <cellStyle name="Normal 20 5 6 3" xfId="12132"/>
    <cellStyle name="Normal 20 5 6 3 2" xfId="28338"/>
    <cellStyle name="Normal 20 5 6 4" xfId="20775"/>
    <cellStyle name="Normal 20 5 7" xfId="4996"/>
    <cellStyle name="Normal 20 5 7 2" xfId="8662"/>
    <cellStyle name="Normal 20 5 7 2 2" xfId="16169"/>
    <cellStyle name="Normal 20 5 7 2 2 2" xfId="32375"/>
    <cellStyle name="Normal 20 5 7 2 3" xfId="24868"/>
    <cellStyle name="Normal 20 5 7 3" xfId="12554"/>
    <cellStyle name="Normal 20 5 7 3 2" xfId="28760"/>
    <cellStyle name="Normal 20 5 7 4" xfId="21202"/>
    <cellStyle name="Normal 20 5 8" xfId="5668"/>
    <cellStyle name="Normal 20 5 8 2" xfId="13183"/>
    <cellStyle name="Normal 20 5 8 2 2" xfId="29389"/>
    <cellStyle name="Normal 20 5 8 3" xfId="21874"/>
    <cellStyle name="Normal 20 5 9" xfId="9595"/>
    <cellStyle name="Normal 20 5 9 2" xfId="25801"/>
    <cellStyle name="Normal 21" xfId="661"/>
    <cellStyle name="Normal 21 2" xfId="1131"/>
    <cellStyle name="Normal 21 2 2" xfId="1560"/>
    <cellStyle name="Normal 21 3" xfId="1082"/>
    <cellStyle name="Normal 22" xfId="1097"/>
    <cellStyle name="Normal 22 2" xfId="1130"/>
    <cellStyle name="Normal 22 2 2" xfId="1559"/>
    <cellStyle name="Normal 23" xfId="1098"/>
    <cellStyle name="Normal 23 2" xfId="1129"/>
    <cellStyle name="Normal 23 2 2" xfId="1558"/>
    <cellStyle name="Normal 24" xfId="1099"/>
    <cellStyle name="Normal 24 2" xfId="1128"/>
    <cellStyle name="Normal 24 2 2" xfId="1557"/>
    <cellStyle name="Normal 25" xfId="1100"/>
    <cellStyle name="Normal 25 2" xfId="1220"/>
    <cellStyle name="Normal 25 2 2" xfId="1573"/>
    <cellStyle name="Normal 26" xfId="300"/>
    <cellStyle name="Normal 26 2" xfId="618"/>
    <cellStyle name="Normal 26 2 2" xfId="1574"/>
    <cellStyle name="Normal 27" xfId="1101"/>
    <cellStyle name="Normal 27 2" xfId="1221"/>
    <cellStyle name="Normal 27 2 2" xfId="1575"/>
    <cellStyle name="Normal 28" xfId="1102"/>
    <cellStyle name="Normal 28 2" xfId="1222"/>
    <cellStyle name="Normal 28 2 2" xfId="1576"/>
    <cellStyle name="Normal 29" xfId="1103"/>
    <cellStyle name="Normal 29 2" xfId="1223"/>
    <cellStyle name="Normal 29 2 2" xfId="1577"/>
    <cellStyle name="Normal 3" xfId="301"/>
    <cellStyle name="Normal 3 10" xfId="17887"/>
    <cellStyle name="Normal 3 11" xfId="33950"/>
    <cellStyle name="Normal 3 12" xfId="33952"/>
    <cellStyle name="Normal 3 2" xfId="619"/>
    <cellStyle name="Normal 3 2 2" xfId="1172"/>
    <cellStyle name="Normal 3 2 2 2" xfId="17885"/>
    <cellStyle name="Normal 3 2 3" xfId="17882"/>
    <cellStyle name="Normal 3 3" xfId="1517"/>
    <cellStyle name="Normal 3 3 2" xfId="17883"/>
    <cellStyle name="Normal 3 4" xfId="1031"/>
    <cellStyle name="Normal 3 4 2" xfId="17884"/>
    <cellStyle name="Normal 3 5" xfId="17870"/>
    <cellStyle name="Normal 3 5 2" xfId="33942"/>
    <cellStyle name="Normal 3 6" xfId="17878"/>
    <cellStyle name="Normal 3 7" xfId="17879"/>
    <cellStyle name="Normal 3 8" xfId="17880"/>
    <cellStyle name="Normal 3 9" xfId="17881"/>
    <cellStyle name="Normal 30" xfId="302"/>
    <cellStyle name="Normal 30 2" xfId="620"/>
    <cellStyle name="Normal 30 2 2" xfId="1578"/>
    <cellStyle name="Normal 30 2 3" xfId="1224"/>
    <cellStyle name="Normal 30 3" xfId="1104"/>
    <cellStyle name="Normal 31" xfId="1105"/>
    <cellStyle name="Normal 31 2" xfId="1225"/>
    <cellStyle name="Normal 31 2 2" xfId="1579"/>
    <cellStyle name="Normal 32" xfId="1107"/>
    <cellStyle name="Normal 32 2" xfId="1173"/>
    <cellStyle name="Normal 33" xfId="1548"/>
    <cellStyle name="Normal 33 2" xfId="1606"/>
    <cellStyle name="Normal 34" xfId="993"/>
    <cellStyle name="Normal 34 2" xfId="2182"/>
    <cellStyle name="Normal 35" xfId="679"/>
    <cellStyle name="Normal 35 2" xfId="2180"/>
    <cellStyle name="Normal 36" xfId="1656"/>
    <cellStyle name="Normal 36 2" xfId="2220"/>
    <cellStyle name="Normal 37" xfId="1137"/>
    <cellStyle name="Normal 37 2" xfId="2184"/>
    <cellStyle name="Normal 38" xfId="1632"/>
    <cellStyle name="Normal 38 2" xfId="2205"/>
    <cellStyle name="Normal 39" xfId="1621"/>
    <cellStyle name="Normal 39 2" xfId="2198"/>
    <cellStyle name="Normal 4" xfId="303"/>
    <cellStyle name="Normal 4 2" xfId="621"/>
    <cellStyle name="Normal 4 2 2" xfId="1174"/>
    <cellStyle name="Normal 4 3" xfId="1518"/>
    <cellStyle name="Normal 4 4" xfId="1032"/>
    <cellStyle name="Normal 40" xfId="1631"/>
    <cellStyle name="Normal 40 2" xfId="2204"/>
    <cellStyle name="Normal 41" xfId="1634"/>
    <cellStyle name="Normal 41 2" xfId="2207"/>
    <cellStyle name="Normal 42" xfId="1662"/>
    <cellStyle name="Normal 42 2" xfId="2222"/>
    <cellStyle name="Normal 43" xfId="1714"/>
    <cellStyle name="Normal 43 2" xfId="2245"/>
    <cellStyle name="Normal 44" xfId="1630"/>
    <cellStyle name="Normal 44 2" xfId="2203"/>
    <cellStyle name="Normal 45" xfId="1672"/>
    <cellStyle name="Normal 45 2" xfId="1787"/>
    <cellStyle name="Normal 46" xfId="1637"/>
    <cellStyle name="Normal 46 2" xfId="2208"/>
    <cellStyle name="Normal 47" xfId="1670"/>
    <cellStyle name="Normal 47 2" xfId="2226"/>
    <cellStyle name="Normal 48" xfId="1676"/>
    <cellStyle name="Normal 48 2" xfId="2229"/>
    <cellStyle name="Normal 49" xfId="1703"/>
    <cellStyle name="Normal 49 2" xfId="2241"/>
    <cellStyle name="Normal 5" xfId="304"/>
    <cellStyle name="Normal 5 2" xfId="622"/>
    <cellStyle name="Normal 5 2 2" xfId="1175"/>
    <cellStyle name="Normal 5 3" xfId="1519"/>
    <cellStyle name="Normal 5 4" xfId="1033"/>
    <cellStyle name="Normal 50" xfId="1623"/>
    <cellStyle name="Normal 50 2" xfId="2199"/>
    <cellStyle name="Normal 51" xfId="1664"/>
    <cellStyle name="Normal 51 2" xfId="2223"/>
    <cellStyle name="Normal 52" xfId="1642"/>
    <cellStyle name="Normal 52 2" xfId="2210"/>
    <cellStyle name="Normal 53" xfId="1710"/>
    <cellStyle name="Normal 53 2" xfId="2243"/>
    <cellStyle name="Normal 54" xfId="1625"/>
    <cellStyle name="Normal 54 2" xfId="2200"/>
    <cellStyle name="Normal 55" xfId="1683"/>
    <cellStyle name="Normal 55 2" xfId="2233"/>
    <cellStyle name="Normal 56" xfId="1646"/>
    <cellStyle name="Normal 56 2" xfId="2213"/>
    <cellStyle name="Normal 57" xfId="1711"/>
    <cellStyle name="Normal 57 2" xfId="2244"/>
    <cellStyle name="Normal 58" xfId="1648"/>
    <cellStyle name="Normal 58 2" xfId="2214"/>
    <cellStyle name="Normal 59" xfId="1668"/>
    <cellStyle name="Normal 59 2" xfId="2224"/>
    <cellStyle name="Normal 6" xfId="305"/>
    <cellStyle name="Normal 6 2" xfId="623"/>
    <cellStyle name="Normal 6 2 2" xfId="1176"/>
    <cellStyle name="Normal 6 3" xfId="1520"/>
    <cellStyle name="Normal 6 4" xfId="1034"/>
    <cellStyle name="Normal 60" xfId="1721"/>
    <cellStyle name="Normal 60 2" xfId="2248"/>
    <cellStyle name="Normal 61" xfId="1684"/>
    <cellStyle name="Normal 61 2" xfId="2234"/>
    <cellStyle name="Normal 62" xfId="1641"/>
    <cellStyle name="Normal 62 2" xfId="2209"/>
    <cellStyle name="Normal 63" xfId="1645"/>
    <cellStyle name="Normal 63 2" xfId="2212"/>
    <cellStyle name="Normal 64" xfId="1707"/>
    <cellStyle name="Normal 64 2" xfId="2242"/>
    <cellStyle name="Normal 65" xfId="1657"/>
    <cellStyle name="Normal 65 2" xfId="2221"/>
    <cellStyle name="Normal 66" xfId="1678"/>
    <cellStyle name="Normal 66 2" xfId="2231"/>
    <cellStyle name="Normal 67" xfId="1652"/>
    <cellStyle name="Normal 67 2" xfId="2217"/>
    <cellStyle name="Normal 68" xfId="1698"/>
    <cellStyle name="Normal 68 2" xfId="2239"/>
    <cellStyle name="Normal 69" xfId="1715"/>
    <cellStyle name="Normal 69 2" xfId="2246"/>
    <cellStyle name="Normal 7" xfId="306"/>
    <cellStyle name="Normal 7 2" xfId="624"/>
    <cellStyle name="Normal 7 2 2" xfId="1177"/>
    <cellStyle name="Normal 7 3" xfId="1521"/>
    <cellStyle name="Normal 7 4" xfId="714"/>
    <cellStyle name="Normal 70" xfId="1628"/>
    <cellStyle name="Normal 70 2" xfId="2201"/>
    <cellStyle name="Normal 71" xfId="1671"/>
    <cellStyle name="Normal 71 2" xfId="2227"/>
    <cellStyle name="Normal 72" xfId="1653"/>
    <cellStyle name="Normal 72 2" xfId="2218"/>
    <cellStyle name="Normal 73" xfId="1649"/>
    <cellStyle name="Normal 73 2" xfId="2215"/>
    <cellStyle name="Normal 74" xfId="1644"/>
    <cellStyle name="Normal 74 2" xfId="2211"/>
    <cellStyle name="Normal 75" xfId="1700"/>
    <cellStyle name="Normal 75 2" xfId="2240"/>
    <cellStyle name="Normal 76" xfId="1690"/>
    <cellStyle name="Normal 76 2" xfId="2237"/>
    <cellStyle name="Normal 77" xfId="1724"/>
    <cellStyle name="Normal 77 2" xfId="2250"/>
    <cellStyle name="Normal 78" xfId="1677"/>
    <cellStyle name="Normal 78 2" xfId="2230"/>
    <cellStyle name="Normal 79" xfId="1654"/>
    <cellStyle name="Normal 79 2" xfId="2219"/>
    <cellStyle name="Normal 8" xfId="307"/>
    <cellStyle name="Normal 8 2" xfId="625"/>
    <cellStyle name="Normal 8 2 2" xfId="1178"/>
    <cellStyle name="Normal 8 3" xfId="1522"/>
    <cellStyle name="Normal 8 4" xfId="713"/>
    <cellStyle name="Normal 80" xfId="1674"/>
    <cellStyle name="Normal 80 2" xfId="2228"/>
    <cellStyle name="Normal 81" xfId="1650"/>
    <cellStyle name="Normal 81 2" xfId="2216"/>
    <cellStyle name="Normal 82" xfId="1692"/>
    <cellStyle name="Normal 82 2" xfId="2238"/>
    <cellStyle name="Normal 83" xfId="1723"/>
    <cellStyle name="Normal 83 2" xfId="2249"/>
    <cellStyle name="Normal 84" xfId="1728"/>
    <cellStyle name="Normal 84 2" xfId="2251"/>
    <cellStyle name="Normal 85" xfId="1629"/>
    <cellStyle name="Normal 85 2" xfId="2202"/>
    <cellStyle name="Normal 86" xfId="1716"/>
    <cellStyle name="Normal 86 2" xfId="2247"/>
    <cellStyle name="Normal 87" xfId="1681"/>
    <cellStyle name="Normal 87 2" xfId="2232"/>
    <cellStyle name="Normal 88" xfId="1688"/>
    <cellStyle name="Normal 88 2" xfId="2235"/>
    <cellStyle name="Normal 89" xfId="1669"/>
    <cellStyle name="Normal 89 2" xfId="2225"/>
    <cellStyle name="Normal 9" xfId="308"/>
    <cellStyle name="Normal 9 2" xfId="626"/>
    <cellStyle name="Normal 9 2 2" xfId="1179"/>
    <cellStyle name="Normal 9 3" xfId="1523"/>
    <cellStyle name="Normal 9 4" xfId="712"/>
    <cellStyle name="Normal 90" xfId="1633"/>
    <cellStyle name="Normal 90 2" xfId="2206"/>
    <cellStyle name="Normal 91" xfId="1689"/>
    <cellStyle name="Normal 91 2" xfId="2236"/>
    <cellStyle name="Normal 92" xfId="1729"/>
    <cellStyle name="Normal 92 2" xfId="2252"/>
    <cellStyle name="Normal 93" xfId="1736"/>
    <cellStyle name="Normal 93 2" xfId="2256"/>
    <cellStyle name="Normal 94" xfId="1735"/>
    <cellStyle name="Normal 94 2" xfId="2255"/>
    <cellStyle name="Normal 95" xfId="1749"/>
    <cellStyle name="Normal 95 2" xfId="2269"/>
    <cellStyle name="Normal 96" xfId="1754"/>
    <cellStyle name="Normal 96 2" xfId="2272"/>
    <cellStyle name="Normal 97" xfId="1767"/>
    <cellStyle name="Normal 97 2" xfId="2285"/>
    <cellStyle name="Normal 98" xfId="1772"/>
    <cellStyle name="Normal 98 2" xfId="2288"/>
    <cellStyle name="Normal 99" xfId="1785"/>
    <cellStyle name="Normal 99 10" xfId="5646"/>
    <cellStyle name="Normal 99 10 2" xfId="13161"/>
    <cellStyle name="Normal 99 10 2 2" xfId="29367"/>
    <cellStyle name="Normal 99 10 3" xfId="21852"/>
    <cellStyle name="Normal 99 11" xfId="9574"/>
    <cellStyle name="Normal 99 11 2" xfId="25780"/>
    <cellStyle name="Normal 99 12" xfId="18099"/>
    <cellStyle name="Normal 99 2" xfId="2027"/>
    <cellStyle name="Normal 99 3" xfId="2301"/>
    <cellStyle name="Normal 99 3 2" xfId="3148"/>
    <cellStyle name="Normal 99 3 2 2" xfId="6930"/>
    <cellStyle name="Normal 99 3 2 2 2" xfId="14441"/>
    <cellStyle name="Normal 99 3 2 2 2 2" xfId="30647"/>
    <cellStyle name="Normal 99 3 2 2 3" xfId="23136"/>
    <cellStyle name="Normal 99 3 2 3" xfId="10841"/>
    <cellStyle name="Normal 99 3 2 3 2" xfId="27047"/>
    <cellStyle name="Normal 99 3 2 4" xfId="19370"/>
    <cellStyle name="Normal 99 3 3" xfId="6085"/>
    <cellStyle name="Normal 99 3 3 2" xfId="13597"/>
    <cellStyle name="Normal 99 3 3 2 2" xfId="29803"/>
    <cellStyle name="Normal 99 3 3 3" xfId="22291"/>
    <cellStyle name="Normal 99 3 4" xfId="9997"/>
    <cellStyle name="Normal 99 3 4 2" xfId="26203"/>
    <cellStyle name="Normal 99 3 5" xfId="18525"/>
    <cellStyle name="Normal 99 4" xfId="2028"/>
    <cellStyle name="Normal 99 5" xfId="2723"/>
    <cellStyle name="Normal 99 5 2" xfId="6507"/>
    <cellStyle name="Normal 99 5 2 2" xfId="14019"/>
    <cellStyle name="Normal 99 5 2 2 2" xfId="30225"/>
    <cellStyle name="Normal 99 5 2 3" xfId="22713"/>
    <cellStyle name="Normal 99 5 3" xfId="10419"/>
    <cellStyle name="Normal 99 5 3 2" xfId="26625"/>
    <cellStyle name="Normal 99 5 4" xfId="18947"/>
    <cellStyle name="Normal 99 6" xfId="3653"/>
    <cellStyle name="Normal 99 6 2" xfId="7363"/>
    <cellStyle name="Normal 99 6 2 2" xfId="14872"/>
    <cellStyle name="Normal 99 6 2 2 2" xfId="31078"/>
    <cellStyle name="Normal 99 6 2 3" xfId="23569"/>
    <cellStyle name="Normal 99 6 3" xfId="11264"/>
    <cellStyle name="Normal 99 6 3 2" xfId="27470"/>
    <cellStyle name="Normal 99 6 4" xfId="19864"/>
    <cellStyle name="Normal 99 7" xfId="4123"/>
    <cellStyle name="Normal 99 7 2" xfId="7793"/>
    <cellStyle name="Normal 99 7 2 2" xfId="15300"/>
    <cellStyle name="Normal 99 7 2 2 2" xfId="31506"/>
    <cellStyle name="Normal 99 7 2 3" xfId="23999"/>
    <cellStyle name="Normal 99 7 3" xfId="11686"/>
    <cellStyle name="Normal 99 7 3 2" xfId="27892"/>
    <cellStyle name="Normal 99 7 4" xfId="20329"/>
    <cellStyle name="Normal 99 8" xfId="4548"/>
    <cellStyle name="Normal 99 8 2" xfId="8218"/>
    <cellStyle name="Normal 99 8 2 2" xfId="15725"/>
    <cellStyle name="Normal 99 8 2 2 2" xfId="31931"/>
    <cellStyle name="Normal 99 8 2 3" xfId="24424"/>
    <cellStyle name="Normal 99 8 3" xfId="12111"/>
    <cellStyle name="Normal 99 8 3 2" xfId="28317"/>
    <cellStyle name="Normal 99 8 4" xfId="20754"/>
    <cellStyle name="Normal 99 9" xfId="4975"/>
    <cellStyle name="Normal 99 9 2" xfId="8641"/>
    <cellStyle name="Normal 99 9 2 2" xfId="16148"/>
    <cellStyle name="Normal 99 9 2 2 2" xfId="32354"/>
    <cellStyle name="Normal 99 9 2 3" xfId="24847"/>
    <cellStyle name="Normal 99 9 3" xfId="12533"/>
    <cellStyle name="Normal 99 9 3 2" xfId="28739"/>
    <cellStyle name="Normal 99 9 4" xfId="21181"/>
    <cellStyle name="Note" xfId="16832" builtinId="10" customBuiltin="1"/>
    <cellStyle name="Note 10" xfId="310"/>
    <cellStyle name="Note 10 2" xfId="628"/>
    <cellStyle name="Note 10 2 2" xfId="1180"/>
    <cellStyle name="Note 10 3" xfId="1525"/>
    <cellStyle name="Note 10 4" xfId="710"/>
    <cellStyle name="Note 11" xfId="311"/>
    <cellStyle name="Note 11 2" xfId="629"/>
    <cellStyle name="Note 11 2 2" xfId="1181"/>
    <cellStyle name="Note 11 3" xfId="1526"/>
    <cellStyle name="Note 11 4" xfId="709"/>
    <cellStyle name="Note 12" xfId="312"/>
    <cellStyle name="Note 12 2" xfId="630"/>
    <cellStyle name="Note 12 2 2" xfId="1182"/>
    <cellStyle name="Note 12 3" xfId="1527"/>
    <cellStyle name="Note 12 4" xfId="708"/>
    <cellStyle name="Note 13" xfId="313"/>
    <cellStyle name="Note 13 2" xfId="631"/>
    <cellStyle name="Note 13 2 2" xfId="1183"/>
    <cellStyle name="Note 13 3" xfId="1528"/>
    <cellStyle name="Note 13 4" xfId="707"/>
    <cellStyle name="Note 14" xfId="314"/>
    <cellStyle name="Note 14 2" xfId="632"/>
    <cellStyle name="Note 14 2 2" xfId="1184"/>
    <cellStyle name="Note 14 3" xfId="1529"/>
    <cellStyle name="Note 14 4" xfId="706"/>
    <cellStyle name="Note 15" xfId="315"/>
    <cellStyle name="Note 15 2" xfId="633"/>
    <cellStyle name="Note 15 2 2" xfId="1185"/>
    <cellStyle name="Note 15 3" xfId="1530"/>
    <cellStyle name="Note 15 4" xfId="705"/>
    <cellStyle name="Note 16" xfId="316"/>
    <cellStyle name="Note 16 2" xfId="634"/>
    <cellStyle name="Note 16 2 2" xfId="1186"/>
    <cellStyle name="Note 16 3" xfId="1531"/>
    <cellStyle name="Note 16 4" xfId="704"/>
    <cellStyle name="Note 17" xfId="317"/>
    <cellStyle name="Note 17 2" xfId="635"/>
    <cellStyle name="Note 17 2 2" xfId="1187"/>
    <cellStyle name="Note 17 3" xfId="1532"/>
    <cellStyle name="Note 17 4" xfId="703"/>
    <cellStyle name="Note 18" xfId="318"/>
    <cellStyle name="Note 18 2" xfId="636"/>
    <cellStyle name="Note 18 2 2" xfId="1188"/>
    <cellStyle name="Note 18 3" xfId="1533"/>
    <cellStyle name="Note 18 4" xfId="702"/>
    <cellStyle name="Note 19" xfId="319"/>
    <cellStyle name="Note 19 2" xfId="637"/>
    <cellStyle name="Note 19 2 2" xfId="1189"/>
    <cellStyle name="Note 19 3" xfId="1534"/>
    <cellStyle name="Note 19 4" xfId="701"/>
    <cellStyle name="Note 2" xfId="320"/>
    <cellStyle name="Note 2 2" xfId="321"/>
    <cellStyle name="Note 2 2 2" xfId="382"/>
    <cellStyle name="Note 2 2 2 2" xfId="1190"/>
    <cellStyle name="Note 2 2 2 3" xfId="1795"/>
    <cellStyle name="Note 2 2 3" xfId="366"/>
    <cellStyle name="Note 2 2 3 2" xfId="1535"/>
    <cellStyle name="Note 2 2 4" xfId="639"/>
    <cellStyle name="Note 2 2 5" xfId="1035"/>
    <cellStyle name="Note 2 3" xfId="381"/>
    <cellStyle name="Note 2 3 2" xfId="1227"/>
    <cellStyle name="Note 2 3 2 2" xfId="1581"/>
    <cellStyle name="Note 2 3 3" xfId="1060"/>
    <cellStyle name="Note 2 3 4" xfId="2011"/>
    <cellStyle name="Note 2 4" xfId="365"/>
    <cellStyle name="Note 2 4 2" xfId="1191"/>
    <cellStyle name="Note 2 4 3" xfId="1072"/>
    <cellStyle name="Note 2 4 4" xfId="2012"/>
    <cellStyle name="Note 2 5" xfId="638"/>
    <cellStyle name="Note 2 5 2" xfId="1192"/>
    <cellStyle name="Note 2 6" xfId="1226"/>
    <cellStyle name="Note 2 6 2" xfId="1580"/>
    <cellStyle name="Note 2 7" xfId="1507"/>
    <cellStyle name="Note 2 7 2" xfId="1601"/>
    <cellStyle name="Note 2 8" xfId="700"/>
    <cellStyle name="Note 20" xfId="322"/>
    <cellStyle name="Note 20 2" xfId="640"/>
    <cellStyle name="Note 20 2 2" xfId="1193"/>
    <cellStyle name="Note 20 3" xfId="1536"/>
    <cellStyle name="Note 20 4" xfId="699"/>
    <cellStyle name="Note 21" xfId="323"/>
    <cellStyle name="Note 21 2" xfId="641"/>
    <cellStyle name="Note 21 2 2" xfId="1194"/>
    <cellStyle name="Note 21 3" xfId="1537"/>
    <cellStyle name="Note 21 4" xfId="698"/>
    <cellStyle name="Note 22" xfId="324"/>
    <cellStyle name="Note 22 2" xfId="642"/>
    <cellStyle name="Note 22 2 2" xfId="1195"/>
    <cellStyle name="Note 22 3" xfId="1538"/>
    <cellStyle name="Note 22 4" xfId="697"/>
    <cellStyle name="Note 23" xfId="429"/>
    <cellStyle name="Note 23 2" xfId="528"/>
    <cellStyle name="Note 23 2 2" xfId="1196"/>
    <cellStyle name="Note 23 2 3" xfId="2013"/>
    <cellStyle name="Note 23 3" xfId="1036"/>
    <cellStyle name="Note 24" xfId="452"/>
    <cellStyle name="Note 24 10" xfId="3931"/>
    <cellStyle name="Note 24 10 2" xfId="7601"/>
    <cellStyle name="Note 24 10 2 2" xfId="15108"/>
    <cellStyle name="Note 24 10 2 2 2" xfId="31314"/>
    <cellStyle name="Note 24 10 2 3" xfId="23807"/>
    <cellStyle name="Note 24 10 3" xfId="11494"/>
    <cellStyle name="Note 24 10 3 2" xfId="27700"/>
    <cellStyle name="Note 24 10 4" xfId="20137"/>
    <cellStyle name="Note 24 11" xfId="4356"/>
    <cellStyle name="Note 24 11 2" xfId="8026"/>
    <cellStyle name="Note 24 11 2 2" xfId="15533"/>
    <cellStyle name="Note 24 11 2 2 2" xfId="31739"/>
    <cellStyle name="Note 24 11 2 3" xfId="24232"/>
    <cellStyle name="Note 24 11 3" xfId="11919"/>
    <cellStyle name="Note 24 11 3 2" xfId="28125"/>
    <cellStyle name="Note 24 11 4" xfId="20562"/>
    <cellStyle name="Note 24 12" xfId="4779"/>
    <cellStyle name="Note 24 12 2" xfId="8448"/>
    <cellStyle name="Note 24 12 2 2" xfId="15955"/>
    <cellStyle name="Note 24 12 2 2 2" xfId="32161"/>
    <cellStyle name="Note 24 12 2 3" xfId="24654"/>
    <cellStyle name="Note 24 12 3" xfId="12341"/>
    <cellStyle name="Note 24 12 3 2" xfId="28547"/>
    <cellStyle name="Note 24 12 4" xfId="20985"/>
    <cellStyle name="Note 24 13" xfId="5265"/>
    <cellStyle name="Note 24 13 2" xfId="12814"/>
    <cellStyle name="Note 24 13 2 2" xfId="29020"/>
    <cellStyle name="Note 24 13 3" xfId="21471"/>
    <cellStyle name="Note 24 14" xfId="9382"/>
    <cellStyle name="Note 24 14 2" xfId="25588"/>
    <cellStyle name="Note 24 15" xfId="17898"/>
    <cellStyle name="Note 24 2" xfId="490"/>
    <cellStyle name="Note 24 2 10" xfId="4802"/>
    <cellStyle name="Note 24 2 10 2" xfId="8471"/>
    <cellStyle name="Note 24 2 10 2 2" xfId="15978"/>
    <cellStyle name="Note 24 2 10 2 2 2" xfId="32184"/>
    <cellStyle name="Note 24 2 10 2 3" xfId="24677"/>
    <cellStyle name="Note 24 2 10 3" xfId="12363"/>
    <cellStyle name="Note 24 2 10 3 2" xfId="28569"/>
    <cellStyle name="Note 24 2 10 4" xfId="21008"/>
    <cellStyle name="Note 24 2 11" xfId="5289"/>
    <cellStyle name="Note 24 2 11 2" xfId="12838"/>
    <cellStyle name="Note 24 2 11 2 2" xfId="29044"/>
    <cellStyle name="Note 24 2 11 3" xfId="21495"/>
    <cellStyle name="Note 24 2 12" xfId="9404"/>
    <cellStyle name="Note 24 2 12 2" xfId="25610"/>
    <cellStyle name="Note 24 2 13" xfId="17921"/>
    <cellStyle name="Note 24 2 2" xfId="561"/>
    <cellStyle name="Note 24 2 2 10" xfId="5356"/>
    <cellStyle name="Note 24 2 2 10 2" xfId="12905"/>
    <cellStyle name="Note 24 2 2 10 2 2" xfId="29111"/>
    <cellStyle name="Note 24 2 2 10 3" xfId="21562"/>
    <cellStyle name="Note 24 2 2 11" xfId="9471"/>
    <cellStyle name="Note 24 2 2 11 2" xfId="25677"/>
    <cellStyle name="Note 24 2 2 12" xfId="17989"/>
    <cellStyle name="Note 24 2 2 2" xfId="2014"/>
    <cellStyle name="Note 24 2 2 2 10" xfId="9788"/>
    <cellStyle name="Note 24 2 2 2 10 2" xfId="25994"/>
    <cellStyle name="Note 24 2 2 2 11" xfId="18314"/>
    <cellStyle name="Note 24 2 2 2 2" xfId="2515"/>
    <cellStyle name="Note 24 2 2 2 2 2" xfId="3362"/>
    <cellStyle name="Note 24 2 2 2 2 2 2" xfId="7144"/>
    <cellStyle name="Note 24 2 2 2 2 2 2 2" xfId="14655"/>
    <cellStyle name="Note 24 2 2 2 2 2 2 2 2" xfId="30861"/>
    <cellStyle name="Note 24 2 2 2 2 2 2 3" xfId="23350"/>
    <cellStyle name="Note 24 2 2 2 2 2 3" xfId="11055"/>
    <cellStyle name="Note 24 2 2 2 2 2 3 2" xfId="27261"/>
    <cellStyle name="Note 24 2 2 2 2 2 4" xfId="19584"/>
    <cellStyle name="Note 24 2 2 2 2 3" xfId="6299"/>
    <cellStyle name="Note 24 2 2 2 2 3 2" xfId="13811"/>
    <cellStyle name="Note 24 2 2 2 2 3 2 2" xfId="30017"/>
    <cellStyle name="Note 24 2 2 2 2 3 3" xfId="22505"/>
    <cellStyle name="Note 24 2 2 2 2 4" xfId="10211"/>
    <cellStyle name="Note 24 2 2 2 2 4 2" xfId="26417"/>
    <cellStyle name="Note 24 2 2 2 2 5" xfId="18739"/>
    <cellStyle name="Note 24 2 2 2 3" xfId="2937"/>
    <cellStyle name="Note 24 2 2 2 3 2" xfId="6721"/>
    <cellStyle name="Note 24 2 2 2 3 2 2" xfId="14233"/>
    <cellStyle name="Note 24 2 2 2 3 2 2 2" xfId="30439"/>
    <cellStyle name="Note 24 2 2 2 3 2 3" xfId="22927"/>
    <cellStyle name="Note 24 2 2 2 3 3" xfId="10633"/>
    <cellStyle name="Note 24 2 2 2 3 3 2" xfId="26839"/>
    <cellStyle name="Note 24 2 2 2 3 4" xfId="19161"/>
    <cellStyle name="Note 24 2 2 2 4" xfId="3868"/>
    <cellStyle name="Note 24 2 2 2 4 2" xfId="7578"/>
    <cellStyle name="Note 24 2 2 2 4 2 2" xfId="15087"/>
    <cellStyle name="Note 24 2 2 2 4 2 2 2" xfId="31293"/>
    <cellStyle name="Note 24 2 2 2 4 2 3" xfId="23784"/>
    <cellStyle name="Note 24 2 2 2 4 3" xfId="11478"/>
    <cellStyle name="Note 24 2 2 2 4 3 2" xfId="27684"/>
    <cellStyle name="Note 24 2 2 2 4 4" xfId="20079"/>
    <cellStyle name="Note 24 2 2 2 5" xfId="3550"/>
    <cellStyle name="Note 24 2 2 2 6" xfId="4337"/>
    <cellStyle name="Note 24 2 2 2 6 2" xfId="8007"/>
    <cellStyle name="Note 24 2 2 2 6 2 2" xfId="15514"/>
    <cellStyle name="Note 24 2 2 2 6 2 2 2" xfId="31720"/>
    <cellStyle name="Note 24 2 2 2 6 2 3" xfId="24213"/>
    <cellStyle name="Note 24 2 2 2 6 3" xfId="11900"/>
    <cellStyle name="Note 24 2 2 2 6 3 2" xfId="28106"/>
    <cellStyle name="Note 24 2 2 2 6 4" xfId="20543"/>
    <cellStyle name="Note 24 2 2 2 7" xfId="4762"/>
    <cellStyle name="Note 24 2 2 2 7 2" xfId="8432"/>
    <cellStyle name="Note 24 2 2 2 7 2 2" xfId="15939"/>
    <cellStyle name="Note 24 2 2 2 7 2 2 2" xfId="32145"/>
    <cellStyle name="Note 24 2 2 2 7 2 3" xfId="24638"/>
    <cellStyle name="Note 24 2 2 2 7 3" xfId="12325"/>
    <cellStyle name="Note 24 2 2 2 7 3 2" xfId="28531"/>
    <cellStyle name="Note 24 2 2 2 7 4" xfId="20968"/>
    <cellStyle name="Note 24 2 2 2 8" xfId="5190"/>
    <cellStyle name="Note 24 2 2 2 8 2" xfId="8855"/>
    <cellStyle name="Note 24 2 2 2 8 2 2" xfId="16362"/>
    <cellStyle name="Note 24 2 2 2 8 2 2 2" xfId="32568"/>
    <cellStyle name="Note 24 2 2 2 8 2 3" xfId="25061"/>
    <cellStyle name="Note 24 2 2 2 8 3" xfId="12747"/>
    <cellStyle name="Note 24 2 2 2 8 3 2" xfId="28953"/>
    <cellStyle name="Note 24 2 2 2 8 4" xfId="21396"/>
    <cellStyle name="Note 24 2 2 2 9" xfId="5861"/>
    <cellStyle name="Note 24 2 2 2 9 2" xfId="13376"/>
    <cellStyle name="Note 24 2 2 2 9 2 2" xfId="29582"/>
    <cellStyle name="Note 24 2 2 2 9 3" xfId="22067"/>
    <cellStyle name="Note 24 2 2 3" xfId="2132"/>
    <cellStyle name="Note 24 2 2 3 2" xfId="3045"/>
    <cellStyle name="Note 24 2 2 3 2 2" xfId="6827"/>
    <cellStyle name="Note 24 2 2 3 2 2 2" xfId="14338"/>
    <cellStyle name="Note 24 2 2 3 2 2 2 2" xfId="30544"/>
    <cellStyle name="Note 24 2 2 3 2 2 3" xfId="23033"/>
    <cellStyle name="Note 24 2 2 3 2 3" xfId="10738"/>
    <cellStyle name="Note 24 2 2 3 2 3 2" xfId="26944"/>
    <cellStyle name="Note 24 2 2 3 2 4" xfId="19267"/>
    <cellStyle name="Note 24 2 2 3 3" xfId="5971"/>
    <cellStyle name="Note 24 2 2 3 3 2" xfId="13485"/>
    <cellStyle name="Note 24 2 2 3 3 2 2" xfId="29691"/>
    <cellStyle name="Note 24 2 2 3 3 3" xfId="22177"/>
    <cellStyle name="Note 24 2 2 3 4" xfId="9894"/>
    <cellStyle name="Note 24 2 2 3 4 2" xfId="26100"/>
    <cellStyle name="Note 24 2 2 3 5" xfId="18421"/>
    <cellStyle name="Note 24 2 2 4" xfId="2620"/>
    <cellStyle name="Note 24 2 2 4 2" xfId="6404"/>
    <cellStyle name="Note 24 2 2 4 2 2" xfId="13916"/>
    <cellStyle name="Note 24 2 2 4 2 2 2" xfId="30122"/>
    <cellStyle name="Note 24 2 2 4 2 3" xfId="22610"/>
    <cellStyle name="Note 24 2 2 4 3" xfId="10316"/>
    <cellStyle name="Note 24 2 2 4 3 2" xfId="26522"/>
    <cellStyle name="Note 24 2 2 4 4" xfId="18844"/>
    <cellStyle name="Note 24 2 2 5" xfId="3496"/>
    <cellStyle name="Note 24 2 2 5 2" xfId="7254"/>
    <cellStyle name="Note 24 2 2 5 2 2" xfId="14764"/>
    <cellStyle name="Note 24 2 2 5 2 2 2" xfId="30970"/>
    <cellStyle name="Note 24 2 2 5 2 3" xfId="23460"/>
    <cellStyle name="Note 24 2 2 5 3" xfId="11161"/>
    <cellStyle name="Note 24 2 2 5 3 2" xfId="27367"/>
    <cellStyle name="Note 24 2 2 5 4" xfId="19714"/>
    <cellStyle name="Note 24 2 2 6" xfId="3553"/>
    <cellStyle name="Note 24 2 2 7" xfId="4020"/>
    <cellStyle name="Note 24 2 2 7 2" xfId="7690"/>
    <cellStyle name="Note 24 2 2 7 2 2" xfId="15197"/>
    <cellStyle name="Note 24 2 2 7 2 2 2" xfId="31403"/>
    <cellStyle name="Note 24 2 2 7 2 3" xfId="23896"/>
    <cellStyle name="Note 24 2 2 7 3" xfId="11583"/>
    <cellStyle name="Note 24 2 2 7 3 2" xfId="27789"/>
    <cellStyle name="Note 24 2 2 7 4" xfId="20226"/>
    <cellStyle name="Note 24 2 2 8" xfId="4445"/>
    <cellStyle name="Note 24 2 2 8 2" xfId="8115"/>
    <cellStyle name="Note 24 2 2 8 2 2" xfId="15622"/>
    <cellStyle name="Note 24 2 2 8 2 2 2" xfId="31828"/>
    <cellStyle name="Note 24 2 2 8 2 3" xfId="24321"/>
    <cellStyle name="Note 24 2 2 8 3" xfId="12008"/>
    <cellStyle name="Note 24 2 2 8 3 2" xfId="28214"/>
    <cellStyle name="Note 24 2 2 8 4" xfId="20651"/>
    <cellStyle name="Note 24 2 2 9" xfId="4870"/>
    <cellStyle name="Note 24 2 2 9 2" xfId="8538"/>
    <cellStyle name="Note 24 2 2 9 2 2" xfId="16045"/>
    <cellStyle name="Note 24 2 2 9 2 2 2" xfId="32251"/>
    <cellStyle name="Note 24 2 2 9 2 3" xfId="24744"/>
    <cellStyle name="Note 24 2 2 9 3" xfId="12430"/>
    <cellStyle name="Note 24 2 2 9 3 2" xfId="28636"/>
    <cellStyle name="Note 24 2 2 9 4" xfId="21076"/>
    <cellStyle name="Note 24 2 3" xfId="2015"/>
    <cellStyle name="Note 24 2 3 10" xfId="9789"/>
    <cellStyle name="Note 24 2 3 10 2" xfId="25995"/>
    <cellStyle name="Note 24 2 3 11" xfId="18315"/>
    <cellStyle name="Note 24 2 3 2" xfId="2516"/>
    <cellStyle name="Note 24 2 3 2 2" xfId="3363"/>
    <cellStyle name="Note 24 2 3 2 2 2" xfId="7145"/>
    <cellStyle name="Note 24 2 3 2 2 2 2" xfId="14656"/>
    <cellStyle name="Note 24 2 3 2 2 2 2 2" xfId="30862"/>
    <cellStyle name="Note 24 2 3 2 2 2 3" xfId="23351"/>
    <cellStyle name="Note 24 2 3 2 2 3" xfId="11056"/>
    <cellStyle name="Note 24 2 3 2 2 3 2" xfId="27262"/>
    <cellStyle name="Note 24 2 3 2 2 4" xfId="19585"/>
    <cellStyle name="Note 24 2 3 2 3" xfId="6300"/>
    <cellStyle name="Note 24 2 3 2 3 2" xfId="13812"/>
    <cellStyle name="Note 24 2 3 2 3 2 2" xfId="30018"/>
    <cellStyle name="Note 24 2 3 2 3 3" xfId="22506"/>
    <cellStyle name="Note 24 2 3 2 4" xfId="10212"/>
    <cellStyle name="Note 24 2 3 2 4 2" xfId="26418"/>
    <cellStyle name="Note 24 2 3 2 5" xfId="18740"/>
    <cellStyle name="Note 24 2 3 3" xfId="2938"/>
    <cellStyle name="Note 24 2 3 3 2" xfId="6722"/>
    <cellStyle name="Note 24 2 3 3 2 2" xfId="14234"/>
    <cellStyle name="Note 24 2 3 3 2 2 2" xfId="30440"/>
    <cellStyle name="Note 24 2 3 3 2 3" xfId="22928"/>
    <cellStyle name="Note 24 2 3 3 3" xfId="10634"/>
    <cellStyle name="Note 24 2 3 3 3 2" xfId="26840"/>
    <cellStyle name="Note 24 2 3 3 4" xfId="19162"/>
    <cellStyle name="Note 24 2 3 4" xfId="3869"/>
    <cellStyle name="Note 24 2 3 4 2" xfId="7579"/>
    <cellStyle name="Note 24 2 3 4 2 2" xfId="15088"/>
    <cellStyle name="Note 24 2 3 4 2 2 2" xfId="31294"/>
    <cellStyle name="Note 24 2 3 4 2 3" xfId="23785"/>
    <cellStyle name="Note 24 2 3 4 3" xfId="11479"/>
    <cellStyle name="Note 24 2 3 4 3 2" xfId="27685"/>
    <cellStyle name="Note 24 2 3 4 4" xfId="20080"/>
    <cellStyle name="Note 24 2 3 5" xfId="3912"/>
    <cellStyle name="Note 24 2 3 6" xfId="4338"/>
    <cellStyle name="Note 24 2 3 6 2" xfId="8008"/>
    <cellStyle name="Note 24 2 3 6 2 2" xfId="15515"/>
    <cellStyle name="Note 24 2 3 6 2 2 2" xfId="31721"/>
    <cellStyle name="Note 24 2 3 6 2 3" xfId="24214"/>
    <cellStyle name="Note 24 2 3 6 3" xfId="11901"/>
    <cellStyle name="Note 24 2 3 6 3 2" xfId="28107"/>
    <cellStyle name="Note 24 2 3 6 4" xfId="20544"/>
    <cellStyle name="Note 24 2 3 7" xfId="4763"/>
    <cellStyle name="Note 24 2 3 7 2" xfId="8433"/>
    <cellStyle name="Note 24 2 3 7 2 2" xfId="15940"/>
    <cellStyle name="Note 24 2 3 7 2 2 2" xfId="32146"/>
    <cellStyle name="Note 24 2 3 7 2 3" xfId="24639"/>
    <cellStyle name="Note 24 2 3 7 3" xfId="12326"/>
    <cellStyle name="Note 24 2 3 7 3 2" xfId="28532"/>
    <cellStyle name="Note 24 2 3 7 4" xfId="20969"/>
    <cellStyle name="Note 24 2 3 8" xfId="5191"/>
    <cellStyle name="Note 24 2 3 8 2" xfId="8856"/>
    <cellStyle name="Note 24 2 3 8 2 2" xfId="16363"/>
    <cellStyle name="Note 24 2 3 8 2 2 2" xfId="32569"/>
    <cellStyle name="Note 24 2 3 8 2 3" xfId="25062"/>
    <cellStyle name="Note 24 2 3 8 3" xfId="12748"/>
    <cellStyle name="Note 24 2 3 8 3 2" xfId="28954"/>
    <cellStyle name="Note 24 2 3 8 4" xfId="21397"/>
    <cellStyle name="Note 24 2 3 9" xfId="5862"/>
    <cellStyle name="Note 24 2 3 9 2" xfId="13377"/>
    <cellStyle name="Note 24 2 3 9 2 2" xfId="29583"/>
    <cellStyle name="Note 24 2 3 9 3" xfId="22068"/>
    <cellStyle name="Note 24 2 4" xfId="2065"/>
    <cellStyle name="Note 24 2 4 2" xfId="2978"/>
    <cellStyle name="Note 24 2 4 2 2" xfId="6760"/>
    <cellStyle name="Note 24 2 4 2 2 2" xfId="14271"/>
    <cellStyle name="Note 24 2 4 2 2 2 2" xfId="30477"/>
    <cellStyle name="Note 24 2 4 2 2 3" xfId="22966"/>
    <cellStyle name="Note 24 2 4 2 3" xfId="10671"/>
    <cellStyle name="Note 24 2 4 2 3 2" xfId="26877"/>
    <cellStyle name="Note 24 2 4 2 4" xfId="19200"/>
    <cellStyle name="Note 24 2 4 3" xfId="5904"/>
    <cellStyle name="Note 24 2 4 3 2" xfId="13418"/>
    <cellStyle name="Note 24 2 4 3 2 2" xfId="29624"/>
    <cellStyle name="Note 24 2 4 3 3" xfId="22110"/>
    <cellStyle name="Note 24 2 4 4" xfId="9827"/>
    <cellStyle name="Note 24 2 4 4 2" xfId="26033"/>
    <cellStyle name="Note 24 2 4 5" xfId="18354"/>
    <cellStyle name="Note 24 2 5" xfId="2553"/>
    <cellStyle name="Note 24 2 5 2" xfId="6337"/>
    <cellStyle name="Note 24 2 5 2 2" xfId="13849"/>
    <cellStyle name="Note 24 2 5 2 2 2" xfId="30055"/>
    <cellStyle name="Note 24 2 5 2 3" xfId="22543"/>
    <cellStyle name="Note 24 2 5 3" xfId="10249"/>
    <cellStyle name="Note 24 2 5 3 2" xfId="26455"/>
    <cellStyle name="Note 24 2 5 4" xfId="18777"/>
    <cellStyle name="Note 24 2 6" xfId="3429"/>
    <cellStyle name="Note 24 2 6 2" xfId="7187"/>
    <cellStyle name="Note 24 2 6 2 2" xfId="14697"/>
    <cellStyle name="Note 24 2 6 2 2 2" xfId="30903"/>
    <cellStyle name="Note 24 2 6 2 3" xfId="23393"/>
    <cellStyle name="Note 24 2 6 3" xfId="11094"/>
    <cellStyle name="Note 24 2 6 3 2" xfId="27300"/>
    <cellStyle name="Note 24 2 6 4" xfId="19647"/>
    <cellStyle name="Note 24 2 7" xfId="3908"/>
    <cellStyle name="Note 24 2 8" xfId="3953"/>
    <cellStyle name="Note 24 2 8 2" xfId="7623"/>
    <cellStyle name="Note 24 2 8 2 2" xfId="15130"/>
    <cellStyle name="Note 24 2 8 2 2 2" xfId="31336"/>
    <cellStyle name="Note 24 2 8 2 3" xfId="23829"/>
    <cellStyle name="Note 24 2 8 3" xfId="11516"/>
    <cellStyle name="Note 24 2 8 3 2" xfId="27722"/>
    <cellStyle name="Note 24 2 8 4" xfId="20159"/>
    <cellStyle name="Note 24 2 9" xfId="4378"/>
    <cellStyle name="Note 24 2 9 2" xfId="8048"/>
    <cellStyle name="Note 24 2 9 2 2" xfId="15555"/>
    <cellStyle name="Note 24 2 9 2 2 2" xfId="31761"/>
    <cellStyle name="Note 24 2 9 2 3" xfId="24254"/>
    <cellStyle name="Note 24 2 9 3" xfId="11941"/>
    <cellStyle name="Note 24 2 9 3 2" xfId="28147"/>
    <cellStyle name="Note 24 2 9 4" xfId="20584"/>
    <cellStyle name="Note 24 3" xfId="512"/>
    <cellStyle name="Note 24 3 10" xfId="4824"/>
    <cellStyle name="Note 24 3 10 2" xfId="8493"/>
    <cellStyle name="Note 24 3 10 2 2" xfId="16000"/>
    <cellStyle name="Note 24 3 10 2 2 2" xfId="32206"/>
    <cellStyle name="Note 24 3 10 2 3" xfId="24699"/>
    <cellStyle name="Note 24 3 10 3" xfId="12385"/>
    <cellStyle name="Note 24 3 10 3 2" xfId="28591"/>
    <cellStyle name="Note 24 3 10 4" xfId="21030"/>
    <cellStyle name="Note 24 3 11" xfId="5311"/>
    <cellStyle name="Note 24 3 11 2" xfId="12860"/>
    <cellStyle name="Note 24 3 11 2 2" xfId="29066"/>
    <cellStyle name="Note 24 3 11 3" xfId="21517"/>
    <cellStyle name="Note 24 3 12" xfId="9426"/>
    <cellStyle name="Note 24 3 12 2" xfId="25632"/>
    <cellStyle name="Note 24 3 13" xfId="17943"/>
    <cellStyle name="Note 24 3 2" xfId="583"/>
    <cellStyle name="Note 24 3 2 10" xfId="5378"/>
    <cellStyle name="Note 24 3 2 10 2" xfId="12927"/>
    <cellStyle name="Note 24 3 2 10 2 2" xfId="29133"/>
    <cellStyle name="Note 24 3 2 10 3" xfId="21584"/>
    <cellStyle name="Note 24 3 2 11" xfId="9493"/>
    <cellStyle name="Note 24 3 2 11 2" xfId="25699"/>
    <cellStyle name="Note 24 3 2 12" xfId="18011"/>
    <cellStyle name="Note 24 3 2 2" xfId="2016"/>
    <cellStyle name="Note 24 3 2 2 10" xfId="9790"/>
    <cellStyle name="Note 24 3 2 2 10 2" xfId="25996"/>
    <cellStyle name="Note 24 3 2 2 11" xfId="18316"/>
    <cellStyle name="Note 24 3 2 2 2" xfId="2517"/>
    <cellStyle name="Note 24 3 2 2 2 2" xfId="3364"/>
    <cellStyle name="Note 24 3 2 2 2 2 2" xfId="7146"/>
    <cellStyle name="Note 24 3 2 2 2 2 2 2" xfId="14657"/>
    <cellStyle name="Note 24 3 2 2 2 2 2 2 2" xfId="30863"/>
    <cellStyle name="Note 24 3 2 2 2 2 2 3" xfId="23352"/>
    <cellStyle name="Note 24 3 2 2 2 2 3" xfId="11057"/>
    <cellStyle name="Note 24 3 2 2 2 2 3 2" xfId="27263"/>
    <cellStyle name="Note 24 3 2 2 2 2 4" xfId="19586"/>
    <cellStyle name="Note 24 3 2 2 2 3" xfId="6301"/>
    <cellStyle name="Note 24 3 2 2 2 3 2" xfId="13813"/>
    <cellStyle name="Note 24 3 2 2 2 3 2 2" xfId="30019"/>
    <cellStyle name="Note 24 3 2 2 2 3 3" xfId="22507"/>
    <cellStyle name="Note 24 3 2 2 2 4" xfId="10213"/>
    <cellStyle name="Note 24 3 2 2 2 4 2" xfId="26419"/>
    <cellStyle name="Note 24 3 2 2 2 5" xfId="18741"/>
    <cellStyle name="Note 24 3 2 2 3" xfId="2939"/>
    <cellStyle name="Note 24 3 2 2 3 2" xfId="6723"/>
    <cellStyle name="Note 24 3 2 2 3 2 2" xfId="14235"/>
    <cellStyle name="Note 24 3 2 2 3 2 2 2" xfId="30441"/>
    <cellStyle name="Note 24 3 2 2 3 2 3" xfId="22929"/>
    <cellStyle name="Note 24 3 2 2 3 3" xfId="10635"/>
    <cellStyle name="Note 24 3 2 2 3 3 2" xfId="26841"/>
    <cellStyle name="Note 24 3 2 2 3 4" xfId="19163"/>
    <cellStyle name="Note 24 3 2 2 4" xfId="3870"/>
    <cellStyle name="Note 24 3 2 2 4 2" xfId="7580"/>
    <cellStyle name="Note 24 3 2 2 4 2 2" xfId="15089"/>
    <cellStyle name="Note 24 3 2 2 4 2 2 2" xfId="31295"/>
    <cellStyle name="Note 24 3 2 2 4 2 3" xfId="23786"/>
    <cellStyle name="Note 24 3 2 2 4 3" xfId="11480"/>
    <cellStyle name="Note 24 3 2 2 4 3 2" xfId="27686"/>
    <cellStyle name="Note 24 3 2 2 4 4" xfId="20081"/>
    <cellStyle name="Note 24 3 2 2 5" xfId="3562"/>
    <cellStyle name="Note 24 3 2 2 6" xfId="4339"/>
    <cellStyle name="Note 24 3 2 2 6 2" xfId="8009"/>
    <cellStyle name="Note 24 3 2 2 6 2 2" xfId="15516"/>
    <cellStyle name="Note 24 3 2 2 6 2 2 2" xfId="31722"/>
    <cellStyle name="Note 24 3 2 2 6 2 3" xfId="24215"/>
    <cellStyle name="Note 24 3 2 2 6 3" xfId="11902"/>
    <cellStyle name="Note 24 3 2 2 6 3 2" xfId="28108"/>
    <cellStyle name="Note 24 3 2 2 6 4" xfId="20545"/>
    <cellStyle name="Note 24 3 2 2 7" xfId="4764"/>
    <cellStyle name="Note 24 3 2 2 7 2" xfId="8434"/>
    <cellStyle name="Note 24 3 2 2 7 2 2" xfId="15941"/>
    <cellStyle name="Note 24 3 2 2 7 2 2 2" xfId="32147"/>
    <cellStyle name="Note 24 3 2 2 7 2 3" xfId="24640"/>
    <cellStyle name="Note 24 3 2 2 7 3" xfId="12327"/>
    <cellStyle name="Note 24 3 2 2 7 3 2" xfId="28533"/>
    <cellStyle name="Note 24 3 2 2 7 4" xfId="20970"/>
    <cellStyle name="Note 24 3 2 2 8" xfId="5192"/>
    <cellStyle name="Note 24 3 2 2 8 2" xfId="8857"/>
    <cellStyle name="Note 24 3 2 2 8 2 2" xfId="16364"/>
    <cellStyle name="Note 24 3 2 2 8 2 2 2" xfId="32570"/>
    <cellStyle name="Note 24 3 2 2 8 2 3" xfId="25063"/>
    <cellStyle name="Note 24 3 2 2 8 3" xfId="12749"/>
    <cellStyle name="Note 24 3 2 2 8 3 2" xfId="28955"/>
    <cellStyle name="Note 24 3 2 2 8 4" xfId="21398"/>
    <cellStyle name="Note 24 3 2 2 9" xfId="5863"/>
    <cellStyle name="Note 24 3 2 2 9 2" xfId="13378"/>
    <cellStyle name="Note 24 3 2 2 9 2 2" xfId="29584"/>
    <cellStyle name="Note 24 3 2 2 9 3" xfId="22069"/>
    <cellStyle name="Note 24 3 2 3" xfId="2154"/>
    <cellStyle name="Note 24 3 2 3 2" xfId="3067"/>
    <cellStyle name="Note 24 3 2 3 2 2" xfId="6849"/>
    <cellStyle name="Note 24 3 2 3 2 2 2" xfId="14360"/>
    <cellStyle name="Note 24 3 2 3 2 2 2 2" xfId="30566"/>
    <cellStyle name="Note 24 3 2 3 2 2 3" xfId="23055"/>
    <cellStyle name="Note 24 3 2 3 2 3" xfId="10760"/>
    <cellStyle name="Note 24 3 2 3 2 3 2" xfId="26966"/>
    <cellStyle name="Note 24 3 2 3 2 4" xfId="19289"/>
    <cellStyle name="Note 24 3 2 3 3" xfId="5993"/>
    <cellStyle name="Note 24 3 2 3 3 2" xfId="13507"/>
    <cellStyle name="Note 24 3 2 3 3 2 2" xfId="29713"/>
    <cellStyle name="Note 24 3 2 3 3 3" xfId="22199"/>
    <cellStyle name="Note 24 3 2 3 4" xfId="9916"/>
    <cellStyle name="Note 24 3 2 3 4 2" xfId="26122"/>
    <cellStyle name="Note 24 3 2 3 5" xfId="18443"/>
    <cellStyle name="Note 24 3 2 4" xfId="2642"/>
    <cellStyle name="Note 24 3 2 4 2" xfId="6426"/>
    <cellStyle name="Note 24 3 2 4 2 2" xfId="13938"/>
    <cellStyle name="Note 24 3 2 4 2 2 2" xfId="30144"/>
    <cellStyle name="Note 24 3 2 4 2 3" xfId="22632"/>
    <cellStyle name="Note 24 3 2 4 3" xfId="10338"/>
    <cellStyle name="Note 24 3 2 4 3 2" xfId="26544"/>
    <cellStyle name="Note 24 3 2 4 4" xfId="18866"/>
    <cellStyle name="Note 24 3 2 5" xfId="3518"/>
    <cellStyle name="Note 24 3 2 5 2" xfId="7276"/>
    <cellStyle name="Note 24 3 2 5 2 2" xfId="14786"/>
    <cellStyle name="Note 24 3 2 5 2 2 2" xfId="30992"/>
    <cellStyle name="Note 24 3 2 5 2 3" xfId="23482"/>
    <cellStyle name="Note 24 3 2 5 3" xfId="11183"/>
    <cellStyle name="Note 24 3 2 5 3 2" xfId="27389"/>
    <cellStyle name="Note 24 3 2 5 4" xfId="19736"/>
    <cellStyle name="Note 24 3 2 6" xfId="3594"/>
    <cellStyle name="Note 24 3 2 7" xfId="4042"/>
    <cellStyle name="Note 24 3 2 7 2" xfId="7712"/>
    <cellStyle name="Note 24 3 2 7 2 2" xfId="15219"/>
    <cellStyle name="Note 24 3 2 7 2 2 2" xfId="31425"/>
    <cellStyle name="Note 24 3 2 7 2 3" xfId="23918"/>
    <cellStyle name="Note 24 3 2 7 3" xfId="11605"/>
    <cellStyle name="Note 24 3 2 7 3 2" xfId="27811"/>
    <cellStyle name="Note 24 3 2 7 4" xfId="20248"/>
    <cellStyle name="Note 24 3 2 8" xfId="4467"/>
    <cellStyle name="Note 24 3 2 8 2" xfId="8137"/>
    <cellStyle name="Note 24 3 2 8 2 2" xfId="15644"/>
    <cellStyle name="Note 24 3 2 8 2 2 2" xfId="31850"/>
    <cellStyle name="Note 24 3 2 8 2 3" xfId="24343"/>
    <cellStyle name="Note 24 3 2 8 3" xfId="12030"/>
    <cellStyle name="Note 24 3 2 8 3 2" xfId="28236"/>
    <cellStyle name="Note 24 3 2 8 4" xfId="20673"/>
    <cellStyle name="Note 24 3 2 9" xfId="4892"/>
    <cellStyle name="Note 24 3 2 9 2" xfId="8560"/>
    <cellStyle name="Note 24 3 2 9 2 2" xfId="16067"/>
    <cellStyle name="Note 24 3 2 9 2 2 2" xfId="32273"/>
    <cellStyle name="Note 24 3 2 9 2 3" xfId="24766"/>
    <cellStyle name="Note 24 3 2 9 3" xfId="12452"/>
    <cellStyle name="Note 24 3 2 9 3 2" xfId="28658"/>
    <cellStyle name="Note 24 3 2 9 4" xfId="21098"/>
    <cellStyle name="Note 24 3 3" xfId="2017"/>
    <cellStyle name="Note 24 3 3 10" xfId="9791"/>
    <cellStyle name="Note 24 3 3 10 2" xfId="25997"/>
    <cellStyle name="Note 24 3 3 11" xfId="18317"/>
    <cellStyle name="Note 24 3 3 2" xfId="2518"/>
    <cellStyle name="Note 24 3 3 2 2" xfId="3365"/>
    <cellStyle name="Note 24 3 3 2 2 2" xfId="7147"/>
    <cellStyle name="Note 24 3 3 2 2 2 2" xfId="14658"/>
    <cellStyle name="Note 24 3 3 2 2 2 2 2" xfId="30864"/>
    <cellStyle name="Note 24 3 3 2 2 2 3" xfId="23353"/>
    <cellStyle name="Note 24 3 3 2 2 3" xfId="11058"/>
    <cellStyle name="Note 24 3 3 2 2 3 2" xfId="27264"/>
    <cellStyle name="Note 24 3 3 2 2 4" xfId="19587"/>
    <cellStyle name="Note 24 3 3 2 3" xfId="6302"/>
    <cellStyle name="Note 24 3 3 2 3 2" xfId="13814"/>
    <cellStyle name="Note 24 3 3 2 3 2 2" xfId="30020"/>
    <cellStyle name="Note 24 3 3 2 3 3" xfId="22508"/>
    <cellStyle name="Note 24 3 3 2 4" xfId="10214"/>
    <cellStyle name="Note 24 3 3 2 4 2" xfId="26420"/>
    <cellStyle name="Note 24 3 3 2 5" xfId="18742"/>
    <cellStyle name="Note 24 3 3 3" xfId="2940"/>
    <cellStyle name="Note 24 3 3 3 2" xfId="6724"/>
    <cellStyle name="Note 24 3 3 3 2 2" xfId="14236"/>
    <cellStyle name="Note 24 3 3 3 2 2 2" xfId="30442"/>
    <cellStyle name="Note 24 3 3 3 2 3" xfId="22930"/>
    <cellStyle name="Note 24 3 3 3 3" xfId="10636"/>
    <cellStyle name="Note 24 3 3 3 3 2" xfId="26842"/>
    <cellStyle name="Note 24 3 3 3 4" xfId="19164"/>
    <cellStyle name="Note 24 3 3 4" xfId="3871"/>
    <cellStyle name="Note 24 3 3 4 2" xfId="7581"/>
    <cellStyle name="Note 24 3 3 4 2 2" xfId="15090"/>
    <cellStyle name="Note 24 3 3 4 2 2 2" xfId="31296"/>
    <cellStyle name="Note 24 3 3 4 2 3" xfId="23787"/>
    <cellStyle name="Note 24 3 3 4 3" xfId="11481"/>
    <cellStyle name="Note 24 3 3 4 3 2" xfId="27687"/>
    <cellStyle name="Note 24 3 3 4 4" xfId="20082"/>
    <cellStyle name="Note 24 3 3 5" xfId="3919"/>
    <cellStyle name="Note 24 3 3 6" xfId="4340"/>
    <cellStyle name="Note 24 3 3 6 2" xfId="8010"/>
    <cellStyle name="Note 24 3 3 6 2 2" xfId="15517"/>
    <cellStyle name="Note 24 3 3 6 2 2 2" xfId="31723"/>
    <cellStyle name="Note 24 3 3 6 2 3" xfId="24216"/>
    <cellStyle name="Note 24 3 3 6 3" xfId="11903"/>
    <cellStyle name="Note 24 3 3 6 3 2" xfId="28109"/>
    <cellStyle name="Note 24 3 3 6 4" xfId="20546"/>
    <cellStyle name="Note 24 3 3 7" xfId="4765"/>
    <cellStyle name="Note 24 3 3 7 2" xfId="8435"/>
    <cellStyle name="Note 24 3 3 7 2 2" xfId="15942"/>
    <cellStyle name="Note 24 3 3 7 2 2 2" xfId="32148"/>
    <cellStyle name="Note 24 3 3 7 2 3" xfId="24641"/>
    <cellStyle name="Note 24 3 3 7 3" xfId="12328"/>
    <cellStyle name="Note 24 3 3 7 3 2" xfId="28534"/>
    <cellStyle name="Note 24 3 3 7 4" xfId="20971"/>
    <cellStyle name="Note 24 3 3 8" xfId="5193"/>
    <cellStyle name="Note 24 3 3 8 2" xfId="8858"/>
    <cellStyle name="Note 24 3 3 8 2 2" xfId="16365"/>
    <cellStyle name="Note 24 3 3 8 2 2 2" xfId="32571"/>
    <cellStyle name="Note 24 3 3 8 2 3" xfId="25064"/>
    <cellStyle name="Note 24 3 3 8 3" xfId="12750"/>
    <cellStyle name="Note 24 3 3 8 3 2" xfId="28956"/>
    <cellStyle name="Note 24 3 3 8 4" xfId="21399"/>
    <cellStyle name="Note 24 3 3 9" xfId="5864"/>
    <cellStyle name="Note 24 3 3 9 2" xfId="13379"/>
    <cellStyle name="Note 24 3 3 9 2 2" xfId="29585"/>
    <cellStyle name="Note 24 3 3 9 3" xfId="22070"/>
    <cellStyle name="Note 24 3 4" xfId="2087"/>
    <cellStyle name="Note 24 3 4 2" xfId="3000"/>
    <cellStyle name="Note 24 3 4 2 2" xfId="6782"/>
    <cellStyle name="Note 24 3 4 2 2 2" xfId="14293"/>
    <cellStyle name="Note 24 3 4 2 2 2 2" xfId="30499"/>
    <cellStyle name="Note 24 3 4 2 2 3" xfId="22988"/>
    <cellStyle name="Note 24 3 4 2 3" xfId="10693"/>
    <cellStyle name="Note 24 3 4 2 3 2" xfId="26899"/>
    <cellStyle name="Note 24 3 4 2 4" xfId="19222"/>
    <cellStyle name="Note 24 3 4 3" xfId="5926"/>
    <cellStyle name="Note 24 3 4 3 2" xfId="13440"/>
    <cellStyle name="Note 24 3 4 3 2 2" xfId="29646"/>
    <cellStyle name="Note 24 3 4 3 3" xfId="22132"/>
    <cellStyle name="Note 24 3 4 4" xfId="9849"/>
    <cellStyle name="Note 24 3 4 4 2" xfId="26055"/>
    <cellStyle name="Note 24 3 4 5" xfId="18376"/>
    <cellStyle name="Note 24 3 5" xfId="2575"/>
    <cellStyle name="Note 24 3 5 2" xfId="6359"/>
    <cellStyle name="Note 24 3 5 2 2" xfId="13871"/>
    <cellStyle name="Note 24 3 5 2 2 2" xfId="30077"/>
    <cellStyle name="Note 24 3 5 2 3" xfId="22565"/>
    <cellStyle name="Note 24 3 5 3" xfId="10271"/>
    <cellStyle name="Note 24 3 5 3 2" xfId="26477"/>
    <cellStyle name="Note 24 3 5 4" xfId="18799"/>
    <cellStyle name="Note 24 3 6" xfId="3451"/>
    <cellStyle name="Note 24 3 6 2" xfId="7209"/>
    <cellStyle name="Note 24 3 6 2 2" xfId="14719"/>
    <cellStyle name="Note 24 3 6 2 2 2" xfId="30925"/>
    <cellStyle name="Note 24 3 6 2 3" xfId="23415"/>
    <cellStyle name="Note 24 3 6 3" xfId="11116"/>
    <cellStyle name="Note 24 3 6 3 2" xfId="27322"/>
    <cellStyle name="Note 24 3 6 4" xfId="19669"/>
    <cellStyle name="Note 24 3 7" xfId="3573"/>
    <cellStyle name="Note 24 3 8" xfId="3975"/>
    <cellStyle name="Note 24 3 8 2" xfId="7645"/>
    <cellStyle name="Note 24 3 8 2 2" xfId="15152"/>
    <cellStyle name="Note 24 3 8 2 2 2" xfId="31358"/>
    <cellStyle name="Note 24 3 8 2 3" xfId="23851"/>
    <cellStyle name="Note 24 3 8 3" xfId="11538"/>
    <cellStyle name="Note 24 3 8 3 2" xfId="27744"/>
    <cellStyle name="Note 24 3 8 4" xfId="20181"/>
    <cellStyle name="Note 24 3 9" xfId="4400"/>
    <cellStyle name="Note 24 3 9 2" xfId="8070"/>
    <cellStyle name="Note 24 3 9 2 2" xfId="15577"/>
    <cellStyle name="Note 24 3 9 2 2 2" xfId="31783"/>
    <cellStyle name="Note 24 3 9 2 3" xfId="24276"/>
    <cellStyle name="Note 24 3 9 3" xfId="11963"/>
    <cellStyle name="Note 24 3 9 3 2" xfId="28169"/>
    <cellStyle name="Note 24 3 9 4" xfId="20606"/>
    <cellStyle name="Note 24 4" xfId="539"/>
    <cellStyle name="Note 24 4 10" xfId="5334"/>
    <cellStyle name="Note 24 4 10 2" xfId="12883"/>
    <cellStyle name="Note 24 4 10 2 2" xfId="29089"/>
    <cellStyle name="Note 24 4 10 3" xfId="21540"/>
    <cellStyle name="Note 24 4 11" xfId="9449"/>
    <cellStyle name="Note 24 4 11 2" xfId="25655"/>
    <cellStyle name="Note 24 4 12" xfId="17967"/>
    <cellStyle name="Note 24 4 2" xfId="2018"/>
    <cellStyle name="Note 24 4 2 10" xfId="9792"/>
    <cellStyle name="Note 24 4 2 10 2" xfId="25998"/>
    <cellStyle name="Note 24 4 2 11" xfId="18318"/>
    <cellStyle name="Note 24 4 2 2" xfId="2519"/>
    <cellStyle name="Note 24 4 2 2 2" xfId="3366"/>
    <cellStyle name="Note 24 4 2 2 2 2" xfId="7148"/>
    <cellStyle name="Note 24 4 2 2 2 2 2" xfId="14659"/>
    <cellStyle name="Note 24 4 2 2 2 2 2 2" xfId="30865"/>
    <cellStyle name="Note 24 4 2 2 2 2 3" xfId="23354"/>
    <cellStyle name="Note 24 4 2 2 2 3" xfId="11059"/>
    <cellStyle name="Note 24 4 2 2 2 3 2" xfId="27265"/>
    <cellStyle name="Note 24 4 2 2 2 4" xfId="19588"/>
    <cellStyle name="Note 24 4 2 2 3" xfId="6303"/>
    <cellStyle name="Note 24 4 2 2 3 2" xfId="13815"/>
    <cellStyle name="Note 24 4 2 2 3 2 2" xfId="30021"/>
    <cellStyle name="Note 24 4 2 2 3 3" xfId="22509"/>
    <cellStyle name="Note 24 4 2 2 4" xfId="10215"/>
    <cellStyle name="Note 24 4 2 2 4 2" xfId="26421"/>
    <cellStyle name="Note 24 4 2 2 5" xfId="18743"/>
    <cellStyle name="Note 24 4 2 3" xfId="2941"/>
    <cellStyle name="Note 24 4 2 3 2" xfId="6725"/>
    <cellStyle name="Note 24 4 2 3 2 2" xfId="14237"/>
    <cellStyle name="Note 24 4 2 3 2 2 2" xfId="30443"/>
    <cellStyle name="Note 24 4 2 3 2 3" xfId="22931"/>
    <cellStyle name="Note 24 4 2 3 3" xfId="10637"/>
    <cellStyle name="Note 24 4 2 3 3 2" xfId="26843"/>
    <cellStyle name="Note 24 4 2 3 4" xfId="19165"/>
    <cellStyle name="Note 24 4 2 4" xfId="3872"/>
    <cellStyle name="Note 24 4 2 4 2" xfId="7582"/>
    <cellStyle name="Note 24 4 2 4 2 2" xfId="15091"/>
    <cellStyle name="Note 24 4 2 4 2 2 2" xfId="31297"/>
    <cellStyle name="Note 24 4 2 4 2 3" xfId="23788"/>
    <cellStyle name="Note 24 4 2 4 3" xfId="11482"/>
    <cellStyle name="Note 24 4 2 4 3 2" xfId="27688"/>
    <cellStyle name="Note 24 4 2 4 4" xfId="20083"/>
    <cellStyle name="Note 24 4 2 5" xfId="3386"/>
    <cellStyle name="Note 24 4 2 6" xfId="4341"/>
    <cellStyle name="Note 24 4 2 6 2" xfId="8011"/>
    <cellStyle name="Note 24 4 2 6 2 2" xfId="15518"/>
    <cellStyle name="Note 24 4 2 6 2 2 2" xfId="31724"/>
    <cellStyle name="Note 24 4 2 6 2 3" xfId="24217"/>
    <cellStyle name="Note 24 4 2 6 3" xfId="11904"/>
    <cellStyle name="Note 24 4 2 6 3 2" xfId="28110"/>
    <cellStyle name="Note 24 4 2 6 4" xfId="20547"/>
    <cellStyle name="Note 24 4 2 7" xfId="4766"/>
    <cellStyle name="Note 24 4 2 7 2" xfId="8436"/>
    <cellStyle name="Note 24 4 2 7 2 2" xfId="15943"/>
    <cellStyle name="Note 24 4 2 7 2 2 2" xfId="32149"/>
    <cellStyle name="Note 24 4 2 7 2 3" xfId="24642"/>
    <cellStyle name="Note 24 4 2 7 3" xfId="12329"/>
    <cellStyle name="Note 24 4 2 7 3 2" xfId="28535"/>
    <cellStyle name="Note 24 4 2 7 4" xfId="20972"/>
    <cellStyle name="Note 24 4 2 8" xfId="5194"/>
    <cellStyle name="Note 24 4 2 8 2" xfId="8859"/>
    <cellStyle name="Note 24 4 2 8 2 2" xfId="16366"/>
    <cellStyle name="Note 24 4 2 8 2 2 2" xfId="32572"/>
    <cellStyle name="Note 24 4 2 8 2 3" xfId="25065"/>
    <cellStyle name="Note 24 4 2 8 3" xfId="12751"/>
    <cellStyle name="Note 24 4 2 8 3 2" xfId="28957"/>
    <cellStyle name="Note 24 4 2 8 4" xfId="21400"/>
    <cellStyle name="Note 24 4 2 9" xfId="5865"/>
    <cellStyle name="Note 24 4 2 9 2" xfId="13380"/>
    <cellStyle name="Note 24 4 2 9 2 2" xfId="29586"/>
    <cellStyle name="Note 24 4 2 9 3" xfId="22071"/>
    <cellStyle name="Note 24 4 3" xfId="2110"/>
    <cellStyle name="Note 24 4 3 2" xfId="3023"/>
    <cellStyle name="Note 24 4 3 2 2" xfId="6805"/>
    <cellStyle name="Note 24 4 3 2 2 2" xfId="14316"/>
    <cellStyle name="Note 24 4 3 2 2 2 2" xfId="30522"/>
    <cellStyle name="Note 24 4 3 2 2 3" xfId="23011"/>
    <cellStyle name="Note 24 4 3 2 3" xfId="10716"/>
    <cellStyle name="Note 24 4 3 2 3 2" xfId="26922"/>
    <cellStyle name="Note 24 4 3 2 4" xfId="19245"/>
    <cellStyle name="Note 24 4 3 3" xfId="5949"/>
    <cellStyle name="Note 24 4 3 3 2" xfId="13463"/>
    <cellStyle name="Note 24 4 3 3 2 2" xfId="29669"/>
    <cellStyle name="Note 24 4 3 3 3" xfId="22155"/>
    <cellStyle name="Note 24 4 3 4" xfId="9872"/>
    <cellStyle name="Note 24 4 3 4 2" xfId="26078"/>
    <cellStyle name="Note 24 4 3 5" xfId="18399"/>
    <cellStyle name="Note 24 4 4" xfId="2598"/>
    <cellStyle name="Note 24 4 4 2" xfId="6382"/>
    <cellStyle name="Note 24 4 4 2 2" xfId="13894"/>
    <cellStyle name="Note 24 4 4 2 2 2" xfId="30100"/>
    <cellStyle name="Note 24 4 4 2 3" xfId="22588"/>
    <cellStyle name="Note 24 4 4 3" xfId="10294"/>
    <cellStyle name="Note 24 4 4 3 2" xfId="26500"/>
    <cellStyle name="Note 24 4 4 4" xfId="18822"/>
    <cellStyle name="Note 24 4 5" xfId="3474"/>
    <cellStyle name="Note 24 4 5 2" xfId="7232"/>
    <cellStyle name="Note 24 4 5 2 2" xfId="14742"/>
    <cellStyle name="Note 24 4 5 2 2 2" xfId="30948"/>
    <cellStyle name="Note 24 4 5 2 3" xfId="23438"/>
    <cellStyle name="Note 24 4 5 3" xfId="11139"/>
    <cellStyle name="Note 24 4 5 3 2" xfId="27345"/>
    <cellStyle name="Note 24 4 5 4" xfId="19692"/>
    <cellStyle name="Note 24 4 6" xfId="3920"/>
    <cellStyle name="Note 24 4 7" xfId="3998"/>
    <cellStyle name="Note 24 4 7 2" xfId="7668"/>
    <cellStyle name="Note 24 4 7 2 2" xfId="15175"/>
    <cellStyle name="Note 24 4 7 2 2 2" xfId="31381"/>
    <cellStyle name="Note 24 4 7 2 3" xfId="23874"/>
    <cellStyle name="Note 24 4 7 3" xfId="11561"/>
    <cellStyle name="Note 24 4 7 3 2" xfId="27767"/>
    <cellStyle name="Note 24 4 7 4" xfId="20204"/>
    <cellStyle name="Note 24 4 8" xfId="4423"/>
    <cellStyle name="Note 24 4 8 2" xfId="8093"/>
    <cellStyle name="Note 24 4 8 2 2" xfId="15600"/>
    <cellStyle name="Note 24 4 8 2 2 2" xfId="31806"/>
    <cellStyle name="Note 24 4 8 2 3" xfId="24299"/>
    <cellStyle name="Note 24 4 8 3" xfId="11986"/>
    <cellStyle name="Note 24 4 8 3 2" xfId="28192"/>
    <cellStyle name="Note 24 4 8 4" xfId="20629"/>
    <cellStyle name="Note 24 4 9" xfId="4848"/>
    <cellStyle name="Note 24 4 9 2" xfId="8516"/>
    <cellStyle name="Note 24 4 9 2 2" xfId="16023"/>
    <cellStyle name="Note 24 4 9 2 2 2" xfId="32229"/>
    <cellStyle name="Note 24 4 9 2 3" xfId="24722"/>
    <cellStyle name="Note 24 4 9 3" xfId="12408"/>
    <cellStyle name="Note 24 4 9 3 2" xfId="28614"/>
    <cellStyle name="Note 24 4 9 4" xfId="21054"/>
    <cellStyle name="Note 24 5" xfId="2019"/>
    <cellStyle name="Note 24 5 10" xfId="9793"/>
    <cellStyle name="Note 24 5 10 2" xfId="25999"/>
    <cellStyle name="Note 24 5 11" xfId="18319"/>
    <cellStyle name="Note 24 5 2" xfId="2520"/>
    <cellStyle name="Note 24 5 2 2" xfId="3367"/>
    <cellStyle name="Note 24 5 2 2 2" xfId="7149"/>
    <cellStyle name="Note 24 5 2 2 2 2" xfId="14660"/>
    <cellStyle name="Note 24 5 2 2 2 2 2" xfId="30866"/>
    <cellStyle name="Note 24 5 2 2 2 3" xfId="23355"/>
    <cellStyle name="Note 24 5 2 2 3" xfId="11060"/>
    <cellStyle name="Note 24 5 2 2 3 2" xfId="27266"/>
    <cellStyle name="Note 24 5 2 2 4" xfId="19589"/>
    <cellStyle name="Note 24 5 2 3" xfId="6304"/>
    <cellStyle name="Note 24 5 2 3 2" xfId="13816"/>
    <cellStyle name="Note 24 5 2 3 2 2" xfId="30022"/>
    <cellStyle name="Note 24 5 2 3 3" xfId="22510"/>
    <cellStyle name="Note 24 5 2 4" xfId="10216"/>
    <cellStyle name="Note 24 5 2 4 2" xfId="26422"/>
    <cellStyle name="Note 24 5 2 5" xfId="18744"/>
    <cellStyle name="Note 24 5 3" xfId="2942"/>
    <cellStyle name="Note 24 5 3 2" xfId="6726"/>
    <cellStyle name="Note 24 5 3 2 2" xfId="14238"/>
    <cellStyle name="Note 24 5 3 2 2 2" xfId="30444"/>
    <cellStyle name="Note 24 5 3 2 3" xfId="22932"/>
    <cellStyle name="Note 24 5 3 3" xfId="10638"/>
    <cellStyle name="Note 24 5 3 3 2" xfId="26844"/>
    <cellStyle name="Note 24 5 3 4" xfId="19166"/>
    <cellStyle name="Note 24 5 4" xfId="3873"/>
    <cellStyle name="Note 24 5 4 2" xfId="7583"/>
    <cellStyle name="Note 24 5 4 2 2" xfId="15092"/>
    <cellStyle name="Note 24 5 4 2 2 2" xfId="31298"/>
    <cellStyle name="Note 24 5 4 2 3" xfId="23789"/>
    <cellStyle name="Note 24 5 4 3" xfId="11483"/>
    <cellStyle name="Note 24 5 4 3 2" xfId="27689"/>
    <cellStyle name="Note 24 5 4 4" xfId="20084"/>
    <cellStyle name="Note 24 5 5" xfId="3581"/>
    <cellStyle name="Note 24 5 6" xfId="4342"/>
    <cellStyle name="Note 24 5 6 2" xfId="8012"/>
    <cellStyle name="Note 24 5 6 2 2" xfId="15519"/>
    <cellStyle name="Note 24 5 6 2 2 2" xfId="31725"/>
    <cellStyle name="Note 24 5 6 2 3" xfId="24218"/>
    <cellStyle name="Note 24 5 6 3" xfId="11905"/>
    <cellStyle name="Note 24 5 6 3 2" xfId="28111"/>
    <cellStyle name="Note 24 5 6 4" xfId="20548"/>
    <cellStyle name="Note 24 5 7" xfId="4767"/>
    <cellStyle name="Note 24 5 7 2" xfId="8437"/>
    <cellStyle name="Note 24 5 7 2 2" xfId="15944"/>
    <cellStyle name="Note 24 5 7 2 2 2" xfId="32150"/>
    <cellStyle name="Note 24 5 7 2 3" xfId="24643"/>
    <cellStyle name="Note 24 5 7 3" xfId="12330"/>
    <cellStyle name="Note 24 5 7 3 2" xfId="28536"/>
    <cellStyle name="Note 24 5 7 4" xfId="20973"/>
    <cellStyle name="Note 24 5 8" xfId="5195"/>
    <cellStyle name="Note 24 5 8 2" xfId="8860"/>
    <cellStyle name="Note 24 5 8 2 2" xfId="16367"/>
    <cellStyle name="Note 24 5 8 2 2 2" xfId="32573"/>
    <cellStyle name="Note 24 5 8 2 3" xfId="25066"/>
    <cellStyle name="Note 24 5 8 3" xfId="12752"/>
    <cellStyle name="Note 24 5 8 3 2" xfId="28958"/>
    <cellStyle name="Note 24 5 8 4" xfId="21401"/>
    <cellStyle name="Note 24 5 9" xfId="5866"/>
    <cellStyle name="Note 24 5 9 2" xfId="13381"/>
    <cellStyle name="Note 24 5 9 2 2" xfId="29587"/>
    <cellStyle name="Note 24 5 9 3" xfId="22072"/>
    <cellStyle name="Note 24 6" xfId="2043"/>
    <cellStyle name="Note 24 6 2" xfId="2956"/>
    <cellStyle name="Note 24 6 2 2" xfId="6738"/>
    <cellStyle name="Note 24 6 2 2 2" xfId="14249"/>
    <cellStyle name="Note 24 6 2 2 2 2" xfId="30455"/>
    <cellStyle name="Note 24 6 2 2 3" xfId="22944"/>
    <cellStyle name="Note 24 6 2 3" xfId="10649"/>
    <cellStyle name="Note 24 6 2 3 2" xfId="26855"/>
    <cellStyle name="Note 24 6 2 4" xfId="19178"/>
    <cellStyle name="Note 24 6 3" xfId="5882"/>
    <cellStyle name="Note 24 6 3 2" xfId="13396"/>
    <cellStyle name="Note 24 6 3 2 2" xfId="29602"/>
    <cellStyle name="Note 24 6 3 3" xfId="22088"/>
    <cellStyle name="Note 24 6 4" xfId="9805"/>
    <cellStyle name="Note 24 6 4 2" xfId="26011"/>
    <cellStyle name="Note 24 6 5" xfId="18332"/>
    <cellStyle name="Note 24 7" xfId="2531"/>
    <cellStyle name="Note 24 7 2" xfId="6315"/>
    <cellStyle name="Note 24 7 2 2" xfId="13827"/>
    <cellStyle name="Note 24 7 2 2 2" xfId="30033"/>
    <cellStyle name="Note 24 7 2 3" xfId="22521"/>
    <cellStyle name="Note 24 7 3" xfId="10227"/>
    <cellStyle name="Note 24 7 3 2" xfId="26433"/>
    <cellStyle name="Note 24 7 4" xfId="18755"/>
    <cellStyle name="Note 24 8" xfId="3405"/>
    <cellStyle name="Note 24 8 2" xfId="7165"/>
    <cellStyle name="Note 24 8 2 2" xfId="14675"/>
    <cellStyle name="Note 24 8 2 2 2" xfId="30881"/>
    <cellStyle name="Note 24 8 2 3" xfId="23371"/>
    <cellStyle name="Note 24 8 3" xfId="11072"/>
    <cellStyle name="Note 24 8 3 2" xfId="27278"/>
    <cellStyle name="Note 24 8 4" xfId="19623"/>
    <cellStyle name="Note 24 9" xfId="3546"/>
    <cellStyle name="Note 25" xfId="627"/>
    <cellStyle name="Note 25 2" xfId="2171"/>
    <cellStyle name="Note 26" xfId="711"/>
    <cellStyle name="Note 27" xfId="1799"/>
    <cellStyle name="Note 27 10" xfId="9581"/>
    <cellStyle name="Note 27 10 2" xfId="25787"/>
    <cellStyle name="Note 27 11" xfId="18106"/>
    <cellStyle name="Note 27 2" xfId="2308"/>
    <cellStyle name="Note 27 2 2" xfId="3155"/>
    <cellStyle name="Note 27 2 2 2" xfId="6937"/>
    <cellStyle name="Note 27 2 2 2 2" xfId="14448"/>
    <cellStyle name="Note 27 2 2 2 2 2" xfId="30654"/>
    <cellStyle name="Note 27 2 2 2 3" xfId="23143"/>
    <cellStyle name="Note 27 2 2 3" xfId="10848"/>
    <cellStyle name="Note 27 2 2 3 2" xfId="27054"/>
    <cellStyle name="Note 27 2 2 4" xfId="19377"/>
    <cellStyle name="Note 27 2 3" xfId="6092"/>
    <cellStyle name="Note 27 2 3 2" xfId="13604"/>
    <cellStyle name="Note 27 2 3 2 2" xfId="29810"/>
    <cellStyle name="Note 27 2 3 3" xfId="22298"/>
    <cellStyle name="Note 27 2 4" xfId="10004"/>
    <cellStyle name="Note 27 2 4 2" xfId="26210"/>
    <cellStyle name="Note 27 2 5" xfId="18532"/>
    <cellStyle name="Note 27 3" xfId="2730"/>
    <cellStyle name="Note 27 3 2" xfId="6514"/>
    <cellStyle name="Note 27 3 2 2" xfId="14026"/>
    <cellStyle name="Note 27 3 2 2 2" xfId="30232"/>
    <cellStyle name="Note 27 3 2 3" xfId="22720"/>
    <cellStyle name="Note 27 3 3" xfId="10426"/>
    <cellStyle name="Note 27 3 3 2" xfId="26632"/>
    <cellStyle name="Note 27 3 4" xfId="18954"/>
    <cellStyle name="Note 27 4" xfId="3661"/>
    <cellStyle name="Note 27 4 2" xfId="7371"/>
    <cellStyle name="Note 27 4 2 2" xfId="14880"/>
    <cellStyle name="Note 27 4 2 2 2" xfId="31086"/>
    <cellStyle name="Note 27 4 2 3" xfId="23577"/>
    <cellStyle name="Note 27 4 3" xfId="11271"/>
    <cellStyle name="Note 27 4 3 2" xfId="27477"/>
    <cellStyle name="Note 27 4 4" xfId="19872"/>
    <cellStyle name="Note 27 5" xfId="3379"/>
    <cellStyle name="Note 27 6" xfId="4130"/>
    <cellStyle name="Note 27 6 2" xfId="7800"/>
    <cellStyle name="Note 27 6 2 2" xfId="15307"/>
    <cellStyle name="Note 27 6 2 2 2" xfId="31513"/>
    <cellStyle name="Note 27 6 2 3" xfId="24006"/>
    <cellStyle name="Note 27 6 3" xfId="11693"/>
    <cellStyle name="Note 27 6 3 2" xfId="27899"/>
    <cellStyle name="Note 27 6 4" xfId="20336"/>
    <cellStyle name="Note 27 7" xfId="4555"/>
    <cellStyle name="Note 27 7 2" xfId="8225"/>
    <cellStyle name="Note 27 7 2 2" xfId="15732"/>
    <cellStyle name="Note 27 7 2 2 2" xfId="31938"/>
    <cellStyle name="Note 27 7 2 3" xfId="24431"/>
    <cellStyle name="Note 27 7 3" xfId="12118"/>
    <cellStyle name="Note 27 7 3 2" xfId="28324"/>
    <cellStyle name="Note 27 7 4" xfId="20761"/>
    <cellStyle name="Note 27 8" xfId="4982"/>
    <cellStyle name="Note 27 8 2" xfId="8648"/>
    <cellStyle name="Note 27 8 2 2" xfId="16155"/>
    <cellStyle name="Note 27 8 2 2 2" xfId="32361"/>
    <cellStyle name="Note 27 8 2 3" xfId="24854"/>
    <cellStyle name="Note 27 8 3" xfId="12540"/>
    <cellStyle name="Note 27 8 3 2" xfId="28746"/>
    <cellStyle name="Note 27 8 4" xfId="21188"/>
    <cellStyle name="Note 27 9" xfId="5654"/>
    <cellStyle name="Note 27 9 2" xfId="13169"/>
    <cellStyle name="Note 27 9 2 2" xfId="29375"/>
    <cellStyle name="Note 27 9 3" xfId="21860"/>
    <cellStyle name="Note 28" xfId="309"/>
    <cellStyle name="Note 3" xfId="325"/>
    <cellStyle name="Note 3 2" xfId="383"/>
    <cellStyle name="Note 3 2 2" xfId="1229"/>
    <cellStyle name="Note 3 2 2 2" xfId="1583"/>
    <cellStyle name="Note 3 2 3" xfId="677"/>
    <cellStyle name="Note 3 2 4" xfId="1796"/>
    <cellStyle name="Note 3 3" xfId="367"/>
    <cellStyle name="Note 3 3 2" xfId="1230"/>
    <cellStyle name="Note 3 3 2 2" xfId="1584"/>
    <cellStyle name="Note 3 3 3" xfId="1061"/>
    <cellStyle name="Note 3 3 4" xfId="2020"/>
    <cellStyle name="Note 3 4" xfId="643"/>
    <cellStyle name="Note 3 4 2" xfId="1197"/>
    <cellStyle name="Note 3 4 3" xfId="1073"/>
    <cellStyle name="Note 3 5" xfId="1089"/>
    <cellStyle name="Note 3 5 2" xfId="1198"/>
    <cellStyle name="Note 3 6" xfId="1119"/>
    <cellStyle name="Note 3 6 2" xfId="1199"/>
    <cellStyle name="Note 3 7" xfId="1228"/>
    <cellStyle name="Note 3 7 2" xfId="1582"/>
    <cellStyle name="Note 3 8" xfId="1505"/>
    <cellStyle name="Note 3 8 2" xfId="1600"/>
    <cellStyle name="Note 3 9" xfId="696"/>
    <cellStyle name="Note 4" xfId="326"/>
    <cellStyle name="Note 4 2" xfId="644"/>
    <cellStyle name="Note 4 2 2" xfId="1200"/>
    <cellStyle name="Note 4 3" xfId="1540"/>
    <cellStyle name="Note 4 4" xfId="695"/>
    <cellStyle name="Note 5" xfId="327"/>
    <cellStyle name="Note 5 2" xfId="645"/>
    <cellStyle name="Note 5 2 2" xfId="1201"/>
    <cellStyle name="Note 5 3" xfId="1541"/>
    <cellStyle name="Note 5 4" xfId="694"/>
    <cellStyle name="Note 6" xfId="328"/>
    <cellStyle name="Note 6 2" xfId="646"/>
    <cellStyle name="Note 6 2 2" xfId="1202"/>
    <cellStyle name="Note 6 3" xfId="1542"/>
    <cellStyle name="Note 6 4" xfId="693"/>
    <cellStyle name="Note 7" xfId="329"/>
    <cellStyle name="Note 7 2" xfId="647"/>
    <cellStyle name="Note 7 2 2" xfId="1203"/>
    <cellStyle name="Note 7 3" xfId="1543"/>
    <cellStyle name="Note 7 4" xfId="692"/>
    <cellStyle name="Note 8" xfId="330"/>
    <cellStyle name="Note 8 2" xfId="648"/>
    <cellStyle name="Note 8 2 2" xfId="1204"/>
    <cellStyle name="Note 8 3" xfId="1544"/>
    <cellStyle name="Note 8 4" xfId="691"/>
    <cellStyle name="Note 9" xfId="331"/>
    <cellStyle name="Note 9 2" xfId="649"/>
    <cellStyle name="Note 9 2 2" xfId="1205"/>
    <cellStyle name="Note 9 3" xfId="1545"/>
    <cellStyle name="Note 9 4" xfId="690"/>
    <cellStyle name="Output" xfId="16827" builtinId="21" customBuiltin="1"/>
    <cellStyle name="Output 2" xfId="430"/>
    <cellStyle name="Output 2 2" xfId="1037"/>
    <cellStyle name="Output 3" xfId="447"/>
    <cellStyle name="Output 3 2" xfId="1546"/>
    <cellStyle name="Output 4" xfId="689"/>
    <cellStyle name="Output 5" xfId="332"/>
    <cellStyle name="OUTPUT AMOUNTS" xfId="333"/>
    <cellStyle name="Percent" xfId="33951" builtinId="5"/>
    <cellStyle name="Percent 2" xfId="334"/>
    <cellStyle name="Percent 2 2" xfId="391"/>
    <cellStyle name="Percent 2 2 2" xfId="1206"/>
    <cellStyle name="Percent 2 3" xfId="479"/>
    <cellStyle name="Percent 2 3 2" xfId="529"/>
    <cellStyle name="Percent 2 3 2 2" xfId="2021"/>
    <cellStyle name="Percent 2 4" xfId="368"/>
    <cellStyle name="Percent 2 4 2" xfId="2022"/>
    <cellStyle name="Percent 2 5" xfId="17871"/>
    <cellStyle name="Percent 2 5 2" xfId="33943"/>
    <cellStyle name="Percent 3" xfId="335"/>
    <cellStyle name="Percent 3 2" xfId="384"/>
    <cellStyle name="Percent 3 2 2" xfId="1585"/>
    <cellStyle name="Percent 3 3" xfId="369"/>
    <cellStyle name="Percent 3 3 2" xfId="2023"/>
    <cellStyle name="Percent 3 4" xfId="650"/>
    <cellStyle name="Percent 4" xfId="657"/>
    <cellStyle name="Percent 4 2" xfId="1599"/>
    <cellStyle name="Percent 4 3" xfId="1498"/>
    <cellStyle name="Percent 5" xfId="1792"/>
    <cellStyle name="Percent 5 10" xfId="9579"/>
    <cellStyle name="Percent 5 10 2" xfId="25785"/>
    <cellStyle name="Percent 5 11" xfId="18104"/>
    <cellStyle name="Percent 5 2" xfId="2306"/>
    <cellStyle name="Percent 5 2 2" xfId="3153"/>
    <cellStyle name="Percent 5 2 2 2" xfId="6935"/>
    <cellStyle name="Percent 5 2 2 2 2" xfId="14446"/>
    <cellStyle name="Percent 5 2 2 2 2 2" xfId="30652"/>
    <cellStyle name="Percent 5 2 2 2 3" xfId="23141"/>
    <cellStyle name="Percent 5 2 2 3" xfId="10846"/>
    <cellStyle name="Percent 5 2 2 3 2" xfId="27052"/>
    <cellStyle name="Percent 5 2 2 4" xfId="19375"/>
    <cellStyle name="Percent 5 2 3" xfId="6090"/>
    <cellStyle name="Percent 5 2 3 2" xfId="13602"/>
    <cellStyle name="Percent 5 2 3 2 2" xfId="29808"/>
    <cellStyle name="Percent 5 2 3 3" xfId="22296"/>
    <cellStyle name="Percent 5 2 4" xfId="10002"/>
    <cellStyle name="Percent 5 2 4 2" xfId="26208"/>
    <cellStyle name="Percent 5 2 5" xfId="18530"/>
    <cellStyle name="Percent 5 3" xfId="2728"/>
    <cellStyle name="Percent 5 3 2" xfId="6512"/>
    <cellStyle name="Percent 5 3 2 2" xfId="14024"/>
    <cellStyle name="Percent 5 3 2 2 2" xfId="30230"/>
    <cellStyle name="Percent 5 3 2 3" xfId="22718"/>
    <cellStyle name="Percent 5 3 3" xfId="10424"/>
    <cellStyle name="Percent 5 3 3 2" xfId="26630"/>
    <cellStyle name="Percent 5 3 4" xfId="18952"/>
    <cellStyle name="Percent 5 4" xfId="3658"/>
    <cellStyle name="Percent 5 4 2" xfId="7368"/>
    <cellStyle name="Percent 5 4 2 2" xfId="14877"/>
    <cellStyle name="Percent 5 4 2 2 2" xfId="31083"/>
    <cellStyle name="Percent 5 4 2 3" xfId="23574"/>
    <cellStyle name="Percent 5 4 3" xfId="11269"/>
    <cellStyle name="Percent 5 4 3 2" xfId="27475"/>
    <cellStyle name="Percent 5 4 4" xfId="19869"/>
    <cellStyle name="Percent 5 5" xfId="3907"/>
    <cellStyle name="Percent 5 6" xfId="4128"/>
    <cellStyle name="Percent 5 6 2" xfId="7798"/>
    <cellStyle name="Percent 5 6 2 2" xfId="15305"/>
    <cellStyle name="Percent 5 6 2 2 2" xfId="31511"/>
    <cellStyle name="Percent 5 6 2 3" xfId="24004"/>
    <cellStyle name="Percent 5 6 3" xfId="11691"/>
    <cellStyle name="Percent 5 6 3 2" xfId="27897"/>
    <cellStyle name="Percent 5 6 4" xfId="20334"/>
    <cellStyle name="Percent 5 7" xfId="4553"/>
    <cellStyle name="Percent 5 7 2" xfId="8223"/>
    <cellStyle name="Percent 5 7 2 2" xfId="15730"/>
    <cellStyle name="Percent 5 7 2 2 2" xfId="31936"/>
    <cellStyle name="Percent 5 7 2 3" xfId="24429"/>
    <cellStyle name="Percent 5 7 3" xfId="12116"/>
    <cellStyle name="Percent 5 7 3 2" xfId="28322"/>
    <cellStyle name="Percent 5 7 4" xfId="20759"/>
    <cellStyle name="Percent 5 8" xfId="4980"/>
    <cellStyle name="Percent 5 8 2" xfId="8646"/>
    <cellStyle name="Percent 5 8 2 2" xfId="16153"/>
    <cellStyle name="Percent 5 8 2 2 2" xfId="32359"/>
    <cellStyle name="Percent 5 8 2 3" xfId="24852"/>
    <cellStyle name="Percent 5 8 3" xfId="12538"/>
    <cellStyle name="Percent 5 8 3 2" xfId="28744"/>
    <cellStyle name="Percent 5 8 4" xfId="21186"/>
    <cellStyle name="Percent 5 9" xfId="5651"/>
    <cellStyle name="Percent 5 9 2" xfId="13166"/>
    <cellStyle name="Percent 5 9 2 2" xfId="29372"/>
    <cellStyle name="Percent 5 9 3" xfId="21857"/>
    <cellStyle name="Percent 6" xfId="4346"/>
    <cellStyle name="Percent 6 2" xfId="8016"/>
    <cellStyle name="Percent 6 2 2" xfId="15523"/>
    <cellStyle name="Percent 6 2 2 2" xfId="31729"/>
    <cellStyle name="Percent 6 2 3" xfId="24222"/>
    <cellStyle name="Percent 6 3" xfId="11909"/>
    <cellStyle name="Percent 6 3 2" xfId="28115"/>
    <cellStyle name="Percent 6 4" xfId="20552"/>
    <cellStyle name="PivotComment" xfId="336"/>
    <cellStyle name="PivotComment 2" xfId="385"/>
    <cellStyle name="PivotComment 2 2" xfId="1207"/>
    <cellStyle name="PivotComment 2 2 2" xfId="17809"/>
    <cellStyle name="PivotComment 2 3" xfId="1038"/>
    <cellStyle name="PivotComment 2 3 2" xfId="17810"/>
    <cellStyle name="PivotComment 2 4" xfId="17808"/>
    <cellStyle name="PivotComment 3" xfId="370"/>
    <cellStyle name="PivotComment 3 2" xfId="1586"/>
    <cellStyle name="PivotComment 3 2 2" xfId="17812"/>
    <cellStyle name="PivotComment 3 3" xfId="1231"/>
    <cellStyle name="PivotComment 3 3 2" xfId="17813"/>
    <cellStyle name="PivotComment 3 4" xfId="17811"/>
    <cellStyle name="PivotComment 4" xfId="651"/>
    <cellStyle name="PivotComment 4 2" xfId="1598"/>
    <cellStyle name="PivotComment 4 2 2" xfId="17815"/>
    <cellStyle name="PivotComment 4 3" xfId="17814"/>
    <cellStyle name="PivotComment 5" xfId="17807"/>
    <cellStyle name="PivotDateEffect" xfId="337"/>
    <cellStyle name="PivotDateEffect 2" xfId="386"/>
    <cellStyle name="PivotDateEffect 2 2" xfId="1208"/>
    <cellStyle name="PivotDateEffect 2 2 2" xfId="17818"/>
    <cellStyle name="PivotDateEffect 2 3" xfId="1039"/>
    <cellStyle name="PivotDateEffect 2 3 2" xfId="17819"/>
    <cellStyle name="PivotDateEffect 2 4" xfId="17817"/>
    <cellStyle name="PivotDateEffect 3" xfId="371"/>
    <cellStyle name="PivotDateEffect 3 2" xfId="1587"/>
    <cellStyle name="PivotDateEffect 3 2 2" xfId="17821"/>
    <cellStyle name="PivotDateEffect 3 3" xfId="1232"/>
    <cellStyle name="PivotDateEffect 3 3 2" xfId="17822"/>
    <cellStyle name="PivotDateEffect 3 4" xfId="17820"/>
    <cellStyle name="PivotDateEffect 4" xfId="652"/>
    <cellStyle name="PivotDateEffect 4 2" xfId="1597"/>
    <cellStyle name="PivotDateEffect 4 2 2" xfId="17824"/>
    <cellStyle name="PivotDateEffect 4 3" xfId="17823"/>
    <cellStyle name="PivotDateEffect 5" xfId="17816"/>
    <cellStyle name="PivotDollars" xfId="338"/>
    <cellStyle name="PivotDollars 2" xfId="1040"/>
    <cellStyle name="PivotDollars 2 2" xfId="1209"/>
    <cellStyle name="PivotDollars 2 2 2" xfId="17827"/>
    <cellStyle name="PivotDollars 2 3" xfId="17826"/>
    <cellStyle name="PivotDollars 3" xfId="1233"/>
    <cellStyle name="PivotDollars 3 2" xfId="1588"/>
    <cellStyle name="PivotDollars 3 2 2" xfId="17829"/>
    <cellStyle name="PivotDollars 3 3" xfId="17828"/>
    <cellStyle name="PivotDollars 4" xfId="17825"/>
    <cellStyle name="PivotDollarsEnd" xfId="339"/>
    <cellStyle name="PivotDollarsEnd 2" xfId="1041"/>
    <cellStyle name="PivotDollarsEnd 2 2" xfId="1210"/>
    <cellStyle name="PivotDollarsEnd 2 2 2" xfId="17832"/>
    <cellStyle name="PivotDollarsEnd 2 3" xfId="17831"/>
    <cellStyle name="PivotDollarsEnd 3" xfId="1234"/>
    <cellStyle name="PivotDollarsEnd 3 2" xfId="1589"/>
    <cellStyle name="PivotDollarsEnd 3 2 2" xfId="17834"/>
    <cellStyle name="PivotDollarsEnd 3 3" xfId="17833"/>
    <cellStyle name="PivotDollarsEnd 4" xfId="17830"/>
    <cellStyle name="PivotDollarsMiddle" xfId="340"/>
    <cellStyle name="PivotDollarsMiddle 2" xfId="1042"/>
    <cellStyle name="PivotDollarsMiddle 2 2" xfId="1211"/>
    <cellStyle name="PivotDollarsMiddle 2 2 2" xfId="17837"/>
    <cellStyle name="PivotDollarsMiddle 2 3" xfId="17836"/>
    <cellStyle name="PivotDollarsMiddle 3" xfId="1235"/>
    <cellStyle name="PivotDollarsMiddle 3 2" xfId="1590"/>
    <cellStyle name="PivotDollarsMiddle 3 2 2" xfId="17839"/>
    <cellStyle name="PivotDollarsMiddle 3 3" xfId="17838"/>
    <cellStyle name="PivotDollarsMiddle 4" xfId="17835"/>
    <cellStyle name="PivotSelection" xfId="341"/>
    <cellStyle name="PivotSelection 2" xfId="1062"/>
    <cellStyle name="PivotSelection 3" xfId="1121"/>
    <cellStyle name="PivotSelection 4" xfId="688"/>
    <cellStyle name="purple" xfId="342"/>
    <cellStyle name="purple 2" xfId="1063"/>
    <cellStyle name="purple 3" xfId="1122"/>
    <cellStyle name="purple 4" xfId="687"/>
    <cellStyle name="Report" xfId="343"/>
    <cellStyle name="ReportDate" xfId="344"/>
    <cellStyle name="ReportDate 2" xfId="1212"/>
    <cellStyle name="ReportNumbers" xfId="345"/>
    <cellStyle name="ReportNumbers 2" xfId="387"/>
    <cellStyle name="ReportNumbers 2 2" xfId="1213"/>
    <cellStyle name="ReportNumbers 2 2 2" xfId="17842"/>
    <cellStyle name="ReportNumbers 2 3" xfId="17841"/>
    <cellStyle name="ReportNumbers 3" xfId="372"/>
    <cellStyle name="ReportNumbers 3 2" xfId="1591"/>
    <cellStyle name="ReportNumbers 3 2 2" xfId="17844"/>
    <cellStyle name="ReportNumbers 3 3" xfId="17843"/>
    <cellStyle name="ReportNumbers 4" xfId="17840"/>
    <cellStyle name="ReportWord" xfId="346"/>
    <cellStyle name="ReportWord 2" xfId="1043"/>
    <cellStyle name="ReportWord 2 2" xfId="1214"/>
    <cellStyle name="ReportWord 3" xfId="1064"/>
    <cellStyle name="ReportWord 3 2" xfId="1237"/>
    <cellStyle name="ReportWord 3 2 2" xfId="1593"/>
    <cellStyle name="ReportWord 4" xfId="1074"/>
    <cellStyle name="ReportWord 4 2" xfId="1215"/>
    <cellStyle name="ReportWord 5" xfId="1123"/>
    <cellStyle name="ReportWord 5 2" xfId="1216"/>
    <cellStyle name="ReportWord 6" xfId="1236"/>
    <cellStyle name="ReportWord 6 2" xfId="1592"/>
    <cellStyle name="ReportWord 7" xfId="1493"/>
    <cellStyle name="ReportWord 7 2" xfId="1596"/>
    <cellStyle name="ReportWord 8" xfId="686"/>
    <cellStyle name="result" xfId="347"/>
    <cellStyle name="result 2" xfId="1065"/>
    <cellStyle name="result 3" xfId="1124"/>
    <cellStyle name="result 4" xfId="685"/>
    <cellStyle name="secondary" xfId="348"/>
    <cellStyle name="section" xfId="349"/>
    <cellStyle name="section 2" xfId="1066"/>
    <cellStyle name="section 3" xfId="1125"/>
    <cellStyle name="section 4" xfId="684"/>
    <cellStyle name="TableNumbers" xfId="350"/>
    <cellStyle name="TableNumbers 2" xfId="388"/>
    <cellStyle name="TableNumbers 2 2" xfId="1217"/>
    <cellStyle name="TableNumbers 2 2 2" xfId="17847"/>
    <cellStyle name="TableNumbers 2 3" xfId="1044"/>
    <cellStyle name="TableNumbers 2 3 2" xfId="17848"/>
    <cellStyle name="TableNumbers 2 4" xfId="1798"/>
    <cellStyle name="TableNumbers 2 4 2" xfId="17849"/>
    <cellStyle name="TableNumbers 2 5" xfId="17846"/>
    <cellStyle name="TableNumbers 3" xfId="373"/>
    <cellStyle name="TableNumbers 3 2" xfId="1239"/>
    <cellStyle name="TableNumbers 3 2 2" xfId="1595"/>
    <cellStyle name="TableNumbers 3 2 2 2" xfId="17852"/>
    <cellStyle name="TableNumbers 3 2 3" xfId="17851"/>
    <cellStyle name="TableNumbers 3 3" xfId="1067"/>
    <cellStyle name="TableNumbers 3 3 2" xfId="17853"/>
    <cellStyle name="TableNumbers 3 4" xfId="2024"/>
    <cellStyle name="TableNumbers 3 4 2" xfId="17854"/>
    <cellStyle name="TableNumbers 3 5" xfId="17850"/>
    <cellStyle name="TableNumbers 4" xfId="653"/>
    <cellStyle name="TableNumbers 4 2" xfId="1218"/>
    <cellStyle name="TableNumbers 4 2 2" xfId="17856"/>
    <cellStyle name="TableNumbers 4 3" xfId="1075"/>
    <cellStyle name="TableNumbers 4 3 2" xfId="17857"/>
    <cellStyle name="TableNumbers 4 4" xfId="17855"/>
    <cellStyle name="TableNumbers 5" xfId="1126"/>
    <cellStyle name="TableNumbers 5 2" xfId="1219"/>
    <cellStyle name="TableNumbers 5 2 2" xfId="17859"/>
    <cellStyle name="TableNumbers 5 3" xfId="17858"/>
    <cellStyle name="TableNumbers 6" xfId="1238"/>
    <cellStyle name="TableNumbers 6 2" xfId="1594"/>
    <cellStyle name="TableNumbers 6 2 2" xfId="17861"/>
    <cellStyle name="TableNumbers 6 3" xfId="17860"/>
    <cellStyle name="TableNumbers 7" xfId="1552"/>
    <cellStyle name="TableNumbers 7 2" xfId="1607"/>
    <cellStyle name="TableNumbers 7 2 2" xfId="17863"/>
    <cellStyle name="TableNumbers 7 3" xfId="17862"/>
    <cellStyle name="TableNumbers 8" xfId="683"/>
    <cellStyle name="TableNumbers 8 2" xfId="17864"/>
    <cellStyle name="TableNumbers 9" xfId="17845"/>
    <cellStyle name="Title" xfId="16818" builtinId="15" customBuiltin="1"/>
    <cellStyle name="Title 2" xfId="431"/>
    <cellStyle name="Title 2 2" xfId="1045"/>
    <cellStyle name="Title 3" xfId="438"/>
    <cellStyle name="Title 3 2" xfId="1549"/>
    <cellStyle name="Title 4" xfId="682"/>
    <cellStyle name="Title 5" xfId="351"/>
    <cellStyle name="Total" xfId="16834" builtinId="25" customBuiltin="1"/>
    <cellStyle name="Total 2" xfId="432"/>
    <cellStyle name="Total 2 2" xfId="1046"/>
    <cellStyle name="Total 3" xfId="454"/>
    <cellStyle name="Total 3 2" xfId="1550"/>
    <cellStyle name="Total 4" xfId="681"/>
    <cellStyle name="Total 5" xfId="352"/>
    <cellStyle name="TotalNumbers" xfId="353"/>
    <cellStyle name="TotalNumbers 2" xfId="17865"/>
    <cellStyle name="UNDERLINE" xfId="354"/>
    <cellStyle name="UNDERLINE 2" xfId="1068"/>
    <cellStyle name="UNDERLINE 3" xfId="1127"/>
    <cellStyle name="UNDERLINE 4" xfId="680"/>
    <cellStyle name="unique" xfId="355"/>
    <cellStyle name="Usual" xfId="356"/>
    <cellStyle name="Warning Text" xfId="16831" builtinId="11" customBuiltin="1"/>
    <cellStyle name="Warning Text 2" xfId="433"/>
    <cellStyle name="Warning Text 2 2" xfId="1047"/>
    <cellStyle name="Warning Text 3" xfId="451"/>
    <cellStyle name="Warning Text 3 2" xfId="1551"/>
    <cellStyle name="Warning Text 4" xfId="678"/>
    <cellStyle name="Warning Text 5" xfId="357"/>
  </cellStyles>
  <dxfs count="770">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ont>
        <condense val="0"/>
        <extend val="0"/>
        <color auto="1"/>
      </font>
      <fill>
        <patternFill>
          <bgColor rgb="FFFFFF00"/>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ont>
        <color rgb="FF9C0006"/>
      </font>
      <fill>
        <patternFill>
          <bgColor rgb="FFFFC7CE"/>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numFmt numFmtId="187" formatCode="\-"/>
    </dxf>
    <dxf>
      <fill>
        <patternFill>
          <bgColor rgb="FF92D050"/>
        </patternFill>
      </fill>
    </dxf>
    <dxf>
      <fill>
        <patternFill>
          <bgColor rgb="FF92D050"/>
        </patternFill>
      </fill>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ill>
        <patternFill>
          <bgColor rgb="FF92D05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fill>
        <patternFill>
          <bgColor rgb="FF92D050"/>
        </patternFill>
      </fill>
    </dxf>
    <dxf>
      <numFmt numFmtId="187" formatCode="\-"/>
    </dxf>
    <dxf>
      <numFmt numFmtId="187" formatCode="\-"/>
    </dxf>
    <dxf>
      <fill>
        <patternFill>
          <bgColor rgb="FF92D050"/>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ont>
        <color rgb="FF9C0006"/>
      </font>
      <fill>
        <patternFill>
          <bgColor rgb="FFFFC7CE"/>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s>
  <tableStyles count="0" defaultTableStyle="TableStyleMedium2" defaultPivotStyle="PivotStyleLight16"/>
  <colors>
    <mruColors>
      <color rgb="FFD7F7B7"/>
      <color rgb="FFFF6600"/>
      <color rgb="FFFF0000"/>
      <color rgb="FF009E73"/>
      <color rgb="FF56B4DF"/>
      <color rgb="FF22B43A"/>
      <color rgb="FF9CD9E0"/>
      <color rgb="FF0072B2"/>
      <color rgb="FFCC79A7"/>
      <color rgb="FFB6F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ChartData!$B$36</c:f>
              <c:strCache>
                <c:ptCount val="1"/>
                <c:pt idx="0">
                  <c:v>Total Australian Government R&amp;D investment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dPt>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ChartData!$C$36:$AR$36</c:f>
              <c:numCache>
                <c:formatCode>General</c:formatCode>
                <c:ptCount val="42"/>
                <c:pt idx="0">
                  <c:v>689.2</c:v>
                </c:pt>
                <c:pt idx="1">
                  <c:v>778.1</c:v>
                </c:pt>
                <c:pt idx="2">
                  <c:v>894.6</c:v>
                </c:pt>
                <c:pt idx="3">
                  <c:v>1011.5</c:v>
                </c:pt>
                <c:pt idx="4">
                  <c:v>1162.7</c:v>
                </c:pt>
                <c:pt idx="5">
                  <c:v>1252.3</c:v>
                </c:pt>
                <c:pt idx="6">
                  <c:v>1432.3</c:v>
                </c:pt>
                <c:pt idx="7">
                  <c:v>1716.1</c:v>
                </c:pt>
                <c:pt idx="8">
                  <c:v>1869</c:v>
                </c:pt>
                <c:pt idx="9">
                  <c:v>1936</c:v>
                </c:pt>
                <c:pt idx="10">
                  <c:v>2065.6</c:v>
                </c:pt>
                <c:pt idx="11">
                  <c:v>2273.5</c:v>
                </c:pt>
                <c:pt idx="12">
                  <c:v>2487.1999999999998</c:v>
                </c:pt>
                <c:pt idx="13">
                  <c:v>2803.98</c:v>
                </c:pt>
                <c:pt idx="14">
                  <c:v>3117.08</c:v>
                </c:pt>
                <c:pt idx="15">
                  <c:v>3456.63</c:v>
                </c:pt>
                <c:pt idx="16">
                  <c:v>3562.38</c:v>
                </c:pt>
                <c:pt idx="17">
                  <c:v>3839.01</c:v>
                </c:pt>
                <c:pt idx="18">
                  <c:v>3717.5</c:v>
                </c:pt>
                <c:pt idx="19">
                  <c:v>3689.1</c:v>
                </c:pt>
                <c:pt idx="20">
                  <c:v>3765.82</c:v>
                </c:pt>
                <c:pt idx="21">
                  <c:v>3995.53</c:v>
                </c:pt>
                <c:pt idx="22">
                  <c:v>4163.05</c:v>
                </c:pt>
                <c:pt idx="23">
                  <c:v>4580.7299999999996</c:v>
                </c:pt>
                <c:pt idx="24">
                  <c:v>4919.71</c:v>
                </c:pt>
                <c:pt idx="25">
                  <c:v>5585.87</c:v>
                </c:pt>
                <c:pt idx="26">
                  <c:v>5162.1400000000003</c:v>
                </c:pt>
                <c:pt idx="27">
                  <c:v>6053.3</c:v>
                </c:pt>
                <c:pt idx="28">
                  <c:v>6561.81</c:v>
                </c:pt>
                <c:pt idx="29">
                  <c:v>6666.98</c:v>
                </c:pt>
                <c:pt idx="30">
                  <c:v>7493.22</c:v>
                </c:pt>
                <c:pt idx="31">
                  <c:v>8317.9</c:v>
                </c:pt>
                <c:pt idx="32">
                  <c:v>8870.24</c:v>
                </c:pt>
                <c:pt idx="33">
                  <c:v>10072.129999999999</c:v>
                </c:pt>
                <c:pt idx="34">
                  <c:v>9791.69</c:v>
                </c:pt>
                <c:pt idx="35">
                  <c:v>9851.14</c:v>
                </c:pt>
                <c:pt idx="36">
                  <c:v>9835.48</c:v>
                </c:pt>
                <c:pt idx="37">
                  <c:v>9615.8799999999992</c:v>
                </c:pt>
                <c:pt idx="38">
                  <c:v>9501.82</c:v>
                </c:pt>
                <c:pt idx="39">
                  <c:v>10285.780000000001</c:v>
                </c:pt>
                <c:pt idx="40">
                  <c:v>9396.25</c:v>
                </c:pt>
                <c:pt idx="41">
                  <c:v>9635.82</c:v>
                </c:pt>
              </c:numCache>
            </c:numRef>
          </c:val>
          <c:smooth val="0"/>
        </c:ser>
        <c:ser>
          <c:idx val="1"/>
          <c:order val="1"/>
          <c:tx>
            <c:strRef>
              <c:f>ChartData!$B$37</c:f>
              <c:strCache>
                <c:ptCount val="1"/>
                <c:pt idx="0">
                  <c:v>Australian Government research activities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ChartData!$C$37:$AR$37</c:f>
              <c:numCache>
                <c:formatCode>General</c:formatCode>
                <c:ptCount val="42"/>
                <c:pt idx="0">
                  <c:v>321.10000000000002</c:v>
                </c:pt>
                <c:pt idx="1">
                  <c:v>373</c:v>
                </c:pt>
                <c:pt idx="2">
                  <c:v>430.9</c:v>
                </c:pt>
                <c:pt idx="3">
                  <c:v>515.79999999999995</c:v>
                </c:pt>
                <c:pt idx="4">
                  <c:v>582.20000000000005</c:v>
                </c:pt>
                <c:pt idx="5">
                  <c:v>599.70000000000005</c:v>
                </c:pt>
                <c:pt idx="6">
                  <c:v>625.70000000000005</c:v>
                </c:pt>
                <c:pt idx="7">
                  <c:v>671.8</c:v>
                </c:pt>
                <c:pt idx="8">
                  <c:v>733.2</c:v>
                </c:pt>
                <c:pt idx="9">
                  <c:v>729.3</c:v>
                </c:pt>
                <c:pt idx="10">
                  <c:v>758.4</c:v>
                </c:pt>
                <c:pt idx="11">
                  <c:v>815.7</c:v>
                </c:pt>
                <c:pt idx="12">
                  <c:v>869.7</c:v>
                </c:pt>
                <c:pt idx="13">
                  <c:v>918.28</c:v>
                </c:pt>
                <c:pt idx="14">
                  <c:v>940.08</c:v>
                </c:pt>
                <c:pt idx="15">
                  <c:v>971.83</c:v>
                </c:pt>
                <c:pt idx="16">
                  <c:v>937.28</c:v>
                </c:pt>
                <c:pt idx="17">
                  <c:v>922.3</c:v>
                </c:pt>
                <c:pt idx="18">
                  <c:v>980.1</c:v>
                </c:pt>
                <c:pt idx="19">
                  <c:v>936.2</c:v>
                </c:pt>
                <c:pt idx="20">
                  <c:v>940.9</c:v>
                </c:pt>
                <c:pt idx="21">
                  <c:v>1013.83</c:v>
                </c:pt>
                <c:pt idx="22">
                  <c:v>1141.1500000000001</c:v>
                </c:pt>
                <c:pt idx="23">
                  <c:v>1216.07</c:v>
                </c:pt>
                <c:pt idx="24">
                  <c:v>1270.5899999999999</c:v>
                </c:pt>
                <c:pt idx="25">
                  <c:v>1436.43</c:v>
                </c:pt>
                <c:pt idx="26">
                  <c:v>1384</c:v>
                </c:pt>
                <c:pt idx="27">
                  <c:v>1425.35</c:v>
                </c:pt>
                <c:pt idx="28">
                  <c:v>1508.46</c:v>
                </c:pt>
                <c:pt idx="29">
                  <c:v>1639.35</c:v>
                </c:pt>
                <c:pt idx="30">
                  <c:v>1618.64</c:v>
                </c:pt>
                <c:pt idx="31">
                  <c:v>1710.44</c:v>
                </c:pt>
                <c:pt idx="32">
                  <c:v>1747.26</c:v>
                </c:pt>
                <c:pt idx="33">
                  <c:v>1776.19</c:v>
                </c:pt>
                <c:pt idx="34">
                  <c:v>1838.35</c:v>
                </c:pt>
                <c:pt idx="35">
                  <c:v>1874.54</c:v>
                </c:pt>
                <c:pt idx="36">
                  <c:v>1890.29</c:v>
                </c:pt>
                <c:pt idx="37">
                  <c:v>1878.55</c:v>
                </c:pt>
                <c:pt idx="38">
                  <c:v>1926.87</c:v>
                </c:pt>
                <c:pt idx="39">
                  <c:v>2001.26</c:v>
                </c:pt>
                <c:pt idx="40">
                  <c:v>2072.58</c:v>
                </c:pt>
                <c:pt idx="41">
                  <c:v>2097.2800000000002</c:v>
                </c:pt>
              </c:numCache>
            </c:numRef>
          </c:val>
          <c:smooth val="0"/>
        </c:ser>
        <c:ser>
          <c:idx val="2"/>
          <c:order val="2"/>
          <c:tx>
            <c:strRef>
              <c:f>ChartData!$B$38</c:f>
              <c:strCache>
                <c:ptCount val="1"/>
                <c:pt idx="0">
                  <c:v>Business Enterprise sector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dPt>
          <c:dPt>
            <c:idx val="39"/>
            <c:marker>
              <c:symbol val="circle"/>
              <c:size val="5"/>
              <c:spPr>
                <a:solidFill>
                  <a:schemeClr val="accent3"/>
                </a:solidFill>
                <a:ln w="9525">
                  <a:solidFill>
                    <a:schemeClr val="accent3"/>
                  </a:solidFill>
                </a:ln>
                <a:effectLst/>
              </c:spPr>
            </c:marker>
            <c:bubble3D val="0"/>
          </c:dPt>
          <c:dPt>
            <c:idx val="40"/>
            <c:marker>
              <c:symbol val="circle"/>
              <c:size val="5"/>
              <c:spPr>
                <a:solidFill>
                  <a:schemeClr val="accent3"/>
                </a:solidFill>
                <a:ln w="9525">
                  <a:solidFill>
                    <a:schemeClr val="accent3"/>
                  </a:solidFill>
                </a:ln>
                <a:effectLst/>
              </c:spPr>
            </c:marker>
            <c:bubble3D val="0"/>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ChartData!$C$38:$AR$38</c:f>
              <c:numCache>
                <c:formatCode>General</c:formatCode>
                <c:ptCount val="42"/>
                <c:pt idx="0">
                  <c:v>25.9</c:v>
                </c:pt>
                <c:pt idx="1">
                  <c:v>37.700000000000003</c:v>
                </c:pt>
                <c:pt idx="2">
                  <c:v>53.2</c:v>
                </c:pt>
                <c:pt idx="3">
                  <c:v>27.5</c:v>
                </c:pt>
                <c:pt idx="4">
                  <c:v>56.5</c:v>
                </c:pt>
                <c:pt idx="5">
                  <c:v>71.5</c:v>
                </c:pt>
                <c:pt idx="6">
                  <c:v>111.3</c:v>
                </c:pt>
                <c:pt idx="7">
                  <c:v>271.39999999999998</c:v>
                </c:pt>
                <c:pt idx="8">
                  <c:v>294.3</c:v>
                </c:pt>
                <c:pt idx="9">
                  <c:v>312.5</c:v>
                </c:pt>
                <c:pt idx="10">
                  <c:v>292.8</c:v>
                </c:pt>
                <c:pt idx="11">
                  <c:v>384.9</c:v>
                </c:pt>
                <c:pt idx="12">
                  <c:v>455.9</c:v>
                </c:pt>
                <c:pt idx="13">
                  <c:v>552.20000000000005</c:v>
                </c:pt>
                <c:pt idx="14">
                  <c:v>658.9</c:v>
                </c:pt>
                <c:pt idx="15">
                  <c:v>808.7</c:v>
                </c:pt>
                <c:pt idx="16">
                  <c:v>831.3</c:v>
                </c:pt>
                <c:pt idx="17">
                  <c:v>954.4</c:v>
                </c:pt>
                <c:pt idx="18">
                  <c:v>652.79999999999995</c:v>
                </c:pt>
                <c:pt idx="19">
                  <c:v>556.4</c:v>
                </c:pt>
                <c:pt idx="20">
                  <c:v>575.70000000000005</c:v>
                </c:pt>
                <c:pt idx="21">
                  <c:v>713.6</c:v>
                </c:pt>
                <c:pt idx="22">
                  <c:v>739.3</c:v>
                </c:pt>
                <c:pt idx="23">
                  <c:v>865</c:v>
                </c:pt>
                <c:pt idx="24">
                  <c:v>955.75</c:v>
                </c:pt>
                <c:pt idx="25">
                  <c:v>1071.5999999999999</c:v>
                </c:pt>
                <c:pt idx="26">
                  <c:v>1067.92</c:v>
                </c:pt>
                <c:pt idx="27">
                  <c:v>1264.02</c:v>
                </c:pt>
                <c:pt idx="28">
                  <c:v>1412.94</c:v>
                </c:pt>
                <c:pt idx="29">
                  <c:v>1677.14</c:v>
                </c:pt>
                <c:pt idx="30">
                  <c:v>2175</c:v>
                </c:pt>
                <c:pt idx="31">
                  <c:v>2229.1999999999998</c:v>
                </c:pt>
                <c:pt idx="32">
                  <c:v>2277.84</c:v>
                </c:pt>
                <c:pt idx="33">
                  <c:v>3351.01</c:v>
                </c:pt>
                <c:pt idx="34">
                  <c:v>3202.51</c:v>
                </c:pt>
                <c:pt idx="35">
                  <c:v>3007.95</c:v>
                </c:pt>
                <c:pt idx="36">
                  <c:v>2986.67</c:v>
                </c:pt>
                <c:pt idx="37">
                  <c:v>2966.39</c:v>
                </c:pt>
                <c:pt idx="38">
                  <c:v>2763.87</c:v>
                </c:pt>
                <c:pt idx="39">
                  <c:v>2674.88</c:v>
                </c:pt>
                <c:pt idx="40">
                  <c:v>2119.37</c:v>
                </c:pt>
                <c:pt idx="41">
                  <c:v>2062.91</c:v>
                </c:pt>
              </c:numCache>
            </c:numRef>
          </c:val>
          <c:smooth val="0"/>
        </c:ser>
        <c:ser>
          <c:idx val="3"/>
          <c:order val="3"/>
          <c:tx>
            <c:strRef>
              <c:f>ChartData!$B$39</c:f>
              <c:strCache>
                <c:ptCount val="1"/>
                <c:pt idx="0">
                  <c:v>Higher Education sector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dPt>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ChartData!$C$39:$AR$39</c:f>
              <c:numCache>
                <c:formatCode>General</c:formatCode>
                <c:ptCount val="42"/>
                <c:pt idx="0">
                  <c:v>300</c:v>
                </c:pt>
                <c:pt idx="1">
                  <c:v>312.39999999999998</c:v>
                </c:pt>
                <c:pt idx="2">
                  <c:v>354.6</c:v>
                </c:pt>
                <c:pt idx="3">
                  <c:v>400.8</c:v>
                </c:pt>
                <c:pt idx="4">
                  <c:v>444.3</c:v>
                </c:pt>
                <c:pt idx="5">
                  <c:v>480.3</c:v>
                </c:pt>
                <c:pt idx="6">
                  <c:v>582.70000000000005</c:v>
                </c:pt>
                <c:pt idx="7">
                  <c:v>651.29999999999995</c:v>
                </c:pt>
                <c:pt idx="8">
                  <c:v>696.1</c:v>
                </c:pt>
                <c:pt idx="9">
                  <c:v>756</c:v>
                </c:pt>
                <c:pt idx="10">
                  <c:v>848.5</c:v>
                </c:pt>
                <c:pt idx="11">
                  <c:v>875.4</c:v>
                </c:pt>
                <c:pt idx="12">
                  <c:v>938.5</c:v>
                </c:pt>
                <c:pt idx="13">
                  <c:v>1058.3</c:v>
                </c:pt>
                <c:pt idx="14">
                  <c:v>1202.0999999999999</c:v>
                </c:pt>
                <c:pt idx="15">
                  <c:v>1299.4000000000001</c:v>
                </c:pt>
                <c:pt idx="16">
                  <c:v>1380.8</c:v>
                </c:pt>
                <c:pt idx="17">
                  <c:v>1505.3</c:v>
                </c:pt>
                <c:pt idx="18">
                  <c:v>1613.2</c:v>
                </c:pt>
                <c:pt idx="19">
                  <c:v>1677.9</c:v>
                </c:pt>
                <c:pt idx="20">
                  <c:v>1739.7</c:v>
                </c:pt>
                <c:pt idx="21">
                  <c:v>1800.08</c:v>
                </c:pt>
                <c:pt idx="22">
                  <c:v>1793.64</c:v>
                </c:pt>
                <c:pt idx="23">
                  <c:v>1870.74</c:v>
                </c:pt>
                <c:pt idx="24">
                  <c:v>1971.44</c:v>
                </c:pt>
                <c:pt idx="25">
                  <c:v>2164.7399999999998</c:v>
                </c:pt>
                <c:pt idx="26">
                  <c:v>1792.34</c:v>
                </c:pt>
                <c:pt idx="27">
                  <c:v>2080.8200000000002</c:v>
                </c:pt>
                <c:pt idx="28">
                  <c:v>1973.55</c:v>
                </c:pt>
                <c:pt idx="29">
                  <c:v>1966.61</c:v>
                </c:pt>
                <c:pt idx="30">
                  <c:v>1998.48</c:v>
                </c:pt>
                <c:pt idx="31">
                  <c:v>2354.9699999999998</c:v>
                </c:pt>
                <c:pt idx="32">
                  <c:v>2594.8000000000002</c:v>
                </c:pt>
                <c:pt idx="33">
                  <c:v>2747.78</c:v>
                </c:pt>
                <c:pt idx="34">
                  <c:v>2772.35</c:v>
                </c:pt>
                <c:pt idx="35">
                  <c:v>2843.94</c:v>
                </c:pt>
                <c:pt idx="36">
                  <c:v>2839.69</c:v>
                </c:pt>
                <c:pt idx="37">
                  <c:v>2875.55</c:v>
                </c:pt>
                <c:pt idx="38">
                  <c:v>2750.84</c:v>
                </c:pt>
                <c:pt idx="39">
                  <c:v>2935.36</c:v>
                </c:pt>
                <c:pt idx="40">
                  <c:v>2924.75</c:v>
                </c:pt>
                <c:pt idx="41">
                  <c:v>2967.13</c:v>
                </c:pt>
              </c:numCache>
            </c:numRef>
          </c:val>
          <c:smooth val="0"/>
        </c:ser>
        <c:ser>
          <c:idx val="4"/>
          <c:order val="4"/>
          <c:tx>
            <c:strRef>
              <c:f>ChartData!$B$40</c:f>
              <c:strCache>
                <c:ptCount val="1"/>
                <c:pt idx="0">
                  <c:v>Multisector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dPt>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ChartData!$C$35:$AR$35</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ChartData!$C$40:$AR$40</c:f>
              <c:numCache>
                <c:formatCode>General</c:formatCode>
                <c:ptCount val="42"/>
                <c:pt idx="0">
                  <c:v>42.2</c:v>
                </c:pt>
                <c:pt idx="1">
                  <c:v>55</c:v>
                </c:pt>
                <c:pt idx="2">
                  <c:v>55.9</c:v>
                </c:pt>
                <c:pt idx="3">
                  <c:v>67.400000000000006</c:v>
                </c:pt>
                <c:pt idx="4">
                  <c:v>79.7</c:v>
                </c:pt>
                <c:pt idx="5">
                  <c:v>100.8</c:v>
                </c:pt>
                <c:pt idx="6">
                  <c:v>112.6</c:v>
                </c:pt>
                <c:pt idx="7">
                  <c:v>121.6</c:v>
                </c:pt>
                <c:pt idx="8">
                  <c:v>145.4</c:v>
                </c:pt>
                <c:pt idx="9">
                  <c:v>138.19999999999999</c:v>
                </c:pt>
                <c:pt idx="10">
                  <c:v>165.9</c:v>
                </c:pt>
                <c:pt idx="11">
                  <c:v>197.5</c:v>
                </c:pt>
                <c:pt idx="12">
                  <c:v>223.1</c:v>
                </c:pt>
                <c:pt idx="13">
                  <c:v>275.2</c:v>
                </c:pt>
                <c:pt idx="14">
                  <c:v>316</c:v>
                </c:pt>
                <c:pt idx="15">
                  <c:v>376.7</c:v>
                </c:pt>
                <c:pt idx="16">
                  <c:v>413</c:v>
                </c:pt>
                <c:pt idx="17">
                  <c:v>457.01</c:v>
                </c:pt>
                <c:pt idx="18">
                  <c:v>471.4</c:v>
                </c:pt>
                <c:pt idx="19">
                  <c:v>518.6</c:v>
                </c:pt>
                <c:pt idx="20">
                  <c:v>508.32</c:v>
                </c:pt>
                <c:pt idx="21">
                  <c:v>465.83</c:v>
                </c:pt>
                <c:pt idx="22">
                  <c:v>487.27</c:v>
                </c:pt>
                <c:pt idx="23">
                  <c:v>626.62</c:v>
                </c:pt>
                <c:pt idx="24">
                  <c:v>720.24</c:v>
                </c:pt>
                <c:pt idx="25">
                  <c:v>912.8</c:v>
                </c:pt>
                <c:pt idx="26">
                  <c:v>917.89</c:v>
                </c:pt>
                <c:pt idx="27">
                  <c:v>1283.1099999999999</c:v>
                </c:pt>
                <c:pt idx="28">
                  <c:v>1666.86</c:v>
                </c:pt>
                <c:pt idx="29">
                  <c:v>1383.88</c:v>
                </c:pt>
                <c:pt idx="30">
                  <c:v>1700.64</c:v>
                </c:pt>
                <c:pt idx="31">
                  <c:v>2020.58</c:v>
                </c:pt>
                <c:pt idx="32">
                  <c:v>2249.89</c:v>
                </c:pt>
                <c:pt idx="33">
                  <c:v>2195.2800000000002</c:v>
                </c:pt>
                <c:pt idx="34">
                  <c:v>1974.3</c:v>
                </c:pt>
                <c:pt idx="35">
                  <c:v>2123.71</c:v>
                </c:pt>
                <c:pt idx="36">
                  <c:v>2117.7800000000002</c:v>
                </c:pt>
                <c:pt idx="37">
                  <c:v>1893.88</c:v>
                </c:pt>
                <c:pt idx="38">
                  <c:v>2059.8200000000002</c:v>
                </c:pt>
                <c:pt idx="39">
                  <c:v>2667.21</c:v>
                </c:pt>
                <c:pt idx="40">
                  <c:v>2255.75</c:v>
                </c:pt>
                <c:pt idx="41">
                  <c:v>2486.38</c:v>
                </c:pt>
              </c:numCache>
            </c:numRef>
          </c:val>
          <c:smooth val="0"/>
        </c:ser>
        <c:dLbls>
          <c:showLegendKey val="0"/>
          <c:showVal val="0"/>
          <c:showCatName val="0"/>
          <c:showSerName val="0"/>
          <c:showPercent val="0"/>
          <c:showBubbleSize val="0"/>
        </c:dLbls>
        <c:marker val="1"/>
        <c:smooth val="0"/>
        <c:axId val="522547352"/>
        <c:axId val="522548528"/>
      </c:lineChart>
      <c:catAx>
        <c:axId val="522547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8528"/>
        <c:crosses val="autoZero"/>
        <c:auto val="1"/>
        <c:lblAlgn val="ctr"/>
        <c:lblOffset val="100"/>
        <c:noMultiLvlLbl val="0"/>
      </c:catAx>
      <c:valAx>
        <c:axId val="522548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7352"/>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ChartData!$B$70</c:f>
              <c:strCache>
                <c:ptCount val="1"/>
                <c:pt idx="0">
                  <c:v>Australian Government research activities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ChartData!$C$70:$AR$70</c:f>
              <c:numCache>
                <c:formatCode>0.00%</c:formatCode>
                <c:ptCount val="42"/>
                <c:pt idx="0">
                  <c:v>0.4659024956471271</c:v>
                </c:pt>
                <c:pt idx="1">
                  <c:v>0.47937283125562263</c:v>
                </c:pt>
                <c:pt idx="2">
                  <c:v>0.48166778448468583</c:v>
                </c:pt>
                <c:pt idx="3">
                  <c:v>0.50993573900148292</c:v>
                </c:pt>
                <c:pt idx="4">
                  <c:v>0.50073105702244769</c:v>
                </c:pt>
                <c:pt idx="5">
                  <c:v>0.4788788628922781</c:v>
                </c:pt>
                <c:pt idx="6">
                  <c:v>0.43684982196467231</c:v>
                </c:pt>
                <c:pt idx="7">
                  <c:v>0.39146902861138616</c:v>
                </c:pt>
                <c:pt idx="8">
                  <c:v>0.39229534510433389</c:v>
                </c:pt>
                <c:pt idx="9">
                  <c:v>0.3767045454545454</c:v>
                </c:pt>
                <c:pt idx="10">
                  <c:v>0.36715724244771503</c:v>
                </c:pt>
                <c:pt idx="11">
                  <c:v>0.35878601275566296</c:v>
                </c:pt>
                <c:pt idx="12">
                  <c:v>0.34967031199742682</c:v>
                </c:pt>
                <c:pt idx="13">
                  <c:v>0.32749043768221908</c:v>
                </c:pt>
                <c:pt idx="14">
                  <c:v>0.30158972550904234</c:v>
                </c:pt>
                <c:pt idx="15">
                  <c:v>0.28114914303766564</c:v>
                </c:pt>
                <c:pt idx="16">
                  <c:v>0.26310520968981144</c:v>
                </c:pt>
                <c:pt idx="17">
                  <c:v>0.24024404189305956</c:v>
                </c:pt>
                <c:pt idx="18">
                  <c:v>0.26364492266308004</c:v>
                </c:pt>
                <c:pt idx="19">
                  <c:v>0.25377463337941503</c:v>
                </c:pt>
                <c:pt idx="20">
                  <c:v>0.24985262173975392</c:v>
                </c:pt>
                <c:pt idx="21">
                  <c:v>0.25374067833770331</c:v>
                </c:pt>
                <c:pt idx="22">
                  <c:v>0.2741124664729308</c:v>
                </c:pt>
                <c:pt idx="23">
                  <c:v>0.26547499317248408</c:v>
                </c:pt>
                <c:pt idx="24">
                  <c:v>0.25826416677652886</c:v>
                </c:pt>
                <c:pt idx="25">
                  <c:v>0.25715419603343731</c:v>
                </c:pt>
                <c:pt idx="26">
                  <c:v>0.26810512884739646</c:v>
                </c:pt>
                <c:pt idx="27">
                  <c:v>0.23546633822643862</c:v>
                </c:pt>
                <c:pt idx="28">
                  <c:v>0.22988513604682675</c:v>
                </c:pt>
                <c:pt idx="29">
                  <c:v>0.2458907341174586</c:v>
                </c:pt>
                <c:pt idx="30">
                  <c:v>0.2160133171983821</c:v>
                </c:pt>
                <c:pt idx="31">
                  <c:v>0.20563391170439138</c:v>
                </c:pt>
                <c:pt idx="32">
                  <c:v>0.19698022922123923</c:v>
                </c:pt>
                <c:pt idx="33">
                  <c:v>0.17634689471783668</c:v>
                </c:pt>
                <c:pt idx="34">
                  <c:v>0.18774543279614725</c:v>
                </c:pt>
                <c:pt idx="35">
                  <c:v>0.19028666421730875</c:v>
                </c:pt>
                <c:pt idx="36">
                  <c:v>0.19219067089853639</c:v>
                </c:pt>
                <c:pt idx="37">
                  <c:v>0.19535926535285633</c:v>
                </c:pt>
                <c:pt idx="38">
                  <c:v>0.20278925511021123</c:v>
                </c:pt>
                <c:pt idx="39">
                  <c:v>0.19456545451052895</c:v>
                </c:pt>
                <c:pt idx="40">
                  <c:v>0.2205754062957441</c:v>
                </c:pt>
                <c:pt idx="41">
                  <c:v>0.2176542281547959</c:v>
                </c:pt>
              </c:numCache>
            </c:numRef>
          </c:val>
          <c:smooth val="0"/>
        </c:ser>
        <c:ser>
          <c:idx val="1"/>
          <c:order val="1"/>
          <c:tx>
            <c:strRef>
              <c:f>ChartData!$B$71</c:f>
              <c:strCache>
                <c:ptCount val="1"/>
                <c:pt idx="0">
                  <c:v>Business Enterprise sector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9"/>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4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ChartData!$C$71:$AR$71</c:f>
              <c:numCache>
                <c:formatCode>0.00%</c:formatCode>
                <c:ptCount val="42"/>
                <c:pt idx="0">
                  <c:v>3.757980266976204E-2</c:v>
                </c:pt>
                <c:pt idx="1">
                  <c:v>4.8451355866855166E-2</c:v>
                </c:pt>
                <c:pt idx="2">
                  <c:v>5.9467918622848191E-2</c:v>
                </c:pt>
                <c:pt idx="3">
                  <c:v>2.7187345526445868E-2</c:v>
                </c:pt>
                <c:pt idx="4">
                  <c:v>4.8593790315644619E-2</c:v>
                </c:pt>
                <c:pt idx="5">
                  <c:v>5.7094945300646814E-2</c:v>
                </c:pt>
                <c:pt idx="6">
                  <c:v>7.7707184249109842E-2</c:v>
                </c:pt>
                <c:pt idx="7">
                  <c:v>0.15814929199930072</c:v>
                </c:pt>
                <c:pt idx="8">
                  <c:v>0.15746388443017656</c:v>
                </c:pt>
                <c:pt idx="9">
                  <c:v>0.1614152892561983</c:v>
                </c:pt>
                <c:pt idx="10">
                  <c:v>0.14175058094500392</c:v>
                </c:pt>
                <c:pt idx="11">
                  <c:v>0.16929843853089946</c:v>
                </c:pt>
                <c:pt idx="12">
                  <c:v>0.18329848825989065</c:v>
                </c:pt>
                <c:pt idx="13">
                  <c:v>0.19693470876166883</c:v>
                </c:pt>
                <c:pt idx="14">
                  <c:v>0.21138379874234822</c:v>
                </c:pt>
                <c:pt idx="15">
                  <c:v>0.2339563296947198</c:v>
                </c:pt>
                <c:pt idx="16">
                  <c:v>0.23335516330229697</c:v>
                </c:pt>
                <c:pt idx="17">
                  <c:v>0.24860556606606965</c:v>
                </c:pt>
                <c:pt idx="18">
                  <c:v>0.17560188298587762</c:v>
                </c:pt>
                <c:pt idx="19">
                  <c:v>0.15082269388197667</c:v>
                </c:pt>
                <c:pt idx="20">
                  <c:v>0.15287507103366602</c:v>
                </c:pt>
                <c:pt idx="21">
                  <c:v>0.17859949563662614</c:v>
                </c:pt>
                <c:pt idx="22">
                  <c:v>0.17758597414302096</c:v>
                </c:pt>
                <c:pt idx="23">
                  <c:v>0.18883457196441875</c:v>
                </c:pt>
                <c:pt idx="24">
                  <c:v>0.19426939805465146</c:v>
                </c:pt>
                <c:pt idx="25">
                  <c:v>0.1918411357397117</c:v>
                </c:pt>
                <c:pt idx="26">
                  <c:v>0.20687554235720912</c:v>
                </c:pt>
                <c:pt idx="27">
                  <c:v>0.20881511116526785</c:v>
                </c:pt>
                <c:pt idx="28">
                  <c:v>0.21532726103140135</c:v>
                </c:pt>
                <c:pt idx="29">
                  <c:v>0.25155960790692566</c:v>
                </c:pt>
                <c:pt idx="30">
                  <c:v>0.29026211069838753</c:v>
                </c:pt>
                <c:pt idx="31">
                  <c:v>0.26800026551454253</c:v>
                </c:pt>
                <c:pt idx="32">
                  <c:v>0.25679562513444582</c:v>
                </c:pt>
                <c:pt idx="33">
                  <c:v>0.33270149556668932</c:v>
                </c:pt>
                <c:pt idx="34">
                  <c:v>0.32706360105643401</c:v>
                </c:pt>
                <c:pt idx="35">
                  <c:v>0.3053403883792577</c:v>
                </c:pt>
                <c:pt idx="36">
                  <c:v>0.30366243332318166</c:v>
                </c:pt>
                <c:pt idx="37">
                  <c:v>0.30848897228332828</c:v>
                </c:pt>
                <c:pt idx="38">
                  <c:v>0.29087767028992895</c:v>
                </c:pt>
                <c:pt idx="39">
                  <c:v>0.2600565198173424</c:v>
                </c:pt>
                <c:pt idx="40">
                  <c:v>0.22555452189293734</c:v>
                </c:pt>
                <c:pt idx="41">
                  <c:v>0.21408784947226575</c:v>
                </c:pt>
              </c:numCache>
            </c:numRef>
          </c:val>
          <c:smooth val="0"/>
        </c:ser>
        <c:ser>
          <c:idx val="2"/>
          <c:order val="2"/>
          <c:tx>
            <c:strRef>
              <c:f>ChartData!$B$72</c:f>
              <c:strCache>
                <c:ptCount val="1"/>
                <c:pt idx="0">
                  <c:v>Higher Education sector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ChartData!$C$72:$AR$72</c:f>
              <c:numCache>
                <c:formatCode>0.00%</c:formatCode>
                <c:ptCount val="42"/>
                <c:pt idx="0">
                  <c:v>0.43528728961114332</c:v>
                </c:pt>
                <c:pt idx="1">
                  <c:v>0.40149081094974937</c:v>
                </c:pt>
                <c:pt idx="2">
                  <c:v>0.39637826961770617</c:v>
                </c:pt>
                <c:pt idx="3">
                  <c:v>0.39624320316361838</c:v>
                </c:pt>
                <c:pt idx="4">
                  <c:v>0.38212780596886553</c:v>
                </c:pt>
                <c:pt idx="5">
                  <c:v>0.38353429689371554</c:v>
                </c:pt>
                <c:pt idx="6">
                  <c:v>0.40682817845423447</c:v>
                </c:pt>
                <c:pt idx="7">
                  <c:v>0.37952333780082737</c:v>
                </c:pt>
                <c:pt idx="8">
                  <c:v>0.3724451578384162</c:v>
                </c:pt>
                <c:pt idx="9">
                  <c:v>0.39049586776859502</c:v>
                </c:pt>
                <c:pt idx="10">
                  <c:v>0.41077652982184371</c:v>
                </c:pt>
                <c:pt idx="11">
                  <c:v>0.38504508467121168</c:v>
                </c:pt>
                <c:pt idx="12">
                  <c:v>0.37733193953039562</c:v>
                </c:pt>
                <c:pt idx="13">
                  <c:v>0.37742847207981539</c:v>
                </c:pt>
                <c:pt idx="14">
                  <c:v>0.38564951353494731</c:v>
                </c:pt>
                <c:pt idx="15">
                  <c:v>0.37591548757922461</c:v>
                </c:pt>
                <c:pt idx="16">
                  <c:v>0.38760592985421827</c:v>
                </c:pt>
                <c:pt idx="17">
                  <c:v>0.39210599182654504</c:v>
                </c:pt>
                <c:pt idx="18">
                  <c:v>0.43394754539340957</c:v>
                </c:pt>
                <c:pt idx="19">
                  <c:v>0.45482638041798817</c:v>
                </c:pt>
                <c:pt idx="20">
                  <c:v>0.4619710979282069</c:v>
                </c:pt>
                <c:pt idx="21">
                  <c:v>0.45052198305507263</c:v>
                </c:pt>
                <c:pt idx="22">
                  <c:v>0.43084812255618121</c:v>
                </c:pt>
                <c:pt idx="23">
                  <c:v>0.40839438438728853</c:v>
                </c:pt>
                <c:pt idx="24">
                  <c:v>0.40072303940262238</c:v>
                </c:pt>
                <c:pt idx="25">
                  <c:v>0.38753807064101559</c:v>
                </c:pt>
                <c:pt idx="26">
                  <c:v>0.34720791371152171</c:v>
                </c:pt>
                <c:pt idx="27">
                  <c:v>0.34374939245455693</c:v>
                </c:pt>
                <c:pt idx="28">
                  <c:v>0.30076241200749149</c:v>
                </c:pt>
                <c:pt idx="29">
                  <c:v>0.2949780639961308</c:v>
                </c:pt>
                <c:pt idx="30">
                  <c:v>0.26670441613185852</c:v>
                </c:pt>
                <c:pt idx="31">
                  <c:v>0.2831207847115772</c:v>
                </c:pt>
                <c:pt idx="32">
                  <c:v>0.2925285410164381</c:v>
                </c:pt>
                <c:pt idx="33">
                  <c:v>0.27280997325581013</c:v>
                </c:pt>
                <c:pt idx="34">
                  <c:v>0.28313246536988701</c:v>
                </c:pt>
                <c:pt idx="35">
                  <c:v>0.28869191908410813</c:v>
                </c:pt>
                <c:pt idx="36">
                  <c:v>0.28871941122963124</c:v>
                </c:pt>
                <c:pt idx="37">
                  <c:v>0.29904196067655553</c:v>
                </c:pt>
                <c:pt idx="38">
                  <c:v>0.28950658314417466</c:v>
                </c:pt>
                <c:pt idx="39">
                  <c:v>0.2853802591957969</c:v>
                </c:pt>
                <c:pt idx="40">
                  <c:v>0.31126841126554711</c:v>
                </c:pt>
                <c:pt idx="41">
                  <c:v>0.30792704049685732</c:v>
                </c:pt>
              </c:numCache>
            </c:numRef>
          </c:val>
          <c:smooth val="0"/>
        </c:ser>
        <c:ser>
          <c:idx val="3"/>
          <c:order val="3"/>
          <c:tx>
            <c:strRef>
              <c:f>ChartData!$B$73</c:f>
              <c:strCache>
                <c:ptCount val="1"/>
                <c:pt idx="0">
                  <c:v>Multisector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ChartData!$C$73:$AR$73</c:f>
              <c:numCache>
                <c:formatCode>0.00%</c:formatCode>
                <c:ptCount val="42"/>
                <c:pt idx="0">
                  <c:v>6.1230412071967499E-2</c:v>
                </c:pt>
                <c:pt idx="1">
                  <c:v>7.0685001927772773E-2</c:v>
                </c:pt>
                <c:pt idx="2">
                  <c:v>6.2486027274759659E-2</c:v>
                </c:pt>
                <c:pt idx="3">
                  <c:v>6.6633712308452789E-2</c:v>
                </c:pt>
                <c:pt idx="4">
                  <c:v>6.8547346693042063E-2</c:v>
                </c:pt>
                <c:pt idx="5">
                  <c:v>8.049189491335941E-2</c:v>
                </c:pt>
                <c:pt idx="6">
                  <c:v>7.8614815331983529E-2</c:v>
                </c:pt>
                <c:pt idx="7">
                  <c:v>7.0858341588485488E-2</c:v>
                </c:pt>
                <c:pt idx="8">
                  <c:v>7.779561262707331E-2</c:v>
                </c:pt>
                <c:pt idx="9">
                  <c:v>7.1384297520661152E-2</c:v>
                </c:pt>
                <c:pt idx="10">
                  <c:v>8.0315646785437664E-2</c:v>
                </c:pt>
                <c:pt idx="11">
                  <c:v>8.687046404222562E-2</c:v>
                </c:pt>
                <c:pt idx="12">
                  <c:v>8.9699260212286899E-2</c:v>
                </c:pt>
                <c:pt idx="13">
                  <c:v>9.8146381476297076E-2</c:v>
                </c:pt>
                <c:pt idx="14">
                  <c:v>0.10137696221366223</c:v>
                </c:pt>
                <c:pt idx="15">
                  <c:v>0.10897903968838997</c:v>
                </c:pt>
                <c:pt idx="16">
                  <c:v>0.11593369715367335</c:v>
                </c:pt>
                <c:pt idx="17">
                  <c:v>0.11904440021432597</c:v>
                </c:pt>
                <c:pt idx="18">
                  <c:v>0.12680564895763283</c:v>
                </c:pt>
                <c:pt idx="19">
                  <c:v>0.14057629232062022</c:v>
                </c:pt>
                <c:pt idx="20">
                  <c:v>0.13498255360054384</c:v>
                </c:pt>
                <c:pt idx="21">
                  <c:v>0.11658722793360185</c:v>
                </c:pt>
                <c:pt idx="22">
                  <c:v>0.11704508276856371</c:v>
                </c:pt>
                <c:pt idx="23">
                  <c:v>0.13679394698966038</c:v>
                </c:pt>
                <c:pt idx="24">
                  <c:v>0.14639784726848082</c:v>
                </c:pt>
                <c:pt idx="25">
                  <c:v>0.16341289066093598</c:v>
                </c:pt>
                <c:pt idx="26">
                  <c:v>0.17781141508387296</c:v>
                </c:pt>
                <c:pt idx="27">
                  <c:v>0.21196915815373696</c:v>
                </c:pt>
                <c:pt idx="28">
                  <c:v>0.25402519091428044</c:v>
                </c:pt>
                <c:pt idx="29">
                  <c:v>0.20757159397948488</c:v>
                </c:pt>
                <c:pt idx="30">
                  <c:v>0.22695676533718162</c:v>
                </c:pt>
                <c:pt idx="31">
                  <c:v>0.24291923476806024</c:v>
                </c:pt>
                <c:pt idx="32">
                  <c:v>0.25364442225115463</c:v>
                </c:pt>
                <c:pt idx="33">
                  <c:v>0.21795597564703525</c:v>
                </c:pt>
                <c:pt idx="34">
                  <c:v>0.20163007648168133</c:v>
                </c:pt>
                <c:pt idx="35">
                  <c:v>0.21558008971709142</c:v>
                </c:pt>
                <c:pt idx="36">
                  <c:v>0.21532042314662206</c:v>
                </c:pt>
                <c:pt idx="37">
                  <c:v>0.19695380967459802</c:v>
                </c:pt>
                <c:pt idx="38">
                  <c:v>0.21678165791905818</c:v>
                </c:pt>
                <c:pt idx="39">
                  <c:v>0.25931050668269212</c:v>
                </c:pt>
                <c:pt idx="40">
                  <c:v>0.2400695288344272</c:v>
                </c:pt>
                <c:pt idx="41">
                  <c:v>0.25803517802517867</c:v>
                </c:pt>
              </c:numCache>
            </c:numRef>
          </c:val>
          <c:smooth val="0"/>
        </c:ser>
        <c:ser>
          <c:idx val="4"/>
          <c:order val="4"/>
          <c:tx>
            <c:strRef>
              <c:f>ChartData!$B$74</c:f>
              <c:strCache>
                <c:ptCount val="1"/>
                <c:pt idx="0">
                  <c:v>Australian Government (Other R&amp;D)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9"/>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0"/>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ChartData!$C$69:$AR$69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ChartData!$C$74:$AR$74</c:f>
              <c:numCache>
                <c:formatCode>0.00%</c:formatCode>
                <c:ptCount val="42"/>
                <c:pt idx="0">
                  <c:v>8.5316308763784099E-2</c:v>
                </c:pt>
                <c:pt idx="1">
                  <c:v>9.741678447500321E-2</c:v>
                </c:pt>
                <c:pt idx="2">
                  <c:v>9.8815112899619945E-2</c:v>
                </c:pt>
                <c:pt idx="3">
                  <c:v>9.767671774592189E-2</c:v>
                </c:pt>
                <c:pt idx="4">
                  <c:v>9.9079728218801053E-2</c:v>
                </c:pt>
                <c:pt idx="5">
                  <c:v>9.7021480475924279E-2</c:v>
                </c:pt>
                <c:pt idx="6">
                  <c:v>9.9420512462472965E-2</c:v>
                </c:pt>
                <c:pt idx="7">
                  <c:v>9.4167006584697843E-2</c:v>
                </c:pt>
                <c:pt idx="8">
                  <c:v>9.3097913322632425E-2</c:v>
                </c:pt>
                <c:pt idx="9">
                  <c:v>9.6280991735537183E-2</c:v>
                </c:pt>
                <c:pt idx="10">
                  <c:v>9.2612316034082126E-2</c:v>
                </c:pt>
                <c:pt idx="11">
                  <c:v>9.0389267648999322E-2</c:v>
                </c:pt>
                <c:pt idx="12">
                  <c:v>8.7729173367642313E-2</c:v>
                </c:pt>
                <c:pt idx="13">
                  <c:v>8.18748383990585E-2</c:v>
                </c:pt>
                <c:pt idx="14">
                  <c:v>7.7758375710079861E-2</c:v>
                </c:pt>
                <c:pt idx="15">
                  <c:v>7.0278896080226166E-2</c:v>
                </c:pt>
                <c:pt idx="16">
                  <c:v>6.4081017723820119E-2</c:v>
                </c:pt>
                <c:pt idx="17">
                  <c:v>6.176066608787207E-2</c:v>
                </c:pt>
                <c:pt idx="18">
                  <c:v>7.55077336919973E-2</c:v>
                </c:pt>
                <c:pt idx="19">
                  <c:v>6.9746008511561083E-2</c:v>
                </c:pt>
                <c:pt idx="20">
                  <c:v>6.4846434508287712E-2</c:v>
                </c:pt>
                <c:pt idx="21">
                  <c:v>6.9134723486134017E-2</c:v>
                </c:pt>
                <c:pt idx="22">
                  <c:v>9.210666015862394E-2</c:v>
                </c:pt>
                <c:pt idx="23">
                  <c:v>9.419221263689688E-2</c:v>
                </c:pt>
                <c:pt idx="24">
                  <c:v>9.251146339169608E-2</c:v>
                </c:pt>
                <c:pt idx="25">
                  <c:v>0.10273855188660509</c:v>
                </c:pt>
                <c:pt idx="26">
                  <c:v>9.5211633497736328E-2</c:v>
                </c:pt>
                <c:pt idx="27">
                  <c:v>7.9348082818004512E-2</c:v>
                </c:pt>
                <c:pt idx="28">
                  <c:v>7.4714472136944862E-2</c:v>
                </c:pt>
                <c:pt idx="29">
                  <c:v>8.5527283178802524E-2</c:v>
                </c:pt>
                <c:pt idx="30">
                  <c:v>7.5174541780660631E-2</c:v>
                </c:pt>
                <c:pt idx="31">
                  <c:v>7.1887448676276555E-2</c:v>
                </c:pt>
                <c:pt idx="32">
                  <c:v>6.8220476080299658E-2</c:v>
                </c:pt>
                <c:pt idx="33">
                  <c:v>5.9603872156125642E-2</c:v>
                </c:pt>
                <c:pt idx="34">
                  <c:v>6.8472210958694449E-2</c:v>
                </c:pt>
                <c:pt idx="35">
                  <c:v>6.8083410011994833E-2</c:v>
                </c:pt>
                <c:pt idx="36">
                  <c:v>7.1705009463221961E-2</c:v>
                </c:pt>
                <c:pt idx="37">
                  <c:v>6.497448551059852E-2</c:v>
                </c:pt>
                <c:pt idx="38">
                  <c:v>7.2841985515579938E-2</c:v>
                </c:pt>
                <c:pt idx="39">
                  <c:v>7.1539729263980861E-2</c:v>
                </c:pt>
                <c:pt idx="40">
                  <c:v>8.1869495329495862E-2</c:v>
                </c:pt>
                <c:pt idx="41">
                  <c:v>8.1969631034571847E-2</c:v>
                </c:pt>
              </c:numCache>
            </c:numRef>
          </c:val>
          <c:smooth val="0"/>
        </c:ser>
        <c:dLbls>
          <c:showLegendKey val="0"/>
          <c:showVal val="0"/>
          <c:showCatName val="0"/>
          <c:showSerName val="0"/>
          <c:showPercent val="0"/>
          <c:showBubbleSize val="0"/>
        </c:dLbls>
        <c:marker val="1"/>
        <c:smooth val="0"/>
        <c:axId val="522545000"/>
        <c:axId val="522542256"/>
      </c:lineChart>
      <c:catAx>
        <c:axId val="522545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2256"/>
        <c:crosses val="autoZero"/>
        <c:auto val="1"/>
        <c:lblAlgn val="ctr"/>
        <c:lblOffset val="100"/>
        <c:noMultiLvlLbl val="0"/>
      </c:catAx>
      <c:valAx>
        <c:axId val="5225422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5000"/>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225964529000348"/>
        </c:manualLayout>
      </c:layout>
      <c:lineChart>
        <c:grouping val="standard"/>
        <c:varyColors val="0"/>
        <c:ser>
          <c:idx val="0"/>
          <c:order val="0"/>
          <c:tx>
            <c:strRef>
              <c:f>ChartData!$B$168</c:f>
              <c:strCache>
                <c:ptCount val="1"/>
                <c:pt idx="0">
                  <c:v>Commonwealth Scientific and Industrial Research Organisation (CSIRO)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ChartData!$C$168:$AR$168</c:f>
              <c:numCache>
                <c:formatCode>General</c:formatCode>
                <c:ptCount val="42"/>
                <c:pt idx="0">
                  <c:v>184.5</c:v>
                </c:pt>
                <c:pt idx="1">
                  <c:v>211.3</c:v>
                </c:pt>
                <c:pt idx="2">
                  <c:v>247.1</c:v>
                </c:pt>
                <c:pt idx="3">
                  <c:v>290.89999999999998</c:v>
                </c:pt>
                <c:pt idx="4">
                  <c:v>328.2</c:v>
                </c:pt>
                <c:pt idx="5">
                  <c:v>331.6</c:v>
                </c:pt>
                <c:pt idx="6">
                  <c:v>324.89999999999998</c:v>
                </c:pt>
                <c:pt idx="7">
                  <c:v>344.3</c:v>
                </c:pt>
                <c:pt idx="8">
                  <c:v>367.8</c:v>
                </c:pt>
                <c:pt idx="9">
                  <c:v>347.8</c:v>
                </c:pt>
                <c:pt idx="10">
                  <c:v>348.1</c:v>
                </c:pt>
                <c:pt idx="11">
                  <c:v>375.2</c:v>
                </c:pt>
                <c:pt idx="12">
                  <c:v>414.4</c:v>
                </c:pt>
                <c:pt idx="13">
                  <c:v>446.3</c:v>
                </c:pt>
                <c:pt idx="14">
                  <c:v>456.2</c:v>
                </c:pt>
                <c:pt idx="15">
                  <c:v>460.4</c:v>
                </c:pt>
                <c:pt idx="16">
                  <c:v>461.6</c:v>
                </c:pt>
                <c:pt idx="17">
                  <c:v>417.6</c:v>
                </c:pt>
                <c:pt idx="18">
                  <c:v>444.5</c:v>
                </c:pt>
                <c:pt idx="19">
                  <c:v>466.8</c:v>
                </c:pt>
                <c:pt idx="20">
                  <c:v>475.4</c:v>
                </c:pt>
                <c:pt idx="21">
                  <c:v>500</c:v>
                </c:pt>
                <c:pt idx="22">
                  <c:v>496.7</c:v>
                </c:pt>
                <c:pt idx="23">
                  <c:v>509.6</c:v>
                </c:pt>
                <c:pt idx="24">
                  <c:v>532.05999999999995</c:v>
                </c:pt>
                <c:pt idx="25">
                  <c:v>568.65</c:v>
                </c:pt>
                <c:pt idx="26">
                  <c:v>577.1</c:v>
                </c:pt>
                <c:pt idx="27">
                  <c:v>593.9</c:v>
                </c:pt>
                <c:pt idx="28">
                  <c:v>610.1</c:v>
                </c:pt>
                <c:pt idx="29">
                  <c:v>663.1</c:v>
                </c:pt>
                <c:pt idx="30">
                  <c:v>675.79</c:v>
                </c:pt>
                <c:pt idx="31">
                  <c:v>704.88</c:v>
                </c:pt>
                <c:pt idx="32">
                  <c:v>720.42</c:v>
                </c:pt>
                <c:pt idx="33">
                  <c:v>724.94</c:v>
                </c:pt>
                <c:pt idx="34">
                  <c:v>733.82</c:v>
                </c:pt>
                <c:pt idx="35">
                  <c:v>778.18</c:v>
                </c:pt>
                <c:pt idx="36">
                  <c:v>745.27</c:v>
                </c:pt>
                <c:pt idx="37">
                  <c:v>750.28</c:v>
                </c:pt>
                <c:pt idx="38">
                  <c:v>787.27</c:v>
                </c:pt>
                <c:pt idx="39">
                  <c:v>793.55</c:v>
                </c:pt>
                <c:pt idx="40">
                  <c:v>834.56</c:v>
                </c:pt>
                <c:pt idx="41">
                  <c:v>839.15</c:v>
                </c:pt>
              </c:numCache>
            </c:numRef>
          </c:val>
          <c:smooth val="0"/>
        </c:ser>
        <c:ser>
          <c:idx val="1"/>
          <c:order val="1"/>
          <c:tx>
            <c:strRef>
              <c:f>ChartData!$B$169</c:f>
              <c:strCache>
                <c:ptCount val="1"/>
                <c:pt idx="0">
                  <c:v>NHMRC Research Grants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ChartData!$C$169:$AR$169</c:f>
              <c:numCache>
                <c:formatCode>General</c:formatCode>
                <c:ptCount val="42"/>
                <c:pt idx="0">
                  <c:v>13.2</c:v>
                </c:pt>
                <c:pt idx="1">
                  <c:v>14</c:v>
                </c:pt>
                <c:pt idx="2">
                  <c:v>18.7</c:v>
                </c:pt>
                <c:pt idx="3">
                  <c:v>25.6</c:v>
                </c:pt>
                <c:pt idx="4">
                  <c:v>30</c:v>
                </c:pt>
                <c:pt idx="5">
                  <c:v>38.5</c:v>
                </c:pt>
                <c:pt idx="6">
                  <c:v>44.2</c:v>
                </c:pt>
                <c:pt idx="7">
                  <c:v>51.2</c:v>
                </c:pt>
                <c:pt idx="8">
                  <c:v>61.7</c:v>
                </c:pt>
                <c:pt idx="9">
                  <c:v>66.7</c:v>
                </c:pt>
                <c:pt idx="10">
                  <c:v>73.400000000000006</c:v>
                </c:pt>
                <c:pt idx="11">
                  <c:v>84.9</c:v>
                </c:pt>
                <c:pt idx="12">
                  <c:v>96.5</c:v>
                </c:pt>
                <c:pt idx="13">
                  <c:v>105.1</c:v>
                </c:pt>
                <c:pt idx="14">
                  <c:v>112.2</c:v>
                </c:pt>
                <c:pt idx="15">
                  <c:v>120.8</c:v>
                </c:pt>
                <c:pt idx="16">
                  <c:v>126.7</c:v>
                </c:pt>
                <c:pt idx="17">
                  <c:v>141.30000000000001</c:v>
                </c:pt>
                <c:pt idx="18">
                  <c:v>152.4</c:v>
                </c:pt>
                <c:pt idx="19">
                  <c:v>164.3</c:v>
                </c:pt>
                <c:pt idx="20">
                  <c:v>177.1</c:v>
                </c:pt>
                <c:pt idx="21">
                  <c:v>173.6</c:v>
                </c:pt>
                <c:pt idx="22">
                  <c:v>183.3</c:v>
                </c:pt>
                <c:pt idx="23">
                  <c:v>243</c:v>
                </c:pt>
                <c:pt idx="24">
                  <c:v>290.51</c:v>
                </c:pt>
                <c:pt idx="25">
                  <c:v>332.41</c:v>
                </c:pt>
                <c:pt idx="26">
                  <c:v>378.22</c:v>
                </c:pt>
                <c:pt idx="27">
                  <c:v>424.56</c:v>
                </c:pt>
                <c:pt idx="28">
                  <c:v>471.69</c:v>
                </c:pt>
                <c:pt idx="29">
                  <c:v>560.73</c:v>
                </c:pt>
                <c:pt idx="30">
                  <c:v>699.26</c:v>
                </c:pt>
                <c:pt idx="31">
                  <c:v>707.07</c:v>
                </c:pt>
                <c:pt idx="32">
                  <c:v>754.18</c:v>
                </c:pt>
                <c:pt idx="33">
                  <c:v>811.81</c:v>
                </c:pt>
                <c:pt idx="34">
                  <c:v>763.03</c:v>
                </c:pt>
                <c:pt idx="35">
                  <c:v>863.42</c:v>
                </c:pt>
                <c:pt idx="36">
                  <c:v>904.51</c:v>
                </c:pt>
                <c:pt idx="37">
                  <c:v>825.49</c:v>
                </c:pt>
                <c:pt idx="38">
                  <c:v>840.5</c:v>
                </c:pt>
                <c:pt idx="39">
                  <c:v>853.09</c:v>
                </c:pt>
                <c:pt idx="40">
                  <c:v>846.19</c:v>
                </c:pt>
                <c:pt idx="41">
                  <c:v>868.58</c:v>
                </c:pt>
              </c:numCache>
            </c:numRef>
          </c:val>
          <c:smooth val="0"/>
        </c:ser>
        <c:ser>
          <c:idx val="2"/>
          <c:order val="2"/>
          <c:tx>
            <c:strRef>
              <c:f>ChartData!$B$170</c:f>
              <c:strCache>
                <c:ptCount val="1"/>
                <c:pt idx="0">
                  <c:v>Australian Research Council (ARC) - National Competitive Grants Program</c:v>
                </c:pt>
              </c:strCache>
            </c:strRef>
          </c:tx>
          <c:spPr>
            <a:ln w="28575" cap="rnd">
              <a:solidFill>
                <a:schemeClr val="accent3"/>
              </a:solidFill>
              <a:round/>
            </a:ln>
            <a:effectLst/>
          </c:spPr>
          <c:marker>
            <c:symbol val="circle"/>
            <c:size val="5"/>
            <c:spPr>
              <a:solidFill>
                <a:schemeClr val="accent3"/>
              </a:solidFill>
              <a:ln w="9525">
                <a:solidFill>
                  <a:schemeClr val="accent3"/>
                </a:solidFill>
                <a:prstDash val="solid"/>
              </a:ln>
              <a:effectLst/>
            </c:spPr>
          </c:marker>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ChartData!$C$170:$AR$170</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237.19</c:v>
                </c:pt>
                <c:pt idx="23">
                  <c:v>261.74</c:v>
                </c:pt>
                <c:pt idx="24">
                  <c:v>298.94</c:v>
                </c:pt>
                <c:pt idx="25">
                  <c:v>399.6</c:v>
                </c:pt>
                <c:pt idx="26">
                  <c:v>457.79</c:v>
                </c:pt>
                <c:pt idx="27">
                  <c:v>566.42999999999995</c:v>
                </c:pt>
                <c:pt idx="28">
                  <c:v>571.48</c:v>
                </c:pt>
                <c:pt idx="29">
                  <c:v>573.09</c:v>
                </c:pt>
                <c:pt idx="30">
                  <c:v>583.82000000000005</c:v>
                </c:pt>
                <c:pt idx="31">
                  <c:v>647.57000000000005</c:v>
                </c:pt>
                <c:pt idx="32">
                  <c:v>703.47</c:v>
                </c:pt>
                <c:pt idx="33">
                  <c:v>797.87</c:v>
                </c:pt>
                <c:pt idx="34">
                  <c:v>873.23</c:v>
                </c:pt>
                <c:pt idx="35">
                  <c:v>883.28</c:v>
                </c:pt>
                <c:pt idx="36">
                  <c:v>852.9</c:v>
                </c:pt>
                <c:pt idx="37">
                  <c:v>815.3</c:v>
                </c:pt>
                <c:pt idx="38">
                  <c:v>743.66</c:v>
                </c:pt>
                <c:pt idx="39">
                  <c:v>758.03</c:v>
                </c:pt>
                <c:pt idx="40">
                  <c:v>764.11</c:v>
                </c:pt>
                <c:pt idx="41">
                  <c:v>791.34</c:v>
                </c:pt>
              </c:numCache>
            </c:numRef>
          </c:val>
          <c:smooth val="0"/>
        </c:ser>
        <c:ser>
          <c:idx val="3"/>
          <c:order val="3"/>
          <c:tx>
            <c:strRef>
              <c:f>ChartData!$B$171</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ChartData!$C$171:$AR$171</c:f>
              <c:numCache>
                <c:formatCode>General</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ChartData!$B$172</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ChartData!$C$167:$AR$167</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ChartData!$C$172:$AR$172</c:f>
              <c:numCache>
                <c:formatCode>General</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522545392"/>
        <c:axId val="522541472"/>
      </c:lineChart>
      <c:catAx>
        <c:axId val="522545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1472"/>
        <c:crosses val="autoZero"/>
        <c:auto val="1"/>
        <c:lblAlgn val="ctr"/>
        <c:lblOffset val="100"/>
        <c:noMultiLvlLbl val="0"/>
      </c:catAx>
      <c:valAx>
        <c:axId val="5225414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22545392"/>
        <c:crosses val="autoZero"/>
        <c:crossBetween val="between"/>
      </c:valAx>
      <c:spPr>
        <a:noFill/>
        <a:ln>
          <a:noFill/>
        </a:ln>
        <a:effectLst/>
      </c:spPr>
    </c:plotArea>
    <c:legend>
      <c:legendPos val="b"/>
      <c:layout>
        <c:manualLayout>
          <c:xMode val="edge"/>
          <c:yMode val="edge"/>
          <c:x val="0.68956619918972772"/>
          <c:y val="0.46711180397752294"/>
          <c:w val="0.28422917733188435"/>
          <c:h val="0.37711444626468665"/>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1.5163730432976448E-2"/>
          <c:w val="0.62207293039920586"/>
          <c:h val="0.714995978020733"/>
        </c:manualLayout>
      </c:layout>
      <c:lineChart>
        <c:grouping val="standard"/>
        <c:varyColors val="0"/>
        <c:ser>
          <c:idx val="0"/>
          <c:order val="0"/>
          <c:tx>
            <c:strRef>
              <c:f>ChartData!$B$11</c:f>
              <c:strCache>
                <c:ptCount val="1"/>
                <c:pt idx="0">
                  <c:v>06. Industrial production and technology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28"/>
            <c:marker>
              <c:symbol val="circle"/>
              <c:size val="5"/>
              <c:spPr>
                <a:solidFill>
                  <a:schemeClr val="accent1"/>
                </a:solidFill>
                <a:ln w="9525">
                  <a:solidFill>
                    <a:schemeClr val="accent1"/>
                  </a:solidFill>
                </a:ln>
                <a:effectLst/>
              </c:spPr>
            </c:marker>
            <c:bubble3D val="0"/>
          </c:dPt>
          <c:dPt>
            <c:idx val="29"/>
            <c:marker>
              <c:symbol val="circle"/>
              <c:size val="5"/>
              <c:spPr>
                <a:solidFill>
                  <a:schemeClr val="accent1"/>
                </a:solidFill>
                <a:ln w="9525">
                  <a:solidFill>
                    <a:schemeClr val="accent1"/>
                  </a:solidFill>
                </a:ln>
                <a:effectLst/>
              </c:spPr>
            </c:marker>
            <c:bubble3D val="0"/>
          </c:dPt>
          <c:dPt>
            <c:idx val="30"/>
            <c:marker>
              <c:symbol val="circle"/>
              <c:size val="5"/>
              <c:spPr>
                <a:solidFill>
                  <a:schemeClr val="accent1"/>
                </a:solidFill>
                <a:ln w="9525">
                  <a:solidFill>
                    <a:schemeClr val="accent1"/>
                  </a:solidFill>
                </a:ln>
                <a:effectLst/>
              </c:spPr>
            </c:marker>
            <c:bubble3D val="0"/>
          </c:dPt>
          <c:dPt>
            <c:idx val="3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ChartData!$C$11:$AH$11</c:f>
              <c:numCache>
                <c:formatCode>0.00</c:formatCode>
                <c:ptCount val="32"/>
                <c:pt idx="0">
                  <c:v>86.4</c:v>
                </c:pt>
                <c:pt idx="1">
                  <c:v>109</c:v>
                </c:pt>
                <c:pt idx="2">
                  <c:v>125.8</c:v>
                </c:pt>
                <c:pt idx="3">
                  <c:v>134.6</c:v>
                </c:pt>
                <c:pt idx="4">
                  <c:v>195.7</c:v>
                </c:pt>
                <c:pt idx="5">
                  <c:v>210.8</c:v>
                </c:pt>
                <c:pt idx="6">
                  <c:v>251</c:v>
                </c:pt>
                <c:pt idx="7">
                  <c:v>284.39999999999998</c:v>
                </c:pt>
                <c:pt idx="8">
                  <c:v>293.39999999999998</c:v>
                </c:pt>
                <c:pt idx="9">
                  <c:v>310.2</c:v>
                </c:pt>
                <c:pt idx="10">
                  <c:v>375.6</c:v>
                </c:pt>
                <c:pt idx="11">
                  <c:v>385</c:v>
                </c:pt>
                <c:pt idx="12">
                  <c:v>419.24</c:v>
                </c:pt>
                <c:pt idx="13">
                  <c:v>568.89</c:v>
                </c:pt>
                <c:pt idx="14">
                  <c:v>468.69</c:v>
                </c:pt>
                <c:pt idx="15">
                  <c:v>524.84</c:v>
                </c:pt>
                <c:pt idx="16">
                  <c:v>522.67999999999995</c:v>
                </c:pt>
                <c:pt idx="17">
                  <c:v>1454.11</c:v>
                </c:pt>
                <c:pt idx="18">
                  <c:v>1545.25</c:v>
                </c:pt>
                <c:pt idx="19">
                  <c:v>1745.42</c:v>
                </c:pt>
                <c:pt idx="20">
                  <c:v>1953.89</c:v>
                </c:pt>
                <c:pt idx="21">
                  <c:v>2062.08</c:v>
                </c:pt>
                <c:pt idx="22">
                  <c:v>2039.39</c:v>
                </c:pt>
                <c:pt idx="23">
                  <c:v>2374.15</c:v>
                </c:pt>
                <c:pt idx="24">
                  <c:v>2089.37</c:v>
                </c:pt>
                <c:pt idx="25">
                  <c:v>1896.32</c:v>
                </c:pt>
                <c:pt idx="26">
                  <c:v>1809.44</c:v>
                </c:pt>
                <c:pt idx="27">
                  <c:v>1987.28</c:v>
                </c:pt>
                <c:pt idx="28">
                  <c:v>1928.31</c:v>
                </c:pt>
                <c:pt idx="29">
                  <c:v>1908.64</c:v>
                </c:pt>
                <c:pt idx="30">
                  <c:v>1592.69</c:v>
                </c:pt>
                <c:pt idx="31">
                  <c:v>1576.95</c:v>
                </c:pt>
              </c:numCache>
            </c:numRef>
          </c:val>
          <c:smooth val="0"/>
        </c:ser>
        <c:ser>
          <c:idx val="1"/>
          <c:order val="1"/>
          <c:tx>
            <c:strRef>
              <c:f>ChartData!$B$12</c:f>
              <c:strCache>
                <c:ptCount val="1"/>
                <c:pt idx="0">
                  <c:v>07. Health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28"/>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29"/>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3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dPt>
          <c:dPt>
            <c:idx val="3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ChartData!$C$12:$AH$12</c:f>
              <c:numCache>
                <c:formatCode>0.00</c:formatCode>
                <c:ptCount val="32"/>
                <c:pt idx="0">
                  <c:v>98.9</c:v>
                </c:pt>
                <c:pt idx="1">
                  <c:v>104.5</c:v>
                </c:pt>
                <c:pt idx="2">
                  <c:v>118.1</c:v>
                </c:pt>
                <c:pt idx="3">
                  <c:v>141.6</c:v>
                </c:pt>
                <c:pt idx="4">
                  <c:v>147.19999999999999</c:v>
                </c:pt>
                <c:pt idx="5">
                  <c:v>167.1</c:v>
                </c:pt>
                <c:pt idx="6">
                  <c:v>152.6</c:v>
                </c:pt>
                <c:pt idx="7">
                  <c:v>164.81</c:v>
                </c:pt>
                <c:pt idx="8">
                  <c:v>167.9</c:v>
                </c:pt>
                <c:pt idx="9">
                  <c:v>180.8</c:v>
                </c:pt>
                <c:pt idx="10">
                  <c:v>195.72</c:v>
                </c:pt>
                <c:pt idx="11">
                  <c:v>180.53</c:v>
                </c:pt>
                <c:pt idx="12">
                  <c:v>192.83</c:v>
                </c:pt>
                <c:pt idx="13">
                  <c:v>259.43</c:v>
                </c:pt>
                <c:pt idx="14">
                  <c:v>312.37</c:v>
                </c:pt>
                <c:pt idx="15">
                  <c:v>430.52</c:v>
                </c:pt>
                <c:pt idx="16">
                  <c:v>392.61</c:v>
                </c:pt>
                <c:pt idx="17">
                  <c:v>840.78</c:v>
                </c:pt>
                <c:pt idx="18">
                  <c:v>1145.8900000000001</c:v>
                </c:pt>
                <c:pt idx="19">
                  <c:v>859.27</c:v>
                </c:pt>
                <c:pt idx="20">
                  <c:v>1057.79</c:v>
                </c:pt>
                <c:pt idx="21">
                  <c:v>1041.19</c:v>
                </c:pt>
                <c:pt idx="22">
                  <c:v>1249.8499999999999</c:v>
                </c:pt>
                <c:pt idx="23">
                  <c:v>1370.93</c:v>
                </c:pt>
                <c:pt idx="24">
                  <c:v>1199.6500000000001</c:v>
                </c:pt>
                <c:pt idx="25">
                  <c:v>1295.6600000000001</c:v>
                </c:pt>
                <c:pt idx="26">
                  <c:v>1300.52</c:v>
                </c:pt>
                <c:pt idx="27">
                  <c:v>1150.6300000000001</c:v>
                </c:pt>
                <c:pt idx="28">
                  <c:v>1236.99</c:v>
                </c:pt>
                <c:pt idx="29">
                  <c:v>1364.59</c:v>
                </c:pt>
                <c:pt idx="30">
                  <c:v>1470.2</c:v>
                </c:pt>
                <c:pt idx="31">
                  <c:v>1661.63</c:v>
                </c:pt>
              </c:numCache>
            </c:numRef>
          </c:val>
          <c:smooth val="0"/>
        </c:ser>
        <c:ser>
          <c:idx val="2"/>
          <c:order val="2"/>
          <c:tx>
            <c:strRef>
              <c:f>ChartData!$B$13</c:f>
              <c:strCache>
                <c:ptCount val="1"/>
                <c:pt idx="0">
                  <c:v>12. General advancement of knowledge: R&amp;D financed from General University Funds (GUF)</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28"/>
            <c:marker>
              <c:symbol val="circle"/>
              <c:size val="5"/>
              <c:spPr>
                <a:solidFill>
                  <a:schemeClr val="accent3"/>
                </a:solidFill>
                <a:ln w="9525">
                  <a:solidFill>
                    <a:schemeClr val="accent3"/>
                  </a:solidFill>
                </a:ln>
                <a:effectLst/>
              </c:spPr>
            </c:marker>
            <c:bubble3D val="0"/>
          </c:dPt>
          <c:dPt>
            <c:idx val="29"/>
            <c:marker>
              <c:symbol val="circle"/>
              <c:size val="5"/>
              <c:spPr>
                <a:solidFill>
                  <a:schemeClr val="accent3"/>
                </a:solidFill>
                <a:ln w="9525">
                  <a:solidFill>
                    <a:schemeClr val="accent3"/>
                  </a:solidFill>
                </a:ln>
                <a:effectLst/>
              </c:spPr>
            </c:marker>
            <c:bubble3D val="0"/>
          </c:dPt>
          <c:dPt>
            <c:idx val="30"/>
            <c:marker>
              <c:symbol val="circle"/>
              <c:size val="5"/>
              <c:spPr>
                <a:solidFill>
                  <a:schemeClr val="accent3"/>
                </a:solidFill>
                <a:ln w="9525">
                  <a:solidFill>
                    <a:schemeClr val="accent3"/>
                  </a:solidFill>
                </a:ln>
                <a:effectLst/>
              </c:spPr>
            </c:marker>
            <c:bubble3D val="0"/>
          </c:dPt>
          <c:dPt>
            <c:idx val="3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ChartData!$C$13:$AH$13</c:f>
              <c:numCache>
                <c:formatCode>0.00</c:formatCode>
                <c:ptCount val="32"/>
                <c:pt idx="0">
                  <c:v>848.5</c:v>
                </c:pt>
                <c:pt idx="1">
                  <c:v>875.2</c:v>
                </c:pt>
                <c:pt idx="2">
                  <c:v>935.9</c:v>
                </c:pt>
                <c:pt idx="3">
                  <c:v>1054.3</c:v>
                </c:pt>
                <c:pt idx="4">
                  <c:v>1199</c:v>
                </c:pt>
                <c:pt idx="5">
                  <c:v>1296</c:v>
                </c:pt>
                <c:pt idx="6">
                  <c:v>1377.3</c:v>
                </c:pt>
                <c:pt idx="7">
                  <c:v>1502.4</c:v>
                </c:pt>
                <c:pt idx="8">
                  <c:v>1610.5</c:v>
                </c:pt>
                <c:pt idx="9">
                  <c:v>1675.4</c:v>
                </c:pt>
                <c:pt idx="10">
                  <c:v>1737.2</c:v>
                </c:pt>
                <c:pt idx="11">
                  <c:v>1788.28</c:v>
                </c:pt>
                <c:pt idx="12">
                  <c:v>1544.5</c:v>
                </c:pt>
                <c:pt idx="13">
                  <c:v>1601.5</c:v>
                </c:pt>
                <c:pt idx="14">
                  <c:v>1671.5</c:v>
                </c:pt>
                <c:pt idx="15">
                  <c:v>1757.2</c:v>
                </c:pt>
                <c:pt idx="16">
                  <c:v>1332.96</c:v>
                </c:pt>
                <c:pt idx="17">
                  <c:v>1383.25</c:v>
                </c:pt>
                <c:pt idx="18">
                  <c:v>1400.4</c:v>
                </c:pt>
                <c:pt idx="19">
                  <c:v>1391.68</c:v>
                </c:pt>
                <c:pt idx="20">
                  <c:v>1408.43</c:v>
                </c:pt>
                <c:pt idx="21">
                  <c:v>1513.96</c:v>
                </c:pt>
                <c:pt idx="22">
                  <c:v>1661.43</c:v>
                </c:pt>
                <c:pt idx="23">
                  <c:v>1774.62</c:v>
                </c:pt>
                <c:pt idx="24">
                  <c:v>1807.46</c:v>
                </c:pt>
                <c:pt idx="25">
                  <c:v>1874.46</c:v>
                </c:pt>
                <c:pt idx="26">
                  <c:v>1947.27</c:v>
                </c:pt>
                <c:pt idx="27">
                  <c:v>2022.28</c:v>
                </c:pt>
                <c:pt idx="28">
                  <c:v>1978.08</c:v>
                </c:pt>
                <c:pt idx="29">
                  <c:v>2141.5500000000002</c:v>
                </c:pt>
                <c:pt idx="30">
                  <c:v>2122.8200000000002</c:v>
                </c:pt>
                <c:pt idx="31">
                  <c:v>2143.84</c:v>
                </c:pt>
              </c:numCache>
            </c:numRef>
          </c:val>
          <c:smooth val="0"/>
        </c:ser>
        <c:ser>
          <c:idx val="3"/>
          <c:order val="3"/>
          <c:tx>
            <c:strRef>
              <c:f>ChartData!$B$14</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28"/>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2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ChartData!$C$14:$AH$14</c:f>
              <c:numCache>
                <c:formatCode>0.00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mooth val="0"/>
        </c:ser>
        <c:ser>
          <c:idx val="4"/>
          <c:order val="4"/>
          <c:tx>
            <c:strRef>
              <c:f>ChartData!$B$15</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28"/>
            <c:marker>
              <c:symbol val="circle"/>
              <c:size val="5"/>
              <c:spPr>
                <a:solidFill>
                  <a:schemeClr val="accent5"/>
                </a:solidFill>
                <a:ln w="9525">
                  <a:solidFill>
                    <a:schemeClr val="accent5"/>
                  </a:solidFill>
                </a:ln>
                <a:effectLst/>
              </c:spPr>
            </c:marker>
            <c:bubble3D val="0"/>
          </c:dPt>
          <c:dPt>
            <c:idx val="29"/>
            <c:marker>
              <c:symbol val="circle"/>
              <c:size val="5"/>
              <c:spPr>
                <a:solidFill>
                  <a:schemeClr val="accent5"/>
                </a:solidFill>
                <a:ln w="9525">
                  <a:solidFill>
                    <a:schemeClr val="accent5"/>
                  </a:solidFill>
                </a:ln>
                <a:effectLst/>
              </c:spPr>
            </c:marker>
            <c:bubble3D val="0"/>
          </c:dPt>
          <c:dPt>
            <c:idx val="30"/>
            <c:marker>
              <c:symbol val="circle"/>
              <c:size val="5"/>
              <c:spPr>
                <a:solidFill>
                  <a:schemeClr val="accent5"/>
                </a:solidFill>
                <a:ln w="9525">
                  <a:solidFill>
                    <a:schemeClr val="accent5"/>
                  </a:solidFill>
                </a:ln>
                <a:effectLst/>
              </c:spPr>
            </c:marker>
            <c:bubble3D val="0"/>
          </c:dPt>
          <c:dPt>
            <c:idx val="3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ChartData!$C$10:$AH$10</c:f>
              <c:strCache>
                <c:ptCount val="32"/>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strCache>
            </c:strRef>
          </c:cat>
          <c:val>
            <c:numRef>
              <c:f>ChartData!$C$15:$AH$15</c:f>
              <c:numCache>
                <c:formatCode>0.00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mooth val="0"/>
        </c:ser>
        <c:dLbls>
          <c:showLegendKey val="0"/>
          <c:showVal val="0"/>
          <c:showCatName val="0"/>
          <c:showSerName val="0"/>
          <c:showPercent val="0"/>
          <c:showBubbleSize val="0"/>
        </c:dLbls>
        <c:marker val="1"/>
        <c:smooth val="0"/>
        <c:axId val="551352136"/>
        <c:axId val="551349000"/>
      </c:lineChart>
      <c:catAx>
        <c:axId val="551352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49000"/>
        <c:crosses val="autoZero"/>
        <c:auto val="1"/>
        <c:lblAlgn val="ctr"/>
        <c:lblOffset val="100"/>
        <c:noMultiLvlLbl val="0"/>
      </c:catAx>
      <c:valAx>
        <c:axId val="551349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52136"/>
        <c:crosses val="autoZero"/>
        <c:crossBetween val="between"/>
      </c:valAx>
      <c:spPr>
        <a:noFill/>
        <a:ln>
          <a:noFill/>
        </a:ln>
        <a:effectLst/>
      </c:spPr>
    </c:plotArea>
    <c:legend>
      <c:legendPos val="b"/>
      <c:layout>
        <c:manualLayout>
          <c:xMode val="edge"/>
          <c:yMode val="edge"/>
          <c:x val="0.68956619918972772"/>
          <c:y val="0.38971657319813441"/>
          <c:w val="0.28516223081774272"/>
          <c:h val="0.34447478237882134"/>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407689828245154"/>
        </c:manualLayout>
      </c:layout>
      <c:lineChart>
        <c:grouping val="standard"/>
        <c:varyColors val="0"/>
        <c:ser>
          <c:idx val="0"/>
          <c:order val="0"/>
          <c:tx>
            <c:strRef>
              <c:f>ChartData!$B$103</c:f>
              <c:strCache>
                <c:ptCount val="1"/>
                <c:pt idx="0">
                  <c:v>Grains Research and Development Corporation - Grains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39"/>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ChartData!$C$103:$AR$103</c:f>
              <c:numCache>
                <c:formatCode>0.00</c:formatCode>
                <c:ptCount val="42"/>
                <c:pt idx="0">
                  <c:v>0</c:v>
                </c:pt>
                <c:pt idx="1">
                  <c:v>0</c:v>
                </c:pt>
                <c:pt idx="2">
                  <c:v>0</c:v>
                </c:pt>
                <c:pt idx="3">
                  <c:v>0</c:v>
                </c:pt>
                <c:pt idx="4">
                  <c:v>0</c:v>
                </c:pt>
                <c:pt idx="5">
                  <c:v>0</c:v>
                </c:pt>
                <c:pt idx="6">
                  <c:v>0</c:v>
                </c:pt>
                <c:pt idx="7">
                  <c:v>0</c:v>
                </c:pt>
                <c:pt idx="8">
                  <c:v>0</c:v>
                </c:pt>
                <c:pt idx="9">
                  <c:v>0</c:v>
                </c:pt>
                <c:pt idx="10">
                  <c:v>0</c:v>
                </c:pt>
                <c:pt idx="11">
                  <c:v>0</c:v>
                </c:pt>
                <c:pt idx="12">
                  <c:v>4.2699999999999996</c:v>
                </c:pt>
                <c:pt idx="13">
                  <c:v>5.31</c:v>
                </c:pt>
                <c:pt idx="14">
                  <c:v>9.36</c:v>
                </c:pt>
                <c:pt idx="15">
                  <c:v>12.61</c:v>
                </c:pt>
                <c:pt idx="16">
                  <c:v>8.51</c:v>
                </c:pt>
                <c:pt idx="17">
                  <c:v>17.18</c:v>
                </c:pt>
                <c:pt idx="18">
                  <c:v>19.48</c:v>
                </c:pt>
                <c:pt idx="19">
                  <c:v>20.39</c:v>
                </c:pt>
                <c:pt idx="20">
                  <c:v>17.97</c:v>
                </c:pt>
                <c:pt idx="21">
                  <c:v>17.75</c:v>
                </c:pt>
                <c:pt idx="22">
                  <c:v>21.13</c:v>
                </c:pt>
                <c:pt idx="23">
                  <c:v>24.79</c:v>
                </c:pt>
                <c:pt idx="24">
                  <c:v>25.6</c:v>
                </c:pt>
                <c:pt idx="25">
                  <c:v>28.2</c:v>
                </c:pt>
                <c:pt idx="26">
                  <c:v>25.71</c:v>
                </c:pt>
                <c:pt idx="27">
                  <c:v>25.91</c:v>
                </c:pt>
                <c:pt idx="28">
                  <c:v>23.2</c:v>
                </c:pt>
                <c:pt idx="29">
                  <c:v>36.39</c:v>
                </c:pt>
                <c:pt idx="30">
                  <c:v>30.78</c:v>
                </c:pt>
                <c:pt idx="31">
                  <c:v>30.25</c:v>
                </c:pt>
                <c:pt idx="32">
                  <c:v>22.19</c:v>
                </c:pt>
                <c:pt idx="33">
                  <c:v>46.61</c:v>
                </c:pt>
                <c:pt idx="34">
                  <c:v>55.55</c:v>
                </c:pt>
                <c:pt idx="35">
                  <c:v>55.72</c:v>
                </c:pt>
                <c:pt idx="36">
                  <c:v>53.7</c:v>
                </c:pt>
                <c:pt idx="37">
                  <c:v>59.45</c:v>
                </c:pt>
                <c:pt idx="38">
                  <c:v>77.510000000000005</c:v>
                </c:pt>
                <c:pt idx="39">
                  <c:v>61.09</c:v>
                </c:pt>
                <c:pt idx="40">
                  <c:v>49.17</c:v>
                </c:pt>
                <c:pt idx="41">
                  <c:v>71.290000000000006</c:v>
                </c:pt>
              </c:numCache>
            </c:numRef>
          </c:val>
          <c:smooth val="0"/>
        </c:ser>
        <c:ser>
          <c:idx val="1"/>
          <c:order val="1"/>
          <c:tx>
            <c:strRef>
              <c:f>ChartData!$B$104</c:f>
              <c:strCache>
                <c:ptCount val="1"/>
                <c:pt idx="0">
                  <c:v>Grains Research and Development Corporation - Wheat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ChartData!$C$104:$AR$104</c:f>
              <c:numCache>
                <c:formatCode>0.00</c:formatCode>
                <c:ptCount val="42"/>
                <c:pt idx="0">
                  <c:v>3.47</c:v>
                </c:pt>
                <c:pt idx="1">
                  <c:v>3.09</c:v>
                </c:pt>
                <c:pt idx="2">
                  <c:v>2.0099999999999998</c:v>
                </c:pt>
                <c:pt idx="3">
                  <c:v>1.97</c:v>
                </c:pt>
                <c:pt idx="4">
                  <c:v>4.6500000000000004</c:v>
                </c:pt>
                <c:pt idx="5">
                  <c:v>4.6500000000000004</c:v>
                </c:pt>
                <c:pt idx="6">
                  <c:v>5.4</c:v>
                </c:pt>
                <c:pt idx="7">
                  <c:v>5.48</c:v>
                </c:pt>
                <c:pt idx="8">
                  <c:v>6.4</c:v>
                </c:pt>
                <c:pt idx="9">
                  <c:v>5.16</c:v>
                </c:pt>
                <c:pt idx="10">
                  <c:v>8.35</c:v>
                </c:pt>
                <c:pt idx="11">
                  <c:v>9.84</c:v>
                </c:pt>
                <c:pt idx="12">
                  <c:v>8.4499999999999993</c:v>
                </c:pt>
                <c:pt idx="13">
                  <c:v>12.92</c:v>
                </c:pt>
                <c:pt idx="14">
                  <c:v>18.350000000000001</c:v>
                </c:pt>
                <c:pt idx="15">
                  <c:v>19.95</c:v>
                </c:pt>
                <c:pt idx="16">
                  <c:v>16.28</c:v>
                </c:pt>
                <c:pt idx="17">
                  <c:v>33.65</c:v>
                </c:pt>
                <c:pt idx="18">
                  <c:v>35.17</c:v>
                </c:pt>
                <c:pt idx="19">
                  <c:v>32.020000000000003</c:v>
                </c:pt>
                <c:pt idx="20">
                  <c:v>31.64</c:v>
                </c:pt>
                <c:pt idx="21">
                  <c:v>29.05</c:v>
                </c:pt>
                <c:pt idx="22">
                  <c:v>27.37</c:v>
                </c:pt>
                <c:pt idx="23">
                  <c:v>37.14</c:v>
                </c:pt>
                <c:pt idx="24">
                  <c:v>39.4</c:v>
                </c:pt>
                <c:pt idx="25">
                  <c:v>41.4</c:v>
                </c:pt>
                <c:pt idx="26">
                  <c:v>41.45</c:v>
                </c:pt>
                <c:pt idx="27">
                  <c:v>41.45</c:v>
                </c:pt>
                <c:pt idx="28">
                  <c:v>27.6</c:v>
                </c:pt>
                <c:pt idx="29">
                  <c:v>40.39</c:v>
                </c:pt>
                <c:pt idx="30">
                  <c:v>31.11</c:v>
                </c:pt>
                <c:pt idx="31">
                  <c:v>45.18</c:v>
                </c:pt>
                <c:pt idx="32">
                  <c:v>63.96</c:v>
                </c:pt>
                <c:pt idx="33">
                  <c:v>64.180000000000007</c:v>
                </c:pt>
                <c:pt idx="34">
                  <c:v>62.84</c:v>
                </c:pt>
                <c:pt idx="35">
                  <c:v>64.7</c:v>
                </c:pt>
                <c:pt idx="36">
                  <c:v>63.89</c:v>
                </c:pt>
                <c:pt idx="37">
                  <c:v>51.07</c:v>
                </c:pt>
                <c:pt idx="38">
                  <c:v>62.04</c:v>
                </c:pt>
                <c:pt idx="39">
                  <c:v>56.33</c:v>
                </c:pt>
                <c:pt idx="40">
                  <c:v>49.17</c:v>
                </c:pt>
                <c:pt idx="41">
                  <c:v>57.61</c:v>
                </c:pt>
              </c:numCache>
            </c:numRef>
          </c:val>
          <c:smooth val="0"/>
        </c:ser>
        <c:ser>
          <c:idx val="2"/>
          <c:order val="2"/>
          <c:tx>
            <c:strRef>
              <c:f>ChartData!$B$105</c:f>
              <c:strCache>
                <c:ptCount val="1"/>
                <c:pt idx="0">
                  <c:v>Australian Wool Innovation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39"/>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0"/>
            <c:marker>
              <c:symbol val="circle"/>
              <c:size val="5"/>
              <c:spPr>
                <a:solidFill>
                  <a:schemeClr val="accent3"/>
                </a:solidFill>
                <a:ln w="9525">
                  <a:solidFill>
                    <a:schemeClr val="accent3"/>
                  </a:solidFill>
                </a:ln>
                <a:effectLst/>
              </c:spPr>
            </c:marker>
            <c:bubble3D val="0"/>
            <c:spPr>
              <a:ln w="28575" cap="rnd">
                <a:solidFill>
                  <a:schemeClr val="accent3"/>
                </a:solidFill>
                <a:round/>
              </a:ln>
              <a:effectLst/>
            </c:spPr>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ChartData!$C$105:$AR$105</c:f>
              <c:numCache>
                <c:formatCode>0.00</c:formatCode>
                <c:ptCount val="42"/>
                <c:pt idx="0">
                  <c:v>0</c:v>
                </c:pt>
                <c:pt idx="1">
                  <c:v>5.4</c:v>
                </c:pt>
                <c:pt idx="2">
                  <c:v>7.54</c:v>
                </c:pt>
                <c:pt idx="3">
                  <c:v>8.77</c:v>
                </c:pt>
                <c:pt idx="4">
                  <c:v>8.83</c:v>
                </c:pt>
                <c:pt idx="5">
                  <c:v>9.3000000000000007</c:v>
                </c:pt>
                <c:pt idx="6">
                  <c:v>12.32</c:v>
                </c:pt>
                <c:pt idx="7">
                  <c:v>11.88</c:v>
                </c:pt>
                <c:pt idx="8">
                  <c:v>15.25</c:v>
                </c:pt>
                <c:pt idx="9">
                  <c:v>18.309999999999999</c:v>
                </c:pt>
                <c:pt idx="10">
                  <c:v>14.21</c:v>
                </c:pt>
                <c:pt idx="11">
                  <c:v>19.63</c:v>
                </c:pt>
                <c:pt idx="12">
                  <c:v>17.11</c:v>
                </c:pt>
                <c:pt idx="13">
                  <c:v>14.05</c:v>
                </c:pt>
                <c:pt idx="14">
                  <c:v>12.32</c:v>
                </c:pt>
                <c:pt idx="15">
                  <c:v>12.45</c:v>
                </c:pt>
                <c:pt idx="16">
                  <c:v>19.5</c:v>
                </c:pt>
                <c:pt idx="17">
                  <c:v>10.94</c:v>
                </c:pt>
                <c:pt idx="18">
                  <c:v>12.79</c:v>
                </c:pt>
                <c:pt idx="19">
                  <c:v>13.09</c:v>
                </c:pt>
                <c:pt idx="20">
                  <c:v>10.53</c:v>
                </c:pt>
                <c:pt idx="21">
                  <c:v>11.97</c:v>
                </c:pt>
                <c:pt idx="22">
                  <c:v>11.81</c:v>
                </c:pt>
                <c:pt idx="23">
                  <c:v>56.31</c:v>
                </c:pt>
                <c:pt idx="24">
                  <c:v>62.6</c:v>
                </c:pt>
                <c:pt idx="25">
                  <c:v>40.4</c:v>
                </c:pt>
                <c:pt idx="26">
                  <c:v>40.409999999999997</c:v>
                </c:pt>
                <c:pt idx="27">
                  <c:v>42</c:v>
                </c:pt>
                <c:pt idx="28">
                  <c:v>46.5</c:v>
                </c:pt>
                <c:pt idx="29">
                  <c:v>45.11</c:v>
                </c:pt>
                <c:pt idx="30">
                  <c:v>41.7</c:v>
                </c:pt>
                <c:pt idx="31">
                  <c:v>35.32</c:v>
                </c:pt>
                <c:pt idx="32">
                  <c:v>47.03</c:v>
                </c:pt>
                <c:pt idx="33">
                  <c:v>52</c:v>
                </c:pt>
                <c:pt idx="34">
                  <c:v>43.75</c:v>
                </c:pt>
                <c:pt idx="35">
                  <c:v>43.31</c:v>
                </c:pt>
                <c:pt idx="36">
                  <c:v>48.3</c:v>
                </c:pt>
                <c:pt idx="37">
                  <c:v>50.33</c:v>
                </c:pt>
                <c:pt idx="38">
                  <c:v>60.21</c:v>
                </c:pt>
                <c:pt idx="39">
                  <c:v>72.48</c:v>
                </c:pt>
                <c:pt idx="40">
                  <c:v>69</c:v>
                </c:pt>
                <c:pt idx="41">
                  <c:v>52</c:v>
                </c:pt>
              </c:numCache>
            </c:numRef>
          </c:val>
          <c:smooth val="0"/>
        </c:ser>
        <c:ser>
          <c:idx val="3"/>
          <c:order val="3"/>
          <c:tx>
            <c:strRef>
              <c:f>ChartData!$B$106</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39"/>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0"/>
            <c:marker>
              <c:symbol val="circle"/>
              <c:size val="5"/>
              <c:spPr>
                <a:solidFill>
                  <a:schemeClr val="accent4"/>
                </a:solidFill>
                <a:ln w="9525">
                  <a:solidFill>
                    <a:schemeClr val="accent4"/>
                  </a:solidFill>
                </a:ln>
                <a:effectLst/>
              </c:spPr>
            </c:marker>
            <c:bubble3D val="0"/>
            <c:spPr>
              <a:ln w="28575" cap="rnd">
                <a:solidFill>
                  <a:schemeClr val="accent4"/>
                </a:solidFill>
                <a:round/>
              </a:ln>
              <a:effectLst/>
            </c:spPr>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ChartData!$C$106:$AR$106</c:f>
              <c:numCache>
                <c:formatCode>0.00</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ChartData!$B$107</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39"/>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0"/>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ChartData!$C$102:$AR$102</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ChartData!$C$107:$AR$107</c:f>
              <c:numCache>
                <c:formatCode>0.00</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551348608"/>
        <c:axId val="551351744"/>
      </c:lineChart>
      <c:catAx>
        <c:axId val="55134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51744"/>
        <c:crosses val="autoZero"/>
        <c:auto val="1"/>
        <c:lblAlgn val="ctr"/>
        <c:lblOffset val="100"/>
        <c:noMultiLvlLbl val="0"/>
      </c:catAx>
      <c:valAx>
        <c:axId val="5513517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48608"/>
        <c:crosses val="autoZero"/>
        <c:crossBetween val="between"/>
      </c:valAx>
      <c:spPr>
        <a:noFill/>
        <a:ln>
          <a:noFill/>
        </a:ln>
        <a:effectLst/>
      </c:spPr>
    </c:plotArea>
    <c:legend>
      <c:legendPos val="b"/>
      <c:layout>
        <c:manualLayout>
          <c:xMode val="edge"/>
          <c:yMode val="edge"/>
          <c:x val="0.68956619918972772"/>
          <c:y val="0.49121001980015655"/>
          <c:w val="0.24784009138340532"/>
          <c:h val="0.37466537735414651"/>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9528216487389937E-2"/>
          <c:w val="0.62207293039920586"/>
          <c:h val="0.82848988946804181"/>
        </c:manualLayout>
      </c:layout>
      <c:lineChart>
        <c:grouping val="standard"/>
        <c:varyColors val="0"/>
        <c:ser>
          <c:idx val="0"/>
          <c:order val="0"/>
          <c:tx>
            <c:strRef>
              <c:f>ChartData!$B$140</c:f>
              <c:strCache>
                <c:ptCount val="1"/>
                <c:pt idx="0">
                  <c:v>Fisheries Research and Development Corporation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ln>
                <a:effectLst/>
              </c:spPr>
            </c:marker>
            <c:bubble3D val="0"/>
          </c:dPt>
          <c:dPt>
            <c:idx val="39"/>
            <c:marker>
              <c:symbol val="circle"/>
              <c:size val="5"/>
              <c:spPr>
                <a:solidFill>
                  <a:schemeClr val="accent1"/>
                </a:solidFill>
                <a:ln w="9525">
                  <a:solidFill>
                    <a:schemeClr val="accent1"/>
                  </a:solidFill>
                </a:ln>
                <a:effectLst/>
              </c:spPr>
            </c:marker>
            <c:bubble3D val="0"/>
          </c:dPt>
          <c:dPt>
            <c:idx val="40"/>
            <c:marker>
              <c:symbol val="circle"/>
              <c:size val="5"/>
              <c:spPr>
                <a:solidFill>
                  <a:schemeClr val="accent1"/>
                </a:solidFill>
                <a:ln w="9525">
                  <a:solidFill>
                    <a:schemeClr val="accent1"/>
                  </a:solidFill>
                </a:ln>
                <a:effectLst/>
              </c:spPr>
            </c:marker>
            <c:bubble3D val="0"/>
          </c:dPt>
          <c:dPt>
            <c:idx val="41"/>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ChartData!$C$140:$AR$140</c:f>
              <c:numCache>
                <c:formatCode>General</c:formatCode>
                <c:ptCount val="42"/>
                <c:pt idx="0">
                  <c:v>0.7</c:v>
                </c:pt>
                <c:pt idx="1">
                  <c:v>0.9</c:v>
                </c:pt>
                <c:pt idx="2">
                  <c:v>1.3</c:v>
                </c:pt>
                <c:pt idx="3">
                  <c:v>1.5</c:v>
                </c:pt>
                <c:pt idx="4">
                  <c:v>2.5</c:v>
                </c:pt>
                <c:pt idx="5">
                  <c:v>3.1</c:v>
                </c:pt>
                <c:pt idx="6">
                  <c:v>4.3</c:v>
                </c:pt>
                <c:pt idx="7">
                  <c:v>5</c:v>
                </c:pt>
                <c:pt idx="8">
                  <c:v>6.2</c:v>
                </c:pt>
                <c:pt idx="9">
                  <c:v>6.2</c:v>
                </c:pt>
                <c:pt idx="10">
                  <c:v>5.4</c:v>
                </c:pt>
                <c:pt idx="11">
                  <c:v>8.1</c:v>
                </c:pt>
                <c:pt idx="12">
                  <c:v>8.4</c:v>
                </c:pt>
                <c:pt idx="13">
                  <c:v>6.6</c:v>
                </c:pt>
                <c:pt idx="14">
                  <c:v>7.5</c:v>
                </c:pt>
                <c:pt idx="15">
                  <c:v>8.5</c:v>
                </c:pt>
                <c:pt idx="16">
                  <c:v>9.1999999999999993</c:v>
                </c:pt>
                <c:pt idx="17">
                  <c:v>10.4</c:v>
                </c:pt>
                <c:pt idx="18">
                  <c:v>11.3</c:v>
                </c:pt>
                <c:pt idx="19">
                  <c:v>11.2</c:v>
                </c:pt>
                <c:pt idx="20">
                  <c:v>12.1</c:v>
                </c:pt>
                <c:pt idx="21">
                  <c:v>13.1</c:v>
                </c:pt>
                <c:pt idx="22">
                  <c:v>12.8</c:v>
                </c:pt>
                <c:pt idx="23">
                  <c:v>15.8</c:v>
                </c:pt>
                <c:pt idx="24">
                  <c:v>25.5</c:v>
                </c:pt>
                <c:pt idx="25">
                  <c:v>27.9</c:v>
                </c:pt>
                <c:pt idx="26">
                  <c:v>31.7</c:v>
                </c:pt>
                <c:pt idx="27">
                  <c:v>32.799999999999997</c:v>
                </c:pt>
                <c:pt idx="28">
                  <c:v>28</c:v>
                </c:pt>
                <c:pt idx="29">
                  <c:v>14.9</c:v>
                </c:pt>
                <c:pt idx="30">
                  <c:v>21.35</c:v>
                </c:pt>
                <c:pt idx="31">
                  <c:v>16.34</c:v>
                </c:pt>
                <c:pt idx="32">
                  <c:v>16.53</c:v>
                </c:pt>
                <c:pt idx="33">
                  <c:v>17.489999999999998</c:v>
                </c:pt>
                <c:pt idx="34">
                  <c:v>17.04</c:v>
                </c:pt>
                <c:pt idx="35">
                  <c:v>18.12</c:v>
                </c:pt>
                <c:pt idx="36">
                  <c:v>18.71</c:v>
                </c:pt>
                <c:pt idx="37">
                  <c:v>19.78</c:v>
                </c:pt>
                <c:pt idx="38">
                  <c:v>22.02</c:v>
                </c:pt>
                <c:pt idx="39">
                  <c:v>22.71</c:v>
                </c:pt>
                <c:pt idx="40">
                  <c:v>22.51</c:v>
                </c:pt>
                <c:pt idx="41">
                  <c:v>23.41</c:v>
                </c:pt>
              </c:numCache>
            </c:numRef>
          </c:val>
          <c:smooth val="0"/>
        </c:ser>
        <c:ser>
          <c:idx val="1"/>
          <c:order val="1"/>
          <c:tx>
            <c:strRef>
              <c:f>ChartData!$B$141</c:f>
              <c:strCache>
                <c:ptCount val="1"/>
                <c:pt idx="0">
                  <c:v>Grains Research and Development Corporation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ln>
                <a:effectLst/>
              </c:spPr>
            </c:marker>
            <c:bubble3D val="0"/>
          </c:dPt>
          <c:dPt>
            <c:idx val="39"/>
            <c:marker>
              <c:symbol val="circle"/>
              <c:size val="5"/>
              <c:spPr>
                <a:solidFill>
                  <a:schemeClr val="accent2"/>
                </a:solidFill>
                <a:ln w="9525">
                  <a:solidFill>
                    <a:schemeClr val="accent2"/>
                  </a:solidFill>
                </a:ln>
                <a:effectLst/>
              </c:spPr>
            </c:marker>
            <c:bubble3D val="0"/>
          </c:dPt>
          <c:dPt>
            <c:idx val="40"/>
            <c:marker>
              <c:symbol val="circle"/>
              <c:size val="5"/>
              <c:spPr>
                <a:solidFill>
                  <a:schemeClr val="accent2"/>
                </a:solidFill>
                <a:ln w="9525">
                  <a:solidFill>
                    <a:schemeClr val="accent2"/>
                  </a:solidFill>
                </a:ln>
                <a:effectLst/>
              </c:spPr>
            </c:marker>
            <c:bubble3D val="0"/>
          </c:dPt>
          <c:dPt>
            <c:idx val="41"/>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ChartData!$C$141:$AR$141</c:f>
              <c:numCache>
                <c:formatCode>General</c:formatCode>
                <c:ptCount val="42"/>
                <c:pt idx="0">
                  <c:v>0</c:v>
                </c:pt>
                <c:pt idx="1">
                  <c:v>6</c:v>
                </c:pt>
                <c:pt idx="2">
                  <c:v>5.8</c:v>
                </c:pt>
                <c:pt idx="3">
                  <c:v>7.5</c:v>
                </c:pt>
                <c:pt idx="4">
                  <c:v>6.8</c:v>
                </c:pt>
                <c:pt idx="5">
                  <c:v>10.9</c:v>
                </c:pt>
                <c:pt idx="6">
                  <c:v>14.1</c:v>
                </c:pt>
                <c:pt idx="7">
                  <c:v>15.2</c:v>
                </c:pt>
                <c:pt idx="8">
                  <c:v>17.899999999999999</c:v>
                </c:pt>
                <c:pt idx="9">
                  <c:v>11.2</c:v>
                </c:pt>
                <c:pt idx="10">
                  <c:v>11.1</c:v>
                </c:pt>
                <c:pt idx="11">
                  <c:v>13.3</c:v>
                </c:pt>
                <c:pt idx="12">
                  <c:v>14.4</c:v>
                </c:pt>
                <c:pt idx="13">
                  <c:v>14.8</c:v>
                </c:pt>
                <c:pt idx="14">
                  <c:v>15.7</c:v>
                </c:pt>
                <c:pt idx="15">
                  <c:v>21.2</c:v>
                </c:pt>
                <c:pt idx="16">
                  <c:v>23.3</c:v>
                </c:pt>
                <c:pt idx="17">
                  <c:v>21.3</c:v>
                </c:pt>
                <c:pt idx="18">
                  <c:v>29.1</c:v>
                </c:pt>
                <c:pt idx="19">
                  <c:v>33.799999999999997</c:v>
                </c:pt>
                <c:pt idx="20">
                  <c:v>33.6</c:v>
                </c:pt>
                <c:pt idx="21">
                  <c:v>31.9</c:v>
                </c:pt>
                <c:pt idx="22">
                  <c:v>34</c:v>
                </c:pt>
                <c:pt idx="23">
                  <c:v>40.799999999999997</c:v>
                </c:pt>
                <c:pt idx="24">
                  <c:v>39.200000000000003</c:v>
                </c:pt>
                <c:pt idx="25">
                  <c:v>39.200000000000003</c:v>
                </c:pt>
                <c:pt idx="26">
                  <c:v>35.1</c:v>
                </c:pt>
                <c:pt idx="27">
                  <c:v>35.1</c:v>
                </c:pt>
                <c:pt idx="28">
                  <c:v>35.799999999999997</c:v>
                </c:pt>
                <c:pt idx="29">
                  <c:v>37.5</c:v>
                </c:pt>
                <c:pt idx="30">
                  <c:v>42.22</c:v>
                </c:pt>
                <c:pt idx="31">
                  <c:v>50.07</c:v>
                </c:pt>
                <c:pt idx="32">
                  <c:v>53.4</c:v>
                </c:pt>
                <c:pt idx="33">
                  <c:v>57.57</c:v>
                </c:pt>
                <c:pt idx="34">
                  <c:v>62.85</c:v>
                </c:pt>
                <c:pt idx="35">
                  <c:v>68.739999999999995</c:v>
                </c:pt>
                <c:pt idx="36">
                  <c:v>67.849999999999994</c:v>
                </c:pt>
                <c:pt idx="37">
                  <c:v>70.23</c:v>
                </c:pt>
                <c:pt idx="38">
                  <c:v>73.290000000000006</c:v>
                </c:pt>
                <c:pt idx="39">
                  <c:v>71.260000000000005</c:v>
                </c:pt>
                <c:pt idx="40">
                  <c:v>61.46</c:v>
                </c:pt>
                <c:pt idx="41">
                  <c:v>70.099999999999994</c:v>
                </c:pt>
              </c:numCache>
            </c:numRef>
          </c:val>
          <c:smooth val="0"/>
        </c:ser>
        <c:ser>
          <c:idx val="2"/>
          <c:order val="2"/>
          <c:tx>
            <c:strRef>
              <c:f>ChartData!$B$142</c:f>
              <c:strCache>
                <c:ptCount val="1"/>
                <c:pt idx="0">
                  <c:v>Horticulture Innovation Australia Limited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ln>
                <a:effectLst/>
              </c:spPr>
            </c:marker>
            <c:bubble3D val="0"/>
          </c:dPt>
          <c:dPt>
            <c:idx val="39"/>
            <c:marker>
              <c:symbol val="circle"/>
              <c:size val="5"/>
              <c:spPr>
                <a:solidFill>
                  <a:schemeClr val="accent3"/>
                </a:solidFill>
                <a:ln w="9525">
                  <a:solidFill>
                    <a:schemeClr val="accent3"/>
                  </a:solidFill>
                </a:ln>
                <a:effectLst/>
              </c:spPr>
            </c:marker>
            <c:bubble3D val="0"/>
          </c:dPt>
          <c:dPt>
            <c:idx val="40"/>
            <c:marker>
              <c:symbol val="circle"/>
              <c:size val="5"/>
              <c:spPr>
                <a:solidFill>
                  <a:schemeClr val="accent3"/>
                </a:solidFill>
                <a:ln w="9525">
                  <a:solidFill>
                    <a:schemeClr val="accent3"/>
                  </a:solidFill>
                </a:ln>
                <a:effectLst/>
              </c:spPr>
            </c:marker>
            <c:bubble3D val="0"/>
          </c:dPt>
          <c:dPt>
            <c:idx val="41"/>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ChartData!$C$142:$AR$142</c:f>
              <c:numCache>
                <c:formatCode>General</c:formatCode>
                <c:ptCount val="42"/>
                <c:pt idx="0">
                  <c:v>0</c:v>
                </c:pt>
                <c:pt idx="1">
                  <c:v>0</c:v>
                </c:pt>
                <c:pt idx="2">
                  <c:v>0</c:v>
                </c:pt>
                <c:pt idx="3">
                  <c:v>0</c:v>
                </c:pt>
                <c:pt idx="4">
                  <c:v>0</c:v>
                </c:pt>
                <c:pt idx="5">
                  <c:v>0</c:v>
                </c:pt>
                <c:pt idx="6">
                  <c:v>0</c:v>
                </c:pt>
                <c:pt idx="7">
                  <c:v>0</c:v>
                </c:pt>
                <c:pt idx="8">
                  <c:v>0</c:v>
                </c:pt>
                <c:pt idx="9">
                  <c:v>0</c:v>
                </c:pt>
                <c:pt idx="10">
                  <c:v>0.6</c:v>
                </c:pt>
                <c:pt idx="11">
                  <c:v>1.2</c:v>
                </c:pt>
                <c:pt idx="12">
                  <c:v>3.1</c:v>
                </c:pt>
                <c:pt idx="13">
                  <c:v>4.4000000000000004</c:v>
                </c:pt>
                <c:pt idx="14">
                  <c:v>8.3000000000000007</c:v>
                </c:pt>
                <c:pt idx="15">
                  <c:v>9.6</c:v>
                </c:pt>
                <c:pt idx="16">
                  <c:v>10.7</c:v>
                </c:pt>
                <c:pt idx="17">
                  <c:v>11.4</c:v>
                </c:pt>
                <c:pt idx="18">
                  <c:v>12</c:v>
                </c:pt>
                <c:pt idx="19">
                  <c:v>11.4</c:v>
                </c:pt>
                <c:pt idx="20">
                  <c:v>15.3</c:v>
                </c:pt>
                <c:pt idx="21">
                  <c:v>15.8</c:v>
                </c:pt>
                <c:pt idx="22">
                  <c:v>15.8</c:v>
                </c:pt>
                <c:pt idx="23">
                  <c:v>29.5</c:v>
                </c:pt>
                <c:pt idx="24">
                  <c:v>30.2</c:v>
                </c:pt>
                <c:pt idx="25">
                  <c:v>30</c:v>
                </c:pt>
                <c:pt idx="26">
                  <c:v>30</c:v>
                </c:pt>
                <c:pt idx="27">
                  <c:v>32.9</c:v>
                </c:pt>
                <c:pt idx="28">
                  <c:v>34</c:v>
                </c:pt>
                <c:pt idx="29">
                  <c:v>36.200000000000003</c:v>
                </c:pt>
                <c:pt idx="30">
                  <c:v>32.35</c:v>
                </c:pt>
                <c:pt idx="31">
                  <c:v>40.19</c:v>
                </c:pt>
                <c:pt idx="32">
                  <c:v>39.229999999999997</c:v>
                </c:pt>
                <c:pt idx="33">
                  <c:v>42</c:v>
                </c:pt>
                <c:pt idx="34">
                  <c:v>41.89</c:v>
                </c:pt>
                <c:pt idx="35">
                  <c:v>41.26</c:v>
                </c:pt>
                <c:pt idx="36">
                  <c:v>41.02</c:v>
                </c:pt>
                <c:pt idx="37">
                  <c:v>44.07</c:v>
                </c:pt>
                <c:pt idx="38">
                  <c:v>45.53</c:v>
                </c:pt>
                <c:pt idx="39">
                  <c:v>51.29</c:v>
                </c:pt>
                <c:pt idx="40">
                  <c:v>52.18</c:v>
                </c:pt>
                <c:pt idx="41">
                  <c:v>53.68</c:v>
                </c:pt>
              </c:numCache>
            </c:numRef>
          </c:val>
          <c:smooth val="0"/>
        </c:ser>
        <c:ser>
          <c:idx val="3"/>
          <c:order val="3"/>
          <c:tx>
            <c:strRef>
              <c:f>ChartData!$B$143</c:f>
              <c:strCache>
                <c:ptCount val="1"/>
                <c:pt idx="0">
                  <c:v>No selection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ln>
                <a:effectLst/>
              </c:spPr>
            </c:marker>
            <c:bubble3D val="0"/>
          </c:dPt>
          <c:dPt>
            <c:idx val="39"/>
            <c:marker>
              <c:symbol val="circle"/>
              <c:size val="5"/>
              <c:spPr>
                <a:solidFill>
                  <a:schemeClr val="accent4"/>
                </a:solidFill>
                <a:ln w="9525">
                  <a:solidFill>
                    <a:schemeClr val="accent4"/>
                  </a:solidFill>
                </a:ln>
                <a:effectLst/>
              </c:spPr>
            </c:marker>
            <c:bubble3D val="0"/>
          </c:dPt>
          <c:dPt>
            <c:idx val="40"/>
            <c:marker>
              <c:symbol val="circle"/>
              <c:size val="5"/>
              <c:spPr>
                <a:solidFill>
                  <a:schemeClr val="accent4"/>
                </a:solidFill>
                <a:ln w="9525">
                  <a:solidFill>
                    <a:schemeClr val="accent4"/>
                  </a:solidFill>
                </a:ln>
                <a:effectLst/>
              </c:spPr>
            </c:marker>
            <c:bubble3D val="0"/>
          </c:dPt>
          <c:dPt>
            <c:idx val="41"/>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ChartData!$C$143:$AR$143</c:f>
              <c:numCache>
                <c:formatCode>General</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ser>
          <c:idx val="4"/>
          <c:order val="4"/>
          <c:tx>
            <c:strRef>
              <c:f>ChartData!$B$144</c:f>
              <c:strCache>
                <c:ptCount val="1"/>
                <c:pt idx="0">
                  <c:v>No selection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ln>
                <a:effectLst/>
              </c:spPr>
            </c:marker>
            <c:bubble3D val="0"/>
          </c:dPt>
          <c:dPt>
            <c:idx val="39"/>
            <c:marker>
              <c:symbol val="circle"/>
              <c:size val="5"/>
              <c:spPr>
                <a:solidFill>
                  <a:schemeClr val="accent5"/>
                </a:solidFill>
                <a:ln w="9525">
                  <a:solidFill>
                    <a:schemeClr val="accent5"/>
                  </a:solidFill>
                </a:ln>
                <a:effectLst/>
              </c:spPr>
            </c:marker>
            <c:bubble3D val="0"/>
          </c:dPt>
          <c:dPt>
            <c:idx val="40"/>
            <c:marker>
              <c:symbol val="circle"/>
              <c:size val="5"/>
              <c:spPr>
                <a:solidFill>
                  <a:schemeClr val="accent5"/>
                </a:solidFill>
                <a:ln w="9525">
                  <a:solidFill>
                    <a:schemeClr val="accent5"/>
                  </a:solidFill>
                </a:ln>
                <a:effectLst/>
              </c:spPr>
            </c:marker>
            <c:bubble3D val="0"/>
          </c:dPt>
          <c:dPt>
            <c:idx val="41"/>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cat>
            <c:strRef>
              <c:f>ChartData!$C$139:$AR$139</c:f>
              <c:strCache>
                <c:ptCount val="42"/>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pt idx="41">
                  <c:v>2019-20</c:v>
                </c:pt>
              </c:strCache>
            </c:strRef>
          </c:cat>
          <c:val>
            <c:numRef>
              <c:f>ChartData!$C$144:$AR$144</c:f>
              <c:numCache>
                <c:formatCode>General</c:formatCode>
                <c:ptCount val="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numCache>
            </c:numRef>
          </c:val>
          <c:smooth val="0"/>
        </c:ser>
        <c:dLbls>
          <c:showLegendKey val="0"/>
          <c:showVal val="0"/>
          <c:showCatName val="0"/>
          <c:showSerName val="0"/>
          <c:showPercent val="0"/>
          <c:showBubbleSize val="0"/>
        </c:dLbls>
        <c:marker val="1"/>
        <c:smooth val="0"/>
        <c:axId val="551347040"/>
        <c:axId val="551350568"/>
      </c:lineChart>
      <c:catAx>
        <c:axId val="551347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50568"/>
        <c:crosses val="autoZero"/>
        <c:auto val="1"/>
        <c:lblAlgn val="ctr"/>
        <c:lblOffset val="100"/>
        <c:noMultiLvlLbl val="0"/>
      </c:catAx>
      <c:valAx>
        <c:axId val="5513505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51347040"/>
        <c:crosses val="autoZero"/>
        <c:crossBetween val="between"/>
      </c:valAx>
      <c:spPr>
        <a:noFill/>
        <a:ln>
          <a:noFill/>
        </a:ln>
        <a:effectLst/>
      </c:spPr>
    </c:plotArea>
    <c:legend>
      <c:legendPos val="b"/>
      <c:layout>
        <c:manualLayout>
          <c:xMode val="edge"/>
          <c:yMode val="edge"/>
          <c:x val="0.68956619918972772"/>
          <c:y val="0.49116890318287681"/>
          <c:w val="0.28430830320623629"/>
          <c:h val="0.367986026394588"/>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2" dropStyle="combo" dx="16" fmlaLink="ChartData!$A$36" fmlaRange="ChartData!$B$43:$B$67" noThreeD="1" sel="2" val="0"/>
</file>

<file path=xl/ctrlProps/ctrlProp10.xml><?xml version="1.0" encoding="utf-8"?>
<formControlPr xmlns="http://schemas.microsoft.com/office/spreadsheetml/2009/9/main" objectType="Drop" dropLines="22" dropStyle="combo" dx="16" fmlaLink="ChartData!$A$73" fmlaRange="ChartData!$B$77:$B$100" noThreeD="1" sel="5" val="2"/>
</file>

<file path=xl/ctrlProps/ctrlProp11.xml><?xml version="1.0" encoding="utf-8"?>
<formControlPr xmlns="http://schemas.microsoft.com/office/spreadsheetml/2009/9/main" objectType="Drop" dropLines="22" dropStyle="combo" dx="16" fmlaLink="ChartData!$A$74" fmlaRange="ChartData!$B$77:$B$100" noThreeD="1" sel="10" val="2"/>
</file>

<file path=xl/ctrlProps/ctrlProp12.xml><?xml version="1.0" encoding="utf-8"?>
<formControlPr xmlns="http://schemas.microsoft.com/office/spreadsheetml/2009/9/main" objectType="Drop" dropLines="22" dropStyle="combo" dx="16" fmlaLink="ChartData!$A$168" fmlaRange="ChartData!$B$176:$B$315" noThreeD="1" sel="52" val="44"/>
</file>

<file path=xl/ctrlProps/ctrlProp13.xml><?xml version="1.0" encoding="utf-8"?>
<formControlPr xmlns="http://schemas.microsoft.com/office/spreadsheetml/2009/9/main" objectType="Drop" dropLines="22" dropStyle="combo" dx="16" fmlaLink="ChartData!$A$169" fmlaRange="ChartData!$B$176:$B$315" noThreeD="1" sel="109" val="88"/>
</file>

<file path=xl/ctrlProps/ctrlProp14.xml><?xml version="1.0" encoding="utf-8"?>
<formControlPr xmlns="http://schemas.microsoft.com/office/spreadsheetml/2009/9/main" objectType="Drop" dropLines="22" dropStyle="combo" dx="16" fmlaLink="ChartData!$A$170" fmlaRange="ChartData!$B$176:$B$315" noThreeD="1" sel="35" val="22"/>
</file>

<file path=xl/ctrlProps/ctrlProp15.xml><?xml version="1.0" encoding="utf-8"?>
<formControlPr xmlns="http://schemas.microsoft.com/office/spreadsheetml/2009/9/main" objectType="Drop" dropLines="22" dropStyle="combo" dx="16" fmlaLink="ChartData!$A$171" fmlaRange="ChartData!$B$176:$B$315" noThreeD="1" sel="1" val="0"/>
</file>

<file path=xl/ctrlProps/ctrlProp16.xml><?xml version="1.0" encoding="utf-8"?>
<formControlPr xmlns="http://schemas.microsoft.com/office/spreadsheetml/2009/9/main" objectType="Drop" dropLines="22" dropStyle="combo" dx="16" fmlaLink="ChartData!$A$172" fmlaRange="ChartData!$B$176:$B$315" noThreeD="1" sel="1" val="0"/>
</file>

<file path=xl/ctrlProps/ctrlProp17.xml><?xml version="1.0" encoding="utf-8"?>
<formControlPr xmlns="http://schemas.microsoft.com/office/spreadsheetml/2009/9/main" objectType="CheckBox" fmlaLink="ChartData!$A$4" lockText="1"/>
</file>

<file path=xl/ctrlProps/ctrlProp18.xml><?xml version="1.0" encoding="utf-8"?>
<formControlPr xmlns="http://schemas.microsoft.com/office/spreadsheetml/2009/9/main" objectType="CheckBox" fmlaLink="ChartData!$A$4" lockText="1"/>
</file>

<file path=xl/ctrlProps/ctrlProp19.xml><?xml version="1.0" encoding="utf-8"?>
<formControlPr xmlns="http://schemas.microsoft.com/office/spreadsheetml/2009/9/main" objectType="Drop" dropLines="16" dropStyle="combo" dx="16" fmlaLink="ChartData!$A$11" fmlaRange="ChartData!$B$18:$B$33" noThreeD="1" sel="7" val="0"/>
</file>

<file path=xl/ctrlProps/ctrlProp2.xml><?xml version="1.0" encoding="utf-8"?>
<formControlPr xmlns="http://schemas.microsoft.com/office/spreadsheetml/2009/9/main" objectType="Drop" dropLines="22" dropStyle="combo" dx="16" fmlaLink="ChartData!$A$37" fmlaRange="ChartData!$B$43:$B$67" noThreeD="1" sel="3" val="2"/>
</file>

<file path=xl/ctrlProps/ctrlProp20.xml><?xml version="1.0" encoding="utf-8"?>
<formControlPr xmlns="http://schemas.microsoft.com/office/spreadsheetml/2009/9/main" objectType="Drop" dropLines="16" dropStyle="combo" dx="16" fmlaLink="ChartData!$A$12" fmlaRange="ChartData!$B$18:$B$33" noThreeD="1" sel="8" val="0"/>
</file>

<file path=xl/ctrlProps/ctrlProp21.xml><?xml version="1.0" encoding="utf-8"?>
<formControlPr xmlns="http://schemas.microsoft.com/office/spreadsheetml/2009/9/main" objectType="Drop" dropLines="16" dropStyle="combo" dx="16" fmlaLink="ChartData!$A$13" fmlaRange="ChartData!$B$18:$B$33" noThreeD="1" sel="13" val="0"/>
</file>

<file path=xl/ctrlProps/ctrlProp22.xml><?xml version="1.0" encoding="utf-8"?>
<formControlPr xmlns="http://schemas.microsoft.com/office/spreadsheetml/2009/9/main" objectType="Drop" dropLines="16" dropStyle="combo" dx="16" fmlaLink="ChartData!$A$14" fmlaRange="ChartData!$B$18:$B$33" noThreeD="1" sel="1" val="0"/>
</file>

<file path=xl/ctrlProps/ctrlProp23.xml><?xml version="1.0" encoding="utf-8"?>
<formControlPr xmlns="http://schemas.microsoft.com/office/spreadsheetml/2009/9/main" objectType="Drop" dropLines="16" dropStyle="combo" dx="16" fmlaLink="ChartData!$A$15" fmlaRange="ChartData!$B$18:$B$33" noThreeD="1" sel="1" val="0"/>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fmlaLink="ChartData!$A$4" lockText="1"/>
</file>

<file path=xl/ctrlProps/ctrlProp26.xml><?xml version="1.0" encoding="utf-8"?>
<formControlPr xmlns="http://schemas.microsoft.com/office/spreadsheetml/2009/9/main" objectType="CheckBox" fmlaLink="ChartData!$A$4" lockText="1"/>
</file>

<file path=xl/ctrlProps/ctrlProp27.xml><?xml version="1.0" encoding="utf-8"?>
<formControlPr xmlns="http://schemas.microsoft.com/office/spreadsheetml/2009/9/main" objectType="Drop" dropLines="25" dropStyle="combo" dx="16" fmlaLink="ChartData!$A$103" fmlaRange="ChartData!$B$110:$B$136" noThreeD="1" sel="16" val="0"/>
</file>

<file path=xl/ctrlProps/ctrlProp28.xml><?xml version="1.0" encoding="utf-8"?>
<formControlPr xmlns="http://schemas.microsoft.com/office/spreadsheetml/2009/9/main" objectType="Drop" dropLines="25" dropStyle="combo" dx="16" fmlaLink="ChartData!$A$104" fmlaRange="ChartData!$B$110:$B$136" noThreeD="1" sel="17" val="2"/>
</file>

<file path=xl/ctrlProps/ctrlProp29.xml><?xml version="1.0" encoding="utf-8"?>
<formControlPr xmlns="http://schemas.microsoft.com/office/spreadsheetml/2009/9/main" objectType="Drop" dropLines="25" dropStyle="combo" dx="16" fmlaLink="ChartData!$A$105" fmlaRange="ChartData!$B$110:$B$136" noThreeD="1" sel="6" val="2"/>
</file>

<file path=xl/ctrlProps/ctrlProp3.xml><?xml version="1.0" encoding="utf-8"?>
<formControlPr xmlns="http://schemas.microsoft.com/office/spreadsheetml/2009/9/main" objectType="Drop" dropLines="22" dropStyle="combo" dx="16" fmlaLink="ChartData!$A$38" fmlaRange="ChartData!$B$43:$B$67" noThreeD="1" sel="4" val="3"/>
</file>

<file path=xl/ctrlProps/ctrlProp30.xml><?xml version="1.0" encoding="utf-8"?>
<formControlPr xmlns="http://schemas.microsoft.com/office/spreadsheetml/2009/9/main" objectType="Drop" dropLines="25" dropStyle="combo" dx="16" fmlaLink="ChartData!$A$106" fmlaRange="ChartData!$B$110:$B$136" noThreeD="1" sel="1" val="0"/>
</file>

<file path=xl/ctrlProps/ctrlProp31.xml><?xml version="1.0" encoding="utf-8"?>
<formControlPr xmlns="http://schemas.microsoft.com/office/spreadsheetml/2009/9/main" objectType="Drop" dropLines="25" dropStyle="combo" dx="16" fmlaLink="ChartData!$A$107" fmlaRange="ChartData!$B$110:$B$136" noThreeD="1" sel="1" val="0"/>
</file>

<file path=xl/ctrlProps/ctrlProp32.xml><?xml version="1.0" encoding="utf-8"?>
<formControlPr xmlns="http://schemas.microsoft.com/office/spreadsheetml/2009/9/main" objectType="CheckBox" fmlaLink="ChartData!$A$4" lockText="1"/>
</file>

<file path=xl/ctrlProps/ctrlProp33.xml><?xml version="1.0" encoding="utf-8"?>
<formControlPr xmlns="http://schemas.microsoft.com/office/spreadsheetml/2009/9/main" objectType="CheckBox" fmlaLink="ChartData!$A$4" lockText="1"/>
</file>

<file path=xl/ctrlProps/ctrlProp34.xml><?xml version="1.0" encoding="utf-8"?>
<formControlPr xmlns="http://schemas.microsoft.com/office/spreadsheetml/2009/9/main" objectType="Drop" dropLines="17" dropStyle="combo" dx="16" fmlaLink="ChartData!$A$140" fmlaRange="ChartData!$B$147:$B$163" noThreeD="1" sel="8" val="0"/>
</file>

<file path=xl/ctrlProps/ctrlProp35.xml><?xml version="1.0" encoding="utf-8"?>
<formControlPr xmlns="http://schemas.microsoft.com/office/spreadsheetml/2009/9/main" objectType="Drop" dropLines="17" dropStyle="combo" dx="16" fmlaLink="ChartData!$A$141" fmlaRange="ChartData!$B$147:$B$163" noThreeD="1" sel="10" val="0"/>
</file>

<file path=xl/ctrlProps/ctrlProp36.xml><?xml version="1.0" encoding="utf-8"?>
<formControlPr xmlns="http://schemas.microsoft.com/office/spreadsheetml/2009/9/main" objectType="Drop" dropLines="17" dropStyle="combo" dx="16" fmlaLink="ChartData!$A$142" fmlaRange="ChartData!$B$147:$B$163" noThreeD="1" sel="11" val="0"/>
</file>

<file path=xl/ctrlProps/ctrlProp37.xml><?xml version="1.0" encoding="utf-8"?>
<formControlPr xmlns="http://schemas.microsoft.com/office/spreadsheetml/2009/9/main" objectType="Drop" dropLines="17" dropStyle="combo" dx="16" fmlaLink="ChartData!$A$143" fmlaRange="ChartData!$B$147:$B$163" noThreeD="1" sel="1" val="0"/>
</file>

<file path=xl/ctrlProps/ctrlProp38.xml><?xml version="1.0" encoding="utf-8"?>
<formControlPr xmlns="http://schemas.microsoft.com/office/spreadsheetml/2009/9/main" objectType="Drop" dropLines="17" dropStyle="combo" dx="16" fmlaLink="ChartData!$A$144" fmlaRange="ChartData!$B$147:$B$163" noThreeD="1" sel="1" val="0"/>
</file>

<file path=xl/ctrlProps/ctrlProp39.xml><?xml version="1.0" encoding="utf-8"?>
<formControlPr xmlns="http://schemas.microsoft.com/office/spreadsheetml/2009/9/main" objectType="CheckBox" fmlaLink="ChartData!$A$4" lockText="1"/>
</file>

<file path=xl/ctrlProps/ctrlProp4.xml><?xml version="1.0" encoding="utf-8"?>
<formControlPr xmlns="http://schemas.microsoft.com/office/spreadsheetml/2009/9/main" objectType="Drop" dropLines="22" dropStyle="combo" dx="16" fmlaLink="ChartData!$A$39" fmlaRange="ChartData!$B$43:$B$67" noThreeD="1" sel="5" val="3"/>
</file>

<file path=xl/ctrlProps/ctrlProp40.xml><?xml version="1.0" encoding="utf-8"?>
<formControlPr xmlns="http://schemas.microsoft.com/office/spreadsheetml/2009/9/main" objectType="CheckBox" fmlaLink="ChartData!$A$4" lockText="1"/>
</file>

<file path=xl/ctrlProps/ctrlProp5.xml><?xml version="1.0" encoding="utf-8"?>
<formControlPr xmlns="http://schemas.microsoft.com/office/spreadsheetml/2009/9/main" objectType="Drop" dropLines="22" dropStyle="combo" dx="16" fmlaLink="ChartData!$A$40" fmlaRange="ChartData!$B$43:$B$67" noThreeD="1" sel="6" val="0"/>
</file>

<file path=xl/ctrlProps/ctrlProp6.xml><?xml version="1.0" encoding="utf-8"?>
<formControlPr xmlns="http://schemas.microsoft.com/office/spreadsheetml/2009/9/main" objectType="CheckBox" fmlaLink="ChartData!$A$4" lockText="1"/>
</file>

<file path=xl/ctrlProps/ctrlProp7.xml><?xml version="1.0" encoding="utf-8"?>
<formControlPr xmlns="http://schemas.microsoft.com/office/spreadsheetml/2009/9/main" objectType="Drop" dropLines="22" dropStyle="combo" dx="16" fmlaLink="ChartData!$A$70" fmlaRange="ChartData!$B77:$B$100" noThreeD="1" sel="2" val="0"/>
</file>

<file path=xl/ctrlProps/ctrlProp8.xml><?xml version="1.0" encoding="utf-8"?>
<formControlPr xmlns="http://schemas.microsoft.com/office/spreadsheetml/2009/9/main" objectType="Drop" dropLines="22" dropStyle="combo" dx="16" fmlaLink="ChartData!$A$71" fmlaRange="ChartData!$B$77:$B$100" noThreeD="1" sel="3" val="2"/>
</file>

<file path=xl/ctrlProps/ctrlProp9.xml><?xml version="1.0" encoding="utf-8"?>
<formControlPr xmlns="http://schemas.microsoft.com/office/spreadsheetml/2009/9/main" objectType="Drop" dropLines="22" dropStyle="combo" dx="16" fmlaLink="ChartData!$A$72" fmlaRange="ChartData!$B$77:$B$100" noThreeD="1" sel="4" val="2"/>
</file>

<file path=xl/drawings/_rels/drawing1.xml.rels><?xml version="1.0" encoding="UTF-8" standalone="yes"?>
<Relationships xmlns="http://schemas.openxmlformats.org/package/2006/relationships"><Relationship Id="rId8" Type="http://schemas.openxmlformats.org/officeDocument/2006/relationships/hyperlink" Target="#Rural!A1"/><Relationship Id="rId13" Type="http://schemas.openxmlformats.org/officeDocument/2006/relationships/hyperlink" Target="#ProgramsChart!A1"/><Relationship Id="rId18" Type="http://schemas.openxmlformats.org/officeDocument/2006/relationships/hyperlink" Target="#'KT &amp; RC'!A1"/><Relationship Id="rId26" Type="http://schemas.openxmlformats.org/officeDocument/2006/relationships/hyperlink" Target="mailto:SRIBudgetTables@industry.gov.au" TargetMode="External"/><Relationship Id="rId3" Type="http://schemas.openxmlformats.org/officeDocument/2006/relationships/image" Target="../media/image2.png"/><Relationship Id="rId21" Type="http://schemas.openxmlformats.org/officeDocument/2006/relationships/hyperlink" Target="#'About SRI'!A1"/><Relationship Id="rId7" Type="http://schemas.openxmlformats.org/officeDocument/2006/relationships/hyperlink" Target="#Portfolio!A1"/><Relationship Id="rId12" Type="http://schemas.openxmlformats.org/officeDocument/2006/relationships/hyperlink" Target="#'Sector%Chart'!A1"/><Relationship Id="rId17" Type="http://schemas.openxmlformats.org/officeDocument/2006/relationships/hyperlink" Target="#'Other SRI'!A1"/><Relationship Id="rId25" Type="http://schemas.openxmlformats.org/officeDocument/2006/relationships/hyperlink" Target="#Definitions!A1"/><Relationship Id="rId2" Type="http://schemas.openxmlformats.org/officeDocument/2006/relationships/image" Target="../media/image1.png"/><Relationship Id="rId16" Type="http://schemas.openxmlformats.org/officeDocument/2006/relationships/hyperlink" Target="#'Rural RDCs'!A1"/><Relationship Id="rId20" Type="http://schemas.openxmlformats.org/officeDocument/2006/relationships/hyperlink" Target="#CSIRO!A1"/><Relationship Id="rId1" Type="http://schemas.openxmlformats.org/officeDocument/2006/relationships/hyperlink" Target="https://www.industry.gov.au/data-and-publications/science-research-and-innovation-sri-budget-tables" TargetMode="External"/><Relationship Id="rId6" Type="http://schemas.openxmlformats.org/officeDocument/2006/relationships/hyperlink" Target="#Sector!A1"/><Relationship Id="rId11" Type="http://schemas.openxmlformats.org/officeDocument/2006/relationships/hyperlink" Target="#SectorChart!A1"/><Relationship Id="rId24" Type="http://schemas.openxmlformats.org/officeDocument/2006/relationships/hyperlink" Target="#Notes!A1"/><Relationship Id="rId5" Type="http://schemas.openxmlformats.org/officeDocument/2006/relationships/hyperlink" Target="#'R&amp;D'!A1"/><Relationship Id="rId15" Type="http://schemas.openxmlformats.org/officeDocument/2006/relationships/hyperlink" Target="#RuralLevyChart!A1"/><Relationship Id="rId23" Type="http://schemas.openxmlformats.org/officeDocument/2006/relationships/hyperlink" Target="#Publication!A1"/><Relationship Id="rId28" Type="http://schemas.openxmlformats.org/officeDocument/2006/relationships/image" Target="../media/image4.png"/><Relationship Id="rId10" Type="http://schemas.openxmlformats.org/officeDocument/2006/relationships/hyperlink" Target="#Programs!A1"/><Relationship Id="rId19" Type="http://schemas.openxmlformats.org/officeDocument/2006/relationships/hyperlink" Target="#AGOR!A1"/><Relationship Id="rId4" Type="http://schemas.openxmlformats.org/officeDocument/2006/relationships/image" Target="../media/image3.png"/><Relationship Id="rId9" Type="http://schemas.openxmlformats.org/officeDocument/2006/relationships/hyperlink" Target="#SEO!A1"/><Relationship Id="rId14" Type="http://schemas.openxmlformats.org/officeDocument/2006/relationships/hyperlink" Target="#SEOChart!A1"/><Relationship Id="rId22" Type="http://schemas.openxmlformats.org/officeDocument/2006/relationships/hyperlink" Target="#Foreword!A1"/><Relationship Id="rId27" Type="http://schemas.openxmlformats.org/officeDocument/2006/relationships/hyperlink" Target="#'S&amp;R Priorities'!A1"/></Relationships>
</file>

<file path=xl/drawings/_rels/drawing10.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cid:image001.png@01D51A0D.042AD2B0" TargetMode="External"/><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13</xdr:col>
      <xdr:colOff>219076</xdr:colOff>
      <xdr:row>32</xdr:row>
      <xdr:rowOff>180976</xdr:rowOff>
    </xdr:from>
    <xdr:to>
      <xdr:col>49</xdr:col>
      <xdr:colOff>0</xdr:colOff>
      <xdr:row>32</xdr:row>
      <xdr:rowOff>533400</xdr:rowOff>
    </xdr:to>
    <xdr:pic>
      <xdr:nvPicPr>
        <xdr:cNvPr id="4" name="Picture 3" descr="Footer logo" title="Footer logo">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1577"/>
        <a:stretch/>
      </xdr:blipFill>
      <xdr:spPr>
        <a:xfrm>
          <a:off x="3257551" y="7296151"/>
          <a:ext cx="8172449" cy="352424"/>
        </a:xfrm>
        <a:prstGeom prst="rect">
          <a:avLst/>
        </a:prstGeom>
      </xdr:spPr>
    </xdr:pic>
    <xdr:clientData/>
  </xdr:twoCellAnchor>
  <xdr:twoCellAnchor editAs="oneCell">
    <xdr:from>
      <xdr:col>2</xdr:col>
      <xdr:colOff>7789</xdr:colOff>
      <xdr:row>1</xdr:row>
      <xdr:rowOff>86591</xdr:rowOff>
    </xdr:from>
    <xdr:to>
      <xdr:col>11</xdr:col>
      <xdr:colOff>104775</xdr:colOff>
      <xdr:row>1</xdr:row>
      <xdr:rowOff>783992</xdr:rowOff>
    </xdr:to>
    <xdr:pic>
      <xdr:nvPicPr>
        <xdr:cNvPr id="2" name="Picture 1" descr="Australian Government, Department of Industry, Innovation and Science logo" title="Header logo"/>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5014" y="86591"/>
          <a:ext cx="2192486" cy="697401"/>
        </a:xfrm>
        <a:prstGeom prst="rect">
          <a:avLst/>
        </a:prstGeom>
      </xdr:spPr>
    </xdr:pic>
    <xdr:clientData/>
  </xdr:twoCellAnchor>
  <xdr:twoCellAnchor editAs="oneCell">
    <xdr:from>
      <xdr:col>11</xdr:col>
      <xdr:colOff>21325</xdr:colOff>
      <xdr:row>1</xdr:row>
      <xdr:rowOff>752475</xdr:rowOff>
    </xdr:from>
    <xdr:to>
      <xdr:col>49</xdr:col>
      <xdr:colOff>0</xdr:colOff>
      <xdr:row>1</xdr:row>
      <xdr:rowOff>1193409</xdr:rowOff>
    </xdr:to>
    <xdr:pic>
      <xdr:nvPicPr>
        <xdr:cNvPr id="3" name="Picture 2" descr="Header logo" title="Header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64500" y="904875"/>
          <a:ext cx="8865500" cy="440934"/>
        </a:xfrm>
        <a:prstGeom prst="rect">
          <a:avLst/>
        </a:prstGeom>
      </xdr:spPr>
    </xdr:pic>
    <xdr:clientData/>
  </xdr:twoCellAnchor>
  <xdr:oneCellAnchor>
    <xdr:from>
      <xdr:col>5</xdr:col>
      <xdr:colOff>0</xdr:colOff>
      <xdr:row>8</xdr:row>
      <xdr:rowOff>20653</xdr:rowOff>
    </xdr:from>
    <xdr:ext cx="2695575" cy="304801"/>
    <xdr:sp macro="" textlink="">
      <xdr:nvSpPr>
        <xdr:cNvPr id="12" name="TextBox 11">
          <a:hlinkClick xmlns:r="http://schemas.openxmlformats.org/officeDocument/2006/relationships" r:id="rId5"/>
        </xdr:cNvPr>
        <xdr:cNvSpPr txBox="1"/>
      </xdr:nvSpPr>
      <xdr:spPr>
        <a:xfrm>
          <a:off x="1190625" y="3059128"/>
          <a:ext cx="2695575" cy="304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Research &amp; Development </a:t>
          </a:r>
        </a:p>
      </xdr:txBody>
    </xdr:sp>
    <xdr:clientData/>
  </xdr:oneCellAnchor>
  <xdr:oneCellAnchor>
    <xdr:from>
      <xdr:col>19</xdr:col>
      <xdr:colOff>9525</xdr:colOff>
      <xdr:row>8</xdr:row>
      <xdr:rowOff>20653</xdr:rowOff>
    </xdr:from>
    <xdr:ext cx="2838450" cy="419987"/>
    <xdr:sp macro="" textlink="">
      <xdr:nvSpPr>
        <xdr:cNvPr id="13" name="TextBox 12">
          <a:hlinkClick xmlns:r="http://schemas.openxmlformats.org/officeDocument/2006/relationships" r:id="rId6"/>
        </xdr:cNvPr>
        <xdr:cNvSpPr txBox="1"/>
      </xdr:nvSpPr>
      <xdr:spPr>
        <a:xfrm>
          <a:off x="4667250" y="3059128"/>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2">
                  <a:lumMod val="50000"/>
                </a:schemeClr>
              </a:solidFill>
              <a:latin typeface="Arial" panose="020B0604020202020204" pitchFamily="34" charset="0"/>
              <a:cs typeface="Arial" panose="020B0604020202020204" pitchFamily="34" charset="0"/>
            </a:rPr>
            <a:t>Research</a:t>
          </a:r>
          <a:r>
            <a:rPr lang="en-AU" sz="1100" b="1" baseline="0">
              <a:solidFill>
                <a:schemeClr val="accent2">
                  <a:lumMod val="50000"/>
                </a:schemeClr>
              </a:solidFill>
              <a:latin typeface="Arial" panose="020B0604020202020204" pitchFamily="34" charset="0"/>
              <a:cs typeface="Arial" panose="020B0604020202020204" pitchFamily="34" charset="0"/>
            </a:rPr>
            <a:t> &amp; Development </a:t>
          </a:r>
        </a:p>
        <a:p>
          <a:pPr algn="ctr"/>
          <a:r>
            <a:rPr lang="en-AU" sz="1100" b="1">
              <a:solidFill>
                <a:schemeClr val="accent2">
                  <a:lumMod val="50000"/>
                </a:schemeClr>
              </a:solidFill>
              <a:latin typeface="Arial" panose="020B0604020202020204" pitchFamily="34" charset="0"/>
              <a:cs typeface="Arial" panose="020B0604020202020204" pitchFamily="34" charset="0"/>
            </a:rPr>
            <a:t> by Sector</a:t>
          </a:r>
        </a:p>
      </xdr:txBody>
    </xdr:sp>
    <xdr:clientData/>
  </xdr:oneCellAnchor>
  <xdr:oneCellAnchor>
    <xdr:from>
      <xdr:col>19</xdr:col>
      <xdr:colOff>9525</xdr:colOff>
      <xdr:row>15</xdr:row>
      <xdr:rowOff>132894</xdr:rowOff>
    </xdr:from>
    <xdr:ext cx="2847974" cy="416781"/>
    <xdr:sp macro="" textlink="">
      <xdr:nvSpPr>
        <xdr:cNvPr id="14" name="TextBox 13">
          <a:hlinkClick xmlns:r="http://schemas.openxmlformats.org/officeDocument/2006/relationships" r:id="rId7"/>
        </xdr:cNvPr>
        <xdr:cNvSpPr txBox="1"/>
      </xdr:nvSpPr>
      <xdr:spPr>
        <a:xfrm>
          <a:off x="4667250" y="4447719"/>
          <a:ext cx="2847974"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accent2">
                  <a:lumMod val="50000"/>
                </a:schemeClr>
              </a:solidFill>
              <a:effectLst/>
              <a:latin typeface="Arial" panose="020B0604020202020204" pitchFamily="34" charset="0"/>
              <a:ea typeface="+mn-ea"/>
              <a:cs typeface="Arial" panose="020B0604020202020204" pitchFamily="34" charset="0"/>
            </a:rPr>
            <a:t>Research</a:t>
          </a:r>
          <a:r>
            <a:rPr lang="en-AU" sz="1100" b="1" baseline="0">
              <a:solidFill>
                <a:schemeClr val="accent2">
                  <a:lumMod val="50000"/>
                </a:schemeClr>
              </a:solidFill>
              <a:effectLst/>
              <a:latin typeface="Arial" panose="020B0604020202020204" pitchFamily="34" charset="0"/>
              <a:ea typeface="+mn-ea"/>
              <a:cs typeface="Arial" panose="020B0604020202020204" pitchFamily="34" charset="0"/>
            </a:rPr>
            <a:t> &amp; Development</a:t>
          </a:r>
          <a:r>
            <a:rPr lang="en-AU" sz="1100" b="1">
              <a:solidFill>
                <a:schemeClr val="accent2">
                  <a:lumMod val="50000"/>
                </a:schemeClr>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accent2">
                  <a:lumMod val="50000"/>
                </a:schemeClr>
              </a:solidFill>
              <a:latin typeface="Arial" panose="020B0604020202020204" pitchFamily="34" charset="0"/>
              <a:cs typeface="Arial" panose="020B0604020202020204" pitchFamily="34" charset="0"/>
            </a:rPr>
            <a:t>by Portfolio</a:t>
          </a:r>
        </a:p>
      </xdr:txBody>
    </xdr:sp>
    <xdr:clientData/>
  </xdr:oneCellAnchor>
  <xdr:oneCellAnchor>
    <xdr:from>
      <xdr:col>19</xdr:col>
      <xdr:colOff>9524</xdr:colOff>
      <xdr:row>22</xdr:row>
      <xdr:rowOff>87627</xdr:rowOff>
    </xdr:from>
    <xdr:ext cx="2819401" cy="256160"/>
    <xdr:sp macro="" textlink="">
      <xdr:nvSpPr>
        <xdr:cNvPr id="15" name="TextBox 14">
          <a:hlinkClick xmlns:r="http://schemas.openxmlformats.org/officeDocument/2006/relationships" r:id="rId8"/>
        </xdr:cNvPr>
        <xdr:cNvSpPr txBox="1"/>
      </xdr:nvSpPr>
      <xdr:spPr>
        <a:xfrm>
          <a:off x="4667249" y="5669277"/>
          <a:ext cx="2819401"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2">
                  <a:lumMod val="50000"/>
                </a:schemeClr>
              </a:solidFill>
              <a:latin typeface="Arial" panose="020B0604020202020204" pitchFamily="34" charset="0"/>
              <a:cs typeface="Arial" panose="020B0604020202020204" pitchFamily="34" charset="0"/>
            </a:rPr>
            <a:t>Rural Research Levies and Programs</a:t>
          </a:r>
        </a:p>
      </xdr:txBody>
    </xdr:sp>
    <xdr:clientData/>
  </xdr:oneCellAnchor>
  <xdr:oneCellAnchor>
    <xdr:from>
      <xdr:col>19</xdr:col>
      <xdr:colOff>28575</xdr:colOff>
      <xdr:row>19</xdr:row>
      <xdr:rowOff>100084</xdr:rowOff>
    </xdr:from>
    <xdr:ext cx="2838450" cy="256160"/>
    <xdr:sp macro="" textlink="">
      <xdr:nvSpPr>
        <xdr:cNvPr id="16" name="TextBox 15">
          <a:hlinkClick xmlns:r="http://schemas.openxmlformats.org/officeDocument/2006/relationships" r:id="rId9"/>
        </xdr:cNvPr>
        <xdr:cNvSpPr txBox="1"/>
      </xdr:nvSpPr>
      <xdr:spPr>
        <a:xfrm>
          <a:off x="4686300" y="5138809"/>
          <a:ext cx="2838450"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2">
                  <a:lumMod val="50000"/>
                </a:schemeClr>
              </a:solidFill>
              <a:latin typeface="Arial" panose="020B0604020202020204" pitchFamily="34" charset="0"/>
              <a:cs typeface="Arial" panose="020B0604020202020204" pitchFamily="34" charset="0"/>
            </a:rPr>
            <a:t>Socio Economic Objectives </a:t>
          </a:r>
        </a:p>
      </xdr:txBody>
    </xdr:sp>
    <xdr:clientData/>
  </xdr:oneCellAnchor>
  <xdr:oneCellAnchor>
    <xdr:from>
      <xdr:col>19</xdr:col>
      <xdr:colOff>19050</xdr:colOff>
      <xdr:row>11</xdr:row>
      <xdr:rowOff>162499</xdr:rowOff>
    </xdr:from>
    <xdr:ext cx="2838450" cy="419987"/>
    <xdr:sp macro="" textlink="">
      <xdr:nvSpPr>
        <xdr:cNvPr id="17" name="TextBox 16">
          <a:hlinkClick xmlns:r="http://schemas.openxmlformats.org/officeDocument/2006/relationships" r:id="rId10"/>
        </xdr:cNvPr>
        <xdr:cNvSpPr txBox="1"/>
      </xdr:nvSpPr>
      <xdr:spPr>
        <a:xfrm>
          <a:off x="4676775" y="3753424"/>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accent2">
                  <a:lumMod val="50000"/>
                </a:schemeClr>
              </a:solidFill>
              <a:effectLst/>
              <a:latin typeface="Arial" panose="020B0604020202020204" pitchFamily="34" charset="0"/>
              <a:ea typeface="+mn-ea"/>
              <a:cs typeface="Arial" panose="020B0604020202020204" pitchFamily="34" charset="0"/>
            </a:rPr>
            <a:t>Research</a:t>
          </a:r>
          <a:r>
            <a:rPr lang="en-AU" sz="1100" b="1" baseline="0">
              <a:solidFill>
                <a:schemeClr val="accent2">
                  <a:lumMod val="50000"/>
                </a:schemeClr>
              </a:solidFill>
              <a:effectLst/>
              <a:latin typeface="Arial" panose="020B0604020202020204" pitchFamily="34" charset="0"/>
              <a:ea typeface="+mn-ea"/>
              <a:cs typeface="Arial" panose="020B0604020202020204" pitchFamily="34" charset="0"/>
            </a:rPr>
            <a:t> &amp; Development </a:t>
          </a:r>
          <a:r>
            <a:rPr lang="en-AU" sz="1100" b="1">
              <a:solidFill>
                <a:schemeClr val="accent2">
                  <a:lumMod val="50000"/>
                </a:schemeClr>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accent2">
                  <a:lumMod val="50000"/>
                </a:schemeClr>
              </a:solidFill>
              <a:latin typeface="Arial" panose="020B0604020202020204" pitchFamily="34" charset="0"/>
              <a:cs typeface="Arial" panose="020B0604020202020204" pitchFamily="34" charset="0"/>
            </a:rPr>
            <a:t>by Programs/activities</a:t>
          </a:r>
        </a:p>
      </xdr:txBody>
    </xdr:sp>
    <xdr:clientData/>
  </xdr:oneCellAnchor>
  <xdr:oneCellAnchor>
    <xdr:from>
      <xdr:col>33</xdr:col>
      <xdr:colOff>238124</xdr:colOff>
      <xdr:row>8</xdr:row>
      <xdr:rowOff>20653</xdr:rowOff>
    </xdr:from>
    <xdr:ext cx="2752725" cy="416781"/>
    <xdr:sp macro="" textlink="">
      <xdr:nvSpPr>
        <xdr:cNvPr id="23" name="TextBox 22">
          <a:hlinkClick xmlns:r="http://schemas.openxmlformats.org/officeDocument/2006/relationships" r:id="rId11"/>
        </xdr:cNvPr>
        <xdr:cNvSpPr txBox="1"/>
      </xdr:nvSpPr>
      <xdr:spPr>
        <a:xfrm>
          <a:off x="8239124" y="3059128"/>
          <a:ext cx="2752725"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Research</a:t>
          </a:r>
          <a:r>
            <a:rPr lang="en-AU" sz="1100" b="1" baseline="0">
              <a:solidFill>
                <a:schemeClr val="accent4">
                  <a:lumMod val="50000"/>
                </a:schemeClr>
              </a:solidFill>
              <a:latin typeface="Arial" panose="020B0604020202020204" pitchFamily="34" charset="0"/>
              <a:cs typeface="Arial" panose="020B0604020202020204" pitchFamily="34" charset="0"/>
            </a:rPr>
            <a:t> &amp; Development</a:t>
          </a:r>
          <a:r>
            <a:rPr lang="en-AU" sz="1100" b="1">
              <a:solidFill>
                <a:schemeClr val="accent4">
                  <a:lumMod val="50000"/>
                </a:schemeClr>
              </a:solidFill>
              <a:latin typeface="Arial" panose="020B0604020202020204" pitchFamily="34" charset="0"/>
              <a:cs typeface="Arial" panose="020B0604020202020204" pitchFamily="34" charset="0"/>
            </a:rPr>
            <a:t> </a:t>
          </a:r>
        </a:p>
        <a:p>
          <a:pPr algn="ctr"/>
          <a:r>
            <a:rPr lang="en-AU" sz="1100" b="1">
              <a:solidFill>
                <a:schemeClr val="accent4">
                  <a:lumMod val="50000"/>
                </a:schemeClr>
              </a:solidFill>
              <a:latin typeface="Arial" panose="020B0604020202020204" pitchFamily="34" charset="0"/>
              <a:cs typeface="Arial" panose="020B0604020202020204" pitchFamily="34" charset="0"/>
            </a:rPr>
            <a:t>by Sector</a:t>
          </a:r>
        </a:p>
      </xdr:txBody>
    </xdr:sp>
    <xdr:clientData/>
  </xdr:oneCellAnchor>
  <xdr:oneCellAnchor>
    <xdr:from>
      <xdr:col>34</xdr:col>
      <xdr:colOff>9525</xdr:colOff>
      <xdr:row>12</xdr:row>
      <xdr:rowOff>8761</xdr:rowOff>
    </xdr:from>
    <xdr:ext cx="2724150" cy="416781"/>
    <xdr:sp macro="" textlink="">
      <xdr:nvSpPr>
        <xdr:cNvPr id="24" name="TextBox 23">
          <a:hlinkClick xmlns:r="http://schemas.openxmlformats.org/officeDocument/2006/relationships" r:id="rId12"/>
        </xdr:cNvPr>
        <xdr:cNvSpPr txBox="1"/>
      </xdr:nvSpPr>
      <xdr:spPr>
        <a:xfrm>
          <a:off x="8258175" y="3780661"/>
          <a:ext cx="272415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Research</a:t>
          </a:r>
          <a:r>
            <a:rPr lang="en-AU" sz="1100" b="1" baseline="0">
              <a:solidFill>
                <a:schemeClr val="accent4">
                  <a:lumMod val="50000"/>
                </a:schemeClr>
              </a:solidFill>
              <a:latin typeface="Arial" panose="020B0604020202020204" pitchFamily="34" charset="0"/>
              <a:cs typeface="Arial" panose="020B0604020202020204" pitchFamily="34" charset="0"/>
            </a:rPr>
            <a:t> &amp; Development</a:t>
          </a:r>
          <a:r>
            <a:rPr lang="en-AU" sz="1100" b="1">
              <a:solidFill>
                <a:schemeClr val="accent4">
                  <a:lumMod val="50000"/>
                </a:schemeClr>
              </a:solidFill>
              <a:latin typeface="Arial" panose="020B0604020202020204" pitchFamily="34" charset="0"/>
              <a:cs typeface="Arial" panose="020B0604020202020204" pitchFamily="34" charset="0"/>
            </a:rPr>
            <a:t> </a:t>
          </a:r>
        </a:p>
        <a:p>
          <a:pPr algn="ctr"/>
          <a:r>
            <a:rPr lang="en-AU" sz="1100" b="1">
              <a:solidFill>
                <a:schemeClr val="accent4">
                  <a:lumMod val="50000"/>
                </a:schemeClr>
              </a:solidFill>
              <a:latin typeface="Arial" panose="020B0604020202020204" pitchFamily="34" charset="0"/>
              <a:cs typeface="Arial" panose="020B0604020202020204" pitchFamily="34" charset="0"/>
            </a:rPr>
            <a:t>by</a:t>
          </a:r>
          <a:r>
            <a:rPr lang="en-AU" sz="1100" b="1" baseline="0">
              <a:solidFill>
                <a:schemeClr val="accent4">
                  <a:lumMod val="50000"/>
                </a:schemeClr>
              </a:solidFill>
              <a:latin typeface="Arial" panose="020B0604020202020204" pitchFamily="34" charset="0"/>
              <a:cs typeface="Arial" panose="020B0604020202020204" pitchFamily="34" charset="0"/>
            </a:rPr>
            <a:t> </a:t>
          </a:r>
          <a:r>
            <a:rPr lang="en-AU" sz="1100" b="1">
              <a:solidFill>
                <a:schemeClr val="accent4">
                  <a:lumMod val="50000"/>
                </a:schemeClr>
              </a:solidFill>
              <a:latin typeface="Arial" panose="020B0604020202020204" pitchFamily="34" charset="0"/>
              <a:cs typeface="Arial" panose="020B0604020202020204" pitchFamily="34" charset="0"/>
            </a:rPr>
            <a:t>Sector percentage </a:t>
          </a:r>
        </a:p>
      </xdr:txBody>
    </xdr:sp>
    <xdr:clientData/>
  </xdr:oneCellAnchor>
  <xdr:oneCellAnchor>
    <xdr:from>
      <xdr:col>34</xdr:col>
      <xdr:colOff>0</xdr:colOff>
      <xdr:row>16</xdr:row>
      <xdr:rowOff>6394</xdr:rowOff>
    </xdr:from>
    <xdr:ext cx="2752725" cy="416781"/>
    <xdr:sp macro="" textlink="">
      <xdr:nvSpPr>
        <xdr:cNvPr id="25" name="TextBox 24">
          <a:hlinkClick xmlns:r="http://schemas.openxmlformats.org/officeDocument/2006/relationships" r:id="rId13"/>
        </xdr:cNvPr>
        <xdr:cNvSpPr txBox="1"/>
      </xdr:nvSpPr>
      <xdr:spPr>
        <a:xfrm>
          <a:off x="8248650" y="4502194"/>
          <a:ext cx="2752725"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Research</a:t>
          </a:r>
          <a:r>
            <a:rPr lang="en-AU" sz="1100" b="1" baseline="0">
              <a:solidFill>
                <a:schemeClr val="accent4">
                  <a:lumMod val="50000"/>
                </a:schemeClr>
              </a:solidFill>
              <a:latin typeface="Arial" panose="020B0604020202020204" pitchFamily="34" charset="0"/>
              <a:cs typeface="Arial" panose="020B0604020202020204" pitchFamily="34" charset="0"/>
            </a:rPr>
            <a:t> &amp; Development</a:t>
          </a:r>
          <a:r>
            <a:rPr lang="en-AU" sz="1100" b="1">
              <a:solidFill>
                <a:schemeClr val="accent4">
                  <a:lumMod val="50000"/>
                </a:schemeClr>
              </a:solidFill>
              <a:latin typeface="Arial" panose="020B0604020202020204" pitchFamily="34" charset="0"/>
              <a:cs typeface="Arial" panose="020B0604020202020204" pitchFamily="34" charset="0"/>
            </a:rPr>
            <a:t> </a:t>
          </a:r>
        </a:p>
        <a:p>
          <a:pPr algn="ctr"/>
          <a:r>
            <a:rPr lang="en-AU" sz="1100" b="1">
              <a:solidFill>
                <a:schemeClr val="accent4">
                  <a:lumMod val="50000"/>
                </a:schemeClr>
              </a:solidFill>
              <a:latin typeface="Arial" panose="020B0604020202020204" pitchFamily="34" charset="0"/>
              <a:cs typeface="Arial" panose="020B0604020202020204" pitchFamily="34" charset="0"/>
            </a:rPr>
            <a:t>by Programs</a:t>
          </a:r>
          <a:r>
            <a:rPr lang="en-AU" sz="1100" b="1" baseline="0">
              <a:solidFill>
                <a:schemeClr val="accent4">
                  <a:lumMod val="50000"/>
                </a:schemeClr>
              </a:solidFill>
              <a:latin typeface="Arial" panose="020B0604020202020204" pitchFamily="34" charset="0"/>
              <a:cs typeface="Arial" panose="020B0604020202020204" pitchFamily="34" charset="0"/>
            </a:rPr>
            <a:t> /</a:t>
          </a:r>
          <a:r>
            <a:rPr lang="en-AU" sz="1100" b="1">
              <a:solidFill>
                <a:schemeClr val="accent4">
                  <a:lumMod val="50000"/>
                </a:schemeClr>
              </a:solidFill>
              <a:latin typeface="Arial" panose="020B0604020202020204" pitchFamily="34" charset="0"/>
              <a:cs typeface="Arial" panose="020B0604020202020204" pitchFamily="34" charset="0"/>
            </a:rPr>
            <a:t>activities</a:t>
          </a:r>
        </a:p>
      </xdr:txBody>
    </xdr:sp>
    <xdr:clientData/>
  </xdr:oneCellAnchor>
  <xdr:oneCellAnchor>
    <xdr:from>
      <xdr:col>33</xdr:col>
      <xdr:colOff>238125</xdr:colOff>
      <xdr:row>20</xdr:row>
      <xdr:rowOff>4027</xdr:rowOff>
    </xdr:from>
    <xdr:ext cx="2705100" cy="256160"/>
    <xdr:sp macro="" textlink="">
      <xdr:nvSpPr>
        <xdr:cNvPr id="26" name="TextBox 25">
          <a:hlinkClick xmlns:r="http://schemas.openxmlformats.org/officeDocument/2006/relationships" r:id="rId14"/>
        </xdr:cNvPr>
        <xdr:cNvSpPr txBox="1"/>
      </xdr:nvSpPr>
      <xdr:spPr>
        <a:xfrm>
          <a:off x="8239125" y="5223727"/>
          <a:ext cx="2705100"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Socio Economic Objectives </a:t>
          </a:r>
        </a:p>
      </xdr:txBody>
    </xdr:sp>
    <xdr:clientData/>
  </xdr:oneCellAnchor>
  <xdr:oneCellAnchor>
    <xdr:from>
      <xdr:col>34</xdr:col>
      <xdr:colOff>38100</xdr:colOff>
      <xdr:row>23</xdr:row>
      <xdr:rowOff>22014</xdr:rowOff>
    </xdr:from>
    <xdr:ext cx="2657475" cy="256160"/>
    <xdr:sp macro="" textlink="">
      <xdr:nvSpPr>
        <xdr:cNvPr id="27" name="TextBox 26">
          <a:hlinkClick xmlns:r="http://schemas.openxmlformats.org/officeDocument/2006/relationships" r:id="rId15"/>
        </xdr:cNvPr>
        <xdr:cNvSpPr txBox="1"/>
      </xdr:nvSpPr>
      <xdr:spPr>
        <a:xfrm>
          <a:off x="8286750" y="5784639"/>
          <a:ext cx="2657475"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Rural Research</a:t>
          </a:r>
          <a:r>
            <a:rPr lang="en-AU" sz="1100" b="1" baseline="0">
              <a:solidFill>
                <a:schemeClr val="accent4">
                  <a:lumMod val="50000"/>
                </a:schemeClr>
              </a:solidFill>
              <a:latin typeface="Arial" panose="020B0604020202020204" pitchFamily="34" charset="0"/>
              <a:cs typeface="Arial" panose="020B0604020202020204" pitchFamily="34" charset="0"/>
            </a:rPr>
            <a:t> </a:t>
          </a:r>
          <a:r>
            <a:rPr lang="en-AU" sz="1100" b="1">
              <a:solidFill>
                <a:schemeClr val="accent4">
                  <a:lumMod val="50000"/>
                </a:schemeClr>
              </a:solidFill>
              <a:latin typeface="Arial" panose="020B0604020202020204" pitchFamily="34" charset="0"/>
              <a:cs typeface="Arial" panose="020B0604020202020204" pitchFamily="34" charset="0"/>
            </a:rPr>
            <a:t>Levies</a:t>
          </a:r>
        </a:p>
      </xdr:txBody>
    </xdr:sp>
    <xdr:clientData/>
  </xdr:oneCellAnchor>
  <xdr:oneCellAnchor>
    <xdr:from>
      <xdr:col>34</xdr:col>
      <xdr:colOff>0</xdr:colOff>
      <xdr:row>26</xdr:row>
      <xdr:rowOff>40002</xdr:rowOff>
    </xdr:from>
    <xdr:ext cx="2733675" cy="256160"/>
    <xdr:sp macro="" textlink="">
      <xdr:nvSpPr>
        <xdr:cNvPr id="28" name="TextBox 27">
          <a:hlinkClick xmlns:r="http://schemas.openxmlformats.org/officeDocument/2006/relationships" r:id="rId16"/>
        </xdr:cNvPr>
        <xdr:cNvSpPr txBox="1"/>
      </xdr:nvSpPr>
      <xdr:spPr>
        <a:xfrm>
          <a:off x="8248650" y="6345552"/>
          <a:ext cx="2733675"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4">
                  <a:lumMod val="50000"/>
                </a:schemeClr>
              </a:solidFill>
              <a:latin typeface="Arial" panose="020B0604020202020204" pitchFamily="34" charset="0"/>
              <a:cs typeface="Arial" panose="020B0604020202020204" pitchFamily="34" charset="0"/>
            </a:rPr>
            <a:t>Rural RDCs</a:t>
          </a:r>
        </a:p>
      </xdr:txBody>
    </xdr:sp>
    <xdr:clientData/>
  </xdr:oneCellAnchor>
  <xdr:oneCellAnchor>
    <xdr:from>
      <xdr:col>5</xdr:col>
      <xdr:colOff>0</xdr:colOff>
      <xdr:row>11</xdr:row>
      <xdr:rowOff>34301</xdr:rowOff>
    </xdr:from>
    <xdr:ext cx="2705100" cy="416781"/>
    <xdr:sp macro="" textlink="">
      <xdr:nvSpPr>
        <xdr:cNvPr id="35" name="TextBox 34">
          <a:hlinkClick xmlns:r="http://schemas.openxmlformats.org/officeDocument/2006/relationships" r:id="rId17"/>
        </xdr:cNvPr>
        <xdr:cNvSpPr txBox="1"/>
      </xdr:nvSpPr>
      <xdr:spPr>
        <a:xfrm>
          <a:off x="1190625" y="3625226"/>
          <a:ext cx="270510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Other Science,</a:t>
          </a:r>
          <a:r>
            <a:rPr lang="en-AU" sz="1100" b="1" baseline="0">
              <a:solidFill>
                <a:schemeClr val="accent1">
                  <a:lumMod val="50000"/>
                </a:schemeClr>
              </a:solidFill>
              <a:latin typeface="Arial" panose="020B0604020202020204" pitchFamily="34" charset="0"/>
              <a:cs typeface="Arial" panose="020B0604020202020204" pitchFamily="34" charset="0"/>
            </a:rPr>
            <a:t> Research &amp; Innovation </a:t>
          </a:r>
        </a:p>
      </xdr:txBody>
    </xdr:sp>
    <xdr:clientData/>
  </xdr:oneCellAnchor>
  <xdr:oneCellAnchor>
    <xdr:from>
      <xdr:col>4</xdr:col>
      <xdr:colOff>209550</xdr:colOff>
      <xdr:row>14</xdr:row>
      <xdr:rowOff>169454</xdr:rowOff>
    </xdr:from>
    <xdr:ext cx="2771775" cy="419987"/>
    <xdr:sp macro="" textlink="">
      <xdr:nvSpPr>
        <xdr:cNvPr id="36" name="TextBox 35">
          <a:hlinkClick xmlns:r="http://schemas.openxmlformats.org/officeDocument/2006/relationships" r:id="rId18"/>
        </xdr:cNvPr>
        <xdr:cNvSpPr txBox="1"/>
      </xdr:nvSpPr>
      <xdr:spPr>
        <a:xfrm>
          <a:off x="1152525" y="4303304"/>
          <a:ext cx="27717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Knowledge Transfer &amp; Research Commercialisation </a:t>
          </a:r>
        </a:p>
      </xdr:txBody>
    </xdr:sp>
    <xdr:clientData/>
  </xdr:oneCellAnchor>
  <xdr:oneCellAnchor>
    <xdr:from>
      <xdr:col>5</xdr:col>
      <xdr:colOff>19049</xdr:colOff>
      <xdr:row>18</xdr:row>
      <xdr:rowOff>126838</xdr:rowOff>
    </xdr:from>
    <xdr:ext cx="2695575" cy="419987"/>
    <xdr:sp macro="" textlink="">
      <xdr:nvSpPr>
        <xdr:cNvPr id="37" name="TextBox 36">
          <a:hlinkClick xmlns:r="http://schemas.openxmlformats.org/officeDocument/2006/relationships" r:id="rId19"/>
        </xdr:cNvPr>
        <xdr:cNvSpPr txBox="1"/>
      </xdr:nvSpPr>
      <xdr:spPr>
        <a:xfrm>
          <a:off x="1209674" y="4984588"/>
          <a:ext cx="26955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Australian Government </a:t>
          </a:r>
        </a:p>
        <a:p>
          <a:pPr algn="ctr"/>
          <a:r>
            <a:rPr lang="en-AU" sz="1100" b="1">
              <a:solidFill>
                <a:schemeClr val="accent1">
                  <a:lumMod val="50000"/>
                </a:schemeClr>
              </a:solidFill>
              <a:latin typeface="Arial" panose="020B0604020202020204" pitchFamily="34" charset="0"/>
              <a:cs typeface="Arial" panose="020B0604020202020204" pitchFamily="34" charset="0"/>
            </a:rPr>
            <a:t>Organisations Register </a:t>
          </a:r>
        </a:p>
      </xdr:txBody>
    </xdr:sp>
    <xdr:clientData/>
  </xdr:oneCellAnchor>
  <xdr:oneCellAnchor>
    <xdr:from>
      <xdr:col>4</xdr:col>
      <xdr:colOff>238125</xdr:colOff>
      <xdr:row>25</xdr:row>
      <xdr:rowOff>57150</xdr:rowOff>
    </xdr:from>
    <xdr:ext cx="2705100" cy="419987"/>
    <xdr:sp macro="" textlink="">
      <xdr:nvSpPr>
        <xdr:cNvPr id="38" name="TextBox 37">
          <a:hlinkClick xmlns:r="http://schemas.openxmlformats.org/officeDocument/2006/relationships" r:id="rId20"/>
        </xdr:cNvPr>
        <xdr:cNvSpPr txBox="1"/>
      </xdr:nvSpPr>
      <xdr:spPr>
        <a:xfrm>
          <a:off x="1181100" y="6181725"/>
          <a:ext cx="270510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Commonwealth Scientific &amp; Industrial Research Organisation </a:t>
          </a:r>
        </a:p>
      </xdr:txBody>
    </xdr:sp>
    <xdr:clientData/>
  </xdr:oneCellAnchor>
  <xdr:twoCellAnchor>
    <xdr:from>
      <xdr:col>3</xdr:col>
      <xdr:colOff>238125</xdr:colOff>
      <xdr:row>4</xdr:row>
      <xdr:rowOff>104775</xdr:rowOff>
    </xdr:from>
    <xdr:to>
      <xdr:col>10</xdr:col>
      <xdr:colOff>19050</xdr:colOff>
      <xdr:row>4</xdr:row>
      <xdr:rowOff>374775</xdr:rowOff>
    </xdr:to>
    <xdr:sp macro="" textlink="">
      <xdr:nvSpPr>
        <xdr:cNvPr id="43" name="Rectangle 42">
          <a:hlinkClick xmlns:r="http://schemas.openxmlformats.org/officeDocument/2006/relationships" r:id="rId21"/>
        </xdr:cNvPr>
        <xdr:cNvSpPr/>
      </xdr:nvSpPr>
      <xdr:spPr>
        <a:xfrm>
          <a:off x="1143000" y="1562100"/>
          <a:ext cx="1514475" cy="270000"/>
        </a:xfrm>
        <a:prstGeom prst="rect">
          <a:avLst/>
        </a:prstGeom>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About </a:t>
          </a:r>
        </a:p>
      </xdr:txBody>
    </xdr:sp>
    <xdr:clientData/>
  </xdr:twoCellAnchor>
  <xdr:twoCellAnchor>
    <xdr:from>
      <xdr:col>12</xdr:col>
      <xdr:colOff>152400</xdr:colOff>
      <xdr:row>4</xdr:row>
      <xdr:rowOff>104775</xdr:rowOff>
    </xdr:from>
    <xdr:to>
      <xdr:col>18</xdr:col>
      <xdr:colOff>180975</xdr:colOff>
      <xdr:row>4</xdr:row>
      <xdr:rowOff>374775</xdr:rowOff>
    </xdr:to>
    <xdr:sp macro="" textlink="">
      <xdr:nvSpPr>
        <xdr:cNvPr id="44" name="Rectangle 43">
          <a:hlinkClick xmlns:r="http://schemas.openxmlformats.org/officeDocument/2006/relationships" r:id="rId22"/>
        </xdr:cNvPr>
        <xdr:cNvSpPr/>
      </xdr:nvSpPr>
      <xdr:spPr>
        <a:xfrm>
          <a:off x="3286125" y="1562100"/>
          <a:ext cx="1514475" cy="270000"/>
        </a:xfrm>
        <a:prstGeom prst="rect">
          <a:avLst/>
        </a:prstGeom>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Foreword</a:t>
          </a:r>
        </a:p>
      </xdr:txBody>
    </xdr:sp>
    <xdr:clientData/>
  </xdr:twoCellAnchor>
  <xdr:twoCellAnchor>
    <xdr:from>
      <xdr:col>21</xdr:col>
      <xdr:colOff>66675</xdr:colOff>
      <xdr:row>4</xdr:row>
      <xdr:rowOff>104775</xdr:rowOff>
    </xdr:from>
    <xdr:to>
      <xdr:col>27</xdr:col>
      <xdr:colOff>219075</xdr:colOff>
      <xdr:row>4</xdr:row>
      <xdr:rowOff>374775</xdr:rowOff>
    </xdr:to>
    <xdr:sp macro="" textlink="">
      <xdr:nvSpPr>
        <xdr:cNvPr id="45" name="Rectangle 44">
          <a:hlinkClick xmlns:r="http://schemas.openxmlformats.org/officeDocument/2006/relationships" r:id="rId23"/>
        </xdr:cNvPr>
        <xdr:cNvSpPr/>
      </xdr:nvSpPr>
      <xdr:spPr>
        <a:xfrm>
          <a:off x="5429250" y="1562100"/>
          <a:ext cx="1514475" cy="270000"/>
        </a:xfrm>
        <a:prstGeom prst="rect">
          <a:avLst/>
        </a:prstGeom>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Publication</a:t>
          </a:r>
        </a:p>
      </xdr:txBody>
    </xdr:sp>
    <xdr:clientData/>
  </xdr:twoCellAnchor>
  <xdr:twoCellAnchor>
    <xdr:from>
      <xdr:col>30</xdr:col>
      <xdr:colOff>104775</xdr:colOff>
      <xdr:row>4</xdr:row>
      <xdr:rowOff>104775</xdr:rowOff>
    </xdr:from>
    <xdr:to>
      <xdr:col>36</xdr:col>
      <xdr:colOff>133350</xdr:colOff>
      <xdr:row>4</xdr:row>
      <xdr:rowOff>374775</xdr:rowOff>
    </xdr:to>
    <xdr:sp macro="" textlink="">
      <xdr:nvSpPr>
        <xdr:cNvPr id="46" name="Rectangle 45">
          <a:hlinkClick xmlns:r="http://schemas.openxmlformats.org/officeDocument/2006/relationships" r:id="rId24"/>
        </xdr:cNvPr>
        <xdr:cNvSpPr/>
      </xdr:nvSpPr>
      <xdr:spPr>
        <a:xfrm>
          <a:off x="7572375" y="1562100"/>
          <a:ext cx="1514475" cy="270000"/>
        </a:xfrm>
        <a:prstGeom prst="rect">
          <a:avLst/>
        </a:prstGeom>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Notes</a:t>
          </a:r>
        </a:p>
      </xdr:txBody>
    </xdr:sp>
    <xdr:clientData/>
  </xdr:twoCellAnchor>
  <xdr:twoCellAnchor>
    <xdr:from>
      <xdr:col>39</xdr:col>
      <xdr:colOff>19050</xdr:colOff>
      <xdr:row>4</xdr:row>
      <xdr:rowOff>104775</xdr:rowOff>
    </xdr:from>
    <xdr:to>
      <xdr:col>44</xdr:col>
      <xdr:colOff>114300</xdr:colOff>
      <xdr:row>4</xdr:row>
      <xdr:rowOff>374775</xdr:rowOff>
    </xdr:to>
    <xdr:sp macro="" textlink="">
      <xdr:nvSpPr>
        <xdr:cNvPr id="47" name="Rectangle 46">
          <a:hlinkClick xmlns:r="http://schemas.openxmlformats.org/officeDocument/2006/relationships" r:id="rId25"/>
        </xdr:cNvPr>
        <xdr:cNvSpPr/>
      </xdr:nvSpPr>
      <xdr:spPr>
        <a:xfrm>
          <a:off x="9715500" y="1562100"/>
          <a:ext cx="1457325" cy="270000"/>
        </a:xfrm>
        <a:prstGeom prst="rect">
          <a:avLst/>
        </a:prstGeom>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Definitions</a:t>
          </a:r>
        </a:p>
      </xdr:txBody>
    </xdr:sp>
    <xdr:clientData/>
  </xdr:twoCellAnchor>
  <xdr:twoCellAnchor>
    <xdr:from>
      <xdr:col>1</xdr:col>
      <xdr:colOff>95250</xdr:colOff>
      <xdr:row>32</xdr:row>
      <xdr:rowOff>47625</xdr:rowOff>
    </xdr:from>
    <xdr:to>
      <xdr:col>15</xdr:col>
      <xdr:colOff>123825</xdr:colOff>
      <xdr:row>32</xdr:row>
      <xdr:rowOff>323850</xdr:rowOff>
    </xdr:to>
    <xdr:sp macro="" textlink="">
      <xdr:nvSpPr>
        <xdr:cNvPr id="50" name="TextBox 49">
          <a:hlinkClick xmlns:r="http://schemas.openxmlformats.org/officeDocument/2006/relationships" r:id="rId26"/>
        </xdr:cNvPr>
        <xdr:cNvSpPr txBox="1"/>
      </xdr:nvSpPr>
      <xdr:spPr>
        <a:xfrm>
          <a:off x="571500" y="7143750"/>
          <a:ext cx="3429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bg1"/>
              </a:solidFill>
              <a:latin typeface="Arial" panose="020B0604020202020204" pitchFamily="34" charset="0"/>
              <a:cs typeface="Arial" panose="020B0604020202020204" pitchFamily="34" charset="0"/>
            </a:rPr>
            <a:t>Contact: SRIBudgetTables@industry.gov.au</a:t>
          </a:r>
        </a:p>
      </xdr:txBody>
    </xdr:sp>
    <xdr:clientData/>
  </xdr:twoCellAnchor>
  <xdr:oneCellAnchor>
    <xdr:from>
      <xdr:col>5</xdr:col>
      <xdr:colOff>1</xdr:colOff>
      <xdr:row>22</xdr:row>
      <xdr:rowOff>84222</xdr:rowOff>
    </xdr:from>
    <xdr:ext cx="2705100" cy="254557"/>
    <xdr:sp macro="" textlink="">
      <xdr:nvSpPr>
        <xdr:cNvPr id="51" name="TextBox 50">
          <a:hlinkClick xmlns:r="http://schemas.openxmlformats.org/officeDocument/2006/relationships" r:id="rId27"/>
        </xdr:cNvPr>
        <xdr:cNvSpPr txBox="1"/>
      </xdr:nvSpPr>
      <xdr:spPr>
        <a:xfrm>
          <a:off x="1190626" y="5665872"/>
          <a:ext cx="270510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1">
                  <a:lumMod val="50000"/>
                </a:schemeClr>
              </a:solidFill>
              <a:latin typeface="Arial" panose="020B0604020202020204" pitchFamily="34" charset="0"/>
              <a:cs typeface="Arial" panose="020B0604020202020204" pitchFamily="34" charset="0"/>
            </a:rPr>
            <a:t>Science &amp; Research</a:t>
          </a:r>
          <a:r>
            <a:rPr lang="en-AU" sz="1100" b="1" baseline="0">
              <a:solidFill>
                <a:schemeClr val="accent1">
                  <a:lumMod val="50000"/>
                </a:schemeClr>
              </a:solidFill>
              <a:latin typeface="Arial" panose="020B0604020202020204" pitchFamily="34" charset="0"/>
              <a:cs typeface="Arial" panose="020B0604020202020204" pitchFamily="34" charset="0"/>
            </a:rPr>
            <a:t> Priorities</a:t>
          </a:r>
          <a:endParaRPr lang="en-AU" sz="1100" b="1">
            <a:solidFill>
              <a:schemeClr val="accent1">
                <a:lumMod val="50000"/>
              </a:schemeClr>
            </a:solidFill>
            <a:latin typeface="Arial" panose="020B0604020202020204" pitchFamily="34" charset="0"/>
            <a:cs typeface="Arial" panose="020B0604020202020204" pitchFamily="34" charset="0"/>
          </a:endParaRPr>
        </a:p>
      </xdr:txBody>
    </xdr:sp>
    <xdr:clientData/>
  </xdr:oneCellAnchor>
  <xdr:twoCellAnchor editAs="oneCell">
    <xdr:from>
      <xdr:col>42</xdr:col>
      <xdr:colOff>171451</xdr:colOff>
      <xdr:row>1</xdr:row>
      <xdr:rowOff>9525</xdr:rowOff>
    </xdr:from>
    <xdr:to>
      <xdr:col>49</xdr:col>
      <xdr:colOff>0</xdr:colOff>
      <xdr:row>1</xdr:row>
      <xdr:rowOff>1228725</xdr:rowOff>
    </xdr:to>
    <xdr:pic>
      <xdr:nvPicPr>
        <xdr:cNvPr id="5" name="Picture 4"/>
        <xdr:cNvPicPr>
          <a:picLocks noChangeAspect="1"/>
        </xdr:cNvPicPr>
      </xdr:nvPicPr>
      <xdr:blipFill>
        <a:blip xmlns:r="http://schemas.openxmlformats.org/officeDocument/2006/relationships" r:embed="rId28"/>
        <a:stretch>
          <a:fillRect/>
        </a:stretch>
      </xdr:blipFill>
      <xdr:spPr>
        <a:xfrm>
          <a:off x="10001251" y="304800"/>
          <a:ext cx="1428749" cy="1219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9526</xdr:colOff>
      <xdr:row>1</xdr:row>
      <xdr:rowOff>85725</xdr:rowOff>
    </xdr:from>
    <xdr:to>
      <xdr:col>55</xdr:col>
      <xdr:colOff>38100</xdr:colOff>
      <xdr:row>34</xdr:row>
      <xdr:rowOff>152400</xdr:rowOff>
    </xdr:to>
    <xdr:graphicFrame macro="">
      <xdr:nvGraphicFramePr>
        <xdr:cNvPr id="2" name="Chart 1" descr="Chart, rural R&amp;D corporations, 1978-79 to 2019-20" title="Rural R&amp;D corporations, 1978-79 to 20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10241" name="Drop Down 1" descr="drop down menu rural R&amp;D corporations"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10242" name="Drop Down 2" descr="drop down menu rural R&amp;D corporations"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10243" name="Drop Down 3" descr="drop down menu rural R&amp;D corporations"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10244" name="Drop Down 4" descr="drop down menu rural R&amp;D corporations" hidden="1">
              <a:extLst>
                <a:ext uri="{63B3BB69-23CF-44E3-9099-C40C66FF867C}">
                  <a14:compatExt spid="_x0000_s10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10245" name="Drop Down 5" descr="drop down menu rural R&amp;D corporations"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2</xdr:row>
          <xdr:rowOff>0</xdr:rowOff>
        </xdr:from>
        <xdr:to>
          <xdr:col>56</xdr:col>
          <xdr:colOff>200025</xdr:colOff>
          <xdr:row>2</xdr:row>
          <xdr:rowOff>180975</xdr:rowOff>
        </xdr:to>
        <xdr:sp macro="" textlink="">
          <xdr:nvSpPr>
            <xdr:cNvPr id="10246" name="Check Box 6" descr="check box inflation adjustment"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2</xdr:row>
          <xdr:rowOff>0</xdr:rowOff>
        </xdr:from>
        <xdr:to>
          <xdr:col>56</xdr:col>
          <xdr:colOff>200025</xdr:colOff>
          <xdr:row>2</xdr:row>
          <xdr:rowOff>180975</xdr:rowOff>
        </xdr:to>
        <xdr:sp macro="" textlink="">
          <xdr:nvSpPr>
            <xdr:cNvPr id="10247" name="Check Box 7" descr="check box inflation adjustment"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0</xdr:colOff>
      <xdr:row>7</xdr:row>
      <xdr:rowOff>0</xdr:rowOff>
    </xdr:from>
    <xdr:to>
      <xdr:col>61</xdr:col>
      <xdr:colOff>4432</xdr:colOff>
      <xdr:row>9</xdr:row>
      <xdr:rowOff>31821</xdr:rowOff>
    </xdr:to>
    <xdr:sp macro="" textlink="">
      <xdr:nvSpPr>
        <xdr:cNvPr id="13" name="Rounded Rectangle 12">
          <a:hlinkClick xmlns:r="http://schemas.openxmlformats.org/officeDocument/2006/relationships" r:id="rId2"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285750</xdr:colOff>
      <xdr:row>72</xdr:row>
      <xdr:rowOff>95250</xdr:rowOff>
    </xdr:from>
    <xdr:ext cx="6865820" cy="7410901"/>
    <xdr:pic>
      <xdr:nvPicPr>
        <xdr:cNvPr id="2" name="Picture 1" descr="Frascati Manual 2015, sector breakdown" title="Decision tree for allocation institutional units to the main sectors in this manual"/>
        <xdr:cNvPicPr>
          <a:picLocks noChangeAspect="1"/>
        </xdr:cNvPicPr>
      </xdr:nvPicPr>
      <xdr:blipFill>
        <a:blip xmlns:r="http://schemas.openxmlformats.org/officeDocument/2006/relationships" r:embed="rId1"/>
        <a:stretch>
          <a:fillRect/>
        </a:stretch>
      </xdr:blipFill>
      <xdr:spPr>
        <a:xfrm>
          <a:off x="485775" y="23707725"/>
          <a:ext cx="6865820" cy="74109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1343025</xdr:colOff>
      <xdr:row>2</xdr:row>
      <xdr:rowOff>9525</xdr:rowOff>
    </xdr:from>
    <xdr:ext cx="2943225" cy="927537"/>
    <xdr:pic>
      <xdr:nvPicPr>
        <xdr:cNvPr id="2" name="Picture 1" descr="Australian Government, Department of Industry, Innovation and Science" title="Department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7325" y="9525"/>
          <a:ext cx="2943225" cy="92753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1978025</xdr:colOff>
      <xdr:row>6</xdr:row>
      <xdr:rowOff>80963</xdr:rowOff>
    </xdr:from>
    <xdr:to>
      <xdr:col>1</xdr:col>
      <xdr:colOff>3333750</xdr:colOff>
      <xdr:row>8</xdr:row>
      <xdr:rowOff>165621</xdr:rowOff>
    </xdr:to>
    <xdr:pic>
      <xdr:nvPicPr>
        <xdr:cNvPr id="2" name="Picture 1" descr="Creative commons licence logo" title="Creative commons licence logo"/>
        <xdr:cNvPicPr>
          <a:picLocks noChangeAspect="1"/>
        </xdr:cNvPicPr>
      </xdr:nvPicPr>
      <xdr:blipFill>
        <a:blip xmlns:r="http://schemas.openxmlformats.org/officeDocument/2006/relationships" r:embed="rId1"/>
        <a:stretch>
          <a:fillRect/>
        </a:stretch>
      </xdr:blipFill>
      <xdr:spPr>
        <a:xfrm>
          <a:off x="2216150" y="1576388"/>
          <a:ext cx="1355725" cy="4847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4514850</xdr:colOff>
      <xdr:row>74</xdr:row>
      <xdr:rowOff>104774</xdr:rowOff>
    </xdr:from>
    <xdr:to>
      <xdr:col>54</xdr:col>
      <xdr:colOff>104775</xdr:colOff>
      <xdr:row>95</xdr:row>
      <xdr:rowOff>104775</xdr:rowOff>
    </xdr:to>
    <xdr:pic>
      <xdr:nvPicPr>
        <xdr:cNvPr id="3" name="Picture 1" descr="cid:image001.png@01D51A0D.042AD2B0"/>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l="28229" t="21638" r="41146" b="37672"/>
        <a:stretch/>
      </xdr:blipFill>
      <xdr:spPr bwMode="auto">
        <a:xfrm>
          <a:off x="38138100" y="15249524"/>
          <a:ext cx="5600700" cy="460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409575</xdr:colOff>
      <xdr:row>96</xdr:row>
      <xdr:rowOff>38100</xdr:rowOff>
    </xdr:from>
    <xdr:to>
      <xdr:col>52</xdr:col>
      <xdr:colOff>209550</xdr:colOff>
      <xdr:row>109</xdr:row>
      <xdr:rowOff>236799</xdr:rowOff>
    </xdr:to>
    <xdr:pic>
      <xdr:nvPicPr>
        <xdr:cNvPr id="2" name="Picture 1" descr="Table 1: Domestic economy forecasts footnote" title="Table 1: Domestic economy forecasts footnote"/>
        <xdr:cNvPicPr>
          <a:picLocks noChangeAspect="1"/>
        </xdr:cNvPicPr>
      </xdr:nvPicPr>
      <xdr:blipFill>
        <a:blip xmlns:r="http://schemas.openxmlformats.org/officeDocument/2006/relationships" r:embed="rId3"/>
        <a:stretch>
          <a:fillRect/>
        </a:stretch>
      </xdr:blipFill>
      <xdr:spPr>
        <a:xfrm>
          <a:off x="38557200" y="19945350"/>
          <a:ext cx="4067175" cy="24656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38101</xdr:colOff>
      <xdr:row>2</xdr:row>
      <xdr:rowOff>76200</xdr:rowOff>
    </xdr:from>
    <xdr:to>
      <xdr:col>55</xdr:col>
      <xdr:colOff>123825</xdr:colOff>
      <xdr:row>41</xdr:row>
      <xdr:rowOff>66675</xdr:rowOff>
    </xdr:to>
    <xdr:graphicFrame macro="">
      <xdr:nvGraphicFramePr>
        <xdr:cNvPr id="2" name="Chart 1" descr="Interactive chart allowing up to five sector categories to be displayed on the chart" title="Australian Government investment in R&amp;D by sector and/or subsector, 1978-7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5</xdr:row>
          <xdr:rowOff>104775</xdr:rowOff>
        </xdr:from>
        <xdr:to>
          <xdr:col>54</xdr:col>
          <xdr:colOff>133350</xdr:colOff>
          <xdr:row>6</xdr:row>
          <xdr:rowOff>142875</xdr:rowOff>
        </xdr:to>
        <xdr:sp macro="" textlink="">
          <xdr:nvSpPr>
            <xdr:cNvPr id="224257" name="Drop Down 1" descr="Drop down list of sector and/or subsector categories" hidden="1">
              <a:extLst>
                <a:ext uri="{63B3BB69-23CF-44E3-9099-C40C66FF867C}">
                  <a14:compatExt spid="_x0000_s224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0</xdr:rowOff>
        </xdr:from>
        <xdr:to>
          <xdr:col>54</xdr:col>
          <xdr:colOff>133350</xdr:colOff>
          <xdr:row>9</xdr:row>
          <xdr:rowOff>38100</xdr:rowOff>
        </xdr:to>
        <xdr:sp macro="" textlink="">
          <xdr:nvSpPr>
            <xdr:cNvPr id="224258" name="Drop Down 2" descr="drop down menu of sector and/or subsector categories" hidden="1">
              <a:extLst>
                <a:ext uri="{63B3BB69-23CF-44E3-9099-C40C66FF867C}">
                  <a14:compatExt spid="_x0000_s224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85725</xdr:rowOff>
        </xdr:from>
        <xdr:to>
          <xdr:col>54</xdr:col>
          <xdr:colOff>133350</xdr:colOff>
          <xdr:row>11</xdr:row>
          <xdr:rowOff>123825</xdr:rowOff>
        </xdr:to>
        <xdr:sp macro="" textlink="">
          <xdr:nvSpPr>
            <xdr:cNvPr id="224259" name="Drop Down 3" descr="drop down menu of sector and/or sub sector categories" hidden="1">
              <a:extLst>
                <a:ext uri="{63B3BB69-23CF-44E3-9099-C40C66FF867C}">
                  <a14:compatExt spid="_x0000_s224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12</xdr:row>
          <xdr:rowOff>152400</xdr:rowOff>
        </xdr:from>
        <xdr:to>
          <xdr:col>54</xdr:col>
          <xdr:colOff>133350</xdr:colOff>
          <xdr:row>14</xdr:row>
          <xdr:rowOff>28575</xdr:rowOff>
        </xdr:to>
        <xdr:sp macro="" textlink="">
          <xdr:nvSpPr>
            <xdr:cNvPr id="224260" name="Drop Down 4" descr="drop down menu of sector and/or subsector categories" hidden="1">
              <a:extLst>
                <a:ext uri="{63B3BB69-23CF-44E3-9099-C40C66FF867C}">
                  <a14:compatExt spid="_x0000_s224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15</xdr:row>
          <xdr:rowOff>104775</xdr:rowOff>
        </xdr:from>
        <xdr:to>
          <xdr:col>54</xdr:col>
          <xdr:colOff>133350</xdr:colOff>
          <xdr:row>16</xdr:row>
          <xdr:rowOff>95250</xdr:rowOff>
        </xdr:to>
        <xdr:sp macro="" textlink="">
          <xdr:nvSpPr>
            <xdr:cNvPr id="224261" name="Drop Down 5" descr="drop down menu of sector and/or subsector categories" hidden="1">
              <a:extLst>
                <a:ext uri="{63B3BB69-23CF-44E3-9099-C40C66FF867C}">
                  <a14:compatExt spid="_x0000_s224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3</xdr:row>
      <xdr:rowOff>0</xdr:rowOff>
    </xdr:from>
    <xdr:to>
      <xdr:col>54</xdr:col>
      <xdr:colOff>123825</xdr:colOff>
      <xdr:row>5</xdr:row>
      <xdr:rowOff>0</xdr:rowOff>
    </xdr:to>
    <xdr:sp macro="" textlink="">
      <xdr:nvSpPr>
        <xdr:cNvPr id="8" name="TextBox 7" descr="Sector and/or subsector categories" title="sector and/or subsector"/>
        <xdr:cNvSpPr txBox="1"/>
      </xdr:nvSpPr>
      <xdr:spPr>
        <a:xfrm>
          <a:off x="9410700" y="1114425"/>
          <a:ext cx="383857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3</xdr:row>
          <xdr:rowOff>0</xdr:rowOff>
        </xdr:from>
        <xdr:to>
          <xdr:col>56</xdr:col>
          <xdr:colOff>200025</xdr:colOff>
          <xdr:row>3</xdr:row>
          <xdr:rowOff>180975</xdr:rowOff>
        </xdr:to>
        <xdr:sp macro="" textlink="">
          <xdr:nvSpPr>
            <xdr:cNvPr id="224262" name="Check Box 6" descr="adjust for inflation check box" hidden="1">
              <a:extLst>
                <a:ext uri="{63B3BB69-23CF-44E3-9099-C40C66FF867C}">
                  <a14:compatExt spid="_x0000_s22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19050</xdr:colOff>
      <xdr:row>7</xdr:row>
      <xdr:rowOff>171449</xdr:rowOff>
    </xdr:from>
    <xdr:to>
      <xdr:col>61</xdr:col>
      <xdr:colOff>219076</xdr:colOff>
      <xdr:row>10</xdr:row>
      <xdr:rowOff>57150</xdr:rowOff>
    </xdr:to>
    <xdr:sp macro="" textlink="">
      <xdr:nvSpPr>
        <xdr:cNvPr id="13" name="Rounded Rectangle 12">
          <a:hlinkClick xmlns:r="http://schemas.openxmlformats.org/officeDocument/2006/relationships" r:id="rId2" tooltip="Go to Sector chart"/>
        </xdr:cNvPr>
        <xdr:cNvSpPr/>
      </xdr:nvSpPr>
      <xdr:spPr>
        <a:xfrm>
          <a:off x="13639800" y="1676399"/>
          <a:ext cx="1438276" cy="381001"/>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38101</xdr:colOff>
      <xdr:row>1</xdr:row>
      <xdr:rowOff>76200</xdr:rowOff>
    </xdr:from>
    <xdr:to>
      <xdr:col>55</xdr:col>
      <xdr:colOff>123825</xdr:colOff>
      <xdr:row>40</xdr:row>
      <xdr:rowOff>66675</xdr:rowOff>
    </xdr:to>
    <xdr:graphicFrame macro="">
      <xdr:nvGraphicFramePr>
        <xdr:cNvPr id="2" name="Chart 1" title="Aust. Govt. investment in R&amp;D by sector and/or subsector, as a percentage of total investment, 1978-1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216065" name="Drop Down 1" descr="sector and/or subsector drop down menu" hidden="1">
              <a:extLst>
                <a:ext uri="{63B3BB69-23CF-44E3-9099-C40C66FF867C}">
                  <a14:compatExt spid="_x0000_s216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216066" name="Drop Down 2" descr="sector and/or subsector drop down menu" hidden="1">
              <a:extLst>
                <a:ext uri="{63B3BB69-23CF-44E3-9099-C40C66FF867C}">
                  <a14:compatExt spid="_x0000_s216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216067" name="Drop Down 3" descr="sector and/or subsector drop down menu" hidden="1">
              <a:extLst>
                <a:ext uri="{63B3BB69-23CF-44E3-9099-C40C66FF867C}">
                  <a14:compatExt spid="_x0000_s216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216068" name="Drop Down 4" descr="sector and/or subsector drop down menu" hidden="1">
              <a:extLst>
                <a:ext uri="{63B3BB69-23CF-44E3-9099-C40C66FF867C}">
                  <a14:compatExt spid="_x0000_s216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216069" name="Drop Down 5" descr="sector and/or subsector drop down menu" hidden="1">
              <a:extLst>
                <a:ext uri="{63B3BB69-23CF-44E3-9099-C40C66FF867C}">
                  <a14:compatExt spid="_x0000_s216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8" name="TextBox 7"/>
        <xdr:cNvSpPr txBox="1"/>
      </xdr:nvSpPr>
      <xdr:spPr>
        <a:xfrm>
          <a:off x="9410700" y="1104900"/>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246682</xdr:colOff>
      <xdr:row>2</xdr:row>
      <xdr:rowOff>0</xdr:rowOff>
    </xdr:from>
    <xdr:to>
      <xdr:col>61</xdr:col>
      <xdr:colOff>0</xdr:colOff>
      <xdr:row>4</xdr:row>
      <xdr:rowOff>31821</xdr:rowOff>
    </xdr:to>
    <xdr:sp macro="" textlink="">
      <xdr:nvSpPr>
        <xdr:cNvPr id="12" name="Rounded Rectangle 11">
          <a:hlinkClick xmlns:r="http://schemas.openxmlformats.org/officeDocument/2006/relationships" r:id="rId2" tooltip="Go to Sector chart"/>
        </xdr:cNvPr>
        <xdr:cNvSpPr/>
      </xdr:nvSpPr>
      <xdr:spPr>
        <a:xfrm>
          <a:off x="13806818" y="1117023"/>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9526</xdr:colOff>
      <xdr:row>1</xdr:row>
      <xdr:rowOff>76200</xdr:rowOff>
    </xdr:from>
    <xdr:to>
      <xdr:col>55</xdr:col>
      <xdr:colOff>161925</xdr:colOff>
      <xdr:row>36</xdr:row>
      <xdr:rowOff>85725</xdr:rowOff>
    </xdr:to>
    <xdr:graphicFrame macro="">
      <xdr:nvGraphicFramePr>
        <xdr:cNvPr id="2" name="Chart 1" descr="Australian Government R&amp;D programs and activities funded in 2019-20" title="Australian Government R&amp;D programs and activities funded in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4</xdr:row>
          <xdr:rowOff>104775</xdr:rowOff>
        </xdr:from>
        <xdr:to>
          <xdr:col>54</xdr:col>
          <xdr:colOff>133350</xdr:colOff>
          <xdr:row>5</xdr:row>
          <xdr:rowOff>142875</xdr:rowOff>
        </xdr:to>
        <xdr:sp macro="" textlink="">
          <xdr:nvSpPr>
            <xdr:cNvPr id="4097" name="Drop Down 1" descr="drop down menu of programs and activities funded in 2019-20"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xdr:row>
          <xdr:rowOff>0</xdr:rowOff>
        </xdr:from>
        <xdr:to>
          <xdr:col>54</xdr:col>
          <xdr:colOff>133350</xdr:colOff>
          <xdr:row>8</xdr:row>
          <xdr:rowOff>38100</xdr:rowOff>
        </xdr:to>
        <xdr:sp macro="" textlink="">
          <xdr:nvSpPr>
            <xdr:cNvPr id="4098" name="Drop Down 2" descr="drop down menu of programs and activities funded in 2019-20" hidden="1">
              <a:extLst>
                <a:ext uri="{63B3BB69-23CF-44E3-9099-C40C66FF867C}">
                  <a14:compatExt spid="_x0000_s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xdr:row>
          <xdr:rowOff>85725</xdr:rowOff>
        </xdr:from>
        <xdr:to>
          <xdr:col>54</xdr:col>
          <xdr:colOff>133350</xdr:colOff>
          <xdr:row>10</xdr:row>
          <xdr:rowOff>123825</xdr:rowOff>
        </xdr:to>
        <xdr:sp macro="" textlink="">
          <xdr:nvSpPr>
            <xdr:cNvPr id="4099" name="Drop Down 3" descr="drop down menu of programs and activities funded in 2019-20"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11</xdr:row>
          <xdr:rowOff>152400</xdr:rowOff>
        </xdr:from>
        <xdr:to>
          <xdr:col>54</xdr:col>
          <xdr:colOff>133350</xdr:colOff>
          <xdr:row>13</xdr:row>
          <xdr:rowOff>28575</xdr:rowOff>
        </xdr:to>
        <xdr:sp macro="" textlink="">
          <xdr:nvSpPr>
            <xdr:cNvPr id="4100" name="Drop Down 4" descr="drop down menu of programs and activities funded in 2019-20"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14</xdr:row>
          <xdr:rowOff>104775</xdr:rowOff>
        </xdr:from>
        <xdr:to>
          <xdr:col>54</xdr:col>
          <xdr:colOff>133350</xdr:colOff>
          <xdr:row>15</xdr:row>
          <xdr:rowOff>95250</xdr:rowOff>
        </xdr:to>
        <xdr:sp macro="" textlink="">
          <xdr:nvSpPr>
            <xdr:cNvPr id="4101" name="Drop Down 5" descr="drop down menu of programs and activities funded in 2019-20"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2</xdr:row>
      <xdr:rowOff>0</xdr:rowOff>
    </xdr:from>
    <xdr:to>
      <xdr:col>54</xdr:col>
      <xdr:colOff>123825</xdr:colOff>
      <xdr:row>4</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tx1">
                  <a:lumMod val="85000"/>
                  <a:lumOff val="1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tx1">
                  <a:lumMod val="85000"/>
                  <a:lumOff val="15000"/>
                </a:schemeClr>
              </a:solidFill>
              <a:latin typeface="Arial" panose="020B0604020202020204" pitchFamily="34" charset="0"/>
              <a:cs typeface="Arial" panose="020B0604020202020204" pitchFamily="34" charset="0"/>
            </a:rPr>
            <a:t>on </a:t>
          </a:r>
          <a:r>
            <a:rPr lang="en-AU" sz="1200" b="1">
              <a:solidFill>
                <a:schemeClr val="tx1">
                  <a:lumMod val="85000"/>
                  <a:lumOff val="1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57</xdr:col>
          <xdr:colOff>0</xdr:colOff>
          <xdr:row>2</xdr:row>
          <xdr:rowOff>0</xdr:rowOff>
        </xdr:from>
        <xdr:to>
          <xdr:col>57</xdr:col>
          <xdr:colOff>200025</xdr:colOff>
          <xdr:row>2</xdr:row>
          <xdr:rowOff>180975</xdr:rowOff>
        </xdr:to>
        <xdr:sp macro="" textlink="">
          <xdr:nvSpPr>
            <xdr:cNvPr id="4102" name="Check Box 6" descr="inflation adjustement check box"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0</xdr:colOff>
          <xdr:row>2</xdr:row>
          <xdr:rowOff>0</xdr:rowOff>
        </xdr:from>
        <xdr:to>
          <xdr:col>57</xdr:col>
          <xdr:colOff>200025</xdr:colOff>
          <xdr:row>2</xdr:row>
          <xdr:rowOff>180975</xdr:rowOff>
        </xdr:to>
        <xdr:sp macro="" textlink="">
          <xdr:nvSpPr>
            <xdr:cNvPr id="4103" name="Check Box 7" descr="inflation adjustment check box"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57</xdr:col>
      <xdr:colOff>0</xdr:colOff>
      <xdr:row>7</xdr:row>
      <xdr:rowOff>0</xdr:rowOff>
    </xdr:from>
    <xdr:to>
      <xdr:col>62</xdr:col>
      <xdr:colOff>4432</xdr:colOff>
      <xdr:row>9</xdr:row>
      <xdr:rowOff>31821</xdr:rowOff>
    </xdr:to>
    <xdr:sp macro="" textlink="">
      <xdr:nvSpPr>
        <xdr:cNvPr id="14" name="Rounded Rectangle 13">
          <a:hlinkClick xmlns:r="http://schemas.openxmlformats.org/officeDocument/2006/relationships" r:id="rId2" tooltip="Go to Sector chart"/>
        </xdr:cNvPr>
        <xdr:cNvSpPr/>
      </xdr:nvSpPr>
      <xdr:spPr>
        <a:xfrm>
          <a:off x="14062364"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9526</xdr:colOff>
      <xdr:row>1</xdr:row>
      <xdr:rowOff>0</xdr:rowOff>
    </xdr:from>
    <xdr:to>
      <xdr:col>55</xdr:col>
      <xdr:colOff>190500</xdr:colOff>
      <xdr:row>41</xdr:row>
      <xdr:rowOff>57150</xdr:rowOff>
    </xdr:to>
    <xdr:graphicFrame macro="">
      <xdr:nvGraphicFramePr>
        <xdr:cNvPr id="7" name="Chart 6" title="Australian Government investment in R&amp;D by socio-economic objective, 1988-2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3</xdr:row>
          <xdr:rowOff>104775</xdr:rowOff>
        </xdr:from>
        <xdr:to>
          <xdr:col>54</xdr:col>
          <xdr:colOff>133350</xdr:colOff>
          <xdr:row>4</xdr:row>
          <xdr:rowOff>142875</xdr:rowOff>
        </xdr:to>
        <xdr:sp macro="" textlink="">
          <xdr:nvSpPr>
            <xdr:cNvPr id="1025" name="Drop Down 1" descr="drop down menu of socio-ecomonic objectives"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xdr:row>
          <xdr:rowOff>0</xdr:rowOff>
        </xdr:from>
        <xdr:to>
          <xdr:col>54</xdr:col>
          <xdr:colOff>133350</xdr:colOff>
          <xdr:row>7</xdr:row>
          <xdr:rowOff>38100</xdr:rowOff>
        </xdr:to>
        <xdr:sp macro="" textlink="">
          <xdr:nvSpPr>
            <xdr:cNvPr id="1026" name="Drop Down 2" descr="drop down menu of socio-ecomonic objectives"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85725</xdr:rowOff>
        </xdr:from>
        <xdr:to>
          <xdr:col>54</xdr:col>
          <xdr:colOff>133350</xdr:colOff>
          <xdr:row>9</xdr:row>
          <xdr:rowOff>123825</xdr:rowOff>
        </xdr:to>
        <xdr:sp macro="" textlink="">
          <xdr:nvSpPr>
            <xdr:cNvPr id="1027" name="Drop Down 3" descr="drop down menu of socio-ecomonic objectives"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152400</xdr:rowOff>
        </xdr:from>
        <xdr:to>
          <xdr:col>54</xdr:col>
          <xdr:colOff>133350</xdr:colOff>
          <xdr:row>12</xdr:row>
          <xdr:rowOff>28575</xdr:rowOff>
        </xdr:to>
        <xdr:sp macro="" textlink="">
          <xdr:nvSpPr>
            <xdr:cNvPr id="1028" name="Drop Down 4" descr="drop down menu of socio-ecomonic objectives"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104775</xdr:rowOff>
        </xdr:from>
        <xdr:to>
          <xdr:col>54</xdr:col>
          <xdr:colOff>133350</xdr:colOff>
          <xdr:row>14</xdr:row>
          <xdr:rowOff>95250</xdr:rowOff>
        </xdr:to>
        <xdr:sp macro="" textlink="">
          <xdr:nvSpPr>
            <xdr:cNvPr id="1029" name="Drop Down 5" descr="drop down menu of socio-ecomonic objectives"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1</xdr:row>
      <xdr:rowOff>0</xdr:rowOff>
    </xdr:from>
    <xdr:to>
      <xdr:col>54</xdr:col>
      <xdr:colOff>123825</xdr:colOff>
      <xdr:row>3</xdr:row>
      <xdr:rowOff>0</xdr:rowOff>
    </xdr:to>
    <xdr:sp macro="" textlink="">
      <xdr:nvSpPr>
        <xdr:cNvPr id="2" name="TextBox 1"/>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0" name="Check Box 6" descr="adjustement for inflation check box"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1" name="Check Box 7" descr="Adjustement for inflation check box&#10;"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1032" name="Check Box 8" descr="Adjustment for inflation check box"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0</xdr:colOff>
      <xdr:row>6</xdr:row>
      <xdr:rowOff>0</xdr:rowOff>
    </xdr:from>
    <xdr:to>
      <xdr:col>61</xdr:col>
      <xdr:colOff>4432</xdr:colOff>
      <xdr:row>8</xdr:row>
      <xdr:rowOff>31821</xdr:rowOff>
    </xdr:to>
    <xdr:sp macro="" textlink="">
      <xdr:nvSpPr>
        <xdr:cNvPr id="14" name="Rounded Rectangle 13">
          <a:hlinkClick xmlns:r="http://schemas.openxmlformats.org/officeDocument/2006/relationships" r:id="rId2"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9526</xdr:colOff>
      <xdr:row>1</xdr:row>
      <xdr:rowOff>0</xdr:rowOff>
    </xdr:from>
    <xdr:to>
      <xdr:col>55</xdr:col>
      <xdr:colOff>142875</xdr:colOff>
      <xdr:row>34</xdr:row>
      <xdr:rowOff>0</xdr:rowOff>
    </xdr:to>
    <xdr:graphicFrame macro="">
      <xdr:nvGraphicFramePr>
        <xdr:cNvPr id="2" name="Chart 1" title="Rural research levies, 1978-79 to 2019-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39</xdr:col>
          <xdr:colOff>0</xdr:colOff>
          <xdr:row>3</xdr:row>
          <xdr:rowOff>104775</xdr:rowOff>
        </xdr:from>
        <xdr:to>
          <xdr:col>54</xdr:col>
          <xdr:colOff>133350</xdr:colOff>
          <xdr:row>4</xdr:row>
          <xdr:rowOff>142875</xdr:rowOff>
        </xdr:to>
        <xdr:sp macro="" textlink="">
          <xdr:nvSpPr>
            <xdr:cNvPr id="5121" name="Drop Down 1" descr="Drop down menu, rural research levies"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6</xdr:row>
          <xdr:rowOff>0</xdr:rowOff>
        </xdr:from>
        <xdr:to>
          <xdr:col>54</xdr:col>
          <xdr:colOff>133350</xdr:colOff>
          <xdr:row>7</xdr:row>
          <xdr:rowOff>38100</xdr:rowOff>
        </xdr:to>
        <xdr:sp macro="" textlink="">
          <xdr:nvSpPr>
            <xdr:cNvPr id="5122" name="Drop Down 2" descr="drop down menu rural research levies"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xdr:row>
          <xdr:rowOff>85725</xdr:rowOff>
        </xdr:from>
        <xdr:to>
          <xdr:col>54</xdr:col>
          <xdr:colOff>133350</xdr:colOff>
          <xdr:row>9</xdr:row>
          <xdr:rowOff>123825</xdr:rowOff>
        </xdr:to>
        <xdr:sp macro="" textlink="">
          <xdr:nvSpPr>
            <xdr:cNvPr id="5123" name="Drop Down 3" descr="drop down menu rural research levies"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xdr:row>
          <xdr:rowOff>152400</xdr:rowOff>
        </xdr:from>
        <xdr:to>
          <xdr:col>54</xdr:col>
          <xdr:colOff>133350</xdr:colOff>
          <xdr:row>12</xdr:row>
          <xdr:rowOff>28575</xdr:rowOff>
        </xdr:to>
        <xdr:sp macro="" textlink="">
          <xdr:nvSpPr>
            <xdr:cNvPr id="5124" name="Drop Down 4" descr="drop down menu rural research levies"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13</xdr:row>
          <xdr:rowOff>104775</xdr:rowOff>
        </xdr:from>
        <xdr:to>
          <xdr:col>54</xdr:col>
          <xdr:colOff>133350</xdr:colOff>
          <xdr:row>14</xdr:row>
          <xdr:rowOff>95250</xdr:rowOff>
        </xdr:to>
        <xdr:sp macro="" textlink="">
          <xdr:nvSpPr>
            <xdr:cNvPr id="5125" name="Drop Down 5" descr="drop down menu rural research levies"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1</xdr:row>
      <xdr:rowOff>0</xdr:rowOff>
    </xdr:from>
    <xdr:to>
      <xdr:col>54</xdr:col>
      <xdr:colOff>123825</xdr:colOff>
      <xdr:row>3</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5126" name="Check Box 6" descr="check box inflation adjustment"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xdr:row>
          <xdr:rowOff>0</xdr:rowOff>
        </xdr:from>
        <xdr:to>
          <xdr:col>56</xdr:col>
          <xdr:colOff>200025</xdr:colOff>
          <xdr:row>1</xdr:row>
          <xdr:rowOff>180975</xdr:rowOff>
        </xdr:to>
        <xdr:sp macro="" textlink="">
          <xdr:nvSpPr>
            <xdr:cNvPr id="5127" name="Check Box 7" descr="check box inflation adjustment"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246682</xdr:colOff>
      <xdr:row>5</xdr:row>
      <xdr:rowOff>141361</xdr:rowOff>
    </xdr:from>
    <xdr:to>
      <xdr:col>61</xdr:col>
      <xdr:colOff>0</xdr:colOff>
      <xdr:row>8</xdr:row>
      <xdr:rowOff>0</xdr:rowOff>
    </xdr:to>
    <xdr:sp macro="" textlink="">
      <xdr:nvSpPr>
        <xdr:cNvPr id="13" name="Rounded Rectangle 12">
          <a:hlinkClick xmlns:r="http://schemas.openxmlformats.org/officeDocument/2006/relationships" r:id="rId2" tooltip="Go to Sector chart"/>
        </xdr:cNvPr>
        <xdr:cNvSpPr/>
      </xdr:nvSpPr>
      <xdr:spPr>
        <a:xfrm>
          <a:off x="13806818" y="1968429"/>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theme/theme1.xml><?xml version="1.0" encoding="utf-8"?>
<a:theme xmlns:a="http://schemas.openxmlformats.org/drawingml/2006/main" name="Facet">
  <a:themeElements>
    <a:clrScheme name="Facet">
      <a:dk1>
        <a:sysClr val="windowText" lastClr="000000"/>
      </a:dk1>
      <a:lt1>
        <a:sysClr val="window" lastClr="FFFFFF"/>
      </a:lt1>
      <a:dk2>
        <a:srgbClr val="2C3C43"/>
      </a:dk2>
      <a:lt2>
        <a:srgbClr val="EBEBEB"/>
      </a:lt2>
      <a:accent1>
        <a:srgbClr val="90C226"/>
      </a:accent1>
      <a:accent2>
        <a:srgbClr val="54A021"/>
      </a:accent2>
      <a:accent3>
        <a:srgbClr val="E6B91E"/>
      </a:accent3>
      <a:accent4>
        <a:srgbClr val="E76618"/>
      </a:accent4>
      <a:accent5>
        <a:srgbClr val="C42F1A"/>
      </a:accent5>
      <a:accent6>
        <a:srgbClr val="918655"/>
      </a:accent6>
      <a:hlink>
        <a:srgbClr val="99CA3C"/>
      </a:hlink>
      <a:folHlink>
        <a:srgbClr val="B9D181"/>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Riblet">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7145" cap="flat" cmpd="sng" algn="ctr">
          <a:solidFill>
            <a:schemeClr val="phClr"/>
          </a:solidFill>
          <a:prstDash val="solid"/>
        </a:ln>
        <a:ln w="58420" cap="flat" cmpd="thickThin" algn="ctr">
          <a:solidFill>
            <a:schemeClr val="phClr">
              <a:shade val="95000"/>
              <a:alpha val="50000"/>
              <a:satMod val="150000"/>
            </a:schemeClr>
          </a:solidFill>
          <a:prstDash val="solid"/>
        </a:ln>
      </a:lnStyleLst>
      <a:effectStyleLst>
        <a:effectStyle>
          <a:effectLst/>
        </a:effectStyle>
        <a:effectStyle>
          <a:effectLst>
            <a:outerShdw blurRad="50800" dist="38100" dir="2700000" rotWithShape="0">
              <a:srgbClr val="000000">
                <a:alpha val="60000"/>
              </a:srgbClr>
            </a:outerShdw>
          </a:effectLst>
          <a:scene3d>
            <a:camera prst="orthographicFront">
              <a:rot lat="0" lon="0" rev="0"/>
            </a:camera>
            <a:lightRig rig="flat" dir="tl"/>
          </a:scene3d>
          <a:sp3d prstMaterial="flat">
            <a:bevelT w="31750" h="63500" prst="riblet"/>
          </a:sp3d>
        </a:effectStyle>
        <a:effectStyle>
          <a:effectLst>
            <a:outerShdw blurRad="50800" dist="38100" dir="2700000" algn="ctr" rotWithShape="0">
              <a:srgbClr val="000000">
                <a:alpha val="60000"/>
              </a:srgbClr>
            </a:outerShdw>
          </a:effectLst>
          <a:scene3d>
            <a:camera prst="orthographicFront">
              <a:rot lat="0" lon="0" rev="0"/>
            </a:camera>
            <a:lightRig rig="flat" dir="tl"/>
          </a:scene3d>
          <a:sp3d prstMaterial="flat">
            <a:bevelT w="57150" h="114300" prst="riblet"/>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dustry.gov.au/data-and-publications/science-research-and-innovation-sri-budget-tables" TargetMode="External"/><Relationship Id="rId1" Type="http://schemas.openxmlformats.org/officeDocument/2006/relationships/hyperlink" Target="https://www.industry.gov.au/data-and-publications/science-research-and-innovation-sri-budget-tabl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rba.gov.au/calculator/financialYearPreDecimal.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abs.gov.au/AUSSTATS/abs@.nsf/allprimarymainfeatures/52AFA5FD696482CACA25768D0021E2C7?opendocument" TargetMode="External"/><Relationship Id="rId2" Type="http://schemas.openxmlformats.org/officeDocument/2006/relationships/hyperlink" Target="https://www.abs.gov.au/AUSSTATS/abs@.nsf/allprimarymainfeatures/110953FFA28D4E52CA2572110002FF03?opendocument" TargetMode="External"/><Relationship Id="rId1" Type="http://schemas.openxmlformats.org/officeDocument/2006/relationships/hyperlink" Target="https://www.budget.gov.au/2019-20/content/bp1/index.htm" TargetMode="External"/><Relationship Id="rId6" Type="http://schemas.openxmlformats.org/officeDocument/2006/relationships/drawing" Target="../drawings/drawing4.xml"/><Relationship Id="rId5" Type="http://schemas.openxmlformats.org/officeDocument/2006/relationships/printerSettings" Target="../printerSettings/printerSettings12.bin"/><Relationship Id="rId4" Type="http://schemas.openxmlformats.org/officeDocument/2006/relationships/hyperlink" Target="https://www.budget.gov.au/2019-20/content/bp1/index.ht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1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trlProp" Target="../ctrlProps/ctrlProp14.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dustry.gov.au/data-and-publications/science-research-and-innovation-sri-budget-tables"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8.xml"/><Relationship Id="rId1" Type="http://schemas.openxmlformats.org/officeDocument/2006/relationships/printerSettings" Target="../printerSettings/printerSettings20.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21.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6.vml"/><Relationship Id="rId7" Type="http://schemas.openxmlformats.org/officeDocument/2006/relationships/ctrlProp" Target="../ctrlProps/ctrlProp37.xml"/><Relationship Id="rId2" Type="http://schemas.openxmlformats.org/officeDocument/2006/relationships/drawing" Target="../drawings/drawing10.xml"/><Relationship Id="rId1" Type="http://schemas.openxmlformats.org/officeDocument/2006/relationships/printerSettings" Target="../printerSettings/printerSettings22.bin"/><Relationship Id="rId6" Type="http://schemas.openxmlformats.org/officeDocument/2006/relationships/ctrlProp" Target="../ctrlProps/ctrlProp36.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8" Type="http://schemas.openxmlformats.org/officeDocument/2006/relationships/hyperlink" Target="http://www.abs.gov.au/AUSSTATS/abs@.nsf/allprimarymainfeatures/52AFA5FD696482CACA25768D0021E2C7?opendocument" TargetMode="External"/><Relationship Id="rId13" Type="http://schemas.openxmlformats.org/officeDocument/2006/relationships/hyperlink" Target="http://www.finance.gov.au/resource-management/appropriations/guide-to-appropriations/" TargetMode="External"/><Relationship Id="rId18" Type="http://schemas.openxmlformats.org/officeDocument/2006/relationships/hyperlink" Target="https://data.gov.au/dataset/budget-2018-19" TargetMode="External"/><Relationship Id="rId3" Type="http://schemas.openxmlformats.org/officeDocument/2006/relationships/hyperlink" Target="http://www.abs.gov.au/AUSSTATS/abs@.nsf/productsbyCatalogue/0AE638AFEA290E1BCA256964007CF648?OpenDocument" TargetMode="External"/><Relationship Id="rId7" Type="http://schemas.openxmlformats.org/officeDocument/2006/relationships/hyperlink" Target="http://www.abs.gov.au/ausstats/abs@.nsf/mf/8104.0/" TargetMode="External"/><Relationship Id="rId12" Type="http://schemas.openxmlformats.org/officeDocument/2006/relationships/hyperlink" Target="https://www.finance.gov.au/resource-management/governance/agor/" TargetMode="External"/><Relationship Id="rId17" Type="http://schemas.openxmlformats.org/officeDocument/2006/relationships/hyperlink" Target="https://www.csiro.au/en/About/History-achievements/Our-history" TargetMode="External"/><Relationship Id="rId2" Type="http://schemas.openxmlformats.org/officeDocument/2006/relationships/hyperlink" Target="http://www.oecd.org/sti/inno/Frascati-Manual.htm" TargetMode="External"/><Relationship Id="rId16" Type="http://schemas.openxmlformats.org/officeDocument/2006/relationships/hyperlink" Target="https://www.pc.gov.au/inquiries/completed/rural-research/report/rural-research.pdf" TargetMode="External"/><Relationship Id="rId20" Type="http://schemas.openxmlformats.org/officeDocument/2006/relationships/printerSettings" Target="../printerSettings/printerSettings23.bin"/><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DetailsPage/1297.02008?OpenDocument" TargetMode="External"/><Relationship Id="rId11" Type="http://schemas.openxmlformats.org/officeDocument/2006/relationships/hyperlink" Target="https://unstats.un.org/unsd/nationalaccount/docs/SNA2008.pdf" TargetMode="External"/><Relationship Id="rId5" Type="http://schemas.openxmlformats.org/officeDocument/2006/relationships/hyperlink" Target="http://www.abs.gov.au/AUSSTATS/abs@.nsf/productsbyCatalogue/17EF02A5029649E2CA257F990030EDFE?OpenDocument" TargetMode="External"/><Relationship Id="rId15" Type="http://schemas.openxmlformats.org/officeDocument/2006/relationships/hyperlink" Target="http://www.oecd.org/sti/msti.htm" TargetMode="External"/><Relationship Id="rId10" Type="http://schemas.openxmlformats.org/officeDocument/2006/relationships/hyperlink" Target="http://www.abs.gov.au/ausstats/abs@.nsf/mf/5204.0" TargetMode="External"/><Relationship Id="rId19" Type="http://schemas.openxmlformats.org/officeDocument/2006/relationships/hyperlink" Target="https://www.budget.gov.au/2019-20/content/bp1/download/bp1.pdf" TargetMode="External"/><Relationship Id="rId4" Type="http://schemas.openxmlformats.org/officeDocument/2006/relationships/hyperlink" Target="http://www.abs.gov.au/AUSSTATS/abs@.nsf/productsbyCatalogue/AE02B963FB1D51B2CA2571B60075B1C0?OpenDocument" TargetMode="External"/><Relationship Id="rId9" Type="http://schemas.openxmlformats.org/officeDocument/2006/relationships/hyperlink" Target="https://www.oecd.org/sti/inno/Frascati-Annex-R-DDeflators-and-Currency-Converters.pdf" TargetMode="External"/><Relationship Id="rId14" Type="http://schemas.openxmlformats.org/officeDocument/2006/relationships/hyperlink" Target="http://www.abs.gov.au/ausstats/abs@.nsf/PrimaryMainFeatures/5216.0?OpenDocument"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finance.gov.au/resource-management/governance/agor/" TargetMode="External"/><Relationship Id="rId3" Type="http://schemas.openxmlformats.org/officeDocument/2006/relationships/hyperlink" Target="http://www.oecd.org/sti/inno/oslomanualguidelinesforcollectingandinterpretinginnovationdata3rdedition.htm" TargetMode="External"/><Relationship Id="rId7" Type="http://schemas.openxmlformats.org/officeDocument/2006/relationships/hyperlink" Target="https://www.industry.gov.au/data-and-publications/science-research-and-innovation-sri-budget-tables" TargetMode="External"/><Relationship Id="rId2" Type="http://schemas.openxmlformats.org/officeDocument/2006/relationships/hyperlink" Target="https://sciencecouncil.org/about-science/our-definition-of-science/" TargetMode="External"/><Relationship Id="rId1" Type="http://schemas.openxmlformats.org/officeDocument/2006/relationships/hyperlink" Target="http://www.oecd.org/sti/inno/oslomanualguidelinesforcollectingandinterpretinginnovationdata3rdedition.htm" TargetMode="External"/><Relationship Id="rId6" Type="http://schemas.openxmlformats.org/officeDocument/2006/relationships/hyperlink" Target="https://www.finance.gov.au/resource-management/appropriations/rmg-100-guide-to-appropriations/" TargetMode="External"/><Relationship Id="rId11" Type="http://schemas.openxmlformats.org/officeDocument/2006/relationships/drawing" Target="../drawings/drawing11.xml"/><Relationship Id="rId5" Type="http://schemas.openxmlformats.org/officeDocument/2006/relationships/hyperlink" Target="http://www.oecd.org/publications/frascati-manual-2015-9789264239012-en.htm" TargetMode="External"/><Relationship Id="rId10" Type="http://schemas.openxmlformats.org/officeDocument/2006/relationships/printerSettings" Target="../printerSettings/printerSettings24.bin"/><Relationship Id="rId4" Type="http://schemas.openxmlformats.org/officeDocument/2006/relationships/hyperlink" Target="../../../../sciencecommercialisationpolicy/programmesprojectstaskforces/scienceresearchandinnovationbudgettables/budgettables/docs/2019-20_SRIBT_Data_Collection_Spreadsheet.xlsx" TargetMode="External"/><Relationship Id="rId9" Type="http://schemas.openxmlformats.org/officeDocument/2006/relationships/hyperlink" Target="http://www.oecd.org/sti/inno/Frascati-Manual.ht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industry.gov.au/data-and-publications/science-research-and-innovation-sri-budget-tables-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4.0/legalcode" TargetMode="External"/><Relationship Id="rId1" Type="http://schemas.openxmlformats.org/officeDocument/2006/relationships/hyperlink" Target="https://creativecommons.org/licenses/by/4.0/"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finance.gov.au/resource-management/governance/ag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XEN33"/>
  <sheetViews>
    <sheetView showGridLines="0" showRowColHeaders="0" tabSelected="1" workbookViewId="0"/>
  </sheetViews>
  <sheetFormatPr defaultColWidth="0" defaultRowHeight="0" customHeight="1" zeroHeight="1"/>
  <cols>
    <col min="1" max="1" width="4" style="44" customWidth="1"/>
    <col min="2" max="2" width="2.7109375" style="44" customWidth="1"/>
    <col min="3" max="4" width="3.7109375" style="44" customWidth="1"/>
    <col min="5" max="5" width="1.7109375" style="44" customWidth="1"/>
    <col min="6" max="18" width="3.7109375" style="44" customWidth="1"/>
    <col min="19" max="19" width="1.7109375" style="44" customWidth="1"/>
    <col min="20" max="21" width="3.7109375" style="44" customWidth="1"/>
    <col min="22" max="22" width="1.85546875" style="44" customWidth="1"/>
    <col min="23" max="33" width="3.7109375" style="44" customWidth="1"/>
    <col min="34" max="34" width="1.7109375" style="44" customWidth="1"/>
    <col min="35" max="43" width="3.7109375" style="44" customWidth="1"/>
    <col min="44" max="44" width="5.5703125" style="44" customWidth="1"/>
    <col min="45" max="45" width="2" style="44" customWidth="1"/>
    <col min="46" max="46" width="3.7109375" style="44" customWidth="1"/>
    <col min="47" max="47" width="1.5703125" style="44" customWidth="1"/>
    <col min="48" max="49" width="3.7109375" style="44" customWidth="1"/>
    <col min="50" max="16368" width="0" style="44" hidden="1"/>
    <col min="16369" max="16384" width="3.140625" style="44" hidden="1"/>
  </cols>
  <sheetData>
    <row r="1" spans="1:49" ht="12" customHeight="1"/>
    <row r="2" spans="1:49" ht="97.5" customHeight="1">
      <c r="A2" s="599"/>
      <c r="B2" s="284"/>
      <c r="C2" s="284"/>
      <c r="D2" s="284"/>
      <c r="E2" s="284"/>
      <c r="F2" s="284"/>
      <c r="G2" s="284"/>
      <c r="H2" s="284"/>
      <c r="I2" s="284"/>
      <c r="J2" s="284"/>
      <c r="K2" s="284"/>
      <c r="L2" s="284"/>
      <c r="M2" s="924" t="s">
        <v>6895</v>
      </c>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397"/>
      <c r="AT2" s="397"/>
      <c r="AU2" s="397"/>
      <c r="AV2" s="397"/>
      <c r="AW2" s="397"/>
    </row>
    <row r="3" spans="1:49" ht="12" customHeight="1">
      <c r="B3" s="357"/>
      <c r="C3" s="357"/>
      <c r="D3" s="357"/>
      <c r="E3" s="357"/>
      <c r="F3" s="357"/>
      <c r="G3" s="357"/>
      <c r="H3" s="357"/>
      <c r="I3" s="357"/>
      <c r="J3" s="357"/>
      <c r="K3" s="357"/>
      <c r="L3" s="357"/>
      <c r="M3" s="395"/>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57"/>
    </row>
    <row r="4" spans="1:49" ht="9" customHeight="1">
      <c r="A4" s="925"/>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row>
    <row r="5" spans="1:49" ht="36" customHeight="1">
      <c r="A5" s="603"/>
      <c r="B5" s="930"/>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30"/>
      <c r="AO5" s="930"/>
      <c r="AP5" s="930"/>
      <c r="AQ5" s="930"/>
      <c r="AR5" s="930"/>
      <c r="AS5" s="930"/>
      <c r="AT5" s="930"/>
      <c r="AU5" s="930"/>
      <c r="AV5" s="930"/>
      <c r="AW5" s="930"/>
    </row>
    <row r="6" spans="1:49" s="926" customFormat="1" ht="9" customHeight="1"/>
    <row r="7" spans="1:49" s="285" customFormat="1" ht="37.5" customHeight="1">
      <c r="B7" s="301"/>
      <c r="C7" s="301"/>
      <c r="D7" s="301"/>
      <c r="E7" s="927" t="s">
        <v>6881</v>
      </c>
      <c r="F7" s="927"/>
      <c r="G7" s="927"/>
      <c r="H7" s="927"/>
      <c r="I7" s="927"/>
      <c r="J7" s="927"/>
      <c r="K7" s="927"/>
      <c r="L7" s="927"/>
      <c r="M7" s="927"/>
      <c r="N7" s="927"/>
      <c r="O7" s="927"/>
      <c r="P7" s="927"/>
      <c r="Q7" s="301"/>
      <c r="R7" s="301"/>
      <c r="S7" s="928" t="s">
        <v>6880</v>
      </c>
      <c r="T7" s="928"/>
      <c r="U7" s="928"/>
      <c r="V7" s="928"/>
      <c r="W7" s="928"/>
      <c r="X7" s="928"/>
      <c r="Y7" s="928"/>
      <c r="Z7" s="928"/>
      <c r="AA7" s="928"/>
      <c r="AB7" s="928"/>
      <c r="AC7" s="928"/>
      <c r="AD7" s="928"/>
      <c r="AE7" s="928"/>
      <c r="AF7" s="302"/>
      <c r="AG7" s="302"/>
      <c r="AH7" s="929" t="s">
        <v>128</v>
      </c>
      <c r="AI7" s="929"/>
      <c r="AJ7" s="929"/>
      <c r="AK7" s="929"/>
      <c r="AL7" s="929"/>
      <c r="AM7" s="929"/>
      <c r="AN7" s="929"/>
      <c r="AO7" s="929"/>
      <c r="AP7" s="929"/>
      <c r="AQ7" s="929"/>
      <c r="AR7" s="929"/>
      <c r="AS7" s="929"/>
      <c r="AT7" s="301"/>
      <c r="AU7" s="302"/>
      <c r="AV7" s="301"/>
      <c r="AW7" s="301"/>
    </row>
    <row r="8" spans="1:49" s="392" customFormat="1" ht="9" customHeight="1">
      <c r="A8" s="391"/>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c r="AT8" s="420"/>
      <c r="AU8" s="420"/>
      <c r="AV8" s="420"/>
      <c r="AW8" s="420"/>
    </row>
    <row r="9" spans="1:49" s="392" customFormat="1" ht="14.25" customHeight="1">
      <c r="A9" s="391"/>
      <c r="B9" s="420"/>
      <c r="C9" s="420"/>
      <c r="D9" s="420"/>
      <c r="E9" s="572"/>
      <c r="F9" s="425"/>
      <c r="G9" s="425"/>
      <c r="H9" s="425"/>
      <c r="I9" s="425"/>
      <c r="J9" s="425"/>
      <c r="K9" s="425"/>
      <c r="L9" s="425"/>
      <c r="M9" s="425"/>
      <c r="N9" s="425"/>
      <c r="O9" s="425"/>
      <c r="P9" s="425"/>
      <c r="Q9" s="420"/>
      <c r="R9" s="420"/>
      <c r="S9" s="571"/>
      <c r="T9" s="425"/>
      <c r="U9" s="425"/>
      <c r="V9" s="425"/>
      <c r="W9" s="425"/>
      <c r="X9" s="425"/>
      <c r="Y9" s="425"/>
      <c r="Z9" s="425"/>
      <c r="AA9" s="425"/>
      <c r="AB9" s="425"/>
      <c r="AC9" s="425"/>
      <c r="AD9" s="425"/>
      <c r="AE9" s="425"/>
      <c r="AF9" s="420"/>
      <c r="AG9" s="420"/>
      <c r="AH9" s="569"/>
      <c r="AI9" s="425"/>
      <c r="AJ9" s="425"/>
      <c r="AK9" s="425"/>
      <c r="AL9" s="425"/>
      <c r="AM9" s="425"/>
      <c r="AN9" s="425"/>
      <c r="AO9" s="425"/>
      <c r="AP9" s="425"/>
      <c r="AQ9" s="425"/>
      <c r="AR9" s="425"/>
      <c r="AS9" s="425"/>
      <c r="AT9" s="420"/>
      <c r="AU9" s="420"/>
      <c r="AV9" s="420"/>
      <c r="AW9" s="420"/>
    </row>
    <row r="10" spans="1:49" s="392" customFormat="1" ht="14.25" customHeight="1">
      <c r="A10" s="391"/>
      <c r="B10" s="420"/>
      <c r="C10" s="420"/>
      <c r="D10" s="420"/>
      <c r="E10" s="572"/>
      <c r="F10" s="425"/>
      <c r="G10" s="425"/>
      <c r="H10" s="425"/>
      <c r="I10" s="425"/>
      <c r="J10" s="425"/>
      <c r="K10" s="425"/>
      <c r="L10" s="425"/>
      <c r="M10" s="425"/>
      <c r="N10" s="425"/>
      <c r="O10" s="425"/>
      <c r="P10" s="425"/>
      <c r="Q10" s="420"/>
      <c r="R10" s="420"/>
      <c r="S10" s="571"/>
      <c r="T10" s="425"/>
      <c r="U10" s="425"/>
      <c r="V10" s="425"/>
      <c r="W10" s="425"/>
      <c r="X10" s="425"/>
      <c r="Y10" s="425"/>
      <c r="Z10" s="425"/>
      <c r="AA10" s="425"/>
      <c r="AB10" s="425"/>
      <c r="AC10" s="425"/>
      <c r="AD10" s="425"/>
      <c r="AE10" s="425"/>
      <c r="AF10" s="420"/>
      <c r="AG10" s="420"/>
      <c r="AH10" s="569"/>
      <c r="AI10" s="425"/>
      <c r="AJ10" s="425"/>
      <c r="AK10" s="425"/>
      <c r="AL10" s="425"/>
      <c r="AM10" s="425"/>
      <c r="AN10" s="425"/>
      <c r="AO10" s="425"/>
      <c r="AP10" s="425"/>
      <c r="AQ10" s="425"/>
      <c r="AR10" s="425"/>
      <c r="AS10" s="425"/>
      <c r="AT10" s="420"/>
      <c r="AU10" s="420"/>
      <c r="AV10" s="420"/>
      <c r="AW10" s="420"/>
    </row>
    <row r="11" spans="1:49" s="392" customFormat="1" ht="15" customHeight="1">
      <c r="A11" s="391"/>
      <c r="B11" s="420"/>
      <c r="C11" s="420"/>
      <c r="D11" s="420"/>
      <c r="E11" s="572"/>
      <c r="F11" s="425"/>
      <c r="G11" s="425"/>
      <c r="H11" s="425"/>
      <c r="I11" s="425"/>
      <c r="J11" s="425"/>
      <c r="K11" s="425"/>
      <c r="L11" s="425"/>
      <c r="M11" s="425"/>
      <c r="N11" s="425"/>
      <c r="O11" s="425"/>
      <c r="P11" s="425"/>
      <c r="Q11" s="420"/>
      <c r="R11" s="420"/>
      <c r="S11" s="571"/>
      <c r="T11" s="425"/>
      <c r="U11" s="425"/>
      <c r="V11" s="425"/>
      <c r="W11" s="425"/>
      <c r="X11" s="425"/>
      <c r="Y11" s="425"/>
      <c r="Z11" s="425"/>
      <c r="AA11" s="425"/>
      <c r="AB11" s="425"/>
      <c r="AC11" s="425"/>
      <c r="AD11" s="425"/>
      <c r="AE11" s="425"/>
      <c r="AF11" s="420"/>
      <c r="AG11" s="420"/>
      <c r="AH11" s="569"/>
      <c r="AI11" s="425"/>
      <c r="AJ11" s="425"/>
      <c r="AK11" s="425"/>
      <c r="AL11" s="425"/>
      <c r="AM11" s="425"/>
      <c r="AN11" s="425"/>
      <c r="AO11" s="425"/>
      <c r="AP11" s="425"/>
      <c r="AQ11" s="425"/>
      <c r="AR11" s="425"/>
      <c r="AS11" s="425"/>
      <c r="AT11" s="420"/>
      <c r="AU11" s="420"/>
      <c r="AV11" s="420"/>
      <c r="AW11" s="420"/>
    </row>
    <row r="12" spans="1:49" s="392" customFormat="1" ht="14.25" customHeight="1">
      <c r="A12" s="391"/>
      <c r="B12" s="420"/>
      <c r="C12" s="420"/>
      <c r="D12" s="420"/>
      <c r="E12" s="572"/>
      <c r="F12" s="425"/>
      <c r="G12" s="425"/>
      <c r="H12" s="425"/>
      <c r="I12" s="425"/>
      <c r="J12" s="425"/>
      <c r="K12" s="425"/>
      <c r="L12" s="425"/>
      <c r="M12" s="425"/>
      <c r="N12" s="425"/>
      <c r="O12" s="425"/>
      <c r="P12" s="425"/>
      <c r="Q12" s="420"/>
      <c r="R12" s="420"/>
      <c r="S12" s="571"/>
      <c r="T12" s="425"/>
      <c r="U12" s="425"/>
      <c r="V12" s="425"/>
      <c r="W12" s="425"/>
      <c r="X12" s="425"/>
      <c r="Y12" s="425"/>
      <c r="Z12" s="425"/>
      <c r="AA12" s="425"/>
      <c r="AB12" s="425"/>
      <c r="AC12" s="425"/>
      <c r="AD12" s="425"/>
      <c r="AE12" s="425"/>
      <c r="AF12" s="420"/>
      <c r="AG12" s="420"/>
      <c r="AH12" s="569"/>
      <c r="AI12" s="425"/>
      <c r="AJ12" s="425"/>
      <c r="AK12" s="425"/>
      <c r="AL12" s="425"/>
      <c r="AM12" s="425"/>
      <c r="AN12" s="425"/>
      <c r="AO12" s="425"/>
      <c r="AP12" s="425"/>
      <c r="AQ12" s="425"/>
      <c r="AR12" s="425"/>
      <c r="AS12" s="425"/>
      <c r="AT12" s="420"/>
      <c r="AU12" s="420"/>
      <c r="AV12" s="420"/>
      <c r="AW12" s="420"/>
    </row>
    <row r="13" spans="1:49" s="392" customFormat="1" ht="14.25" customHeight="1">
      <c r="A13" s="391"/>
      <c r="B13" s="420"/>
      <c r="C13" s="420"/>
      <c r="D13" s="420"/>
      <c r="E13" s="572"/>
      <c r="F13" s="425"/>
      <c r="G13" s="425"/>
      <c r="H13" s="425"/>
      <c r="I13" s="425"/>
      <c r="J13" s="425"/>
      <c r="K13" s="425"/>
      <c r="L13" s="425"/>
      <c r="M13" s="425"/>
      <c r="N13" s="425"/>
      <c r="O13" s="425"/>
      <c r="P13" s="425"/>
      <c r="Q13" s="420"/>
      <c r="R13" s="420"/>
      <c r="S13" s="571"/>
      <c r="T13" s="425"/>
      <c r="U13" s="425"/>
      <c r="V13" s="425"/>
      <c r="W13" s="425"/>
      <c r="X13" s="425"/>
      <c r="Y13" s="425"/>
      <c r="Z13" s="425"/>
      <c r="AA13" s="425"/>
      <c r="AB13" s="425"/>
      <c r="AC13" s="425"/>
      <c r="AD13" s="425"/>
      <c r="AE13" s="425"/>
      <c r="AF13" s="420"/>
      <c r="AG13" s="420"/>
      <c r="AH13" s="569"/>
      <c r="AI13" s="425"/>
      <c r="AJ13" s="425"/>
      <c r="AK13" s="425"/>
      <c r="AL13" s="425"/>
      <c r="AM13" s="425"/>
      <c r="AN13" s="425"/>
      <c r="AO13" s="425"/>
      <c r="AP13" s="425"/>
      <c r="AQ13" s="425"/>
      <c r="AR13" s="425"/>
      <c r="AS13" s="425"/>
      <c r="AT13" s="420"/>
      <c r="AU13" s="420"/>
      <c r="AV13" s="420"/>
      <c r="AW13" s="420"/>
    </row>
    <row r="14" spans="1:49" s="392" customFormat="1" ht="14.25" customHeight="1">
      <c r="A14" s="391"/>
      <c r="B14" s="420"/>
      <c r="C14" s="420"/>
      <c r="D14" s="420"/>
      <c r="E14" s="572"/>
      <c r="F14" s="425"/>
      <c r="G14" s="425"/>
      <c r="H14" s="425"/>
      <c r="I14" s="425"/>
      <c r="J14" s="425"/>
      <c r="K14" s="425"/>
      <c r="L14" s="425"/>
      <c r="M14" s="425"/>
      <c r="N14" s="425"/>
      <c r="O14" s="425"/>
      <c r="P14" s="425"/>
      <c r="Q14" s="420"/>
      <c r="R14" s="420"/>
      <c r="S14" s="571"/>
      <c r="T14" s="425"/>
      <c r="U14" s="425"/>
      <c r="V14" s="425"/>
      <c r="W14" s="425"/>
      <c r="X14" s="425"/>
      <c r="Y14" s="425"/>
      <c r="Z14" s="425"/>
      <c r="AA14" s="425"/>
      <c r="AB14" s="425"/>
      <c r="AC14" s="425"/>
      <c r="AD14" s="425"/>
      <c r="AE14" s="425"/>
      <c r="AF14" s="420"/>
      <c r="AG14" s="420"/>
      <c r="AH14" s="569"/>
      <c r="AI14" s="425"/>
      <c r="AJ14" s="425"/>
      <c r="AK14" s="425"/>
      <c r="AL14" s="425"/>
      <c r="AM14" s="425"/>
      <c r="AN14" s="425"/>
      <c r="AO14" s="425"/>
      <c r="AP14" s="425"/>
      <c r="AQ14" s="425"/>
      <c r="AR14" s="425"/>
      <c r="AS14" s="425"/>
      <c r="AT14" s="420"/>
      <c r="AU14" s="420"/>
      <c r="AV14" s="420"/>
      <c r="AW14" s="420"/>
    </row>
    <row r="15" spans="1:49" s="392" customFormat="1" ht="14.25" customHeight="1">
      <c r="A15" s="391"/>
      <c r="B15" s="420"/>
      <c r="C15" s="420"/>
      <c r="D15" s="420"/>
      <c r="E15" s="572"/>
      <c r="F15" s="425"/>
      <c r="G15" s="425"/>
      <c r="H15" s="425"/>
      <c r="I15" s="425"/>
      <c r="J15" s="425"/>
      <c r="K15" s="425"/>
      <c r="L15" s="425"/>
      <c r="M15" s="425"/>
      <c r="N15" s="425"/>
      <c r="O15" s="425"/>
      <c r="P15" s="425"/>
      <c r="Q15" s="420"/>
      <c r="R15" s="420"/>
      <c r="S15" s="571"/>
      <c r="T15" s="425"/>
      <c r="U15" s="425"/>
      <c r="V15" s="425"/>
      <c r="W15" s="425"/>
      <c r="X15" s="425"/>
      <c r="Y15" s="425"/>
      <c r="Z15" s="425"/>
      <c r="AA15" s="425"/>
      <c r="AB15" s="425"/>
      <c r="AC15" s="425"/>
      <c r="AD15" s="425"/>
      <c r="AE15" s="425"/>
      <c r="AF15" s="420"/>
      <c r="AG15" s="420"/>
      <c r="AH15" s="569"/>
      <c r="AI15" s="425"/>
      <c r="AJ15" s="425"/>
      <c r="AK15" s="425"/>
      <c r="AL15" s="425"/>
      <c r="AM15" s="425"/>
      <c r="AN15" s="425"/>
      <c r="AO15" s="425"/>
      <c r="AP15" s="425"/>
      <c r="AQ15" s="425"/>
      <c r="AR15" s="425"/>
      <c r="AS15" s="425"/>
      <c r="AT15" s="420"/>
      <c r="AU15" s="420"/>
      <c r="AV15" s="420"/>
      <c r="AW15" s="420"/>
    </row>
    <row r="16" spans="1:49" s="392" customFormat="1" ht="14.25" customHeight="1">
      <c r="A16" s="391"/>
      <c r="B16" s="420"/>
      <c r="C16" s="420"/>
      <c r="D16" s="420"/>
      <c r="E16" s="572"/>
      <c r="F16" s="425"/>
      <c r="G16" s="425"/>
      <c r="H16" s="425"/>
      <c r="I16" s="425"/>
      <c r="J16" s="425"/>
      <c r="K16" s="425"/>
      <c r="L16" s="425"/>
      <c r="M16" s="425"/>
      <c r="N16" s="425"/>
      <c r="O16" s="425"/>
      <c r="P16" s="425"/>
      <c r="Q16" s="420"/>
      <c r="R16" s="420"/>
      <c r="S16" s="571"/>
      <c r="T16" s="425"/>
      <c r="U16" s="425"/>
      <c r="V16" s="425"/>
      <c r="W16" s="425"/>
      <c r="X16" s="425"/>
      <c r="Y16" s="425"/>
      <c r="Z16" s="425"/>
      <c r="AA16" s="425"/>
      <c r="AB16" s="425"/>
      <c r="AC16" s="425"/>
      <c r="AD16" s="425"/>
      <c r="AE16" s="425"/>
      <c r="AF16" s="420"/>
      <c r="AG16" s="420"/>
      <c r="AH16" s="569"/>
      <c r="AI16" s="425"/>
      <c r="AJ16" s="425"/>
      <c r="AK16" s="425"/>
      <c r="AL16" s="425"/>
      <c r="AM16" s="425"/>
      <c r="AN16" s="425"/>
      <c r="AO16" s="425"/>
      <c r="AP16" s="425"/>
      <c r="AQ16" s="425"/>
      <c r="AR16" s="425"/>
      <c r="AS16" s="425"/>
      <c r="AT16" s="420"/>
      <c r="AU16" s="420"/>
      <c r="AV16" s="420"/>
      <c r="AW16" s="420"/>
    </row>
    <row r="17" spans="1:49" s="392" customFormat="1" ht="14.25" customHeight="1">
      <c r="A17" s="391"/>
      <c r="B17" s="420"/>
      <c r="C17" s="420"/>
      <c r="D17" s="420"/>
      <c r="E17" s="572"/>
      <c r="F17" s="425"/>
      <c r="G17" s="425"/>
      <c r="H17" s="425"/>
      <c r="I17" s="425"/>
      <c r="J17" s="425"/>
      <c r="K17" s="425"/>
      <c r="L17" s="425"/>
      <c r="M17" s="425"/>
      <c r="N17" s="425"/>
      <c r="O17" s="425"/>
      <c r="P17" s="425"/>
      <c r="Q17" s="420"/>
      <c r="R17" s="420"/>
      <c r="S17" s="571"/>
      <c r="T17" s="425"/>
      <c r="U17" s="425"/>
      <c r="V17" s="425"/>
      <c r="W17" s="425"/>
      <c r="X17" s="425"/>
      <c r="Y17" s="425"/>
      <c r="Z17" s="425"/>
      <c r="AA17" s="425"/>
      <c r="AB17" s="425"/>
      <c r="AC17" s="425"/>
      <c r="AD17" s="425"/>
      <c r="AE17" s="425"/>
      <c r="AF17" s="420"/>
      <c r="AG17" s="420"/>
      <c r="AH17" s="569"/>
      <c r="AI17" s="425"/>
      <c r="AJ17" s="425"/>
      <c r="AK17" s="425"/>
      <c r="AL17" s="425"/>
      <c r="AM17" s="425"/>
      <c r="AN17" s="425"/>
      <c r="AO17" s="425"/>
      <c r="AP17" s="425"/>
      <c r="AQ17" s="425"/>
      <c r="AR17" s="425"/>
      <c r="AS17" s="425"/>
      <c r="AT17" s="420"/>
      <c r="AU17" s="420"/>
      <c r="AV17" s="420"/>
      <c r="AW17" s="420"/>
    </row>
    <row r="18" spans="1:49" s="392" customFormat="1" ht="14.25" customHeight="1">
      <c r="A18" s="391"/>
      <c r="B18" s="420"/>
      <c r="C18" s="420"/>
      <c r="D18" s="420"/>
      <c r="E18" s="572"/>
      <c r="F18" s="425"/>
      <c r="G18" s="425"/>
      <c r="H18" s="425"/>
      <c r="I18" s="425"/>
      <c r="J18" s="425"/>
      <c r="K18" s="425"/>
      <c r="L18" s="425"/>
      <c r="M18" s="425"/>
      <c r="N18" s="425"/>
      <c r="O18" s="425"/>
      <c r="P18" s="425"/>
      <c r="Q18" s="420"/>
      <c r="R18" s="420"/>
      <c r="S18" s="571"/>
      <c r="T18" s="425"/>
      <c r="U18" s="425"/>
      <c r="V18" s="425"/>
      <c r="W18" s="425"/>
      <c r="X18" s="425"/>
      <c r="Y18" s="425"/>
      <c r="Z18" s="425"/>
      <c r="AA18" s="425"/>
      <c r="AB18" s="425"/>
      <c r="AC18" s="425"/>
      <c r="AD18" s="425"/>
      <c r="AE18" s="425"/>
      <c r="AF18" s="420"/>
      <c r="AG18" s="420"/>
      <c r="AH18" s="569"/>
      <c r="AI18" s="425"/>
      <c r="AJ18" s="425"/>
      <c r="AK18" s="425"/>
      <c r="AL18" s="425"/>
      <c r="AM18" s="425"/>
      <c r="AN18" s="425"/>
      <c r="AO18" s="425"/>
      <c r="AP18" s="425"/>
      <c r="AQ18" s="425"/>
      <c r="AR18" s="425"/>
      <c r="AS18" s="425"/>
      <c r="AT18" s="420"/>
      <c r="AU18" s="420"/>
      <c r="AV18" s="420"/>
      <c r="AW18" s="420"/>
    </row>
    <row r="19" spans="1:49" s="392" customFormat="1" ht="14.25" customHeight="1">
      <c r="A19" s="391"/>
      <c r="B19" s="420"/>
      <c r="C19" s="420"/>
      <c r="D19" s="420"/>
      <c r="E19" s="572"/>
      <c r="F19" s="425"/>
      <c r="G19" s="425"/>
      <c r="H19" s="425"/>
      <c r="I19" s="425"/>
      <c r="J19" s="425"/>
      <c r="K19" s="425"/>
      <c r="L19" s="425"/>
      <c r="M19" s="425"/>
      <c r="N19" s="425"/>
      <c r="O19" s="425"/>
      <c r="P19" s="425"/>
      <c r="Q19" s="420"/>
      <c r="R19" s="420"/>
      <c r="S19" s="571"/>
      <c r="T19" s="425"/>
      <c r="U19" s="425"/>
      <c r="V19" s="425"/>
      <c r="W19" s="425"/>
      <c r="X19" s="425"/>
      <c r="Y19" s="425"/>
      <c r="Z19" s="425"/>
      <c r="AA19" s="425"/>
      <c r="AB19" s="425"/>
      <c r="AC19" s="425"/>
      <c r="AD19" s="425"/>
      <c r="AE19" s="425"/>
      <c r="AF19" s="420"/>
      <c r="AG19" s="420"/>
      <c r="AH19" s="569"/>
      <c r="AI19" s="425"/>
      <c r="AJ19" s="425"/>
      <c r="AK19" s="425"/>
      <c r="AL19" s="425"/>
      <c r="AM19" s="425"/>
      <c r="AN19" s="425"/>
      <c r="AO19" s="425"/>
      <c r="AP19" s="425"/>
      <c r="AQ19" s="425"/>
      <c r="AR19" s="425"/>
      <c r="AS19" s="425"/>
      <c r="AT19" s="420"/>
      <c r="AU19" s="420"/>
      <c r="AV19" s="420"/>
      <c r="AW19" s="420"/>
    </row>
    <row r="20" spans="1:49" s="392" customFormat="1" ht="14.25" customHeight="1">
      <c r="A20" s="391"/>
      <c r="B20" s="420"/>
      <c r="C20" s="420"/>
      <c r="D20" s="420"/>
      <c r="E20" s="572"/>
      <c r="F20" s="425"/>
      <c r="G20" s="425"/>
      <c r="H20" s="425"/>
      <c r="I20" s="425"/>
      <c r="J20" s="425"/>
      <c r="K20" s="425"/>
      <c r="L20" s="425"/>
      <c r="M20" s="425"/>
      <c r="N20" s="425"/>
      <c r="O20" s="425"/>
      <c r="P20" s="425"/>
      <c r="Q20" s="420"/>
      <c r="R20" s="420"/>
      <c r="S20" s="571"/>
      <c r="T20" s="425"/>
      <c r="U20" s="425"/>
      <c r="V20" s="425"/>
      <c r="W20" s="425"/>
      <c r="X20" s="425"/>
      <c r="Y20" s="425"/>
      <c r="Z20" s="425"/>
      <c r="AA20" s="425"/>
      <c r="AB20" s="425"/>
      <c r="AC20" s="425"/>
      <c r="AD20" s="425"/>
      <c r="AE20" s="425"/>
      <c r="AF20" s="420"/>
      <c r="AG20" s="420"/>
      <c r="AH20" s="569"/>
      <c r="AI20" s="425"/>
      <c r="AJ20" s="425"/>
      <c r="AK20" s="425"/>
      <c r="AL20" s="425"/>
      <c r="AM20" s="425"/>
      <c r="AN20" s="425"/>
      <c r="AO20" s="425"/>
      <c r="AP20" s="425"/>
      <c r="AQ20" s="425"/>
      <c r="AR20" s="425"/>
      <c r="AS20" s="425"/>
      <c r="AT20" s="420"/>
      <c r="AU20" s="420"/>
      <c r="AV20" s="420"/>
      <c r="AW20" s="420"/>
    </row>
    <row r="21" spans="1:49" s="392" customFormat="1" ht="14.25" customHeight="1">
      <c r="A21" s="391"/>
      <c r="B21" s="420"/>
      <c r="C21" s="420"/>
      <c r="D21" s="420"/>
      <c r="E21" s="572"/>
      <c r="F21" s="425"/>
      <c r="G21" s="425"/>
      <c r="H21" s="425"/>
      <c r="I21" s="425"/>
      <c r="J21" s="425"/>
      <c r="K21" s="425"/>
      <c r="L21" s="425"/>
      <c r="M21" s="425"/>
      <c r="N21" s="425"/>
      <c r="O21" s="425"/>
      <c r="P21" s="425"/>
      <c r="Q21" s="420"/>
      <c r="R21" s="420"/>
      <c r="S21" s="571"/>
      <c r="T21" s="425"/>
      <c r="U21" s="425"/>
      <c r="V21" s="425"/>
      <c r="W21" s="425"/>
      <c r="X21" s="425"/>
      <c r="Y21" s="425"/>
      <c r="Z21" s="425"/>
      <c r="AA21" s="425"/>
      <c r="AB21" s="425"/>
      <c r="AC21" s="425"/>
      <c r="AD21" s="425"/>
      <c r="AE21" s="425"/>
      <c r="AF21" s="420"/>
      <c r="AG21" s="420"/>
      <c r="AH21" s="569"/>
      <c r="AI21" s="425"/>
      <c r="AJ21" s="425"/>
      <c r="AK21" s="425"/>
      <c r="AL21" s="425"/>
      <c r="AM21" s="425"/>
      <c r="AN21" s="425"/>
      <c r="AO21" s="425"/>
      <c r="AP21" s="425"/>
      <c r="AQ21" s="425"/>
      <c r="AR21" s="425"/>
      <c r="AS21" s="425"/>
      <c r="AT21" s="420"/>
      <c r="AU21" s="420"/>
      <c r="AV21" s="420"/>
      <c r="AW21" s="420"/>
    </row>
    <row r="22" spans="1:49" s="392" customFormat="1" ht="14.25" customHeight="1">
      <c r="A22" s="391"/>
      <c r="B22" s="420"/>
      <c r="C22" s="420"/>
      <c r="D22" s="420"/>
      <c r="E22" s="572"/>
      <c r="F22" s="425"/>
      <c r="G22" s="425"/>
      <c r="H22" s="425"/>
      <c r="I22" s="425"/>
      <c r="J22" s="425"/>
      <c r="K22" s="425"/>
      <c r="L22" s="425"/>
      <c r="M22" s="425"/>
      <c r="N22" s="425"/>
      <c r="O22" s="425"/>
      <c r="P22" s="425"/>
      <c r="Q22" s="420"/>
      <c r="R22" s="420"/>
      <c r="S22" s="571"/>
      <c r="T22" s="425"/>
      <c r="U22" s="425"/>
      <c r="V22" s="425"/>
      <c r="W22" s="425"/>
      <c r="X22" s="425"/>
      <c r="Y22" s="425"/>
      <c r="Z22" s="425"/>
      <c r="AA22" s="425"/>
      <c r="AB22" s="425"/>
      <c r="AC22" s="425"/>
      <c r="AD22" s="425"/>
      <c r="AE22" s="425"/>
      <c r="AF22" s="420"/>
      <c r="AG22" s="420"/>
      <c r="AH22" s="569"/>
      <c r="AI22" s="425"/>
      <c r="AJ22" s="425"/>
      <c r="AK22" s="425"/>
      <c r="AL22" s="425"/>
      <c r="AM22" s="425"/>
      <c r="AN22" s="425"/>
      <c r="AO22" s="425"/>
      <c r="AP22" s="425"/>
      <c r="AQ22" s="425"/>
      <c r="AR22" s="425"/>
      <c r="AS22" s="425"/>
      <c r="AT22" s="420"/>
      <c r="AU22" s="420"/>
      <c r="AV22" s="420"/>
      <c r="AW22" s="420"/>
    </row>
    <row r="23" spans="1:49" s="392" customFormat="1" ht="14.25" customHeight="1">
      <c r="A23" s="391"/>
      <c r="B23" s="420"/>
      <c r="C23" s="420"/>
      <c r="D23" s="420"/>
      <c r="E23" s="572"/>
      <c r="F23" s="425"/>
      <c r="G23" s="425"/>
      <c r="H23" s="425"/>
      <c r="I23" s="425"/>
      <c r="J23" s="425"/>
      <c r="K23" s="425"/>
      <c r="L23" s="425"/>
      <c r="M23" s="425"/>
      <c r="N23" s="425"/>
      <c r="O23" s="425"/>
      <c r="P23" s="425"/>
      <c r="Q23" s="420"/>
      <c r="R23" s="420"/>
      <c r="S23" s="571"/>
      <c r="T23" s="425"/>
      <c r="U23" s="425"/>
      <c r="V23" s="425"/>
      <c r="W23" s="425"/>
      <c r="X23" s="425"/>
      <c r="Y23" s="425"/>
      <c r="Z23" s="425"/>
      <c r="AA23" s="425"/>
      <c r="AB23" s="425"/>
      <c r="AC23" s="425"/>
      <c r="AD23" s="425"/>
      <c r="AE23" s="425"/>
      <c r="AF23" s="420"/>
      <c r="AG23" s="420"/>
      <c r="AH23" s="569"/>
      <c r="AI23" s="425"/>
      <c r="AJ23" s="425"/>
      <c r="AK23" s="425"/>
      <c r="AL23" s="425"/>
      <c r="AM23" s="425"/>
      <c r="AN23" s="425"/>
      <c r="AO23" s="425"/>
      <c r="AP23" s="425"/>
      <c r="AQ23" s="425"/>
      <c r="AR23" s="425"/>
      <c r="AS23" s="425"/>
      <c r="AT23" s="420"/>
      <c r="AU23" s="420"/>
      <c r="AV23" s="420"/>
      <c r="AW23" s="420"/>
    </row>
    <row r="24" spans="1:49" s="392" customFormat="1" ht="14.25" customHeight="1">
      <c r="A24" s="391"/>
      <c r="B24" s="420"/>
      <c r="C24" s="420"/>
      <c r="D24" s="420"/>
      <c r="E24" s="572"/>
      <c r="F24" s="425"/>
      <c r="G24" s="425"/>
      <c r="H24" s="425"/>
      <c r="I24" s="425"/>
      <c r="J24" s="425"/>
      <c r="K24" s="425"/>
      <c r="L24" s="425"/>
      <c r="M24" s="425"/>
      <c r="N24" s="425"/>
      <c r="O24" s="425"/>
      <c r="P24" s="425"/>
      <c r="Q24" s="420"/>
      <c r="R24" s="420"/>
      <c r="S24" s="571"/>
      <c r="T24" s="425"/>
      <c r="U24" s="425"/>
      <c r="V24" s="425"/>
      <c r="W24" s="425"/>
      <c r="X24" s="425"/>
      <c r="Y24" s="425"/>
      <c r="Z24" s="425"/>
      <c r="AA24" s="425"/>
      <c r="AB24" s="425"/>
      <c r="AC24" s="425"/>
      <c r="AD24" s="425"/>
      <c r="AE24" s="425"/>
      <c r="AF24" s="420"/>
      <c r="AG24" s="421"/>
      <c r="AH24" s="570"/>
      <c r="AI24" s="426"/>
      <c r="AJ24" s="426"/>
      <c r="AK24" s="426"/>
      <c r="AL24" s="426"/>
      <c r="AM24" s="426"/>
      <c r="AN24" s="426"/>
      <c r="AO24" s="426"/>
      <c r="AP24" s="426"/>
      <c r="AQ24" s="426"/>
      <c r="AR24" s="426"/>
      <c r="AS24" s="425"/>
      <c r="AT24" s="421"/>
      <c r="AU24" s="420"/>
      <c r="AV24" s="420"/>
      <c r="AW24" s="420"/>
    </row>
    <row r="25" spans="1:49" s="392" customFormat="1" ht="14.25" customHeight="1">
      <c r="A25" s="391"/>
      <c r="B25" s="420"/>
      <c r="C25" s="420"/>
      <c r="D25" s="420"/>
      <c r="E25" s="572"/>
      <c r="F25" s="425"/>
      <c r="G25" s="425"/>
      <c r="H25" s="425"/>
      <c r="I25" s="425"/>
      <c r="J25" s="425"/>
      <c r="K25" s="425"/>
      <c r="L25" s="425"/>
      <c r="M25" s="425"/>
      <c r="N25" s="425"/>
      <c r="O25" s="425"/>
      <c r="P25" s="425"/>
      <c r="Q25" s="420"/>
      <c r="R25" s="420"/>
      <c r="S25" s="571"/>
      <c r="T25" s="425"/>
      <c r="U25" s="425"/>
      <c r="V25" s="425"/>
      <c r="W25" s="425"/>
      <c r="X25" s="425"/>
      <c r="Y25" s="425"/>
      <c r="Z25" s="425"/>
      <c r="AA25" s="425"/>
      <c r="AB25" s="425"/>
      <c r="AC25" s="425"/>
      <c r="AD25" s="425"/>
      <c r="AE25" s="425"/>
      <c r="AF25" s="420"/>
      <c r="AG25" s="420"/>
      <c r="AH25" s="569"/>
      <c r="AI25" s="425"/>
      <c r="AJ25" s="425"/>
      <c r="AK25" s="425"/>
      <c r="AL25" s="425"/>
      <c r="AM25" s="425"/>
      <c r="AN25" s="425"/>
      <c r="AO25" s="425"/>
      <c r="AP25" s="425"/>
      <c r="AQ25" s="425"/>
      <c r="AR25" s="425"/>
      <c r="AS25" s="425"/>
      <c r="AT25" s="420"/>
      <c r="AU25" s="420"/>
      <c r="AV25" s="420"/>
      <c r="AW25" s="420"/>
    </row>
    <row r="26" spans="1:49" s="392" customFormat="1" ht="14.25" customHeight="1">
      <c r="A26" s="391"/>
      <c r="B26" s="420"/>
      <c r="C26" s="420"/>
      <c r="D26" s="420"/>
      <c r="E26" s="572"/>
      <c r="F26" s="425"/>
      <c r="G26" s="425"/>
      <c r="H26" s="425"/>
      <c r="I26" s="425"/>
      <c r="J26" s="425"/>
      <c r="K26" s="425"/>
      <c r="L26" s="425"/>
      <c r="M26" s="425"/>
      <c r="N26" s="425"/>
      <c r="O26" s="425"/>
      <c r="P26" s="425"/>
      <c r="Q26" s="420"/>
      <c r="R26" s="420"/>
      <c r="S26" s="571"/>
      <c r="T26" s="425"/>
      <c r="U26" s="425"/>
      <c r="V26" s="425"/>
      <c r="W26" s="425"/>
      <c r="X26" s="425"/>
      <c r="Y26" s="425"/>
      <c r="Z26" s="425"/>
      <c r="AA26" s="425"/>
      <c r="AB26" s="425"/>
      <c r="AC26" s="425"/>
      <c r="AD26" s="425"/>
      <c r="AE26" s="425"/>
      <c r="AF26" s="420"/>
      <c r="AG26" s="420"/>
      <c r="AH26" s="569"/>
      <c r="AI26" s="425"/>
      <c r="AJ26" s="425"/>
      <c r="AK26" s="425"/>
      <c r="AL26" s="425"/>
      <c r="AM26" s="425"/>
      <c r="AN26" s="425"/>
      <c r="AO26" s="425"/>
      <c r="AP26" s="425"/>
      <c r="AQ26" s="425"/>
      <c r="AR26" s="425"/>
      <c r="AS26" s="425"/>
      <c r="AT26" s="420"/>
      <c r="AU26" s="420"/>
      <c r="AV26" s="420"/>
      <c r="AW26" s="420"/>
    </row>
    <row r="27" spans="1:49" s="392" customFormat="1" ht="14.25" customHeight="1">
      <c r="A27" s="391"/>
      <c r="B27" s="420"/>
      <c r="C27" s="420"/>
      <c r="D27" s="420"/>
      <c r="E27" s="572"/>
      <c r="F27" s="425"/>
      <c r="G27" s="425"/>
      <c r="H27" s="425"/>
      <c r="I27" s="425"/>
      <c r="J27" s="425"/>
      <c r="K27" s="425"/>
      <c r="L27" s="425"/>
      <c r="M27" s="425"/>
      <c r="N27" s="425"/>
      <c r="O27" s="425"/>
      <c r="P27" s="425"/>
      <c r="Q27" s="420"/>
      <c r="R27" s="420"/>
      <c r="S27" s="571"/>
      <c r="T27" s="425"/>
      <c r="U27" s="425"/>
      <c r="V27" s="425"/>
      <c r="W27" s="425"/>
      <c r="X27" s="425"/>
      <c r="Y27" s="425"/>
      <c r="Z27" s="425"/>
      <c r="AA27" s="425"/>
      <c r="AB27" s="425"/>
      <c r="AC27" s="425"/>
      <c r="AD27" s="425"/>
      <c r="AE27" s="425"/>
      <c r="AF27" s="420"/>
      <c r="AG27" s="420"/>
      <c r="AH27" s="569"/>
      <c r="AI27" s="425"/>
      <c r="AJ27" s="425"/>
      <c r="AK27" s="425"/>
      <c r="AL27" s="425"/>
      <c r="AM27" s="425"/>
      <c r="AN27" s="425"/>
      <c r="AO27" s="425"/>
      <c r="AP27" s="425"/>
      <c r="AQ27" s="425"/>
      <c r="AR27" s="425"/>
      <c r="AS27" s="425"/>
      <c r="AT27" s="420"/>
      <c r="AU27" s="420"/>
      <c r="AV27" s="420"/>
      <c r="AW27" s="420"/>
    </row>
    <row r="28" spans="1:49" s="392" customFormat="1" ht="14.25" customHeight="1">
      <c r="A28" s="391"/>
      <c r="B28" s="420"/>
      <c r="C28" s="420"/>
      <c r="D28" s="420"/>
      <c r="E28" s="572"/>
      <c r="F28" s="425"/>
      <c r="G28" s="425"/>
      <c r="H28" s="425"/>
      <c r="I28" s="425"/>
      <c r="J28" s="425"/>
      <c r="K28" s="425"/>
      <c r="L28" s="425"/>
      <c r="M28" s="425"/>
      <c r="N28" s="425"/>
      <c r="O28" s="425"/>
      <c r="P28" s="425"/>
      <c r="Q28" s="420"/>
      <c r="R28" s="420"/>
      <c r="S28" s="571"/>
      <c r="T28" s="425"/>
      <c r="U28" s="425"/>
      <c r="V28" s="425"/>
      <c r="W28" s="425"/>
      <c r="X28" s="425"/>
      <c r="Y28" s="425"/>
      <c r="Z28" s="425"/>
      <c r="AA28" s="425"/>
      <c r="AB28" s="425"/>
      <c r="AC28" s="425"/>
      <c r="AD28" s="425"/>
      <c r="AE28" s="425"/>
      <c r="AF28" s="420"/>
      <c r="AG28" s="420"/>
      <c r="AH28" s="569"/>
      <c r="AI28" s="425"/>
      <c r="AJ28" s="425"/>
      <c r="AK28" s="425"/>
      <c r="AL28" s="425"/>
      <c r="AM28" s="425"/>
      <c r="AN28" s="425"/>
      <c r="AO28" s="425"/>
      <c r="AP28" s="425"/>
      <c r="AQ28" s="425"/>
      <c r="AR28" s="425"/>
      <c r="AS28" s="425"/>
      <c r="AT28" s="420"/>
      <c r="AU28" s="420"/>
      <c r="AV28" s="420"/>
      <c r="AW28" s="420"/>
    </row>
    <row r="29" spans="1:49" s="392" customFormat="1" ht="9" customHeight="1">
      <c r="A29" s="391"/>
      <c r="B29" s="420"/>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row>
    <row r="30" spans="1:49" s="392" customFormat="1" ht="14.25" customHeight="1">
      <c r="A30" s="391"/>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row>
    <row r="31" spans="1:49" s="391" customFormat="1" ht="9" customHeight="1"/>
    <row r="32" spans="1:49" s="393" customFormat="1" ht="9" customHeight="1">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row>
    <row r="33" spans="1:49" s="305" customFormat="1" ht="43.5" customHeight="1">
      <c r="A33" s="602"/>
      <c r="B33" s="423"/>
      <c r="C33" s="923" t="s">
        <v>6821</v>
      </c>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23"/>
      <c r="AB33" s="923"/>
      <c r="AC33" s="923"/>
      <c r="AD33" s="923"/>
      <c r="AE33" s="923"/>
      <c r="AF33" s="923"/>
      <c r="AG33" s="923"/>
      <c r="AH33" s="923"/>
      <c r="AI33" s="923"/>
      <c r="AJ33" s="923"/>
      <c r="AK33" s="923"/>
      <c r="AL33" s="923"/>
      <c r="AM33" s="923"/>
      <c r="AN33" s="923"/>
      <c r="AO33" s="923"/>
      <c r="AP33" s="923"/>
      <c r="AQ33" s="923"/>
      <c r="AR33" s="923"/>
      <c r="AS33" s="923"/>
      <c r="AT33" s="304"/>
      <c r="AU33" s="304"/>
      <c r="AV33" s="304"/>
      <c r="AW33" s="423"/>
    </row>
  </sheetData>
  <mergeCells count="8">
    <mergeCell ref="C33:AS33"/>
    <mergeCell ref="M2:AR2"/>
    <mergeCell ref="A4:AW4"/>
    <mergeCell ref="A6:XFD6"/>
    <mergeCell ref="E7:P7"/>
    <mergeCell ref="S7:AE7"/>
    <mergeCell ref="AH7:AS7"/>
    <mergeCell ref="B5:AW5"/>
  </mergeCells>
  <hyperlinks>
    <hyperlink ref="C33" r:id="rId1"/>
    <hyperlink ref="C33:AS33" r:id="rId2" display="https://www.industry.gov.au/data-and-publications/science-research-and-innovation-sri-budget-tables"/>
  </hyperlinks>
  <pageMargins left="0.7" right="0.7" top="0.75" bottom="0.75" header="0.3" footer="0.3"/>
  <pageSetup paperSize="9" orientation="portrait"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A1:AN71"/>
  <sheetViews>
    <sheetView zoomScale="90" zoomScaleNormal="90" workbookViewId="0">
      <selection sqref="A1:XFD1"/>
    </sheetView>
  </sheetViews>
  <sheetFormatPr defaultRowHeight="12.75"/>
  <cols>
    <col min="1" max="1" width="105.140625" customWidth="1"/>
    <col min="2" max="11" width="15" customWidth="1"/>
  </cols>
  <sheetData>
    <row r="1" spans="1:40" s="175" customFormat="1" ht="33" customHeight="1">
      <c r="A1" s="979" t="s">
        <v>7223</v>
      </c>
      <c r="B1" s="979"/>
      <c r="C1" s="979"/>
      <c r="D1" s="979"/>
      <c r="E1" s="979"/>
      <c r="F1" s="979"/>
      <c r="G1" s="905"/>
      <c r="H1" s="905"/>
      <c r="I1" s="905"/>
      <c r="J1" s="905"/>
      <c r="K1" s="905"/>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40" s="283" customFormat="1" ht="13.5" customHeight="1">
      <c r="A2" s="647"/>
      <c r="B2" s="647"/>
      <c r="C2" s="647"/>
      <c r="D2" s="647"/>
      <c r="E2" s="647"/>
      <c r="F2" s="647"/>
      <c r="G2" s="647"/>
      <c r="H2" s="647"/>
      <c r="I2" s="647"/>
      <c r="J2" s="647"/>
      <c r="K2" s="647"/>
      <c r="L2" s="566"/>
      <c r="M2" s="298"/>
      <c r="N2" s="298"/>
      <c r="O2" s="298"/>
      <c r="P2" s="298"/>
      <c r="Q2" s="298"/>
      <c r="R2" s="298"/>
      <c r="S2" s="298"/>
    </row>
    <row r="3" spans="1:40" s="283" customFormat="1" ht="18.75" customHeight="1">
      <c r="A3" s="647" t="s">
        <v>7244</v>
      </c>
      <c r="B3" s="487"/>
      <c r="C3" s="487"/>
      <c r="D3" s="487"/>
      <c r="E3" s="487"/>
      <c r="F3" s="487"/>
      <c r="G3" s="487"/>
      <c r="H3" s="487"/>
      <c r="I3" s="487"/>
      <c r="J3" s="487"/>
      <c r="K3" s="487"/>
      <c r="L3" s="564"/>
      <c r="M3" s="298"/>
      <c r="N3" s="298"/>
      <c r="O3" s="298"/>
      <c r="P3" s="298"/>
      <c r="Q3" s="298"/>
      <c r="R3" s="298"/>
      <c r="S3" s="298"/>
    </row>
    <row r="4" spans="1:40" s="73" customFormat="1" ht="15">
      <c r="A4" s="980" t="s">
        <v>7242</v>
      </c>
      <c r="B4" s="981"/>
      <c r="C4" s="981"/>
      <c r="D4" s="981"/>
      <c r="E4" s="981"/>
      <c r="F4" s="981"/>
      <c r="G4" s="981"/>
      <c r="H4" s="981"/>
      <c r="I4" s="981"/>
      <c r="J4" s="981"/>
      <c r="K4" s="982"/>
    </row>
    <row r="5" spans="1:40" ht="25.5">
      <c r="A5" s="725" t="s">
        <v>127</v>
      </c>
      <c r="B5" s="726" t="s">
        <v>6887</v>
      </c>
      <c r="C5" s="726" t="s">
        <v>6888</v>
      </c>
      <c r="D5" s="726" t="s">
        <v>6889</v>
      </c>
      <c r="E5" s="726" t="s">
        <v>7023</v>
      </c>
      <c r="F5" s="726" t="s">
        <v>46</v>
      </c>
      <c r="G5" s="726" t="s">
        <v>6891</v>
      </c>
      <c r="H5" s="726" t="s">
        <v>6892</v>
      </c>
      <c r="I5" s="726" t="s">
        <v>6893</v>
      </c>
      <c r="J5" s="727" t="s">
        <v>50</v>
      </c>
      <c r="K5" s="728" t="s">
        <v>808</v>
      </c>
    </row>
    <row r="6" spans="1:40">
      <c r="A6" s="729" t="s">
        <v>109</v>
      </c>
      <c r="B6" s="730">
        <v>19</v>
      </c>
      <c r="C6" s="730">
        <v>20</v>
      </c>
      <c r="D6" s="730">
        <v>0</v>
      </c>
      <c r="E6" s="730">
        <v>0</v>
      </c>
      <c r="F6" s="730">
        <v>0</v>
      </c>
      <c r="G6" s="730">
        <v>1</v>
      </c>
      <c r="H6" s="730">
        <v>0</v>
      </c>
      <c r="I6" s="731">
        <v>14</v>
      </c>
      <c r="J6" s="730">
        <v>2</v>
      </c>
      <c r="K6" s="732">
        <f t="shared" ref="K6:K13" si="0">SUM(B6:J6)</f>
        <v>56</v>
      </c>
    </row>
    <row r="7" spans="1:40">
      <c r="A7" s="733" t="s">
        <v>117</v>
      </c>
      <c r="B7" s="734">
        <v>5</v>
      </c>
      <c r="C7" s="734">
        <v>4</v>
      </c>
      <c r="D7" s="734">
        <v>4</v>
      </c>
      <c r="E7" s="734">
        <v>2</v>
      </c>
      <c r="F7" s="734">
        <v>5</v>
      </c>
      <c r="G7" s="734">
        <v>5</v>
      </c>
      <c r="H7" s="734">
        <v>4</v>
      </c>
      <c r="I7" s="735">
        <v>4</v>
      </c>
      <c r="J7" s="734">
        <v>4</v>
      </c>
      <c r="K7" s="732">
        <f t="shared" si="0"/>
        <v>37</v>
      </c>
    </row>
    <row r="8" spans="1:40">
      <c r="A8" s="733" t="s">
        <v>112</v>
      </c>
      <c r="B8" s="730">
        <v>0</v>
      </c>
      <c r="C8" s="730">
        <v>2</v>
      </c>
      <c r="D8" s="730">
        <v>1</v>
      </c>
      <c r="E8" s="730">
        <v>1</v>
      </c>
      <c r="F8" s="730">
        <v>0</v>
      </c>
      <c r="G8" s="730">
        <v>1</v>
      </c>
      <c r="H8" s="730">
        <v>0</v>
      </c>
      <c r="I8" s="731">
        <v>1</v>
      </c>
      <c r="J8" s="730">
        <v>4</v>
      </c>
      <c r="K8" s="732">
        <f t="shared" si="0"/>
        <v>10</v>
      </c>
    </row>
    <row r="9" spans="1:40">
      <c r="A9" s="733" t="s">
        <v>113</v>
      </c>
      <c r="B9" s="730">
        <v>1</v>
      </c>
      <c r="C9" s="730">
        <v>1</v>
      </c>
      <c r="D9" s="730">
        <v>1</v>
      </c>
      <c r="E9" s="730">
        <v>2</v>
      </c>
      <c r="F9" s="730">
        <v>1</v>
      </c>
      <c r="G9" s="730">
        <v>1</v>
      </c>
      <c r="H9" s="730">
        <v>1</v>
      </c>
      <c r="I9" s="731">
        <v>1</v>
      </c>
      <c r="J9" s="730">
        <v>1</v>
      </c>
      <c r="K9" s="732">
        <f t="shared" si="0"/>
        <v>10</v>
      </c>
    </row>
    <row r="10" spans="1:40">
      <c r="A10" s="733" t="s">
        <v>50</v>
      </c>
      <c r="B10" s="734">
        <v>1</v>
      </c>
      <c r="C10" s="734">
        <v>0</v>
      </c>
      <c r="D10" s="734">
        <v>0</v>
      </c>
      <c r="E10" s="734">
        <v>0</v>
      </c>
      <c r="F10" s="734">
        <v>0</v>
      </c>
      <c r="G10" s="734">
        <v>0</v>
      </c>
      <c r="H10" s="734">
        <v>0</v>
      </c>
      <c r="I10" s="735">
        <v>1</v>
      </c>
      <c r="J10" s="734">
        <v>8</v>
      </c>
      <c r="K10" s="732">
        <f t="shared" si="0"/>
        <v>10</v>
      </c>
    </row>
    <row r="11" spans="1:40">
      <c r="A11" s="733" t="s">
        <v>4774</v>
      </c>
      <c r="B11" s="734"/>
      <c r="C11" s="734"/>
      <c r="D11" s="734">
        <v>4</v>
      </c>
      <c r="E11" s="734"/>
      <c r="F11" s="734"/>
      <c r="G11" s="734"/>
      <c r="H11" s="734"/>
      <c r="I11" s="735"/>
      <c r="J11" s="734"/>
      <c r="K11" s="732">
        <f t="shared" si="0"/>
        <v>4</v>
      </c>
    </row>
    <row r="12" spans="1:40">
      <c r="A12" s="733" t="s">
        <v>114</v>
      </c>
      <c r="B12" s="734"/>
      <c r="C12" s="734"/>
      <c r="D12" s="734"/>
      <c r="E12" s="734"/>
      <c r="F12" s="734"/>
      <c r="G12" s="734"/>
      <c r="H12" s="734"/>
      <c r="I12" s="735">
        <v>1</v>
      </c>
      <c r="J12" s="734"/>
      <c r="K12" s="732">
        <f t="shared" si="0"/>
        <v>1</v>
      </c>
    </row>
    <row r="13" spans="1:40">
      <c r="A13" s="733" t="s">
        <v>118</v>
      </c>
      <c r="B13" s="730"/>
      <c r="C13" s="730"/>
      <c r="D13" s="730"/>
      <c r="E13" s="730"/>
      <c r="F13" s="730"/>
      <c r="G13" s="730"/>
      <c r="H13" s="730"/>
      <c r="I13" s="731"/>
      <c r="J13" s="730">
        <v>1</v>
      </c>
      <c r="K13" s="732">
        <f t="shared" si="0"/>
        <v>1</v>
      </c>
    </row>
    <row r="14" spans="1:40" s="261" customFormat="1">
      <c r="A14" s="736" t="s">
        <v>6894</v>
      </c>
      <c r="B14" s="737">
        <v>26</v>
      </c>
      <c r="C14" s="737">
        <v>27</v>
      </c>
      <c r="D14" s="737">
        <v>10</v>
      </c>
      <c r="E14" s="737">
        <v>5</v>
      </c>
      <c r="F14" s="737">
        <v>6</v>
      </c>
      <c r="G14" s="737">
        <v>8</v>
      </c>
      <c r="H14" s="737">
        <v>5</v>
      </c>
      <c r="I14" s="737">
        <v>22</v>
      </c>
      <c r="J14" s="737">
        <v>20</v>
      </c>
      <c r="K14" s="738">
        <v>129</v>
      </c>
    </row>
    <row r="15" spans="1:40" s="221" customFormat="1" ht="14.25">
      <c r="A15" s="46"/>
      <c r="B15" s="46"/>
      <c r="C15" s="46"/>
      <c r="D15" s="46"/>
      <c r="E15" s="46"/>
      <c r="F15" s="46"/>
      <c r="G15" s="46"/>
      <c r="H15" s="46"/>
      <c r="I15" s="46"/>
      <c r="J15" s="46"/>
      <c r="K15" s="46"/>
    </row>
    <row r="16" spans="1:40" s="565" customFormat="1" ht="23.25">
      <c r="A16" s="980" t="s">
        <v>7243</v>
      </c>
      <c r="B16" s="981"/>
      <c r="C16" s="981"/>
      <c r="D16" s="981"/>
      <c r="E16" s="981"/>
      <c r="F16" s="981"/>
      <c r="G16" s="981"/>
      <c r="H16" s="981"/>
      <c r="I16" s="981"/>
      <c r="J16" s="981"/>
      <c r="K16" s="982"/>
      <c r="L16" s="564"/>
      <c r="M16" s="298"/>
      <c r="N16" s="298"/>
      <c r="O16" s="298"/>
      <c r="P16" s="298"/>
      <c r="Q16" s="298"/>
      <c r="R16" s="298"/>
      <c r="S16" s="298"/>
    </row>
    <row r="17" spans="1:11" ht="25.5">
      <c r="A17" s="739" t="s">
        <v>3953</v>
      </c>
      <c r="B17" s="726" t="s">
        <v>6887</v>
      </c>
      <c r="C17" s="726" t="s">
        <v>6888</v>
      </c>
      <c r="D17" s="726" t="s">
        <v>6889</v>
      </c>
      <c r="E17" s="726" t="s">
        <v>7023</v>
      </c>
      <c r="F17" s="726" t="s">
        <v>46</v>
      </c>
      <c r="G17" s="726" t="s">
        <v>6891</v>
      </c>
      <c r="H17" s="726" t="s">
        <v>6892</v>
      </c>
      <c r="I17" s="726" t="s">
        <v>6893</v>
      </c>
      <c r="J17" s="727" t="s">
        <v>50</v>
      </c>
      <c r="K17" s="728" t="s">
        <v>808</v>
      </c>
    </row>
    <row r="18" spans="1:11">
      <c r="A18" s="522" t="s">
        <v>772</v>
      </c>
      <c r="B18" s="740">
        <v>1</v>
      </c>
      <c r="C18" s="740">
        <v>1</v>
      </c>
      <c r="D18" s="642"/>
      <c r="E18" s="642"/>
      <c r="F18" s="642"/>
      <c r="G18" s="642"/>
      <c r="H18" s="642"/>
      <c r="I18" s="642"/>
      <c r="J18" s="741"/>
      <c r="K18" s="628">
        <v>2</v>
      </c>
    </row>
    <row r="19" spans="1:11">
      <c r="A19" s="525" t="s">
        <v>674</v>
      </c>
      <c r="B19" s="642"/>
      <c r="C19" s="642"/>
      <c r="D19" s="642"/>
      <c r="E19" s="740">
        <v>1</v>
      </c>
      <c r="F19" s="642"/>
      <c r="G19" s="642"/>
      <c r="H19" s="642"/>
      <c r="I19" s="642"/>
      <c r="J19" s="741"/>
      <c r="K19" s="628">
        <v>1</v>
      </c>
    </row>
    <row r="20" spans="1:11">
      <c r="A20" s="522" t="s">
        <v>6747</v>
      </c>
      <c r="B20" s="740">
        <v>1</v>
      </c>
      <c r="C20" s="740">
        <v>1</v>
      </c>
      <c r="D20" s="642"/>
      <c r="E20" s="642"/>
      <c r="F20" s="642"/>
      <c r="G20" s="642"/>
      <c r="H20" s="642"/>
      <c r="I20" s="740">
        <v>1</v>
      </c>
      <c r="J20" s="742">
        <v>1</v>
      </c>
      <c r="K20" s="628">
        <v>4</v>
      </c>
    </row>
    <row r="21" spans="1:11">
      <c r="A21" s="522" t="s">
        <v>6755</v>
      </c>
      <c r="B21" s="740">
        <v>1</v>
      </c>
      <c r="C21" s="740">
        <v>1</v>
      </c>
      <c r="D21" s="642"/>
      <c r="E21" s="642"/>
      <c r="F21" s="642"/>
      <c r="G21" s="642"/>
      <c r="H21" s="642"/>
      <c r="I21" s="740">
        <v>1</v>
      </c>
      <c r="J21" s="742">
        <v>1</v>
      </c>
      <c r="K21" s="628">
        <v>4</v>
      </c>
    </row>
    <row r="22" spans="1:11">
      <c r="A22" s="525" t="s">
        <v>7030</v>
      </c>
      <c r="B22" s="745" t="s">
        <v>277</v>
      </c>
      <c r="C22" s="642"/>
      <c r="D22" s="740">
        <v>1</v>
      </c>
      <c r="E22" s="642"/>
      <c r="F22" s="642"/>
      <c r="G22" s="642"/>
      <c r="H22" s="642"/>
      <c r="I22" s="642"/>
      <c r="J22" s="741"/>
      <c r="K22" s="628">
        <v>1</v>
      </c>
    </row>
    <row r="23" spans="1:11">
      <c r="A23" s="522" t="s">
        <v>6739</v>
      </c>
      <c r="B23" s="740">
        <v>1</v>
      </c>
      <c r="C23" s="740">
        <v>1</v>
      </c>
      <c r="D23" s="642"/>
      <c r="E23" s="642"/>
      <c r="F23" s="642"/>
      <c r="G23" s="642"/>
      <c r="H23" s="642"/>
      <c r="I23" s="740">
        <v>1</v>
      </c>
      <c r="J23" s="741"/>
      <c r="K23" s="628">
        <v>3</v>
      </c>
    </row>
    <row r="24" spans="1:11">
      <c r="A24" s="522" t="s">
        <v>83</v>
      </c>
      <c r="B24" s="740">
        <v>1</v>
      </c>
      <c r="C24" s="740">
        <v>1</v>
      </c>
      <c r="D24" s="740">
        <v>1</v>
      </c>
      <c r="E24" s="642"/>
      <c r="F24" s="740">
        <v>1</v>
      </c>
      <c r="G24" s="740">
        <v>1</v>
      </c>
      <c r="H24" s="740">
        <v>1</v>
      </c>
      <c r="I24" s="740">
        <v>1</v>
      </c>
      <c r="J24" s="742">
        <v>1</v>
      </c>
      <c r="K24" s="628">
        <v>8</v>
      </c>
    </row>
    <row r="25" spans="1:11">
      <c r="A25" s="522" t="s">
        <v>1279</v>
      </c>
      <c r="B25" s="740">
        <v>1</v>
      </c>
      <c r="C25" s="740">
        <v>1</v>
      </c>
      <c r="D25" s="642"/>
      <c r="E25" s="642"/>
      <c r="F25" s="642"/>
      <c r="G25" s="642"/>
      <c r="H25" s="642"/>
      <c r="I25" s="740">
        <v>1</v>
      </c>
      <c r="J25" s="741"/>
      <c r="K25" s="628">
        <v>3</v>
      </c>
    </row>
    <row r="26" spans="1:11">
      <c r="A26" s="525" t="s">
        <v>549</v>
      </c>
      <c r="B26" s="217"/>
      <c r="C26" s="642"/>
      <c r="D26" s="642"/>
      <c r="E26" s="642"/>
      <c r="F26" s="642"/>
      <c r="G26" s="642"/>
      <c r="H26" s="642"/>
      <c r="I26" s="642"/>
      <c r="J26" s="742">
        <v>1</v>
      </c>
      <c r="K26" s="628">
        <v>1</v>
      </c>
    </row>
    <row r="27" spans="1:11">
      <c r="A27" s="525" t="s">
        <v>4110</v>
      </c>
      <c r="B27" s="217"/>
      <c r="C27" s="642"/>
      <c r="D27" s="642"/>
      <c r="E27" s="642"/>
      <c r="F27" s="642"/>
      <c r="G27" s="642"/>
      <c r="H27" s="642"/>
      <c r="I27" s="642"/>
      <c r="J27" s="742">
        <v>1</v>
      </c>
      <c r="K27" s="628">
        <v>1</v>
      </c>
    </row>
    <row r="28" spans="1:11">
      <c r="A28" s="522" t="s">
        <v>713</v>
      </c>
      <c r="B28" s="740">
        <v>1</v>
      </c>
      <c r="C28" s="740">
        <v>1</v>
      </c>
      <c r="D28" s="740">
        <v>1</v>
      </c>
      <c r="E28" s="740">
        <v>1</v>
      </c>
      <c r="F28" s="740">
        <v>1</v>
      </c>
      <c r="G28" s="740">
        <v>1</v>
      </c>
      <c r="H28" s="740">
        <v>1</v>
      </c>
      <c r="I28" s="740">
        <v>1</v>
      </c>
      <c r="J28" s="742">
        <v>1</v>
      </c>
      <c r="K28" s="628">
        <v>9</v>
      </c>
    </row>
    <row r="29" spans="1:11">
      <c r="A29" s="522" t="s">
        <v>1287</v>
      </c>
      <c r="B29" s="740">
        <v>1</v>
      </c>
      <c r="C29" s="740">
        <v>1</v>
      </c>
      <c r="D29" s="642"/>
      <c r="E29" s="642"/>
      <c r="F29" s="642"/>
      <c r="G29" s="642"/>
      <c r="H29" s="642"/>
      <c r="I29" s="740">
        <v>1</v>
      </c>
      <c r="J29" s="741"/>
      <c r="K29" s="628">
        <v>3</v>
      </c>
    </row>
    <row r="30" spans="1:11">
      <c r="A30" s="525" t="s">
        <v>84</v>
      </c>
      <c r="B30" s="740">
        <v>1</v>
      </c>
      <c r="C30" s="740">
        <v>1</v>
      </c>
      <c r="D30" s="740">
        <v>1</v>
      </c>
      <c r="E30" s="740">
        <v>1</v>
      </c>
      <c r="F30" s="740">
        <v>1</v>
      </c>
      <c r="G30" s="740">
        <v>1</v>
      </c>
      <c r="H30" s="740">
        <v>1</v>
      </c>
      <c r="I30" s="740">
        <v>1</v>
      </c>
      <c r="J30" s="742">
        <v>1</v>
      </c>
      <c r="K30" s="628">
        <v>9</v>
      </c>
    </row>
    <row r="31" spans="1:11">
      <c r="A31" s="744" t="s">
        <v>6333</v>
      </c>
      <c r="B31" s="642"/>
      <c r="C31" s="740">
        <v>1</v>
      </c>
      <c r="D31" s="642"/>
      <c r="E31" s="642"/>
      <c r="F31" s="642"/>
      <c r="G31" s="740">
        <v>1</v>
      </c>
      <c r="H31" s="642"/>
      <c r="I31" s="740">
        <v>1</v>
      </c>
      <c r="J31" s="741"/>
      <c r="K31" s="628">
        <v>3</v>
      </c>
    </row>
    <row r="32" spans="1:11">
      <c r="A32" s="522" t="s">
        <v>1073</v>
      </c>
      <c r="B32" s="740">
        <v>1</v>
      </c>
      <c r="C32" s="740">
        <v>1</v>
      </c>
      <c r="D32" s="642"/>
      <c r="E32" s="642"/>
      <c r="F32" s="642"/>
      <c r="G32" s="642"/>
      <c r="H32" s="642"/>
      <c r="I32" s="740">
        <v>1</v>
      </c>
      <c r="J32" s="741"/>
      <c r="K32" s="628">
        <v>3</v>
      </c>
    </row>
    <row r="33" spans="1:11">
      <c r="A33" s="522" t="s">
        <v>7139</v>
      </c>
      <c r="B33" s="642"/>
      <c r="C33" s="642"/>
      <c r="D33" s="740">
        <v>1</v>
      </c>
      <c r="E33" s="642"/>
      <c r="F33" s="642"/>
      <c r="G33" s="642"/>
      <c r="H33" s="642"/>
      <c r="I33" s="642"/>
      <c r="J33" s="741"/>
      <c r="K33" s="628">
        <v>1</v>
      </c>
    </row>
    <row r="34" spans="1:11">
      <c r="A34" s="743" t="s">
        <v>99</v>
      </c>
      <c r="B34" s="740">
        <v>1</v>
      </c>
      <c r="C34" s="740">
        <v>1</v>
      </c>
      <c r="D34" s="642"/>
      <c r="E34" s="642"/>
      <c r="F34" s="642"/>
      <c r="G34" s="642"/>
      <c r="H34" s="642"/>
      <c r="I34" s="740">
        <v>1</v>
      </c>
      <c r="J34" s="741"/>
      <c r="K34" s="628">
        <v>3</v>
      </c>
    </row>
    <row r="35" spans="1:11">
      <c r="A35" s="744" t="s">
        <v>730</v>
      </c>
      <c r="B35" s="642"/>
      <c r="C35" s="642"/>
      <c r="D35" s="642"/>
      <c r="E35" s="740">
        <v>1</v>
      </c>
      <c r="F35" s="642"/>
      <c r="G35" s="642"/>
      <c r="H35" s="642"/>
      <c r="I35" s="642"/>
      <c r="J35" s="741"/>
      <c r="K35" s="628">
        <v>1</v>
      </c>
    </row>
    <row r="36" spans="1:11">
      <c r="A36" s="522" t="s">
        <v>1078</v>
      </c>
      <c r="B36" s="740">
        <v>1</v>
      </c>
      <c r="C36" s="740">
        <v>1</v>
      </c>
      <c r="D36" s="642"/>
      <c r="E36" s="642"/>
      <c r="F36" s="642"/>
      <c r="G36" s="642"/>
      <c r="H36" s="642"/>
      <c r="I36" s="740">
        <v>1</v>
      </c>
      <c r="J36" s="741"/>
      <c r="K36" s="628">
        <v>3</v>
      </c>
    </row>
    <row r="37" spans="1:11">
      <c r="A37" s="522" t="s">
        <v>763</v>
      </c>
      <c r="B37" s="740">
        <v>1</v>
      </c>
      <c r="C37" s="642"/>
      <c r="D37" s="642"/>
      <c r="E37" s="642"/>
      <c r="F37" s="642"/>
      <c r="G37" s="740">
        <v>1</v>
      </c>
      <c r="H37" s="642"/>
      <c r="I37" s="642"/>
      <c r="J37" s="741"/>
      <c r="K37" s="628">
        <v>2</v>
      </c>
    </row>
    <row r="38" spans="1:11" s="121" customFormat="1">
      <c r="A38" s="522" t="s">
        <v>1300</v>
      </c>
      <c r="B38" s="740">
        <v>1</v>
      </c>
      <c r="C38" s="740">
        <v>1</v>
      </c>
      <c r="D38" s="642"/>
      <c r="E38" s="642"/>
      <c r="F38" s="642"/>
      <c r="G38" s="642"/>
      <c r="H38" s="642"/>
      <c r="I38" s="740">
        <v>1</v>
      </c>
      <c r="J38" s="741"/>
      <c r="K38" s="628">
        <v>3</v>
      </c>
    </row>
    <row r="39" spans="1:11" s="121" customFormat="1">
      <c r="A39" s="522" t="s">
        <v>85</v>
      </c>
      <c r="B39" s="740">
        <v>1</v>
      </c>
      <c r="C39" s="740">
        <v>1</v>
      </c>
      <c r="D39" s="740">
        <v>1</v>
      </c>
      <c r="E39" s="642"/>
      <c r="F39" s="740">
        <v>1</v>
      </c>
      <c r="G39" s="740">
        <v>1</v>
      </c>
      <c r="H39" s="642"/>
      <c r="I39" s="740">
        <v>1</v>
      </c>
      <c r="J39" s="741"/>
      <c r="K39" s="628">
        <v>6</v>
      </c>
    </row>
    <row r="40" spans="1:11" s="121" customFormat="1">
      <c r="A40" s="522" t="s">
        <v>1082</v>
      </c>
      <c r="B40" s="740">
        <v>1</v>
      </c>
      <c r="C40" s="740">
        <v>1</v>
      </c>
      <c r="D40" s="642"/>
      <c r="E40" s="642"/>
      <c r="F40" s="642"/>
      <c r="G40" s="642"/>
      <c r="H40" s="642"/>
      <c r="I40" s="740">
        <v>1</v>
      </c>
      <c r="J40" s="741"/>
      <c r="K40" s="628">
        <v>3</v>
      </c>
    </row>
    <row r="41" spans="1:11" s="121" customFormat="1">
      <c r="A41" s="525" t="s">
        <v>86</v>
      </c>
      <c r="B41" s="642"/>
      <c r="C41" s="642"/>
      <c r="D41" s="642"/>
      <c r="E41" s="642"/>
      <c r="F41" s="642"/>
      <c r="G41" s="642"/>
      <c r="H41" s="642"/>
      <c r="I41" s="740">
        <v>1</v>
      </c>
      <c r="J41" s="741"/>
      <c r="K41" s="628">
        <v>1</v>
      </c>
    </row>
    <row r="42" spans="1:11" s="121" customFormat="1">
      <c r="A42" s="522" t="s">
        <v>1306</v>
      </c>
      <c r="B42" s="740">
        <v>1</v>
      </c>
      <c r="C42" s="740">
        <v>1</v>
      </c>
      <c r="D42" s="642"/>
      <c r="E42" s="642"/>
      <c r="F42" s="642"/>
      <c r="G42" s="642"/>
      <c r="H42" s="642"/>
      <c r="I42" s="740">
        <v>1</v>
      </c>
      <c r="J42" s="741"/>
      <c r="K42" s="628">
        <v>3</v>
      </c>
    </row>
    <row r="43" spans="1:11" s="121" customFormat="1">
      <c r="A43" s="522" t="s">
        <v>4043</v>
      </c>
      <c r="B43" s="642"/>
      <c r="C43" s="642"/>
      <c r="D43" s="642"/>
      <c r="E43" s="642"/>
      <c r="F43" s="642"/>
      <c r="G43" s="642"/>
      <c r="H43" s="642"/>
      <c r="I43" s="642"/>
      <c r="J43" s="742">
        <v>1</v>
      </c>
      <c r="K43" s="628">
        <v>1</v>
      </c>
    </row>
    <row r="44" spans="1:11" s="121" customFormat="1">
      <c r="A44" s="747" t="s">
        <v>6544</v>
      </c>
      <c r="B44" s="740">
        <v>1</v>
      </c>
      <c r="C44" s="748"/>
      <c r="D44" s="748"/>
      <c r="E44" s="740">
        <v>1</v>
      </c>
      <c r="F44" s="740">
        <v>1</v>
      </c>
      <c r="G44" s="740">
        <v>1</v>
      </c>
      <c r="H44" s="740">
        <v>1</v>
      </c>
      <c r="I44" s="748"/>
      <c r="J44" s="742">
        <v>1</v>
      </c>
      <c r="K44" s="628">
        <v>6</v>
      </c>
    </row>
    <row r="45" spans="1:11" s="121" customFormat="1">
      <c r="A45" s="522" t="s">
        <v>4106</v>
      </c>
      <c r="B45" s="642"/>
      <c r="C45" s="642"/>
      <c r="D45" s="740">
        <v>1</v>
      </c>
      <c r="E45" s="642"/>
      <c r="F45" s="642"/>
      <c r="G45" s="642"/>
      <c r="H45" s="642"/>
      <c r="I45" s="642"/>
      <c r="J45" s="741"/>
      <c r="K45" s="628">
        <v>1</v>
      </c>
    </row>
    <row r="46" spans="1:11" s="121" customFormat="1">
      <c r="A46" s="522" t="s">
        <v>1312</v>
      </c>
      <c r="B46" s="740">
        <v>1</v>
      </c>
      <c r="C46" s="740">
        <v>1</v>
      </c>
      <c r="D46" s="642"/>
      <c r="E46" s="642"/>
      <c r="F46" s="642"/>
      <c r="G46" s="642"/>
      <c r="H46" s="642"/>
      <c r="I46" s="740">
        <v>1</v>
      </c>
      <c r="J46" s="741"/>
      <c r="K46" s="628">
        <v>3</v>
      </c>
    </row>
    <row r="47" spans="1:11" s="121" customFormat="1">
      <c r="A47" s="525" t="s">
        <v>716</v>
      </c>
      <c r="B47" s="642"/>
      <c r="C47" s="642"/>
      <c r="D47" s="642"/>
      <c r="E47" s="642"/>
      <c r="F47" s="642"/>
      <c r="G47" s="642"/>
      <c r="H47" s="642"/>
      <c r="I47" s="642"/>
      <c r="J47" s="742">
        <v>1</v>
      </c>
      <c r="K47" s="628">
        <v>1</v>
      </c>
    </row>
    <row r="48" spans="1:11" s="121" customFormat="1">
      <c r="A48" s="525" t="s">
        <v>7034</v>
      </c>
      <c r="B48" s="746"/>
      <c r="C48" s="642"/>
      <c r="D48" s="642"/>
      <c r="E48" s="642"/>
      <c r="F48" s="642"/>
      <c r="G48" s="642"/>
      <c r="H48" s="642"/>
      <c r="I48" s="642"/>
      <c r="J48" s="742">
        <v>1</v>
      </c>
      <c r="K48" s="628">
        <v>1</v>
      </c>
    </row>
    <row r="49" spans="1:11" s="441" customFormat="1">
      <c r="A49" s="522" t="s">
        <v>4058</v>
      </c>
      <c r="B49" s="642"/>
      <c r="C49" s="740">
        <v>1</v>
      </c>
      <c r="D49" s="642"/>
      <c r="E49" s="642"/>
      <c r="F49" s="642"/>
      <c r="G49" s="642"/>
      <c r="H49" s="642"/>
      <c r="I49" s="642"/>
      <c r="J49" s="741"/>
      <c r="K49" s="628">
        <v>1</v>
      </c>
    </row>
    <row r="50" spans="1:11" s="441" customFormat="1">
      <c r="A50" s="522" t="s">
        <v>7075</v>
      </c>
      <c r="B50" s="642"/>
      <c r="C50" s="740">
        <v>1</v>
      </c>
      <c r="D50" s="642"/>
      <c r="E50" s="642"/>
      <c r="F50" s="642"/>
      <c r="G50" s="642"/>
      <c r="H50" s="642"/>
      <c r="I50" s="642"/>
      <c r="J50" s="741"/>
      <c r="K50" s="628">
        <v>1</v>
      </c>
    </row>
    <row r="51" spans="1:11" s="441" customFormat="1">
      <c r="A51" s="522" t="s">
        <v>7077</v>
      </c>
      <c r="B51" s="642"/>
      <c r="C51" s="740">
        <v>1</v>
      </c>
      <c r="D51" s="642"/>
      <c r="E51" s="642"/>
      <c r="F51" s="642"/>
      <c r="G51" s="642"/>
      <c r="H51" s="642"/>
      <c r="I51" s="642"/>
      <c r="J51" s="741"/>
      <c r="K51" s="628">
        <v>1</v>
      </c>
    </row>
    <row r="52" spans="1:11" s="441" customFormat="1">
      <c r="A52" s="525" t="s">
        <v>4143</v>
      </c>
      <c r="B52" s="642"/>
      <c r="C52" s="642"/>
      <c r="D52" s="642"/>
      <c r="E52" s="642"/>
      <c r="F52" s="642"/>
      <c r="G52" s="642"/>
      <c r="H52" s="642"/>
      <c r="I52" s="642"/>
      <c r="J52" s="742">
        <v>1</v>
      </c>
      <c r="K52" s="628">
        <v>1</v>
      </c>
    </row>
    <row r="53" spans="1:11" s="441" customFormat="1">
      <c r="A53" s="522" t="s">
        <v>87</v>
      </c>
      <c r="B53" s="740">
        <v>1</v>
      </c>
      <c r="C53" s="740">
        <v>1</v>
      </c>
      <c r="D53" s="740">
        <v>1</v>
      </c>
      <c r="E53" s="642"/>
      <c r="F53" s="740">
        <v>1</v>
      </c>
      <c r="G53" s="740">
        <v>1</v>
      </c>
      <c r="H53" s="740">
        <v>1</v>
      </c>
      <c r="I53" s="740">
        <v>1</v>
      </c>
      <c r="J53" s="742">
        <v>1</v>
      </c>
      <c r="K53" s="628">
        <v>8</v>
      </c>
    </row>
    <row r="54" spans="1:11" s="441" customFormat="1">
      <c r="A54" s="525" t="s">
        <v>4142</v>
      </c>
      <c r="B54" s="642"/>
      <c r="C54" s="642"/>
      <c r="D54" s="642"/>
      <c r="E54" s="642"/>
      <c r="F54" s="642"/>
      <c r="G54" s="642"/>
      <c r="H54" s="642"/>
      <c r="I54" s="642"/>
      <c r="J54" s="742">
        <v>1</v>
      </c>
      <c r="K54" s="628">
        <v>1</v>
      </c>
    </row>
    <row r="55" spans="1:11" s="441" customFormat="1">
      <c r="A55" s="522" t="s">
        <v>540</v>
      </c>
      <c r="B55" s="740">
        <v>1</v>
      </c>
      <c r="C55" s="642"/>
      <c r="D55" s="642"/>
      <c r="E55" s="642"/>
      <c r="F55" s="642"/>
      <c r="G55" s="642"/>
      <c r="H55" s="642"/>
      <c r="I55" s="740">
        <v>1</v>
      </c>
      <c r="J55" s="742">
        <v>1</v>
      </c>
      <c r="K55" s="628">
        <v>3</v>
      </c>
    </row>
    <row r="56" spans="1:11" s="441" customFormat="1">
      <c r="A56" s="522" t="s">
        <v>4056</v>
      </c>
      <c r="B56" s="740">
        <v>1</v>
      </c>
      <c r="C56" s="642"/>
      <c r="D56" s="642"/>
      <c r="E56" s="642"/>
      <c r="F56" s="642"/>
      <c r="G56" s="642"/>
      <c r="H56" s="642"/>
      <c r="I56" s="642"/>
      <c r="J56" s="741"/>
      <c r="K56" s="628">
        <v>1</v>
      </c>
    </row>
    <row r="57" spans="1:11" s="441" customFormat="1">
      <c r="A57" s="522" t="s">
        <v>365</v>
      </c>
      <c r="B57" s="642"/>
      <c r="C57" s="642"/>
      <c r="D57" s="740">
        <v>1</v>
      </c>
      <c r="E57" s="642"/>
      <c r="F57" s="642"/>
      <c r="G57" s="642"/>
      <c r="H57" s="642"/>
      <c r="I57" s="642"/>
      <c r="J57" s="741"/>
      <c r="K57" s="628">
        <v>1</v>
      </c>
    </row>
    <row r="58" spans="1:11" s="441" customFormat="1">
      <c r="A58" s="525" t="s">
        <v>6334</v>
      </c>
      <c r="B58" s="217"/>
      <c r="C58" s="740">
        <v>1</v>
      </c>
      <c r="D58" s="642"/>
      <c r="E58" s="642"/>
      <c r="F58" s="642"/>
      <c r="G58" s="642"/>
      <c r="H58" s="642"/>
      <c r="I58" s="642"/>
      <c r="J58" s="741"/>
      <c r="K58" s="628">
        <v>1</v>
      </c>
    </row>
    <row r="59" spans="1:11" s="441" customFormat="1">
      <c r="A59" s="525" t="s">
        <v>4076</v>
      </c>
      <c r="B59"/>
      <c r="C59" s="642"/>
      <c r="D59" s="642"/>
      <c r="E59" s="642"/>
      <c r="F59" s="642"/>
      <c r="G59" s="642"/>
      <c r="H59" s="642"/>
      <c r="I59" s="642"/>
      <c r="J59" s="742">
        <v>1</v>
      </c>
      <c r="K59" s="628">
        <v>1</v>
      </c>
    </row>
    <row r="60" spans="1:11" s="441" customFormat="1">
      <c r="A60" s="525" t="s">
        <v>487</v>
      </c>
      <c r="B60"/>
      <c r="C60" s="642"/>
      <c r="D60" s="642"/>
      <c r="E60" s="642"/>
      <c r="F60" s="642"/>
      <c r="G60" s="642"/>
      <c r="H60" s="642"/>
      <c r="I60" s="642"/>
      <c r="J60" s="742">
        <v>1</v>
      </c>
      <c r="K60" s="628">
        <v>1</v>
      </c>
    </row>
    <row r="61" spans="1:11" s="441" customFormat="1">
      <c r="A61" s="522" t="s">
        <v>777</v>
      </c>
      <c r="B61" s="740">
        <v>1</v>
      </c>
      <c r="C61" s="740">
        <v>1</v>
      </c>
      <c r="D61" s="642"/>
      <c r="E61" s="642"/>
      <c r="F61" s="642"/>
      <c r="G61" s="642"/>
      <c r="H61" s="642"/>
      <c r="I61" s="642"/>
      <c r="J61" s="741"/>
      <c r="K61" s="628">
        <v>2</v>
      </c>
    </row>
    <row r="62" spans="1:11" s="441" customFormat="1">
      <c r="A62" s="525" t="s">
        <v>7112</v>
      </c>
      <c r="B62" s="642"/>
      <c r="C62" s="642"/>
      <c r="D62" s="642"/>
      <c r="E62" s="642"/>
      <c r="F62" s="642"/>
      <c r="G62" s="642"/>
      <c r="H62" s="642"/>
      <c r="I62" s="642"/>
      <c r="J62" s="740">
        <v>1</v>
      </c>
      <c r="K62" s="628">
        <v>1</v>
      </c>
    </row>
    <row r="63" spans="1:11" s="441" customFormat="1">
      <c r="A63" s="522" t="s">
        <v>4057</v>
      </c>
      <c r="B63" s="740">
        <v>1</v>
      </c>
      <c r="C63" s="740">
        <v>1</v>
      </c>
      <c r="D63" s="642"/>
      <c r="E63" s="642"/>
      <c r="F63" s="642"/>
      <c r="G63" s="642"/>
      <c r="H63" s="642"/>
      <c r="I63" s="642"/>
      <c r="J63" s="642"/>
      <c r="K63" s="628">
        <v>2</v>
      </c>
    </row>
    <row r="64" spans="1:11" s="441" customFormat="1">
      <c r="A64" s="525" t="s">
        <v>7032</v>
      </c>
      <c r="B64"/>
      <c r="C64" s="642"/>
      <c r="D64" s="642"/>
      <c r="E64" s="642"/>
      <c r="F64" s="642"/>
      <c r="G64" s="642"/>
      <c r="H64" s="642"/>
      <c r="I64" s="642"/>
      <c r="J64" s="742">
        <v>1</v>
      </c>
      <c r="K64" s="628">
        <v>1</v>
      </c>
    </row>
    <row r="65" spans="1:11" s="441" customFormat="1">
      <c r="A65" s="522" t="s">
        <v>1317</v>
      </c>
      <c r="B65" s="740">
        <v>1</v>
      </c>
      <c r="C65" s="740">
        <v>1</v>
      </c>
      <c r="D65" s="642"/>
      <c r="E65" s="642"/>
      <c r="F65" s="642"/>
      <c r="G65" s="642"/>
      <c r="H65" s="642"/>
      <c r="I65" s="740">
        <v>1</v>
      </c>
      <c r="J65" s="741"/>
      <c r="K65" s="628">
        <v>3</v>
      </c>
    </row>
    <row r="66" spans="1:11" s="441" customFormat="1">
      <c r="A66" s="525" t="s">
        <v>4141</v>
      </c>
      <c r="B66" s="642"/>
      <c r="C66" s="642"/>
      <c r="D66" s="642"/>
      <c r="E66" s="642"/>
      <c r="F66" s="642"/>
      <c r="G66" s="642"/>
      <c r="H66" s="642"/>
      <c r="I66" s="642"/>
      <c r="J66" s="742">
        <v>1</v>
      </c>
      <c r="K66" s="628">
        <v>1</v>
      </c>
    </row>
    <row r="67" spans="1:11" s="441" customFormat="1">
      <c r="A67" s="522" t="s">
        <v>361</v>
      </c>
      <c r="B67" s="642"/>
      <c r="C67" s="642"/>
      <c r="D67" s="740">
        <v>1</v>
      </c>
      <c r="E67" s="642"/>
      <c r="F67" s="642"/>
      <c r="G67" s="642"/>
      <c r="H67" s="642"/>
      <c r="I67" s="642"/>
      <c r="J67" s="741"/>
      <c r="K67" s="628">
        <v>1</v>
      </c>
    </row>
    <row r="68" spans="1:11" s="441" customFormat="1">
      <c r="A68" s="522" t="s">
        <v>4596</v>
      </c>
      <c r="B68" s="740">
        <v>1</v>
      </c>
      <c r="C68" s="740">
        <v>1</v>
      </c>
      <c r="D68" s="642"/>
      <c r="E68" s="642"/>
      <c r="F68" s="642"/>
      <c r="G68" s="642"/>
      <c r="H68" s="642"/>
      <c r="I68" s="740">
        <v>1</v>
      </c>
      <c r="J68" s="741"/>
      <c r="K68" s="628">
        <v>3</v>
      </c>
    </row>
    <row r="69" spans="1:11" s="441" customFormat="1">
      <c r="A69" s="749" t="s">
        <v>6894</v>
      </c>
      <c r="B69" s="750">
        <v>26</v>
      </c>
      <c r="C69" s="750">
        <v>27</v>
      </c>
      <c r="D69" s="750">
        <v>10</v>
      </c>
      <c r="E69" s="750">
        <v>5</v>
      </c>
      <c r="F69" s="750">
        <v>6</v>
      </c>
      <c r="G69" s="750">
        <v>8</v>
      </c>
      <c r="H69" s="750">
        <v>5</v>
      </c>
      <c r="I69" s="750">
        <v>22</v>
      </c>
      <c r="J69" s="750">
        <v>20</v>
      </c>
      <c r="K69" s="750">
        <v>129</v>
      </c>
    </row>
    <row r="70" spans="1:11" s="441" customFormat="1">
      <c r="A70" s="225"/>
      <c r="B70" s="225"/>
      <c r="C70" s="440"/>
    </row>
    <row r="71" spans="1:11" s="121" customFormat="1">
      <c r="A71" s="193"/>
      <c r="B71" s="193"/>
    </row>
  </sheetData>
  <sortState ref="A18:K68">
    <sortCondition ref="A18:A68"/>
  </sortState>
  <mergeCells count="3">
    <mergeCell ref="A4:K4"/>
    <mergeCell ref="A16:K16"/>
    <mergeCell ref="A1:F1"/>
  </mergeCells>
  <conditionalFormatting sqref="A49:A50">
    <cfRule type="duplicateValues" dxfId="206" priority="490"/>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249977111117893"/>
  </sheetPr>
  <dimension ref="A1:DC54"/>
  <sheetViews>
    <sheetView workbookViewId="0">
      <selection sqref="A1:F1"/>
    </sheetView>
  </sheetViews>
  <sheetFormatPr defaultColWidth="14.7109375" defaultRowHeight="14.25"/>
  <cols>
    <col min="1" max="1" width="101.140625" style="163" customWidth="1"/>
    <col min="2" max="84" width="14.7109375" style="162" hidden="1" customWidth="1"/>
    <col min="85" max="89" width="14.7109375" style="162" customWidth="1"/>
    <col min="90" max="91" width="14.7109375" style="162"/>
    <col min="92" max="94" width="15.5703125" style="162" customWidth="1"/>
    <col min="95" max="95" width="100.5703125" style="163" customWidth="1"/>
    <col min="96" max="16384" width="14.7109375" style="163"/>
  </cols>
  <sheetData>
    <row r="1" spans="1:107" s="175" customFormat="1" ht="33" customHeight="1">
      <c r="A1" s="979" t="s">
        <v>4437</v>
      </c>
      <c r="B1" s="979"/>
      <c r="C1" s="979"/>
      <c r="D1" s="979"/>
      <c r="E1" s="979"/>
      <c r="F1" s="979"/>
      <c r="G1" s="905"/>
      <c r="H1" s="905"/>
      <c r="I1" s="905"/>
      <c r="J1" s="905"/>
      <c r="K1" s="905"/>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CQ1" s="175" t="s">
        <v>28</v>
      </c>
    </row>
    <row r="2" spans="1:107" s="319" customFormat="1" ht="15.75" customHeigh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3"/>
      <c r="CP2" s="983"/>
      <c r="CQ2" s="318"/>
    </row>
    <row r="3" spans="1:107" ht="15" customHeight="1">
      <c r="A3" s="751" t="s">
        <v>6287</v>
      </c>
      <c r="B3" s="752" t="s">
        <v>4533</v>
      </c>
      <c r="C3" s="752" t="s">
        <v>4533</v>
      </c>
      <c r="D3" s="752" t="s">
        <v>4533</v>
      </c>
      <c r="E3" s="752" t="s">
        <v>4533</v>
      </c>
      <c r="F3" s="752" t="s">
        <v>4533</v>
      </c>
      <c r="G3" s="752" t="s">
        <v>4533</v>
      </c>
      <c r="H3" s="752" t="s">
        <v>4533</v>
      </c>
      <c r="I3" s="752" t="s">
        <v>4533</v>
      </c>
      <c r="J3" s="752" t="s">
        <v>4533</v>
      </c>
      <c r="K3" s="752" t="s">
        <v>4533</v>
      </c>
      <c r="L3" s="752" t="s">
        <v>4533</v>
      </c>
      <c r="M3" s="752" t="s">
        <v>4533</v>
      </c>
      <c r="N3" s="752" t="s">
        <v>4533</v>
      </c>
      <c r="O3" s="752" t="s">
        <v>4533</v>
      </c>
      <c r="P3" s="752" t="s">
        <v>4533</v>
      </c>
      <c r="Q3" s="752" t="s">
        <v>4533</v>
      </c>
      <c r="R3" s="752" t="s">
        <v>4533</v>
      </c>
      <c r="S3" s="752" t="s">
        <v>4533</v>
      </c>
      <c r="T3" s="752" t="s">
        <v>4533</v>
      </c>
      <c r="U3" s="752" t="s">
        <v>4533</v>
      </c>
      <c r="V3" s="752" t="s">
        <v>4533</v>
      </c>
      <c r="W3" s="752" t="s">
        <v>4533</v>
      </c>
      <c r="X3" s="752" t="s">
        <v>4533</v>
      </c>
      <c r="Y3" s="752" t="s">
        <v>4533</v>
      </c>
      <c r="Z3" s="752" t="s">
        <v>4533</v>
      </c>
      <c r="AA3" s="752" t="s">
        <v>4533</v>
      </c>
      <c r="AB3" s="752" t="s">
        <v>4533</v>
      </c>
      <c r="AC3" s="752" t="s">
        <v>4533</v>
      </c>
      <c r="AD3" s="752" t="s">
        <v>4533</v>
      </c>
      <c r="AE3" s="752" t="s">
        <v>4533</v>
      </c>
      <c r="AF3" s="752" t="s">
        <v>4533</v>
      </c>
      <c r="AG3" s="752" t="s">
        <v>4533</v>
      </c>
      <c r="AH3" s="752" t="s">
        <v>4533</v>
      </c>
      <c r="AI3" s="752" t="s">
        <v>4533</v>
      </c>
      <c r="AJ3" s="752" t="s">
        <v>4533</v>
      </c>
      <c r="AK3" s="752" t="s">
        <v>4533</v>
      </c>
      <c r="AL3" s="752" t="s">
        <v>4533</v>
      </c>
      <c r="AM3" s="752" t="s">
        <v>4533</v>
      </c>
      <c r="AN3" s="752" t="s">
        <v>4533</v>
      </c>
      <c r="AO3" s="752" t="s">
        <v>4533</v>
      </c>
      <c r="AP3" s="752" t="s">
        <v>4533</v>
      </c>
      <c r="AQ3" s="752" t="s">
        <v>4533</v>
      </c>
      <c r="AR3" s="752" t="s">
        <v>4533</v>
      </c>
      <c r="AS3" s="752" t="s">
        <v>4533</v>
      </c>
      <c r="AT3" s="752" t="s">
        <v>4533</v>
      </c>
      <c r="AU3" s="752" t="s">
        <v>4533</v>
      </c>
      <c r="AV3" s="752" t="s">
        <v>4533</v>
      </c>
      <c r="AW3" s="752" t="s">
        <v>4533</v>
      </c>
      <c r="AX3" s="752" t="s">
        <v>4533</v>
      </c>
      <c r="AY3" s="752" t="s">
        <v>4533</v>
      </c>
      <c r="AZ3" s="752" t="s">
        <v>4533</v>
      </c>
      <c r="BA3" s="752" t="s">
        <v>4533</v>
      </c>
      <c r="BB3" s="752" t="s">
        <v>4533</v>
      </c>
      <c r="BC3" s="752" t="s">
        <v>4533</v>
      </c>
      <c r="BD3" s="752" t="s">
        <v>4533</v>
      </c>
      <c r="BE3" s="752" t="s">
        <v>4533</v>
      </c>
      <c r="BF3" s="752" t="s">
        <v>4533</v>
      </c>
      <c r="BG3" s="752" t="s">
        <v>4533</v>
      </c>
      <c r="BH3" s="752" t="s">
        <v>4533</v>
      </c>
      <c r="BI3" s="752" t="s">
        <v>4533</v>
      </c>
      <c r="BJ3" s="752" t="s">
        <v>4533</v>
      </c>
      <c r="BK3" s="752" t="s">
        <v>4533</v>
      </c>
      <c r="BL3" s="752" t="s">
        <v>4533</v>
      </c>
      <c r="BM3" s="752" t="s">
        <v>4533</v>
      </c>
      <c r="BN3" s="752" t="s">
        <v>4533</v>
      </c>
      <c r="BO3" s="752" t="s">
        <v>4533</v>
      </c>
      <c r="BP3" s="752" t="s">
        <v>4533</v>
      </c>
      <c r="BQ3" s="752" t="s">
        <v>4533</v>
      </c>
      <c r="BR3" s="752" t="s">
        <v>4533</v>
      </c>
      <c r="BS3" s="752" t="s">
        <v>4533</v>
      </c>
      <c r="BT3" s="752" t="s">
        <v>4533</v>
      </c>
      <c r="BU3" s="752" t="s">
        <v>4533</v>
      </c>
      <c r="BV3" s="752" t="s">
        <v>4533</v>
      </c>
      <c r="BW3" s="752" t="s">
        <v>4533</v>
      </c>
      <c r="BX3" s="752" t="s">
        <v>4533</v>
      </c>
      <c r="BY3" s="752" t="s">
        <v>4533</v>
      </c>
      <c r="BZ3" s="752" t="s">
        <v>4533</v>
      </c>
      <c r="CA3" s="752" t="s">
        <v>4533</v>
      </c>
      <c r="CB3" s="752" t="s">
        <v>4533</v>
      </c>
      <c r="CC3" s="752" t="s">
        <v>4533</v>
      </c>
      <c r="CD3" s="752" t="s">
        <v>4533</v>
      </c>
      <c r="CE3" s="752" t="s">
        <v>4533</v>
      </c>
      <c r="CF3" s="752" t="s">
        <v>4533</v>
      </c>
      <c r="CG3" s="752" t="s">
        <v>4533</v>
      </c>
      <c r="CH3" s="752" t="s">
        <v>4533</v>
      </c>
      <c r="CI3" s="752" t="s">
        <v>4533</v>
      </c>
      <c r="CJ3" s="752" t="s">
        <v>4533</v>
      </c>
      <c r="CK3" s="752" t="s">
        <v>4533</v>
      </c>
      <c r="CL3" s="752" t="s">
        <v>4533</v>
      </c>
      <c r="CM3" s="752" t="s">
        <v>4533</v>
      </c>
      <c r="CN3" s="752" t="s">
        <v>4533</v>
      </c>
      <c r="CO3" s="752" t="s">
        <v>4533</v>
      </c>
      <c r="CP3" s="752" t="s">
        <v>4533</v>
      </c>
      <c r="CQ3" s="985" t="s">
        <v>6288</v>
      </c>
    </row>
    <row r="4" spans="1:107" s="164" customFormat="1">
      <c r="A4" s="753" t="s">
        <v>4438</v>
      </c>
      <c r="B4" s="754" t="s">
        <v>4439</v>
      </c>
      <c r="C4" s="754" t="s">
        <v>4440</v>
      </c>
      <c r="D4" s="754" t="s">
        <v>4441</v>
      </c>
      <c r="E4" s="754" t="s">
        <v>4442</v>
      </c>
      <c r="F4" s="754" t="s">
        <v>4443</v>
      </c>
      <c r="G4" s="754" t="s">
        <v>4444</v>
      </c>
      <c r="H4" s="754" t="s">
        <v>4445</v>
      </c>
      <c r="I4" s="754" t="s">
        <v>4446</v>
      </c>
      <c r="J4" s="754" t="s">
        <v>4447</v>
      </c>
      <c r="K4" s="754" t="s">
        <v>4448</v>
      </c>
      <c r="L4" s="754" t="s">
        <v>4449</v>
      </c>
      <c r="M4" s="754" t="s">
        <v>4450</v>
      </c>
      <c r="N4" s="754" t="s">
        <v>4451</v>
      </c>
      <c r="O4" s="754" t="s">
        <v>4452</v>
      </c>
      <c r="P4" s="754" t="s">
        <v>4453</v>
      </c>
      <c r="Q4" s="754" t="s">
        <v>4454</v>
      </c>
      <c r="R4" s="754" t="s">
        <v>4455</v>
      </c>
      <c r="S4" s="754" t="s">
        <v>4456</v>
      </c>
      <c r="T4" s="754" t="s">
        <v>4457</v>
      </c>
      <c r="U4" s="754" t="s">
        <v>4458</v>
      </c>
      <c r="V4" s="754" t="s">
        <v>4459</v>
      </c>
      <c r="W4" s="754" t="s">
        <v>4460</v>
      </c>
      <c r="X4" s="754" t="s">
        <v>4461</v>
      </c>
      <c r="Y4" s="754" t="s">
        <v>4462</v>
      </c>
      <c r="Z4" s="754" t="s">
        <v>4463</v>
      </c>
      <c r="AA4" s="754" t="s">
        <v>4464</v>
      </c>
      <c r="AB4" s="754" t="s">
        <v>4465</v>
      </c>
      <c r="AC4" s="754" t="s">
        <v>4466</v>
      </c>
      <c r="AD4" s="754" t="s">
        <v>4467</v>
      </c>
      <c r="AE4" s="754" t="s">
        <v>4468</v>
      </c>
      <c r="AF4" s="754" t="s">
        <v>4469</v>
      </c>
      <c r="AG4" s="754" t="s">
        <v>4470</v>
      </c>
      <c r="AH4" s="754" t="s">
        <v>4471</v>
      </c>
      <c r="AI4" s="754" t="s">
        <v>4472</v>
      </c>
      <c r="AJ4" s="754" t="s">
        <v>4473</v>
      </c>
      <c r="AK4" s="754" t="s">
        <v>4474</v>
      </c>
      <c r="AL4" s="754" t="s">
        <v>4475</v>
      </c>
      <c r="AM4" s="754" t="s">
        <v>4476</v>
      </c>
      <c r="AN4" s="754" t="s">
        <v>4477</v>
      </c>
      <c r="AO4" s="754" t="s">
        <v>4478</v>
      </c>
      <c r="AP4" s="754" t="s">
        <v>4479</v>
      </c>
      <c r="AQ4" s="754" t="s">
        <v>4480</v>
      </c>
      <c r="AR4" s="754" t="s">
        <v>4481</v>
      </c>
      <c r="AS4" s="754" t="s">
        <v>4482</v>
      </c>
      <c r="AT4" s="754" t="s">
        <v>4483</v>
      </c>
      <c r="AU4" s="754" t="s">
        <v>4484</v>
      </c>
      <c r="AV4" s="754" t="s">
        <v>4485</v>
      </c>
      <c r="AW4" s="754" t="s">
        <v>4486</v>
      </c>
      <c r="AX4" s="754" t="s">
        <v>4487</v>
      </c>
      <c r="AY4" s="754" t="s">
        <v>4488</v>
      </c>
      <c r="AZ4" s="754" t="s">
        <v>4489</v>
      </c>
      <c r="BA4" s="754" t="s">
        <v>4490</v>
      </c>
      <c r="BB4" s="754" t="s">
        <v>4491</v>
      </c>
      <c r="BC4" s="754" t="s">
        <v>4492</v>
      </c>
      <c r="BD4" s="754" t="s">
        <v>4493</v>
      </c>
      <c r="BE4" s="754" t="s">
        <v>4494</v>
      </c>
      <c r="BF4" s="754" t="s">
        <v>4495</v>
      </c>
      <c r="BG4" s="754" t="s">
        <v>4496</v>
      </c>
      <c r="BH4" s="754" t="s">
        <v>4497</v>
      </c>
      <c r="BI4" s="754" t="s">
        <v>4498</v>
      </c>
      <c r="BJ4" s="754" t="s">
        <v>4499</v>
      </c>
      <c r="BK4" s="754" t="s">
        <v>4500</v>
      </c>
      <c r="BL4" s="754" t="s">
        <v>4501</v>
      </c>
      <c r="BM4" s="754" t="s">
        <v>4502</v>
      </c>
      <c r="BN4" s="754" t="s">
        <v>4503</v>
      </c>
      <c r="BO4" s="754" t="s">
        <v>4504</v>
      </c>
      <c r="BP4" s="754" t="s">
        <v>4505</v>
      </c>
      <c r="BQ4" s="754" t="s">
        <v>4506</v>
      </c>
      <c r="BR4" s="754" t="s">
        <v>4507</v>
      </c>
      <c r="BS4" s="754" t="s">
        <v>4508</v>
      </c>
      <c r="BT4" s="754" t="s">
        <v>4509</v>
      </c>
      <c r="BU4" s="754" t="s">
        <v>4510</v>
      </c>
      <c r="BV4" s="754" t="s">
        <v>4511</v>
      </c>
      <c r="BW4" s="754" t="s">
        <v>4512</v>
      </c>
      <c r="BX4" s="754" t="s">
        <v>4513</v>
      </c>
      <c r="BY4" s="754" t="s">
        <v>4514</v>
      </c>
      <c r="BZ4" s="754" t="s">
        <v>4515</v>
      </c>
      <c r="CA4" s="754" t="s">
        <v>4516</v>
      </c>
      <c r="CB4" s="754" t="s">
        <v>4517</v>
      </c>
      <c r="CC4" s="754" t="s">
        <v>4518</v>
      </c>
      <c r="CD4" s="754" t="s">
        <v>4519</v>
      </c>
      <c r="CE4" s="754" t="s">
        <v>4520</v>
      </c>
      <c r="CF4" s="754" t="s">
        <v>4521</v>
      </c>
      <c r="CG4" s="754" t="s">
        <v>4522</v>
      </c>
      <c r="CH4" s="754" t="s">
        <v>4523</v>
      </c>
      <c r="CI4" s="754" t="s">
        <v>4524</v>
      </c>
      <c r="CJ4" s="754" t="s">
        <v>4525</v>
      </c>
      <c r="CK4" s="754" t="s">
        <v>4526</v>
      </c>
      <c r="CL4" s="754" t="s">
        <v>4527</v>
      </c>
      <c r="CM4" s="754" t="s">
        <v>4528</v>
      </c>
      <c r="CN4" s="754" t="s">
        <v>4529</v>
      </c>
      <c r="CO4" s="754" t="s">
        <v>4530</v>
      </c>
      <c r="CP4" s="754" t="s">
        <v>6885</v>
      </c>
      <c r="CQ4" s="985"/>
      <c r="CR4" s="163"/>
    </row>
    <row r="5" spans="1:107" ht="14.25" customHeight="1">
      <c r="A5" s="755" t="s">
        <v>4534</v>
      </c>
      <c r="B5" s="756">
        <v>90.168000000000006</v>
      </c>
      <c r="C5" s="756">
        <v>161.32599999999999</v>
      </c>
      <c r="D5" s="756">
        <v>204.88</v>
      </c>
      <c r="E5" s="756">
        <v>217.06200000000001</v>
      </c>
      <c r="F5" s="756">
        <v>229.36199999999999</v>
      </c>
      <c r="G5" s="756">
        <v>140.40199999999999</v>
      </c>
      <c r="H5" s="756">
        <v>129.9</v>
      </c>
      <c r="I5" s="756">
        <v>162.244</v>
      </c>
      <c r="J5" s="756">
        <v>213.452</v>
      </c>
      <c r="K5" s="756">
        <v>248.22</v>
      </c>
      <c r="L5" s="756">
        <v>279.11799999999999</v>
      </c>
      <c r="M5" s="756">
        <v>371.64400000000001</v>
      </c>
      <c r="N5" s="756">
        <v>394.08600000000001</v>
      </c>
      <c r="O5" s="756">
        <v>461.80599999999998</v>
      </c>
      <c r="P5" s="756">
        <v>585.66200000000003</v>
      </c>
      <c r="Q5" s="756">
        <v>686.85400000000004</v>
      </c>
      <c r="R5" s="756">
        <v>870.31400000000008</v>
      </c>
      <c r="S5" s="756">
        <v>1133.922</v>
      </c>
      <c r="T5" s="756">
        <v>1552.556</v>
      </c>
      <c r="U5" s="756">
        <v>1936.5379999999998</v>
      </c>
      <c r="V5" s="756">
        <v>2466.402</v>
      </c>
      <c r="W5" s="756">
        <v>3116.2380000000003</v>
      </c>
      <c r="X5" s="756">
        <v>3579.1580000000004</v>
      </c>
      <c r="Y5" s="756">
        <v>3933.7220000000002</v>
      </c>
      <c r="Z5" s="756">
        <v>5158.0879999999997</v>
      </c>
      <c r="AA5" s="756">
        <v>6026.7259999999997</v>
      </c>
      <c r="AB5" s="756">
        <v>6963.7560000000012</v>
      </c>
      <c r="AC5" s="756">
        <v>7230.2420000000002</v>
      </c>
      <c r="AD5" s="756">
        <v>7978.6360000000004</v>
      </c>
      <c r="AE5" s="756">
        <v>9432.6260000000002</v>
      </c>
      <c r="AF5" s="756">
        <v>9917.4480000000003</v>
      </c>
      <c r="AG5" s="756">
        <v>11585.788</v>
      </c>
      <c r="AH5" s="756">
        <v>12766.204</v>
      </c>
      <c r="AI5" s="756">
        <v>14963.606</v>
      </c>
      <c r="AJ5" s="756">
        <v>16384.59</v>
      </c>
      <c r="AK5" s="756">
        <v>18561.666000000001</v>
      </c>
      <c r="AL5" s="756">
        <v>19898.385999999999</v>
      </c>
      <c r="AM5" s="756">
        <v>22778.376</v>
      </c>
      <c r="AN5" s="756">
        <v>28686.39</v>
      </c>
      <c r="AO5" s="756">
        <v>27683.521000000001</v>
      </c>
      <c r="AP5" s="756">
        <v>30206.350000000002</v>
      </c>
      <c r="AQ5" s="756">
        <v>33151.593999999997</v>
      </c>
      <c r="AR5" s="756">
        <v>35391</v>
      </c>
      <c r="AS5" s="756">
        <v>40325</v>
      </c>
      <c r="AT5" s="756">
        <v>46137</v>
      </c>
      <c r="AU5" s="756">
        <v>52600</v>
      </c>
      <c r="AV5" s="756">
        <v>59219</v>
      </c>
      <c r="AW5" s="756">
        <v>74458</v>
      </c>
      <c r="AX5" s="756">
        <v>89102</v>
      </c>
      <c r="AY5" s="756">
        <v>103938.00016</v>
      </c>
      <c r="AZ5" s="756">
        <v>120850</v>
      </c>
      <c r="BA5" s="756">
        <v>135451</v>
      </c>
      <c r="BB5" s="756">
        <v>146029</v>
      </c>
      <c r="BC5" s="756">
        <v>157100</v>
      </c>
      <c r="BD5" s="756">
        <v>178594</v>
      </c>
      <c r="BE5" s="756">
        <v>231567</v>
      </c>
      <c r="BF5" s="756">
        <v>265191</v>
      </c>
      <c r="BG5" s="756">
        <v>331615.2</v>
      </c>
      <c r="BH5" s="756">
        <v>324722</v>
      </c>
      <c r="BI5" s="756">
        <v>344284</v>
      </c>
      <c r="BJ5" s="756">
        <v>367757</v>
      </c>
      <c r="BK5" s="756">
        <v>347641</v>
      </c>
      <c r="BL5" s="756">
        <v>347855</v>
      </c>
      <c r="BM5" s="756">
        <v>375161</v>
      </c>
      <c r="BN5" s="756">
        <v>414360</v>
      </c>
      <c r="BO5" s="756">
        <v>443264</v>
      </c>
      <c r="BP5" s="756">
        <v>454251</v>
      </c>
      <c r="BQ5" s="756">
        <v>456089</v>
      </c>
      <c r="BR5" s="756">
        <v>461583</v>
      </c>
      <c r="BS5" s="756">
        <v>417597</v>
      </c>
      <c r="BT5" s="756">
        <v>444502</v>
      </c>
      <c r="BU5" s="756">
        <v>466837</v>
      </c>
      <c r="BV5" s="756">
        <v>475390</v>
      </c>
      <c r="BW5" s="756">
        <v>617093</v>
      </c>
      <c r="BX5" s="756">
        <v>611042</v>
      </c>
      <c r="BY5" s="756">
        <v>612491</v>
      </c>
      <c r="BZ5" s="756">
        <v>639264</v>
      </c>
      <c r="CA5" s="756">
        <v>568646</v>
      </c>
      <c r="CB5" s="756">
        <v>577138</v>
      </c>
      <c r="CC5" s="756">
        <v>593928</v>
      </c>
      <c r="CD5" s="756">
        <v>610060</v>
      </c>
      <c r="CE5" s="756">
        <v>663160</v>
      </c>
      <c r="CF5" s="756">
        <v>668120</v>
      </c>
      <c r="CG5" s="756">
        <v>704884</v>
      </c>
      <c r="CH5" s="756">
        <v>720415</v>
      </c>
      <c r="CI5" s="756">
        <v>724939</v>
      </c>
      <c r="CJ5" s="756">
        <v>733817</v>
      </c>
      <c r="CK5" s="756">
        <v>778177</v>
      </c>
      <c r="CL5" s="756">
        <v>745268</v>
      </c>
      <c r="CM5" s="756">
        <v>750281</v>
      </c>
      <c r="CN5" s="756">
        <v>787267</v>
      </c>
      <c r="CO5" s="756">
        <v>793549</v>
      </c>
      <c r="CP5" s="756">
        <v>834561</v>
      </c>
      <c r="CQ5" s="986" t="s">
        <v>4556</v>
      </c>
    </row>
    <row r="6" spans="1:107">
      <c r="A6" s="755" t="s">
        <v>4535</v>
      </c>
      <c r="B6" s="756">
        <v>0</v>
      </c>
      <c r="C6" s="756">
        <v>4.5220000000000002</v>
      </c>
      <c r="D6" s="756">
        <v>4.4000000000000004</v>
      </c>
      <c r="E6" s="756">
        <v>67.932000000000002</v>
      </c>
      <c r="F6" s="756">
        <v>84.278000000000006</v>
      </c>
      <c r="G6" s="756">
        <v>104.346</v>
      </c>
      <c r="H6" s="756">
        <v>106.498</v>
      </c>
      <c r="I6" s="756">
        <v>89.17</v>
      </c>
      <c r="J6" s="756">
        <v>87.768000000000001</v>
      </c>
      <c r="K6" s="756">
        <v>114.82</v>
      </c>
      <c r="L6" s="756">
        <v>119.49</v>
      </c>
      <c r="M6" s="756">
        <v>157.358</v>
      </c>
      <c r="N6" s="756">
        <v>155.37</v>
      </c>
      <c r="O6" s="756">
        <v>148.06</v>
      </c>
      <c r="P6" s="756">
        <v>141.99199999999999</v>
      </c>
      <c r="Q6" s="756">
        <v>168.184</v>
      </c>
      <c r="R6" s="756">
        <v>212.25200000000001</v>
      </c>
      <c r="S6" s="756">
        <v>231.77600000000001</v>
      </c>
      <c r="T6" s="756">
        <v>289.99400000000003</v>
      </c>
      <c r="U6" s="756">
        <v>179.548</v>
      </c>
      <c r="V6" s="756">
        <v>238.642</v>
      </c>
      <c r="W6" s="756">
        <v>232.352</v>
      </c>
      <c r="X6" s="756">
        <v>284.41199999999998</v>
      </c>
      <c r="Y6" s="756">
        <v>760.48400000000004</v>
      </c>
      <c r="Z6" s="756">
        <v>1014.64</v>
      </c>
      <c r="AA6" s="756">
        <v>1733.47</v>
      </c>
      <c r="AB6" s="756">
        <v>2088.7840000000001</v>
      </c>
      <c r="AC6" s="756">
        <v>2493.503999999999</v>
      </c>
      <c r="AD6" s="756">
        <v>2920.6499999999996</v>
      </c>
      <c r="AE6" s="756">
        <v>3099.8420000000006</v>
      </c>
      <c r="AF6" s="756">
        <v>3233.0619999999999</v>
      </c>
      <c r="AG6" s="756">
        <v>3242.7340000000004</v>
      </c>
      <c r="AH6" s="756">
        <v>3355.4580000000005</v>
      </c>
      <c r="AI6" s="756">
        <v>4015.8760000000002</v>
      </c>
      <c r="AJ6" s="756">
        <v>4851.5420000000013</v>
      </c>
      <c r="AK6" s="756">
        <v>5617.1119999999974</v>
      </c>
      <c r="AL6" s="756">
        <v>6066.4320000000007</v>
      </c>
      <c r="AM6" s="756">
        <v>6961.1820000000007</v>
      </c>
      <c r="AN6" s="756">
        <v>7805.8280000000013</v>
      </c>
      <c r="AO6" s="756">
        <v>8281.5409999999974</v>
      </c>
      <c r="AP6" s="756">
        <v>9367.0490000000009</v>
      </c>
      <c r="AQ6" s="756">
        <v>9308.2700000000041</v>
      </c>
      <c r="AR6" s="756">
        <v>14003.960850000009</v>
      </c>
      <c r="AS6" s="756">
        <v>12986.520749999996</v>
      </c>
      <c r="AT6" s="756">
        <v>13908.166970000002</v>
      </c>
      <c r="AU6" s="756">
        <v>14867.913650000004</v>
      </c>
      <c r="AV6" s="756">
        <v>14423.865000000011</v>
      </c>
      <c r="AW6" s="756">
        <v>16201.982619999992</v>
      </c>
      <c r="AX6" s="756">
        <v>21366.250719999996</v>
      </c>
      <c r="AY6" s="756">
        <v>26937.484840000012</v>
      </c>
      <c r="AZ6" s="756">
        <v>28323.299000000003</v>
      </c>
      <c r="BA6" s="756">
        <v>26513.444000000003</v>
      </c>
      <c r="BB6" s="756">
        <v>25433.081000000002</v>
      </c>
      <c r="BC6" s="756">
        <v>28400.907000000003</v>
      </c>
      <c r="BD6" s="756">
        <v>34499.777000000002</v>
      </c>
      <c r="BE6" s="756">
        <v>43237.331000000006</v>
      </c>
      <c r="BF6" s="756">
        <v>50752.401999999995</v>
      </c>
      <c r="BG6" s="756">
        <v>55855.481999999996</v>
      </c>
      <c r="BH6" s="756">
        <v>72717.384999999995</v>
      </c>
      <c r="BI6" s="756">
        <v>76786</v>
      </c>
      <c r="BJ6" s="756">
        <v>73212</v>
      </c>
      <c r="BK6" s="756">
        <v>103076</v>
      </c>
      <c r="BL6" s="756">
        <v>117891</v>
      </c>
      <c r="BM6" s="756">
        <v>146789</v>
      </c>
      <c r="BN6" s="756">
        <v>189372</v>
      </c>
      <c r="BO6" s="756">
        <v>197339</v>
      </c>
      <c r="BP6" s="756">
        <v>225186</v>
      </c>
      <c r="BQ6" s="756">
        <v>241599</v>
      </c>
      <c r="BR6" s="756">
        <v>220278</v>
      </c>
      <c r="BS6" s="756">
        <v>241993</v>
      </c>
      <c r="BT6" s="756">
        <v>244668</v>
      </c>
      <c r="BU6" s="756">
        <v>249622</v>
      </c>
      <c r="BV6" s="756">
        <v>252952</v>
      </c>
      <c r="BW6" s="756">
        <v>277857</v>
      </c>
      <c r="BX6" s="756">
        <v>274261</v>
      </c>
      <c r="BY6" s="756">
        <v>411356</v>
      </c>
      <c r="BZ6" s="756">
        <v>310349</v>
      </c>
      <c r="CA6" s="756">
        <v>335285</v>
      </c>
      <c r="CB6" s="756">
        <v>313304</v>
      </c>
      <c r="CC6" s="756">
        <v>335985</v>
      </c>
      <c r="CD6" s="756">
        <v>346381</v>
      </c>
      <c r="CE6" s="756">
        <v>341161</v>
      </c>
      <c r="CF6" s="756">
        <v>608799</v>
      </c>
      <c r="CG6" s="756">
        <v>455340</v>
      </c>
      <c r="CH6" s="756">
        <v>495326</v>
      </c>
      <c r="CI6" s="756">
        <v>745496</v>
      </c>
      <c r="CJ6" s="756">
        <v>506768</v>
      </c>
      <c r="CK6" s="756">
        <v>466767</v>
      </c>
      <c r="CL6" s="756">
        <v>486501</v>
      </c>
      <c r="CM6" s="756">
        <v>463715</v>
      </c>
      <c r="CN6" s="756">
        <v>483992</v>
      </c>
      <c r="CO6" s="756">
        <v>499208</v>
      </c>
      <c r="CP6" s="756">
        <v>552510</v>
      </c>
      <c r="CQ6" s="986"/>
    </row>
    <row r="7" spans="1:107" ht="15" customHeight="1">
      <c r="A7" s="757" t="s">
        <v>808</v>
      </c>
      <c r="B7" s="757">
        <v>90.168000000000006</v>
      </c>
      <c r="C7" s="757">
        <v>165.84799999999998</v>
      </c>
      <c r="D7" s="757">
        <v>209.28</v>
      </c>
      <c r="E7" s="757">
        <v>284.99400000000003</v>
      </c>
      <c r="F7" s="757">
        <v>313.64</v>
      </c>
      <c r="G7" s="757">
        <v>244.74799999999999</v>
      </c>
      <c r="H7" s="757">
        <v>236.39800000000002</v>
      </c>
      <c r="I7" s="757">
        <v>251.41399999999999</v>
      </c>
      <c r="J7" s="757">
        <v>301.22000000000003</v>
      </c>
      <c r="K7" s="757">
        <v>363.03999999999996</v>
      </c>
      <c r="L7" s="757">
        <v>398.608</v>
      </c>
      <c r="M7" s="757">
        <v>529.00199999999995</v>
      </c>
      <c r="N7" s="757">
        <v>549.45600000000002</v>
      </c>
      <c r="O7" s="757">
        <v>609.86599999999999</v>
      </c>
      <c r="P7" s="757">
        <v>727.654</v>
      </c>
      <c r="Q7" s="757">
        <v>855.03800000000001</v>
      </c>
      <c r="R7" s="757">
        <v>1082.566</v>
      </c>
      <c r="S7" s="757">
        <v>1365.6980000000001</v>
      </c>
      <c r="T7" s="757">
        <v>1842.5500000000002</v>
      </c>
      <c r="U7" s="757">
        <v>2116.0859999999998</v>
      </c>
      <c r="V7" s="757">
        <v>2705.0439999999999</v>
      </c>
      <c r="W7" s="757">
        <v>3348.59</v>
      </c>
      <c r="X7" s="757">
        <v>3863.57</v>
      </c>
      <c r="Y7" s="757">
        <v>4694.2060000000001</v>
      </c>
      <c r="Z7" s="757">
        <v>6172.7280000000001</v>
      </c>
      <c r="AA7" s="757">
        <v>7760.1959999999999</v>
      </c>
      <c r="AB7" s="757">
        <v>9052.5400000000009</v>
      </c>
      <c r="AC7" s="757">
        <v>9723.7459999999992</v>
      </c>
      <c r="AD7" s="757">
        <v>10899.286</v>
      </c>
      <c r="AE7" s="757">
        <v>12532.468000000001</v>
      </c>
      <c r="AF7" s="757">
        <v>13150.51</v>
      </c>
      <c r="AG7" s="757">
        <v>14828.522000000001</v>
      </c>
      <c r="AH7" s="757">
        <v>16121.662</v>
      </c>
      <c r="AI7" s="757">
        <v>18979.482</v>
      </c>
      <c r="AJ7" s="757">
        <v>21236.132000000001</v>
      </c>
      <c r="AK7" s="757">
        <v>24178.777999999998</v>
      </c>
      <c r="AL7" s="757">
        <v>25964.817999999999</v>
      </c>
      <c r="AM7" s="757">
        <v>29739.558000000001</v>
      </c>
      <c r="AN7" s="757">
        <v>36492.218000000001</v>
      </c>
      <c r="AO7" s="757">
        <v>35965.061999999998</v>
      </c>
      <c r="AP7" s="757">
        <v>39573.399000000005</v>
      </c>
      <c r="AQ7" s="757">
        <v>42459.864000000001</v>
      </c>
      <c r="AR7" s="757">
        <v>49394.96085000001</v>
      </c>
      <c r="AS7" s="757">
        <v>53311.520749999996</v>
      </c>
      <c r="AT7" s="757">
        <v>60045.166970000006</v>
      </c>
      <c r="AU7" s="757">
        <v>67467.913650000002</v>
      </c>
      <c r="AV7" s="757">
        <v>73642.865000000005</v>
      </c>
      <c r="AW7" s="757">
        <v>90659.982619999995</v>
      </c>
      <c r="AX7" s="757">
        <v>110468.25072</v>
      </c>
      <c r="AY7" s="757">
        <v>130875.48500000002</v>
      </c>
      <c r="AZ7" s="757">
        <v>149173.299</v>
      </c>
      <c r="BA7" s="757">
        <v>161964.44400000002</v>
      </c>
      <c r="BB7" s="757">
        <v>171462.08100000001</v>
      </c>
      <c r="BC7" s="757">
        <v>185500.90700000001</v>
      </c>
      <c r="BD7" s="757">
        <v>213093.777</v>
      </c>
      <c r="BE7" s="757">
        <v>274804.33100000001</v>
      </c>
      <c r="BF7" s="757">
        <v>315943.402</v>
      </c>
      <c r="BG7" s="757">
        <v>387470.68200000003</v>
      </c>
      <c r="BH7" s="757">
        <v>397439.38500000001</v>
      </c>
      <c r="BI7" s="757">
        <v>421070</v>
      </c>
      <c r="BJ7" s="757">
        <v>440969</v>
      </c>
      <c r="BK7" s="757">
        <v>450717</v>
      </c>
      <c r="BL7" s="757">
        <v>465746</v>
      </c>
      <c r="BM7" s="757">
        <v>521950</v>
      </c>
      <c r="BN7" s="757">
        <v>603732</v>
      </c>
      <c r="BO7" s="757">
        <v>640603</v>
      </c>
      <c r="BP7" s="757">
        <v>679437</v>
      </c>
      <c r="BQ7" s="757">
        <v>697688</v>
      </c>
      <c r="BR7" s="757">
        <v>681861</v>
      </c>
      <c r="BS7" s="757">
        <v>659590</v>
      </c>
      <c r="BT7" s="757">
        <v>689170</v>
      </c>
      <c r="BU7" s="757">
        <v>716459</v>
      </c>
      <c r="BV7" s="757">
        <v>728342</v>
      </c>
      <c r="BW7" s="757">
        <v>894950</v>
      </c>
      <c r="BX7" s="757">
        <v>885303</v>
      </c>
      <c r="BY7" s="757">
        <v>1023847</v>
      </c>
      <c r="BZ7" s="757">
        <v>949613</v>
      </c>
      <c r="CA7" s="757">
        <v>903931</v>
      </c>
      <c r="CB7" s="757">
        <v>890442</v>
      </c>
      <c r="CC7" s="757">
        <v>929913</v>
      </c>
      <c r="CD7" s="757">
        <v>956441</v>
      </c>
      <c r="CE7" s="757">
        <v>1004321</v>
      </c>
      <c r="CF7" s="757">
        <v>1276919</v>
      </c>
      <c r="CG7" s="757">
        <v>1160224</v>
      </c>
      <c r="CH7" s="757">
        <v>1215741</v>
      </c>
      <c r="CI7" s="757">
        <v>1470435</v>
      </c>
      <c r="CJ7" s="757">
        <v>1240585</v>
      </c>
      <c r="CK7" s="757">
        <v>1244944</v>
      </c>
      <c r="CL7" s="757">
        <v>1231769</v>
      </c>
      <c r="CM7" s="757">
        <v>1213996</v>
      </c>
      <c r="CN7" s="757">
        <v>1271259</v>
      </c>
      <c r="CO7" s="757">
        <v>1292757</v>
      </c>
      <c r="CP7" s="757">
        <v>1387071</v>
      </c>
      <c r="CQ7" s="986"/>
    </row>
    <row r="8" spans="1:107" ht="14.25" customHeight="1">
      <c r="A8" s="650"/>
      <c r="B8" s="650"/>
      <c r="C8" s="650"/>
      <c r="D8" s="650"/>
      <c r="E8" s="650"/>
      <c r="F8" s="650"/>
      <c r="G8" s="650"/>
      <c r="H8" s="650"/>
      <c r="I8" s="650"/>
      <c r="J8" s="650"/>
      <c r="K8" s="650"/>
      <c r="L8" s="650"/>
      <c r="M8" s="650"/>
      <c r="N8" s="650"/>
      <c r="O8" s="650"/>
      <c r="P8" s="650"/>
      <c r="Q8" s="650"/>
      <c r="R8" s="650"/>
      <c r="S8" s="650"/>
      <c r="T8" s="650"/>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c r="AT8" s="650"/>
      <c r="AU8" s="650"/>
      <c r="AV8" s="650"/>
      <c r="AW8" s="650"/>
      <c r="AX8" s="650"/>
      <c r="AY8" s="650"/>
      <c r="AZ8" s="650"/>
      <c r="BA8" s="650"/>
      <c r="BB8" s="650"/>
      <c r="BC8" s="650"/>
      <c r="BD8" s="650"/>
      <c r="BE8" s="650"/>
      <c r="BF8" s="650"/>
      <c r="BG8" s="650"/>
      <c r="BH8" s="650"/>
      <c r="BI8" s="650"/>
      <c r="BJ8" s="650"/>
      <c r="BK8" s="650"/>
      <c r="BL8" s="650"/>
      <c r="BM8" s="650"/>
      <c r="BN8" s="650"/>
      <c r="BO8" s="650"/>
      <c r="BP8" s="650"/>
      <c r="BQ8" s="650"/>
      <c r="BR8" s="650"/>
      <c r="BS8" s="650"/>
      <c r="BT8" s="650"/>
      <c r="BU8" s="650"/>
      <c r="BV8" s="650"/>
      <c r="BW8" s="650"/>
      <c r="BX8" s="650"/>
      <c r="BY8" s="650"/>
      <c r="BZ8" s="650"/>
      <c r="CA8" s="650"/>
      <c r="CB8" s="650"/>
      <c r="CC8" s="650"/>
      <c r="CD8" s="650"/>
      <c r="CE8" s="650"/>
      <c r="CF8" s="650"/>
      <c r="CG8" s="650"/>
      <c r="CH8" s="650"/>
      <c r="CI8" s="650"/>
      <c r="CJ8" s="650"/>
      <c r="CK8" s="650"/>
      <c r="CL8" s="650"/>
      <c r="CM8" s="650"/>
      <c r="CN8" s="650"/>
      <c r="CO8" s="650"/>
      <c r="CP8" s="650"/>
      <c r="CQ8" s="758"/>
    </row>
    <row r="9" spans="1:107" ht="14.25" customHeight="1">
      <c r="A9" s="753" t="s">
        <v>6425</v>
      </c>
      <c r="B9" s="754"/>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P9" s="754"/>
      <c r="CQ9" s="759" t="s">
        <v>6304</v>
      </c>
    </row>
    <row r="10" spans="1:107" ht="14.25" customHeight="1">
      <c r="A10" s="214" t="s">
        <v>4296</v>
      </c>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1">
        <v>22068</v>
      </c>
      <c r="AJ10" s="761">
        <v>22433</v>
      </c>
      <c r="AK10" s="761">
        <v>22798</v>
      </c>
      <c r="AL10" s="761">
        <v>23163</v>
      </c>
      <c r="AM10" s="761">
        <v>23529</v>
      </c>
      <c r="AN10" s="761">
        <v>23894</v>
      </c>
      <c r="AO10" s="761">
        <v>24259</v>
      </c>
      <c r="AP10" s="761">
        <v>24624</v>
      </c>
      <c r="AQ10" s="761">
        <v>24990</v>
      </c>
      <c r="AR10" s="761">
        <v>25355</v>
      </c>
      <c r="AS10" s="761">
        <v>25720</v>
      </c>
      <c r="AT10" s="761">
        <v>26085</v>
      </c>
      <c r="AU10" s="761">
        <v>26451</v>
      </c>
      <c r="AV10" s="761">
        <v>26816</v>
      </c>
      <c r="AW10" s="761">
        <v>27181</v>
      </c>
      <c r="AX10" s="761">
        <v>27546</v>
      </c>
      <c r="AY10" s="761">
        <v>27912</v>
      </c>
      <c r="AZ10" s="761">
        <v>28277</v>
      </c>
      <c r="BA10" s="761">
        <v>28642</v>
      </c>
      <c r="BB10" s="761">
        <v>29007</v>
      </c>
      <c r="BC10" s="761">
        <v>29373</v>
      </c>
      <c r="BD10" s="761">
        <v>29738</v>
      </c>
      <c r="BE10" s="761">
        <v>30103</v>
      </c>
      <c r="BF10" s="761">
        <v>30468</v>
      </c>
      <c r="BG10" s="761">
        <v>30834</v>
      </c>
      <c r="BH10" s="761">
        <v>31199</v>
      </c>
      <c r="BI10" s="761">
        <v>31564</v>
      </c>
      <c r="BJ10" s="761">
        <v>31929</v>
      </c>
      <c r="BK10" s="761">
        <v>32295</v>
      </c>
      <c r="BL10" s="761">
        <v>32660</v>
      </c>
      <c r="BM10" s="761">
        <v>33025</v>
      </c>
      <c r="BN10" s="761">
        <v>33390</v>
      </c>
      <c r="BO10" s="761">
        <v>33756</v>
      </c>
      <c r="BP10" s="761">
        <v>34121</v>
      </c>
      <c r="BQ10" s="761">
        <v>34486</v>
      </c>
      <c r="BR10" s="761">
        <v>34851</v>
      </c>
      <c r="BS10" s="761">
        <v>35217</v>
      </c>
      <c r="BT10" s="761">
        <v>35582</v>
      </c>
      <c r="BU10" s="761">
        <v>35947</v>
      </c>
      <c r="BV10" s="761">
        <v>36312</v>
      </c>
      <c r="BW10" s="761">
        <v>36678</v>
      </c>
      <c r="BX10" s="761">
        <v>37043</v>
      </c>
      <c r="BY10" s="761">
        <v>37408</v>
      </c>
      <c r="BZ10" s="761">
        <v>37773</v>
      </c>
      <c r="CA10" s="761">
        <v>38139</v>
      </c>
      <c r="CB10" s="761">
        <v>38504</v>
      </c>
      <c r="CC10" s="761">
        <v>38869</v>
      </c>
      <c r="CD10" s="761">
        <v>39234</v>
      </c>
      <c r="CE10" s="761">
        <v>39600</v>
      </c>
      <c r="CF10" s="761">
        <v>39965</v>
      </c>
      <c r="CG10" s="761">
        <v>40330</v>
      </c>
      <c r="CH10" s="761">
        <v>40695</v>
      </c>
      <c r="CI10" s="761">
        <v>41061</v>
      </c>
      <c r="CJ10" s="761">
        <v>41426</v>
      </c>
      <c r="CK10" s="761">
        <v>41791</v>
      </c>
      <c r="CL10" s="761">
        <v>42156</v>
      </c>
      <c r="CM10" s="761">
        <v>42522</v>
      </c>
      <c r="CN10" s="761">
        <v>42887</v>
      </c>
      <c r="CO10" s="761">
        <v>43252</v>
      </c>
      <c r="CP10" s="761"/>
      <c r="CQ10" s="986" t="s">
        <v>6303</v>
      </c>
    </row>
    <row r="11" spans="1:107" ht="14.25" customHeight="1">
      <c r="A11" s="214" t="s">
        <v>4269</v>
      </c>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3">
        <v>6.8</v>
      </c>
      <c r="AJ11" s="763">
        <v>7</v>
      </c>
      <c r="AK11" s="763">
        <v>7</v>
      </c>
      <c r="AL11" s="763">
        <v>7.1</v>
      </c>
      <c r="AM11" s="763">
        <v>7.3</v>
      </c>
      <c r="AN11" s="763">
        <v>7.6</v>
      </c>
      <c r="AO11" s="763">
        <v>7.8</v>
      </c>
      <c r="AP11" s="763">
        <v>8.1</v>
      </c>
      <c r="AQ11" s="763">
        <v>8.3000000000000007</v>
      </c>
      <c r="AR11" s="763">
        <v>8.6999999999999993</v>
      </c>
      <c r="AS11" s="763">
        <v>9.1999999999999993</v>
      </c>
      <c r="AT11" s="763">
        <v>9.6</v>
      </c>
      <c r="AU11" s="763">
        <v>10.199999999999999</v>
      </c>
      <c r="AV11" s="763">
        <v>11.2</v>
      </c>
      <c r="AW11" s="763">
        <v>13</v>
      </c>
      <c r="AX11" s="763">
        <v>15.1</v>
      </c>
      <c r="AY11" s="763">
        <v>17.2</v>
      </c>
      <c r="AZ11" s="763">
        <v>19.2</v>
      </c>
      <c r="BA11" s="763">
        <v>20.8</v>
      </c>
      <c r="BB11" s="763">
        <v>22.6</v>
      </c>
      <c r="BC11" s="763">
        <v>24.9</v>
      </c>
      <c r="BD11" s="763">
        <v>27.2</v>
      </c>
      <c r="BE11" s="763">
        <v>30.4</v>
      </c>
      <c r="BF11" s="763">
        <v>33.5</v>
      </c>
      <c r="BG11" s="763">
        <v>36.1</v>
      </c>
      <c r="BH11" s="763">
        <v>37.799999999999997</v>
      </c>
      <c r="BI11" s="763">
        <v>40.200000000000003</v>
      </c>
      <c r="BJ11" s="763">
        <v>43.1</v>
      </c>
      <c r="BK11" s="763">
        <v>46.2</v>
      </c>
      <c r="BL11" s="763">
        <v>50.5</v>
      </c>
      <c r="BM11" s="763">
        <v>53.6</v>
      </c>
      <c r="BN11" s="763">
        <v>55.2</v>
      </c>
      <c r="BO11" s="763">
        <v>56</v>
      </c>
      <c r="BP11" s="763">
        <v>56.5</v>
      </c>
      <c r="BQ11" s="763">
        <v>57.1</v>
      </c>
      <c r="BR11" s="763">
        <v>58.4</v>
      </c>
      <c r="BS11" s="763">
        <v>60</v>
      </c>
      <c r="BT11" s="763">
        <v>60.7</v>
      </c>
      <c r="BU11" s="763">
        <v>61.5</v>
      </c>
      <c r="BV11" s="763">
        <v>61.7</v>
      </c>
      <c r="BW11" s="763">
        <v>63.3</v>
      </c>
      <c r="BX11" s="763">
        <v>66.2</v>
      </c>
      <c r="BY11" s="763">
        <v>68.099999999999994</v>
      </c>
      <c r="BZ11" s="763">
        <v>70.2</v>
      </c>
      <c r="CA11" s="763">
        <v>72.599999999999994</v>
      </c>
      <c r="CB11" s="763">
        <v>75.3</v>
      </c>
      <c r="CC11" s="763">
        <v>79.2</v>
      </c>
      <c r="CD11" s="763">
        <v>83.1</v>
      </c>
      <c r="CE11" s="763">
        <v>86.9</v>
      </c>
      <c r="CF11" s="763">
        <v>91.2</v>
      </c>
      <c r="CG11" s="763">
        <v>92.3</v>
      </c>
      <c r="CH11" s="763">
        <v>98.1</v>
      </c>
      <c r="CI11" s="763">
        <v>99.9</v>
      </c>
      <c r="CJ11" s="763">
        <v>99.8</v>
      </c>
      <c r="CK11" s="763">
        <v>101.2</v>
      </c>
      <c r="CL11" s="763">
        <v>100.5</v>
      </c>
      <c r="CM11" s="763">
        <v>100</v>
      </c>
      <c r="CN11" s="763">
        <v>103.7</v>
      </c>
      <c r="CO11" s="763">
        <v>105.51475000000001</v>
      </c>
      <c r="CP11" s="763"/>
      <c r="CQ11" s="986"/>
      <c r="CR11" s="185"/>
      <c r="CS11" s="185"/>
      <c r="CT11" s="185"/>
      <c r="CU11" s="185"/>
      <c r="CV11" s="185"/>
      <c r="CW11" s="185"/>
      <c r="CX11" s="185"/>
      <c r="CY11" s="185"/>
      <c r="CZ11" s="185"/>
      <c r="DA11" s="185"/>
      <c r="DB11" s="185"/>
      <c r="DC11" s="185"/>
    </row>
    <row r="12" spans="1:107" ht="14.25" customHeight="1">
      <c r="A12" s="214" t="s">
        <v>6293</v>
      </c>
      <c r="B12" s="762"/>
      <c r="C12" s="762"/>
      <c r="D12" s="762"/>
      <c r="E12" s="762"/>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4">
        <v>6.5573770491803282E-2</v>
      </c>
      <c r="AJ12" s="764">
        <v>6.7502410800385729E-2</v>
      </c>
      <c r="AK12" s="764">
        <v>6.7502410800385729E-2</v>
      </c>
      <c r="AL12" s="764">
        <v>6.8466730954676952E-2</v>
      </c>
      <c r="AM12" s="764">
        <v>7.0395371263259399E-2</v>
      </c>
      <c r="AN12" s="764">
        <v>7.3288331726133069E-2</v>
      </c>
      <c r="AO12" s="764">
        <v>7.5216972034715515E-2</v>
      </c>
      <c r="AP12" s="764">
        <v>7.8109932497589199E-2</v>
      </c>
      <c r="AQ12" s="764">
        <v>8.0038572806171659E-2</v>
      </c>
      <c r="AR12" s="764">
        <v>8.3895853423336539E-2</v>
      </c>
      <c r="AS12" s="764">
        <v>8.8717454194792655E-2</v>
      </c>
      <c r="AT12" s="764">
        <v>9.2574734811957562E-2</v>
      </c>
      <c r="AU12" s="764">
        <v>9.8360655737704902E-2</v>
      </c>
      <c r="AV12" s="764">
        <v>0.10800385728061715</v>
      </c>
      <c r="AW12" s="764">
        <v>0.1253616200578592</v>
      </c>
      <c r="AX12" s="764">
        <v>0.14561234329797493</v>
      </c>
      <c r="AY12" s="764">
        <v>0.16586306653809063</v>
      </c>
      <c r="AZ12" s="764">
        <v>0.18514946962391512</v>
      </c>
      <c r="BA12" s="764">
        <v>0.20057859209257473</v>
      </c>
      <c r="BB12" s="764">
        <v>0.2179363548698168</v>
      </c>
      <c r="BC12" s="764">
        <v>0.24011571841851492</v>
      </c>
      <c r="BD12" s="764">
        <v>0.26229508196721313</v>
      </c>
      <c r="BE12" s="764">
        <v>0.29315332690453227</v>
      </c>
      <c r="BF12" s="764">
        <v>0.32304725168756027</v>
      </c>
      <c r="BG12" s="764">
        <v>0.3481195756991321</v>
      </c>
      <c r="BH12" s="764">
        <v>0.36451301832208288</v>
      </c>
      <c r="BI12" s="764">
        <v>0.38765670202507235</v>
      </c>
      <c r="BJ12" s="764">
        <v>0.41562198649951781</v>
      </c>
      <c r="BK12" s="764">
        <v>0.44551591128254581</v>
      </c>
      <c r="BL12" s="764">
        <v>0.48698167791706848</v>
      </c>
      <c r="BM12" s="764">
        <v>0.51687560270009647</v>
      </c>
      <c r="BN12" s="764">
        <v>0.53230472516875604</v>
      </c>
      <c r="BO12" s="764">
        <v>0.54001928640308583</v>
      </c>
      <c r="BP12" s="764">
        <v>0.54484088717454193</v>
      </c>
      <c r="BQ12" s="764">
        <v>0.5506268081002893</v>
      </c>
      <c r="BR12" s="764">
        <v>0.56316297010607519</v>
      </c>
      <c r="BS12" s="764">
        <v>0.57859209257473476</v>
      </c>
      <c r="BT12" s="764">
        <v>0.58534233365477339</v>
      </c>
      <c r="BU12" s="764">
        <v>0.59305689488910318</v>
      </c>
      <c r="BV12" s="764">
        <v>0.5949855351976856</v>
      </c>
      <c r="BW12" s="764">
        <v>0.61041465766634517</v>
      </c>
      <c r="BX12" s="764">
        <v>0.63837994214079075</v>
      </c>
      <c r="BY12" s="764">
        <v>0.65670202507232389</v>
      </c>
      <c r="BZ12" s="764">
        <v>0.67695274831243979</v>
      </c>
      <c r="CA12" s="764">
        <v>0.70009643201542904</v>
      </c>
      <c r="CB12" s="764">
        <v>0.72613307618129219</v>
      </c>
      <c r="CC12" s="764">
        <v>0.76374156219864997</v>
      </c>
      <c r="CD12" s="764">
        <v>0.80135004821600764</v>
      </c>
      <c r="CE12" s="764">
        <v>0.83799421407907426</v>
      </c>
      <c r="CF12" s="764">
        <v>0.87945998071359688</v>
      </c>
      <c r="CG12" s="764">
        <v>0.89006750241080035</v>
      </c>
      <c r="CH12" s="764">
        <v>0.94599807135969138</v>
      </c>
      <c r="CI12" s="764">
        <v>0.96335583413693349</v>
      </c>
      <c r="CJ12" s="764">
        <v>0.96239151398264222</v>
      </c>
      <c r="CK12" s="764">
        <v>0.97589199614271938</v>
      </c>
      <c r="CL12" s="764">
        <v>0.96914175506268074</v>
      </c>
      <c r="CM12" s="764">
        <v>0.96432015429122464</v>
      </c>
      <c r="CN12" s="764">
        <v>1</v>
      </c>
      <c r="CO12" s="764">
        <v>1.0175000000000001</v>
      </c>
      <c r="CP12" s="764"/>
      <c r="CQ12" s="765" t="s">
        <v>6292</v>
      </c>
    </row>
    <row r="13" spans="1:107" ht="14.25" customHeight="1">
      <c r="A13" s="214" t="s">
        <v>260</v>
      </c>
      <c r="B13" s="762"/>
      <c r="C13" s="762"/>
      <c r="D13" s="762"/>
      <c r="E13" s="762"/>
      <c r="F13" s="762"/>
      <c r="G13" s="762"/>
      <c r="H13" s="762"/>
      <c r="I13" s="762"/>
      <c r="J13" s="762"/>
      <c r="K13" s="762"/>
      <c r="L13" s="762"/>
      <c r="M13" s="762"/>
      <c r="N13" s="762"/>
      <c r="O13" s="762"/>
      <c r="P13" s="762"/>
      <c r="Q13" s="762"/>
      <c r="R13" s="762"/>
      <c r="S13" s="762"/>
      <c r="T13" s="762"/>
      <c r="U13" s="762"/>
      <c r="V13" s="762"/>
      <c r="W13" s="762"/>
      <c r="X13" s="766" t="s">
        <v>4461</v>
      </c>
      <c r="Y13" s="766" t="s">
        <v>4462</v>
      </c>
      <c r="Z13" s="766" t="s">
        <v>4463</v>
      </c>
      <c r="AA13" s="766" t="s">
        <v>4464</v>
      </c>
      <c r="AB13" s="766" t="s">
        <v>4465</v>
      </c>
      <c r="AC13" s="766" t="s">
        <v>4466</v>
      </c>
      <c r="AD13" s="766" t="s">
        <v>4467</v>
      </c>
      <c r="AE13" s="766" t="s">
        <v>4468</v>
      </c>
      <c r="AF13" s="766" t="s">
        <v>4469</v>
      </c>
      <c r="AG13" s="766" t="s">
        <v>4470</v>
      </c>
      <c r="AH13" s="766" t="s">
        <v>4471</v>
      </c>
      <c r="AI13" s="766" t="s">
        <v>4472</v>
      </c>
      <c r="AJ13" s="766" t="s">
        <v>4473</v>
      </c>
      <c r="AK13" s="766" t="s">
        <v>4474</v>
      </c>
      <c r="AL13" s="766" t="s">
        <v>4475</v>
      </c>
      <c r="AM13" s="766" t="s">
        <v>4476</v>
      </c>
      <c r="AN13" s="766" t="s">
        <v>4477</v>
      </c>
      <c r="AO13" s="766" t="s">
        <v>4478</v>
      </c>
      <c r="AP13" s="766" t="s">
        <v>4479</v>
      </c>
      <c r="AQ13" s="766" t="s">
        <v>4480</v>
      </c>
      <c r="AR13" s="766" t="s">
        <v>4481</v>
      </c>
      <c r="AS13" s="766" t="s">
        <v>4482</v>
      </c>
      <c r="AT13" s="766" t="s">
        <v>4483</v>
      </c>
      <c r="AU13" s="766" t="s">
        <v>4484</v>
      </c>
      <c r="AV13" s="766" t="s">
        <v>4485</v>
      </c>
      <c r="AW13" s="766" t="s">
        <v>4486</v>
      </c>
      <c r="AX13" s="766" t="s">
        <v>4487</v>
      </c>
      <c r="AY13" s="766" t="s">
        <v>4488</v>
      </c>
      <c r="AZ13" s="766" t="s">
        <v>4489</v>
      </c>
      <c r="BA13" s="766" t="s">
        <v>4490</v>
      </c>
      <c r="BB13" s="766" t="s">
        <v>4491</v>
      </c>
      <c r="BC13" s="766" t="s">
        <v>4492</v>
      </c>
      <c r="BD13" s="766" t="s">
        <v>4493</v>
      </c>
      <c r="BE13" s="766" t="s">
        <v>4494</v>
      </c>
      <c r="BF13" s="766" t="s">
        <v>4495</v>
      </c>
      <c r="BG13" s="766" t="s">
        <v>4496</v>
      </c>
      <c r="BH13" s="766" t="s">
        <v>4497</v>
      </c>
      <c r="BI13" s="766" t="s">
        <v>4498</v>
      </c>
      <c r="BJ13" s="766" t="s">
        <v>4499</v>
      </c>
      <c r="BK13" s="766" t="s">
        <v>4500</v>
      </c>
      <c r="BL13" s="766" t="s">
        <v>4501</v>
      </c>
      <c r="BM13" s="766" t="s">
        <v>4502</v>
      </c>
      <c r="BN13" s="766" t="s">
        <v>4503</v>
      </c>
      <c r="BO13" s="766" t="s">
        <v>4504</v>
      </c>
      <c r="BP13" s="766" t="s">
        <v>4505</v>
      </c>
      <c r="BQ13" s="766" t="s">
        <v>4506</v>
      </c>
      <c r="BR13" s="766" t="s">
        <v>4507</v>
      </c>
      <c r="BS13" s="766" t="s">
        <v>4508</v>
      </c>
      <c r="BT13" s="766" t="s">
        <v>4509</v>
      </c>
      <c r="BU13" s="766" t="s">
        <v>4510</v>
      </c>
      <c r="BV13" s="766" t="s">
        <v>4511</v>
      </c>
      <c r="BW13" s="766" t="s">
        <v>4512</v>
      </c>
      <c r="BX13" s="766" t="s">
        <v>4513</v>
      </c>
      <c r="BY13" s="766" t="s">
        <v>4514</v>
      </c>
      <c r="BZ13" s="766" t="s">
        <v>4515</v>
      </c>
      <c r="CA13" s="766" t="s">
        <v>4516</v>
      </c>
      <c r="CB13" s="766" t="s">
        <v>4517</v>
      </c>
      <c r="CC13" s="766" t="s">
        <v>4518</v>
      </c>
      <c r="CD13" s="766" t="s">
        <v>4519</v>
      </c>
      <c r="CE13" s="766" t="s">
        <v>4520</v>
      </c>
      <c r="CF13" s="766" t="s">
        <v>4521</v>
      </c>
      <c r="CG13" s="754" t="s">
        <v>4522</v>
      </c>
      <c r="CH13" s="754" t="s">
        <v>4523</v>
      </c>
      <c r="CI13" s="754" t="s">
        <v>4524</v>
      </c>
      <c r="CJ13" s="754" t="s">
        <v>4525</v>
      </c>
      <c r="CK13" s="754" t="s">
        <v>4526</v>
      </c>
      <c r="CL13" s="754" t="s">
        <v>4527</v>
      </c>
      <c r="CM13" s="754" t="s">
        <v>4528</v>
      </c>
      <c r="CN13" s="754" t="s">
        <v>4529</v>
      </c>
      <c r="CO13" s="754" t="s">
        <v>4530</v>
      </c>
      <c r="CP13" s="754" t="s">
        <v>6885</v>
      </c>
      <c r="CQ13" s="767" t="s">
        <v>6305</v>
      </c>
    </row>
    <row r="14" spans="1:107" ht="14.25" customHeight="1">
      <c r="A14" s="768" t="s">
        <v>6289</v>
      </c>
      <c r="B14" s="762"/>
      <c r="C14" s="762"/>
      <c r="D14" s="762"/>
      <c r="E14" s="762"/>
      <c r="F14" s="762"/>
      <c r="G14" s="762"/>
      <c r="H14" s="762"/>
      <c r="I14" s="762"/>
      <c r="J14" s="762"/>
      <c r="K14" s="762"/>
      <c r="L14" s="762"/>
      <c r="M14" s="762"/>
      <c r="N14" s="762"/>
      <c r="O14" s="762"/>
      <c r="P14" s="762"/>
      <c r="Q14" s="762"/>
      <c r="R14" s="762"/>
      <c r="S14" s="762"/>
      <c r="T14" s="762"/>
      <c r="U14" s="762"/>
      <c r="V14" s="762"/>
      <c r="W14" s="762"/>
      <c r="X14" s="769">
        <v>102425.19</v>
      </c>
      <c r="Y14" s="769">
        <v>103791.64</v>
      </c>
      <c r="Z14" s="769">
        <v>120244.17</v>
      </c>
      <c r="AA14" s="769">
        <v>115437.2</v>
      </c>
      <c r="AB14" s="769">
        <v>121759.46</v>
      </c>
      <c r="AC14" s="769">
        <v>122993.75</v>
      </c>
      <c r="AD14" s="769">
        <v>134678.42000000001</v>
      </c>
      <c r="AE14" s="769">
        <v>153916.26999999999</v>
      </c>
      <c r="AF14" s="769">
        <v>153328.79999999999</v>
      </c>
      <c r="AG14" s="769">
        <v>177249.71</v>
      </c>
      <c r="AH14" s="769">
        <v>193288.65</v>
      </c>
      <c r="AI14" s="756">
        <v>228194.99149999997</v>
      </c>
      <c r="AJ14" s="756">
        <v>242725.99757142857</v>
      </c>
      <c r="AK14" s="756">
        <v>274977.82345714286</v>
      </c>
      <c r="AL14" s="756">
        <v>290628.53918309859</v>
      </c>
      <c r="AM14" s="756">
        <v>323577.75221917807</v>
      </c>
      <c r="AN14" s="756">
        <v>391418.24250000005</v>
      </c>
      <c r="AO14" s="756">
        <v>368048.8625256411</v>
      </c>
      <c r="AP14" s="756">
        <v>386715.86358024692</v>
      </c>
      <c r="AQ14" s="756">
        <v>414195.21660240955</v>
      </c>
      <c r="AR14" s="756">
        <v>421844.44827586209</v>
      </c>
      <c r="AS14" s="756">
        <v>454532.88043478271</v>
      </c>
      <c r="AT14" s="756">
        <v>498375.71875000006</v>
      </c>
      <c r="AU14" s="756">
        <v>534766.66666666674</v>
      </c>
      <c r="AV14" s="756">
        <v>548304.49107142864</v>
      </c>
      <c r="AW14" s="756">
        <v>593945.73846153857</v>
      </c>
      <c r="AX14" s="756">
        <v>611912.41059602646</v>
      </c>
      <c r="AY14" s="756">
        <v>626649.45445302327</v>
      </c>
      <c r="AZ14" s="756">
        <v>652715.88541666674</v>
      </c>
      <c r="BA14" s="756">
        <v>675301.37980769237</v>
      </c>
      <c r="BB14" s="756">
        <v>670053.42035398225</v>
      </c>
      <c r="BC14" s="756">
        <v>654267.87148594379</v>
      </c>
      <c r="BD14" s="756">
        <v>680889.625</v>
      </c>
      <c r="BE14" s="756">
        <v>789917.69407894742</v>
      </c>
      <c r="BF14" s="756">
        <v>820904.67761194031</v>
      </c>
      <c r="BG14" s="756">
        <v>952589.92354570644</v>
      </c>
      <c r="BH14" s="756">
        <v>890837.86772486789</v>
      </c>
      <c r="BI14" s="756">
        <v>888115.69154228852</v>
      </c>
      <c r="BJ14" s="756">
        <v>884835.28770301631</v>
      </c>
      <c r="BK14" s="756">
        <v>780311.0757575758</v>
      </c>
      <c r="BL14" s="756">
        <v>714308.18811881181</v>
      </c>
      <c r="BM14" s="756">
        <v>725824.54664179101</v>
      </c>
      <c r="BN14" s="756">
        <v>778426.30434782605</v>
      </c>
      <c r="BO14" s="756">
        <v>820829.94285714289</v>
      </c>
      <c r="BP14" s="756">
        <v>833731.48141592927</v>
      </c>
      <c r="BQ14" s="756">
        <v>828308.74430823117</v>
      </c>
      <c r="BR14" s="756">
        <v>819625.97773972608</v>
      </c>
      <c r="BS14" s="756">
        <v>721746.81500000006</v>
      </c>
      <c r="BT14" s="756">
        <v>759388.09555189451</v>
      </c>
      <c r="BU14" s="756">
        <v>787170.68130081298</v>
      </c>
      <c r="BV14" s="756">
        <v>798994.21393841167</v>
      </c>
      <c r="BW14" s="756">
        <v>1010940.6650868879</v>
      </c>
      <c r="BX14" s="756">
        <v>957176.0634441087</v>
      </c>
      <c r="BY14" s="756">
        <v>932677.19089574169</v>
      </c>
      <c r="BZ14" s="756">
        <v>944325.88034188026</v>
      </c>
      <c r="CA14" s="756">
        <v>812239.53443526186</v>
      </c>
      <c r="CB14" s="756">
        <v>794810.23373173969</v>
      </c>
      <c r="CC14" s="756">
        <v>777655.72727272729</v>
      </c>
      <c r="CD14" s="756">
        <v>761290.27677497</v>
      </c>
      <c r="CE14" s="756">
        <v>791365.84579976986</v>
      </c>
      <c r="CF14" s="756">
        <v>759693.46491228079</v>
      </c>
      <c r="CG14" s="756">
        <v>791944.42903575301</v>
      </c>
      <c r="CH14" s="756">
        <v>761539.60754332319</v>
      </c>
      <c r="CI14" s="756">
        <v>752514.25725725724</v>
      </c>
      <c r="CJ14" s="756">
        <v>762493.21543086169</v>
      </c>
      <c r="CK14" s="756">
        <v>797400.74011857703</v>
      </c>
      <c r="CL14" s="756">
        <v>768997.92636815924</v>
      </c>
      <c r="CM14" s="756">
        <v>778041.397</v>
      </c>
      <c r="CN14" s="756">
        <v>787267</v>
      </c>
      <c r="CO14" s="756">
        <v>779900.73710073705</v>
      </c>
      <c r="CP14" s="756"/>
      <c r="CQ14" s="986" t="s">
        <v>6306</v>
      </c>
    </row>
    <row r="15" spans="1:107" ht="14.25" customHeight="1">
      <c r="A15" s="768" t="s">
        <v>6290</v>
      </c>
      <c r="B15" s="762"/>
      <c r="C15" s="762"/>
      <c r="D15" s="762"/>
      <c r="E15" s="762"/>
      <c r="F15" s="762"/>
      <c r="G15" s="762"/>
      <c r="H15" s="762"/>
      <c r="I15" s="762"/>
      <c r="J15" s="762"/>
      <c r="K15" s="762"/>
      <c r="L15" s="762"/>
      <c r="M15" s="762"/>
      <c r="N15" s="762"/>
      <c r="O15" s="762"/>
      <c r="P15" s="762"/>
      <c r="Q15" s="762"/>
      <c r="R15" s="762"/>
      <c r="S15" s="762"/>
      <c r="T15" s="762"/>
      <c r="U15" s="762"/>
      <c r="V15" s="762"/>
      <c r="W15" s="762"/>
      <c r="X15" s="769">
        <v>8125.35</v>
      </c>
      <c r="Y15" s="769">
        <v>20051.259999999998</v>
      </c>
      <c r="Z15" s="769">
        <v>23638.54</v>
      </c>
      <c r="AA15" s="769">
        <v>33217.410000000003</v>
      </c>
      <c r="AB15" s="769">
        <v>36506.86</v>
      </c>
      <c r="AC15" s="769">
        <v>42426.89</v>
      </c>
      <c r="AD15" s="769">
        <v>49293.18</v>
      </c>
      <c r="AE15" s="769">
        <v>50587.41</v>
      </c>
      <c r="AF15" s="769">
        <v>49996.51</v>
      </c>
      <c r="AG15" s="769">
        <v>49598.1</v>
      </c>
      <c r="AH15" s="769">
        <v>50812.84</v>
      </c>
      <c r="AI15" s="756">
        <v>61242.108999999997</v>
      </c>
      <c r="AJ15" s="756">
        <v>71872.129342857166</v>
      </c>
      <c r="AK15" s="756">
        <v>83213.502057142818</v>
      </c>
      <c r="AL15" s="756">
        <v>88604.084281690157</v>
      </c>
      <c r="AM15" s="756">
        <v>98886.927863013712</v>
      </c>
      <c r="AN15" s="756">
        <v>106508.46889473687</v>
      </c>
      <c r="AO15" s="756">
        <v>110102.02585897435</v>
      </c>
      <c r="AP15" s="756">
        <v>119921.35571604939</v>
      </c>
      <c r="AQ15" s="756">
        <v>116297.30108433739</v>
      </c>
      <c r="AR15" s="756">
        <v>166920.77472931048</v>
      </c>
      <c r="AS15" s="756">
        <v>146380.67410597825</v>
      </c>
      <c r="AT15" s="756">
        <v>150237.17862385421</v>
      </c>
      <c r="AU15" s="756">
        <v>151157.12210833339</v>
      </c>
      <c r="AV15" s="756">
        <v>133549.53575892869</v>
      </c>
      <c r="AW15" s="756">
        <v>129241.96905338456</v>
      </c>
      <c r="AX15" s="756">
        <v>146733.78805721851</v>
      </c>
      <c r="AY15" s="756">
        <v>162407.97545976753</v>
      </c>
      <c r="AZ15" s="756">
        <v>152975.31803645837</v>
      </c>
      <c r="BA15" s="756">
        <v>132184.81455769233</v>
      </c>
      <c r="BB15" s="756">
        <v>116699.57963274336</v>
      </c>
      <c r="BC15" s="756">
        <v>118280.08256626509</v>
      </c>
      <c r="BD15" s="756">
        <v>131530.39981249999</v>
      </c>
      <c r="BE15" s="756">
        <v>147490.50081250005</v>
      </c>
      <c r="BF15" s="756">
        <v>157105.19663880597</v>
      </c>
      <c r="BG15" s="756">
        <v>160449.12696398891</v>
      </c>
      <c r="BH15" s="756">
        <v>199491.87366402117</v>
      </c>
      <c r="BI15" s="756">
        <v>198077.31840796018</v>
      </c>
      <c r="BJ15" s="756">
        <v>176150.45011600931</v>
      </c>
      <c r="BK15" s="756">
        <v>231363.22943722943</v>
      </c>
      <c r="BL15" s="756">
        <v>242085.08316831684</v>
      </c>
      <c r="BM15" s="756">
        <v>283992.8973880597</v>
      </c>
      <c r="BN15" s="756">
        <v>355758.63043478259</v>
      </c>
      <c r="BO15" s="756">
        <v>365429.54107142857</v>
      </c>
      <c r="BP15" s="756">
        <v>413305.98584070796</v>
      </c>
      <c r="BQ15" s="756">
        <v>438770.86339754815</v>
      </c>
      <c r="BR15" s="756">
        <v>391144.32534246577</v>
      </c>
      <c r="BS15" s="756">
        <v>418244.56833333336</v>
      </c>
      <c r="BT15" s="756">
        <v>417991.29489291599</v>
      </c>
      <c r="BU15" s="756">
        <v>420907.33983739838</v>
      </c>
      <c r="BV15" s="756">
        <v>425139.74716369534</v>
      </c>
      <c r="BW15" s="756">
        <v>455193.85308056878</v>
      </c>
      <c r="BX15" s="756">
        <v>429620.32779456192</v>
      </c>
      <c r="BY15" s="756">
        <v>626396.72834067559</v>
      </c>
      <c r="BZ15" s="756">
        <v>458450.01851851848</v>
      </c>
      <c r="CA15" s="756">
        <v>478912.59641873284</v>
      </c>
      <c r="CB15" s="756">
        <v>431469.12084993359</v>
      </c>
      <c r="CC15" s="756">
        <v>439919.75378787878</v>
      </c>
      <c r="CD15" s="756">
        <v>432246.80746089056</v>
      </c>
      <c r="CE15" s="756">
        <v>407116.17606444185</v>
      </c>
      <c r="CF15" s="756">
        <v>692241.84539473685</v>
      </c>
      <c r="CG15" s="756">
        <v>511579.17659804987</v>
      </c>
      <c r="CH15" s="756">
        <v>523601.49031600408</v>
      </c>
      <c r="CI15" s="756">
        <v>773853.20520520513</v>
      </c>
      <c r="CJ15" s="756">
        <v>526571.55911823653</v>
      </c>
      <c r="CK15" s="756">
        <v>478297.80533596838</v>
      </c>
      <c r="CL15" s="756">
        <v>501991.57910447766</v>
      </c>
      <c r="CM15" s="756">
        <v>480872.45500000002</v>
      </c>
      <c r="CN15" s="756">
        <v>483992</v>
      </c>
      <c r="CO15" s="756">
        <v>490622.11302211299</v>
      </c>
      <c r="CP15" s="756"/>
      <c r="CQ15" s="986"/>
    </row>
    <row r="16" spans="1:107" ht="14.25" customHeight="1">
      <c r="A16" s="768" t="s">
        <v>6291</v>
      </c>
      <c r="B16" s="762"/>
      <c r="C16" s="762"/>
      <c r="D16" s="762"/>
      <c r="E16" s="762"/>
      <c r="F16" s="762"/>
      <c r="G16" s="762"/>
      <c r="H16" s="762"/>
      <c r="I16" s="762"/>
      <c r="J16" s="762"/>
      <c r="K16" s="762"/>
      <c r="L16" s="762"/>
      <c r="M16" s="762"/>
      <c r="N16" s="762"/>
      <c r="O16" s="762"/>
      <c r="P16" s="762"/>
      <c r="Q16" s="762"/>
      <c r="R16" s="762"/>
      <c r="S16" s="762"/>
      <c r="T16" s="762"/>
      <c r="U16" s="762"/>
      <c r="V16" s="762"/>
      <c r="W16" s="762"/>
      <c r="X16" s="769">
        <f>SUM(X14:X15)</f>
        <v>110550.54000000001</v>
      </c>
      <c r="Y16" s="769">
        <f t="shared" ref="Y16:AH16" si="0">SUM(Y14:Y15)</f>
        <v>123842.9</v>
      </c>
      <c r="Z16" s="769">
        <f t="shared" si="0"/>
        <v>143882.71</v>
      </c>
      <c r="AA16" s="769">
        <f t="shared" si="0"/>
        <v>148654.60999999999</v>
      </c>
      <c r="AB16" s="769">
        <f t="shared" si="0"/>
        <v>158266.32</v>
      </c>
      <c r="AC16" s="769">
        <f t="shared" si="0"/>
        <v>165420.64000000001</v>
      </c>
      <c r="AD16" s="769">
        <f t="shared" si="0"/>
        <v>183971.6</v>
      </c>
      <c r="AE16" s="769">
        <f t="shared" si="0"/>
        <v>204503.67999999999</v>
      </c>
      <c r="AF16" s="769">
        <f t="shared" si="0"/>
        <v>203325.31</v>
      </c>
      <c r="AG16" s="769">
        <f t="shared" si="0"/>
        <v>226847.81</v>
      </c>
      <c r="AH16" s="769">
        <f t="shared" si="0"/>
        <v>244101.49</v>
      </c>
      <c r="AI16" s="756">
        <v>289437.1005</v>
      </c>
      <c r="AJ16" s="756">
        <v>314598.12691428571</v>
      </c>
      <c r="AK16" s="756">
        <v>358191.32551428571</v>
      </c>
      <c r="AL16" s="756">
        <v>379232.62346478872</v>
      </c>
      <c r="AM16" s="756">
        <v>422464.68008219183</v>
      </c>
      <c r="AN16" s="756">
        <v>497926.71139473689</v>
      </c>
      <c r="AO16" s="756">
        <v>478150.88838461542</v>
      </c>
      <c r="AP16" s="756">
        <v>506637.21929629636</v>
      </c>
      <c r="AQ16" s="756">
        <v>530492.5176867469</v>
      </c>
      <c r="AR16" s="756">
        <v>588765.22300517256</v>
      </c>
      <c r="AS16" s="756">
        <v>600913.55454076093</v>
      </c>
      <c r="AT16" s="756">
        <v>648612.8973738543</v>
      </c>
      <c r="AU16" s="756">
        <v>685923.78877500014</v>
      </c>
      <c r="AV16" s="756">
        <v>681854.02683035727</v>
      </c>
      <c r="AW16" s="756">
        <v>723187.70751492307</v>
      </c>
      <c r="AX16" s="756">
        <v>758646.198653245</v>
      </c>
      <c r="AY16" s="756">
        <v>789057.42991279089</v>
      </c>
      <c r="AZ16" s="756">
        <v>805691.20345312508</v>
      </c>
      <c r="BA16" s="756">
        <v>807486.19436538476</v>
      </c>
      <c r="BB16" s="756">
        <v>786752.99998672563</v>
      </c>
      <c r="BC16" s="756">
        <v>772547.95405220892</v>
      </c>
      <c r="BD16" s="756">
        <v>812420.02481249999</v>
      </c>
      <c r="BE16" s="756">
        <v>937408.19489144743</v>
      </c>
      <c r="BF16" s="756">
        <v>978009.87425074633</v>
      </c>
      <c r="BG16" s="756">
        <v>1113039.0505096954</v>
      </c>
      <c r="BH16" s="756">
        <v>1090329.741388889</v>
      </c>
      <c r="BI16" s="756">
        <v>1086193.0099502488</v>
      </c>
      <c r="BJ16" s="756">
        <v>1060985.7378190255</v>
      </c>
      <c r="BK16" s="756">
        <v>1011674.3051948051</v>
      </c>
      <c r="BL16" s="756">
        <v>956393.27128712868</v>
      </c>
      <c r="BM16" s="756">
        <v>1009817.4440298507</v>
      </c>
      <c r="BN16" s="756">
        <v>1134184.9347826086</v>
      </c>
      <c r="BO16" s="756">
        <v>1186259.4839285715</v>
      </c>
      <c r="BP16" s="756">
        <v>1247037.4672566373</v>
      </c>
      <c r="BQ16" s="756">
        <v>1267079.6077057794</v>
      </c>
      <c r="BR16" s="756">
        <v>1210770.3030821919</v>
      </c>
      <c r="BS16" s="756">
        <v>1139991.3833333335</v>
      </c>
      <c r="BT16" s="756">
        <v>1177379.3904448105</v>
      </c>
      <c r="BU16" s="756">
        <v>1208078.0211382115</v>
      </c>
      <c r="BV16" s="756">
        <v>1224133.9611021071</v>
      </c>
      <c r="BW16" s="756">
        <v>1466134.5181674566</v>
      </c>
      <c r="BX16" s="756">
        <v>1386796.3912386708</v>
      </c>
      <c r="BY16" s="756">
        <v>1559073.9192364174</v>
      </c>
      <c r="BZ16" s="756">
        <v>1402775.8988603987</v>
      </c>
      <c r="CA16" s="756">
        <v>1291152.1308539947</v>
      </c>
      <c r="CB16" s="756">
        <v>1226279.3545816734</v>
      </c>
      <c r="CC16" s="756">
        <v>1217575.481060606</v>
      </c>
      <c r="CD16" s="756">
        <v>1193537.0842358605</v>
      </c>
      <c r="CE16" s="756">
        <v>1198482.0218642117</v>
      </c>
      <c r="CF16" s="756">
        <v>1451935.3103070175</v>
      </c>
      <c r="CG16" s="756">
        <v>1303523.6056338029</v>
      </c>
      <c r="CH16" s="756">
        <v>1285141.0978593272</v>
      </c>
      <c r="CI16" s="756">
        <v>1526367.4624624625</v>
      </c>
      <c r="CJ16" s="756">
        <v>1289064.7745490982</v>
      </c>
      <c r="CK16" s="756">
        <v>1275698.5454545454</v>
      </c>
      <c r="CL16" s="756">
        <v>1270989.505472637</v>
      </c>
      <c r="CM16" s="756">
        <v>1258913.852</v>
      </c>
      <c r="CN16" s="756">
        <v>1271259</v>
      </c>
      <c r="CO16" s="756">
        <v>1270522.8501228499</v>
      </c>
      <c r="CP16" s="756"/>
      <c r="CQ16" s="759"/>
    </row>
    <row r="17" spans="1:95" ht="14.25" customHeight="1">
      <c r="A17" s="650"/>
      <c r="B17" s="650"/>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c r="AL17" s="650"/>
      <c r="AM17" s="650"/>
      <c r="AN17" s="650"/>
      <c r="AO17" s="650"/>
      <c r="AP17" s="650"/>
      <c r="AQ17" s="650"/>
      <c r="AR17" s="650"/>
      <c r="AS17" s="650"/>
      <c r="AT17" s="650"/>
      <c r="AU17" s="650"/>
      <c r="AV17" s="650"/>
      <c r="AW17" s="650"/>
      <c r="AX17" s="650"/>
      <c r="AY17" s="650"/>
      <c r="AZ17" s="650"/>
      <c r="BA17" s="650"/>
      <c r="BB17" s="650"/>
      <c r="BC17" s="650"/>
      <c r="BD17" s="650"/>
      <c r="BE17" s="650"/>
      <c r="BF17" s="650"/>
      <c r="BG17" s="650"/>
      <c r="BH17" s="650"/>
      <c r="BI17" s="650"/>
      <c r="BJ17" s="650"/>
      <c r="BK17" s="650"/>
      <c r="BL17" s="650"/>
      <c r="BM17" s="650"/>
      <c r="BN17" s="650"/>
      <c r="BO17" s="650"/>
      <c r="BP17" s="650"/>
      <c r="BQ17" s="650"/>
      <c r="BR17" s="650"/>
      <c r="BS17" s="650"/>
      <c r="BT17" s="650"/>
      <c r="BU17" s="650"/>
      <c r="BV17" s="650"/>
      <c r="BW17" s="650"/>
      <c r="BX17" s="650"/>
      <c r="BY17" s="650"/>
      <c r="BZ17" s="650"/>
      <c r="CA17" s="650"/>
      <c r="CB17" s="650"/>
      <c r="CC17" s="650"/>
      <c r="CD17" s="650"/>
      <c r="CE17" s="650"/>
      <c r="CF17" s="650"/>
      <c r="CG17" s="650"/>
      <c r="CH17" s="650"/>
      <c r="CI17" s="650"/>
      <c r="CJ17" s="650"/>
      <c r="CK17" s="650"/>
      <c r="CL17" s="650"/>
      <c r="CM17" s="650"/>
      <c r="CN17" s="650"/>
      <c r="CO17" s="650"/>
      <c r="CP17" s="650"/>
      <c r="CQ17" s="758"/>
    </row>
    <row r="18" spans="1:95">
      <c r="A18" s="753" t="s">
        <v>4438</v>
      </c>
      <c r="B18" s="754" t="s">
        <v>4439</v>
      </c>
      <c r="C18" s="754" t="s">
        <v>4440</v>
      </c>
      <c r="D18" s="754" t="s">
        <v>4441</v>
      </c>
      <c r="E18" s="754" t="s">
        <v>4442</v>
      </c>
      <c r="F18" s="754" t="s">
        <v>4443</v>
      </c>
      <c r="G18" s="754" t="s">
        <v>4444</v>
      </c>
      <c r="H18" s="754" t="s">
        <v>4445</v>
      </c>
      <c r="I18" s="754" t="s">
        <v>4446</v>
      </c>
      <c r="J18" s="754" t="s">
        <v>4447</v>
      </c>
      <c r="K18" s="754" t="s">
        <v>4448</v>
      </c>
      <c r="L18" s="754" t="s">
        <v>4449</v>
      </c>
      <c r="M18" s="754" t="s">
        <v>4450</v>
      </c>
      <c r="N18" s="754" t="s">
        <v>4451</v>
      </c>
      <c r="O18" s="754" t="s">
        <v>4452</v>
      </c>
      <c r="P18" s="754" t="s">
        <v>4453</v>
      </c>
      <c r="Q18" s="754" t="s">
        <v>4454</v>
      </c>
      <c r="R18" s="754" t="s">
        <v>4455</v>
      </c>
      <c r="S18" s="754" t="s">
        <v>4456</v>
      </c>
      <c r="T18" s="754" t="s">
        <v>4457</v>
      </c>
      <c r="U18" s="754" t="s">
        <v>4458</v>
      </c>
      <c r="V18" s="754" t="s">
        <v>4459</v>
      </c>
      <c r="W18" s="754" t="s">
        <v>4460</v>
      </c>
      <c r="X18" s="754" t="s">
        <v>4461</v>
      </c>
      <c r="Y18" s="754" t="s">
        <v>4462</v>
      </c>
      <c r="Z18" s="754" t="s">
        <v>4463</v>
      </c>
      <c r="AA18" s="754" t="s">
        <v>4464</v>
      </c>
      <c r="AB18" s="754" t="s">
        <v>4465</v>
      </c>
      <c r="AC18" s="754" t="s">
        <v>4466</v>
      </c>
      <c r="AD18" s="754" t="s">
        <v>4467</v>
      </c>
      <c r="AE18" s="754" t="s">
        <v>4468</v>
      </c>
      <c r="AF18" s="754" t="s">
        <v>4469</v>
      </c>
      <c r="AG18" s="754" t="s">
        <v>4470</v>
      </c>
      <c r="AH18" s="754" t="s">
        <v>4471</v>
      </c>
      <c r="AI18" s="754" t="s">
        <v>4472</v>
      </c>
      <c r="AJ18" s="754" t="s">
        <v>4473</v>
      </c>
      <c r="AK18" s="754" t="s">
        <v>4474</v>
      </c>
      <c r="AL18" s="754" t="s">
        <v>4475</v>
      </c>
      <c r="AM18" s="754" t="s">
        <v>4476</v>
      </c>
      <c r="AN18" s="754" t="s">
        <v>4477</v>
      </c>
      <c r="AO18" s="754" t="s">
        <v>4478</v>
      </c>
      <c r="AP18" s="754" t="s">
        <v>4479</v>
      </c>
      <c r="AQ18" s="754" t="s">
        <v>4480</v>
      </c>
      <c r="AR18" s="754" t="s">
        <v>4481</v>
      </c>
      <c r="AS18" s="754" t="s">
        <v>4482</v>
      </c>
      <c r="AT18" s="754" t="s">
        <v>4483</v>
      </c>
      <c r="AU18" s="754" t="s">
        <v>4484</v>
      </c>
      <c r="AV18" s="754" t="s">
        <v>4485</v>
      </c>
      <c r="AW18" s="754" t="s">
        <v>4486</v>
      </c>
      <c r="AX18" s="754" t="s">
        <v>4487</v>
      </c>
      <c r="AY18" s="754" t="s">
        <v>4488</v>
      </c>
      <c r="AZ18" s="754" t="s">
        <v>4489</v>
      </c>
      <c r="BA18" s="754" t="s">
        <v>4490</v>
      </c>
      <c r="BB18" s="754" t="s">
        <v>4491</v>
      </c>
      <c r="BC18" s="754" t="s">
        <v>4492</v>
      </c>
      <c r="BD18" s="754" t="s">
        <v>4493</v>
      </c>
      <c r="BE18" s="754" t="s">
        <v>4494</v>
      </c>
      <c r="BF18" s="754" t="s">
        <v>4495</v>
      </c>
      <c r="BG18" s="754" t="s">
        <v>4496</v>
      </c>
      <c r="BH18" s="754" t="s">
        <v>4497</v>
      </c>
      <c r="BI18" s="754" t="s">
        <v>4498</v>
      </c>
      <c r="BJ18" s="754" t="s">
        <v>4499</v>
      </c>
      <c r="BK18" s="754" t="s">
        <v>4500</v>
      </c>
      <c r="BL18" s="754" t="s">
        <v>4501</v>
      </c>
      <c r="BM18" s="754" t="s">
        <v>4502</v>
      </c>
      <c r="BN18" s="754" t="s">
        <v>4503</v>
      </c>
      <c r="BO18" s="754" t="s">
        <v>4504</v>
      </c>
      <c r="BP18" s="754" t="s">
        <v>4505</v>
      </c>
      <c r="BQ18" s="754" t="s">
        <v>4506</v>
      </c>
      <c r="BR18" s="754" t="s">
        <v>4507</v>
      </c>
      <c r="BS18" s="754" t="s">
        <v>4508</v>
      </c>
      <c r="BT18" s="754" t="s">
        <v>4509</v>
      </c>
      <c r="BU18" s="754" t="s">
        <v>4510</v>
      </c>
      <c r="BV18" s="754" t="s">
        <v>4511</v>
      </c>
      <c r="BW18" s="754" t="s">
        <v>4512</v>
      </c>
      <c r="BX18" s="754" t="s">
        <v>4513</v>
      </c>
      <c r="BY18" s="754" t="s">
        <v>4514</v>
      </c>
      <c r="BZ18" s="754" t="s">
        <v>4515</v>
      </c>
      <c r="CA18" s="754" t="s">
        <v>4516</v>
      </c>
      <c r="CB18" s="754" t="s">
        <v>4517</v>
      </c>
      <c r="CC18" s="754" t="s">
        <v>4518</v>
      </c>
      <c r="CD18" s="754" t="s">
        <v>4519</v>
      </c>
      <c r="CE18" s="754" t="s">
        <v>4520</v>
      </c>
      <c r="CF18" s="754" t="s">
        <v>4521</v>
      </c>
      <c r="CG18" s="754" t="s">
        <v>4522</v>
      </c>
      <c r="CH18" s="754" t="s">
        <v>4523</v>
      </c>
      <c r="CI18" s="754" t="s">
        <v>4524</v>
      </c>
      <c r="CJ18" s="754" t="s">
        <v>4525</v>
      </c>
      <c r="CK18" s="754" t="s">
        <v>4526</v>
      </c>
      <c r="CL18" s="754" t="s">
        <v>4527</v>
      </c>
      <c r="CM18" s="754" t="s">
        <v>4528</v>
      </c>
      <c r="CN18" s="754" t="s">
        <v>4529</v>
      </c>
      <c r="CO18" s="754" t="s">
        <v>4530</v>
      </c>
      <c r="CP18" s="754" t="s">
        <v>6885</v>
      </c>
      <c r="CQ18" s="759"/>
    </row>
    <row r="19" spans="1:95" s="164" customFormat="1">
      <c r="A19" s="751" t="s">
        <v>6286</v>
      </c>
      <c r="B19" s="752" t="s">
        <v>4532</v>
      </c>
      <c r="C19" s="752" t="s">
        <v>4532</v>
      </c>
      <c r="D19" s="752" t="s">
        <v>4532</v>
      </c>
      <c r="E19" s="752" t="s">
        <v>4532</v>
      </c>
      <c r="F19" s="752" t="s">
        <v>4532</v>
      </c>
      <c r="G19" s="752" t="s">
        <v>4532</v>
      </c>
      <c r="H19" s="752" t="s">
        <v>4532</v>
      </c>
      <c r="I19" s="752" t="s">
        <v>4532</v>
      </c>
      <c r="J19" s="752" t="s">
        <v>4532</v>
      </c>
      <c r="K19" s="752" t="s">
        <v>4532</v>
      </c>
      <c r="L19" s="752" t="s">
        <v>4532</v>
      </c>
      <c r="M19" s="752" t="s">
        <v>4532</v>
      </c>
      <c r="N19" s="752" t="s">
        <v>4532</v>
      </c>
      <c r="O19" s="752" t="s">
        <v>4532</v>
      </c>
      <c r="P19" s="752" t="s">
        <v>4532</v>
      </c>
      <c r="Q19" s="752" t="s">
        <v>4532</v>
      </c>
      <c r="R19" s="752" t="s">
        <v>4532</v>
      </c>
      <c r="S19" s="752" t="s">
        <v>4532</v>
      </c>
      <c r="T19" s="752" t="s">
        <v>4532</v>
      </c>
      <c r="U19" s="752" t="s">
        <v>4532</v>
      </c>
      <c r="V19" s="752" t="s">
        <v>4532</v>
      </c>
      <c r="W19" s="752" t="s">
        <v>4532</v>
      </c>
      <c r="X19" s="752" t="s">
        <v>4532</v>
      </c>
      <c r="Y19" s="752" t="s">
        <v>4532</v>
      </c>
      <c r="Z19" s="752" t="s">
        <v>4532</v>
      </c>
      <c r="AA19" s="752" t="s">
        <v>4532</v>
      </c>
      <c r="AB19" s="752" t="s">
        <v>4532</v>
      </c>
      <c r="AC19" s="752" t="s">
        <v>4532</v>
      </c>
      <c r="AD19" s="752" t="s">
        <v>4532</v>
      </c>
      <c r="AE19" s="752" t="s">
        <v>4532</v>
      </c>
      <c r="AF19" s="752" t="s">
        <v>4532</v>
      </c>
      <c r="AG19" s="752" t="s">
        <v>4532</v>
      </c>
      <c r="AH19" s="752" t="s">
        <v>4532</v>
      </c>
      <c r="AI19" s="752" t="s">
        <v>4532</v>
      </c>
      <c r="AJ19" s="752" t="s">
        <v>4532</v>
      </c>
      <c r="AK19" s="752" t="s">
        <v>4532</v>
      </c>
      <c r="AL19" s="752" t="s">
        <v>4532</v>
      </c>
      <c r="AM19" s="752" t="s">
        <v>4532</v>
      </c>
      <c r="AN19" s="752" t="s">
        <v>4532</v>
      </c>
      <c r="AO19" s="752" t="s">
        <v>4533</v>
      </c>
      <c r="AP19" s="752" t="s">
        <v>4533</v>
      </c>
      <c r="AQ19" s="752" t="s">
        <v>4533</v>
      </c>
      <c r="AR19" s="752" t="s">
        <v>4533</v>
      </c>
      <c r="AS19" s="752" t="s">
        <v>4533</v>
      </c>
      <c r="AT19" s="752" t="s">
        <v>4533</v>
      </c>
      <c r="AU19" s="752" t="s">
        <v>4533</v>
      </c>
      <c r="AV19" s="752" t="s">
        <v>4533</v>
      </c>
      <c r="AW19" s="752" t="s">
        <v>4533</v>
      </c>
      <c r="AX19" s="752" t="s">
        <v>4533</v>
      </c>
      <c r="AY19" s="752" t="s">
        <v>4533</v>
      </c>
      <c r="AZ19" s="752" t="s">
        <v>4533</v>
      </c>
      <c r="BA19" s="752" t="s">
        <v>4533</v>
      </c>
      <c r="BB19" s="752" t="s">
        <v>4533</v>
      </c>
      <c r="BC19" s="752" t="s">
        <v>4533</v>
      </c>
      <c r="BD19" s="752" t="s">
        <v>4533</v>
      </c>
      <c r="BE19" s="752" t="s">
        <v>4533</v>
      </c>
      <c r="BF19" s="752" t="s">
        <v>4533</v>
      </c>
      <c r="BG19" s="752" t="s">
        <v>4533</v>
      </c>
      <c r="BH19" s="752" t="s">
        <v>4533</v>
      </c>
      <c r="BI19" s="752" t="s">
        <v>4533</v>
      </c>
      <c r="BJ19" s="752" t="s">
        <v>4533</v>
      </c>
      <c r="BK19" s="752" t="s">
        <v>4533</v>
      </c>
      <c r="BL19" s="752" t="s">
        <v>4533</v>
      </c>
      <c r="BM19" s="752" t="s">
        <v>4533</v>
      </c>
      <c r="BN19" s="752" t="s">
        <v>4533</v>
      </c>
      <c r="BO19" s="752" t="s">
        <v>4533</v>
      </c>
      <c r="BP19" s="752" t="s">
        <v>4533</v>
      </c>
      <c r="BQ19" s="752" t="s">
        <v>4533</v>
      </c>
      <c r="BR19" s="752" t="s">
        <v>4533</v>
      </c>
      <c r="BS19" s="752" t="s">
        <v>4533</v>
      </c>
      <c r="BT19" s="752" t="s">
        <v>4533</v>
      </c>
      <c r="BU19" s="752" t="s">
        <v>4533</v>
      </c>
      <c r="BV19" s="752" t="s">
        <v>4533</v>
      </c>
      <c r="BW19" s="752" t="s">
        <v>4533</v>
      </c>
      <c r="BX19" s="752" t="s">
        <v>4533</v>
      </c>
      <c r="BY19" s="752" t="s">
        <v>4533</v>
      </c>
      <c r="BZ19" s="752" t="s">
        <v>4533</v>
      </c>
      <c r="CA19" s="752" t="s">
        <v>4533</v>
      </c>
      <c r="CB19" s="752" t="s">
        <v>4533</v>
      </c>
      <c r="CC19" s="752" t="s">
        <v>4533</v>
      </c>
      <c r="CD19" s="752" t="s">
        <v>4533</v>
      </c>
      <c r="CE19" s="752" t="s">
        <v>4533</v>
      </c>
      <c r="CF19" s="752" t="s">
        <v>4533</v>
      </c>
      <c r="CG19" s="752" t="s">
        <v>4533</v>
      </c>
      <c r="CH19" s="752" t="s">
        <v>4533</v>
      </c>
      <c r="CI19" s="752" t="s">
        <v>4533</v>
      </c>
      <c r="CJ19" s="752" t="s">
        <v>4533</v>
      </c>
      <c r="CK19" s="752" t="s">
        <v>4533</v>
      </c>
      <c r="CL19" s="752" t="s">
        <v>4533</v>
      </c>
      <c r="CM19" s="752" t="s">
        <v>4533</v>
      </c>
      <c r="CN19" s="752" t="s">
        <v>4533</v>
      </c>
      <c r="CO19" s="752" t="s">
        <v>4533</v>
      </c>
      <c r="CP19" s="752" t="s">
        <v>4533</v>
      </c>
      <c r="CQ19" s="770"/>
    </row>
    <row r="20" spans="1:95">
      <c r="A20" s="759" t="s">
        <v>4534</v>
      </c>
      <c r="B20" s="756">
        <v>45.084000000000003</v>
      </c>
      <c r="C20" s="756">
        <v>80.662999999999997</v>
      </c>
      <c r="D20" s="756">
        <v>102.44</v>
      </c>
      <c r="E20" s="756">
        <v>108.53100000000001</v>
      </c>
      <c r="F20" s="756">
        <v>114.681</v>
      </c>
      <c r="G20" s="756">
        <v>70.200999999999993</v>
      </c>
      <c r="H20" s="756">
        <v>64.95</v>
      </c>
      <c r="I20" s="756">
        <v>81.122</v>
      </c>
      <c r="J20" s="756">
        <v>106.726</v>
      </c>
      <c r="K20" s="756">
        <v>124.11</v>
      </c>
      <c r="L20" s="756">
        <v>139.559</v>
      </c>
      <c r="M20" s="756">
        <v>185.822</v>
      </c>
      <c r="N20" s="756">
        <v>197.04300000000001</v>
      </c>
      <c r="O20" s="756">
        <v>230.90299999999999</v>
      </c>
      <c r="P20" s="756">
        <v>292.83100000000002</v>
      </c>
      <c r="Q20" s="756">
        <v>343.42700000000002</v>
      </c>
      <c r="R20" s="756">
        <v>435.15700000000004</v>
      </c>
      <c r="S20" s="756">
        <v>566.96100000000001</v>
      </c>
      <c r="T20" s="756">
        <v>776.27800000000002</v>
      </c>
      <c r="U20" s="756">
        <v>968.26899999999989</v>
      </c>
      <c r="V20" s="756">
        <v>1233.201</v>
      </c>
      <c r="W20" s="756">
        <v>1558.1190000000001</v>
      </c>
      <c r="X20" s="756">
        <v>1789.5790000000002</v>
      </c>
      <c r="Y20" s="756">
        <v>1966.8610000000001</v>
      </c>
      <c r="Z20" s="756">
        <v>2579.0439999999999</v>
      </c>
      <c r="AA20" s="756">
        <v>3013.3629999999998</v>
      </c>
      <c r="AB20" s="756">
        <v>3481.8780000000006</v>
      </c>
      <c r="AC20" s="756">
        <v>3615.1210000000001</v>
      </c>
      <c r="AD20" s="756">
        <v>3989.3180000000002</v>
      </c>
      <c r="AE20" s="756">
        <v>4716.3130000000001</v>
      </c>
      <c r="AF20" s="756">
        <v>4958.7240000000002</v>
      </c>
      <c r="AG20" s="756">
        <v>5792.8940000000002</v>
      </c>
      <c r="AH20" s="756">
        <v>6383.1019999999999</v>
      </c>
      <c r="AI20" s="756">
        <v>7481.8029999999999</v>
      </c>
      <c r="AJ20" s="756">
        <v>8192.2950000000001</v>
      </c>
      <c r="AK20" s="756">
        <v>9280.8330000000005</v>
      </c>
      <c r="AL20" s="756">
        <v>9949.1929999999993</v>
      </c>
      <c r="AM20" s="756">
        <v>11389.188</v>
      </c>
      <c r="AN20" s="756">
        <v>14343.195</v>
      </c>
      <c r="AO20" s="756">
        <v>27683.521000000001</v>
      </c>
      <c r="AP20" s="756">
        <v>30206.350000000002</v>
      </c>
      <c r="AQ20" s="756">
        <v>33151.593999999997</v>
      </c>
      <c r="AR20" s="756">
        <v>35391</v>
      </c>
      <c r="AS20" s="756">
        <v>40325</v>
      </c>
      <c r="AT20" s="756">
        <v>46137</v>
      </c>
      <c r="AU20" s="756">
        <v>52600</v>
      </c>
      <c r="AV20" s="756">
        <v>59219</v>
      </c>
      <c r="AW20" s="756">
        <v>74458</v>
      </c>
      <c r="AX20" s="756">
        <v>89102</v>
      </c>
      <c r="AY20" s="756">
        <v>103938.00016</v>
      </c>
      <c r="AZ20" s="756">
        <v>120850</v>
      </c>
      <c r="BA20" s="756">
        <v>135451</v>
      </c>
      <c r="BB20" s="756">
        <v>146029</v>
      </c>
      <c r="BC20" s="756">
        <v>157100</v>
      </c>
      <c r="BD20" s="756">
        <v>178594</v>
      </c>
      <c r="BE20" s="756">
        <v>231567</v>
      </c>
      <c r="BF20" s="756">
        <v>265191</v>
      </c>
      <c r="BG20" s="756">
        <v>331615.2</v>
      </c>
      <c r="BH20" s="756">
        <v>324722</v>
      </c>
      <c r="BI20" s="756">
        <v>344284</v>
      </c>
      <c r="BJ20" s="756">
        <v>367757</v>
      </c>
      <c r="BK20" s="756">
        <v>347641</v>
      </c>
      <c r="BL20" s="756">
        <v>347855</v>
      </c>
      <c r="BM20" s="756">
        <v>375161</v>
      </c>
      <c r="BN20" s="756">
        <v>414360</v>
      </c>
      <c r="BO20" s="756">
        <v>443264</v>
      </c>
      <c r="BP20" s="756">
        <v>454251</v>
      </c>
      <c r="BQ20" s="756">
        <v>456089</v>
      </c>
      <c r="BR20" s="756">
        <v>461583</v>
      </c>
      <c r="BS20" s="756">
        <v>417597</v>
      </c>
      <c r="BT20" s="756">
        <v>444502</v>
      </c>
      <c r="BU20" s="756">
        <v>466837</v>
      </c>
      <c r="BV20" s="756">
        <v>475390</v>
      </c>
      <c r="BW20" s="756">
        <v>617093</v>
      </c>
      <c r="BX20" s="756">
        <v>611042</v>
      </c>
      <c r="BY20" s="756">
        <v>612491</v>
      </c>
      <c r="BZ20" s="756">
        <v>639264</v>
      </c>
      <c r="CA20" s="756">
        <v>568646</v>
      </c>
      <c r="CB20" s="756">
        <v>577138</v>
      </c>
      <c r="CC20" s="756">
        <v>593928</v>
      </c>
      <c r="CD20" s="756">
        <v>610060</v>
      </c>
      <c r="CE20" s="756">
        <v>663160</v>
      </c>
      <c r="CF20" s="756">
        <v>668120</v>
      </c>
      <c r="CG20" s="756">
        <v>704884</v>
      </c>
      <c r="CH20" s="756">
        <v>720415</v>
      </c>
      <c r="CI20" s="756">
        <v>724939</v>
      </c>
      <c r="CJ20" s="756">
        <v>733817</v>
      </c>
      <c r="CK20" s="756">
        <v>778177</v>
      </c>
      <c r="CL20" s="756">
        <v>745268</v>
      </c>
      <c r="CM20" s="756">
        <v>750281</v>
      </c>
      <c r="CN20" s="756">
        <v>787267</v>
      </c>
      <c r="CO20" s="756">
        <v>793549</v>
      </c>
      <c r="CP20" s="756">
        <v>834561</v>
      </c>
      <c r="CQ20" s="759"/>
    </row>
    <row r="21" spans="1:95">
      <c r="A21" s="759" t="s">
        <v>4535</v>
      </c>
      <c r="B21" s="756">
        <v>0</v>
      </c>
      <c r="C21" s="756">
        <v>2.2610000000000001</v>
      </c>
      <c r="D21" s="756">
        <v>2.2000000000000002</v>
      </c>
      <c r="E21" s="756">
        <v>33.966000000000001</v>
      </c>
      <c r="F21" s="756">
        <v>42.139000000000003</v>
      </c>
      <c r="G21" s="756">
        <v>52.173000000000002</v>
      </c>
      <c r="H21" s="756">
        <v>53.249000000000002</v>
      </c>
      <c r="I21" s="756">
        <v>44.585000000000001</v>
      </c>
      <c r="J21" s="756">
        <v>43.884</v>
      </c>
      <c r="K21" s="756">
        <v>57.41</v>
      </c>
      <c r="L21" s="756">
        <v>59.744999999999997</v>
      </c>
      <c r="M21" s="756">
        <v>78.679000000000002</v>
      </c>
      <c r="N21" s="756">
        <v>77.685000000000002</v>
      </c>
      <c r="O21" s="756">
        <v>74.03</v>
      </c>
      <c r="P21" s="756">
        <v>70.995999999999995</v>
      </c>
      <c r="Q21" s="756">
        <v>84.091999999999999</v>
      </c>
      <c r="R21" s="756">
        <v>106.126</v>
      </c>
      <c r="S21" s="756">
        <v>115.88800000000001</v>
      </c>
      <c r="T21" s="756">
        <v>144.99700000000001</v>
      </c>
      <c r="U21" s="756">
        <v>89.774000000000001</v>
      </c>
      <c r="V21" s="756">
        <v>119.321</v>
      </c>
      <c r="W21" s="756">
        <v>116.176</v>
      </c>
      <c r="X21" s="756">
        <v>142.20599999999999</v>
      </c>
      <c r="Y21" s="756">
        <v>380.24200000000002</v>
      </c>
      <c r="Z21" s="756">
        <v>507.32</v>
      </c>
      <c r="AA21" s="756">
        <v>866.73500000000001</v>
      </c>
      <c r="AB21" s="756">
        <v>1044.3920000000001</v>
      </c>
      <c r="AC21" s="756">
        <v>1246.7519999999995</v>
      </c>
      <c r="AD21" s="756">
        <v>1460.3249999999998</v>
      </c>
      <c r="AE21" s="756">
        <v>1549.9210000000003</v>
      </c>
      <c r="AF21" s="756">
        <v>1616.5309999999999</v>
      </c>
      <c r="AG21" s="756">
        <v>1621.3670000000002</v>
      </c>
      <c r="AH21" s="756">
        <v>1677.7290000000003</v>
      </c>
      <c r="AI21" s="756">
        <v>2007.9380000000001</v>
      </c>
      <c r="AJ21" s="756">
        <v>2425.7710000000006</v>
      </c>
      <c r="AK21" s="756">
        <v>2808.5559999999987</v>
      </c>
      <c r="AL21" s="756">
        <v>3033.2160000000003</v>
      </c>
      <c r="AM21" s="756">
        <v>3480.5910000000003</v>
      </c>
      <c r="AN21" s="756">
        <v>3902.9140000000007</v>
      </c>
      <c r="AO21" s="756">
        <v>8281.5409999999974</v>
      </c>
      <c r="AP21" s="756">
        <v>9367.0490000000009</v>
      </c>
      <c r="AQ21" s="756">
        <v>9308.2700000000041</v>
      </c>
      <c r="AR21" s="756">
        <v>14003.960850000009</v>
      </c>
      <c r="AS21" s="756">
        <v>12986.520749999996</v>
      </c>
      <c r="AT21" s="756">
        <v>13908.166970000002</v>
      </c>
      <c r="AU21" s="756">
        <v>14867.913650000004</v>
      </c>
      <c r="AV21" s="756">
        <v>14423.865000000011</v>
      </c>
      <c r="AW21" s="756">
        <v>16201.982619999992</v>
      </c>
      <c r="AX21" s="756">
        <v>21366.250719999996</v>
      </c>
      <c r="AY21" s="756">
        <v>26937.484840000012</v>
      </c>
      <c r="AZ21" s="756">
        <v>28323.299000000003</v>
      </c>
      <c r="BA21" s="756">
        <v>26513.444000000003</v>
      </c>
      <c r="BB21" s="756">
        <v>25433.081000000002</v>
      </c>
      <c r="BC21" s="756">
        <v>28400.907000000003</v>
      </c>
      <c r="BD21" s="756">
        <v>34499.777000000002</v>
      </c>
      <c r="BE21" s="756">
        <v>43237.331000000006</v>
      </c>
      <c r="BF21" s="756">
        <v>50752.401999999995</v>
      </c>
      <c r="BG21" s="756">
        <v>55855.481999999996</v>
      </c>
      <c r="BH21" s="756">
        <v>72717.384999999995</v>
      </c>
      <c r="BI21" s="756">
        <v>76786</v>
      </c>
      <c r="BJ21" s="756">
        <v>73212</v>
      </c>
      <c r="BK21" s="756">
        <v>103076</v>
      </c>
      <c r="BL21" s="756">
        <v>117891</v>
      </c>
      <c r="BM21" s="756">
        <v>146789</v>
      </c>
      <c r="BN21" s="756">
        <v>189372</v>
      </c>
      <c r="BO21" s="756">
        <v>197339</v>
      </c>
      <c r="BP21" s="756">
        <v>225186</v>
      </c>
      <c r="BQ21" s="756">
        <v>241599</v>
      </c>
      <c r="BR21" s="756">
        <v>220278</v>
      </c>
      <c r="BS21" s="756">
        <v>241993</v>
      </c>
      <c r="BT21" s="756">
        <v>244668</v>
      </c>
      <c r="BU21" s="756">
        <v>249622</v>
      </c>
      <c r="BV21" s="756">
        <v>252952</v>
      </c>
      <c r="BW21" s="756">
        <v>277857</v>
      </c>
      <c r="BX21" s="756">
        <v>274261</v>
      </c>
      <c r="BY21" s="756">
        <v>411356</v>
      </c>
      <c r="BZ21" s="756">
        <v>310349</v>
      </c>
      <c r="CA21" s="756">
        <v>335285</v>
      </c>
      <c r="CB21" s="756">
        <v>313304</v>
      </c>
      <c r="CC21" s="756">
        <v>335985</v>
      </c>
      <c r="CD21" s="756">
        <v>346381</v>
      </c>
      <c r="CE21" s="756">
        <v>341161</v>
      </c>
      <c r="CF21" s="756">
        <v>608799</v>
      </c>
      <c r="CG21" s="756">
        <v>455340</v>
      </c>
      <c r="CH21" s="756">
        <v>495326</v>
      </c>
      <c r="CI21" s="756">
        <v>745496</v>
      </c>
      <c r="CJ21" s="756">
        <v>506768</v>
      </c>
      <c r="CK21" s="756">
        <v>466767</v>
      </c>
      <c r="CL21" s="756">
        <v>486501</v>
      </c>
      <c r="CM21" s="756">
        <v>463715</v>
      </c>
      <c r="CN21" s="756">
        <v>483992</v>
      </c>
      <c r="CO21" s="756">
        <v>499208</v>
      </c>
      <c r="CP21" s="756">
        <v>552510</v>
      </c>
      <c r="CQ21" s="759"/>
    </row>
    <row r="22" spans="1:95">
      <c r="A22" s="757" t="s">
        <v>808</v>
      </c>
      <c r="B22" s="757">
        <v>45.084000000000003</v>
      </c>
      <c r="C22" s="757">
        <v>82.923999999999992</v>
      </c>
      <c r="D22" s="757">
        <v>104.64</v>
      </c>
      <c r="E22" s="757">
        <v>142.49700000000001</v>
      </c>
      <c r="F22" s="757">
        <v>156.82</v>
      </c>
      <c r="G22" s="757">
        <v>122.374</v>
      </c>
      <c r="H22" s="757">
        <v>118.19900000000001</v>
      </c>
      <c r="I22" s="757">
        <v>125.70699999999999</v>
      </c>
      <c r="J22" s="757">
        <v>150.61000000000001</v>
      </c>
      <c r="K22" s="757">
        <v>181.51999999999998</v>
      </c>
      <c r="L22" s="757">
        <v>199.304</v>
      </c>
      <c r="M22" s="757">
        <v>264.50099999999998</v>
      </c>
      <c r="N22" s="757">
        <v>274.72800000000001</v>
      </c>
      <c r="O22" s="757">
        <v>304.93299999999999</v>
      </c>
      <c r="P22" s="757">
        <v>363.827</v>
      </c>
      <c r="Q22" s="757">
        <v>427.51900000000001</v>
      </c>
      <c r="R22" s="757">
        <v>541.28300000000002</v>
      </c>
      <c r="S22" s="757">
        <v>682.84900000000005</v>
      </c>
      <c r="T22" s="757">
        <v>921.27500000000009</v>
      </c>
      <c r="U22" s="757">
        <v>1058.0429999999999</v>
      </c>
      <c r="V22" s="757">
        <v>1352.5219999999999</v>
      </c>
      <c r="W22" s="757">
        <v>1674.2950000000001</v>
      </c>
      <c r="X22" s="757">
        <v>1931.7850000000001</v>
      </c>
      <c r="Y22" s="757">
        <v>2347.1030000000001</v>
      </c>
      <c r="Z22" s="757">
        <v>3086.364</v>
      </c>
      <c r="AA22" s="757">
        <v>3880.098</v>
      </c>
      <c r="AB22" s="757">
        <v>4526.2700000000004</v>
      </c>
      <c r="AC22" s="757">
        <v>4861.8729999999996</v>
      </c>
      <c r="AD22" s="757">
        <v>5449.643</v>
      </c>
      <c r="AE22" s="757">
        <v>6266.2340000000004</v>
      </c>
      <c r="AF22" s="757">
        <v>6575.2550000000001</v>
      </c>
      <c r="AG22" s="757">
        <v>7414.2610000000004</v>
      </c>
      <c r="AH22" s="757">
        <v>8060.8310000000001</v>
      </c>
      <c r="AI22" s="757">
        <v>9489.741</v>
      </c>
      <c r="AJ22" s="757">
        <v>10618.066000000001</v>
      </c>
      <c r="AK22" s="757">
        <v>12089.388999999999</v>
      </c>
      <c r="AL22" s="757">
        <v>12982.409</v>
      </c>
      <c r="AM22" s="757">
        <v>14869.779</v>
      </c>
      <c r="AN22" s="757">
        <v>18246.109</v>
      </c>
      <c r="AO22" s="757">
        <v>35965.061999999998</v>
      </c>
      <c r="AP22" s="757">
        <v>39573.399000000005</v>
      </c>
      <c r="AQ22" s="757">
        <v>42459.864000000001</v>
      </c>
      <c r="AR22" s="757">
        <v>49394.96085000001</v>
      </c>
      <c r="AS22" s="757">
        <v>53311.520749999996</v>
      </c>
      <c r="AT22" s="757">
        <v>60045.166970000006</v>
      </c>
      <c r="AU22" s="757">
        <v>67467.913650000002</v>
      </c>
      <c r="AV22" s="757">
        <v>73642.865000000005</v>
      </c>
      <c r="AW22" s="757">
        <v>90659.982619999995</v>
      </c>
      <c r="AX22" s="757">
        <v>110468.25072</v>
      </c>
      <c r="AY22" s="757">
        <v>130875.48500000002</v>
      </c>
      <c r="AZ22" s="757">
        <v>149173.299</v>
      </c>
      <c r="BA22" s="757">
        <v>161964.44400000002</v>
      </c>
      <c r="BB22" s="757">
        <v>171462.08100000001</v>
      </c>
      <c r="BC22" s="757">
        <v>185500.90700000001</v>
      </c>
      <c r="BD22" s="757">
        <v>213093.777</v>
      </c>
      <c r="BE22" s="757">
        <v>274804.33100000001</v>
      </c>
      <c r="BF22" s="757">
        <v>315943.402</v>
      </c>
      <c r="BG22" s="757">
        <v>387470.68200000003</v>
      </c>
      <c r="BH22" s="757">
        <v>397439.38500000001</v>
      </c>
      <c r="BI22" s="757">
        <v>421070</v>
      </c>
      <c r="BJ22" s="757">
        <v>440969</v>
      </c>
      <c r="BK22" s="757">
        <v>450717</v>
      </c>
      <c r="BL22" s="757">
        <v>465746</v>
      </c>
      <c r="BM22" s="757">
        <v>521950</v>
      </c>
      <c r="BN22" s="757">
        <v>603732</v>
      </c>
      <c r="BO22" s="757">
        <v>640603</v>
      </c>
      <c r="BP22" s="757">
        <v>679437</v>
      </c>
      <c r="BQ22" s="757">
        <v>697688</v>
      </c>
      <c r="BR22" s="757">
        <v>681861</v>
      </c>
      <c r="BS22" s="757">
        <v>659590</v>
      </c>
      <c r="BT22" s="757">
        <v>689170</v>
      </c>
      <c r="BU22" s="757">
        <v>716459</v>
      </c>
      <c r="BV22" s="757">
        <v>728342</v>
      </c>
      <c r="BW22" s="757">
        <v>894950</v>
      </c>
      <c r="BX22" s="757">
        <v>885303</v>
      </c>
      <c r="BY22" s="757">
        <v>1023847</v>
      </c>
      <c r="BZ22" s="757">
        <v>949613</v>
      </c>
      <c r="CA22" s="757">
        <v>903931</v>
      </c>
      <c r="CB22" s="757">
        <v>890442</v>
      </c>
      <c r="CC22" s="757">
        <v>929913</v>
      </c>
      <c r="CD22" s="757">
        <v>956441</v>
      </c>
      <c r="CE22" s="757">
        <v>1004321</v>
      </c>
      <c r="CF22" s="757">
        <v>1276919</v>
      </c>
      <c r="CG22" s="757">
        <v>1160224</v>
      </c>
      <c r="CH22" s="757">
        <v>1215741</v>
      </c>
      <c r="CI22" s="757">
        <v>1470435</v>
      </c>
      <c r="CJ22" s="757">
        <v>1240585</v>
      </c>
      <c r="CK22" s="757">
        <v>1244944</v>
      </c>
      <c r="CL22" s="757">
        <v>1231769</v>
      </c>
      <c r="CM22" s="757">
        <v>1213996</v>
      </c>
      <c r="CN22" s="757">
        <v>1271259</v>
      </c>
      <c r="CO22" s="757">
        <v>1292757</v>
      </c>
      <c r="CP22" s="757">
        <v>1387071</v>
      </c>
      <c r="CQ22" s="759"/>
    </row>
    <row r="23" spans="1:95" s="41" customFormat="1" ht="14.25" customHeight="1">
      <c r="A23" s="650"/>
      <c r="B23" s="650"/>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c r="AT23" s="650"/>
      <c r="AU23" s="650"/>
      <c r="AV23" s="650"/>
      <c r="AW23" s="650"/>
      <c r="AX23" s="650"/>
      <c r="AY23" s="650"/>
      <c r="AZ23" s="650"/>
      <c r="BA23" s="650"/>
      <c r="BB23" s="650"/>
      <c r="BC23" s="650"/>
      <c r="BD23" s="650"/>
      <c r="BE23" s="650"/>
      <c r="BF23" s="650"/>
      <c r="BG23" s="650"/>
      <c r="BH23" s="650"/>
      <c r="BI23" s="650"/>
      <c r="BJ23" s="650"/>
      <c r="BK23" s="650"/>
      <c r="BL23" s="650"/>
      <c r="BM23" s="650"/>
      <c r="BN23" s="650"/>
      <c r="BO23" s="650"/>
      <c r="BP23" s="650"/>
      <c r="BQ23" s="650"/>
      <c r="BR23" s="650"/>
      <c r="BS23" s="650"/>
      <c r="BT23" s="650"/>
      <c r="BU23" s="650"/>
      <c r="BV23" s="650"/>
      <c r="BW23" s="650"/>
      <c r="BX23" s="650"/>
      <c r="BY23" s="650"/>
      <c r="BZ23" s="650"/>
      <c r="CA23" s="650"/>
      <c r="CB23" s="650"/>
      <c r="CC23" s="650"/>
      <c r="CD23" s="650"/>
      <c r="CE23" s="650"/>
      <c r="CF23" s="650"/>
      <c r="CG23" s="650"/>
      <c r="CH23" s="650"/>
      <c r="CI23" s="650"/>
      <c r="CJ23" s="650"/>
      <c r="CK23" s="650"/>
      <c r="CL23" s="650"/>
      <c r="CM23" s="650"/>
      <c r="CN23" s="650"/>
      <c r="CO23" s="650"/>
      <c r="CP23" s="650"/>
      <c r="CQ23" s="650"/>
    </row>
    <row r="24" spans="1:95">
      <c r="A24" s="771" t="s">
        <v>4536</v>
      </c>
      <c r="B24" s="754"/>
      <c r="C24" s="754"/>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c r="BZ24" s="772"/>
      <c r="CA24" s="772"/>
      <c r="CB24" s="772"/>
      <c r="CC24" s="772"/>
      <c r="CD24" s="772"/>
      <c r="CE24" s="772"/>
      <c r="CF24" s="772"/>
      <c r="CG24" s="772"/>
      <c r="CH24" s="772"/>
      <c r="CI24" s="772"/>
      <c r="CJ24" s="772"/>
      <c r="CK24" s="772"/>
      <c r="CL24" s="772"/>
      <c r="CM24" s="772"/>
      <c r="CN24" s="772"/>
      <c r="CO24" s="772"/>
      <c r="CP24" s="772"/>
      <c r="CQ24" s="984" t="s">
        <v>4531</v>
      </c>
    </row>
    <row r="25" spans="1:95">
      <c r="A25" s="759" t="s">
        <v>4537</v>
      </c>
      <c r="B25" s="756">
        <v>45.084000000000003</v>
      </c>
      <c r="C25" s="756">
        <v>80.662999999999997</v>
      </c>
      <c r="D25" s="756">
        <v>102.44</v>
      </c>
      <c r="E25" s="756">
        <v>108.53100000000001</v>
      </c>
      <c r="F25" s="756">
        <v>114.681</v>
      </c>
      <c r="G25" s="756">
        <v>70.200999999999993</v>
      </c>
      <c r="H25" s="756">
        <v>64.95</v>
      </c>
      <c r="I25" s="756">
        <v>81.122</v>
      </c>
      <c r="J25" s="756">
        <v>106.726</v>
      </c>
      <c r="K25" s="756">
        <v>124.11</v>
      </c>
      <c r="L25" s="756">
        <v>139.559</v>
      </c>
      <c r="M25" s="756">
        <v>185.822</v>
      </c>
      <c r="N25" s="756">
        <v>197.04300000000001</v>
      </c>
      <c r="O25" s="756">
        <v>230.90299999999999</v>
      </c>
      <c r="P25" s="756">
        <v>292.83100000000002</v>
      </c>
      <c r="Q25" s="756">
        <v>343.42700000000002</v>
      </c>
      <c r="R25" s="756">
        <v>435.15700000000004</v>
      </c>
      <c r="S25" s="756">
        <v>566.96100000000001</v>
      </c>
      <c r="T25" s="756">
        <v>776.27800000000002</v>
      </c>
      <c r="U25" s="756">
        <v>968.26899999999989</v>
      </c>
      <c r="V25" s="756">
        <v>1233.201</v>
      </c>
      <c r="W25" s="756">
        <v>1558.1190000000001</v>
      </c>
      <c r="X25" s="756">
        <v>1789.5790000000002</v>
      </c>
      <c r="Y25" s="756">
        <v>1966.8610000000001</v>
      </c>
      <c r="Z25" s="756">
        <v>2579.0439999999999</v>
      </c>
      <c r="AA25" s="756">
        <v>3013.3629999999998</v>
      </c>
      <c r="AB25" s="756">
        <v>3481.8780000000006</v>
      </c>
      <c r="AC25" s="756">
        <v>3615.1210000000001</v>
      </c>
      <c r="AD25" s="756">
        <v>3989.3180000000002</v>
      </c>
      <c r="AE25" s="756">
        <v>4716.3130000000001</v>
      </c>
      <c r="AF25" s="756">
        <v>4958.7240000000002</v>
      </c>
      <c r="AG25" s="756">
        <v>5792.8940000000002</v>
      </c>
      <c r="AH25" s="756">
        <v>6383.1019999999999</v>
      </c>
      <c r="AI25" s="756">
        <v>7481.8029999999999</v>
      </c>
      <c r="AJ25" s="756">
        <v>8192.2950000000001</v>
      </c>
      <c r="AK25" s="756">
        <v>9280.8330000000005</v>
      </c>
      <c r="AL25" s="756">
        <v>9949.1929999999993</v>
      </c>
      <c r="AM25" s="756">
        <v>11389.188</v>
      </c>
      <c r="AN25" s="756">
        <v>14343.195</v>
      </c>
      <c r="AO25" s="756">
        <v>27683.521000000001</v>
      </c>
      <c r="AP25" s="756">
        <v>30206.350000000002</v>
      </c>
      <c r="AQ25" s="756">
        <v>33151.593999999997</v>
      </c>
      <c r="AR25" s="772"/>
      <c r="AS25" s="772"/>
      <c r="AT25" s="772"/>
      <c r="AU25" s="772"/>
      <c r="AV25" s="772"/>
      <c r="AW25" s="772"/>
      <c r="AX25" s="772"/>
      <c r="AY25" s="772"/>
      <c r="AZ25" s="772"/>
      <c r="BA25" s="772"/>
      <c r="BB25" s="772"/>
      <c r="BC25" s="772"/>
      <c r="BD25" s="772"/>
      <c r="BE25" s="772"/>
      <c r="BF25" s="772"/>
      <c r="BG25" s="772"/>
      <c r="BH25" s="772"/>
      <c r="BI25" s="772"/>
      <c r="BJ25" s="772"/>
      <c r="BK25" s="772"/>
      <c r="BL25" s="772"/>
      <c r="BM25" s="772"/>
      <c r="BN25" s="772"/>
      <c r="BO25" s="772"/>
      <c r="BP25" s="772"/>
      <c r="BQ25" s="772"/>
      <c r="BR25" s="772"/>
      <c r="BS25" s="772"/>
      <c r="BT25" s="772"/>
      <c r="BU25" s="772"/>
      <c r="BV25" s="772"/>
      <c r="BW25" s="772"/>
      <c r="BX25" s="772"/>
      <c r="BY25" s="772"/>
      <c r="BZ25" s="772"/>
      <c r="CA25" s="772"/>
      <c r="CB25" s="772"/>
      <c r="CC25" s="772"/>
      <c r="CD25" s="772"/>
      <c r="CE25" s="772"/>
      <c r="CF25" s="772"/>
      <c r="CG25" s="773"/>
      <c r="CH25" s="772"/>
      <c r="CI25" s="772"/>
      <c r="CJ25" s="772"/>
      <c r="CK25" s="772"/>
      <c r="CL25" s="772"/>
      <c r="CM25" s="772"/>
      <c r="CN25" s="772"/>
      <c r="CO25" s="772"/>
      <c r="CP25" s="772"/>
      <c r="CQ25" s="984"/>
    </row>
    <row r="26" spans="1:95">
      <c r="A26" s="759" t="s">
        <v>4538</v>
      </c>
      <c r="B26" s="756"/>
      <c r="C26" s="756">
        <v>2.2610000000000001</v>
      </c>
      <c r="D26" s="756">
        <v>2.2000000000000002</v>
      </c>
      <c r="E26" s="774">
        <v>33.966000000000001</v>
      </c>
      <c r="F26" s="756">
        <v>42.139000000000003</v>
      </c>
      <c r="G26" s="756">
        <v>52.173000000000002</v>
      </c>
      <c r="H26" s="756">
        <v>53.249000000000002</v>
      </c>
      <c r="I26" s="756">
        <v>44.585000000000001</v>
      </c>
      <c r="J26" s="756">
        <v>43.884</v>
      </c>
      <c r="K26" s="756">
        <v>57.41</v>
      </c>
      <c r="L26" s="756">
        <v>59.744999999999997</v>
      </c>
      <c r="M26" s="756">
        <v>78.679000000000002</v>
      </c>
      <c r="N26" s="756">
        <v>77.685000000000002</v>
      </c>
      <c r="O26" s="756">
        <v>74.03</v>
      </c>
      <c r="P26" s="756">
        <v>70.995999999999995</v>
      </c>
      <c r="Q26" s="756">
        <v>84.091999999999999</v>
      </c>
      <c r="R26" s="756">
        <v>106.126</v>
      </c>
      <c r="S26" s="756">
        <v>115.88800000000001</v>
      </c>
      <c r="T26" s="756">
        <v>144.99700000000001</v>
      </c>
      <c r="U26" s="756">
        <v>89.774000000000001</v>
      </c>
      <c r="V26" s="756">
        <v>119.321</v>
      </c>
      <c r="W26" s="756">
        <v>116.176</v>
      </c>
      <c r="X26" s="756">
        <v>142.20599999999999</v>
      </c>
      <c r="Y26" s="756">
        <v>380.24200000000002</v>
      </c>
      <c r="Z26" s="756">
        <v>507.32</v>
      </c>
      <c r="AA26" s="756">
        <v>866.73500000000001</v>
      </c>
      <c r="AB26" s="756">
        <v>1044.3920000000001</v>
      </c>
      <c r="AC26" s="756">
        <v>1246.7519999999995</v>
      </c>
      <c r="AD26" s="756">
        <v>1460.3249999999998</v>
      </c>
      <c r="AE26" s="756">
        <v>1549.9210000000003</v>
      </c>
      <c r="AF26" s="756">
        <v>1616.5309999999999</v>
      </c>
      <c r="AG26" s="756">
        <v>1621.3670000000002</v>
      </c>
      <c r="AH26" s="756">
        <v>1677.7290000000003</v>
      </c>
      <c r="AI26" s="756">
        <v>2007.9380000000001</v>
      </c>
      <c r="AJ26" s="756">
        <v>2425.7710000000006</v>
      </c>
      <c r="AK26" s="756">
        <v>2808.5559999999987</v>
      </c>
      <c r="AL26" s="756">
        <v>3033.2160000000003</v>
      </c>
      <c r="AM26" s="756">
        <v>3480.5910000000003</v>
      </c>
      <c r="AN26" s="756">
        <v>3902.9140000000007</v>
      </c>
      <c r="AO26" s="756">
        <v>8281.5409999999974</v>
      </c>
      <c r="AP26" s="756">
        <v>9367.0490000000009</v>
      </c>
      <c r="AQ26" s="756">
        <v>9308.2700000000041</v>
      </c>
      <c r="AR26" s="772"/>
      <c r="AS26" s="772"/>
      <c r="AT26" s="772"/>
      <c r="AU26" s="772"/>
      <c r="AV26" s="772"/>
      <c r="AW26" s="772"/>
      <c r="AX26" s="772"/>
      <c r="AY26" s="772"/>
      <c r="AZ26" s="772"/>
      <c r="BA26" s="772"/>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772"/>
      <c r="CO26" s="772"/>
      <c r="CP26" s="772"/>
      <c r="CQ26" s="984"/>
    </row>
    <row r="27" spans="1:95" ht="15" customHeight="1">
      <c r="A27" s="757" t="s">
        <v>4539</v>
      </c>
      <c r="B27" s="757">
        <v>45.084000000000003</v>
      </c>
      <c r="C27" s="757">
        <v>82.923999999999992</v>
      </c>
      <c r="D27" s="757">
        <v>104.64</v>
      </c>
      <c r="E27" s="757">
        <v>142.49700000000001</v>
      </c>
      <c r="F27" s="757">
        <v>156.82</v>
      </c>
      <c r="G27" s="757">
        <v>122.374</v>
      </c>
      <c r="H27" s="757">
        <v>118.19900000000001</v>
      </c>
      <c r="I27" s="757">
        <v>125.70699999999999</v>
      </c>
      <c r="J27" s="757">
        <v>150.61000000000001</v>
      </c>
      <c r="K27" s="757">
        <v>181.51999999999998</v>
      </c>
      <c r="L27" s="757">
        <v>199.304</v>
      </c>
      <c r="M27" s="757">
        <v>264.50099999999998</v>
      </c>
      <c r="N27" s="757">
        <v>274.72800000000001</v>
      </c>
      <c r="O27" s="757">
        <v>304.93299999999999</v>
      </c>
      <c r="P27" s="757">
        <v>363.827</v>
      </c>
      <c r="Q27" s="757">
        <v>427.51900000000001</v>
      </c>
      <c r="R27" s="757">
        <v>541.28300000000002</v>
      </c>
      <c r="S27" s="757">
        <v>682.84900000000005</v>
      </c>
      <c r="T27" s="757">
        <v>921.27500000000009</v>
      </c>
      <c r="U27" s="757">
        <v>1058.0429999999999</v>
      </c>
      <c r="V27" s="757">
        <v>1352.5219999999999</v>
      </c>
      <c r="W27" s="757">
        <v>1674.2950000000001</v>
      </c>
      <c r="X27" s="757">
        <v>1931.7850000000001</v>
      </c>
      <c r="Y27" s="757">
        <v>2347.1030000000001</v>
      </c>
      <c r="Z27" s="757">
        <v>3086.364</v>
      </c>
      <c r="AA27" s="757">
        <v>3880.098</v>
      </c>
      <c r="AB27" s="757">
        <v>4526.2700000000004</v>
      </c>
      <c r="AC27" s="757">
        <v>4861.8729999999996</v>
      </c>
      <c r="AD27" s="757">
        <v>5449.643</v>
      </c>
      <c r="AE27" s="757">
        <v>6266.2340000000004</v>
      </c>
      <c r="AF27" s="757">
        <v>6575.2550000000001</v>
      </c>
      <c r="AG27" s="757">
        <v>7414.2610000000004</v>
      </c>
      <c r="AH27" s="757">
        <v>8060.8310000000001</v>
      </c>
      <c r="AI27" s="757">
        <v>9489.741</v>
      </c>
      <c r="AJ27" s="757">
        <v>10618.066000000001</v>
      </c>
      <c r="AK27" s="757">
        <v>12089.388999999999</v>
      </c>
      <c r="AL27" s="757">
        <v>12982.409</v>
      </c>
      <c r="AM27" s="757">
        <v>14869.779</v>
      </c>
      <c r="AN27" s="757">
        <v>18246.109</v>
      </c>
      <c r="AO27" s="757">
        <v>35965.061999999998</v>
      </c>
      <c r="AP27" s="757">
        <v>39573.399000000005</v>
      </c>
      <c r="AQ27" s="757">
        <v>42459.864000000001</v>
      </c>
      <c r="AR27" s="772"/>
      <c r="AS27" s="772"/>
      <c r="AT27" s="772"/>
      <c r="AU27" s="772"/>
      <c r="AV27" s="772"/>
      <c r="AW27" s="772"/>
      <c r="AX27" s="772"/>
      <c r="AY27" s="772"/>
      <c r="AZ27" s="772"/>
      <c r="BA27" s="772"/>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772"/>
      <c r="CO27" s="772"/>
      <c r="CP27" s="772"/>
      <c r="CQ27" s="984"/>
    </row>
    <row r="28" spans="1:95" ht="15" customHeight="1">
      <c r="A28" s="775"/>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772"/>
      <c r="AS28" s="772"/>
      <c r="AT28" s="772"/>
      <c r="AU28" s="772"/>
      <c r="AV28" s="772"/>
      <c r="AW28" s="772"/>
      <c r="AX28" s="772"/>
      <c r="AY28" s="772"/>
      <c r="AZ28" s="772"/>
      <c r="BA28" s="772"/>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772"/>
      <c r="CO28" s="772"/>
      <c r="CP28" s="772"/>
      <c r="CQ28" s="984"/>
    </row>
    <row r="29" spans="1:95">
      <c r="A29" s="771" t="s">
        <v>4540</v>
      </c>
      <c r="B29" s="754"/>
      <c r="C29" s="754"/>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72"/>
      <c r="BJ29" s="772"/>
      <c r="BK29" s="772"/>
      <c r="BL29" s="772"/>
      <c r="BM29" s="772"/>
      <c r="BN29" s="772"/>
      <c r="BO29" s="772"/>
      <c r="BP29" s="772"/>
      <c r="BQ29" s="772"/>
      <c r="BR29" s="756"/>
      <c r="BS29" s="772"/>
      <c r="BT29" s="772"/>
      <c r="BU29" s="772"/>
      <c r="BV29" s="772"/>
      <c r="BW29" s="772"/>
      <c r="BX29" s="772"/>
      <c r="BY29" s="772"/>
      <c r="BZ29" s="772"/>
      <c r="CA29" s="756"/>
      <c r="CB29" s="756"/>
      <c r="CC29" s="772"/>
      <c r="CD29" s="772"/>
      <c r="CE29" s="772"/>
      <c r="CF29" s="772"/>
      <c r="CG29" s="772"/>
      <c r="CH29" s="772"/>
      <c r="CI29" s="772"/>
      <c r="CJ29" s="772"/>
      <c r="CK29" s="772"/>
      <c r="CL29" s="772"/>
      <c r="CM29" s="772"/>
      <c r="CN29" s="772"/>
      <c r="CO29" s="772"/>
      <c r="CP29" s="772"/>
      <c r="CQ29" s="984"/>
    </row>
    <row r="30" spans="1:95">
      <c r="A30" s="759" t="s">
        <v>4541</v>
      </c>
      <c r="B30" s="756"/>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72"/>
      <c r="BJ30" s="772"/>
      <c r="BK30" s="772"/>
      <c r="BL30" s="772"/>
      <c r="BM30" s="772"/>
      <c r="BN30" s="772"/>
      <c r="BO30" s="772"/>
      <c r="BP30" s="772"/>
      <c r="BQ30" s="772"/>
      <c r="BR30" s="756"/>
      <c r="BS30" s="772"/>
      <c r="BT30" s="772"/>
      <c r="BU30" s="772"/>
      <c r="BV30" s="772"/>
      <c r="BW30" s="772"/>
      <c r="BX30" s="772"/>
      <c r="BY30" s="772"/>
      <c r="BZ30" s="772"/>
      <c r="CA30" s="756"/>
      <c r="CB30" s="756"/>
      <c r="CC30" s="772"/>
      <c r="CD30" s="772"/>
      <c r="CE30" s="772"/>
      <c r="CF30" s="772"/>
      <c r="CG30" s="772"/>
      <c r="CH30" s="772"/>
      <c r="CI30" s="772"/>
      <c r="CJ30" s="772"/>
      <c r="CK30" s="772"/>
      <c r="CL30" s="772"/>
      <c r="CM30" s="772"/>
      <c r="CN30" s="772"/>
      <c r="CO30" s="772"/>
      <c r="CP30" s="772"/>
      <c r="CQ30" s="759"/>
    </row>
    <row r="31" spans="1:95">
      <c r="A31" s="759" t="s">
        <v>4542</v>
      </c>
      <c r="B31" s="756"/>
      <c r="C31" s="756"/>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v>35391</v>
      </c>
      <c r="AS31" s="756">
        <v>40325</v>
      </c>
      <c r="AT31" s="756">
        <v>46137</v>
      </c>
      <c r="AU31" s="756">
        <v>52600</v>
      </c>
      <c r="AV31" s="756">
        <v>59219</v>
      </c>
      <c r="AW31" s="756">
        <v>74458</v>
      </c>
      <c r="AX31" s="756">
        <v>89102</v>
      </c>
      <c r="AY31" s="756">
        <v>103938.00016</v>
      </c>
      <c r="AZ31" s="756">
        <v>120850</v>
      </c>
      <c r="BA31" s="756">
        <v>135451</v>
      </c>
      <c r="BB31" s="756">
        <v>146029</v>
      </c>
      <c r="BC31" s="756">
        <v>157100</v>
      </c>
      <c r="BD31" s="756">
        <v>178594</v>
      </c>
      <c r="BE31" s="756">
        <v>231567</v>
      </c>
      <c r="BF31" s="756">
        <v>265191</v>
      </c>
      <c r="BG31" s="756">
        <v>331615.2</v>
      </c>
      <c r="BH31" s="756">
        <v>324722</v>
      </c>
      <c r="BI31" s="756"/>
      <c r="BJ31" s="772"/>
      <c r="BK31" s="772"/>
      <c r="BL31" s="772"/>
      <c r="BM31" s="772"/>
      <c r="BN31" s="772"/>
      <c r="BO31" s="772"/>
      <c r="BP31" s="772"/>
      <c r="BQ31" s="772"/>
      <c r="BR31" s="756"/>
      <c r="BS31" s="772"/>
      <c r="BT31" s="772"/>
      <c r="BU31" s="772"/>
      <c r="BV31" s="772"/>
      <c r="BW31" s="772"/>
      <c r="BX31" s="772"/>
      <c r="BY31" s="772"/>
      <c r="BZ31" s="772"/>
      <c r="CA31" s="756"/>
      <c r="CB31" s="756"/>
      <c r="CC31" s="772"/>
      <c r="CD31" s="772"/>
      <c r="CE31" s="772"/>
      <c r="CF31" s="772"/>
      <c r="CG31" s="772"/>
      <c r="CH31" s="772"/>
      <c r="CI31" s="772"/>
      <c r="CJ31" s="772"/>
      <c r="CK31" s="772"/>
      <c r="CL31" s="772"/>
      <c r="CM31" s="772"/>
      <c r="CN31" s="772"/>
      <c r="CO31" s="772"/>
      <c r="CP31" s="772"/>
      <c r="CQ31" s="759"/>
    </row>
    <row r="32" spans="1:95">
      <c r="A32" s="759" t="s">
        <v>4543</v>
      </c>
      <c r="B32" s="756"/>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v>801.71735000000001</v>
      </c>
      <c r="AS32" s="756">
        <v>1013.12875</v>
      </c>
      <c r="AT32" s="756">
        <v>1140.71325</v>
      </c>
      <c r="AU32" s="756">
        <v>1343.0501200000001</v>
      </c>
      <c r="AV32" s="756">
        <v>594.20483999999999</v>
      </c>
      <c r="AW32" s="756">
        <v>714.01786000000004</v>
      </c>
      <c r="AX32" s="756">
        <v>672.66576999999995</v>
      </c>
      <c r="AY32" s="756">
        <v>797.59284000000002</v>
      </c>
      <c r="AZ32" s="756">
        <v>2617.0740000000001</v>
      </c>
      <c r="BA32" s="756">
        <v>3268.8449999999998</v>
      </c>
      <c r="BB32" s="756">
        <v>4545.8459999999995</v>
      </c>
      <c r="BC32" s="756">
        <v>5374.8249999999998</v>
      </c>
      <c r="BD32" s="756">
        <v>6074.4880000000003</v>
      </c>
      <c r="BE32" s="756">
        <v>9872.3970000000008</v>
      </c>
      <c r="BF32" s="756">
        <v>12076.647000000001</v>
      </c>
      <c r="BG32" s="756">
        <v>12395.353999999999</v>
      </c>
      <c r="BH32" s="756">
        <v>19873.23</v>
      </c>
      <c r="BI32" s="772"/>
      <c r="BJ32" s="772"/>
      <c r="BK32" s="772"/>
      <c r="BL32" s="772"/>
      <c r="BM32" s="772"/>
      <c r="BN32" s="772"/>
      <c r="BO32" s="772"/>
      <c r="BP32" s="772"/>
      <c r="BQ32" s="772"/>
      <c r="BR32" s="756"/>
      <c r="BS32" s="772"/>
      <c r="BT32" s="772"/>
      <c r="BU32" s="772"/>
      <c r="BV32" s="772"/>
      <c r="BW32" s="772"/>
      <c r="BX32" s="772"/>
      <c r="BY32" s="772"/>
      <c r="BZ32" s="772"/>
      <c r="CA32" s="756"/>
      <c r="CB32" s="756"/>
      <c r="CC32" s="772"/>
      <c r="CD32" s="772"/>
      <c r="CE32" s="772"/>
      <c r="CF32" s="772"/>
      <c r="CG32" s="772"/>
      <c r="CH32" s="772"/>
      <c r="CI32" s="772"/>
      <c r="CJ32" s="772"/>
      <c r="CK32" s="772"/>
      <c r="CL32" s="772"/>
      <c r="CM32" s="772"/>
      <c r="CN32" s="772"/>
      <c r="CO32" s="772"/>
      <c r="CP32" s="772"/>
      <c r="CQ32" s="759"/>
    </row>
    <row r="33" spans="1:99">
      <c r="A33" s="759" t="s">
        <v>4544</v>
      </c>
      <c r="B33" s="756"/>
      <c r="C33" s="756"/>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v>12680.630450000001</v>
      </c>
      <c r="AS33" s="756">
        <v>11560.336950000001</v>
      </c>
      <c r="AT33" s="756">
        <v>12460.475979999999</v>
      </c>
      <c r="AU33" s="756">
        <v>13110.55076</v>
      </c>
      <c r="AV33" s="756">
        <v>13213.67769</v>
      </c>
      <c r="AW33" s="756">
        <v>14068.42614</v>
      </c>
      <c r="AX33" s="756">
        <v>19137.25518</v>
      </c>
      <c r="AY33" s="756">
        <v>24413.821</v>
      </c>
      <c r="AZ33" s="756">
        <v>24020.165000000001</v>
      </c>
      <c r="BA33" s="756">
        <v>21931.577000000001</v>
      </c>
      <c r="BB33" s="756">
        <v>19431.532999999999</v>
      </c>
      <c r="BC33" s="756">
        <v>20995.864000000001</v>
      </c>
      <c r="BD33" s="756">
        <v>25699.203000000001</v>
      </c>
      <c r="BE33" s="756">
        <v>29433.415000000001</v>
      </c>
      <c r="BF33" s="756">
        <v>33944.521999999997</v>
      </c>
      <c r="BG33" s="756">
        <v>37819.432999999997</v>
      </c>
      <c r="BH33" s="756">
        <v>45326.838000000003</v>
      </c>
      <c r="BI33" s="772"/>
      <c r="BJ33" s="772"/>
      <c r="BK33" s="772"/>
      <c r="BL33" s="772"/>
      <c r="BM33" s="772"/>
      <c r="BN33" s="772"/>
      <c r="BO33" s="772"/>
      <c r="BP33" s="772"/>
      <c r="BQ33" s="772"/>
      <c r="BR33" s="756"/>
      <c r="BS33" s="772"/>
      <c r="BT33" s="772"/>
      <c r="BU33" s="772"/>
      <c r="BV33" s="772"/>
      <c r="BW33" s="772"/>
      <c r="BX33" s="772"/>
      <c r="BY33" s="772"/>
      <c r="BZ33" s="772"/>
      <c r="CA33" s="756"/>
      <c r="CB33" s="756"/>
      <c r="CC33" s="772"/>
      <c r="CD33" s="772"/>
      <c r="CE33" s="772"/>
      <c r="CF33" s="772"/>
      <c r="CG33" s="772"/>
      <c r="CH33" s="772"/>
      <c r="CI33" s="772"/>
      <c r="CJ33" s="772"/>
      <c r="CK33" s="772"/>
      <c r="CL33" s="772"/>
      <c r="CM33" s="772"/>
      <c r="CN33" s="772"/>
      <c r="CO33" s="772"/>
      <c r="CP33" s="772"/>
      <c r="CQ33" s="759"/>
    </row>
    <row r="34" spans="1:99">
      <c r="A34" s="759" t="s">
        <v>4545</v>
      </c>
      <c r="B34" s="756"/>
      <c r="C34" s="756"/>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v>521.61305000000721</v>
      </c>
      <c r="AS34" s="756">
        <v>413.05504999999539</v>
      </c>
      <c r="AT34" s="756">
        <v>306.97774000000209</v>
      </c>
      <c r="AU34" s="756">
        <v>414.31277000000409</v>
      </c>
      <c r="AV34" s="756">
        <v>615.98247000000993</v>
      </c>
      <c r="AW34" s="756">
        <v>1419.5386199999921</v>
      </c>
      <c r="AX34" s="756">
        <v>1556.3297699999966</v>
      </c>
      <c r="AY34" s="756">
        <v>1726.0710000000108</v>
      </c>
      <c r="AZ34" s="756">
        <v>1686.06</v>
      </c>
      <c r="BA34" s="756">
        <v>1313.0219999999999</v>
      </c>
      <c r="BB34" s="756">
        <v>1455.702</v>
      </c>
      <c r="BC34" s="756">
        <v>2030.2180000000001</v>
      </c>
      <c r="BD34" s="756">
        <v>2726.0859999999998</v>
      </c>
      <c r="BE34" s="756">
        <v>3931.5189999999998</v>
      </c>
      <c r="BF34" s="756">
        <v>4731.2330000000002</v>
      </c>
      <c r="BG34" s="756">
        <v>5640.6949999999997</v>
      </c>
      <c r="BH34" s="756">
        <v>7517.317</v>
      </c>
      <c r="BI34" s="772"/>
      <c r="BJ34" s="772"/>
      <c r="BK34" s="772"/>
      <c r="BL34" s="772"/>
      <c r="BM34" s="772"/>
      <c r="BN34" s="772"/>
      <c r="BO34" s="772"/>
      <c r="BP34" s="772"/>
      <c r="BQ34" s="772"/>
      <c r="BR34" s="756"/>
      <c r="BS34" s="772"/>
      <c r="BT34" s="772"/>
      <c r="BU34" s="772"/>
      <c r="BV34" s="772"/>
      <c r="BW34" s="772"/>
      <c r="BX34" s="772"/>
      <c r="BY34" s="772"/>
      <c r="BZ34" s="772"/>
      <c r="CA34" s="756"/>
      <c r="CB34" s="756"/>
      <c r="CC34" s="772"/>
      <c r="CD34" s="772"/>
      <c r="CE34" s="772"/>
      <c r="CF34" s="772"/>
      <c r="CG34" s="772"/>
      <c r="CH34" s="772"/>
      <c r="CI34" s="772"/>
      <c r="CJ34" s="772"/>
      <c r="CK34" s="772"/>
      <c r="CL34" s="772"/>
      <c r="CM34" s="772"/>
      <c r="CN34" s="772"/>
      <c r="CO34" s="772"/>
      <c r="CP34" s="772"/>
      <c r="CQ34" s="759"/>
    </row>
    <row r="35" spans="1:99">
      <c r="A35" s="757" t="s">
        <v>4546</v>
      </c>
      <c r="B35" s="757"/>
      <c r="C35" s="757"/>
      <c r="D35" s="757"/>
      <c r="E35" s="757"/>
      <c r="F35" s="757"/>
      <c r="G35" s="757"/>
      <c r="H35" s="757"/>
      <c r="I35" s="757"/>
      <c r="J35" s="757"/>
      <c r="K35" s="757"/>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v>49394.960850000003</v>
      </c>
      <c r="AS35" s="757">
        <v>53311.520750000003</v>
      </c>
      <c r="AT35" s="757">
        <v>60045.166969999998</v>
      </c>
      <c r="AU35" s="757">
        <v>67467.913650000002</v>
      </c>
      <c r="AV35" s="757">
        <v>73642.865000000005</v>
      </c>
      <c r="AW35" s="757">
        <v>90659.982619999995</v>
      </c>
      <c r="AX35" s="757">
        <v>110468.25072</v>
      </c>
      <c r="AY35" s="757">
        <v>130875.485</v>
      </c>
      <c r="AZ35" s="757">
        <v>149173.299</v>
      </c>
      <c r="BA35" s="757">
        <v>161964.44399999999</v>
      </c>
      <c r="BB35" s="757">
        <v>171462.08099999998</v>
      </c>
      <c r="BC35" s="757">
        <v>185500.90700000001</v>
      </c>
      <c r="BD35" s="757">
        <v>213093.77700000003</v>
      </c>
      <c r="BE35" s="757">
        <v>274804.33099999995</v>
      </c>
      <c r="BF35" s="757">
        <v>315943.402</v>
      </c>
      <c r="BG35" s="757">
        <v>387470.68200000003</v>
      </c>
      <c r="BH35" s="757">
        <v>397439.38500000001</v>
      </c>
      <c r="BI35" s="756"/>
      <c r="BJ35" s="772"/>
      <c r="BK35" s="772"/>
      <c r="BL35" s="772"/>
      <c r="BM35" s="772"/>
      <c r="BN35" s="772"/>
      <c r="BO35" s="772"/>
      <c r="BP35" s="772"/>
      <c r="BQ35" s="772"/>
      <c r="BR35" s="756"/>
      <c r="BS35" s="772"/>
      <c r="BT35" s="772"/>
      <c r="BU35" s="772"/>
      <c r="BV35" s="772"/>
      <c r="BW35" s="772"/>
      <c r="BX35" s="772"/>
      <c r="BY35" s="772"/>
      <c r="BZ35" s="772"/>
      <c r="CA35" s="756"/>
      <c r="CB35" s="756"/>
      <c r="CC35" s="772"/>
      <c r="CD35" s="772"/>
      <c r="CE35" s="772"/>
      <c r="CF35" s="772"/>
      <c r="CG35" s="772"/>
      <c r="CH35" s="772"/>
      <c r="CI35" s="772"/>
      <c r="CJ35" s="772"/>
      <c r="CK35" s="772"/>
      <c r="CL35" s="772"/>
      <c r="CM35" s="772"/>
      <c r="CN35" s="772"/>
      <c r="CO35" s="772"/>
      <c r="CP35" s="772"/>
      <c r="CQ35" s="759"/>
    </row>
    <row r="36" spans="1:99">
      <c r="A36" s="771" t="s">
        <v>4547</v>
      </c>
      <c r="B36" s="754"/>
      <c r="C36" s="754"/>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c r="CB36" s="754"/>
      <c r="CC36" s="754"/>
      <c r="CD36" s="754"/>
      <c r="CE36" s="754"/>
      <c r="CF36" s="754"/>
      <c r="CG36" s="754"/>
      <c r="CH36" s="754"/>
      <c r="CI36" s="754"/>
      <c r="CJ36" s="754"/>
      <c r="CK36" s="754"/>
      <c r="CL36" s="754"/>
      <c r="CM36" s="754"/>
      <c r="CN36" s="754"/>
      <c r="CO36" s="754"/>
      <c r="CP36" s="754"/>
      <c r="CQ36" s="984" t="s">
        <v>4548</v>
      </c>
    </row>
    <row r="37" spans="1:99">
      <c r="A37" s="759" t="s">
        <v>4549</v>
      </c>
      <c r="B37" s="756"/>
      <c r="C37" s="756"/>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v>344284</v>
      </c>
      <c r="BJ37" s="756">
        <v>367757</v>
      </c>
      <c r="BK37" s="756">
        <v>347641</v>
      </c>
      <c r="BL37" s="756">
        <v>347855</v>
      </c>
      <c r="BM37" s="756">
        <v>375161</v>
      </c>
      <c r="BN37" s="756">
        <v>414360</v>
      </c>
      <c r="BO37" s="756">
        <v>443264</v>
      </c>
      <c r="BP37" s="756">
        <v>454251</v>
      </c>
      <c r="BQ37" s="756">
        <v>456089</v>
      </c>
      <c r="BR37" s="756">
        <v>461583</v>
      </c>
      <c r="BS37" s="756">
        <v>417597</v>
      </c>
      <c r="BT37" s="756">
        <v>444502</v>
      </c>
      <c r="BU37" s="756">
        <v>466837</v>
      </c>
      <c r="BV37" s="756">
        <v>475390</v>
      </c>
      <c r="BW37" s="756">
        <v>617093</v>
      </c>
      <c r="BX37" s="756">
        <v>611042</v>
      </c>
      <c r="BY37" s="756">
        <v>612491</v>
      </c>
      <c r="BZ37" s="756">
        <v>639264</v>
      </c>
      <c r="CA37" s="756">
        <v>568646</v>
      </c>
      <c r="CB37" s="756">
        <v>577138</v>
      </c>
      <c r="CC37" s="756">
        <v>593928</v>
      </c>
      <c r="CD37" s="756">
        <v>610060</v>
      </c>
      <c r="CE37" s="756">
        <v>663160</v>
      </c>
      <c r="CF37" s="756">
        <v>668120</v>
      </c>
      <c r="CG37" s="756">
        <v>704884</v>
      </c>
      <c r="CH37" s="756">
        <v>720415</v>
      </c>
      <c r="CI37" s="756">
        <v>724939</v>
      </c>
      <c r="CJ37" s="756">
        <v>733817</v>
      </c>
      <c r="CK37" s="756">
        <v>778177</v>
      </c>
      <c r="CL37" s="756">
        <v>745268</v>
      </c>
      <c r="CM37" s="756">
        <v>750281</v>
      </c>
      <c r="CN37" s="756">
        <v>787267</v>
      </c>
      <c r="CO37" s="756">
        <v>793549</v>
      </c>
      <c r="CP37" s="756">
        <v>834561</v>
      </c>
      <c r="CQ37" s="984"/>
      <c r="CR37" s="168"/>
      <c r="CS37" s="168"/>
      <c r="CT37" s="168"/>
      <c r="CU37" s="168"/>
    </row>
    <row r="38" spans="1:99" ht="15" customHeight="1">
      <c r="A38" s="759" t="s">
        <v>4550</v>
      </c>
      <c r="B38" s="756"/>
      <c r="C38" s="756"/>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f>BI39-BI37</f>
        <v>76786</v>
      </c>
      <c r="BJ38" s="776">
        <v>73212</v>
      </c>
      <c r="BK38" s="776">
        <v>103076</v>
      </c>
      <c r="BL38" s="776">
        <v>117891</v>
      </c>
      <c r="BM38" s="756">
        <v>146789</v>
      </c>
      <c r="BN38" s="756">
        <v>189372</v>
      </c>
      <c r="BO38" s="756">
        <v>197339</v>
      </c>
      <c r="BP38" s="756">
        <v>225186</v>
      </c>
      <c r="BQ38" s="756">
        <v>241599</v>
      </c>
      <c r="BR38" s="756">
        <v>220278</v>
      </c>
      <c r="BS38" s="756">
        <v>241993</v>
      </c>
      <c r="BT38" s="756">
        <v>244668</v>
      </c>
      <c r="BU38" s="756">
        <v>249622</v>
      </c>
      <c r="BV38" s="756">
        <f t="shared" ref="BV38:CE38" si="1">BV39-BV37</f>
        <v>252952</v>
      </c>
      <c r="BW38" s="756">
        <f t="shared" si="1"/>
        <v>277857</v>
      </c>
      <c r="BX38" s="756">
        <f t="shared" si="1"/>
        <v>274261</v>
      </c>
      <c r="BY38" s="756">
        <f t="shared" si="1"/>
        <v>411356</v>
      </c>
      <c r="BZ38" s="756">
        <f t="shared" si="1"/>
        <v>310349</v>
      </c>
      <c r="CA38" s="756">
        <f t="shared" si="1"/>
        <v>335285</v>
      </c>
      <c r="CB38" s="756">
        <f t="shared" si="1"/>
        <v>313304</v>
      </c>
      <c r="CC38" s="756">
        <f t="shared" si="1"/>
        <v>335985</v>
      </c>
      <c r="CD38" s="756">
        <f t="shared" si="1"/>
        <v>346381</v>
      </c>
      <c r="CE38" s="756">
        <f t="shared" si="1"/>
        <v>341161</v>
      </c>
      <c r="CF38" s="756">
        <v>608799</v>
      </c>
      <c r="CG38" s="756">
        <v>455340</v>
      </c>
      <c r="CH38" s="756">
        <v>495326</v>
      </c>
      <c r="CI38" s="756">
        <v>745496</v>
      </c>
      <c r="CJ38" s="756">
        <v>506768</v>
      </c>
      <c r="CK38" s="756">
        <v>466767</v>
      </c>
      <c r="CL38" s="756">
        <v>486501</v>
      </c>
      <c r="CM38" s="756">
        <v>463715</v>
      </c>
      <c r="CN38" s="756">
        <v>483992</v>
      </c>
      <c r="CO38" s="756">
        <v>499208</v>
      </c>
      <c r="CP38" s="756">
        <v>552510</v>
      </c>
      <c r="CQ38" s="984"/>
      <c r="CR38" s="170"/>
      <c r="CS38" s="170"/>
      <c r="CT38" s="170"/>
      <c r="CU38" s="170"/>
    </row>
    <row r="39" spans="1:99">
      <c r="A39" s="757" t="s">
        <v>4546</v>
      </c>
      <c r="B39" s="757"/>
      <c r="C39" s="757"/>
      <c r="D39" s="757"/>
      <c r="E39" s="757"/>
      <c r="F39" s="757"/>
      <c r="G39" s="757"/>
      <c r="H39" s="757"/>
      <c r="I39" s="757"/>
      <c r="J39" s="757"/>
      <c r="K39" s="757"/>
      <c r="L39" s="757"/>
      <c r="M39" s="757"/>
      <c r="N39" s="757"/>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v>421070</v>
      </c>
      <c r="BJ39" s="757">
        <f>SUM(BJ37:BJ38)</f>
        <v>440969</v>
      </c>
      <c r="BK39" s="757">
        <f>SUM(BK37:BK38)</f>
        <v>450717</v>
      </c>
      <c r="BL39" s="757">
        <f>SUM(BL37:BL38)</f>
        <v>465746</v>
      </c>
      <c r="BM39" s="757">
        <v>521950</v>
      </c>
      <c r="BN39" s="757">
        <f t="shared" ref="BN39:BU39" si="2">SUM(BN37:BN38)</f>
        <v>603732</v>
      </c>
      <c r="BO39" s="757">
        <f t="shared" si="2"/>
        <v>640603</v>
      </c>
      <c r="BP39" s="757">
        <f t="shared" si="2"/>
        <v>679437</v>
      </c>
      <c r="BQ39" s="757">
        <f t="shared" si="2"/>
        <v>697688</v>
      </c>
      <c r="BR39" s="757">
        <f t="shared" si="2"/>
        <v>681861</v>
      </c>
      <c r="BS39" s="757">
        <f t="shared" si="2"/>
        <v>659590</v>
      </c>
      <c r="BT39" s="757">
        <f t="shared" si="2"/>
        <v>689170</v>
      </c>
      <c r="BU39" s="757">
        <f t="shared" si="2"/>
        <v>716459</v>
      </c>
      <c r="BV39" s="757">
        <v>728342</v>
      </c>
      <c r="BW39" s="757">
        <v>894950</v>
      </c>
      <c r="BX39" s="757">
        <v>885303</v>
      </c>
      <c r="BY39" s="757">
        <v>1023847</v>
      </c>
      <c r="BZ39" s="757">
        <v>949613</v>
      </c>
      <c r="CA39" s="757">
        <v>903931</v>
      </c>
      <c r="CB39" s="757">
        <v>890442</v>
      </c>
      <c r="CC39" s="757">
        <v>929913</v>
      </c>
      <c r="CD39" s="757">
        <v>956441</v>
      </c>
      <c r="CE39" s="757">
        <v>1004321</v>
      </c>
      <c r="CF39" s="757">
        <v>1276919</v>
      </c>
      <c r="CG39" s="757">
        <v>1160224</v>
      </c>
      <c r="CH39" s="757">
        <v>1215741</v>
      </c>
      <c r="CI39" s="757">
        <v>1470435</v>
      </c>
      <c r="CJ39" s="757">
        <v>1240585</v>
      </c>
      <c r="CK39" s="757">
        <v>1244944</v>
      </c>
      <c r="CL39" s="757">
        <v>1231769</v>
      </c>
      <c r="CM39" s="757">
        <v>1213996</v>
      </c>
      <c r="CN39" s="757">
        <v>1271259</v>
      </c>
      <c r="CO39" s="757">
        <v>1292757</v>
      </c>
      <c r="CP39" s="757">
        <v>1387071</v>
      </c>
      <c r="CQ39" s="984"/>
      <c r="CR39" s="170"/>
      <c r="CS39" s="170"/>
      <c r="CT39" s="170"/>
      <c r="CU39" s="170"/>
    </row>
    <row r="40" spans="1:99" s="172" customFormat="1" ht="15" customHeight="1">
      <c r="A40" s="777" t="s">
        <v>4551</v>
      </c>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984" t="s">
        <v>4555</v>
      </c>
      <c r="CR40" s="171"/>
      <c r="CS40" s="171"/>
      <c r="CT40" s="171"/>
      <c r="CU40" s="171"/>
    </row>
    <row r="41" spans="1:99">
      <c r="A41" s="759" t="s">
        <v>4552</v>
      </c>
      <c r="B41" s="772"/>
      <c r="C41" s="772"/>
      <c r="D41" s="772"/>
      <c r="E41" s="772"/>
      <c r="F41" s="772"/>
      <c r="G41" s="772"/>
      <c r="H41" s="772"/>
      <c r="I41" s="772"/>
      <c r="J41" s="772"/>
      <c r="K41" s="772"/>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c r="AS41" s="772"/>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v>246753</v>
      </c>
      <c r="BW41" s="756">
        <v>250417</v>
      </c>
      <c r="BX41" s="756">
        <v>242301</v>
      </c>
      <c r="BY41" s="756">
        <v>267042</v>
      </c>
      <c r="BZ41" s="756">
        <v>275440</v>
      </c>
      <c r="CA41" s="756">
        <v>296151</v>
      </c>
      <c r="CB41" s="756">
        <v>260528</v>
      </c>
      <c r="CC41" s="756">
        <v>272037</v>
      </c>
      <c r="CD41" s="756">
        <v>285772</v>
      </c>
      <c r="CE41" s="756">
        <v>290069</v>
      </c>
      <c r="CF41" s="756">
        <v>347877</v>
      </c>
      <c r="CG41" s="756">
        <v>380422</v>
      </c>
      <c r="CH41" s="756">
        <v>418077</v>
      </c>
      <c r="CI41" s="756">
        <v>410818</v>
      </c>
      <c r="CJ41" s="756">
        <v>425162</v>
      </c>
      <c r="CK41" s="756">
        <v>394445</v>
      </c>
      <c r="CL41" s="756">
        <v>377473</v>
      </c>
      <c r="CM41" s="756">
        <v>369214</v>
      </c>
      <c r="CN41" s="756">
        <v>379045</v>
      </c>
      <c r="CO41" s="756">
        <v>405190</v>
      </c>
      <c r="CP41" s="756">
        <v>447424</v>
      </c>
      <c r="CQ41" s="984"/>
      <c r="CR41" s="170"/>
      <c r="CS41" s="170"/>
      <c r="CT41" s="170"/>
      <c r="CU41" s="170"/>
    </row>
    <row r="42" spans="1:99">
      <c r="A42" s="759" t="s">
        <v>4553</v>
      </c>
      <c r="B42" s="772"/>
      <c r="C42" s="772"/>
      <c r="D42" s="772"/>
      <c r="E42" s="772"/>
      <c r="F42" s="772"/>
      <c r="G42" s="772"/>
      <c r="H42" s="772"/>
      <c r="I42" s="772"/>
      <c r="J42" s="772"/>
      <c r="K42" s="772"/>
      <c r="L42" s="772"/>
      <c r="M42" s="772"/>
      <c r="N42" s="772"/>
      <c r="O42" s="772"/>
      <c r="P42" s="772"/>
      <c r="Q42" s="772"/>
      <c r="R42" s="772"/>
      <c r="S42" s="772"/>
      <c r="T42" s="772"/>
      <c r="U42" s="772"/>
      <c r="V42" s="772"/>
      <c r="W42" s="772"/>
      <c r="X42" s="772"/>
      <c r="Y42" s="772"/>
      <c r="Z42" s="772"/>
      <c r="AA42" s="772"/>
      <c r="AB42" s="772"/>
      <c r="AC42" s="772"/>
      <c r="AD42" s="772"/>
      <c r="AE42" s="772"/>
      <c r="AF42" s="772"/>
      <c r="AG42" s="772"/>
      <c r="AH42" s="772"/>
      <c r="AI42" s="756">
        <v>2.944</v>
      </c>
      <c r="AJ42" s="756">
        <v>3.089</v>
      </c>
      <c r="AK42" s="756">
        <v>6.0220000000000002</v>
      </c>
      <c r="AL42" s="756">
        <v>5.9269999999999996</v>
      </c>
      <c r="AM42" s="756">
        <v>3.2829999999999999</v>
      </c>
      <c r="AN42" s="756">
        <v>19.895</v>
      </c>
      <c r="AO42" s="756">
        <v>56.347000000000001</v>
      </c>
      <c r="AP42" s="756">
        <v>146.179</v>
      </c>
      <c r="AQ42" s="756">
        <v>156.125</v>
      </c>
      <c r="AR42" s="756">
        <v>151.483</v>
      </c>
      <c r="AS42" s="756">
        <v>144.99700000000001</v>
      </c>
      <c r="AT42" s="756">
        <v>202.685</v>
      </c>
      <c r="AU42" s="756">
        <v>187.714</v>
      </c>
      <c r="AV42" s="756">
        <v>147.066</v>
      </c>
      <c r="AW42" s="756">
        <v>425.96000000000004</v>
      </c>
      <c r="AX42" s="756">
        <v>472.46600000000001</v>
      </c>
      <c r="AY42" s="756">
        <v>305.35199999999998</v>
      </c>
      <c r="AZ42" s="756">
        <v>84.370999999999995</v>
      </c>
      <c r="BA42" s="756">
        <v>35.816000000000003</v>
      </c>
      <c r="BB42" s="756">
        <v>28.466999999999999</v>
      </c>
      <c r="BC42" s="756">
        <v>90.902000000000001</v>
      </c>
      <c r="BD42" s="756">
        <v>150.21700000000001</v>
      </c>
      <c r="BE42" s="756">
        <v>61.622</v>
      </c>
      <c r="BF42" s="756">
        <v>181.93700000000001</v>
      </c>
      <c r="BG42" s="756">
        <v>183.32499999999999</v>
      </c>
      <c r="BH42" s="756">
        <v>452.05599999999998</v>
      </c>
      <c r="BI42" s="756">
        <v>914.24900000000002</v>
      </c>
      <c r="BJ42" s="756">
        <v>742</v>
      </c>
      <c r="BK42" s="756">
        <v>9778</v>
      </c>
      <c r="BL42" s="756">
        <v>1375</v>
      </c>
      <c r="BM42" s="756">
        <v>2066</v>
      </c>
      <c r="BN42" s="756">
        <v>1967</v>
      </c>
      <c r="BO42" s="756">
        <v>2774</v>
      </c>
      <c r="BP42" s="756">
        <v>2314</v>
      </c>
      <c r="BQ42" s="756">
        <v>2533</v>
      </c>
      <c r="BR42" s="756">
        <v>2428</v>
      </c>
      <c r="BS42" s="756">
        <v>3915</v>
      </c>
      <c r="BT42" s="756">
        <v>5141</v>
      </c>
      <c r="BU42" s="756">
        <v>5262</v>
      </c>
      <c r="BV42" s="756">
        <v>6499</v>
      </c>
      <c r="BW42" s="756">
        <v>8259</v>
      </c>
      <c r="BX42" s="756">
        <v>9276</v>
      </c>
      <c r="BY42" s="756">
        <v>16910</v>
      </c>
      <c r="BZ42" s="756">
        <v>13788</v>
      </c>
      <c r="CA42" s="756">
        <v>11636</v>
      </c>
      <c r="CB42" s="756">
        <v>15058</v>
      </c>
      <c r="CC42" s="756">
        <v>20508</v>
      </c>
      <c r="CD42" s="756">
        <v>17135</v>
      </c>
      <c r="CE42" s="756">
        <v>9726</v>
      </c>
      <c r="CF42" s="756">
        <v>15948</v>
      </c>
      <c r="CG42" s="756">
        <v>42985</v>
      </c>
      <c r="CH42" s="756">
        <v>29237</v>
      </c>
      <c r="CI42" s="756">
        <v>278516</v>
      </c>
      <c r="CJ42" s="756">
        <v>37548</v>
      </c>
      <c r="CK42" s="756">
        <v>29133</v>
      </c>
      <c r="CL42" s="756">
        <v>60809</v>
      </c>
      <c r="CM42" s="756">
        <v>59749</v>
      </c>
      <c r="CN42" s="756">
        <v>51107</v>
      </c>
      <c r="CO42" s="756">
        <v>43175</v>
      </c>
      <c r="CP42" s="756">
        <v>40290</v>
      </c>
      <c r="CQ42" s="984"/>
    </row>
    <row r="43" spans="1:99">
      <c r="A43" s="757"/>
      <c r="B43" s="757"/>
      <c r="C43" s="757"/>
      <c r="D43" s="757"/>
      <c r="E43" s="757"/>
      <c r="F43" s="757"/>
      <c r="G43" s="757"/>
      <c r="H43" s="757"/>
      <c r="I43" s="757"/>
      <c r="J43" s="757"/>
      <c r="K43" s="757"/>
      <c r="L43" s="757"/>
      <c r="M43" s="757"/>
      <c r="N43" s="757"/>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c r="CB43" s="757"/>
      <c r="CC43" s="757"/>
      <c r="CD43" s="757"/>
      <c r="CE43" s="757"/>
      <c r="CF43" s="757"/>
      <c r="CG43" s="757"/>
      <c r="CH43" s="757"/>
      <c r="CI43" s="757"/>
      <c r="CJ43" s="757"/>
      <c r="CK43" s="757"/>
      <c r="CL43" s="757"/>
      <c r="CM43" s="757"/>
      <c r="CN43" s="757"/>
      <c r="CO43" s="757"/>
      <c r="CP43" s="757"/>
      <c r="CQ43" s="984"/>
    </row>
    <row r="44" spans="1:99">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row>
    <row r="45" spans="1:99">
      <c r="B45" s="173"/>
      <c r="C45" s="173"/>
      <c r="D45" s="173"/>
      <c r="E45" s="173"/>
      <c r="F45" s="173"/>
      <c r="G45" s="173"/>
      <c r="H45" s="173"/>
      <c r="I45" s="173"/>
      <c r="J45" s="173"/>
      <c r="K45" s="173"/>
    </row>
    <row r="46" spans="1:99">
      <c r="B46" s="173"/>
      <c r="C46" s="173"/>
      <c r="D46" s="173"/>
      <c r="E46" s="173"/>
      <c r="F46" s="173"/>
      <c r="G46" s="173"/>
      <c r="H46" s="173"/>
      <c r="I46" s="173"/>
      <c r="J46" s="173"/>
      <c r="K46" s="173"/>
      <c r="BJ46" s="169"/>
      <c r="BK46" s="169"/>
      <c r="BL46" s="169"/>
    </row>
    <row r="47" spans="1:99">
      <c r="A47" s="174"/>
      <c r="B47" s="173"/>
      <c r="C47" s="173"/>
      <c r="D47" s="173"/>
      <c r="E47" s="173"/>
      <c r="F47" s="173"/>
      <c r="G47" s="173"/>
      <c r="H47" s="173"/>
      <c r="I47" s="173"/>
      <c r="J47" s="173"/>
      <c r="K47" s="173"/>
    </row>
    <row r="48" spans="1:99">
      <c r="A48" s="174"/>
      <c r="B48" s="173"/>
      <c r="C48" s="173"/>
      <c r="D48" s="173"/>
      <c r="E48" s="173"/>
      <c r="F48" s="173"/>
      <c r="G48" s="173"/>
      <c r="H48" s="173"/>
      <c r="I48" s="173"/>
      <c r="J48" s="173"/>
      <c r="K48" s="173"/>
      <c r="CQ48" s="163" t="s">
        <v>4554</v>
      </c>
    </row>
    <row r="49" spans="3:64">
      <c r="C49" s="173"/>
      <c r="D49" s="173"/>
      <c r="E49" s="173"/>
      <c r="F49" s="173"/>
      <c r="G49" s="173"/>
      <c r="H49" s="173"/>
      <c r="I49" s="173"/>
      <c r="J49" s="173"/>
      <c r="K49" s="173"/>
      <c r="BJ49" s="165"/>
      <c r="BK49" s="165"/>
      <c r="BL49" s="165"/>
    </row>
    <row r="50" spans="3:64">
      <c r="C50" s="173"/>
      <c r="D50" s="173"/>
      <c r="E50" s="173"/>
      <c r="F50" s="173"/>
      <c r="G50" s="173"/>
      <c r="BJ50" s="165"/>
      <c r="BK50" s="165"/>
      <c r="BL50" s="165"/>
    </row>
    <row r="51" spans="3:64">
      <c r="C51" s="173"/>
      <c r="D51" s="173"/>
      <c r="E51" s="173"/>
      <c r="F51" s="173"/>
      <c r="G51" s="173"/>
      <c r="K51" s="173"/>
    </row>
    <row r="52" spans="3:64">
      <c r="C52" s="173"/>
      <c r="D52" s="173"/>
      <c r="E52" s="173"/>
      <c r="F52" s="173"/>
      <c r="G52" s="173"/>
      <c r="H52" s="173"/>
      <c r="I52" s="173"/>
      <c r="J52" s="173"/>
      <c r="K52" s="173"/>
    </row>
    <row r="53" spans="3:64">
      <c r="C53" s="173"/>
      <c r="D53" s="173"/>
      <c r="E53" s="173"/>
      <c r="F53" s="173"/>
      <c r="G53" s="173"/>
      <c r="H53" s="173"/>
      <c r="I53" s="173"/>
      <c r="J53" s="173"/>
      <c r="K53" s="173"/>
    </row>
    <row r="54" spans="3:64">
      <c r="C54" s="173"/>
      <c r="D54" s="173"/>
      <c r="E54" s="173"/>
      <c r="F54" s="173"/>
      <c r="G54" s="173"/>
      <c r="H54" s="173"/>
      <c r="I54" s="173"/>
      <c r="J54" s="173"/>
      <c r="K54" s="173"/>
    </row>
  </sheetData>
  <dataConsolidate link="1"/>
  <mergeCells count="9">
    <mergeCell ref="A1:F1"/>
    <mergeCell ref="A2:CP2"/>
    <mergeCell ref="CQ36:CQ39"/>
    <mergeCell ref="CQ40:CQ43"/>
    <mergeCell ref="CQ24:CQ29"/>
    <mergeCell ref="CQ3:CQ4"/>
    <mergeCell ref="CQ5:CQ7"/>
    <mergeCell ref="CQ14:CQ15"/>
    <mergeCell ref="CQ10:CQ11"/>
  </mergeCells>
  <conditionalFormatting sqref="BB26:CM28">
    <cfRule type="cellIs" dxfId="205" priority="1" operator="equal">
      <formula>0</formula>
    </cfRule>
  </conditionalFormatting>
  <hyperlinks>
    <hyperlink ref="CQ12" r:id="rId1"/>
  </hyperlinks>
  <pageMargins left="0.7" right="0.7" top="0.75" bottom="0.75" header="0.3" footer="0.3"/>
  <pageSetup paperSize="9" orientation="portrait" horizontalDpi="300" verticalDpi="3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499984740745262"/>
  </sheetPr>
  <dimension ref="A1:BA547"/>
  <sheetViews>
    <sheetView showGridLines="0" workbookViewId="0">
      <selection sqref="A1:XFD1"/>
    </sheetView>
  </sheetViews>
  <sheetFormatPr defaultRowHeight="12.75"/>
  <cols>
    <col min="1" max="1" width="114.140625" bestFit="1" customWidth="1"/>
    <col min="2" max="14" width="8.42578125" hidden="1" customWidth="1"/>
    <col min="15" max="29" width="8.7109375" hidden="1" customWidth="1"/>
    <col min="30" max="32" width="9.7109375" hidden="1" customWidth="1"/>
    <col min="33" max="40" width="9.7109375" customWidth="1"/>
    <col min="41" max="41" width="9.7109375" bestFit="1" customWidth="1"/>
    <col min="42" max="42" width="10.5703125" style="118" customWidth="1"/>
    <col min="43" max="43" width="10.5703125" style="221" customWidth="1"/>
    <col min="44" max="44" width="12.140625" customWidth="1"/>
    <col min="45" max="45" width="67.85546875" style="441" customWidth="1"/>
  </cols>
  <sheetData>
    <row r="1" spans="1:53" s="175" customFormat="1" ht="51" customHeight="1">
      <c r="A1" s="978" t="s">
        <v>6872</v>
      </c>
      <c r="B1" s="978"/>
      <c r="C1" s="978"/>
      <c r="D1" s="978"/>
      <c r="E1" s="978"/>
      <c r="F1" s="978"/>
      <c r="G1" s="905"/>
      <c r="H1" s="905"/>
      <c r="I1" s="905"/>
      <c r="J1" s="905"/>
      <c r="K1" s="905"/>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53" ht="15.75">
      <c r="A2" s="987"/>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row>
    <row r="3" spans="1:53" s="118" customFormat="1" ht="15.75">
      <c r="A3" s="333" t="s">
        <v>7251</v>
      </c>
      <c r="B3" s="321"/>
      <c r="C3" s="321"/>
      <c r="D3" s="321"/>
      <c r="E3" s="321"/>
      <c r="F3" s="321"/>
      <c r="G3" s="321"/>
      <c r="H3" s="563"/>
      <c r="I3" s="321"/>
      <c r="J3" s="321"/>
      <c r="K3" s="321"/>
      <c r="L3" s="321"/>
      <c r="M3" s="322"/>
      <c r="N3" s="320"/>
      <c r="O3" s="320"/>
      <c r="P3" s="320"/>
      <c r="Q3" s="320"/>
      <c r="R3" s="320"/>
      <c r="S3" s="320"/>
      <c r="T3" s="320"/>
      <c r="U3" s="320"/>
      <c r="V3" s="320"/>
      <c r="W3" s="320"/>
      <c r="X3" s="320"/>
      <c r="Y3" s="320"/>
      <c r="Z3" s="320"/>
      <c r="AA3" s="320"/>
      <c r="AB3" s="307"/>
      <c r="AC3" s="320"/>
      <c r="AD3" s="320"/>
      <c r="AE3" s="320"/>
      <c r="AF3" s="320"/>
      <c r="AG3" s="320"/>
      <c r="AH3" s="320"/>
      <c r="AI3" s="320"/>
      <c r="AJ3" s="320"/>
      <c r="AK3" s="320"/>
      <c r="AL3" s="320"/>
      <c r="AM3" s="320"/>
      <c r="AN3" s="320"/>
      <c r="AO3" s="320"/>
      <c r="AP3" s="320"/>
      <c r="AQ3" s="320"/>
      <c r="AR3" s="320"/>
      <c r="AS3" s="320"/>
    </row>
    <row r="4" spans="1:53" s="118" customFormat="1">
      <c r="A4" s="549" t="str">
        <f>A14</f>
        <v>Table 1. Aust. Govt. investment in R&amp;D by sub-sector, 1978-79 to 2019-20 
($m current prices)</v>
      </c>
      <c r="B4" s="36"/>
      <c r="C4" s="36"/>
      <c r="D4" s="36"/>
      <c r="E4" s="36"/>
      <c r="F4" s="36"/>
      <c r="G4" s="36"/>
      <c r="H4" s="43"/>
      <c r="I4" s="36"/>
      <c r="J4" s="36"/>
      <c r="K4" s="36"/>
      <c r="L4" s="36"/>
      <c r="M4" s="35"/>
      <c r="N4" s="32"/>
      <c r="O4" s="32"/>
      <c r="P4" s="32"/>
      <c r="Q4" s="32"/>
      <c r="R4" s="32"/>
      <c r="S4" s="32"/>
      <c r="T4" s="32"/>
      <c r="U4" s="32"/>
      <c r="V4" s="32"/>
      <c r="W4" s="32"/>
      <c r="X4" s="32"/>
      <c r="Y4" s="32"/>
      <c r="Z4" s="32"/>
      <c r="AA4" s="32"/>
      <c r="AB4" s="119"/>
      <c r="AC4" s="32"/>
      <c r="AD4" s="32"/>
      <c r="AE4" s="32"/>
      <c r="AF4" s="32"/>
      <c r="AG4" s="32"/>
      <c r="AH4" s="32"/>
      <c r="AI4" s="32"/>
      <c r="AJ4" s="32"/>
      <c r="AK4" s="32"/>
      <c r="AL4" s="32"/>
      <c r="AM4" s="32"/>
      <c r="AN4" s="32"/>
      <c r="AO4" s="32"/>
      <c r="AP4" s="32"/>
      <c r="AQ4" s="32"/>
      <c r="AR4" s="32"/>
      <c r="AS4" s="32"/>
    </row>
    <row r="5" spans="1:53" s="221" customFormat="1">
      <c r="A5" s="549" t="s">
        <v>7196</v>
      </c>
      <c r="B5" s="36"/>
      <c r="C5" s="36"/>
      <c r="D5" s="36"/>
      <c r="E5" s="36"/>
      <c r="F5" s="36"/>
      <c r="G5" s="36"/>
      <c r="H5" s="43"/>
      <c r="I5" s="36"/>
      <c r="J5" s="36"/>
      <c r="K5" s="36"/>
      <c r="L5" s="36"/>
      <c r="M5" s="35"/>
      <c r="N5" s="32"/>
      <c r="O5" s="32"/>
      <c r="P5" s="32"/>
      <c r="Q5" s="32"/>
      <c r="R5" s="32"/>
      <c r="S5" s="32"/>
      <c r="T5" s="32"/>
      <c r="U5" s="32"/>
      <c r="V5" s="32"/>
      <c r="W5" s="32"/>
      <c r="X5" s="32"/>
      <c r="Y5" s="32"/>
      <c r="Z5" s="32"/>
      <c r="AA5" s="32"/>
      <c r="AB5" s="225"/>
      <c r="AC5" s="32"/>
      <c r="AD5" s="32"/>
      <c r="AE5" s="32"/>
      <c r="AF5" s="32"/>
      <c r="AG5" s="32"/>
      <c r="AH5" s="32"/>
      <c r="AI5" s="32"/>
      <c r="AJ5" s="32"/>
      <c r="AK5" s="32"/>
      <c r="AL5" s="32"/>
      <c r="AM5" s="32"/>
      <c r="AN5" s="32"/>
      <c r="AO5" s="32"/>
      <c r="AP5" s="32"/>
      <c r="AQ5" s="32"/>
      <c r="AR5" s="32"/>
      <c r="AS5" s="32"/>
    </row>
    <row r="6" spans="1:53" s="118" customFormat="1">
      <c r="A6" s="549" t="str">
        <f>A54</f>
        <v>Table 3. Aust. Govt. investment in R&amp;D by sector, 1978-79 to 2019-20 
($m current prices)</v>
      </c>
      <c r="B6" s="36"/>
      <c r="C6" s="36"/>
      <c r="D6" s="36"/>
      <c r="E6" s="36"/>
      <c r="F6" s="36"/>
      <c r="G6" s="36"/>
      <c r="H6" s="43"/>
      <c r="I6" s="36"/>
      <c r="J6" s="36"/>
      <c r="K6" s="36"/>
      <c r="L6" s="36"/>
      <c r="M6" s="35"/>
      <c r="N6" s="32"/>
      <c r="O6" s="32"/>
      <c r="P6" s="32"/>
      <c r="Q6" s="32"/>
      <c r="R6" s="32"/>
      <c r="S6" s="32"/>
      <c r="T6" s="32"/>
      <c r="U6" s="32"/>
      <c r="V6" s="32"/>
      <c r="W6" s="32"/>
      <c r="X6" s="32"/>
      <c r="Y6" s="32"/>
      <c r="Z6" s="32"/>
      <c r="AA6" s="32"/>
      <c r="AB6" s="119"/>
      <c r="AC6" s="32"/>
      <c r="AD6" s="32"/>
      <c r="AE6" s="32"/>
      <c r="AF6" s="32"/>
      <c r="AG6" s="32"/>
      <c r="AH6" s="32"/>
      <c r="AI6" s="32"/>
      <c r="AJ6" s="32"/>
      <c r="AK6" s="32"/>
      <c r="AL6" s="32"/>
      <c r="AM6" s="32"/>
      <c r="AN6" s="32"/>
      <c r="AO6" s="32"/>
      <c r="AP6" s="32"/>
      <c r="AQ6" s="32"/>
      <c r="AR6" s="32"/>
      <c r="AS6" s="32"/>
    </row>
    <row r="7" spans="1:53" s="221" customFormat="1">
      <c r="A7" s="549" t="str">
        <f>A65</f>
        <v>Table 4. Aust. Govt. investment in R&amp;D by sector as a percentage of total investment, 1978-79 to 2019-20</v>
      </c>
      <c r="B7" s="36"/>
      <c r="C7" s="36"/>
      <c r="D7" s="36"/>
      <c r="E7" s="36"/>
      <c r="F7" s="36"/>
      <c r="G7" s="36"/>
      <c r="H7" s="43"/>
      <c r="I7" s="36"/>
      <c r="J7" s="36"/>
      <c r="K7" s="36"/>
      <c r="L7" s="36"/>
      <c r="M7" s="35"/>
      <c r="N7" s="32"/>
      <c r="O7" s="32"/>
      <c r="P7" s="32"/>
      <c r="Q7" s="32"/>
      <c r="R7" s="32"/>
      <c r="S7" s="32"/>
      <c r="T7" s="32"/>
      <c r="U7" s="32"/>
      <c r="V7" s="32"/>
      <c r="W7" s="32"/>
      <c r="X7" s="32"/>
      <c r="Y7" s="32"/>
      <c r="Z7" s="32"/>
      <c r="AA7" s="32"/>
      <c r="AB7" s="225"/>
      <c r="AC7" s="32"/>
      <c r="AD7" s="32"/>
      <c r="AE7" s="32"/>
      <c r="AF7" s="32"/>
      <c r="AG7" s="32"/>
      <c r="AH7" s="32"/>
      <c r="AI7" s="32"/>
      <c r="AJ7" s="32"/>
      <c r="AK7" s="32"/>
      <c r="AL7" s="32"/>
      <c r="AM7" s="32"/>
      <c r="AN7" s="32"/>
      <c r="AO7" s="32"/>
      <c r="AP7" s="32"/>
      <c r="AQ7" s="32"/>
      <c r="AR7" s="32"/>
      <c r="AS7" s="32"/>
    </row>
    <row r="8" spans="1:53" s="118" customFormat="1">
      <c r="A8" s="549" t="str">
        <f>A76</f>
        <v>Table 5. Aust. Govt. investment in R&amp;D, 1978-79 to 2019-20 
($m inflation adjusted, 2017-18 dollars)</v>
      </c>
      <c r="B8" s="36"/>
      <c r="C8" s="36"/>
      <c r="D8" s="36"/>
      <c r="E8" s="36"/>
      <c r="F8" s="36"/>
      <c r="G8" s="36"/>
      <c r="H8" s="43"/>
      <c r="I8" s="36"/>
      <c r="J8" s="36"/>
      <c r="K8" s="36"/>
      <c r="L8" s="36"/>
      <c r="M8" s="35"/>
      <c r="N8" s="32"/>
      <c r="O8" s="32"/>
      <c r="P8" s="32"/>
      <c r="Q8" s="32"/>
      <c r="R8" s="32"/>
      <c r="S8" s="32"/>
      <c r="T8" s="32"/>
      <c r="U8" s="32"/>
      <c r="V8" s="32"/>
      <c r="W8" s="32"/>
      <c r="X8" s="32"/>
      <c r="Y8" s="32"/>
      <c r="Z8" s="32"/>
      <c r="AA8" s="32"/>
      <c r="AB8" s="119"/>
      <c r="AC8" s="32"/>
      <c r="AD8" s="32"/>
      <c r="AE8" s="32"/>
      <c r="AF8" s="32"/>
      <c r="AG8" s="32"/>
      <c r="AH8" s="32"/>
      <c r="AI8" s="32"/>
      <c r="AJ8" s="32"/>
      <c r="AK8" s="32"/>
      <c r="AL8" s="32"/>
      <c r="AM8" s="32"/>
      <c r="AN8" s="32"/>
      <c r="AO8" s="32"/>
      <c r="AP8" s="32"/>
      <c r="AQ8" s="32"/>
      <c r="AR8" s="32"/>
      <c r="AS8" s="32"/>
    </row>
    <row r="9" spans="1:53" s="118" customFormat="1">
      <c r="A9" s="549" t="str">
        <f>A86</f>
        <v>Table 6. Aust. Govt. investment in R&amp;D as a % of Gross Domestic Product (GDP), 1978-79 to 2019-20</v>
      </c>
      <c r="B9" s="36"/>
      <c r="C9" s="36"/>
      <c r="D9" s="36"/>
      <c r="E9" s="36"/>
      <c r="F9" s="36"/>
      <c r="G9" s="36"/>
      <c r="H9" s="43"/>
      <c r="I9" s="36"/>
      <c r="J9" s="36"/>
      <c r="K9" s="36"/>
      <c r="L9" s="36"/>
      <c r="M9" s="35"/>
      <c r="N9" s="32"/>
      <c r="O9" s="32"/>
      <c r="P9" s="32"/>
      <c r="Q9" s="32"/>
      <c r="R9" s="32"/>
      <c r="S9" s="32"/>
      <c r="T9" s="32"/>
      <c r="U9" s="32"/>
      <c r="V9" s="32"/>
      <c r="W9" s="32"/>
      <c r="X9" s="32"/>
      <c r="Y9" s="32"/>
      <c r="Z9" s="32"/>
      <c r="AA9" s="32"/>
      <c r="AB9" s="119"/>
      <c r="AC9" s="32"/>
      <c r="AD9" s="32"/>
      <c r="AE9" s="32"/>
      <c r="AF9" s="32"/>
      <c r="AG9" s="32"/>
      <c r="AH9" s="32"/>
      <c r="AI9" s="32"/>
      <c r="AJ9" s="32"/>
      <c r="AK9" s="32"/>
      <c r="AL9" s="32"/>
      <c r="AM9" s="32"/>
      <c r="AN9" s="32"/>
      <c r="AO9" s="32"/>
      <c r="AP9" s="32"/>
      <c r="AQ9" s="32"/>
      <c r="AR9" s="32"/>
      <c r="AS9" s="32"/>
    </row>
    <row r="10" spans="1:53" s="118" customFormat="1">
      <c r="A10" s="549" t="str">
        <f>A94</f>
        <v>Table 7. Aust. Govt. investment in R&amp;D as a % of all Aust. Govt. payments, 1978-79 to 2019-20</v>
      </c>
      <c r="B10" s="36"/>
      <c r="C10" s="36"/>
      <c r="D10" s="36"/>
      <c r="E10" s="36"/>
      <c r="F10" s="36"/>
      <c r="G10" s="36"/>
      <c r="H10" s="43"/>
      <c r="I10" s="36"/>
      <c r="J10" s="36"/>
      <c r="K10" s="36"/>
      <c r="L10" s="36"/>
      <c r="M10" s="35"/>
      <c r="N10" s="32"/>
      <c r="O10" s="32"/>
      <c r="P10" s="32"/>
      <c r="Q10" s="32"/>
      <c r="R10" s="32"/>
      <c r="S10" s="32"/>
      <c r="T10" s="32"/>
      <c r="U10" s="32"/>
      <c r="V10" s="32"/>
      <c r="W10" s="32"/>
      <c r="X10" s="32"/>
      <c r="Y10" s="32"/>
      <c r="Z10" s="32"/>
      <c r="AA10" s="32"/>
      <c r="AB10" s="119"/>
      <c r="AC10" s="32"/>
      <c r="AD10" s="32"/>
      <c r="AE10" s="32"/>
      <c r="AF10" s="32"/>
      <c r="AG10" s="32"/>
      <c r="AH10" s="32"/>
      <c r="AI10" s="32"/>
      <c r="AJ10" s="32"/>
      <c r="AK10" s="32"/>
      <c r="AL10" s="32"/>
      <c r="AM10" s="32"/>
      <c r="AN10" s="32"/>
      <c r="AO10" s="32"/>
      <c r="AP10" s="32"/>
      <c r="AQ10" s="32"/>
      <c r="AR10" s="32"/>
      <c r="AS10" s="32"/>
    </row>
    <row r="11" spans="1:53" s="118" customFormat="1">
      <c r="A11" s="549" t="str">
        <f>A100</f>
        <v>Table 8. Aust. Govt. investment in R&amp;D - Budget Estimates and current values, 1986-87 to 2019-20 ($m)</v>
      </c>
      <c r="B11" s="36"/>
      <c r="C11" s="36"/>
      <c r="D11" s="36"/>
      <c r="E11" s="36"/>
      <c r="F11" s="36"/>
      <c r="G11" s="36"/>
      <c r="H11" s="43"/>
      <c r="I11" s="36"/>
      <c r="J11" s="36"/>
      <c r="K11" s="36"/>
      <c r="L11" s="36"/>
      <c r="M11" s="35"/>
      <c r="N11" s="32"/>
      <c r="O11" s="32"/>
      <c r="P11" s="32"/>
      <c r="Q11" s="32"/>
      <c r="R11" s="32"/>
      <c r="S11" s="32"/>
      <c r="T11" s="32"/>
      <c r="U11" s="32"/>
      <c r="V11" s="32"/>
      <c r="W11" s="32"/>
      <c r="X11" s="32"/>
      <c r="Y11" s="32"/>
      <c r="Z11" s="32"/>
      <c r="AA11" s="32"/>
      <c r="AB11" s="119"/>
      <c r="AC11" s="32"/>
      <c r="AD11" s="32"/>
      <c r="AE11" s="32"/>
      <c r="AF11" s="32"/>
      <c r="AG11" s="32"/>
      <c r="AH11" s="32"/>
      <c r="AI11" s="32"/>
      <c r="AJ11" s="32"/>
      <c r="AK11" s="32"/>
      <c r="AL11" s="32"/>
      <c r="AM11" s="32"/>
      <c r="AN11" s="32"/>
      <c r="AO11" s="32"/>
      <c r="AP11" s="32"/>
      <c r="AQ11" s="32"/>
      <c r="AR11" s="32"/>
      <c r="AS11" s="32"/>
    </row>
    <row r="12" spans="1:53" s="118" customFormat="1">
      <c r="A12" s="549" t="str">
        <f>A110</f>
        <v>Table 9. NHMRC financial year expenditure by sector, 1990-91 to 2019-20
($m current prices)</v>
      </c>
      <c r="B12" s="36"/>
      <c r="C12" s="36"/>
      <c r="D12" s="36"/>
      <c r="E12" s="36"/>
      <c r="F12" s="36"/>
      <c r="G12" s="36"/>
      <c r="H12" s="43"/>
      <c r="I12" s="36"/>
      <c r="J12" s="36"/>
      <c r="K12" s="36"/>
      <c r="L12" s="36"/>
      <c r="M12" s="35"/>
      <c r="N12" s="32"/>
      <c r="O12" s="32"/>
      <c r="P12" s="32"/>
      <c r="Q12" s="32"/>
      <c r="R12" s="32"/>
      <c r="S12" s="32"/>
      <c r="T12" s="32"/>
      <c r="U12" s="32"/>
      <c r="V12" s="32"/>
      <c r="W12" s="32"/>
      <c r="X12" s="32"/>
      <c r="Y12" s="32"/>
      <c r="Z12" s="32"/>
      <c r="AA12" s="32"/>
      <c r="AB12" s="119"/>
      <c r="AC12" s="32"/>
      <c r="AD12" s="32"/>
      <c r="AE12" s="32"/>
      <c r="AF12" s="32"/>
      <c r="AG12" s="32"/>
      <c r="AH12" s="32"/>
      <c r="AI12" s="32"/>
      <c r="AJ12" s="32"/>
      <c r="AK12" s="32"/>
      <c r="AL12" s="32"/>
      <c r="AM12" s="32"/>
      <c r="AN12" s="32"/>
      <c r="AO12" s="32"/>
      <c r="AP12" s="32"/>
      <c r="AQ12" s="32"/>
      <c r="AR12" s="32"/>
      <c r="AS12" s="32"/>
    </row>
    <row r="13" spans="1:53" s="118" customFormat="1" ht="15.75">
      <c r="A13" s="1"/>
      <c r="B13" s="36"/>
      <c r="C13" s="36"/>
      <c r="D13" s="36"/>
      <c r="E13" s="36"/>
      <c r="F13" s="36"/>
      <c r="G13" s="36"/>
      <c r="H13" s="43"/>
      <c r="I13" s="36"/>
      <c r="J13" s="36"/>
      <c r="K13" s="36"/>
      <c r="L13" s="36"/>
      <c r="M13" s="35"/>
      <c r="N13" s="32"/>
      <c r="O13" s="32"/>
      <c r="P13" s="32"/>
      <c r="Q13" s="32"/>
      <c r="R13" s="32"/>
      <c r="S13" s="32"/>
      <c r="T13" s="32"/>
      <c r="U13" s="32"/>
      <c r="V13" s="32"/>
      <c r="W13" s="32"/>
      <c r="X13" s="32"/>
      <c r="Y13" s="32"/>
      <c r="Z13" s="32"/>
      <c r="AA13" s="32"/>
      <c r="AB13" s="119"/>
      <c r="AC13" s="32"/>
      <c r="AD13" s="32"/>
      <c r="AE13" s="32"/>
      <c r="AF13" s="32"/>
      <c r="AG13" s="32"/>
      <c r="AH13" s="32"/>
      <c r="AI13" s="32"/>
      <c r="AJ13" s="32"/>
      <c r="AK13" s="32"/>
      <c r="AL13" s="32"/>
      <c r="AM13" s="32"/>
      <c r="AN13" s="32"/>
      <c r="AO13" s="32"/>
      <c r="AP13" s="32"/>
      <c r="AQ13" s="32"/>
      <c r="AR13" s="32"/>
      <c r="AS13" s="32"/>
    </row>
    <row r="14" spans="1:53" s="221" customFormat="1" ht="34.5" customHeight="1">
      <c r="A14" s="794" t="s">
        <v>7166</v>
      </c>
      <c r="B14" s="795"/>
      <c r="C14" s="795"/>
      <c r="D14" s="795"/>
      <c r="E14" s="795"/>
      <c r="F14" s="795"/>
      <c r="G14" s="795"/>
      <c r="H14" s="795"/>
      <c r="I14" s="795"/>
      <c r="J14" s="795"/>
      <c r="K14" s="795"/>
      <c r="L14" s="795"/>
      <c r="M14" s="796"/>
      <c r="N14" s="796"/>
      <c r="O14" s="796"/>
      <c r="P14" s="796"/>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323" t="s">
        <v>3966</v>
      </c>
      <c r="AQ14" s="323" t="s">
        <v>3967</v>
      </c>
      <c r="AR14" s="797"/>
      <c r="AS14" s="676"/>
      <c r="AT14" s="650"/>
      <c r="AU14" s="650"/>
      <c r="AV14" s="650"/>
      <c r="AW14" s="650"/>
      <c r="AX14" s="650"/>
      <c r="AY14" s="650"/>
      <c r="AZ14" s="650"/>
      <c r="BA14" s="650"/>
    </row>
    <row r="15" spans="1:53" s="221" customFormat="1" ht="25.5">
      <c r="A15" s="324" t="s">
        <v>102</v>
      </c>
      <c r="B15" s="324" t="s">
        <v>64</v>
      </c>
      <c r="C15" s="324" t="s">
        <v>65</v>
      </c>
      <c r="D15" s="324" t="s">
        <v>66</v>
      </c>
      <c r="E15" s="324" t="s">
        <v>67</v>
      </c>
      <c r="F15" s="324" t="s">
        <v>68</v>
      </c>
      <c r="G15" s="324" t="s">
        <v>69</v>
      </c>
      <c r="H15" s="324" t="s">
        <v>70</v>
      </c>
      <c r="I15" s="324" t="s">
        <v>71</v>
      </c>
      <c r="J15" s="324" t="s">
        <v>72</v>
      </c>
      <c r="K15" s="324" t="s">
        <v>73</v>
      </c>
      <c r="L15" s="324" t="s">
        <v>1</v>
      </c>
      <c r="M15" s="324" t="s">
        <v>2</v>
      </c>
      <c r="N15" s="324" t="s">
        <v>3</v>
      </c>
      <c r="O15" s="324" t="s">
        <v>4</v>
      </c>
      <c r="P15" s="324" t="s">
        <v>5</v>
      </c>
      <c r="Q15" s="324" t="s">
        <v>6</v>
      </c>
      <c r="R15" s="324" t="s">
        <v>7</v>
      </c>
      <c r="S15" s="324" t="s">
        <v>8</v>
      </c>
      <c r="T15" s="324" t="s">
        <v>9</v>
      </c>
      <c r="U15" s="324" t="s">
        <v>10</v>
      </c>
      <c r="V15" s="324" t="s">
        <v>11</v>
      </c>
      <c r="W15" s="324" t="s">
        <v>12</v>
      </c>
      <c r="X15" s="324" t="s">
        <v>13</v>
      </c>
      <c r="Y15" s="324" t="s">
        <v>14</v>
      </c>
      <c r="Z15" s="324" t="s">
        <v>15</v>
      </c>
      <c r="AA15" s="324" t="s">
        <v>16</v>
      </c>
      <c r="AB15" s="324" t="s">
        <v>17</v>
      </c>
      <c r="AC15" s="324" t="s">
        <v>18</v>
      </c>
      <c r="AD15" s="324" t="s">
        <v>19</v>
      </c>
      <c r="AE15" s="324" t="s">
        <v>20</v>
      </c>
      <c r="AF15" s="324" t="s">
        <v>21</v>
      </c>
      <c r="AG15" s="324" t="s">
        <v>22</v>
      </c>
      <c r="AH15" s="324" t="s">
        <v>23</v>
      </c>
      <c r="AI15" s="324" t="s">
        <v>24</v>
      </c>
      <c r="AJ15" s="324" t="s">
        <v>25</v>
      </c>
      <c r="AK15" s="324" t="s">
        <v>26</v>
      </c>
      <c r="AL15" s="324" t="s">
        <v>27</v>
      </c>
      <c r="AM15" s="324" t="s">
        <v>62</v>
      </c>
      <c r="AN15" s="324" t="s">
        <v>63</v>
      </c>
      <c r="AO15" s="324" t="s">
        <v>938</v>
      </c>
      <c r="AP15" s="684" t="s">
        <v>3968</v>
      </c>
      <c r="AQ15" s="684" t="s">
        <v>3969</v>
      </c>
      <c r="AR15" s="339" t="s">
        <v>6886</v>
      </c>
      <c r="AS15" s="230" t="s">
        <v>28</v>
      </c>
      <c r="AT15" s="650"/>
      <c r="AU15" s="650"/>
      <c r="AV15" s="650"/>
      <c r="AW15" s="650"/>
      <c r="AX15" s="650"/>
      <c r="AY15" s="650"/>
      <c r="AZ15" s="650"/>
      <c r="BA15" s="650"/>
    </row>
    <row r="16" spans="1:53" s="221" customFormat="1" ht="15" customHeight="1">
      <c r="A16" s="677" t="s">
        <v>4230</v>
      </c>
      <c r="B16" s="678"/>
      <c r="C16" s="678"/>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53"/>
      <c r="AH16" s="653"/>
      <c r="AI16" s="653"/>
      <c r="AJ16" s="653"/>
      <c r="AK16" s="653"/>
      <c r="AL16" s="653"/>
      <c r="AM16" s="654"/>
      <c r="AN16" s="655"/>
      <c r="AO16" s="655"/>
      <c r="AP16" s="655"/>
      <c r="AQ16" s="655"/>
      <c r="AR16" s="798"/>
      <c r="AS16" s="989" t="s">
        <v>6777</v>
      </c>
      <c r="AT16" s="650"/>
      <c r="AU16" s="650"/>
      <c r="AV16" s="650"/>
      <c r="AW16" s="650"/>
      <c r="AX16" s="650"/>
      <c r="AY16" s="650"/>
      <c r="AZ16" s="650"/>
      <c r="BA16" s="650"/>
    </row>
    <row r="17" spans="1:53" s="221" customFormat="1">
      <c r="A17" s="543" t="s">
        <v>813</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799"/>
      <c r="AS17" s="990"/>
      <c r="AT17" s="650"/>
      <c r="AU17" s="650"/>
      <c r="AV17" s="650"/>
      <c r="AW17" s="650"/>
      <c r="AX17" s="650"/>
      <c r="AY17" s="650"/>
      <c r="AZ17" s="650"/>
      <c r="BA17" s="650"/>
    </row>
    <row r="18" spans="1:53" s="221" customFormat="1">
      <c r="A18" s="576" t="s">
        <v>821</v>
      </c>
      <c r="B18" s="450">
        <v>184.5</v>
      </c>
      <c r="C18" s="450">
        <v>211.3</v>
      </c>
      <c r="D18" s="450">
        <v>247.1</v>
      </c>
      <c r="E18" s="450">
        <v>290.89999999999998</v>
      </c>
      <c r="F18" s="450">
        <v>328.2</v>
      </c>
      <c r="G18" s="450">
        <v>331.6</v>
      </c>
      <c r="H18" s="450">
        <v>324.89999999999998</v>
      </c>
      <c r="I18" s="450">
        <v>344.3</v>
      </c>
      <c r="J18" s="450">
        <v>367.8</v>
      </c>
      <c r="K18" s="450">
        <v>347.8</v>
      </c>
      <c r="L18" s="450">
        <v>348.1</v>
      </c>
      <c r="M18" s="450">
        <v>375.2</v>
      </c>
      <c r="N18" s="450">
        <v>414.4</v>
      </c>
      <c r="O18" s="450">
        <v>446.3</v>
      </c>
      <c r="P18" s="450">
        <v>456.2</v>
      </c>
      <c r="Q18" s="450">
        <v>460.4</v>
      </c>
      <c r="R18" s="450">
        <v>461.6</v>
      </c>
      <c r="S18" s="450">
        <v>417.6</v>
      </c>
      <c r="T18" s="450">
        <v>444.5</v>
      </c>
      <c r="U18" s="450">
        <v>466.8</v>
      </c>
      <c r="V18" s="450">
        <v>475.4</v>
      </c>
      <c r="W18" s="450">
        <v>499.99900000000002</v>
      </c>
      <c r="X18" s="450">
        <v>496.7</v>
      </c>
      <c r="Y18" s="450">
        <v>509.6</v>
      </c>
      <c r="Z18" s="450">
        <v>532.05600000000004</v>
      </c>
      <c r="AA18" s="450">
        <v>568.64599999999996</v>
      </c>
      <c r="AB18" s="450">
        <v>577.1</v>
      </c>
      <c r="AC18" s="450">
        <v>593.9</v>
      </c>
      <c r="AD18" s="450">
        <v>610.1</v>
      </c>
      <c r="AE18" s="450">
        <v>663.1</v>
      </c>
      <c r="AF18" s="450">
        <v>675.79</v>
      </c>
      <c r="AG18" s="450">
        <v>704.88400000000001</v>
      </c>
      <c r="AH18" s="450">
        <v>720.41499999999996</v>
      </c>
      <c r="AI18" s="450">
        <v>724.93899999999996</v>
      </c>
      <c r="AJ18" s="450">
        <v>733.81700000000001</v>
      </c>
      <c r="AK18" s="450">
        <v>778.17700000000002</v>
      </c>
      <c r="AL18" s="450">
        <v>745.26800000000003</v>
      </c>
      <c r="AM18" s="450">
        <v>750.28099999999995</v>
      </c>
      <c r="AN18" s="450">
        <v>787.26700000000005</v>
      </c>
      <c r="AO18" s="450">
        <v>793.54899999999998</v>
      </c>
      <c r="AP18" s="451">
        <v>834.56100000000004</v>
      </c>
      <c r="AQ18" s="451">
        <v>839.15099999999995</v>
      </c>
      <c r="AR18" s="545">
        <v>8.7086577559257865</v>
      </c>
      <c r="AS18" s="276"/>
      <c r="AT18" s="650"/>
      <c r="AU18" s="650"/>
      <c r="AV18" s="650"/>
      <c r="AW18" s="650"/>
      <c r="AX18" s="650"/>
      <c r="AY18" s="650"/>
      <c r="AZ18" s="650"/>
      <c r="BA18" s="650"/>
    </row>
    <row r="19" spans="1:53" s="221" customFormat="1">
      <c r="A19" s="214" t="s">
        <v>3941</v>
      </c>
      <c r="B19" s="110">
        <v>77.8</v>
      </c>
      <c r="C19" s="110">
        <v>85.9</v>
      </c>
      <c r="D19" s="110">
        <v>95.4</v>
      </c>
      <c r="E19" s="110">
        <v>126.1</v>
      </c>
      <c r="F19" s="110">
        <v>138.80000000000001</v>
      </c>
      <c r="G19" s="110">
        <v>146.6</v>
      </c>
      <c r="H19" s="110">
        <v>158.4</v>
      </c>
      <c r="I19" s="110">
        <v>165.9</v>
      </c>
      <c r="J19" s="110">
        <v>191.4</v>
      </c>
      <c r="K19" s="110">
        <v>195.1</v>
      </c>
      <c r="L19" s="110">
        <v>219</v>
      </c>
      <c r="M19" s="110">
        <v>235</v>
      </c>
      <c r="N19" s="110">
        <v>237.1</v>
      </c>
      <c r="O19" s="110">
        <v>242.4</v>
      </c>
      <c r="P19" s="110">
        <v>241.5</v>
      </c>
      <c r="Q19" s="110">
        <v>268.5</v>
      </c>
      <c r="R19" s="110">
        <v>247.4</v>
      </c>
      <c r="S19" s="110">
        <v>267.60000000000002</v>
      </c>
      <c r="T19" s="110">
        <v>254.9</v>
      </c>
      <c r="U19" s="110">
        <v>212.1</v>
      </c>
      <c r="V19" s="110">
        <v>221.3</v>
      </c>
      <c r="W19" s="110">
        <v>237.6</v>
      </c>
      <c r="X19" s="110">
        <v>261</v>
      </c>
      <c r="Y19" s="110">
        <v>275</v>
      </c>
      <c r="Z19" s="110">
        <v>283.39999999999998</v>
      </c>
      <c r="AA19" s="110">
        <v>293.89999999999998</v>
      </c>
      <c r="AB19" s="110">
        <v>315.39999999999998</v>
      </c>
      <c r="AC19" s="110">
        <v>351.13099999999997</v>
      </c>
      <c r="AD19" s="110">
        <v>408.1</v>
      </c>
      <c r="AE19" s="110">
        <v>406.04</v>
      </c>
      <c r="AF19" s="110">
        <v>379.54599999999999</v>
      </c>
      <c r="AG19" s="110">
        <v>407.60599999999999</v>
      </c>
      <c r="AH19" s="110">
        <v>421.71499999999997</v>
      </c>
      <c r="AI19" s="110">
        <v>450.91199999999998</v>
      </c>
      <c r="AJ19" s="110">
        <v>434.07</v>
      </c>
      <c r="AK19" s="110">
        <v>425.66399999999999</v>
      </c>
      <c r="AL19" s="110">
        <v>439.76600000000002</v>
      </c>
      <c r="AM19" s="110">
        <v>503.483</v>
      </c>
      <c r="AN19" s="110">
        <v>447.46800000000002</v>
      </c>
      <c r="AO19" s="110">
        <v>471.86599999999999</v>
      </c>
      <c r="AP19" s="452">
        <v>468.75400000000002</v>
      </c>
      <c r="AQ19" s="452">
        <v>468.28199999999998</v>
      </c>
      <c r="AR19" s="546">
        <v>4.859801956096625</v>
      </c>
      <c r="AS19" s="276"/>
      <c r="AT19" s="650"/>
      <c r="AU19" s="650"/>
      <c r="AV19" s="650"/>
      <c r="AW19" s="650"/>
      <c r="AX19" s="650"/>
      <c r="AY19" s="650"/>
      <c r="AZ19" s="650"/>
      <c r="BA19" s="650"/>
    </row>
    <row r="20" spans="1:53" s="221" customFormat="1">
      <c r="A20" s="214" t="s">
        <v>6783</v>
      </c>
      <c r="B20" s="110">
        <v>58.800000000000004</v>
      </c>
      <c r="C20" s="110">
        <v>75.800000000000011</v>
      </c>
      <c r="D20" s="110">
        <v>88.4</v>
      </c>
      <c r="E20" s="110">
        <v>98.800000000000011</v>
      </c>
      <c r="F20" s="110">
        <v>115.19999999999999</v>
      </c>
      <c r="G20" s="110">
        <v>121.5</v>
      </c>
      <c r="H20" s="110">
        <v>142.4</v>
      </c>
      <c r="I20" s="110">
        <v>161.60000000000002</v>
      </c>
      <c r="J20" s="110">
        <v>174.00000000000003</v>
      </c>
      <c r="K20" s="110">
        <v>186.4</v>
      </c>
      <c r="L20" s="110">
        <v>191.29999999999998</v>
      </c>
      <c r="M20" s="110">
        <v>205.5</v>
      </c>
      <c r="N20" s="110">
        <v>218.20000000000002</v>
      </c>
      <c r="O20" s="110">
        <v>229.57499999999999</v>
      </c>
      <c r="P20" s="110">
        <v>242.37899999999999</v>
      </c>
      <c r="Q20" s="110">
        <v>242.928</v>
      </c>
      <c r="R20" s="110">
        <v>228.28100000000001</v>
      </c>
      <c r="S20" s="110">
        <v>237.10000000000002</v>
      </c>
      <c r="T20" s="110">
        <v>280.70000000000005</v>
      </c>
      <c r="U20" s="110">
        <v>257.29999999999995</v>
      </c>
      <c r="V20" s="110">
        <v>244.2</v>
      </c>
      <c r="W20" s="110">
        <v>276.23</v>
      </c>
      <c r="X20" s="110">
        <v>383.44499999999994</v>
      </c>
      <c r="Y20" s="110">
        <v>431.46900000000005</v>
      </c>
      <c r="Z20" s="110">
        <v>455.13</v>
      </c>
      <c r="AA20" s="110">
        <v>573.88438500000007</v>
      </c>
      <c r="AB20" s="110">
        <v>491.49554599999999</v>
      </c>
      <c r="AC20" s="110">
        <v>480.31793500000003</v>
      </c>
      <c r="AD20" s="110">
        <v>490.26197100000002</v>
      </c>
      <c r="AE20" s="110">
        <v>570.20872899999995</v>
      </c>
      <c r="AF20" s="110">
        <v>563.29941800000006</v>
      </c>
      <c r="AG20" s="110">
        <v>597.95276799999988</v>
      </c>
      <c r="AH20" s="110">
        <v>605.13204199999984</v>
      </c>
      <c r="AI20" s="110">
        <v>600.33799999999997</v>
      </c>
      <c r="AJ20" s="110">
        <v>670.45900000000006</v>
      </c>
      <c r="AK20" s="110">
        <v>670.69899999999996</v>
      </c>
      <c r="AL20" s="110">
        <v>705.25299999999993</v>
      </c>
      <c r="AM20" s="110">
        <v>624.78665799999987</v>
      </c>
      <c r="AN20" s="110">
        <v>692.13111800000013</v>
      </c>
      <c r="AO20" s="110">
        <v>735.84159999999986</v>
      </c>
      <c r="AP20" s="452">
        <v>769.26599999999996</v>
      </c>
      <c r="AQ20" s="452">
        <v>789.84500000000003</v>
      </c>
      <c r="AR20" s="546">
        <v>8.1969631034571897</v>
      </c>
      <c r="AS20" s="276"/>
      <c r="AT20" s="650"/>
      <c r="AU20" s="650"/>
      <c r="AV20" s="650"/>
      <c r="AW20" s="650"/>
      <c r="AX20" s="650"/>
      <c r="AY20" s="650"/>
      <c r="AZ20" s="650"/>
      <c r="BA20" s="650"/>
    </row>
    <row r="21" spans="1:53" s="221" customFormat="1">
      <c r="A21" s="577" t="s">
        <v>6792</v>
      </c>
      <c r="B21" s="453">
        <v>321.10000000000002</v>
      </c>
      <c r="C21" s="453">
        <v>373.00000000000006</v>
      </c>
      <c r="D21" s="453">
        <v>430.9</v>
      </c>
      <c r="E21" s="453">
        <v>515.79999999999995</v>
      </c>
      <c r="F21" s="453">
        <v>582.20000000000005</v>
      </c>
      <c r="G21" s="453">
        <v>599.70000000000005</v>
      </c>
      <c r="H21" s="453">
        <v>625.69999999999993</v>
      </c>
      <c r="I21" s="453">
        <v>671.80000000000007</v>
      </c>
      <c r="J21" s="453">
        <v>733.2</v>
      </c>
      <c r="K21" s="453">
        <v>729.3</v>
      </c>
      <c r="L21" s="453">
        <v>758.4</v>
      </c>
      <c r="M21" s="453">
        <v>815.7</v>
      </c>
      <c r="N21" s="453">
        <v>869.7</v>
      </c>
      <c r="O21" s="453">
        <v>918.27500000000009</v>
      </c>
      <c r="P21" s="453">
        <v>940.07900000000006</v>
      </c>
      <c r="Q21" s="453">
        <v>971.82799999999997</v>
      </c>
      <c r="R21" s="453">
        <v>937.28099999999995</v>
      </c>
      <c r="S21" s="453">
        <v>922.30000000000007</v>
      </c>
      <c r="T21" s="453">
        <v>980.1</v>
      </c>
      <c r="U21" s="453">
        <v>936.19999999999993</v>
      </c>
      <c r="V21" s="453">
        <v>940.90000000000009</v>
      </c>
      <c r="W21" s="453">
        <v>1013.8290000000001</v>
      </c>
      <c r="X21" s="453">
        <v>1141.145</v>
      </c>
      <c r="Y21" s="453">
        <v>1216.069</v>
      </c>
      <c r="Z21" s="453">
        <v>1270.586</v>
      </c>
      <c r="AA21" s="453">
        <v>1436.4303850000001</v>
      </c>
      <c r="AB21" s="453">
        <v>1383.9955460000001</v>
      </c>
      <c r="AC21" s="453">
        <v>1425.348935</v>
      </c>
      <c r="AD21" s="453">
        <v>1508.4619710000002</v>
      </c>
      <c r="AE21" s="453">
        <v>1639.348729</v>
      </c>
      <c r="AF21" s="453">
        <v>1618.6354180000001</v>
      </c>
      <c r="AG21" s="453">
        <v>1710.4427679999999</v>
      </c>
      <c r="AH21" s="453">
        <v>1747.2620419999998</v>
      </c>
      <c r="AI21" s="453">
        <v>1776.1889999999999</v>
      </c>
      <c r="AJ21" s="453">
        <v>1838.346</v>
      </c>
      <c r="AK21" s="453">
        <v>1874.54</v>
      </c>
      <c r="AL21" s="453">
        <v>1890.287</v>
      </c>
      <c r="AM21" s="453">
        <v>1878.5506579999997</v>
      </c>
      <c r="AN21" s="453">
        <v>1926.8661180000004</v>
      </c>
      <c r="AO21" s="453">
        <v>2001.2565999999997</v>
      </c>
      <c r="AP21" s="454">
        <v>2072.5810000000001</v>
      </c>
      <c r="AQ21" s="454">
        <v>2097.2780000000002</v>
      </c>
      <c r="AR21" s="454">
        <v>21.765422815479603</v>
      </c>
      <c r="AS21" s="276"/>
      <c r="AT21" s="650"/>
      <c r="AU21" s="650"/>
      <c r="AV21" s="650"/>
      <c r="AW21" s="650"/>
      <c r="AX21" s="650"/>
      <c r="AY21" s="650"/>
      <c r="AZ21" s="650"/>
      <c r="BA21" s="650"/>
    </row>
    <row r="22" spans="1:53" s="221" customFormat="1">
      <c r="A22" s="679" t="s">
        <v>4229</v>
      </c>
      <c r="B22" s="680"/>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1"/>
      <c r="AS22" s="276"/>
      <c r="AT22" s="650"/>
      <c r="AU22" s="650"/>
      <c r="AV22" s="650"/>
      <c r="AW22" s="650"/>
      <c r="AX22" s="650"/>
      <c r="AY22" s="650"/>
      <c r="AZ22" s="650"/>
      <c r="BA22" s="650"/>
    </row>
    <row r="23" spans="1:53" s="221" customFormat="1">
      <c r="A23" s="334" t="s">
        <v>812</v>
      </c>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587"/>
      <c r="AS23" s="276"/>
      <c r="AT23" s="650"/>
      <c r="AU23" s="650"/>
      <c r="AV23" s="650"/>
      <c r="AW23" s="650"/>
      <c r="AX23" s="650"/>
      <c r="AY23" s="650"/>
      <c r="AZ23" s="650"/>
      <c r="BA23" s="650"/>
    </row>
    <row r="24" spans="1:53" s="221" customFormat="1">
      <c r="A24" s="214" t="s">
        <v>795</v>
      </c>
      <c r="B24" s="110">
        <v>0</v>
      </c>
      <c r="C24" s="110">
        <v>0</v>
      </c>
      <c r="D24" s="110">
        <v>0</v>
      </c>
      <c r="E24" s="110">
        <v>0</v>
      </c>
      <c r="F24" s="110">
        <v>0</v>
      </c>
      <c r="G24" s="110">
        <v>0</v>
      </c>
      <c r="H24" s="110">
        <v>20</v>
      </c>
      <c r="I24" s="110">
        <v>167</v>
      </c>
      <c r="J24" s="110">
        <v>206</v>
      </c>
      <c r="K24" s="110">
        <v>235</v>
      </c>
      <c r="L24" s="110">
        <v>208</v>
      </c>
      <c r="M24" s="110">
        <v>293</v>
      </c>
      <c r="N24" s="110">
        <v>360</v>
      </c>
      <c r="O24" s="110">
        <v>432</v>
      </c>
      <c r="P24" s="110">
        <v>505</v>
      </c>
      <c r="Q24" s="110">
        <v>685</v>
      </c>
      <c r="R24" s="110">
        <v>698</v>
      </c>
      <c r="S24" s="110">
        <v>825</v>
      </c>
      <c r="T24" s="110">
        <v>525</v>
      </c>
      <c r="U24" s="110">
        <v>420</v>
      </c>
      <c r="V24" s="110">
        <v>370</v>
      </c>
      <c r="W24" s="110">
        <v>460</v>
      </c>
      <c r="X24" s="110">
        <v>460</v>
      </c>
      <c r="Y24" s="110">
        <v>370</v>
      </c>
      <c r="Z24" s="110">
        <v>587</v>
      </c>
      <c r="AA24" s="110">
        <v>665</v>
      </c>
      <c r="AB24" s="110">
        <v>729</v>
      </c>
      <c r="AC24" s="110">
        <v>897</v>
      </c>
      <c r="AD24" s="110">
        <v>1005</v>
      </c>
      <c r="AE24" s="110">
        <v>1236</v>
      </c>
      <c r="AF24" s="110">
        <v>1749</v>
      </c>
      <c r="AG24" s="110">
        <v>1765</v>
      </c>
      <c r="AH24" s="110">
        <v>1895</v>
      </c>
      <c r="AI24" s="110">
        <v>2997</v>
      </c>
      <c r="AJ24" s="110">
        <v>2963</v>
      </c>
      <c r="AK24" s="110">
        <v>2788</v>
      </c>
      <c r="AL24" s="110">
        <v>2804</v>
      </c>
      <c r="AM24" s="110">
        <v>2819</v>
      </c>
      <c r="AN24" s="110">
        <v>2642</v>
      </c>
      <c r="AO24" s="110">
        <v>2579</v>
      </c>
      <c r="AP24" s="452">
        <v>2059</v>
      </c>
      <c r="AQ24" s="452">
        <v>2012</v>
      </c>
      <c r="AR24" s="546">
        <v>20.880412947041336</v>
      </c>
      <c r="AS24" s="276"/>
      <c r="AT24" s="650"/>
      <c r="AU24" s="650"/>
      <c r="AV24" s="650"/>
      <c r="AW24" s="650"/>
      <c r="AX24" s="650"/>
      <c r="AY24" s="650"/>
      <c r="AZ24" s="650"/>
      <c r="BA24" s="650"/>
    </row>
    <row r="25" spans="1:53" s="221" customFormat="1">
      <c r="A25" s="214" t="s">
        <v>4191</v>
      </c>
      <c r="B25" s="110">
        <v>25.9</v>
      </c>
      <c r="C25" s="110">
        <v>37.700000000000003</v>
      </c>
      <c r="D25" s="110">
        <v>53.2</v>
      </c>
      <c r="E25" s="110">
        <v>27.499999999999996</v>
      </c>
      <c r="F25" s="110">
        <v>56.499999999999993</v>
      </c>
      <c r="G25" s="110">
        <v>71.5</v>
      </c>
      <c r="H25" s="110">
        <v>91.300000000000011</v>
      </c>
      <c r="I25" s="110">
        <v>104.4</v>
      </c>
      <c r="J25" s="110">
        <v>88.3</v>
      </c>
      <c r="K25" s="110">
        <v>77.500000000000014</v>
      </c>
      <c r="L25" s="110">
        <v>84.8</v>
      </c>
      <c r="M25" s="110">
        <v>91.9</v>
      </c>
      <c r="N25" s="110">
        <v>95.9</v>
      </c>
      <c r="O25" s="110">
        <v>120.2</v>
      </c>
      <c r="P25" s="110">
        <v>153.9</v>
      </c>
      <c r="Q25" s="110">
        <v>123.7</v>
      </c>
      <c r="R25" s="110">
        <v>133.30000000000001</v>
      </c>
      <c r="S25" s="110">
        <v>129.4</v>
      </c>
      <c r="T25" s="110">
        <v>127.80000000000001</v>
      </c>
      <c r="U25" s="110">
        <v>136.4</v>
      </c>
      <c r="V25" s="110">
        <v>205.7</v>
      </c>
      <c r="W25" s="110">
        <v>253.60000000000002</v>
      </c>
      <c r="X25" s="110">
        <v>279.29999999999995</v>
      </c>
      <c r="Y25" s="110">
        <v>495</v>
      </c>
      <c r="Z25" s="110">
        <v>368.74999999999994</v>
      </c>
      <c r="AA25" s="110">
        <v>406.6</v>
      </c>
      <c r="AB25" s="110">
        <v>338.9199999999999</v>
      </c>
      <c r="AC25" s="110">
        <v>367.0209999999999</v>
      </c>
      <c r="AD25" s="110">
        <v>407.93600000000004</v>
      </c>
      <c r="AE25" s="110">
        <v>441.14300000000003</v>
      </c>
      <c r="AF25" s="110">
        <v>425.99800000000005</v>
      </c>
      <c r="AG25" s="110">
        <v>464.19999999999993</v>
      </c>
      <c r="AH25" s="110">
        <v>382.839</v>
      </c>
      <c r="AI25" s="110">
        <v>354.01299999999992</v>
      </c>
      <c r="AJ25" s="110">
        <v>239.50700000000001</v>
      </c>
      <c r="AK25" s="110">
        <v>219.95</v>
      </c>
      <c r="AL25" s="110">
        <v>182.66499999999999</v>
      </c>
      <c r="AM25" s="110">
        <v>147.392</v>
      </c>
      <c r="AN25" s="110">
        <v>121.866</v>
      </c>
      <c r="AO25" s="110">
        <v>95.882999999999981</v>
      </c>
      <c r="AP25" s="452">
        <v>60.365999999999993</v>
      </c>
      <c r="AQ25" s="452">
        <v>50.912999999999997</v>
      </c>
      <c r="AR25" s="546">
        <v>0.52837200018524622</v>
      </c>
      <c r="AS25" s="276"/>
      <c r="AT25" s="650"/>
      <c r="AU25" s="650"/>
      <c r="AV25" s="650"/>
      <c r="AW25" s="650"/>
      <c r="AX25" s="650"/>
      <c r="AY25" s="650"/>
      <c r="AZ25" s="650"/>
      <c r="BA25" s="650"/>
    </row>
    <row r="26" spans="1:53" s="221" customFormat="1">
      <c r="A26" s="577" t="s">
        <v>6792</v>
      </c>
      <c r="B26" s="453">
        <v>25.9</v>
      </c>
      <c r="C26" s="453">
        <v>37.700000000000003</v>
      </c>
      <c r="D26" s="453">
        <v>53.2</v>
      </c>
      <c r="E26" s="453">
        <v>27.499999999999996</v>
      </c>
      <c r="F26" s="453">
        <v>56.499999999999993</v>
      </c>
      <c r="G26" s="453">
        <v>71.5</v>
      </c>
      <c r="H26" s="453">
        <v>111.30000000000001</v>
      </c>
      <c r="I26" s="453">
        <v>271.39999999999998</v>
      </c>
      <c r="J26" s="453">
        <v>294.3</v>
      </c>
      <c r="K26" s="453">
        <v>312.5</v>
      </c>
      <c r="L26" s="453">
        <v>292.8</v>
      </c>
      <c r="M26" s="453">
        <v>384.9</v>
      </c>
      <c r="N26" s="453">
        <v>455.9</v>
      </c>
      <c r="O26" s="453">
        <v>552.20000000000005</v>
      </c>
      <c r="P26" s="453">
        <v>658.9</v>
      </c>
      <c r="Q26" s="453">
        <v>808.7</v>
      </c>
      <c r="R26" s="453">
        <v>831.3</v>
      </c>
      <c r="S26" s="453">
        <v>954.4</v>
      </c>
      <c r="T26" s="453">
        <v>652.79999999999995</v>
      </c>
      <c r="U26" s="453">
        <v>556.4</v>
      </c>
      <c r="V26" s="453">
        <v>575.70000000000005</v>
      </c>
      <c r="W26" s="453">
        <v>713.6</v>
      </c>
      <c r="X26" s="453">
        <v>739.3</v>
      </c>
      <c r="Y26" s="453">
        <v>865</v>
      </c>
      <c r="Z26" s="453">
        <v>955.75</v>
      </c>
      <c r="AA26" s="453">
        <v>1071.5999999999999</v>
      </c>
      <c r="AB26" s="453">
        <v>1067.9199999999998</v>
      </c>
      <c r="AC26" s="453">
        <v>1264.021</v>
      </c>
      <c r="AD26" s="453">
        <v>1412.9360000000001</v>
      </c>
      <c r="AE26" s="453">
        <v>1677.143</v>
      </c>
      <c r="AF26" s="453">
        <v>2174.998</v>
      </c>
      <c r="AG26" s="453">
        <v>2229.1999999999998</v>
      </c>
      <c r="AH26" s="453">
        <v>2277.8389999999999</v>
      </c>
      <c r="AI26" s="453">
        <v>3351.0129999999999</v>
      </c>
      <c r="AJ26" s="453">
        <v>3202.5070000000001</v>
      </c>
      <c r="AK26" s="453">
        <v>3007.95</v>
      </c>
      <c r="AL26" s="453">
        <v>2986.665</v>
      </c>
      <c r="AM26" s="453">
        <v>2966.3919999999998</v>
      </c>
      <c r="AN26" s="453">
        <v>2763.866</v>
      </c>
      <c r="AO26" s="453">
        <v>2674.8829999999998</v>
      </c>
      <c r="AP26" s="454">
        <v>2119.366</v>
      </c>
      <c r="AQ26" s="454">
        <v>2062.913</v>
      </c>
      <c r="AR26" s="454">
        <v>21.408784947226582</v>
      </c>
      <c r="AS26" s="459"/>
      <c r="AT26" s="650"/>
      <c r="AU26" s="650"/>
      <c r="AV26" s="650"/>
      <c r="AW26" s="650"/>
      <c r="AX26" s="650"/>
      <c r="AY26" s="650"/>
      <c r="AZ26" s="650"/>
      <c r="BA26" s="650"/>
    </row>
    <row r="27" spans="1:53" s="221" customFormat="1">
      <c r="A27" s="334" t="s">
        <v>819</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587"/>
      <c r="AS27" s="276"/>
      <c r="AT27" s="650"/>
      <c r="AU27" s="650"/>
      <c r="AV27" s="650"/>
      <c r="AW27" s="650"/>
      <c r="AX27" s="650"/>
      <c r="AY27" s="650"/>
      <c r="AZ27" s="650"/>
      <c r="BA27" s="650"/>
    </row>
    <row r="28" spans="1:53" s="221" customFormat="1">
      <c r="A28" s="214" t="s">
        <v>803</v>
      </c>
      <c r="B28" s="255">
        <v>0</v>
      </c>
      <c r="C28" s="255">
        <v>0</v>
      </c>
      <c r="D28" s="255">
        <v>0</v>
      </c>
      <c r="E28" s="255">
        <v>0</v>
      </c>
      <c r="F28" s="255">
        <v>0</v>
      </c>
      <c r="G28" s="255">
        <v>0</v>
      </c>
      <c r="H28" s="255">
        <v>0</v>
      </c>
      <c r="I28" s="255">
        <v>0</v>
      </c>
      <c r="J28" s="255">
        <v>0</v>
      </c>
      <c r="K28" s="255">
        <v>0</v>
      </c>
      <c r="L28" s="255">
        <v>0</v>
      </c>
      <c r="M28" s="255">
        <v>0</v>
      </c>
      <c r="N28" s="255">
        <v>0</v>
      </c>
      <c r="O28" s="255">
        <v>0</v>
      </c>
      <c r="P28" s="255">
        <v>0</v>
      </c>
      <c r="Q28" s="255">
        <v>0</v>
      </c>
      <c r="R28" s="255">
        <v>0</v>
      </c>
      <c r="S28" s="255">
        <v>0</v>
      </c>
      <c r="T28" s="255">
        <v>0</v>
      </c>
      <c r="U28" s="255">
        <v>0</v>
      </c>
      <c r="V28" s="255">
        <v>0</v>
      </c>
      <c r="W28" s="255">
        <v>0</v>
      </c>
      <c r="X28" s="255">
        <v>237.19399999999999</v>
      </c>
      <c r="Y28" s="255">
        <v>261.74400000000003</v>
      </c>
      <c r="Z28" s="255">
        <v>298.94099999999997</v>
      </c>
      <c r="AA28" s="255">
        <v>399.6</v>
      </c>
      <c r="AB28" s="255">
        <v>457.79300000000001</v>
      </c>
      <c r="AC28" s="255">
        <v>566.43200000000002</v>
      </c>
      <c r="AD28" s="255">
        <v>571.476</v>
      </c>
      <c r="AE28" s="255">
        <v>573.08500000000004</v>
      </c>
      <c r="AF28" s="255">
        <v>583.81700000000001</v>
      </c>
      <c r="AG28" s="255">
        <v>647.57399999999996</v>
      </c>
      <c r="AH28" s="255">
        <v>703.47299999999996</v>
      </c>
      <c r="AI28" s="255">
        <v>797.87300000000005</v>
      </c>
      <c r="AJ28" s="255">
        <v>873.23099999999999</v>
      </c>
      <c r="AK28" s="255">
        <v>883.28399999999999</v>
      </c>
      <c r="AL28" s="255">
        <v>852.89800000000002</v>
      </c>
      <c r="AM28" s="255">
        <v>815.30399999999997</v>
      </c>
      <c r="AN28" s="455">
        <v>743.66200000000003</v>
      </c>
      <c r="AO28" s="455">
        <v>758.03</v>
      </c>
      <c r="AP28" s="456">
        <v>764.10500000000002</v>
      </c>
      <c r="AQ28" s="456">
        <v>791.34199999999998</v>
      </c>
      <c r="AR28" s="546">
        <v>8.2124988779013837</v>
      </c>
      <c r="AS28" s="276"/>
      <c r="AT28" s="650"/>
      <c r="AU28" s="650"/>
      <c r="AV28" s="650"/>
      <c r="AW28" s="650"/>
      <c r="AX28" s="650"/>
      <c r="AY28" s="650"/>
      <c r="AZ28" s="650"/>
      <c r="BA28" s="650"/>
    </row>
    <row r="29" spans="1:53" s="221" customFormat="1">
      <c r="A29" s="214" t="s">
        <v>818</v>
      </c>
      <c r="B29" s="235">
        <v>0</v>
      </c>
      <c r="C29" s="235">
        <v>0</v>
      </c>
      <c r="D29" s="235">
        <v>0</v>
      </c>
      <c r="E29" s="235">
        <v>0</v>
      </c>
      <c r="F29" s="235">
        <v>0</v>
      </c>
      <c r="G29" s="235">
        <v>0</v>
      </c>
      <c r="H29" s="235">
        <v>0</v>
      </c>
      <c r="I29" s="235">
        <v>0</v>
      </c>
      <c r="J29" s="235">
        <v>0</v>
      </c>
      <c r="K29" s="235">
        <v>0</v>
      </c>
      <c r="L29" s="235">
        <v>0</v>
      </c>
      <c r="M29" s="235">
        <v>0</v>
      </c>
      <c r="N29" s="255">
        <v>52.12616043999995</v>
      </c>
      <c r="O29" s="235">
        <v>60.421368565000037</v>
      </c>
      <c r="P29" s="235">
        <v>64.224837335000032</v>
      </c>
      <c r="Q29" s="235">
        <v>66.133453994999925</v>
      </c>
      <c r="R29" s="235">
        <v>73.426992349999949</v>
      </c>
      <c r="S29" s="235">
        <v>83.299396089999973</v>
      </c>
      <c r="T29" s="235">
        <v>93.867247209999846</v>
      </c>
      <c r="U29" s="235">
        <v>105.08566727500005</v>
      </c>
      <c r="V29" s="235">
        <v>121.62049149499994</v>
      </c>
      <c r="W29" s="235">
        <v>106.36365841500002</v>
      </c>
      <c r="X29" s="235">
        <v>135.24601899999999</v>
      </c>
      <c r="Y29" s="235">
        <v>170.93245300000001</v>
      </c>
      <c r="Z29" s="235">
        <v>206.45747299999999</v>
      </c>
      <c r="AA29" s="235">
        <v>233.32600299999999</v>
      </c>
      <c r="AB29" s="235">
        <v>263.165616</v>
      </c>
      <c r="AC29" s="235">
        <v>294.74239299999999</v>
      </c>
      <c r="AD29" s="235">
        <v>338.74041</v>
      </c>
      <c r="AE29" s="235">
        <v>397.35491000000002</v>
      </c>
      <c r="AF29" s="235">
        <v>464.32348500000001</v>
      </c>
      <c r="AG29" s="235">
        <v>508.91072400000002</v>
      </c>
      <c r="AH29" s="235">
        <v>550.82673599999998</v>
      </c>
      <c r="AI29" s="235">
        <v>581.43846399999995</v>
      </c>
      <c r="AJ29" s="255">
        <v>604.66869999999994</v>
      </c>
      <c r="AK29" s="255">
        <v>640.31994404221632</v>
      </c>
      <c r="AL29" s="235">
        <v>677.7767612125798</v>
      </c>
      <c r="AM29" s="235">
        <v>614.98960905999991</v>
      </c>
      <c r="AN29" s="235">
        <v>627.92744514999993</v>
      </c>
      <c r="AO29" s="235">
        <v>635.62326110830907</v>
      </c>
      <c r="AP29" s="457">
        <v>630.48442640970825</v>
      </c>
      <c r="AQ29" s="457">
        <v>647.16012010107897</v>
      </c>
      <c r="AR29" s="546">
        <v>6.7161881464052664</v>
      </c>
      <c r="AS29" s="276"/>
      <c r="AT29" s="650"/>
      <c r="AU29" s="650"/>
      <c r="AV29" s="650"/>
      <c r="AW29" s="650"/>
      <c r="AX29" s="650"/>
      <c r="AY29" s="650"/>
      <c r="AZ29" s="650"/>
      <c r="BA29" s="650"/>
    </row>
    <row r="30" spans="1:53" s="221" customFormat="1">
      <c r="A30" s="214" t="s">
        <v>834</v>
      </c>
      <c r="B30" s="255">
        <v>0</v>
      </c>
      <c r="C30" s="255">
        <v>0</v>
      </c>
      <c r="D30" s="255">
        <v>0</v>
      </c>
      <c r="E30" s="255">
        <v>0</v>
      </c>
      <c r="F30" s="255">
        <v>0</v>
      </c>
      <c r="G30" s="255">
        <v>0</v>
      </c>
      <c r="H30" s="255">
        <v>0</v>
      </c>
      <c r="I30" s="255">
        <v>0</v>
      </c>
      <c r="J30" s="255">
        <v>0</v>
      </c>
      <c r="K30" s="255">
        <v>0</v>
      </c>
      <c r="L30" s="255">
        <v>0</v>
      </c>
      <c r="M30" s="255">
        <v>0</v>
      </c>
      <c r="N30" s="255">
        <v>0</v>
      </c>
      <c r="O30" s="255">
        <v>0</v>
      </c>
      <c r="P30" s="255">
        <v>0</v>
      </c>
      <c r="Q30" s="255">
        <v>0</v>
      </c>
      <c r="R30" s="255">
        <v>0</v>
      </c>
      <c r="S30" s="255">
        <v>0</v>
      </c>
      <c r="T30" s="255">
        <v>0</v>
      </c>
      <c r="U30" s="255">
        <v>0</v>
      </c>
      <c r="V30" s="255">
        <v>0</v>
      </c>
      <c r="W30" s="255">
        <v>0</v>
      </c>
      <c r="X30" s="255">
        <v>942.5</v>
      </c>
      <c r="Y30" s="255">
        <v>1012.5</v>
      </c>
      <c r="Z30" s="255">
        <v>1086.5</v>
      </c>
      <c r="AA30" s="255">
        <v>1172.2</v>
      </c>
      <c r="AB30" s="255">
        <v>1178.009</v>
      </c>
      <c r="AC30" s="255">
        <v>1222.508</v>
      </c>
      <c r="AD30" s="255">
        <v>1233.77</v>
      </c>
      <c r="AE30" s="255">
        <v>1223.953</v>
      </c>
      <c r="AF30" s="255">
        <v>1240.8920000000001</v>
      </c>
      <c r="AG30" s="255">
        <v>1342.9079999999999</v>
      </c>
      <c r="AH30" s="255">
        <v>1487.2190000000001</v>
      </c>
      <c r="AI30" s="255">
        <v>1596.3689999999999</v>
      </c>
      <c r="AJ30" s="255">
        <v>1623.0409999999999</v>
      </c>
      <c r="AK30" s="255">
        <v>1685.66</v>
      </c>
      <c r="AL30" s="255">
        <v>1755.9260000000002</v>
      </c>
      <c r="AM30" s="255">
        <v>1829.943</v>
      </c>
      <c r="AN30" s="255">
        <v>1777.885</v>
      </c>
      <c r="AO30" s="255">
        <v>1943.204</v>
      </c>
      <c r="AP30" s="457">
        <v>1921.1</v>
      </c>
      <c r="AQ30" s="457">
        <v>1938.3899999999999</v>
      </c>
      <c r="AR30" s="546">
        <v>20.116492868993763</v>
      </c>
      <c r="AS30" s="276"/>
      <c r="AT30" s="650"/>
      <c r="AU30" s="650"/>
      <c r="AV30" s="650"/>
      <c r="AW30" s="650"/>
      <c r="AX30" s="650"/>
      <c r="AY30" s="650"/>
      <c r="AZ30" s="650"/>
      <c r="BA30" s="650"/>
    </row>
    <row r="31" spans="1:53" s="221" customFormat="1">
      <c r="A31" s="214" t="s">
        <v>4192</v>
      </c>
      <c r="B31" s="255">
        <v>300</v>
      </c>
      <c r="C31" s="255">
        <v>312.39999999999998</v>
      </c>
      <c r="D31" s="255">
        <v>354.6</v>
      </c>
      <c r="E31" s="255">
        <v>329.8</v>
      </c>
      <c r="F31" s="255">
        <v>368.29999999999995</v>
      </c>
      <c r="G31" s="255">
        <v>399.3</v>
      </c>
      <c r="H31" s="255">
        <v>495.70000000000005</v>
      </c>
      <c r="I31" s="255">
        <v>558.29999999999995</v>
      </c>
      <c r="J31" s="255">
        <v>599.09999999999991</v>
      </c>
      <c r="K31" s="255">
        <v>656</v>
      </c>
      <c r="L31" s="255">
        <v>740.50000000000011</v>
      </c>
      <c r="M31" s="255">
        <v>753.19999999999993</v>
      </c>
      <c r="N31" s="255">
        <v>801.90000000000009</v>
      </c>
      <c r="O31" s="255">
        <v>913.3</v>
      </c>
      <c r="P31" s="255">
        <v>1054</v>
      </c>
      <c r="Q31" s="255">
        <v>1150</v>
      </c>
      <c r="R31" s="255">
        <v>1230.3</v>
      </c>
      <c r="S31" s="255">
        <v>1352.4</v>
      </c>
      <c r="T31" s="255">
        <v>1458.5</v>
      </c>
      <c r="U31" s="255">
        <v>1524.4</v>
      </c>
      <c r="V31" s="255">
        <v>1586.2</v>
      </c>
      <c r="W31" s="255">
        <v>1624.9</v>
      </c>
      <c r="X31" s="255">
        <v>429.80250000000001</v>
      </c>
      <c r="Y31" s="255">
        <v>431.06799999999998</v>
      </c>
      <c r="Z31" s="255">
        <v>434.25799999999998</v>
      </c>
      <c r="AA31" s="255">
        <v>434.72199999999998</v>
      </c>
      <c r="AB31" s="255">
        <v>0</v>
      </c>
      <c r="AC31" s="255">
        <v>0</v>
      </c>
      <c r="AD31" s="255">
        <v>0</v>
      </c>
      <c r="AE31" s="255">
        <v>0</v>
      </c>
      <c r="AF31" s="255">
        <v>0</v>
      </c>
      <c r="AG31" s="255">
        <v>0</v>
      </c>
      <c r="AH31" s="255">
        <v>0</v>
      </c>
      <c r="AI31" s="255">
        <v>0</v>
      </c>
      <c r="AJ31" s="255">
        <v>0</v>
      </c>
      <c r="AK31" s="255">
        <v>0</v>
      </c>
      <c r="AL31" s="255">
        <v>0</v>
      </c>
      <c r="AM31" s="255">
        <v>0</v>
      </c>
      <c r="AN31" s="255">
        <v>0</v>
      </c>
      <c r="AO31" s="255">
        <v>0</v>
      </c>
      <c r="AP31" s="457">
        <v>0</v>
      </c>
      <c r="AQ31" s="457">
        <v>0</v>
      </c>
      <c r="AR31" s="546">
        <v>0</v>
      </c>
      <c r="AS31" s="276"/>
      <c r="AT31" s="650"/>
      <c r="AU31" s="650"/>
      <c r="AV31" s="650"/>
      <c r="AW31" s="650"/>
      <c r="AX31" s="650"/>
      <c r="AY31" s="650"/>
      <c r="AZ31" s="650"/>
      <c r="BA31" s="650"/>
    </row>
    <row r="32" spans="1:53" s="221" customFormat="1">
      <c r="A32" s="214" t="s">
        <v>832</v>
      </c>
      <c r="B32" s="255">
        <v>0</v>
      </c>
      <c r="C32" s="255">
        <v>0</v>
      </c>
      <c r="D32" s="255">
        <v>0</v>
      </c>
      <c r="E32" s="255">
        <v>71</v>
      </c>
      <c r="F32" s="255">
        <v>76</v>
      </c>
      <c r="G32" s="255">
        <v>81</v>
      </c>
      <c r="H32" s="255">
        <v>87</v>
      </c>
      <c r="I32" s="255">
        <v>93</v>
      </c>
      <c r="J32" s="255">
        <v>97</v>
      </c>
      <c r="K32" s="255">
        <v>100</v>
      </c>
      <c r="L32" s="255">
        <v>108</v>
      </c>
      <c r="M32" s="255">
        <v>122.2</v>
      </c>
      <c r="N32" s="255">
        <v>136.6</v>
      </c>
      <c r="O32" s="255">
        <v>145</v>
      </c>
      <c r="P32" s="255">
        <v>148.1</v>
      </c>
      <c r="Q32" s="255">
        <v>149.4</v>
      </c>
      <c r="R32" s="255">
        <v>150.5</v>
      </c>
      <c r="S32" s="255">
        <v>152.9</v>
      </c>
      <c r="T32" s="255">
        <v>154.69999999999999</v>
      </c>
      <c r="U32" s="255">
        <v>153.5</v>
      </c>
      <c r="V32" s="255">
        <v>153.5</v>
      </c>
      <c r="W32" s="255">
        <v>175.17500000000001</v>
      </c>
      <c r="X32" s="255">
        <v>184.14749999999998</v>
      </c>
      <c r="Y32" s="255">
        <v>165.43199999999999</v>
      </c>
      <c r="Z32" s="255">
        <v>151.74399999999997</v>
      </c>
      <c r="AA32" s="255">
        <v>158.21600000000001</v>
      </c>
      <c r="AB32" s="255">
        <v>156.53300000000002</v>
      </c>
      <c r="AC32" s="255">
        <v>291.87899999999996</v>
      </c>
      <c r="AD32" s="255">
        <v>168.29899999999998</v>
      </c>
      <c r="AE32" s="255">
        <v>169.57499999999999</v>
      </c>
      <c r="AF32" s="255">
        <v>173.76599999999996</v>
      </c>
      <c r="AG32" s="255">
        <v>364.48900000000009</v>
      </c>
      <c r="AH32" s="255">
        <v>404.10656399999999</v>
      </c>
      <c r="AI32" s="255">
        <v>353.53575000000012</v>
      </c>
      <c r="AJ32" s="255">
        <v>276.07472200000001</v>
      </c>
      <c r="AK32" s="255">
        <v>274.99964799999998</v>
      </c>
      <c r="AL32" s="255">
        <v>230.86924391999997</v>
      </c>
      <c r="AM32" s="255">
        <v>230.30369878000002</v>
      </c>
      <c r="AN32" s="255">
        <v>229.29118269999998</v>
      </c>
      <c r="AO32" s="255">
        <v>234.12330000000006</v>
      </c>
      <c r="AP32" s="457">
        <v>239.54987600000004</v>
      </c>
      <c r="AQ32" s="457">
        <v>237.399</v>
      </c>
      <c r="AR32" s="546">
        <v>2.4637123027905892</v>
      </c>
      <c r="AS32" s="276"/>
      <c r="AT32" s="650"/>
      <c r="AU32" s="650"/>
      <c r="AV32" s="650"/>
      <c r="AW32" s="650"/>
      <c r="AX32" s="650"/>
      <c r="AY32" s="650"/>
      <c r="AZ32" s="650"/>
      <c r="BA32" s="650"/>
    </row>
    <row r="33" spans="1:53" s="221" customFormat="1">
      <c r="A33" s="577" t="s">
        <v>6792</v>
      </c>
      <c r="B33" s="453">
        <v>300</v>
      </c>
      <c r="C33" s="453">
        <v>312.39999999999998</v>
      </c>
      <c r="D33" s="453">
        <v>354.6</v>
      </c>
      <c r="E33" s="453">
        <v>400.8</v>
      </c>
      <c r="F33" s="453">
        <v>444.29999999999995</v>
      </c>
      <c r="G33" s="453">
        <v>480.3</v>
      </c>
      <c r="H33" s="453">
        <v>582.70000000000005</v>
      </c>
      <c r="I33" s="453">
        <v>651.29999999999995</v>
      </c>
      <c r="J33" s="453">
        <v>696.09999999999991</v>
      </c>
      <c r="K33" s="453">
        <v>756</v>
      </c>
      <c r="L33" s="453">
        <v>848.50000000000011</v>
      </c>
      <c r="M33" s="453">
        <v>875.4</v>
      </c>
      <c r="N33" s="453">
        <v>990.62616044000004</v>
      </c>
      <c r="O33" s="453">
        <v>1118.7213685649999</v>
      </c>
      <c r="P33" s="453">
        <v>1266.324837335</v>
      </c>
      <c r="Q33" s="453">
        <v>1365.5334539949999</v>
      </c>
      <c r="R33" s="453">
        <v>1454.2269923499998</v>
      </c>
      <c r="S33" s="453">
        <v>1588.5993960900003</v>
      </c>
      <c r="T33" s="453">
        <v>1707.0672472099998</v>
      </c>
      <c r="U33" s="453">
        <v>1782.9856672750002</v>
      </c>
      <c r="V33" s="453">
        <v>1861.3204914949999</v>
      </c>
      <c r="W33" s="453">
        <v>1906.438658415</v>
      </c>
      <c r="X33" s="453">
        <v>1928.8900190000002</v>
      </c>
      <c r="Y33" s="453">
        <v>2041.676453</v>
      </c>
      <c r="Z33" s="453">
        <v>2177.9004730000001</v>
      </c>
      <c r="AA33" s="453">
        <v>2398.064003</v>
      </c>
      <c r="AB33" s="453">
        <v>2055.5006159999998</v>
      </c>
      <c r="AC33" s="453">
        <v>2375.561393</v>
      </c>
      <c r="AD33" s="453">
        <v>2312.28541</v>
      </c>
      <c r="AE33" s="453">
        <v>2363.9679099999998</v>
      </c>
      <c r="AF33" s="453">
        <v>2462.7984849999998</v>
      </c>
      <c r="AG33" s="453">
        <v>2863.8817239999998</v>
      </c>
      <c r="AH33" s="453">
        <v>3145.6253000000002</v>
      </c>
      <c r="AI33" s="453">
        <v>3329.216214</v>
      </c>
      <c r="AJ33" s="453">
        <v>3377.0154219999999</v>
      </c>
      <c r="AK33" s="453">
        <v>3484.2635920422163</v>
      </c>
      <c r="AL33" s="453">
        <v>3517.4700051325799</v>
      </c>
      <c r="AM33" s="453">
        <v>3490.54030784</v>
      </c>
      <c r="AN33" s="453">
        <v>3378.7656278499999</v>
      </c>
      <c r="AO33" s="453">
        <v>3570.9805611083093</v>
      </c>
      <c r="AP33" s="454">
        <v>3555.2393024097082</v>
      </c>
      <c r="AQ33" s="454">
        <v>3614.2911201010788</v>
      </c>
      <c r="AR33" s="454">
        <v>37.508892196091004</v>
      </c>
      <c r="AS33" s="644"/>
      <c r="AT33" s="650"/>
      <c r="AU33" s="650"/>
      <c r="AV33" s="650"/>
      <c r="AW33" s="650"/>
      <c r="AX33" s="650"/>
      <c r="AY33" s="650"/>
      <c r="AZ33" s="650"/>
      <c r="BA33" s="650"/>
    </row>
    <row r="34" spans="1:53" s="221" customFormat="1">
      <c r="A34" s="334" t="s">
        <v>810</v>
      </c>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587"/>
      <c r="AS34" s="276"/>
      <c r="AT34" s="650"/>
      <c r="AU34" s="650"/>
      <c r="AV34" s="650"/>
      <c r="AW34" s="650"/>
      <c r="AX34" s="650"/>
      <c r="AY34" s="650"/>
      <c r="AZ34" s="650"/>
      <c r="BA34" s="650"/>
    </row>
    <row r="35" spans="1:53" s="221" customFormat="1">
      <c r="A35" s="214" t="s">
        <v>75</v>
      </c>
      <c r="B35" s="235">
        <v>13.2</v>
      </c>
      <c r="C35" s="235">
        <v>14</v>
      </c>
      <c r="D35" s="235">
        <v>18.7</v>
      </c>
      <c r="E35" s="235">
        <v>25.6</v>
      </c>
      <c r="F35" s="235">
        <v>30</v>
      </c>
      <c r="G35" s="235">
        <v>38.5</v>
      </c>
      <c r="H35" s="235">
        <v>44.2</v>
      </c>
      <c r="I35" s="235">
        <v>51.2</v>
      </c>
      <c r="J35" s="235">
        <v>61.7</v>
      </c>
      <c r="K35" s="235">
        <v>66.7</v>
      </c>
      <c r="L35" s="235">
        <v>73.400000000000006</v>
      </c>
      <c r="M35" s="235">
        <v>84.9</v>
      </c>
      <c r="N35" s="255">
        <v>0</v>
      </c>
      <c r="O35" s="255">
        <v>0</v>
      </c>
      <c r="P35" s="255">
        <v>0</v>
      </c>
      <c r="Q35" s="255">
        <v>0</v>
      </c>
      <c r="R35" s="255">
        <v>0</v>
      </c>
      <c r="S35" s="255">
        <v>0</v>
      </c>
      <c r="T35" s="255">
        <v>0</v>
      </c>
      <c r="U35" s="255">
        <v>0</v>
      </c>
      <c r="V35" s="255">
        <v>0</v>
      </c>
      <c r="W35" s="255">
        <v>0</v>
      </c>
      <c r="X35" s="255">
        <v>0</v>
      </c>
      <c r="Y35" s="255">
        <v>0</v>
      </c>
      <c r="Z35" s="255">
        <v>0</v>
      </c>
      <c r="AA35" s="255">
        <v>0</v>
      </c>
      <c r="AB35" s="255">
        <v>0</v>
      </c>
      <c r="AC35" s="255">
        <v>0</v>
      </c>
      <c r="AD35" s="255">
        <v>0</v>
      </c>
      <c r="AE35" s="255">
        <v>0</v>
      </c>
      <c r="AF35" s="255">
        <v>0</v>
      </c>
      <c r="AG35" s="255">
        <v>0</v>
      </c>
      <c r="AH35" s="255">
        <v>0</v>
      </c>
      <c r="AI35" s="255">
        <v>0</v>
      </c>
      <c r="AJ35" s="255">
        <v>0</v>
      </c>
      <c r="AK35" s="255">
        <v>0</v>
      </c>
      <c r="AL35" s="255">
        <v>0</v>
      </c>
      <c r="AM35" s="255">
        <v>0</v>
      </c>
      <c r="AN35" s="255">
        <v>0</v>
      </c>
      <c r="AO35" s="255">
        <v>0</v>
      </c>
      <c r="AP35" s="457">
        <v>0</v>
      </c>
      <c r="AQ35" s="457">
        <v>0</v>
      </c>
      <c r="AR35" s="546"/>
      <c r="AS35" s="276"/>
      <c r="AT35" s="650"/>
      <c r="AU35" s="650"/>
      <c r="AV35" s="650"/>
      <c r="AW35" s="650"/>
      <c r="AX35" s="650"/>
      <c r="AY35" s="650"/>
      <c r="AZ35" s="650"/>
      <c r="BA35" s="650"/>
    </row>
    <row r="36" spans="1:53" s="221" customFormat="1">
      <c r="A36" s="214" t="s">
        <v>817</v>
      </c>
      <c r="B36" s="235">
        <v>0</v>
      </c>
      <c r="C36" s="235">
        <v>0</v>
      </c>
      <c r="D36" s="235">
        <v>0</v>
      </c>
      <c r="E36" s="235">
        <v>0</v>
      </c>
      <c r="F36" s="235">
        <v>0</v>
      </c>
      <c r="G36" s="235">
        <v>0</v>
      </c>
      <c r="H36" s="235">
        <v>0</v>
      </c>
      <c r="I36" s="235">
        <v>0</v>
      </c>
      <c r="J36" s="235">
        <v>0</v>
      </c>
      <c r="K36" s="235">
        <v>0</v>
      </c>
      <c r="L36" s="235">
        <v>0</v>
      </c>
      <c r="M36" s="235">
        <v>0</v>
      </c>
      <c r="N36" s="235">
        <v>36.230135105000002</v>
      </c>
      <c r="O36" s="235">
        <v>42.307110704999985</v>
      </c>
      <c r="P36" s="235">
        <v>45.387942704999986</v>
      </c>
      <c r="Q36" s="235">
        <v>47.065181004999978</v>
      </c>
      <c r="R36" s="235">
        <v>50.274445189999938</v>
      </c>
      <c r="S36" s="235">
        <v>52.963417049999968</v>
      </c>
      <c r="T36" s="235">
        <v>54.256001459999986</v>
      </c>
      <c r="U36" s="235">
        <v>55.378427960000003</v>
      </c>
      <c r="V36" s="235">
        <v>53.935376269999992</v>
      </c>
      <c r="W36" s="235">
        <v>44.160366279999998</v>
      </c>
      <c r="X36" s="235">
        <v>53.883950999999996</v>
      </c>
      <c r="Y36" s="235">
        <v>64.702499000000003</v>
      </c>
      <c r="Z36" s="235">
        <v>80.529747999999998</v>
      </c>
      <c r="AA36" s="235">
        <v>92.516823000000016</v>
      </c>
      <c r="AB36" s="235">
        <v>109.41022799999999</v>
      </c>
      <c r="AC36" s="235">
        <v>128.39141499999999</v>
      </c>
      <c r="AD36" s="235">
        <v>139.12281499999997</v>
      </c>
      <c r="AE36" s="235">
        <v>159.86260300000001</v>
      </c>
      <c r="AF36" s="235">
        <v>184.135784</v>
      </c>
      <c r="AG36" s="235">
        <v>198.06432100000001</v>
      </c>
      <c r="AH36" s="235">
        <v>208.65385900000001</v>
      </c>
      <c r="AI36" s="235">
        <v>222.08339699999999</v>
      </c>
      <c r="AJ36" s="235">
        <v>227.64232299999998</v>
      </c>
      <c r="AK36" s="235">
        <v>223.09705595778371</v>
      </c>
      <c r="AL36" s="235">
        <v>226.73123878742024</v>
      </c>
      <c r="AM36" s="235">
        <v>210.50039093999999</v>
      </c>
      <c r="AN36" s="235">
        <v>212.57555484</v>
      </c>
      <c r="AO36" s="235">
        <v>217.467738891691</v>
      </c>
      <c r="AP36" s="457">
        <v>215.70957359029177</v>
      </c>
      <c r="AQ36" s="458">
        <v>221.41487989892113</v>
      </c>
      <c r="AR36" s="546">
        <v>2.2978300819627413</v>
      </c>
      <c r="AS36" s="276"/>
      <c r="AT36" s="650"/>
      <c r="AU36" s="650"/>
      <c r="AV36" s="650"/>
      <c r="AW36" s="650"/>
      <c r="AX36" s="650"/>
      <c r="AY36" s="650"/>
      <c r="AZ36" s="650"/>
      <c r="BA36" s="650"/>
    </row>
    <row r="37" spans="1:53" s="221" customFormat="1">
      <c r="A37" s="214" t="s">
        <v>816</v>
      </c>
      <c r="B37" s="255">
        <v>1.2</v>
      </c>
      <c r="C37" s="255">
        <v>1.5</v>
      </c>
      <c r="D37" s="255">
        <v>1.8</v>
      </c>
      <c r="E37" s="255">
        <v>3</v>
      </c>
      <c r="F37" s="255">
        <v>4.7</v>
      </c>
      <c r="G37" s="255">
        <v>6.7</v>
      </c>
      <c r="H37" s="255">
        <v>7.9</v>
      </c>
      <c r="I37" s="255">
        <v>5.2</v>
      </c>
      <c r="J37" s="255">
        <v>3.1</v>
      </c>
      <c r="K37" s="255">
        <v>3</v>
      </c>
      <c r="L37" s="255">
        <v>3.5</v>
      </c>
      <c r="M37" s="255">
        <v>5</v>
      </c>
      <c r="N37" s="255">
        <v>12.1</v>
      </c>
      <c r="O37" s="255">
        <v>20.8</v>
      </c>
      <c r="P37" s="255">
        <v>20.5</v>
      </c>
      <c r="Q37" s="255">
        <v>21.6</v>
      </c>
      <c r="R37" s="255">
        <v>25.1</v>
      </c>
      <c r="S37" s="255">
        <v>22.613</v>
      </c>
      <c r="T37" s="255">
        <v>14.6</v>
      </c>
      <c r="U37" s="255">
        <v>15.600000000000001</v>
      </c>
      <c r="V37" s="255">
        <v>18.62</v>
      </c>
      <c r="W37" s="255">
        <v>0.82799999999999996</v>
      </c>
      <c r="X37" s="255">
        <v>0.82799999999999996</v>
      </c>
      <c r="Y37" s="255">
        <v>1.6280000000000001</v>
      </c>
      <c r="Z37" s="255">
        <v>1.905</v>
      </c>
      <c r="AA37" s="255">
        <v>34.214999999999996</v>
      </c>
      <c r="AB37" s="255">
        <v>2.9830000000000001</v>
      </c>
      <c r="AC37" s="255">
        <v>250.61100000000002</v>
      </c>
      <c r="AD37" s="255">
        <v>493.34899999999993</v>
      </c>
      <c r="AE37" s="255">
        <v>61.142000000000003</v>
      </c>
      <c r="AF37" s="255">
        <v>116.46899999999998</v>
      </c>
      <c r="AG37" s="255">
        <v>91.825000000000003</v>
      </c>
      <c r="AH37" s="255">
        <v>157.47000000000006</v>
      </c>
      <c r="AI37" s="255">
        <v>266.45</v>
      </c>
      <c r="AJ37" s="255">
        <v>103.54999999999998</v>
      </c>
      <c r="AK37" s="255">
        <v>99.676000000000016</v>
      </c>
      <c r="AL37" s="255">
        <v>62.08160239</v>
      </c>
      <c r="AM37" s="255">
        <v>48.4206</v>
      </c>
      <c r="AN37" s="255">
        <v>117.64234999999999</v>
      </c>
      <c r="AO37" s="255">
        <v>238.33867632000005</v>
      </c>
      <c r="AP37" s="457">
        <v>360.58759045000011</v>
      </c>
      <c r="AQ37" s="458">
        <v>518.89375645000007</v>
      </c>
      <c r="AR37" s="546">
        <v>5.3850476691438844</v>
      </c>
      <c r="AS37" s="276"/>
      <c r="AT37" s="650"/>
      <c r="AU37" s="650"/>
      <c r="AV37" s="650"/>
      <c r="AW37" s="650"/>
      <c r="AX37" s="650"/>
      <c r="AY37" s="650"/>
      <c r="AZ37" s="650"/>
      <c r="BA37" s="650"/>
    </row>
    <row r="38" spans="1:53" s="221" customFormat="1">
      <c r="A38" s="214" t="s">
        <v>6285</v>
      </c>
      <c r="B38" s="255">
        <v>0</v>
      </c>
      <c r="C38" s="255">
        <v>0</v>
      </c>
      <c r="D38" s="255">
        <v>0</v>
      </c>
      <c r="E38" s="255">
        <v>0</v>
      </c>
      <c r="F38" s="255">
        <v>0</v>
      </c>
      <c r="G38" s="255">
        <v>0</v>
      </c>
      <c r="H38" s="255">
        <v>0</v>
      </c>
      <c r="I38" s="255">
        <v>0</v>
      </c>
      <c r="J38" s="255">
        <v>0</v>
      </c>
      <c r="K38" s="255">
        <v>0</v>
      </c>
      <c r="L38" s="255">
        <v>0</v>
      </c>
      <c r="M38" s="255">
        <v>0</v>
      </c>
      <c r="N38" s="255">
        <v>0</v>
      </c>
      <c r="O38" s="255">
        <v>18.2</v>
      </c>
      <c r="P38" s="255">
        <v>45.3</v>
      </c>
      <c r="Q38" s="255">
        <v>90.6</v>
      </c>
      <c r="R38" s="255">
        <v>103.7</v>
      </c>
      <c r="S38" s="255">
        <v>132.69999999999999</v>
      </c>
      <c r="T38" s="255">
        <v>142.30000000000001</v>
      </c>
      <c r="U38" s="255">
        <v>144.30000000000001</v>
      </c>
      <c r="V38" s="255">
        <v>142.30000000000001</v>
      </c>
      <c r="W38" s="255">
        <v>137.5</v>
      </c>
      <c r="X38" s="255">
        <v>139.73699999999999</v>
      </c>
      <c r="Y38" s="255">
        <v>145.28800000000001</v>
      </c>
      <c r="Z38" s="255">
        <v>148.63399999999999</v>
      </c>
      <c r="AA38" s="255">
        <v>201.77600000000001</v>
      </c>
      <c r="AB38" s="255">
        <v>194.51499999999999</v>
      </c>
      <c r="AC38" s="255">
        <v>208.10900000000001</v>
      </c>
      <c r="AD38" s="255">
        <v>189.34299999999999</v>
      </c>
      <c r="AE38" s="255">
        <v>211.93799999999999</v>
      </c>
      <c r="AF38" s="255">
        <v>182.27599999999998</v>
      </c>
      <c r="AG38" s="255">
        <v>178.874</v>
      </c>
      <c r="AH38" s="255">
        <v>172.63800000000001</v>
      </c>
      <c r="AI38" s="255">
        <v>165.47399999999999</v>
      </c>
      <c r="AJ38" s="255">
        <v>155.64500000000001</v>
      </c>
      <c r="AK38" s="255">
        <v>147.09100000000001</v>
      </c>
      <c r="AL38" s="255">
        <v>149.86000000000001</v>
      </c>
      <c r="AM38" s="255">
        <v>140.95400000000001</v>
      </c>
      <c r="AN38" s="255">
        <v>149.51400000000001</v>
      </c>
      <c r="AO38" s="255">
        <v>160.768</v>
      </c>
      <c r="AP38" s="457">
        <v>167.34100000000001</v>
      </c>
      <c r="AQ38" s="458">
        <v>184.33099999999999</v>
      </c>
      <c r="AR38" s="546">
        <v>1.9129758444041134</v>
      </c>
      <c r="AS38" s="276"/>
      <c r="AT38" s="650"/>
      <c r="AU38" s="650"/>
      <c r="AV38" s="650"/>
      <c r="AW38" s="650"/>
      <c r="AX38" s="650"/>
      <c r="AY38" s="650"/>
      <c r="AZ38" s="650"/>
      <c r="BA38" s="650"/>
    </row>
    <row r="39" spans="1:53" s="229" customFormat="1">
      <c r="A39" s="578" t="s">
        <v>745</v>
      </c>
      <c r="B39" s="255">
        <v>16.8</v>
      </c>
      <c r="C39" s="255">
        <v>26.7</v>
      </c>
      <c r="D39" s="255">
        <v>21</v>
      </c>
      <c r="E39" s="255">
        <v>24.4</v>
      </c>
      <c r="F39" s="255">
        <v>27.499999999999996</v>
      </c>
      <c r="G39" s="255">
        <v>34.700000000000003</v>
      </c>
      <c r="H39" s="255">
        <v>41.3</v>
      </c>
      <c r="I39" s="255">
        <v>47.9</v>
      </c>
      <c r="J39" s="255">
        <v>63.9</v>
      </c>
      <c r="K39" s="255">
        <v>54.4</v>
      </c>
      <c r="L39" s="255">
        <v>73.099999999999994</v>
      </c>
      <c r="M39" s="255">
        <v>82.2</v>
      </c>
      <c r="N39" s="255">
        <v>82.2</v>
      </c>
      <c r="O39" s="255">
        <v>94.500000000000014</v>
      </c>
      <c r="P39" s="255">
        <v>110.60000000000001</v>
      </c>
      <c r="Q39" s="255">
        <v>117.00000000000001</v>
      </c>
      <c r="R39" s="255">
        <v>130.69999999999999</v>
      </c>
      <c r="S39" s="255">
        <v>126.5</v>
      </c>
      <c r="T39" s="255">
        <v>126.00000000000001</v>
      </c>
      <c r="U39" s="255">
        <v>140.5</v>
      </c>
      <c r="V39" s="255">
        <v>150.19999999999999</v>
      </c>
      <c r="W39" s="255">
        <v>138.20000000000002</v>
      </c>
      <c r="X39" s="255">
        <v>141.29999999999998</v>
      </c>
      <c r="Y39" s="255">
        <v>197.49999999999997</v>
      </c>
      <c r="Z39" s="255">
        <v>204.32</v>
      </c>
      <c r="AA39" s="255">
        <v>226.05166700000001</v>
      </c>
      <c r="AB39" s="255">
        <v>225.43297800000002</v>
      </c>
      <c r="AC39" s="255">
        <v>233.85900000000001</v>
      </c>
      <c r="AD39" s="255">
        <v>238.298</v>
      </c>
      <c r="AE39" s="255">
        <v>241.19700000000003</v>
      </c>
      <c r="AF39" s="255">
        <v>242.38199999999998</v>
      </c>
      <c r="AG39" s="255">
        <v>221.536</v>
      </c>
      <c r="AH39" s="255">
        <v>211.13800000000001</v>
      </c>
      <c r="AI39" s="255">
        <v>240.79499999999999</v>
      </c>
      <c r="AJ39" s="255">
        <v>235.06299999999999</v>
      </c>
      <c r="AK39" s="255">
        <v>255.94000000000003</v>
      </c>
      <c r="AL39" s="255">
        <v>252.7217881</v>
      </c>
      <c r="AM39" s="255">
        <v>262.47400000000005</v>
      </c>
      <c r="AN39" s="255">
        <v>276.00799999999992</v>
      </c>
      <c r="AO39" s="598">
        <v>313.36199999999997</v>
      </c>
      <c r="AP39" s="456">
        <v>324.78600000000006</v>
      </c>
      <c r="AQ39" s="598">
        <v>342.37200000000001</v>
      </c>
      <c r="AR39" s="546">
        <v>3.553115676692066</v>
      </c>
      <c r="AS39" s="459"/>
      <c r="AT39" s="656"/>
      <c r="AU39" s="656"/>
      <c r="AV39" s="656"/>
      <c r="AW39" s="656"/>
      <c r="AX39" s="656"/>
      <c r="AY39" s="656"/>
      <c r="AZ39" s="656"/>
      <c r="BA39" s="656"/>
    </row>
    <row r="40" spans="1:53" s="221" customFormat="1">
      <c r="A40" s="214" t="s">
        <v>6284</v>
      </c>
      <c r="B40" s="255">
        <v>0.1</v>
      </c>
      <c r="C40" s="255">
        <v>0.1</v>
      </c>
      <c r="D40" s="255">
        <v>0.2</v>
      </c>
      <c r="E40" s="255">
        <v>0.2</v>
      </c>
      <c r="F40" s="255">
        <v>0</v>
      </c>
      <c r="G40" s="255">
        <v>0</v>
      </c>
      <c r="H40" s="255">
        <v>0</v>
      </c>
      <c r="I40" s="255">
        <v>0</v>
      </c>
      <c r="J40" s="255">
        <v>0</v>
      </c>
      <c r="K40" s="255">
        <v>0</v>
      </c>
      <c r="L40" s="255">
        <v>0</v>
      </c>
      <c r="M40" s="255">
        <v>0</v>
      </c>
      <c r="N40" s="255">
        <v>0</v>
      </c>
      <c r="O40" s="255">
        <v>0</v>
      </c>
      <c r="P40" s="255">
        <v>0</v>
      </c>
      <c r="Q40" s="255">
        <v>0</v>
      </c>
      <c r="R40" s="255">
        <v>0</v>
      </c>
      <c r="S40" s="255">
        <v>0</v>
      </c>
      <c r="T40" s="255">
        <v>0</v>
      </c>
      <c r="U40" s="255">
        <v>0</v>
      </c>
      <c r="V40" s="255">
        <v>0</v>
      </c>
      <c r="W40" s="255">
        <v>0</v>
      </c>
      <c r="X40" s="255">
        <v>0</v>
      </c>
      <c r="Y40" s="255">
        <v>0</v>
      </c>
      <c r="Z40" s="255">
        <v>0.19125217999999999</v>
      </c>
      <c r="AA40" s="255">
        <v>0.23750504</v>
      </c>
      <c r="AB40" s="255">
        <v>4.0659999999999998</v>
      </c>
      <c r="AC40" s="255">
        <v>3.2479999999999998</v>
      </c>
      <c r="AD40" s="255">
        <v>3.2920000000000003</v>
      </c>
      <c r="AE40" s="255">
        <v>3.3089999999999997</v>
      </c>
      <c r="AF40" s="255">
        <v>3.2759999999999998</v>
      </c>
      <c r="AG40" s="255">
        <v>14.992000000000001</v>
      </c>
      <c r="AH40" s="255">
        <v>12.292999999999999</v>
      </c>
      <c r="AI40" s="255">
        <v>12.123999999999999</v>
      </c>
      <c r="AJ40" s="255">
        <v>13.712</v>
      </c>
      <c r="AK40" s="255">
        <v>21.515000000000004</v>
      </c>
      <c r="AL40" s="255">
        <v>39.334765000000004</v>
      </c>
      <c r="AM40" s="255">
        <v>50.838000000000001</v>
      </c>
      <c r="AN40" s="255">
        <v>36.401000000000003</v>
      </c>
      <c r="AO40" s="255">
        <v>33.980000000000004</v>
      </c>
      <c r="AP40" s="457">
        <v>46.957000000000001</v>
      </c>
      <c r="AQ40" s="458">
        <v>31.361999999999998</v>
      </c>
      <c r="AR40" s="546">
        <v>0.32547291791506477</v>
      </c>
      <c r="AS40" s="276"/>
      <c r="AT40" s="650"/>
      <c r="AU40" s="650"/>
      <c r="AV40" s="650"/>
      <c r="AW40" s="650"/>
      <c r="AX40" s="650"/>
      <c r="AY40" s="650"/>
      <c r="AZ40" s="650"/>
      <c r="BA40" s="650"/>
    </row>
    <row r="41" spans="1:53" s="221" customFormat="1">
      <c r="A41" s="214" t="s">
        <v>815</v>
      </c>
      <c r="B41" s="255">
        <v>4.2</v>
      </c>
      <c r="C41" s="255">
        <v>5.5</v>
      </c>
      <c r="D41" s="255">
        <v>7.6</v>
      </c>
      <c r="E41" s="255">
        <v>11.5</v>
      </c>
      <c r="F41" s="255">
        <v>15</v>
      </c>
      <c r="G41" s="255">
        <v>17.5</v>
      </c>
      <c r="H41" s="255">
        <v>16.7</v>
      </c>
      <c r="I41" s="255">
        <v>14.399999999999999</v>
      </c>
      <c r="J41" s="255">
        <v>14.3</v>
      </c>
      <c r="K41" s="255">
        <v>11.299999999999999</v>
      </c>
      <c r="L41" s="255">
        <v>11.700000000000001</v>
      </c>
      <c r="M41" s="255">
        <v>18.5</v>
      </c>
      <c r="N41" s="255">
        <v>22.8</v>
      </c>
      <c r="O41" s="255">
        <v>19.899999999999999</v>
      </c>
      <c r="P41" s="255">
        <v>19.900000000000002</v>
      </c>
      <c r="Q41" s="255">
        <v>19.100000000000001</v>
      </c>
      <c r="R41" s="255">
        <v>19.100000000000001</v>
      </c>
      <c r="S41" s="255">
        <v>19.600000000000001</v>
      </c>
      <c r="T41" s="255">
        <v>11.4</v>
      </c>
      <c r="U41" s="255">
        <v>25.200000000000003</v>
      </c>
      <c r="V41" s="255">
        <v>8</v>
      </c>
      <c r="W41" s="255">
        <v>8.6999999999999993</v>
      </c>
      <c r="X41" s="255">
        <v>15.4</v>
      </c>
      <c r="Y41" s="255">
        <v>28.8</v>
      </c>
      <c r="Z41" s="255">
        <v>29.899999999999995</v>
      </c>
      <c r="AA41" s="255">
        <v>58.7</v>
      </c>
      <c r="AB41" s="255">
        <v>41.599999999999987</v>
      </c>
      <c r="AC41" s="255">
        <v>47.085000000000008</v>
      </c>
      <c r="AD41" s="255">
        <v>73.988000000000014</v>
      </c>
      <c r="AE41" s="255">
        <v>83.361500000000007</v>
      </c>
      <c r="AF41" s="255">
        <v>185.71100000000001</v>
      </c>
      <c r="AG41" s="255">
        <v>324.68599999999998</v>
      </c>
      <c r="AH41" s="255">
        <v>258.92500000000001</v>
      </c>
      <c r="AI41" s="255">
        <v>214.35700000000003</v>
      </c>
      <c r="AJ41" s="255">
        <v>226.27099999999999</v>
      </c>
      <c r="AK41" s="255">
        <v>464.64599999999996</v>
      </c>
      <c r="AL41" s="255">
        <v>461.18899999999996</v>
      </c>
      <c r="AM41" s="255">
        <v>262.72899999999998</v>
      </c>
      <c r="AN41" s="255">
        <v>316.85099999999994</v>
      </c>
      <c r="AO41" s="255">
        <v>446.14899999999994</v>
      </c>
      <c r="AP41" s="457">
        <v>296.40699999999993</v>
      </c>
      <c r="AQ41" s="458">
        <v>286.01099999999991</v>
      </c>
      <c r="AR41" s="546">
        <v>2.9682046657038956</v>
      </c>
      <c r="AS41" s="276"/>
      <c r="AT41" s="650"/>
      <c r="AU41" s="650"/>
      <c r="AV41" s="650"/>
      <c r="AW41" s="650"/>
      <c r="AX41" s="650"/>
      <c r="AY41" s="650"/>
      <c r="AZ41" s="650"/>
      <c r="BA41" s="650"/>
    </row>
    <row r="42" spans="1:53" s="221" customFormat="1">
      <c r="A42" s="214" t="s">
        <v>814</v>
      </c>
      <c r="B42" s="255">
        <v>6.7</v>
      </c>
      <c r="C42" s="255">
        <v>7.2</v>
      </c>
      <c r="D42" s="255">
        <v>6.6</v>
      </c>
      <c r="E42" s="255">
        <v>2.7</v>
      </c>
      <c r="F42" s="255">
        <v>2.5</v>
      </c>
      <c r="G42" s="255">
        <v>3.4</v>
      </c>
      <c r="H42" s="255">
        <v>2.5</v>
      </c>
      <c r="I42" s="255">
        <v>2.9</v>
      </c>
      <c r="J42" s="255">
        <v>2.4</v>
      </c>
      <c r="K42" s="255">
        <v>2.8</v>
      </c>
      <c r="L42" s="255">
        <v>4.2</v>
      </c>
      <c r="M42" s="255">
        <v>6.8999999999999995</v>
      </c>
      <c r="N42" s="255">
        <v>9.5</v>
      </c>
      <c r="O42" s="255">
        <v>16.7</v>
      </c>
      <c r="P42" s="255">
        <v>7.5</v>
      </c>
      <c r="Q42" s="255">
        <v>7.6000000000000005</v>
      </c>
      <c r="R42" s="255">
        <v>7.7</v>
      </c>
      <c r="S42" s="255">
        <v>14.3</v>
      </c>
      <c r="T42" s="255">
        <v>24.700000000000003</v>
      </c>
      <c r="U42" s="255">
        <v>28.7</v>
      </c>
      <c r="V42" s="255">
        <v>12.1</v>
      </c>
      <c r="W42" s="255">
        <v>7</v>
      </c>
      <c r="X42" s="255">
        <v>6.7</v>
      </c>
      <c r="Y42" s="255">
        <v>10.4</v>
      </c>
      <c r="Z42" s="255">
        <v>44.774999999999991</v>
      </c>
      <c r="AA42" s="255">
        <v>59.414999999999999</v>
      </c>
      <c r="AB42" s="255">
        <v>71.066000000000003</v>
      </c>
      <c r="AC42" s="255">
        <v>115.6464</v>
      </c>
      <c r="AD42" s="255">
        <v>196.90135999999998</v>
      </c>
      <c r="AE42" s="255">
        <v>222.19726899999998</v>
      </c>
      <c r="AF42" s="255">
        <v>271.26608800000008</v>
      </c>
      <c r="AG42" s="255">
        <v>481.59743899999995</v>
      </c>
      <c r="AH42" s="255">
        <v>683.23907199999996</v>
      </c>
      <c r="AI42" s="255">
        <v>484.27010800000016</v>
      </c>
      <c r="AJ42" s="255">
        <v>477.03319500000003</v>
      </c>
      <c r="AK42" s="255">
        <v>271.42399999999992</v>
      </c>
      <c r="AL42" s="255">
        <v>248.08399999999997</v>
      </c>
      <c r="AM42" s="255">
        <v>302.97800000000007</v>
      </c>
      <c r="AN42" s="255">
        <v>322.90000000000003</v>
      </c>
      <c r="AO42" s="255">
        <v>621.52099999999996</v>
      </c>
      <c r="AP42" s="457">
        <v>213.48000000000002</v>
      </c>
      <c r="AQ42" s="458">
        <v>254.83700000000002</v>
      </c>
      <c r="AR42" s="546">
        <v>2.6446828002908416</v>
      </c>
      <c r="AS42" s="276"/>
      <c r="AT42" s="650"/>
      <c r="AU42" s="650"/>
      <c r="AV42" s="650"/>
      <c r="AW42" s="650"/>
      <c r="AX42" s="650"/>
      <c r="AY42" s="650"/>
      <c r="AZ42" s="650"/>
      <c r="BA42" s="650"/>
    </row>
    <row r="43" spans="1:53" s="221" customFormat="1">
      <c r="A43" s="577" t="s">
        <v>6792</v>
      </c>
      <c r="B43" s="453">
        <v>42.2</v>
      </c>
      <c r="C43" s="453">
        <v>55.000000000000007</v>
      </c>
      <c r="D43" s="453">
        <v>55.900000000000006</v>
      </c>
      <c r="E43" s="453">
        <v>67.400000000000006</v>
      </c>
      <c r="F43" s="453">
        <v>79.7</v>
      </c>
      <c r="G43" s="453">
        <v>100.80000000000001</v>
      </c>
      <c r="H43" s="453">
        <v>112.60000000000001</v>
      </c>
      <c r="I43" s="453">
        <v>121.60000000000002</v>
      </c>
      <c r="J43" s="453">
        <v>145.4</v>
      </c>
      <c r="K43" s="453">
        <v>138.20000000000002</v>
      </c>
      <c r="L43" s="453">
        <v>165.89999999999998</v>
      </c>
      <c r="M43" s="453">
        <v>197.50000000000003</v>
      </c>
      <c r="N43" s="453">
        <v>162.83013510500001</v>
      </c>
      <c r="O43" s="453">
        <v>212.40711070500001</v>
      </c>
      <c r="P43" s="453">
        <v>249.18794270499998</v>
      </c>
      <c r="Q43" s="453">
        <v>302.96518100500003</v>
      </c>
      <c r="R43" s="453">
        <v>336.57444518999995</v>
      </c>
      <c r="S43" s="453">
        <v>368.67641705</v>
      </c>
      <c r="T43" s="453">
        <v>373.25600145999999</v>
      </c>
      <c r="U43" s="453">
        <v>409.67842796000002</v>
      </c>
      <c r="V43" s="453">
        <v>385.15537627000003</v>
      </c>
      <c r="W43" s="453">
        <v>336.38836628000001</v>
      </c>
      <c r="X43" s="453">
        <v>357.84895099999994</v>
      </c>
      <c r="Y43" s="453">
        <v>448.31849899999997</v>
      </c>
      <c r="Z43" s="453">
        <v>510.25500017999991</v>
      </c>
      <c r="AA43" s="453">
        <v>672.91199504000008</v>
      </c>
      <c r="AB43" s="453">
        <v>649.07320600000014</v>
      </c>
      <c r="AC43" s="453">
        <v>986.94981500000017</v>
      </c>
      <c r="AD43" s="453">
        <v>1334.294175</v>
      </c>
      <c r="AE43" s="453">
        <v>983.00737199999992</v>
      </c>
      <c r="AF43" s="453">
        <v>1185.5158719999999</v>
      </c>
      <c r="AG43" s="453">
        <v>1511.5747599999997</v>
      </c>
      <c r="AH43" s="453">
        <v>1704.3569310000003</v>
      </c>
      <c r="AI43" s="453">
        <v>1605.5535050000001</v>
      </c>
      <c r="AJ43" s="453">
        <v>1438.916518</v>
      </c>
      <c r="AK43" s="453">
        <v>1483.3890559577837</v>
      </c>
      <c r="AL43" s="453">
        <v>1440.0023942774203</v>
      </c>
      <c r="AM43" s="453">
        <v>1278.8939909400001</v>
      </c>
      <c r="AN43" s="453">
        <v>1431.8919048399998</v>
      </c>
      <c r="AO43" s="453">
        <v>2031.586415211691</v>
      </c>
      <c r="AP43" s="454">
        <v>1625.268164040292</v>
      </c>
      <c r="AQ43" s="460">
        <v>1839.2216363489213</v>
      </c>
      <c r="AR43" s="454">
        <v>19.087329656112605</v>
      </c>
      <c r="AS43" s="276"/>
      <c r="AT43" s="650"/>
      <c r="AU43" s="650"/>
      <c r="AV43" s="650"/>
      <c r="AW43" s="650"/>
      <c r="AX43" s="650"/>
      <c r="AY43" s="650"/>
      <c r="AZ43" s="650"/>
      <c r="BA43" s="650"/>
    </row>
    <row r="44" spans="1:53" s="221" customFormat="1">
      <c r="A44" s="334" t="s">
        <v>6775</v>
      </c>
      <c r="B44" s="461">
        <v>0</v>
      </c>
      <c r="C44" s="461">
        <v>0</v>
      </c>
      <c r="D44" s="461">
        <v>0</v>
      </c>
      <c r="E44" s="461">
        <v>0</v>
      </c>
      <c r="F44" s="461">
        <v>0</v>
      </c>
      <c r="G44" s="461">
        <v>0</v>
      </c>
      <c r="H44" s="461">
        <v>0</v>
      </c>
      <c r="I44" s="461">
        <v>0</v>
      </c>
      <c r="J44" s="461">
        <v>0</v>
      </c>
      <c r="K44" s="461">
        <v>0</v>
      </c>
      <c r="L44" s="461">
        <v>0</v>
      </c>
      <c r="M44" s="461">
        <v>0</v>
      </c>
      <c r="N44" s="461">
        <v>0</v>
      </c>
      <c r="O44" s="461">
        <v>0</v>
      </c>
      <c r="P44" s="461">
        <v>0</v>
      </c>
      <c r="Q44" s="461">
        <v>0</v>
      </c>
      <c r="R44" s="461">
        <v>0</v>
      </c>
      <c r="S44" s="461">
        <v>0</v>
      </c>
      <c r="T44" s="461">
        <v>0</v>
      </c>
      <c r="U44" s="461">
        <v>0</v>
      </c>
      <c r="V44" s="461">
        <v>0</v>
      </c>
      <c r="W44" s="461">
        <v>0</v>
      </c>
      <c r="X44" s="461">
        <v>0</v>
      </c>
      <c r="Y44" s="461">
        <v>0</v>
      </c>
      <c r="Z44" s="461">
        <v>0</v>
      </c>
      <c r="AA44" s="461">
        <v>0</v>
      </c>
      <c r="AB44" s="461">
        <v>0</v>
      </c>
      <c r="AC44" s="461">
        <v>0</v>
      </c>
      <c r="AD44" s="461">
        <v>0</v>
      </c>
      <c r="AE44" s="461">
        <v>0</v>
      </c>
      <c r="AF44" s="461">
        <v>0</v>
      </c>
      <c r="AG44" s="461">
        <v>0</v>
      </c>
      <c r="AH44" s="461">
        <v>0</v>
      </c>
      <c r="AI44" s="461">
        <v>0</v>
      </c>
      <c r="AJ44" s="461">
        <v>0</v>
      </c>
      <c r="AK44" s="461">
        <v>0</v>
      </c>
      <c r="AL44" s="461">
        <v>0</v>
      </c>
      <c r="AM44" s="461">
        <v>0</v>
      </c>
      <c r="AN44" s="461">
        <v>0.22600000000000001</v>
      </c>
      <c r="AO44" s="461">
        <v>0.12</v>
      </c>
      <c r="AP44" s="462">
        <v>11.174535000000001</v>
      </c>
      <c r="AQ44" s="463">
        <v>10.202999999999999</v>
      </c>
      <c r="AR44" s="585">
        <v>0.105886109989395</v>
      </c>
      <c r="AS44" s="276"/>
      <c r="AT44" s="650"/>
      <c r="AU44" s="650"/>
      <c r="AV44" s="650"/>
      <c r="AW44" s="650"/>
      <c r="AX44" s="650"/>
      <c r="AY44" s="650"/>
      <c r="AZ44" s="650"/>
      <c r="BA44" s="650"/>
    </row>
    <row r="45" spans="1:53" s="221" customFormat="1">
      <c r="A45" s="543" t="s">
        <v>356</v>
      </c>
      <c r="B45" s="461">
        <v>0</v>
      </c>
      <c r="C45" s="461">
        <v>0</v>
      </c>
      <c r="D45" s="461">
        <v>0</v>
      </c>
      <c r="E45" s="461">
        <v>0</v>
      </c>
      <c r="F45" s="461">
        <v>0</v>
      </c>
      <c r="G45" s="461">
        <v>0</v>
      </c>
      <c r="H45" s="461">
        <v>0</v>
      </c>
      <c r="I45" s="461">
        <v>0</v>
      </c>
      <c r="J45" s="461">
        <v>0</v>
      </c>
      <c r="K45" s="461">
        <v>0</v>
      </c>
      <c r="L45" s="461">
        <v>0</v>
      </c>
      <c r="M45" s="461">
        <v>0</v>
      </c>
      <c r="N45" s="461">
        <v>0</v>
      </c>
      <c r="O45" s="461">
        <v>0</v>
      </c>
      <c r="P45" s="461">
        <v>0</v>
      </c>
      <c r="Q45" s="461">
        <v>0</v>
      </c>
      <c r="R45" s="461">
        <v>0</v>
      </c>
      <c r="S45" s="461">
        <v>0</v>
      </c>
      <c r="T45" s="461">
        <v>0</v>
      </c>
      <c r="U45" s="461">
        <v>0</v>
      </c>
      <c r="V45" s="461">
        <v>1.2</v>
      </c>
      <c r="W45" s="461">
        <v>2.2000000000000002</v>
      </c>
      <c r="X45" s="461">
        <v>1.7</v>
      </c>
      <c r="Y45" s="461">
        <v>2.2999999999999998</v>
      </c>
      <c r="Z45" s="461">
        <v>1.7</v>
      </c>
      <c r="AA45" s="461">
        <v>0.3</v>
      </c>
      <c r="AB45" s="461">
        <v>0</v>
      </c>
      <c r="AC45" s="461">
        <v>0</v>
      </c>
      <c r="AD45" s="461">
        <v>0</v>
      </c>
      <c r="AE45" s="461">
        <v>0</v>
      </c>
      <c r="AF45" s="461">
        <v>0.47499999999999998</v>
      </c>
      <c r="AG45" s="461">
        <v>2.71</v>
      </c>
      <c r="AH45" s="461">
        <v>0.45400000000000001</v>
      </c>
      <c r="AI45" s="461">
        <v>1.87</v>
      </c>
      <c r="AJ45" s="461">
        <v>4.1950000000000003</v>
      </c>
      <c r="AK45" s="461">
        <v>0.99435999999999991</v>
      </c>
      <c r="AL45" s="461">
        <v>1.0529999999999999</v>
      </c>
      <c r="AM45" s="461">
        <v>1.5</v>
      </c>
      <c r="AN45" s="461">
        <v>0.2</v>
      </c>
      <c r="AO45" s="461">
        <v>6.9489999999999998</v>
      </c>
      <c r="AP45" s="464">
        <v>12.618</v>
      </c>
      <c r="AQ45" s="465">
        <v>11.917999999999999</v>
      </c>
      <c r="AR45" s="586">
        <v>0.12368427510081442</v>
      </c>
      <c r="AS45" s="276"/>
      <c r="AT45" s="650"/>
      <c r="AU45" s="650"/>
      <c r="AV45" s="650"/>
      <c r="AW45" s="650"/>
      <c r="AX45" s="650"/>
      <c r="AY45" s="650"/>
      <c r="AZ45" s="650"/>
      <c r="BA45" s="650"/>
    </row>
    <row r="46" spans="1:53" s="229" customFormat="1">
      <c r="A46" s="466" t="s">
        <v>6816</v>
      </c>
      <c r="B46" s="467">
        <v>689.2</v>
      </c>
      <c r="C46" s="467">
        <v>778.1</v>
      </c>
      <c r="D46" s="467">
        <v>894.6</v>
      </c>
      <c r="E46" s="467">
        <v>1011.4999999999999</v>
      </c>
      <c r="F46" s="467">
        <v>1162.7</v>
      </c>
      <c r="G46" s="467">
        <v>1252.3</v>
      </c>
      <c r="H46" s="467">
        <v>1432.3</v>
      </c>
      <c r="I46" s="467">
        <v>1716.1</v>
      </c>
      <c r="J46" s="467">
        <v>1869</v>
      </c>
      <c r="K46" s="467">
        <v>1936</v>
      </c>
      <c r="L46" s="467">
        <v>2065.6000000000004</v>
      </c>
      <c r="M46" s="467">
        <v>2273.5</v>
      </c>
      <c r="N46" s="467">
        <v>2479.056295545</v>
      </c>
      <c r="O46" s="467">
        <v>2801.6034792699998</v>
      </c>
      <c r="P46" s="467">
        <v>3114.4917800399999</v>
      </c>
      <c r="Q46" s="467">
        <v>3449.0266350000002</v>
      </c>
      <c r="R46" s="467">
        <v>3559.38243754</v>
      </c>
      <c r="S46" s="467">
        <v>3833.9758131400004</v>
      </c>
      <c r="T46" s="467">
        <v>3713.22324867</v>
      </c>
      <c r="U46" s="467">
        <v>3685.2640952350002</v>
      </c>
      <c r="V46" s="467">
        <v>3764.2758677649999</v>
      </c>
      <c r="W46" s="467">
        <v>3972.4560246949995</v>
      </c>
      <c r="X46" s="467">
        <v>4168.8839699999999</v>
      </c>
      <c r="Y46" s="467">
        <v>4573.3639519999997</v>
      </c>
      <c r="Z46" s="467">
        <v>4916.1914731800007</v>
      </c>
      <c r="AA46" s="467">
        <v>5579.3063830399997</v>
      </c>
      <c r="AB46" s="467">
        <v>5156.4893679999996</v>
      </c>
      <c r="AC46" s="467">
        <v>6051.8811429999996</v>
      </c>
      <c r="AD46" s="467">
        <v>6567.9775560000007</v>
      </c>
      <c r="AE46" s="467">
        <v>6663.4670110000006</v>
      </c>
      <c r="AF46" s="467">
        <v>7442.4227750000009</v>
      </c>
      <c r="AG46" s="467">
        <v>8317.8092519999991</v>
      </c>
      <c r="AH46" s="467">
        <v>8875.5372729999999</v>
      </c>
      <c r="AI46" s="467">
        <v>10063.841719</v>
      </c>
      <c r="AJ46" s="467">
        <v>9860.9799399999993</v>
      </c>
      <c r="AK46" s="467">
        <v>9851.1370079999997</v>
      </c>
      <c r="AL46" s="467">
        <v>9835.4773994099996</v>
      </c>
      <c r="AM46" s="467">
        <v>9615.8769567799991</v>
      </c>
      <c r="AN46" s="467">
        <v>9501.8156506900013</v>
      </c>
      <c r="AO46" s="467">
        <v>10285.775576320002</v>
      </c>
      <c r="AP46" s="783">
        <v>9396.2470014500013</v>
      </c>
      <c r="AQ46" s="783">
        <v>9635.8247564499998</v>
      </c>
      <c r="AR46" s="588">
        <v>100</v>
      </c>
      <c r="AS46" s="657"/>
      <c r="AT46" s="656"/>
      <c r="AU46" s="656"/>
      <c r="AV46" s="656"/>
      <c r="AW46" s="656"/>
      <c r="AX46" s="656"/>
      <c r="AY46" s="656"/>
      <c r="AZ46" s="656"/>
      <c r="BA46" s="656"/>
    </row>
    <row r="47" spans="1:53" s="229" customFormat="1">
      <c r="A47" s="544"/>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69"/>
      <c r="AN47" s="469"/>
      <c r="AO47" s="469"/>
      <c r="AP47" s="469"/>
      <c r="AQ47" s="469"/>
      <c r="AR47" s="272"/>
      <c r="AS47" s="657"/>
      <c r="AT47" s="656"/>
      <c r="AU47" s="656"/>
      <c r="AV47" s="656"/>
      <c r="AW47" s="656"/>
      <c r="AX47" s="656"/>
      <c r="AY47" s="656"/>
      <c r="AZ47" s="656"/>
      <c r="BA47" s="656"/>
    </row>
    <row r="48" spans="1:53" s="229" customFormat="1" ht="25.5">
      <c r="A48" s="800" t="s">
        <v>7196</v>
      </c>
      <c r="B48" s="795"/>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323" t="s">
        <v>3966</v>
      </c>
      <c r="AQ48" s="323" t="s">
        <v>3967</v>
      </c>
      <c r="AR48" s="801"/>
      <c r="AS48" s="276"/>
      <c r="AT48" s="656"/>
      <c r="AU48" s="656"/>
      <c r="AV48" s="656"/>
      <c r="AW48" s="656"/>
      <c r="AX48" s="656"/>
      <c r="AY48" s="656"/>
      <c r="AZ48" s="656"/>
      <c r="BA48" s="656"/>
    </row>
    <row r="49" spans="1:53" s="221" customFormat="1" ht="24.75" customHeight="1">
      <c r="A49" s="682"/>
      <c r="B49" s="324" t="s">
        <v>64</v>
      </c>
      <c r="C49" s="324" t="s">
        <v>65</v>
      </c>
      <c r="D49" s="324" t="s">
        <v>66</v>
      </c>
      <c r="E49" s="324" t="s">
        <v>67</v>
      </c>
      <c r="F49" s="324" t="s">
        <v>68</v>
      </c>
      <c r="G49" s="324" t="s">
        <v>69</v>
      </c>
      <c r="H49" s="324" t="s">
        <v>70</v>
      </c>
      <c r="I49" s="324" t="s">
        <v>71</v>
      </c>
      <c r="J49" s="324" t="s">
        <v>72</v>
      </c>
      <c r="K49" s="324" t="s">
        <v>73</v>
      </c>
      <c r="L49" s="324" t="s">
        <v>1</v>
      </c>
      <c r="M49" s="324" t="s">
        <v>2</v>
      </c>
      <c r="N49" s="324" t="s">
        <v>3</v>
      </c>
      <c r="O49" s="324" t="s">
        <v>4</v>
      </c>
      <c r="P49" s="324" t="s">
        <v>5</v>
      </c>
      <c r="Q49" s="324" t="s">
        <v>6</v>
      </c>
      <c r="R49" s="324" t="s">
        <v>7</v>
      </c>
      <c r="S49" s="324" t="s">
        <v>8</v>
      </c>
      <c r="T49" s="324" t="s">
        <v>9</v>
      </c>
      <c r="U49" s="324" t="s">
        <v>10</v>
      </c>
      <c r="V49" s="324" t="s">
        <v>11</v>
      </c>
      <c r="W49" s="324" t="s">
        <v>12</v>
      </c>
      <c r="X49" s="324" t="s">
        <v>13</v>
      </c>
      <c r="Y49" s="324" t="s">
        <v>14</v>
      </c>
      <c r="Z49" s="324" t="s">
        <v>15</v>
      </c>
      <c r="AA49" s="324" t="s">
        <v>16</v>
      </c>
      <c r="AB49" s="324" t="s">
        <v>17</v>
      </c>
      <c r="AC49" s="324" t="s">
        <v>18</v>
      </c>
      <c r="AD49" s="324" t="s">
        <v>19</v>
      </c>
      <c r="AE49" s="324" t="s">
        <v>20</v>
      </c>
      <c r="AF49" s="324" t="s">
        <v>21</v>
      </c>
      <c r="AG49" s="324" t="s">
        <v>22</v>
      </c>
      <c r="AH49" s="324" t="s">
        <v>23</v>
      </c>
      <c r="AI49" s="324" t="s">
        <v>24</v>
      </c>
      <c r="AJ49" s="324" t="s">
        <v>25</v>
      </c>
      <c r="AK49" s="324" t="s">
        <v>26</v>
      </c>
      <c r="AL49" s="324" t="s">
        <v>27</v>
      </c>
      <c r="AM49" s="324" t="s">
        <v>62</v>
      </c>
      <c r="AN49" s="324" t="s">
        <v>63</v>
      </c>
      <c r="AO49" s="324" t="s">
        <v>938</v>
      </c>
      <c r="AP49" s="684" t="s">
        <v>3968</v>
      </c>
      <c r="AQ49" s="684" t="s">
        <v>3969</v>
      </c>
      <c r="AR49" s="684" t="s">
        <v>6886</v>
      </c>
      <c r="AS49" s="276"/>
      <c r="AT49" s="650"/>
      <c r="AU49" s="650"/>
      <c r="AV49" s="650"/>
      <c r="AW49" s="650"/>
      <c r="AX49" s="650"/>
      <c r="AY49" s="650"/>
      <c r="AZ49" s="650"/>
      <c r="BA49" s="650"/>
    </row>
    <row r="50" spans="1:53" s="552" customFormat="1">
      <c r="A50" s="579" t="s">
        <v>7195</v>
      </c>
      <c r="B50" s="550">
        <v>689.2</v>
      </c>
      <c r="C50" s="550">
        <v>778.1</v>
      </c>
      <c r="D50" s="550">
        <v>894.6</v>
      </c>
      <c r="E50" s="550">
        <v>1011.4999999999999</v>
      </c>
      <c r="F50" s="550">
        <v>1162.7</v>
      </c>
      <c r="G50" s="550">
        <v>1252.3</v>
      </c>
      <c r="H50" s="550">
        <v>1412.3</v>
      </c>
      <c r="I50" s="550">
        <v>1549.1</v>
      </c>
      <c r="J50" s="550">
        <v>1663</v>
      </c>
      <c r="K50" s="550">
        <v>1701</v>
      </c>
      <c r="L50" s="550">
        <v>1857.6000000000004</v>
      </c>
      <c r="M50" s="550">
        <v>1980.5</v>
      </c>
      <c r="N50" s="550">
        <v>2119.056295545</v>
      </c>
      <c r="O50" s="550">
        <v>2369.6034792699998</v>
      </c>
      <c r="P50" s="550">
        <v>2609.4917800399999</v>
      </c>
      <c r="Q50" s="550">
        <v>2764.0266350000002</v>
      </c>
      <c r="R50" s="550">
        <v>2861.38243754</v>
      </c>
      <c r="S50" s="550">
        <v>3008.9758131400004</v>
      </c>
      <c r="T50" s="550">
        <v>3188.22324867</v>
      </c>
      <c r="U50" s="550">
        <v>3265.2640952350002</v>
      </c>
      <c r="V50" s="550">
        <v>3394.2758677649999</v>
      </c>
      <c r="W50" s="550">
        <v>3512.4560246949995</v>
      </c>
      <c r="X50" s="550">
        <v>3708.8839699999999</v>
      </c>
      <c r="Y50" s="550">
        <v>4203.3639519999997</v>
      </c>
      <c r="Z50" s="550">
        <v>4329.1914731800007</v>
      </c>
      <c r="AA50" s="550">
        <v>4914.3063830399997</v>
      </c>
      <c r="AB50" s="550">
        <v>4427.4893679999996</v>
      </c>
      <c r="AC50" s="550">
        <v>5154.8811429999996</v>
      </c>
      <c r="AD50" s="550">
        <v>5562.9775560000007</v>
      </c>
      <c r="AE50" s="550">
        <v>5427.4670110000006</v>
      </c>
      <c r="AF50" s="550">
        <v>5693.4227750000009</v>
      </c>
      <c r="AG50" s="550">
        <v>6552.8092519999991</v>
      </c>
      <c r="AH50" s="550">
        <v>6980.5372729999999</v>
      </c>
      <c r="AI50" s="550">
        <v>7066.841719</v>
      </c>
      <c r="AJ50" s="550">
        <v>6897.9799399999993</v>
      </c>
      <c r="AK50" s="550">
        <v>7063.1370079999997</v>
      </c>
      <c r="AL50" s="550">
        <v>7031.4773994099996</v>
      </c>
      <c r="AM50" s="550">
        <v>6796.8769567799991</v>
      </c>
      <c r="AN50" s="550">
        <v>6859.8156506900013</v>
      </c>
      <c r="AO50" s="550">
        <v>7706.7755763200021</v>
      </c>
      <c r="AP50" s="784">
        <v>7337.2470014500013</v>
      </c>
      <c r="AQ50" s="784">
        <v>7623.8247564499998</v>
      </c>
      <c r="AR50" s="546">
        <f>(AQ50/AQ52)*100</f>
        <v>79.119587052958664</v>
      </c>
      <c r="AS50" s="551"/>
      <c r="AT50" s="658"/>
      <c r="AU50" s="658"/>
      <c r="AV50" s="658"/>
      <c r="AW50" s="658"/>
      <c r="AX50" s="658"/>
      <c r="AY50" s="658"/>
      <c r="AZ50" s="658"/>
      <c r="BA50" s="658"/>
    </row>
    <row r="51" spans="1:53" s="552" customFormat="1">
      <c r="A51" s="580" t="s">
        <v>795</v>
      </c>
      <c r="B51" s="235">
        <v>0</v>
      </c>
      <c r="C51" s="235">
        <v>0</v>
      </c>
      <c r="D51" s="235">
        <v>0</v>
      </c>
      <c r="E51" s="235">
        <v>0</v>
      </c>
      <c r="F51" s="235">
        <v>0</v>
      </c>
      <c r="G51" s="235">
        <v>0</v>
      </c>
      <c r="H51" s="550">
        <v>20</v>
      </c>
      <c r="I51" s="550">
        <v>167</v>
      </c>
      <c r="J51" s="550">
        <v>206</v>
      </c>
      <c r="K51" s="550">
        <v>235</v>
      </c>
      <c r="L51" s="550">
        <v>208</v>
      </c>
      <c r="M51" s="550">
        <v>293</v>
      </c>
      <c r="N51" s="550">
        <v>360</v>
      </c>
      <c r="O51" s="550">
        <v>432</v>
      </c>
      <c r="P51" s="550">
        <v>505</v>
      </c>
      <c r="Q51" s="550">
        <v>685</v>
      </c>
      <c r="R51" s="550">
        <v>698</v>
      </c>
      <c r="S51" s="550">
        <v>825</v>
      </c>
      <c r="T51" s="550">
        <v>525</v>
      </c>
      <c r="U51" s="550">
        <v>420</v>
      </c>
      <c r="V51" s="550">
        <v>370</v>
      </c>
      <c r="W51" s="550">
        <v>460</v>
      </c>
      <c r="X51" s="550">
        <v>460</v>
      </c>
      <c r="Y51" s="550">
        <v>370</v>
      </c>
      <c r="Z51" s="550">
        <v>587</v>
      </c>
      <c r="AA51" s="550">
        <v>665</v>
      </c>
      <c r="AB51" s="550">
        <v>729</v>
      </c>
      <c r="AC51" s="550">
        <v>897</v>
      </c>
      <c r="AD51" s="550">
        <v>1005</v>
      </c>
      <c r="AE51" s="550">
        <v>1236</v>
      </c>
      <c r="AF51" s="550">
        <v>1749</v>
      </c>
      <c r="AG51" s="550">
        <v>1765</v>
      </c>
      <c r="AH51" s="550">
        <v>1895</v>
      </c>
      <c r="AI51" s="550">
        <v>2997</v>
      </c>
      <c r="AJ51" s="550">
        <v>2963</v>
      </c>
      <c r="AK51" s="550">
        <v>2788</v>
      </c>
      <c r="AL51" s="550">
        <v>2804</v>
      </c>
      <c r="AM51" s="550">
        <v>2819</v>
      </c>
      <c r="AN51" s="550">
        <v>2642</v>
      </c>
      <c r="AO51" s="550">
        <v>2579</v>
      </c>
      <c r="AP51" s="784">
        <v>2059</v>
      </c>
      <c r="AQ51" s="784">
        <v>2012</v>
      </c>
      <c r="AR51" s="546">
        <f>(AQ51/AQ52)*100</f>
        <v>20.880412947041336</v>
      </c>
      <c r="AS51" s="239"/>
      <c r="AT51" s="658"/>
      <c r="AU51" s="658"/>
      <c r="AV51" s="658"/>
      <c r="AW51" s="658"/>
      <c r="AX51" s="658"/>
      <c r="AY51" s="658"/>
      <c r="AZ51" s="658"/>
      <c r="BA51" s="658"/>
    </row>
    <row r="52" spans="1:53" s="229" customFormat="1">
      <c r="A52" s="466" t="s">
        <v>6816</v>
      </c>
      <c r="B52" s="467">
        <v>689.2</v>
      </c>
      <c r="C52" s="467">
        <v>778.1</v>
      </c>
      <c r="D52" s="467">
        <v>894.6</v>
      </c>
      <c r="E52" s="467">
        <v>1011.4999999999999</v>
      </c>
      <c r="F52" s="467">
        <v>1162.7</v>
      </c>
      <c r="G52" s="467">
        <v>1252.3</v>
      </c>
      <c r="H52" s="467">
        <v>1432.3</v>
      </c>
      <c r="I52" s="467">
        <v>1716.1</v>
      </c>
      <c r="J52" s="467">
        <v>1869</v>
      </c>
      <c r="K52" s="467">
        <v>1936</v>
      </c>
      <c r="L52" s="467">
        <v>2065.6000000000004</v>
      </c>
      <c r="M52" s="467">
        <v>2273.5</v>
      </c>
      <c r="N52" s="467">
        <v>2479.056295545</v>
      </c>
      <c r="O52" s="467">
        <v>2801.6034792699998</v>
      </c>
      <c r="P52" s="467">
        <v>3114.4917800399999</v>
      </c>
      <c r="Q52" s="467">
        <v>3449.0266350000002</v>
      </c>
      <c r="R52" s="467">
        <v>3559.38243754</v>
      </c>
      <c r="S52" s="467">
        <v>3833.9758131400004</v>
      </c>
      <c r="T52" s="467">
        <v>3713.22324867</v>
      </c>
      <c r="U52" s="467">
        <v>3685.2640952350002</v>
      </c>
      <c r="V52" s="467">
        <v>3764.2758677649999</v>
      </c>
      <c r="W52" s="467">
        <v>3972.4560246949995</v>
      </c>
      <c r="X52" s="467">
        <v>4168.8839699999999</v>
      </c>
      <c r="Y52" s="467">
        <v>4573.3639519999997</v>
      </c>
      <c r="Z52" s="467">
        <v>4916.1914731800007</v>
      </c>
      <c r="AA52" s="467">
        <v>5579.3063830399997</v>
      </c>
      <c r="AB52" s="467">
        <v>5156.4893679999996</v>
      </c>
      <c r="AC52" s="467">
        <v>6051.8811429999996</v>
      </c>
      <c r="AD52" s="467">
        <v>6567.9775560000007</v>
      </c>
      <c r="AE52" s="467">
        <v>6663.4670110000006</v>
      </c>
      <c r="AF52" s="467">
        <v>7442.4227750000009</v>
      </c>
      <c r="AG52" s="467">
        <v>8317.8092519999991</v>
      </c>
      <c r="AH52" s="467">
        <v>8875.5372729999999</v>
      </c>
      <c r="AI52" s="467">
        <v>10063.841719</v>
      </c>
      <c r="AJ52" s="467">
        <v>9860.9799399999993</v>
      </c>
      <c r="AK52" s="467">
        <v>9851.1370079999997</v>
      </c>
      <c r="AL52" s="467">
        <v>9835.4773994099996</v>
      </c>
      <c r="AM52" s="467">
        <v>9615.8769567799991</v>
      </c>
      <c r="AN52" s="467">
        <v>9501.8156506900013</v>
      </c>
      <c r="AO52" s="467">
        <v>10285.775576320002</v>
      </c>
      <c r="AP52" s="783">
        <v>9396.2470014500013</v>
      </c>
      <c r="AQ52" s="783">
        <f>SUM(AQ50:AQ51)</f>
        <v>9635.8247564499998</v>
      </c>
      <c r="AR52" s="588">
        <f>SUM(AR50:AR51)</f>
        <v>100</v>
      </c>
      <c r="AS52" s="276"/>
      <c r="AT52" s="656"/>
      <c r="AU52" s="656"/>
      <c r="AV52" s="656"/>
      <c r="AW52" s="656"/>
      <c r="AX52" s="656"/>
      <c r="AY52" s="656"/>
      <c r="AZ52" s="656"/>
      <c r="BA52" s="656"/>
    </row>
    <row r="53" spans="1:53" s="229" customFormat="1">
      <c r="A53" s="544"/>
      <c r="B53" s="469"/>
      <c r="C53" s="469"/>
      <c r="D53" s="469"/>
      <c r="E53" s="469"/>
      <c r="F53" s="469"/>
      <c r="G53" s="469"/>
      <c r="H53" s="469"/>
      <c r="I53" s="469"/>
      <c r="J53" s="469"/>
      <c r="K53" s="469"/>
      <c r="L53" s="469"/>
      <c r="M53" s="469"/>
      <c r="N53" s="469"/>
      <c r="O53" s="469"/>
      <c r="P53" s="469"/>
      <c r="Q53" s="469"/>
      <c r="R53" s="469"/>
      <c r="S53" s="469"/>
      <c r="T53" s="469"/>
      <c r="U53" s="469"/>
      <c r="V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272"/>
      <c r="AS53" s="657"/>
      <c r="AT53" s="656"/>
      <c r="AU53" s="656"/>
      <c r="AV53" s="656"/>
      <c r="AW53" s="656"/>
      <c r="AX53" s="656"/>
      <c r="AY53" s="656"/>
      <c r="AZ53" s="656"/>
      <c r="BA53" s="656"/>
    </row>
    <row r="54" spans="1:53" s="221" customFormat="1" ht="25.5">
      <c r="A54" s="802" t="s">
        <v>7184</v>
      </c>
      <c r="B54" s="795"/>
      <c r="C54" s="795"/>
      <c r="D54" s="795"/>
      <c r="E54" s="795"/>
      <c r="F54" s="795"/>
      <c r="G54" s="795"/>
      <c r="H54" s="795"/>
      <c r="I54" s="795"/>
      <c r="J54" s="795"/>
      <c r="K54" s="795"/>
      <c r="L54" s="795"/>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323" t="s">
        <v>3966</v>
      </c>
      <c r="AQ54" s="323" t="s">
        <v>3967</v>
      </c>
      <c r="AR54" s="797"/>
      <c r="AS54" s="652"/>
      <c r="AT54" s="650"/>
      <c r="AU54" s="650"/>
      <c r="AV54" s="650"/>
      <c r="AW54" s="650"/>
      <c r="AX54" s="650"/>
      <c r="AY54" s="650"/>
      <c r="AZ54" s="650"/>
      <c r="BA54" s="650"/>
    </row>
    <row r="55" spans="1:53" s="221" customFormat="1" ht="24.75" customHeight="1">
      <c r="A55" s="324" t="s">
        <v>102</v>
      </c>
      <c r="B55" s="324" t="s">
        <v>64</v>
      </c>
      <c r="C55" s="324" t="s">
        <v>65</v>
      </c>
      <c r="D55" s="324" t="s">
        <v>66</v>
      </c>
      <c r="E55" s="324" t="s">
        <v>67</v>
      </c>
      <c r="F55" s="324" t="s">
        <v>68</v>
      </c>
      <c r="G55" s="324" t="s">
        <v>69</v>
      </c>
      <c r="H55" s="324" t="s">
        <v>70</v>
      </c>
      <c r="I55" s="324" t="s">
        <v>71</v>
      </c>
      <c r="J55" s="324" t="s">
        <v>72</v>
      </c>
      <c r="K55" s="324" t="s">
        <v>73</v>
      </c>
      <c r="L55" s="324" t="s">
        <v>1</v>
      </c>
      <c r="M55" s="324" t="s">
        <v>2</v>
      </c>
      <c r="N55" s="324" t="s">
        <v>3</v>
      </c>
      <c r="O55" s="324" t="s">
        <v>4</v>
      </c>
      <c r="P55" s="324" t="s">
        <v>5</v>
      </c>
      <c r="Q55" s="324" t="s">
        <v>6</v>
      </c>
      <c r="R55" s="324" t="s">
        <v>7</v>
      </c>
      <c r="S55" s="324" t="s">
        <v>8</v>
      </c>
      <c r="T55" s="324" t="s">
        <v>9</v>
      </c>
      <c r="U55" s="324" t="s">
        <v>10</v>
      </c>
      <c r="V55" s="324" t="s">
        <v>11</v>
      </c>
      <c r="W55" s="324" t="s">
        <v>12</v>
      </c>
      <c r="X55" s="324" t="s">
        <v>13</v>
      </c>
      <c r="Y55" s="324" t="s">
        <v>14</v>
      </c>
      <c r="Z55" s="324" t="s">
        <v>15</v>
      </c>
      <c r="AA55" s="324" t="s">
        <v>16</v>
      </c>
      <c r="AB55" s="324" t="s">
        <v>17</v>
      </c>
      <c r="AC55" s="324" t="s">
        <v>18</v>
      </c>
      <c r="AD55" s="324" t="s">
        <v>19</v>
      </c>
      <c r="AE55" s="324" t="s">
        <v>20</v>
      </c>
      <c r="AF55" s="324" t="s">
        <v>21</v>
      </c>
      <c r="AG55" s="324" t="s">
        <v>22</v>
      </c>
      <c r="AH55" s="324" t="s">
        <v>23</v>
      </c>
      <c r="AI55" s="324" t="s">
        <v>24</v>
      </c>
      <c r="AJ55" s="324" t="s">
        <v>25</v>
      </c>
      <c r="AK55" s="324" t="s">
        <v>26</v>
      </c>
      <c r="AL55" s="324" t="s">
        <v>27</v>
      </c>
      <c r="AM55" s="324" t="s">
        <v>62</v>
      </c>
      <c r="AN55" s="324" t="s">
        <v>63</v>
      </c>
      <c r="AO55" s="324" t="s">
        <v>938</v>
      </c>
      <c r="AP55" s="684" t="s">
        <v>3968</v>
      </c>
      <c r="AQ55" s="684" t="s">
        <v>3969</v>
      </c>
      <c r="AR55" s="339" t="s">
        <v>6886</v>
      </c>
      <c r="AS55" s="230" t="s">
        <v>28</v>
      </c>
      <c r="AT55" s="650"/>
      <c r="AU55" s="650"/>
      <c r="AV55" s="650"/>
      <c r="AW55" s="650"/>
      <c r="AX55" s="650"/>
      <c r="AY55" s="650"/>
      <c r="AZ55" s="650"/>
      <c r="BA55" s="650"/>
    </row>
    <row r="56" spans="1:53" s="221" customFormat="1">
      <c r="A56" s="576" t="s">
        <v>813</v>
      </c>
      <c r="B56" s="235">
        <v>321.10000000000002</v>
      </c>
      <c r="C56" s="235">
        <v>373.00000000000006</v>
      </c>
      <c r="D56" s="235">
        <v>430.9</v>
      </c>
      <c r="E56" s="235">
        <v>515.79999999999995</v>
      </c>
      <c r="F56" s="235">
        <v>582.20000000000005</v>
      </c>
      <c r="G56" s="235">
        <v>599.70000000000005</v>
      </c>
      <c r="H56" s="235">
        <v>625.69999999999993</v>
      </c>
      <c r="I56" s="235">
        <v>671.80000000000007</v>
      </c>
      <c r="J56" s="235">
        <v>733.2</v>
      </c>
      <c r="K56" s="235">
        <v>729.3</v>
      </c>
      <c r="L56" s="235">
        <v>758.4</v>
      </c>
      <c r="M56" s="235">
        <v>815.7</v>
      </c>
      <c r="N56" s="235">
        <v>869.7</v>
      </c>
      <c r="O56" s="235">
        <v>918.27500000000009</v>
      </c>
      <c r="P56" s="235">
        <v>940.07900000000006</v>
      </c>
      <c r="Q56" s="235">
        <v>971.82799999999997</v>
      </c>
      <c r="R56" s="235">
        <v>937.28099999999995</v>
      </c>
      <c r="S56" s="235">
        <v>922.30000000000007</v>
      </c>
      <c r="T56" s="235">
        <v>980.1</v>
      </c>
      <c r="U56" s="235">
        <v>936.19999999999993</v>
      </c>
      <c r="V56" s="235">
        <v>940.90000000000009</v>
      </c>
      <c r="W56" s="235">
        <v>1013.8290000000001</v>
      </c>
      <c r="X56" s="235">
        <v>1141.145</v>
      </c>
      <c r="Y56" s="235">
        <v>1216.069</v>
      </c>
      <c r="Z56" s="235">
        <v>1270.586</v>
      </c>
      <c r="AA56" s="235">
        <v>1436.4303850000001</v>
      </c>
      <c r="AB56" s="235">
        <v>1383.9955460000001</v>
      </c>
      <c r="AC56" s="235">
        <v>1425.348935</v>
      </c>
      <c r="AD56" s="235">
        <v>1508.4619710000002</v>
      </c>
      <c r="AE56" s="235">
        <v>1639.348729</v>
      </c>
      <c r="AF56" s="235">
        <v>1618.6354180000001</v>
      </c>
      <c r="AG56" s="235">
        <v>1710.4427679999999</v>
      </c>
      <c r="AH56" s="235">
        <v>1747.2620419999998</v>
      </c>
      <c r="AI56" s="235">
        <v>1776.1889999999999</v>
      </c>
      <c r="AJ56" s="235">
        <v>1838.346</v>
      </c>
      <c r="AK56" s="235">
        <v>1874.54</v>
      </c>
      <c r="AL56" s="235">
        <v>1890.287</v>
      </c>
      <c r="AM56" s="235">
        <v>1878.5506579999997</v>
      </c>
      <c r="AN56" s="235">
        <v>1926.8661180000004</v>
      </c>
      <c r="AO56" s="235">
        <v>2001.2565999999997</v>
      </c>
      <c r="AP56" s="457">
        <v>2072.5810000000001</v>
      </c>
      <c r="AQ56" s="457">
        <v>2097.2780000000002</v>
      </c>
      <c r="AR56" s="546">
        <f>(AQ56/AQ62)*100</f>
        <v>21.765422815479603</v>
      </c>
      <c r="AS56" s="659"/>
      <c r="AT56" s="650"/>
      <c r="AU56" s="650"/>
      <c r="AV56" s="650"/>
      <c r="AW56" s="650"/>
      <c r="AX56" s="650"/>
      <c r="AY56" s="650"/>
      <c r="AZ56" s="650"/>
      <c r="BA56" s="650"/>
    </row>
    <row r="57" spans="1:53" s="221" customFormat="1">
      <c r="A57" s="214" t="s">
        <v>812</v>
      </c>
      <c r="B57" s="235">
        <v>25.9</v>
      </c>
      <c r="C57" s="235">
        <v>37.700000000000003</v>
      </c>
      <c r="D57" s="235">
        <v>53.2</v>
      </c>
      <c r="E57" s="235">
        <v>27.499999999999996</v>
      </c>
      <c r="F57" s="235">
        <v>56.499999999999993</v>
      </c>
      <c r="G57" s="235">
        <v>71.5</v>
      </c>
      <c r="H57" s="235">
        <v>111.30000000000001</v>
      </c>
      <c r="I57" s="235">
        <v>271.39999999999998</v>
      </c>
      <c r="J57" s="235">
        <v>294.3</v>
      </c>
      <c r="K57" s="235">
        <v>312.5</v>
      </c>
      <c r="L57" s="235">
        <v>292.8</v>
      </c>
      <c r="M57" s="235">
        <v>384.9</v>
      </c>
      <c r="N57" s="235">
        <v>455.9</v>
      </c>
      <c r="O57" s="235">
        <v>552.20000000000005</v>
      </c>
      <c r="P57" s="235">
        <v>658.9</v>
      </c>
      <c r="Q57" s="235">
        <v>808.7</v>
      </c>
      <c r="R57" s="235">
        <v>831.3</v>
      </c>
      <c r="S57" s="235">
        <v>954.4</v>
      </c>
      <c r="T57" s="235">
        <v>652.79999999999995</v>
      </c>
      <c r="U57" s="235">
        <v>556.4</v>
      </c>
      <c r="V57" s="235">
        <v>575.70000000000005</v>
      </c>
      <c r="W57" s="235">
        <v>713.6</v>
      </c>
      <c r="X57" s="235">
        <v>739.3</v>
      </c>
      <c r="Y57" s="235">
        <v>865</v>
      </c>
      <c r="Z57" s="235">
        <v>955.75</v>
      </c>
      <c r="AA57" s="235">
        <v>1071.5999999999999</v>
      </c>
      <c r="AB57" s="235">
        <v>1067.9199999999998</v>
      </c>
      <c r="AC57" s="235">
        <v>1264.021</v>
      </c>
      <c r="AD57" s="235">
        <v>1412.9360000000001</v>
      </c>
      <c r="AE57" s="235">
        <v>1677.143</v>
      </c>
      <c r="AF57" s="235">
        <v>2174.998</v>
      </c>
      <c r="AG57" s="235">
        <v>2229.1999999999998</v>
      </c>
      <c r="AH57" s="235">
        <v>2277.8389999999999</v>
      </c>
      <c r="AI57" s="235">
        <v>3351.0129999999999</v>
      </c>
      <c r="AJ57" s="235">
        <v>3202.5070000000001</v>
      </c>
      <c r="AK57" s="235">
        <v>3007.95</v>
      </c>
      <c r="AL57" s="235">
        <v>2986.665</v>
      </c>
      <c r="AM57" s="235">
        <v>2966.3919999999998</v>
      </c>
      <c r="AN57" s="235">
        <v>2763.866</v>
      </c>
      <c r="AO57" s="235">
        <v>2674.8829999999998</v>
      </c>
      <c r="AP57" s="457">
        <v>2119.366</v>
      </c>
      <c r="AQ57" s="457">
        <v>2062.913</v>
      </c>
      <c r="AR57" s="546">
        <f>(AQ57/AQ62)*100</f>
        <v>21.408784947226582</v>
      </c>
      <c r="AS57" s="659"/>
      <c r="AT57" s="650"/>
      <c r="AU57" s="650"/>
      <c r="AV57" s="650"/>
      <c r="AW57" s="650"/>
      <c r="AX57" s="650"/>
      <c r="AY57" s="650"/>
      <c r="AZ57" s="650"/>
      <c r="BA57" s="650"/>
    </row>
    <row r="58" spans="1:53" s="221" customFormat="1">
      <c r="A58" s="214" t="s">
        <v>811</v>
      </c>
      <c r="B58" s="235">
        <v>300</v>
      </c>
      <c r="C58" s="235">
        <v>312.39999999999998</v>
      </c>
      <c r="D58" s="235">
        <v>354.6</v>
      </c>
      <c r="E58" s="235">
        <v>400.8</v>
      </c>
      <c r="F58" s="235">
        <v>444.29999999999995</v>
      </c>
      <c r="G58" s="235">
        <v>480.3</v>
      </c>
      <c r="H58" s="235">
        <v>582.70000000000005</v>
      </c>
      <c r="I58" s="235">
        <v>651.29999999999995</v>
      </c>
      <c r="J58" s="235">
        <v>696.09999999999991</v>
      </c>
      <c r="K58" s="235">
        <v>756</v>
      </c>
      <c r="L58" s="235">
        <v>848.50000000000011</v>
      </c>
      <c r="M58" s="235">
        <v>875.4</v>
      </c>
      <c r="N58" s="235">
        <v>990.62616044000004</v>
      </c>
      <c r="O58" s="235">
        <v>1118.7213685649999</v>
      </c>
      <c r="P58" s="235">
        <v>1266.324837335</v>
      </c>
      <c r="Q58" s="235">
        <v>1365.5334539949999</v>
      </c>
      <c r="R58" s="235">
        <v>1454.2269923499998</v>
      </c>
      <c r="S58" s="235">
        <v>1588.5993960900003</v>
      </c>
      <c r="T58" s="235">
        <v>1707.0672472099998</v>
      </c>
      <c r="U58" s="235">
        <v>1782.9856672750002</v>
      </c>
      <c r="V58" s="235">
        <v>1861.3204914949999</v>
      </c>
      <c r="W58" s="235">
        <v>1906.438658415</v>
      </c>
      <c r="X58" s="235">
        <v>1928.8900190000002</v>
      </c>
      <c r="Y58" s="235">
        <v>2041.676453</v>
      </c>
      <c r="Z58" s="235">
        <v>2177.9004730000001</v>
      </c>
      <c r="AA58" s="235">
        <v>2398.064003</v>
      </c>
      <c r="AB58" s="235">
        <v>2055.5006159999998</v>
      </c>
      <c r="AC58" s="235">
        <v>2375.561393</v>
      </c>
      <c r="AD58" s="235">
        <v>2312.28541</v>
      </c>
      <c r="AE58" s="235">
        <v>2363.9679099999998</v>
      </c>
      <c r="AF58" s="235">
        <v>2462.7984849999998</v>
      </c>
      <c r="AG58" s="235">
        <v>2863.8817239999998</v>
      </c>
      <c r="AH58" s="235">
        <v>3145.6253000000002</v>
      </c>
      <c r="AI58" s="235">
        <v>3329.216214</v>
      </c>
      <c r="AJ58" s="235">
        <v>3377.0154219999999</v>
      </c>
      <c r="AK58" s="235">
        <v>3484.2635920422163</v>
      </c>
      <c r="AL58" s="235">
        <v>3517.4700051325799</v>
      </c>
      <c r="AM58" s="235">
        <v>3490.54030784</v>
      </c>
      <c r="AN58" s="235">
        <v>3378.7656278499999</v>
      </c>
      <c r="AO58" s="235">
        <v>3570.9805611083093</v>
      </c>
      <c r="AP58" s="457">
        <v>3555.2393024097082</v>
      </c>
      <c r="AQ58" s="457">
        <v>3614.2911201010788</v>
      </c>
      <c r="AR58" s="546">
        <f>(AQ58/AQ62)*100</f>
        <v>37.508892196091004</v>
      </c>
      <c r="AS58" s="659"/>
      <c r="AT58" s="650"/>
      <c r="AU58" s="650"/>
      <c r="AV58" s="650"/>
      <c r="AW58" s="650"/>
      <c r="AX58" s="650"/>
      <c r="AY58" s="650"/>
      <c r="AZ58" s="650"/>
      <c r="BA58" s="650"/>
    </row>
    <row r="59" spans="1:53" s="221" customFormat="1">
      <c r="A59" s="214" t="s">
        <v>810</v>
      </c>
      <c r="B59" s="235">
        <v>42.2</v>
      </c>
      <c r="C59" s="235">
        <v>55.000000000000007</v>
      </c>
      <c r="D59" s="235">
        <v>55.900000000000006</v>
      </c>
      <c r="E59" s="235">
        <v>67.400000000000006</v>
      </c>
      <c r="F59" s="235">
        <v>79.7</v>
      </c>
      <c r="G59" s="235">
        <v>100.80000000000001</v>
      </c>
      <c r="H59" s="235">
        <v>112.60000000000001</v>
      </c>
      <c r="I59" s="235">
        <v>121.60000000000002</v>
      </c>
      <c r="J59" s="235">
        <v>145.4</v>
      </c>
      <c r="K59" s="235">
        <v>138.20000000000002</v>
      </c>
      <c r="L59" s="235">
        <v>165.89999999999998</v>
      </c>
      <c r="M59" s="235">
        <v>197.50000000000003</v>
      </c>
      <c r="N59" s="235">
        <v>162.83013510500001</v>
      </c>
      <c r="O59" s="235">
        <v>212.40711070500001</v>
      </c>
      <c r="P59" s="235">
        <v>249.18794270499998</v>
      </c>
      <c r="Q59" s="235">
        <v>302.96518100500003</v>
      </c>
      <c r="R59" s="235">
        <v>336.57444518999995</v>
      </c>
      <c r="S59" s="235">
        <v>368.67641705</v>
      </c>
      <c r="T59" s="235">
        <v>373.25600145999999</v>
      </c>
      <c r="U59" s="235">
        <v>409.67842796000002</v>
      </c>
      <c r="V59" s="235">
        <v>385.15537627000003</v>
      </c>
      <c r="W59" s="235">
        <v>336.38836628000001</v>
      </c>
      <c r="X59" s="235">
        <v>357.84895099999994</v>
      </c>
      <c r="Y59" s="235">
        <v>448.31849899999997</v>
      </c>
      <c r="Z59" s="235">
        <v>510.25500017999991</v>
      </c>
      <c r="AA59" s="235">
        <v>672.91199504000008</v>
      </c>
      <c r="AB59" s="235">
        <v>649.07320600000014</v>
      </c>
      <c r="AC59" s="235">
        <v>986.94981500000017</v>
      </c>
      <c r="AD59" s="235">
        <v>1334.294175</v>
      </c>
      <c r="AE59" s="235">
        <v>983.00737199999992</v>
      </c>
      <c r="AF59" s="235">
        <v>1185.5158719999999</v>
      </c>
      <c r="AG59" s="235">
        <v>1511.5747599999997</v>
      </c>
      <c r="AH59" s="235">
        <v>1704.3569310000003</v>
      </c>
      <c r="AI59" s="235">
        <v>1605.5535050000001</v>
      </c>
      <c r="AJ59" s="235">
        <v>1438.916518</v>
      </c>
      <c r="AK59" s="235">
        <v>1483.3890559577837</v>
      </c>
      <c r="AL59" s="235">
        <v>1440.0023942774203</v>
      </c>
      <c r="AM59" s="235">
        <v>1278.8939909400001</v>
      </c>
      <c r="AN59" s="235">
        <v>1431.8919048399998</v>
      </c>
      <c r="AO59" s="235">
        <v>2031.586415211691</v>
      </c>
      <c r="AP59" s="457">
        <v>1625.268164040292</v>
      </c>
      <c r="AQ59" s="457">
        <v>1839.2216363489213</v>
      </c>
      <c r="AR59" s="546">
        <f>(AQ59/AQ62)*100</f>
        <v>19.087329656112608</v>
      </c>
      <c r="AS59" s="659"/>
      <c r="AT59" s="650"/>
      <c r="AU59" s="650"/>
      <c r="AV59" s="650"/>
      <c r="AW59" s="650"/>
      <c r="AX59" s="650"/>
      <c r="AY59" s="650"/>
      <c r="AZ59" s="650"/>
      <c r="BA59" s="650"/>
    </row>
    <row r="60" spans="1:53" s="221" customFormat="1">
      <c r="A60" s="214" t="s">
        <v>6775</v>
      </c>
      <c r="B60" s="235">
        <v>0</v>
      </c>
      <c r="C60" s="235">
        <v>0</v>
      </c>
      <c r="D60" s="235">
        <v>0</v>
      </c>
      <c r="E60" s="235">
        <v>0</v>
      </c>
      <c r="F60" s="235">
        <v>0</v>
      </c>
      <c r="G60" s="235">
        <v>0</v>
      </c>
      <c r="H60" s="235">
        <v>0</v>
      </c>
      <c r="I60" s="235">
        <v>0</v>
      </c>
      <c r="J60" s="235">
        <v>0</v>
      </c>
      <c r="K60" s="235">
        <v>0</v>
      </c>
      <c r="L60" s="235">
        <v>0</v>
      </c>
      <c r="M60" s="235">
        <v>0</v>
      </c>
      <c r="N60" s="235">
        <v>0</v>
      </c>
      <c r="O60" s="235">
        <v>0</v>
      </c>
      <c r="P60" s="235">
        <v>0</v>
      </c>
      <c r="Q60" s="235">
        <v>0</v>
      </c>
      <c r="R60" s="235">
        <v>0</v>
      </c>
      <c r="S60" s="235">
        <v>0</v>
      </c>
      <c r="T60" s="235">
        <v>0</v>
      </c>
      <c r="U60" s="235">
        <v>0</v>
      </c>
      <c r="V60" s="235">
        <v>0</v>
      </c>
      <c r="W60" s="235">
        <v>0</v>
      </c>
      <c r="X60" s="235">
        <v>0</v>
      </c>
      <c r="Y60" s="235">
        <v>0</v>
      </c>
      <c r="Z60" s="235">
        <v>0</v>
      </c>
      <c r="AA60" s="235">
        <v>0</v>
      </c>
      <c r="AB60" s="235">
        <v>0</v>
      </c>
      <c r="AC60" s="235">
        <v>0</v>
      </c>
      <c r="AD60" s="235">
        <v>0</v>
      </c>
      <c r="AE60" s="235">
        <v>0</v>
      </c>
      <c r="AF60" s="235">
        <v>0</v>
      </c>
      <c r="AG60" s="235">
        <v>0</v>
      </c>
      <c r="AH60" s="235">
        <v>0</v>
      </c>
      <c r="AI60" s="235">
        <v>0</v>
      </c>
      <c r="AJ60" s="235">
        <v>0</v>
      </c>
      <c r="AK60" s="235">
        <v>0</v>
      </c>
      <c r="AL60" s="235">
        <v>0</v>
      </c>
      <c r="AM60" s="235">
        <v>0</v>
      </c>
      <c r="AN60" s="235">
        <v>0.22600000000000001</v>
      </c>
      <c r="AO60" s="235">
        <v>0.12</v>
      </c>
      <c r="AP60" s="457">
        <v>11.174535000000001</v>
      </c>
      <c r="AQ60" s="457">
        <v>10.202999999999999</v>
      </c>
      <c r="AR60" s="546">
        <f>(AQ60/AQ62)*100</f>
        <v>0.105886109989395</v>
      </c>
      <c r="AS60" s="659"/>
      <c r="AT60" s="650"/>
      <c r="AU60" s="650"/>
      <c r="AV60" s="650"/>
      <c r="AW60" s="650"/>
      <c r="AX60" s="650"/>
      <c r="AY60" s="650"/>
      <c r="AZ60" s="650"/>
      <c r="BA60" s="650"/>
    </row>
    <row r="61" spans="1:53" s="221" customFormat="1">
      <c r="A61" s="581" t="s">
        <v>809</v>
      </c>
      <c r="B61" s="235">
        <v>0</v>
      </c>
      <c r="C61" s="235">
        <v>0</v>
      </c>
      <c r="D61" s="235">
        <v>0</v>
      </c>
      <c r="E61" s="235">
        <v>0</v>
      </c>
      <c r="F61" s="235">
        <v>0</v>
      </c>
      <c r="G61" s="235">
        <v>0</v>
      </c>
      <c r="H61" s="235">
        <v>0</v>
      </c>
      <c r="I61" s="235">
        <v>0</v>
      </c>
      <c r="J61" s="235">
        <v>0</v>
      </c>
      <c r="K61" s="235">
        <v>0</v>
      </c>
      <c r="L61" s="235">
        <v>0</v>
      </c>
      <c r="M61" s="235">
        <v>0</v>
      </c>
      <c r="N61" s="235">
        <v>0</v>
      </c>
      <c r="O61" s="235">
        <v>0</v>
      </c>
      <c r="P61" s="235">
        <v>0</v>
      </c>
      <c r="Q61" s="235">
        <v>0</v>
      </c>
      <c r="R61" s="235">
        <v>0</v>
      </c>
      <c r="S61" s="235">
        <v>0</v>
      </c>
      <c r="T61" s="235">
        <v>0</v>
      </c>
      <c r="U61" s="235">
        <v>0</v>
      </c>
      <c r="V61" s="235">
        <v>1.2</v>
      </c>
      <c r="W61" s="235">
        <v>2.2000000000000002</v>
      </c>
      <c r="X61" s="235">
        <v>1.7</v>
      </c>
      <c r="Y61" s="235">
        <v>2.2999999999999998</v>
      </c>
      <c r="Z61" s="235">
        <v>1.7</v>
      </c>
      <c r="AA61" s="235">
        <v>0.3</v>
      </c>
      <c r="AB61" s="235">
        <v>0</v>
      </c>
      <c r="AC61" s="235">
        <v>0</v>
      </c>
      <c r="AD61" s="235">
        <v>0</v>
      </c>
      <c r="AE61" s="235">
        <v>0</v>
      </c>
      <c r="AF61" s="235">
        <v>0.47499999999999998</v>
      </c>
      <c r="AG61" s="235">
        <v>2.71</v>
      </c>
      <c r="AH61" s="235">
        <v>0.45400000000000001</v>
      </c>
      <c r="AI61" s="235">
        <v>1.87</v>
      </c>
      <c r="AJ61" s="235">
        <v>4.1950000000000003</v>
      </c>
      <c r="AK61" s="235">
        <v>0.99435999999999991</v>
      </c>
      <c r="AL61" s="235">
        <v>1.0529999999999999</v>
      </c>
      <c r="AM61" s="235">
        <v>1.5</v>
      </c>
      <c r="AN61" s="235">
        <v>0.2</v>
      </c>
      <c r="AO61" s="235">
        <v>6.9489999999999998</v>
      </c>
      <c r="AP61" s="457">
        <v>12.618</v>
      </c>
      <c r="AQ61" s="457">
        <v>11.917999999999999</v>
      </c>
      <c r="AR61" s="546">
        <f>(AQ61/AQ62)*100</f>
        <v>0.12368427510081442</v>
      </c>
      <c r="AS61" s="652"/>
      <c r="AT61" s="650"/>
      <c r="AU61" s="650"/>
      <c r="AV61" s="650"/>
      <c r="AW61" s="650"/>
      <c r="AX61" s="650"/>
      <c r="AY61" s="650"/>
      <c r="AZ61" s="650"/>
      <c r="BA61" s="650"/>
    </row>
    <row r="62" spans="1:53" s="221" customFormat="1">
      <c r="A62" s="224" t="s">
        <v>6816</v>
      </c>
      <c r="B62" s="467">
        <v>689.2</v>
      </c>
      <c r="C62" s="467">
        <v>778.1</v>
      </c>
      <c r="D62" s="467">
        <v>894.6</v>
      </c>
      <c r="E62" s="467">
        <v>1011.4999999999999</v>
      </c>
      <c r="F62" s="467">
        <v>1162.7</v>
      </c>
      <c r="G62" s="467">
        <v>1252.3</v>
      </c>
      <c r="H62" s="467">
        <v>1432.3</v>
      </c>
      <c r="I62" s="467">
        <v>1716.1</v>
      </c>
      <c r="J62" s="467">
        <v>1869</v>
      </c>
      <c r="K62" s="467">
        <v>1936</v>
      </c>
      <c r="L62" s="467">
        <v>2065.6000000000004</v>
      </c>
      <c r="M62" s="467">
        <v>2273.5</v>
      </c>
      <c r="N62" s="467">
        <v>2479.056295545</v>
      </c>
      <c r="O62" s="467">
        <v>2801.6034792699998</v>
      </c>
      <c r="P62" s="467">
        <v>3114.4917800399999</v>
      </c>
      <c r="Q62" s="467">
        <v>3449.0266350000002</v>
      </c>
      <c r="R62" s="467">
        <v>3559.38243754</v>
      </c>
      <c r="S62" s="467">
        <v>3833.9758131400004</v>
      </c>
      <c r="T62" s="467">
        <v>3713.22324867</v>
      </c>
      <c r="U62" s="467">
        <v>3685.2640952350002</v>
      </c>
      <c r="V62" s="467">
        <v>3764.2758677649999</v>
      </c>
      <c r="W62" s="467">
        <v>3972.4560246949995</v>
      </c>
      <c r="X62" s="467">
        <v>4168.8839699999999</v>
      </c>
      <c r="Y62" s="467">
        <v>4573.3639519999997</v>
      </c>
      <c r="Z62" s="467">
        <v>4916.1914731800007</v>
      </c>
      <c r="AA62" s="467">
        <v>5579.3063830399997</v>
      </c>
      <c r="AB62" s="467">
        <v>5156.4893679999996</v>
      </c>
      <c r="AC62" s="467">
        <v>6051.8811429999996</v>
      </c>
      <c r="AD62" s="467">
        <v>6567.9775560000007</v>
      </c>
      <c r="AE62" s="467">
        <v>6663.4670110000006</v>
      </c>
      <c r="AF62" s="467">
        <v>7442.4227750000009</v>
      </c>
      <c r="AG62" s="467">
        <v>8317.8092519999991</v>
      </c>
      <c r="AH62" s="467">
        <v>8875.5372729999999</v>
      </c>
      <c r="AI62" s="467">
        <v>10063.841719</v>
      </c>
      <c r="AJ62" s="467">
        <v>9860.9799399999993</v>
      </c>
      <c r="AK62" s="467">
        <v>9851.1370079999997</v>
      </c>
      <c r="AL62" s="467">
        <v>9835.4773994099996</v>
      </c>
      <c r="AM62" s="467">
        <v>9615.8769567799991</v>
      </c>
      <c r="AN62" s="467">
        <v>9501.8156506900013</v>
      </c>
      <c r="AO62" s="467">
        <v>10285.775576320002</v>
      </c>
      <c r="AP62" s="783">
        <v>9396.2470014500013</v>
      </c>
      <c r="AQ62" s="783">
        <v>9635.8247564499998</v>
      </c>
      <c r="AR62" s="589">
        <v>100.00000000000001</v>
      </c>
      <c r="AS62" s="660"/>
      <c r="AT62" s="650"/>
      <c r="AU62" s="650"/>
      <c r="AV62" s="650"/>
      <c r="AW62" s="650"/>
      <c r="AX62" s="650"/>
      <c r="AY62" s="650"/>
      <c r="AZ62" s="650"/>
      <c r="BA62" s="650"/>
    </row>
    <row r="63" spans="1:53" s="221" customFormat="1">
      <c r="A63" s="468"/>
      <c r="B63" s="469"/>
      <c r="C63" s="469"/>
      <c r="D63" s="469"/>
      <c r="E63" s="469"/>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69"/>
      <c r="AG63" s="469"/>
      <c r="AH63" s="469"/>
      <c r="AI63" s="469"/>
      <c r="AJ63" s="469"/>
      <c r="AK63" s="469"/>
      <c r="AL63" s="469"/>
      <c r="AM63" s="469"/>
      <c r="AN63" s="469"/>
      <c r="AO63" s="469"/>
      <c r="AP63" s="469"/>
      <c r="AQ63" s="469"/>
      <c r="AR63" s="470"/>
      <c r="AS63" s="652"/>
      <c r="AT63" s="650"/>
      <c r="AU63" s="650"/>
      <c r="AV63" s="650"/>
      <c r="AW63" s="650"/>
      <c r="AX63" s="650"/>
      <c r="AY63" s="650"/>
      <c r="AZ63" s="650"/>
      <c r="BA63" s="650"/>
    </row>
    <row r="64" spans="1:53" s="221" customFormat="1">
      <c r="A64" s="468"/>
      <c r="B64" s="469"/>
      <c r="C64" s="469"/>
      <c r="D64" s="469"/>
      <c r="E64" s="469"/>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69"/>
      <c r="AG64" s="469"/>
      <c r="AH64" s="469"/>
      <c r="AI64" s="469"/>
      <c r="AJ64" s="469"/>
      <c r="AK64" s="469"/>
      <c r="AL64" s="469"/>
      <c r="AM64" s="469"/>
      <c r="AN64" s="469"/>
      <c r="AO64" s="469"/>
      <c r="AP64" s="469"/>
      <c r="AQ64" s="469"/>
      <c r="AR64" s="470"/>
      <c r="AS64" s="652"/>
      <c r="AT64" s="650"/>
      <c r="AU64" s="650"/>
      <c r="AV64" s="650"/>
      <c r="AW64" s="650"/>
      <c r="AX64" s="650"/>
      <c r="AY64" s="650"/>
      <c r="AZ64" s="650"/>
      <c r="BA64" s="650"/>
    </row>
    <row r="65" spans="1:53" s="221" customFormat="1" ht="25.5">
      <c r="A65" s="802" t="s">
        <v>7185</v>
      </c>
      <c r="B65" s="795"/>
      <c r="C65" s="795"/>
      <c r="D65" s="795"/>
      <c r="E65" s="795"/>
      <c r="F65" s="795"/>
      <c r="G65" s="795"/>
      <c r="H65" s="795"/>
      <c r="I65" s="795"/>
      <c r="J65" s="795"/>
      <c r="K65" s="795"/>
      <c r="L65" s="795"/>
      <c r="M65" s="796"/>
      <c r="N65" s="796"/>
      <c r="O65" s="796"/>
      <c r="P65" s="796"/>
      <c r="Q65" s="796"/>
      <c r="R65" s="796"/>
      <c r="S65" s="796"/>
      <c r="T65" s="796"/>
      <c r="U65" s="796"/>
      <c r="V65" s="796"/>
      <c r="W65" s="796"/>
      <c r="X65" s="796"/>
      <c r="Y65" s="796"/>
      <c r="Z65" s="796"/>
      <c r="AA65" s="796"/>
      <c r="AB65" s="796"/>
      <c r="AC65" s="796"/>
      <c r="AD65" s="796"/>
      <c r="AE65" s="796"/>
      <c r="AF65" s="796"/>
      <c r="AG65" s="796"/>
      <c r="AH65" s="796"/>
      <c r="AI65" s="796"/>
      <c r="AJ65" s="796"/>
      <c r="AK65" s="796"/>
      <c r="AL65" s="796"/>
      <c r="AM65" s="796"/>
      <c r="AN65" s="796"/>
      <c r="AO65" s="797"/>
      <c r="AP65" s="323" t="s">
        <v>3966</v>
      </c>
      <c r="AQ65" s="323" t="s">
        <v>3967</v>
      </c>
      <c r="AR65" s="676"/>
      <c r="AS65" s="652"/>
      <c r="AT65" s="650"/>
      <c r="AU65" s="650"/>
      <c r="AV65" s="650"/>
      <c r="AW65" s="650"/>
      <c r="AX65" s="650"/>
      <c r="AY65" s="650"/>
      <c r="AZ65" s="650"/>
      <c r="BA65" s="650"/>
    </row>
    <row r="66" spans="1:53" s="221" customFormat="1" ht="24.75" customHeight="1">
      <c r="A66" s="324" t="s">
        <v>102</v>
      </c>
      <c r="B66" s="324" t="s">
        <v>64</v>
      </c>
      <c r="C66" s="324" t="s">
        <v>65</v>
      </c>
      <c r="D66" s="324" t="s">
        <v>66</v>
      </c>
      <c r="E66" s="324" t="s">
        <v>67</v>
      </c>
      <c r="F66" s="324" t="s">
        <v>68</v>
      </c>
      <c r="G66" s="324" t="s">
        <v>69</v>
      </c>
      <c r="H66" s="324" t="s">
        <v>70</v>
      </c>
      <c r="I66" s="324" t="s">
        <v>71</v>
      </c>
      <c r="J66" s="324" t="s">
        <v>72</v>
      </c>
      <c r="K66" s="324" t="s">
        <v>73</v>
      </c>
      <c r="L66" s="324" t="s">
        <v>1</v>
      </c>
      <c r="M66" s="324" t="s">
        <v>2</v>
      </c>
      <c r="N66" s="324" t="s">
        <v>3</v>
      </c>
      <c r="O66" s="324" t="s">
        <v>4</v>
      </c>
      <c r="P66" s="324" t="s">
        <v>5</v>
      </c>
      <c r="Q66" s="324" t="s">
        <v>6</v>
      </c>
      <c r="R66" s="324" t="s">
        <v>7</v>
      </c>
      <c r="S66" s="324" t="s">
        <v>8</v>
      </c>
      <c r="T66" s="324" t="s">
        <v>9</v>
      </c>
      <c r="U66" s="324" t="s">
        <v>10</v>
      </c>
      <c r="V66" s="324" t="s">
        <v>11</v>
      </c>
      <c r="W66" s="324" t="s">
        <v>12</v>
      </c>
      <c r="X66" s="324" t="s">
        <v>13</v>
      </c>
      <c r="Y66" s="324" t="s">
        <v>14</v>
      </c>
      <c r="Z66" s="324" t="s">
        <v>15</v>
      </c>
      <c r="AA66" s="324" t="s">
        <v>16</v>
      </c>
      <c r="AB66" s="324" t="s">
        <v>17</v>
      </c>
      <c r="AC66" s="324" t="s">
        <v>18</v>
      </c>
      <c r="AD66" s="324" t="s">
        <v>19</v>
      </c>
      <c r="AE66" s="324" t="s">
        <v>20</v>
      </c>
      <c r="AF66" s="324" t="s">
        <v>21</v>
      </c>
      <c r="AG66" s="324" t="s">
        <v>22</v>
      </c>
      <c r="AH66" s="324" t="s">
        <v>23</v>
      </c>
      <c r="AI66" s="324" t="s">
        <v>24</v>
      </c>
      <c r="AJ66" s="324" t="s">
        <v>25</v>
      </c>
      <c r="AK66" s="324" t="s">
        <v>26</v>
      </c>
      <c r="AL66" s="324" t="s">
        <v>27</v>
      </c>
      <c r="AM66" s="324" t="s">
        <v>62</v>
      </c>
      <c r="AN66" s="324" t="s">
        <v>63</v>
      </c>
      <c r="AO66" s="324" t="s">
        <v>938</v>
      </c>
      <c r="AP66" s="684" t="s">
        <v>3968</v>
      </c>
      <c r="AQ66" s="684" t="s">
        <v>3969</v>
      </c>
      <c r="AR66" s="19"/>
      <c r="AS66" s="230" t="s">
        <v>28</v>
      </c>
      <c r="AT66" s="650"/>
      <c r="AU66" s="650"/>
      <c r="AV66" s="650"/>
      <c r="AW66" s="650"/>
      <c r="AX66" s="650"/>
      <c r="AY66" s="650"/>
      <c r="AZ66" s="650"/>
      <c r="BA66" s="650"/>
    </row>
    <row r="67" spans="1:53" s="221" customFormat="1">
      <c r="A67" s="576" t="s">
        <v>813</v>
      </c>
      <c r="B67" s="226">
        <v>0.4659024956471271</v>
      </c>
      <c r="C67" s="226">
        <v>0.47937283125562274</v>
      </c>
      <c r="D67" s="226">
        <v>0.48166778448468583</v>
      </c>
      <c r="E67" s="226">
        <v>0.50993573900148292</v>
      </c>
      <c r="F67" s="226">
        <v>0.5007310570224478</v>
      </c>
      <c r="G67" s="226">
        <v>0.47887886289227827</v>
      </c>
      <c r="H67" s="226">
        <v>0.43684982196467215</v>
      </c>
      <c r="I67" s="226">
        <v>0.39146902861138633</v>
      </c>
      <c r="J67" s="226">
        <v>0.39229534510433389</v>
      </c>
      <c r="K67" s="226">
        <v>0.37670454545454546</v>
      </c>
      <c r="L67" s="226">
        <v>0.36715724244771486</v>
      </c>
      <c r="M67" s="226">
        <v>0.35878601275566308</v>
      </c>
      <c r="N67" s="226">
        <v>0.35081897961046654</v>
      </c>
      <c r="O67" s="226">
        <v>0.3277676540576222</v>
      </c>
      <c r="P67" s="226">
        <v>0.30184025722101165</v>
      </c>
      <c r="Q67" s="226">
        <v>0.28176877213359064</v>
      </c>
      <c r="R67" s="226">
        <v>0.263326859770591</v>
      </c>
      <c r="S67" s="226">
        <v>0.24055968137280517</v>
      </c>
      <c r="T67" s="226">
        <v>0.26394857900102064</v>
      </c>
      <c r="U67" s="226">
        <v>0.25403878142966596</v>
      </c>
      <c r="V67" s="226">
        <v>0.24995511302912285</v>
      </c>
      <c r="W67" s="226">
        <v>0.25521465654936748</v>
      </c>
      <c r="X67" s="226">
        <v>0.27372913427475409</v>
      </c>
      <c r="Y67" s="226">
        <v>0.265902520062545</v>
      </c>
      <c r="Z67" s="226">
        <v>0.2584492501831161</v>
      </c>
      <c r="AA67" s="226">
        <v>0.25745680311919555</v>
      </c>
      <c r="AB67" s="226">
        <v>0.26839879755958806</v>
      </c>
      <c r="AC67" s="226">
        <v>0.23552163390529432</v>
      </c>
      <c r="AD67" s="226">
        <v>0.22966917260884745</v>
      </c>
      <c r="AE67" s="226">
        <v>0.24602038642853272</v>
      </c>
      <c r="AF67" s="226">
        <v>0.21748770083811853</v>
      </c>
      <c r="AG67" s="226">
        <v>0.20563620974942742</v>
      </c>
      <c r="AH67" s="226">
        <v>0.19686267864766815</v>
      </c>
      <c r="AI67" s="226">
        <v>0.17649214381488623</v>
      </c>
      <c r="AJ67" s="226">
        <v>0.18642629953468906</v>
      </c>
      <c r="AK67" s="226">
        <v>0.1902866642173088</v>
      </c>
      <c r="AL67" s="226">
        <v>0.19219067089853642</v>
      </c>
      <c r="AM67" s="226">
        <v>0.19535926535285625</v>
      </c>
      <c r="AN67" s="226">
        <v>0.20278925511042467</v>
      </c>
      <c r="AO67" s="226">
        <v>0.19456545451052901</v>
      </c>
      <c r="AP67" s="785">
        <v>0.22057540629574399</v>
      </c>
      <c r="AQ67" s="785">
        <v>0.21765422815479604</v>
      </c>
      <c r="AR67" s="272"/>
      <c r="AS67" s="239" t="s">
        <v>6793</v>
      </c>
      <c r="AT67" s="650"/>
      <c r="AU67" s="650"/>
      <c r="AV67" s="650"/>
      <c r="AW67" s="650"/>
      <c r="AX67" s="650"/>
      <c r="AY67" s="650"/>
      <c r="AZ67" s="650"/>
      <c r="BA67" s="650"/>
    </row>
    <row r="68" spans="1:53" s="221" customFormat="1">
      <c r="A68" s="214" t="s">
        <v>812</v>
      </c>
      <c r="B68" s="226">
        <v>3.757980266976204E-2</v>
      </c>
      <c r="C68" s="226">
        <v>4.8451355866855166E-2</v>
      </c>
      <c r="D68" s="226">
        <v>5.9467918622848205E-2</v>
      </c>
      <c r="E68" s="226">
        <v>2.7187345526445871E-2</v>
      </c>
      <c r="F68" s="226">
        <v>4.8593790315644612E-2</v>
      </c>
      <c r="G68" s="226">
        <v>5.7094945300646814E-2</v>
      </c>
      <c r="H68" s="226">
        <v>7.7707184249109829E-2</v>
      </c>
      <c r="I68" s="226">
        <v>0.15814929199930072</v>
      </c>
      <c r="J68" s="226">
        <v>0.15746388443017656</v>
      </c>
      <c r="K68" s="226">
        <v>0.16141528925619836</v>
      </c>
      <c r="L68" s="226">
        <v>0.14175058094500384</v>
      </c>
      <c r="M68" s="226">
        <v>0.16929843853089949</v>
      </c>
      <c r="N68" s="226">
        <v>0.18390062412833352</v>
      </c>
      <c r="O68" s="226">
        <v>0.19710141141882223</v>
      </c>
      <c r="P68" s="226">
        <v>0.21155939605386842</v>
      </c>
      <c r="Q68" s="226">
        <v>0.23447194979403224</v>
      </c>
      <c r="R68" s="226">
        <v>0.23355175078476179</v>
      </c>
      <c r="S68" s="226">
        <v>0.24893219115494442</v>
      </c>
      <c r="T68" s="226">
        <v>0.17580413465142972</v>
      </c>
      <c r="U68" s="226">
        <v>0.15097968167855816</v>
      </c>
      <c r="V68" s="226">
        <v>0.15293778145484752</v>
      </c>
      <c r="W68" s="226">
        <v>0.17963697912925025</v>
      </c>
      <c r="X68" s="226">
        <v>0.17733762928403113</v>
      </c>
      <c r="Y68" s="226">
        <v>0.18913867539925894</v>
      </c>
      <c r="Z68" s="226">
        <v>0.19440862000880949</v>
      </c>
      <c r="AA68" s="226">
        <v>0.19206688545684716</v>
      </c>
      <c r="AB68" s="226">
        <v>0.20710214329680743</v>
      </c>
      <c r="AC68" s="226">
        <v>0.20886414820985852</v>
      </c>
      <c r="AD68" s="226">
        <v>0.21512497385275778</v>
      </c>
      <c r="AE68" s="226">
        <v>0.25169224927974959</v>
      </c>
      <c r="AF68" s="226">
        <v>0.29224327423404134</v>
      </c>
      <c r="AG68" s="226">
        <v>0.26800326052968737</v>
      </c>
      <c r="AH68" s="226">
        <v>0.2566423789272278</v>
      </c>
      <c r="AI68" s="226">
        <v>0.33297552699715705</v>
      </c>
      <c r="AJ68" s="226">
        <v>0.3247655932256161</v>
      </c>
      <c r="AK68" s="226">
        <v>0.30534038837925781</v>
      </c>
      <c r="AL68" s="226">
        <v>0.30366243332318177</v>
      </c>
      <c r="AM68" s="226">
        <v>0.30848897228332822</v>
      </c>
      <c r="AN68" s="226">
        <v>0.29087767029023492</v>
      </c>
      <c r="AO68" s="226">
        <v>0.26005651981734246</v>
      </c>
      <c r="AP68" s="785">
        <v>0.2255545218929372</v>
      </c>
      <c r="AQ68" s="785">
        <v>0.21408784947226583</v>
      </c>
      <c r="AR68" s="650"/>
      <c r="AS68" s="652"/>
      <c r="AT68" s="650"/>
      <c r="AU68" s="650"/>
      <c r="AV68" s="650"/>
      <c r="AW68" s="650"/>
      <c r="AX68" s="650"/>
      <c r="AY68" s="650"/>
      <c r="AZ68" s="650"/>
      <c r="BA68" s="650"/>
    </row>
    <row r="69" spans="1:53" s="221" customFormat="1">
      <c r="A69" s="214" t="s">
        <v>811</v>
      </c>
      <c r="B69" s="226">
        <v>0.43528728961114332</v>
      </c>
      <c r="C69" s="226">
        <v>0.40149081094974937</v>
      </c>
      <c r="D69" s="226">
        <v>0.39637826961770628</v>
      </c>
      <c r="E69" s="226">
        <v>0.39624320316361844</v>
      </c>
      <c r="F69" s="226">
        <v>0.38212780596886553</v>
      </c>
      <c r="G69" s="226">
        <v>0.3835342968937156</v>
      </c>
      <c r="H69" s="226">
        <v>0.40682817845423447</v>
      </c>
      <c r="I69" s="226">
        <v>0.37952333780082748</v>
      </c>
      <c r="J69" s="226">
        <v>0.3724451578384162</v>
      </c>
      <c r="K69" s="226">
        <v>0.39049586776859502</v>
      </c>
      <c r="L69" s="226">
        <v>0.41077652982184354</v>
      </c>
      <c r="M69" s="226">
        <v>0.38504508467121179</v>
      </c>
      <c r="N69" s="226">
        <v>0.39959808989421075</v>
      </c>
      <c r="O69" s="226">
        <v>0.3993146699177072</v>
      </c>
      <c r="P69" s="226">
        <v>0.40659116374959142</v>
      </c>
      <c r="Q69" s="226">
        <v>0.39591850063952894</v>
      </c>
      <c r="R69" s="226">
        <v>0.40856160243209533</v>
      </c>
      <c r="S69" s="226">
        <v>0.41434778765308589</v>
      </c>
      <c r="T69" s="226">
        <v>0.45972653215004944</v>
      </c>
      <c r="U69" s="226">
        <v>0.48381489662582883</v>
      </c>
      <c r="V69" s="226">
        <v>0.49446973518445658</v>
      </c>
      <c r="W69" s="226">
        <v>0.47991435186784076</v>
      </c>
      <c r="X69" s="226">
        <v>0.46268738417298771</v>
      </c>
      <c r="Y69" s="226">
        <v>0.44642772244425127</v>
      </c>
      <c r="Z69" s="226">
        <v>0.44300562434994867</v>
      </c>
      <c r="AA69" s="226">
        <v>0.42981400166329736</v>
      </c>
      <c r="AB69" s="226">
        <v>0.39862403843125699</v>
      </c>
      <c r="AC69" s="226">
        <v>0.39253272443192794</v>
      </c>
      <c r="AD69" s="226">
        <v>0.35205440187408577</v>
      </c>
      <c r="AE69" s="226">
        <v>0.35476545559504979</v>
      </c>
      <c r="AF69" s="226">
        <v>0.33091354246534316</v>
      </c>
      <c r="AG69" s="226">
        <v>0.34430721326187969</v>
      </c>
      <c r="AH69" s="226">
        <v>0.35441519800375471</v>
      </c>
      <c r="AI69" s="226">
        <v>0.33080967556500973</v>
      </c>
      <c r="AJ69" s="226">
        <v>0.34246245733666913</v>
      </c>
      <c r="AK69" s="226">
        <v>0.35369151695004181</v>
      </c>
      <c r="AL69" s="226">
        <v>0.357630836032787</v>
      </c>
      <c r="AM69" s="226">
        <v>0.36299760526562025</v>
      </c>
      <c r="AN69" s="226">
        <v>0.35559157871102681</v>
      </c>
      <c r="AO69" s="226">
        <v>0.34717659690431613</v>
      </c>
      <c r="AP69" s="785">
        <v>0.37836801244806295</v>
      </c>
      <c r="AQ69" s="785">
        <v>0.37508892196091004</v>
      </c>
      <c r="AR69" s="650"/>
      <c r="AS69" s="652"/>
      <c r="AT69" s="650"/>
      <c r="AU69" s="650"/>
      <c r="AV69" s="650"/>
      <c r="AW69" s="650"/>
      <c r="AX69" s="650"/>
      <c r="AY69" s="650"/>
      <c r="AZ69" s="650"/>
      <c r="BA69" s="650"/>
    </row>
    <row r="70" spans="1:53" s="221" customFormat="1">
      <c r="A70" s="214" t="s">
        <v>810</v>
      </c>
      <c r="B70" s="226">
        <v>6.1230412071967499E-2</v>
      </c>
      <c r="C70" s="226">
        <v>7.0685001927772786E-2</v>
      </c>
      <c r="D70" s="226">
        <v>6.2486027274759673E-2</v>
      </c>
      <c r="E70" s="226">
        <v>6.6633712308452803E-2</v>
      </c>
      <c r="F70" s="226">
        <v>6.8547346693042063E-2</v>
      </c>
      <c r="G70" s="226">
        <v>8.0491894913359424E-2</v>
      </c>
      <c r="H70" s="226">
        <v>7.8614815331983529E-2</v>
      </c>
      <c r="I70" s="226">
        <v>7.0858341588485543E-2</v>
      </c>
      <c r="J70" s="226">
        <v>7.779561262707331E-2</v>
      </c>
      <c r="K70" s="226">
        <v>7.1384297520661166E-2</v>
      </c>
      <c r="L70" s="226">
        <v>8.0315646785437622E-2</v>
      </c>
      <c r="M70" s="226">
        <v>8.6870464042225662E-2</v>
      </c>
      <c r="N70" s="226">
        <v>6.5682306366989199E-2</v>
      </c>
      <c r="O70" s="226">
        <v>7.5816264605848463E-2</v>
      </c>
      <c r="P70" s="226">
        <v>8.0009182975528559E-2</v>
      </c>
      <c r="Q70" s="226">
        <v>8.7840777432848099E-2</v>
      </c>
      <c r="R70" s="226">
        <v>9.4559787012551827E-2</v>
      </c>
      <c r="S70" s="226">
        <v>9.6160339819164511E-2</v>
      </c>
      <c r="T70" s="226">
        <v>0.10052075419750013</v>
      </c>
      <c r="U70" s="226">
        <v>0.11116664026594703</v>
      </c>
      <c r="V70" s="226">
        <v>0.10231858391895227</v>
      </c>
      <c r="W70" s="226">
        <v>8.4680198896809056E-2</v>
      </c>
      <c r="X70" s="226">
        <v>8.5838069271090778E-2</v>
      </c>
      <c r="Y70" s="226">
        <v>9.8028170009068202E-2</v>
      </c>
      <c r="Z70" s="226">
        <v>0.10379070932523005</v>
      </c>
      <c r="AA70" s="226">
        <v>0.12060853963595206</v>
      </c>
      <c r="AB70" s="226">
        <v>0.1258750207123476</v>
      </c>
      <c r="AC70" s="226">
        <v>0.16308149345291931</v>
      </c>
      <c r="AD70" s="226">
        <v>0.20315145166430892</v>
      </c>
      <c r="AE70" s="226">
        <v>0.14752190869666779</v>
      </c>
      <c r="AF70" s="226">
        <v>0.15929165916001053</v>
      </c>
      <c r="AG70" s="226">
        <v>0.18172750951658875</v>
      </c>
      <c r="AH70" s="226">
        <v>0.1920285925883915</v>
      </c>
      <c r="AI70" s="226">
        <v>0.159536839889761</v>
      </c>
      <c r="AJ70" s="226">
        <v>0.14592023579352298</v>
      </c>
      <c r="AK70" s="226">
        <v>0.15058049185115788</v>
      </c>
      <c r="AL70" s="226">
        <v>0.14640899834346643</v>
      </c>
      <c r="AM70" s="226">
        <v>0.13299816508553311</v>
      </c>
      <c r="AN70" s="226">
        <v>0.15069666235168633</v>
      </c>
      <c r="AO70" s="226">
        <v>0.19751416897417304</v>
      </c>
      <c r="AP70" s="785">
        <v>0.17296992765191097</v>
      </c>
      <c r="AQ70" s="785">
        <v>0.19087329656112609</v>
      </c>
      <c r="AR70" s="650"/>
      <c r="AS70" s="652"/>
      <c r="AT70" s="650"/>
      <c r="AU70" s="650"/>
      <c r="AV70" s="650"/>
      <c r="AW70" s="650"/>
      <c r="AX70" s="650"/>
      <c r="AY70" s="650"/>
      <c r="AZ70" s="650"/>
      <c r="BA70" s="650"/>
    </row>
    <row r="71" spans="1:53" s="221" customFormat="1">
      <c r="A71" s="214" t="s">
        <v>6775</v>
      </c>
      <c r="B71" s="226">
        <v>0</v>
      </c>
      <c r="C71" s="226">
        <v>0</v>
      </c>
      <c r="D71" s="226">
        <v>0</v>
      </c>
      <c r="E71" s="226">
        <v>0</v>
      </c>
      <c r="F71" s="226">
        <v>0</v>
      </c>
      <c r="G71" s="226">
        <v>0</v>
      </c>
      <c r="H71" s="226">
        <v>0</v>
      </c>
      <c r="I71" s="226">
        <v>0</v>
      </c>
      <c r="J71" s="226">
        <v>0</v>
      </c>
      <c r="K71" s="226">
        <v>0</v>
      </c>
      <c r="L71" s="226">
        <v>0</v>
      </c>
      <c r="M71" s="226">
        <v>0</v>
      </c>
      <c r="N71" s="226">
        <v>0</v>
      </c>
      <c r="O71" s="226">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226">
        <v>0</v>
      </c>
      <c r="AI71" s="226">
        <v>0</v>
      </c>
      <c r="AJ71" s="226">
        <v>0</v>
      </c>
      <c r="AK71" s="226">
        <v>0</v>
      </c>
      <c r="AL71" s="226">
        <v>0</v>
      </c>
      <c r="AM71" s="226">
        <v>0</v>
      </c>
      <c r="AN71" s="226">
        <v>2.3784927882029408E-5</v>
      </c>
      <c r="AO71" s="226">
        <v>1.1666597147643878E-5</v>
      </c>
      <c r="AP71" s="785">
        <v>1.1892551354041223E-3</v>
      </c>
      <c r="AQ71" s="785">
        <v>1.05886109989395E-3</v>
      </c>
      <c r="AR71" s="650"/>
      <c r="AS71" s="652"/>
      <c r="AT71" s="650"/>
      <c r="AU71" s="650"/>
      <c r="AV71" s="650"/>
      <c r="AW71" s="650"/>
      <c r="AX71" s="650"/>
      <c r="AY71" s="650"/>
      <c r="AZ71" s="650"/>
      <c r="BA71" s="650"/>
    </row>
    <row r="72" spans="1:53" s="221" customFormat="1">
      <c r="A72" s="581" t="s">
        <v>809</v>
      </c>
      <c r="B72" s="226">
        <v>0</v>
      </c>
      <c r="C72" s="226">
        <v>0</v>
      </c>
      <c r="D72" s="226">
        <v>0</v>
      </c>
      <c r="E72" s="226">
        <v>0</v>
      </c>
      <c r="F72" s="226">
        <v>0</v>
      </c>
      <c r="G72" s="226">
        <v>0</v>
      </c>
      <c r="H72" s="226">
        <v>0</v>
      </c>
      <c r="I72" s="226">
        <v>0</v>
      </c>
      <c r="J72" s="226">
        <v>0</v>
      </c>
      <c r="K72" s="226">
        <v>0</v>
      </c>
      <c r="L72" s="226">
        <v>0</v>
      </c>
      <c r="M72" s="226">
        <v>0</v>
      </c>
      <c r="N72" s="226">
        <v>0</v>
      </c>
      <c r="O72" s="226">
        <v>0</v>
      </c>
      <c r="P72" s="226">
        <v>0</v>
      </c>
      <c r="Q72" s="226">
        <v>0</v>
      </c>
      <c r="R72" s="226">
        <v>0</v>
      </c>
      <c r="S72" s="226">
        <v>0</v>
      </c>
      <c r="T72" s="226">
        <v>0</v>
      </c>
      <c r="U72" s="226">
        <v>0</v>
      </c>
      <c r="V72" s="226">
        <v>3.1878641262083897E-4</v>
      </c>
      <c r="W72" s="226">
        <v>5.5381355673255405E-4</v>
      </c>
      <c r="X72" s="226">
        <v>4.0778299713628156E-4</v>
      </c>
      <c r="Y72" s="226">
        <v>5.0291208487664228E-4</v>
      </c>
      <c r="Z72" s="226">
        <v>3.4579613289560668E-4</v>
      </c>
      <c r="AA72" s="226">
        <v>5.3770124707963935E-5</v>
      </c>
      <c r="AB72" s="226">
        <v>0</v>
      </c>
      <c r="AC72" s="226">
        <v>0</v>
      </c>
      <c r="AD72" s="226">
        <v>0</v>
      </c>
      <c r="AE72" s="226">
        <v>0</v>
      </c>
      <c r="AF72" s="226">
        <v>6.3823302486333143E-5</v>
      </c>
      <c r="AG72" s="226">
        <v>3.2580694241676511E-4</v>
      </c>
      <c r="AH72" s="226">
        <v>5.1151832957887464E-5</v>
      </c>
      <c r="AI72" s="226">
        <v>1.8581373318596011E-4</v>
      </c>
      <c r="AJ72" s="226">
        <v>4.2541410950279257E-4</v>
      </c>
      <c r="AK72" s="226">
        <v>1.0093860223368035E-4</v>
      </c>
      <c r="AL72" s="226">
        <v>1.0706140202845326E-4</v>
      </c>
      <c r="AM72" s="226">
        <v>1.5599201266218099E-4</v>
      </c>
      <c r="AN72" s="226">
        <v>2.1048608745158769E-5</v>
      </c>
      <c r="AO72" s="226">
        <v>6.7559319649147754E-4</v>
      </c>
      <c r="AP72" s="785">
        <v>1.3428765759406736E-3</v>
      </c>
      <c r="AQ72" s="785">
        <v>1.2368427510081443E-3</v>
      </c>
      <c r="AR72" s="650"/>
      <c r="AS72" s="652"/>
      <c r="AT72" s="650"/>
      <c r="AU72" s="650"/>
      <c r="AV72" s="650"/>
      <c r="AW72" s="650"/>
      <c r="AX72" s="650"/>
      <c r="AY72" s="650"/>
      <c r="AZ72" s="650"/>
      <c r="BA72" s="650"/>
    </row>
    <row r="73" spans="1:53" s="221" customFormat="1">
      <c r="A73" s="224" t="s">
        <v>808</v>
      </c>
      <c r="B73" s="236">
        <v>1</v>
      </c>
      <c r="C73" s="236">
        <v>1</v>
      </c>
      <c r="D73" s="236">
        <v>1</v>
      </c>
      <c r="E73" s="236">
        <v>1</v>
      </c>
      <c r="F73" s="236">
        <v>1</v>
      </c>
      <c r="G73" s="236">
        <v>1.0000000000000002</v>
      </c>
      <c r="H73" s="236">
        <v>1</v>
      </c>
      <c r="I73" s="236">
        <v>1</v>
      </c>
      <c r="J73" s="236">
        <v>1</v>
      </c>
      <c r="K73" s="236">
        <v>1</v>
      </c>
      <c r="L73" s="236">
        <v>0.99999999999999978</v>
      </c>
      <c r="M73" s="236">
        <v>1</v>
      </c>
      <c r="N73" s="236">
        <v>1</v>
      </c>
      <c r="O73" s="236">
        <v>1</v>
      </c>
      <c r="P73" s="236">
        <v>1</v>
      </c>
      <c r="Q73" s="236">
        <v>0.99999999999999989</v>
      </c>
      <c r="R73" s="236">
        <v>1</v>
      </c>
      <c r="S73" s="236">
        <v>1</v>
      </c>
      <c r="T73" s="236">
        <v>1</v>
      </c>
      <c r="U73" s="236">
        <v>1</v>
      </c>
      <c r="V73" s="236">
        <v>1</v>
      </c>
      <c r="W73" s="236">
        <v>1</v>
      </c>
      <c r="X73" s="236">
        <v>1</v>
      </c>
      <c r="Y73" s="236">
        <v>1</v>
      </c>
      <c r="Z73" s="236">
        <v>0.99999999999999989</v>
      </c>
      <c r="AA73" s="236">
        <v>1.0000000000000002</v>
      </c>
      <c r="AB73" s="236">
        <v>1</v>
      </c>
      <c r="AC73" s="236">
        <v>1</v>
      </c>
      <c r="AD73" s="236">
        <v>0.99999999999999989</v>
      </c>
      <c r="AE73" s="236">
        <v>0.99999999999999989</v>
      </c>
      <c r="AF73" s="236">
        <v>0.99999999999999989</v>
      </c>
      <c r="AG73" s="236">
        <v>1</v>
      </c>
      <c r="AH73" s="236">
        <v>1</v>
      </c>
      <c r="AI73" s="236">
        <v>0.99999999999999989</v>
      </c>
      <c r="AJ73" s="236">
        <v>1</v>
      </c>
      <c r="AK73" s="236">
        <v>0.99999999999999989</v>
      </c>
      <c r="AL73" s="236">
        <v>1</v>
      </c>
      <c r="AM73" s="236">
        <v>0.99999999999999989</v>
      </c>
      <c r="AN73" s="236">
        <v>1</v>
      </c>
      <c r="AO73" s="236">
        <v>0.99999999999999978</v>
      </c>
      <c r="AP73" s="786">
        <v>0.99999999999999989</v>
      </c>
      <c r="AQ73" s="786">
        <v>1</v>
      </c>
      <c r="AR73" s="650"/>
      <c r="AS73" s="652"/>
      <c r="AT73" s="650"/>
      <c r="AU73" s="650"/>
      <c r="AV73" s="650"/>
      <c r="AW73" s="650"/>
      <c r="AX73" s="650"/>
      <c r="AY73" s="650"/>
      <c r="AZ73" s="650"/>
      <c r="BA73" s="650"/>
    </row>
    <row r="74" spans="1:53" s="221" customFormat="1">
      <c r="A74" s="650"/>
      <c r="B74" s="661"/>
      <c r="C74" s="661"/>
      <c r="D74" s="661"/>
      <c r="E74" s="661"/>
      <c r="F74" s="661"/>
      <c r="G74" s="661"/>
      <c r="H74" s="661"/>
      <c r="I74" s="661"/>
      <c r="J74" s="661"/>
      <c r="K74" s="661"/>
      <c r="L74" s="661"/>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50"/>
      <c r="AS74" s="652"/>
      <c r="AT74" s="650"/>
      <c r="AU74" s="650"/>
      <c r="AV74" s="650"/>
      <c r="AW74" s="650"/>
      <c r="AX74" s="650"/>
      <c r="AY74" s="650"/>
      <c r="AZ74" s="650"/>
      <c r="BA74" s="650"/>
    </row>
    <row r="75" spans="1:53" s="221" customFormat="1">
      <c r="A75" s="650"/>
      <c r="B75" s="661"/>
      <c r="C75" s="661"/>
      <c r="D75" s="661"/>
      <c r="E75" s="661"/>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1"/>
      <c r="AF75" s="661"/>
      <c r="AG75" s="661"/>
      <c r="AH75" s="661"/>
      <c r="AI75" s="661"/>
      <c r="AJ75" s="661"/>
      <c r="AK75" s="661"/>
      <c r="AL75" s="661"/>
      <c r="AM75" s="661"/>
      <c r="AN75" s="661"/>
      <c r="AO75" s="661"/>
      <c r="AP75" s="661"/>
      <c r="AQ75" s="661"/>
      <c r="AR75" s="650"/>
      <c r="AS75" s="652"/>
      <c r="AT75" s="650"/>
      <c r="AU75" s="650"/>
      <c r="AV75" s="650"/>
      <c r="AW75" s="650"/>
      <c r="AX75" s="650"/>
      <c r="AY75" s="650"/>
      <c r="AZ75" s="650"/>
      <c r="BA75" s="650"/>
    </row>
    <row r="76" spans="1:53" ht="25.5">
      <c r="A76" s="802" t="s">
        <v>7186</v>
      </c>
      <c r="B76" s="803"/>
      <c r="C76" s="803"/>
      <c r="D76" s="803"/>
      <c r="E76" s="803"/>
      <c r="F76" s="803"/>
      <c r="G76" s="803"/>
      <c r="H76" s="803"/>
      <c r="I76" s="803"/>
      <c r="J76" s="803"/>
      <c r="K76" s="803"/>
      <c r="L76" s="803"/>
      <c r="M76" s="803"/>
      <c r="N76" s="803"/>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4"/>
      <c r="AR76" s="652"/>
      <c r="AS76" s="230" t="s">
        <v>28</v>
      </c>
      <c r="AT76" s="650"/>
      <c r="AU76" s="650"/>
      <c r="AV76" s="650"/>
      <c r="AW76" s="650"/>
      <c r="AX76" s="650"/>
      <c r="AY76" s="650"/>
      <c r="AZ76" s="650"/>
      <c r="BA76" s="650"/>
    </row>
    <row r="77" spans="1:53" s="401" customFormat="1" ht="12.75" customHeight="1">
      <c r="A77" s="584" t="s">
        <v>4296</v>
      </c>
      <c r="B77" s="583">
        <v>29007</v>
      </c>
      <c r="C77" s="583">
        <v>29373</v>
      </c>
      <c r="D77" s="583">
        <v>29738</v>
      </c>
      <c r="E77" s="583">
        <v>30103</v>
      </c>
      <c r="F77" s="583">
        <v>30468</v>
      </c>
      <c r="G77" s="583">
        <v>30834</v>
      </c>
      <c r="H77" s="583">
        <v>31199</v>
      </c>
      <c r="I77" s="583">
        <v>31564</v>
      </c>
      <c r="J77" s="583">
        <v>31929</v>
      </c>
      <c r="K77" s="583">
        <v>32295</v>
      </c>
      <c r="L77" s="583">
        <v>32660</v>
      </c>
      <c r="M77" s="583">
        <v>33025</v>
      </c>
      <c r="N77" s="583">
        <v>33390</v>
      </c>
      <c r="O77" s="583">
        <v>33756</v>
      </c>
      <c r="P77" s="583">
        <v>34121</v>
      </c>
      <c r="Q77" s="583">
        <v>34486</v>
      </c>
      <c r="R77" s="583">
        <v>34851</v>
      </c>
      <c r="S77" s="583">
        <v>35217</v>
      </c>
      <c r="T77" s="583">
        <v>35582</v>
      </c>
      <c r="U77" s="583">
        <v>35947</v>
      </c>
      <c r="V77" s="583">
        <v>36312</v>
      </c>
      <c r="W77" s="583">
        <v>36678</v>
      </c>
      <c r="X77" s="583">
        <v>37043</v>
      </c>
      <c r="Y77" s="583">
        <v>37408</v>
      </c>
      <c r="Z77" s="583">
        <v>37773</v>
      </c>
      <c r="AA77" s="583">
        <v>38139</v>
      </c>
      <c r="AB77" s="583">
        <v>38504</v>
      </c>
      <c r="AC77" s="583">
        <v>38869</v>
      </c>
      <c r="AD77" s="583">
        <v>39234</v>
      </c>
      <c r="AE77" s="583">
        <v>39600</v>
      </c>
      <c r="AF77" s="583">
        <v>39965</v>
      </c>
      <c r="AG77" s="583">
        <v>40330</v>
      </c>
      <c r="AH77" s="583">
        <v>40695</v>
      </c>
      <c r="AI77" s="583">
        <v>41061</v>
      </c>
      <c r="AJ77" s="583">
        <v>41426</v>
      </c>
      <c r="AK77" s="583">
        <v>41791</v>
      </c>
      <c r="AL77" s="583">
        <v>42156</v>
      </c>
      <c r="AM77" s="583">
        <v>42522</v>
      </c>
      <c r="AN77" s="583">
        <v>42887</v>
      </c>
      <c r="AO77" s="583">
        <v>43252</v>
      </c>
      <c r="AP77" s="583">
        <v>43617</v>
      </c>
      <c r="AQ77" s="591">
        <v>43983</v>
      </c>
      <c r="AR77" s="662"/>
      <c r="AS77" s="663" t="s">
        <v>4271</v>
      </c>
      <c r="AT77" s="662"/>
      <c r="AU77" s="662"/>
      <c r="AV77" s="662"/>
      <c r="AW77" s="662"/>
      <c r="AX77" s="662"/>
      <c r="AY77" s="662"/>
      <c r="AZ77" s="662"/>
      <c r="BA77" s="662"/>
    </row>
    <row r="78" spans="1:53">
      <c r="A78" s="214" t="s">
        <v>4269</v>
      </c>
      <c r="B78" s="135">
        <v>21.8</v>
      </c>
      <c r="C78" s="135">
        <v>24</v>
      </c>
      <c r="D78" s="135">
        <v>26.3</v>
      </c>
      <c r="E78" s="135">
        <v>29.3</v>
      </c>
      <c r="F78" s="135">
        <v>32.299999999999997</v>
      </c>
      <c r="G78" s="135">
        <v>34.9</v>
      </c>
      <c r="H78" s="135">
        <v>36.5</v>
      </c>
      <c r="I78" s="135">
        <v>38.799999999999997</v>
      </c>
      <c r="J78" s="135">
        <v>41.6</v>
      </c>
      <c r="K78" s="135">
        <v>44.6</v>
      </c>
      <c r="L78" s="135">
        <v>48.7</v>
      </c>
      <c r="M78" s="135">
        <v>51.7</v>
      </c>
      <c r="N78" s="135">
        <v>53.2</v>
      </c>
      <c r="O78" s="135">
        <v>54</v>
      </c>
      <c r="P78" s="135">
        <v>54.5</v>
      </c>
      <c r="Q78" s="135">
        <v>55.1</v>
      </c>
      <c r="R78" s="135">
        <v>56.3</v>
      </c>
      <c r="S78" s="135">
        <v>57.8</v>
      </c>
      <c r="T78" s="135">
        <v>58.6</v>
      </c>
      <c r="U78" s="135">
        <v>59.3</v>
      </c>
      <c r="V78" s="135">
        <v>59.5</v>
      </c>
      <c r="W78" s="135">
        <v>61</v>
      </c>
      <c r="X78" s="135">
        <v>63.9</v>
      </c>
      <c r="Y78" s="135">
        <v>65.7</v>
      </c>
      <c r="Z78" s="135">
        <v>67.7</v>
      </c>
      <c r="AA78" s="135">
        <v>70</v>
      </c>
      <c r="AB78" s="135">
        <v>72.599999999999994</v>
      </c>
      <c r="AC78" s="135">
        <v>76.3</v>
      </c>
      <c r="AD78" s="135">
        <v>80.2</v>
      </c>
      <c r="AE78" s="135">
        <v>83.8</v>
      </c>
      <c r="AF78" s="135">
        <v>88</v>
      </c>
      <c r="AG78" s="135">
        <v>89</v>
      </c>
      <c r="AH78" s="135">
        <v>94.6</v>
      </c>
      <c r="AI78" s="135">
        <v>96.3</v>
      </c>
      <c r="AJ78" s="135">
        <v>96.2</v>
      </c>
      <c r="AK78" s="135">
        <v>97.6</v>
      </c>
      <c r="AL78" s="135">
        <v>96.9</v>
      </c>
      <c r="AM78" s="135">
        <v>96.4</v>
      </c>
      <c r="AN78" s="135">
        <v>100</v>
      </c>
      <c r="AO78" s="135">
        <v>101.8</v>
      </c>
      <c r="AP78" s="135">
        <f>AO78+(AO78*(0.5/100))</f>
        <v>102.309</v>
      </c>
      <c r="AQ78" s="592">
        <f>AP78+(AP78*(1/100))</f>
        <v>103.33208999999999</v>
      </c>
      <c r="AR78" s="650"/>
      <c r="AS78" s="664" t="s">
        <v>7201</v>
      </c>
      <c r="AT78" s="650"/>
      <c r="AU78" s="650"/>
      <c r="AV78" s="650"/>
      <c r="AW78" s="650"/>
      <c r="AX78" s="650"/>
      <c r="AY78" s="650"/>
      <c r="AZ78" s="650"/>
      <c r="BA78" s="650"/>
    </row>
    <row r="79" spans="1:53" s="118" customFormat="1">
      <c r="A79" s="214" t="s">
        <v>7169</v>
      </c>
      <c r="B79" s="135">
        <v>0.21414538310412576</v>
      </c>
      <c r="C79" s="135">
        <v>0.23575638506876229</v>
      </c>
      <c r="D79" s="135">
        <v>0.25834970530451867</v>
      </c>
      <c r="E79" s="135">
        <v>0.28781925343811399</v>
      </c>
      <c r="F79" s="135">
        <v>0.31728880157170919</v>
      </c>
      <c r="G79" s="135">
        <v>0.34282907662082512</v>
      </c>
      <c r="H79" s="135">
        <v>0.35854616895874264</v>
      </c>
      <c r="I79" s="135">
        <v>0.38113948919449903</v>
      </c>
      <c r="J79" s="135">
        <v>0.40864440078585462</v>
      </c>
      <c r="K79" s="135">
        <v>0.43811394891944994</v>
      </c>
      <c r="L79" s="135">
        <v>0.4783889980353635</v>
      </c>
      <c r="M79" s="135">
        <v>0.50785854616895876</v>
      </c>
      <c r="N79" s="135">
        <v>0.52259332023575644</v>
      </c>
      <c r="O79" s="135">
        <v>0.53045186640471509</v>
      </c>
      <c r="P79" s="135">
        <v>0.53536345776031435</v>
      </c>
      <c r="Q79" s="135">
        <v>0.54125736738703345</v>
      </c>
      <c r="R79" s="135">
        <v>0.55304518664047153</v>
      </c>
      <c r="S79" s="135">
        <v>0.5677799607072691</v>
      </c>
      <c r="T79" s="135">
        <v>0.57563850687622797</v>
      </c>
      <c r="U79" s="135">
        <v>0.58251473477406679</v>
      </c>
      <c r="V79" s="135">
        <v>0.58447937131630645</v>
      </c>
      <c r="W79" s="135">
        <v>0.59921414538310414</v>
      </c>
      <c r="X79" s="135">
        <v>0.62770137524557956</v>
      </c>
      <c r="Y79" s="135">
        <v>0.64538310412573674</v>
      </c>
      <c r="Z79" s="135">
        <v>0.66502946954813369</v>
      </c>
      <c r="AA79" s="135">
        <v>0.68762278978389002</v>
      </c>
      <c r="AB79" s="135">
        <v>0.71316306483300584</v>
      </c>
      <c r="AC79" s="135">
        <v>0.74950884086444003</v>
      </c>
      <c r="AD79" s="135">
        <v>0.78781925343811399</v>
      </c>
      <c r="AE79" s="135">
        <v>0.82318271119842834</v>
      </c>
      <c r="AF79" s="135">
        <v>0.86444007858546168</v>
      </c>
      <c r="AG79" s="135">
        <v>0.8742632612966601</v>
      </c>
      <c r="AH79" s="135">
        <v>0.92927308447937129</v>
      </c>
      <c r="AI79" s="135">
        <v>0.94597249508840864</v>
      </c>
      <c r="AJ79" s="135">
        <v>0.94499017681728881</v>
      </c>
      <c r="AK79" s="135">
        <v>0.95874263261296655</v>
      </c>
      <c r="AL79" s="135">
        <v>0.95186640471512773</v>
      </c>
      <c r="AM79" s="135">
        <v>0.94695481335952858</v>
      </c>
      <c r="AN79" s="135">
        <v>0.98231827111984282</v>
      </c>
      <c r="AO79" s="135">
        <v>1</v>
      </c>
      <c r="AP79" s="135">
        <v>1.0049999999999999</v>
      </c>
      <c r="AQ79" s="592">
        <v>1.01505</v>
      </c>
      <c r="AR79" s="650"/>
      <c r="AS79" s="652" t="s">
        <v>7202</v>
      </c>
      <c r="AT79" s="650"/>
      <c r="AU79" s="650"/>
      <c r="AV79" s="650"/>
      <c r="AW79" s="650"/>
      <c r="AX79" s="650"/>
      <c r="AY79" s="650"/>
      <c r="AZ79" s="650"/>
      <c r="BA79" s="650"/>
    </row>
    <row r="80" spans="1:53" s="118" customFormat="1">
      <c r="A80" s="581"/>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650"/>
      <c r="AP80" s="323" t="s">
        <v>1015</v>
      </c>
      <c r="AQ80" s="414" t="s">
        <v>1015</v>
      </c>
      <c r="AR80" s="650"/>
      <c r="AS80" s="665" t="s">
        <v>4216</v>
      </c>
      <c r="AT80" s="650"/>
      <c r="AU80" s="650"/>
      <c r="AV80" s="650"/>
      <c r="AW80" s="650"/>
      <c r="AX80" s="650"/>
      <c r="AY80" s="650"/>
      <c r="AZ80" s="650"/>
      <c r="BA80" s="650"/>
    </row>
    <row r="81" spans="1:53" s="187" customFormat="1">
      <c r="A81" s="547" t="s">
        <v>260</v>
      </c>
      <c r="B81" s="548" t="s">
        <v>64</v>
      </c>
      <c r="C81" s="548" t="s">
        <v>65</v>
      </c>
      <c r="D81" s="548" t="s">
        <v>66</v>
      </c>
      <c r="E81" s="548" t="s">
        <v>67</v>
      </c>
      <c r="F81" s="548" t="s">
        <v>68</v>
      </c>
      <c r="G81" s="548" t="s">
        <v>69</v>
      </c>
      <c r="H81" s="548" t="s">
        <v>70</v>
      </c>
      <c r="I81" s="548" t="s">
        <v>71</v>
      </c>
      <c r="J81" s="548" t="s">
        <v>72</v>
      </c>
      <c r="K81" s="548" t="s">
        <v>73</v>
      </c>
      <c r="L81" s="548" t="s">
        <v>1</v>
      </c>
      <c r="M81" s="548" t="s">
        <v>2</v>
      </c>
      <c r="N81" s="548" t="s">
        <v>3</v>
      </c>
      <c r="O81" s="548" t="s">
        <v>4</v>
      </c>
      <c r="P81" s="548" t="s">
        <v>5</v>
      </c>
      <c r="Q81" s="548" t="s">
        <v>6</v>
      </c>
      <c r="R81" s="548" t="s">
        <v>7</v>
      </c>
      <c r="S81" s="548" t="s">
        <v>8</v>
      </c>
      <c r="T81" s="548" t="s">
        <v>9</v>
      </c>
      <c r="U81" s="548" t="s">
        <v>10</v>
      </c>
      <c r="V81" s="548" t="s">
        <v>11</v>
      </c>
      <c r="W81" s="548" t="s">
        <v>12</v>
      </c>
      <c r="X81" s="548" t="s">
        <v>13</v>
      </c>
      <c r="Y81" s="548" t="s">
        <v>14</v>
      </c>
      <c r="Z81" s="548" t="s">
        <v>15</v>
      </c>
      <c r="AA81" s="548" t="s">
        <v>16</v>
      </c>
      <c r="AB81" s="548" t="s">
        <v>17</v>
      </c>
      <c r="AC81" s="548" t="s">
        <v>18</v>
      </c>
      <c r="AD81" s="548" t="s">
        <v>19</v>
      </c>
      <c r="AE81" s="548" t="s">
        <v>20</v>
      </c>
      <c r="AF81" s="548" t="s">
        <v>21</v>
      </c>
      <c r="AG81" s="548" t="s">
        <v>22</v>
      </c>
      <c r="AH81" s="548" t="s">
        <v>23</v>
      </c>
      <c r="AI81" s="548" t="s">
        <v>24</v>
      </c>
      <c r="AJ81" s="548" t="s">
        <v>25</v>
      </c>
      <c r="AK81" s="548" t="s">
        <v>26</v>
      </c>
      <c r="AL81" s="548" t="s">
        <v>27</v>
      </c>
      <c r="AM81" s="548" t="s">
        <v>62</v>
      </c>
      <c r="AN81" s="548" t="s">
        <v>63</v>
      </c>
      <c r="AO81" s="548" t="s">
        <v>938</v>
      </c>
      <c r="AP81" s="593" t="s">
        <v>3968</v>
      </c>
      <c r="AQ81" s="593" t="s">
        <v>3969</v>
      </c>
      <c r="AR81" s="650"/>
      <c r="AS81" s="665" t="s">
        <v>4215</v>
      </c>
      <c r="AT81" s="650"/>
      <c r="AU81" s="650"/>
      <c r="AV81" s="650"/>
      <c r="AW81" s="650"/>
      <c r="AX81" s="650"/>
      <c r="AY81" s="650"/>
      <c r="AZ81" s="650"/>
      <c r="BA81" s="650"/>
    </row>
    <row r="82" spans="1:53" s="187" customFormat="1" ht="25.5">
      <c r="A82" s="268" t="s">
        <v>7172</v>
      </c>
      <c r="B82" s="268">
        <v>689.2</v>
      </c>
      <c r="C82" s="268">
        <v>778.1</v>
      </c>
      <c r="D82" s="268">
        <v>894.6</v>
      </c>
      <c r="E82" s="268">
        <v>1011.4999999999999</v>
      </c>
      <c r="F82" s="268">
        <v>1162.7</v>
      </c>
      <c r="G82" s="268">
        <v>1252.3</v>
      </c>
      <c r="H82" s="268">
        <v>1432.3</v>
      </c>
      <c r="I82" s="268">
        <v>1716.1</v>
      </c>
      <c r="J82" s="268">
        <v>1869</v>
      </c>
      <c r="K82" s="268">
        <v>1936</v>
      </c>
      <c r="L82" s="268">
        <v>2065.6000000000004</v>
      </c>
      <c r="M82" s="268">
        <v>2273.5</v>
      </c>
      <c r="N82" s="268">
        <v>2479.056295545</v>
      </c>
      <c r="O82" s="268">
        <v>2801.6034792699998</v>
      </c>
      <c r="P82" s="268">
        <v>3114.4917800399999</v>
      </c>
      <c r="Q82" s="268">
        <v>3449.0266350000002</v>
      </c>
      <c r="R82" s="268">
        <v>3559.38243754</v>
      </c>
      <c r="S82" s="268">
        <v>3833.9758131400004</v>
      </c>
      <c r="T82" s="268">
        <v>3713.22324867</v>
      </c>
      <c r="U82" s="268">
        <v>3685.2640952350002</v>
      </c>
      <c r="V82" s="268">
        <v>3764.2758677649999</v>
      </c>
      <c r="W82" s="268">
        <v>3972.4560246949995</v>
      </c>
      <c r="X82" s="268">
        <v>4168.8839699999999</v>
      </c>
      <c r="Y82" s="268">
        <v>4573.3639519999997</v>
      </c>
      <c r="Z82" s="268">
        <v>4916.1914731800007</v>
      </c>
      <c r="AA82" s="268">
        <v>5579.3063830399997</v>
      </c>
      <c r="AB82" s="268">
        <v>5156.4893679999996</v>
      </c>
      <c r="AC82" s="268">
        <v>6051.8811429999996</v>
      </c>
      <c r="AD82" s="268">
        <v>6567.9775560000007</v>
      </c>
      <c r="AE82" s="268">
        <v>6663.4670110000006</v>
      </c>
      <c r="AF82" s="268">
        <v>7442.4227750000009</v>
      </c>
      <c r="AG82" s="268">
        <v>8317.8092519999991</v>
      </c>
      <c r="AH82" s="268">
        <v>8875.5372729999999</v>
      </c>
      <c r="AI82" s="268">
        <v>10063.841719</v>
      </c>
      <c r="AJ82" s="268">
        <v>9860.9799399999993</v>
      </c>
      <c r="AK82" s="268">
        <v>9851.1370079999997</v>
      </c>
      <c r="AL82" s="268">
        <v>9835.4773994099996</v>
      </c>
      <c r="AM82" s="268">
        <v>9615.8769567799991</v>
      </c>
      <c r="AN82" s="268">
        <v>9501.8156506900013</v>
      </c>
      <c r="AO82" s="268">
        <v>10285.775576320002</v>
      </c>
      <c r="AP82" s="594">
        <v>9396.2470014500013</v>
      </c>
      <c r="AQ82" s="594">
        <v>9635.8247564499998</v>
      </c>
      <c r="AR82" s="650"/>
      <c r="AS82" s="666" t="s">
        <v>7207</v>
      </c>
      <c r="AT82" s="650"/>
      <c r="AU82" s="650"/>
      <c r="AV82" s="650"/>
      <c r="AW82" s="650"/>
      <c r="AX82" s="650"/>
      <c r="AY82" s="650"/>
      <c r="AZ82" s="650"/>
      <c r="BA82" s="650"/>
    </row>
    <row r="83" spans="1:53" s="221" customFormat="1" ht="19.5" customHeight="1">
      <c r="A83" s="224" t="s">
        <v>7170</v>
      </c>
      <c r="B83" s="232">
        <v>3218.3743119266055</v>
      </c>
      <c r="C83" s="232">
        <v>3300.4408333333331</v>
      </c>
      <c r="D83" s="232">
        <v>3462.7482889733842</v>
      </c>
      <c r="E83" s="232">
        <v>3514.3583617747431</v>
      </c>
      <c r="F83" s="232">
        <v>3664.484829721363</v>
      </c>
      <c r="G83" s="232">
        <v>3652.8406876790832</v>
      </c>
      <c r="H83" s="232">
        <v>3994.7435616438356</v>
      </c>
      <c r="I83" s="232">
        <v>4502.5510309278343</v>
      </c>
      <c r="J83" s="232">
        <v>4573.6586538461534</v>
      </c>
      <c r="K83" s="232">
        <v>4418.941704035874</v>
      </c>
      <c r="L83" s="232">
        <v>4317.8250513347029</v>
      </c>
      <c r="M83" s="232">
        <v>4476.6402321083169</v>
      </c>
      <c r="N83" s="232">
        <v>4743.758099369943</v>
      </c>
      <c r="O83" s="232">
        <v>5281.5413738830739</v>
      </c>
      <c r="P83" s="232">
        <v>5817.5277652857239</v>
      </c>
      <c r="Q83" s="232">
        <v>6372.2488465154265</v>
      </c>
      <c r="R83" s="232">
        <v>6435.9703755163764</v>
      </c>
      <c r="S83" s="232">
        <v>6752.5733179524577</v>
      </c>
      <c r="T83" s="232">
        <v>6450.6164968362791</v>
      </c>
      <c r="U83" s="232">
        <v>6326.4736069970158</v>
      </c>
      <c r="V83" s="232">
        <v>6440.3913166130587</v>
      </c>
      <c r="W83" s="232">
        <v>6629.4430051467371</v>
      </c>
      <c r="X83" s="232">
        <v>6641.5084216901405</v>
      </c>
      <c r="Y83" s="232">
        <v>7086.2777825509893</v>
      </c>
      <c r="Z83" s="232">
        <v>7392.4415357418611</v>
      </c>
      <c r="AA83" s="232">
        <v>8113.9055684781706</v>
      </c>
      <c r="AB83" s="232">
        <v>7230.4492790964186</v>
      </c>
      <c r="AC83" s="232">
        <v>8074.4626521284408</v>
      </c>
      <c r="AD83" s="232">
        <v>8336.9091670922699</v>
      </c>
      <c r="AE83" s="232">
        <v>8094.7606410477329</v>
      </c>
      <c r="AF83" s="232">
        <v>8609.5299828977277</v>
      </c>
      <c r="AG83" s="232">
        <v>9514.0784477932575</v>
      </c>
      <c r="AH83" s="232">
        <v>9551.0538519175479</v>
      </c>
      <c r="AI83" s="232">
        <v>10638.619802639667</v>
      </c>
      <c r="AJ83" s="232">
        <v>10435.007878295217</v>
      </c>
      <c r="AK83" s="232">
        <v>10275.058887442623</v>
      </c>
      <c r="AL83" s="232">
        <v>10332.833841691825</v>
      </c>
      <c r="AM83" s="232">
        <v>10154.525665977219</v>
      </c>
      <c r="AN83" s="232">
        <v>9672.8483324024219</v>
      </c>
      <c r="AO83" s="232">
        <v>10285.775576320002</v>
      </c>
      <c r="AP83" s="567">
        <v>9349.4995039303503</v>
      </c>
      <c r="AQ83" s="567">
        <v>9492.9557720801931</v>
      </c>
      <c r="AR83" s="650"/>
      <c r="AS83" s="667" t="s">
        <v>7203</v>
      </c>
      <c r="AT83" s="650"/>
      <c r="AU83" s="650"/>
      <c r="AV83" s="650"/>
      <c r="AW83" s="650"/>
      <c r="AX83" s="650"/>
      <c r="AY83" s="650"/>
      <c r="AZ83" s="650"/>
      <c r="BA83" s="650"/>
    </row>
    <row r="84" spans="1:53">
      <c r="A84" s="214"/>
      <c r="B84" s="668"/>
      <c r="C84" s="668"/>
      <c r="D84" s="668"/>
      <c r="E84" s="668"/>
      <c r="F84" s="668"/>
      <c r="G84" s="668"/>
      <c r="H84" s="668"/>
      <c r="I84" s="668"/>
      <c r="J84" s="668"/>
      <c r="K84" s="668"/>
      <c r="L84" s="668"/>
      <c r="M84" s="668"/>
      <c r="N84" s="668"/>
      <c r="O84" s="668"/>
      <c r="P84" s="668"/>
      <c r="Q84" s="668"/>
      <c r="R84" s="668"/>
      <c r="S84" s="668"/>
      <c r="T84" s="668"/>
      <c r="U84" s="668"/>
      <c r="V84" s="668"/>
      <c r="W84" s="668"/>
      <c r="X84" s="668"/>
      <c r="Y84" s="668"/>
      <c r="Z84" s="668"/>
      <c r="AA84" s="668"/>
      <c r="AB84" s="668"/>
      <c r="AC84" s="668"/>
      <c r="AD84" s="668"/>
      <c r="AE84" s="668"/>
      <c r="AF84" s="668"/>
      <c r="AG84" s="668"/>
      <c r="AH84" s="668"/>
      <c r="AI84" s="668"/>
      <c r="AJ84" s="668"/>
      <c r="AK84" s="668"/>
      <c r="AL84" s="668"/>
      <c r="AM84" s="668"/>
      <c r="AN84" s="652"/>
      <c r="AO84" s="652"/>
      <c r="AP84" s="652"/>
      <c r="AQ84" s="652"/>
      <c r="AR84" s="652"/>
      <c r="AS84" s="669" t="s">
        <v>4268</v>
      </c>
      <c r="AT84" s="650"/>
      <c r="AU84" s="650"/>
      <c r="AV84" s="650"/>
      <c r="AW84" s="650"/>
      <c r="AX84" s="650"/>
      <c r="AY84" s="650"/>
      <c r="AZ84" s="650"/>
      <c r="BA84" s="650"/>
    </row>
    <row r="85" spans="1:53" s="121" customFormat="1">
      <c r="A85" s="214"/>
      <c r="B85" s="668"/>
      <c r="C85" s="668"/>
      <c r="D85" s="668"/>
      <c r="E85" s="668"/>
      <c r="F85" s="668"/>
      <c r="G85" s="668"/>
      <c r="H85" s="668"/>
      <c r="I85" s="668"/>
      <c r="J85" s="668"/>
      <c r="K85" s="668"/>
      <c r="L85" s="668"/>
      <c r="M85" s="668"/>
      <c r="N85" s="668"/>
      <c r="O85" s="668"/>
      <c r="P85" s="668"/>
      <c r="Q85" s="668"/>
      <c r="R85" s="668"/>
      <c r="S85" s="668"/>
      <c r="T85" s="668"/>
      <c r="U85" s="668"/>
      <c r="V85" s="668"/>
      <c r="W85" s="668"/>
      <c r="X85" s="668"/>
      <c r="Y85" s="668"/>
      <c r="Z85" s="668"/>
      <c r="AA85" s="668"/>
      <c r="AB85" s="668"/>
      <c r="AC85" s="668"/>
      <c r="AD85" s="668"/>
      <c r="AE85" s="668"/>
      <c r="AF85" s="668"/>
      <c r="AG85" s="668"/>
      <c r="AH85" s="668"/>
      <c r="AI85" s="668"/>
      <c r="AJ85" s="668"/>
      <c r="AK85" s="668"/>
      <c r="AL85" s="668"/>
      <c r="AM85" s="668"/>
      <c r="AN85" s="652"/>
      <c r="AO85" s="652"/>
      <c r="AP85" s="652"/>
      <c r="AQ85" s="652"/>
      <c r="AR85" s="652"/>
      <c r="AS85" s="670" t="s">
        <v>4263</v>
      </c>
      <c r="AT85" s="652"/>
      <c r="AU85" s="652"/>
      <c r="AV85" s="652"/>
      <c r="AW85" s="652"/>
      <c r="AX85" s="652"/>
      <c r="AY85" s="652"/>
      <c r="AZ85" s="652"/>
      <c r="BA85" s="652"/>
    </row>
    <row r="86" spans="1:53" s="121" customFormat="1">
      <c r="A86" s="802" t="s">
        <v>7190</v>
      </c>
      <c r="B86" s="805"/>
      <c r="C86" s="805"/>
      <c r="D86" s="805"/>
      <c r="E86" s="805"/>
      <c r="F86" s="805"/>
      <c r="G86" s="805"/>
      <c r="H86" s="805"/>
      <c r="I86" s="805"/>
      <c r="J86" s="805"/>
      <c r="K86" s="805"/>
      <c r="L86" s="805"/>
      <c r="M86" s="805"/>
      <c r="N86" s="805"/>
      <c r="O86" s="805"/>
      <c r="P86" s="805"/>
      <c r="Q86" s="805"/>
      <c r="R86" s="805"/>
      <c r="S86" s="805"/>
      <c r="T86" s="805"/>
      <c r="U86" s="805"/>
      <c r="V86" s="805"/>
      <c r="W86" s="805"/>
      <c r="X86" s="805"/>
      <c r="Y86" s="805"/>
      <c r="Z86" s="805"/>
      <c r="AA86" s="805"/>
      <c r="AB86" s="805"/>
      <c r="AC86" s="805"/>
      <c r="AD86" s="805"/>
      <c r="AE86" s="805"/>
      <c r="AF86" s="805"/>
      <c r="AG86" s="805"/>
      <c r="AH86" s="805"/>
      <c r="AI86" s="805"/>
      <c r="AJ86" s="805"/>
      <c r="AK86" s="805"/>
      <c r="AL86" s="805"/>
      <c r="AM86" s="805"/>
      <c r="AN86" s="805"/>
      <c r="AO86" s="805"/>
      <c r="AP86" s="805"/>
      <c r="AQ86" s="805"/>
      <c r="AR86" s="806"/>
      <c r="AS86" s="230" t="s">
        <v>28</v>
      </c>
      <c r="AT86" s="652"/>
      <c r="AU86" s="652"/>
      <c r="AV86" s="652"/>
      <c r="AW86" s="652"/>
      <c r="AX86" s="652"/>
      <c r="AY86" s="652"/>
      <c r="AZ86" s="652"/>
      <c r="BA86" s="652"/>
    </row>
    <row r="87" spans="1:53" s="118" customFormat="1">
      <c r="A87" s="807" t="s">
        <v>4296</v>
      </c>
      <c r="B87" s="137">
        <v>29007</v>
      </c>
      <c r="C87" s="137">
        <v>29373</v>
      </c>
      <c r="D87" s="137">
        <v>29738</v>
      </c>
      <c r="E87" s="137">
        <v>30103</v>
      </c>
      <c r="F87" s="137">
        <v>30468</v>
      </c>
      <c r="G87" s="137">
        <v>30834</v>
      </c>
      <c r="H87" s="137">
        <v>31199</v>
      </c>
      <c r="I87" s="137">
        <v>31564</v>
      </c>
      <c r="J87" s="137">
        <v>31929</v>
      </c>
      <c r="K87" s="137">
        <v>32295</v>
      </c>
      <c r="L87" s="137">
        <v>32660</v>
      </c>
      <c r="M87" s="137">
        <v>33025</v>
      </c>
      <c r="N87" s="137">
        <v>33390</v>
      </c>
      <c r="O87" s="137">
        <v>33756</v>
      </c>
      <c r="P87" s="137">
        <v>34121</v>
      </c>
      <c r="Q87" s="137">
        <v>34486</v>
      </c>
      <c r="R87" s="137">
        <v>34851</v>
      </c>
      <c r="S87" s="137">
        <v>35217</v>
      </c>
      <c r="T87" s="137">
        <v>35582</v>
      </c>
      <c r="U87" s="137">
        <v>35947</v>
      </c>
      <c r="V87" s="137">
        <v>36312</v>
      </c>
      <c r="W87" s="137">
        <v>36678</v>
      </c>
      <c r="X87" s="137">
        <v>37043</v>
      </c>
      <c r="Y87" s="137">
        <v>37408</v>
      </c>
      <c r="Z87" s="137">
        <v>37773</v>
      </c>
      <c r="AA87" s="137">
        <v>38139</v>
      </c>
      <c r="AB87" s="137">
        <v>38504</v>
      </c>
      <c r="AC87" s="137">
        <v>38869</v>
      </c>
      <c r="AD87" s="137">
        <v>39234</v>
      </c>
      <c r="AE87" s="137">
        <v>39600</v>
      </c>
      <c r="AF87" s="137">
        <v>39965</v>
      </c>
      <c r="AG87" s="137">
        <v>40330</v>
      </c>
      <c r="AH87" s="137">
        <v>40695</v>
      </c>
      <c r="AI87" s="137">
        <v>41061</v>
      </c>
      <c r="AJ87" s="137">
        <v>41426</v>
      </c>
      <c r="AK87" s="137">
        <v>41791</v>
      </c>
      <c r="AL87" s="137">
        <v>42156</v>
      </c>
      <c r="AM87" s="137">
        <v>42522</v>
      </c>
      <c r="AN87" s="137">
        <v>42887</v>
      </c>
      <c r="AO87" s="137">
        <v>43252</v>
      </c>
      <c r="AP87" s="137">
        <v>43617</v>
      </c>
      <c r="AQ87" s="595">
        <v>43983</v>
      </c>
      <c r="AR87" s="816"/>
      <c r="AS87" s="665" t="s">
        <v>7206</v>
      </c>
      <c r="AT87" s="652"/>
      <c r="AU87" s="650"/>
      <c r="AV87" s="650"/>
      <c r="AW87" s="650"/>
      <c r="AX87" s="650"/>
      <c r="AY87" s="650"/>
      <c r="AZ87" s="650"/>
      <c r="BA87" s="650"/>
    </row>
    <row r="88" spans="1:53">
      <c r="A88" s="807" t="s">
        <v>958</v>
      </c>
      <c r="B88" s="809">
        <v>118587</v>
      </c>
      <c r="C88" s="809">
        <v>134424</v>
      </c>
      <c r="D88" s="809">
        <v>152143</v>
      </c>
      <c r="E88" s="809">
        <v>175615</v>
      </c>
      <c r="F88" s="809">
        <v>189157</v>
      </c>
      <c r="G88" s="809">
        <v>213378</v>
      </c>
      <c r="H88" s="809">
        <v>234973</v>
      </c>
      <c r="I88" s="809">
        <v>260242</v>
      </c>
      <c r="J88" s="809">
        <v>285706</v>
      </c>
      <c r="K88" s="809">
        <v>323892</v>
      </c>
      <c r="L88" s="809">
        <v>367526</v>
      </c>
      <c r="M88" s="809">
        <v>403852</v>
      </c>
      <c r="N88" s="809">
        <v>414473</v>
      </c>
      <c r="O88" s="809">
        <v>422433</v>
      </c>
      <c r="P88" s="809">
        <v>443383</v>
      </c>
      <c r="Q88" s="809">
        <v>465753</v>
      </c>
      <c r="R88" s="809">
        <v>494567</v>
      </c>
      <c r="S88" s="809">
        <v>527599</v>
      </c>
      <c r="T88" s="809">
        <v>555291</v>
      </c>
      <c r="U88" s="809">
        <v>588097</v>
      </c>
      <c r="V88" s="809">
        <v>620141</v>
      </c>
      <c r="W88" s="809">
        <v>661159</v>
      </c>
      <c r="X88" s="809">
        <v>705066</v>
      </c>
      <c r="Y88" s="809">
        <v>754253</v>
      </c>
      <c r="Z88" s="809">
        <v>800960</v>
      </c>
      <c r="AA88" s="809">
        <v>861039</v>
      </c>
      <c r="AB88" s="809">
        <v>922371</v>
      </c>
      <c r="AC88" s="809">
        <v>996430</v>
      </c>
      <c r="AD88" s="809">
        <v>1086593</v>
      </c>
      <c r="AE88" s="809">
        <v>1177313</v>
      </c>
      <c r="AF88" s="809">
        <v>1260145</v>
      </c>
      <c r="AG88" s="809">
        <v>1301211</v>
      </c>
      <c r="AH88" s="809">
        <v>1416622</v>
      </c>
      <c r="AI88" s="809">
        <v>1499458</v>
      </c>
      <c r="AJ88" s="809">
        <v>1536307</v>
      </c>
      <c r="AK88" s="809">
        <v>1598530</v>
      </c>
      <c r="AL88" s="809">
        <v>1624392</v>
      </c>
      <c r="AM88" s="809">
        <v>1662337</v>
      </c>
      <c r="AN88" s="809">
        <v>1764512</v>
      </c>
      <c r="AO88" s="809">
        <v>1848103</v>
      </c>
      <c r="AP88" s="809">
        <f>AO88+(AO88*(5/100))</f>
        <v>1940508.15</v>
      </c>
      <c r="AQ88" s="671">
        <f>AP88+(AP88*(3.25/100))</f>
        <v>2003574.664875</v>
      </c>
      <c r="AR88" s="808"/>
      <c r="AS88" s="672" t="s">
        <v>7204</v>
      </c>
      <c r="AT88" s="650"/>
      <c r="AU88" s="650"/>
      <c r="AV88" s="650"/>
      <c r="AW88" s="650"/>
      <c r="AX88" s="650"/>
      <c r="AY88" s="650"/>
      <c r="AZ88" s="650"/>
      <c r="BA88" s="650"/>
    </row>
    <row r="89" spans="1:53" s="118" customFormat="1">
      <c r="A89" s="810"/>
      <c r="B89" s="811"/>
      <c r="C89" s="811"/>
      <c r="D89" s="811"/>
      <c r="E89" s="811"/>
      <c r="F89" s="811"/>
      <c r="G89" s="811"/>
      <c r="H89" s="811"/>
      <c r="I89" s="811"/>
      <c r="J89" s="811"/>
      <c r="K89" s="811"/>
      <c r="L89" s="811"/>
      <c r="M89" s="81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2"/>
      <c r="AP89" s="323" t="s">
        <v>1015</v>
      </c>
      <c r="AQ89" s="323" t="s">
        <v>1015</v>
      </c>
      <c r="AR89" s="808"/>
      <c r="AS89" s="652" t="s">
        <v>7205</v>
      </c>
      <c r="AT89" s="650"/>
      <c r="AU89" s="650"/>
      <c r="AV89" s="650"/>
      <c r="AW89" s="650"/>
      <c r="AX89" s="650"/>
      <c r="AY89" s="650"/>
      <c r="AZ89" s="650"/>
      <c r="BA89" s="650"/>
    </row>
    <row r="90" spans="1:53" s="187" customFormat="1" ht="24.75" customHeight="1">
      <c r="A90" s="813" t="s">
        <v>260</v>
      </c>
      <c r="B90" s="324" t="s">
        <v>64</v>
      </c>
      <c r="C90" s="324" t="s">
        <v>65</v>
      </c>
      <c r="D90" s="324" t="s">
        <v>66</v>
      </c>
      <c r="E90" s="324" t="s">
        <v>67</v>
      </c>
      <c r="F90" s="324" t="s">
        <v>68</v>
      </c>
      <c r="G90" s="324" t="s">
        <v>69</v>
      </c>
      <c r="H90" s="324" t="s">
        <v>70</v>
      </c>
      <c r="I90" s="324" t="s">
        <v>71</v>
      </c>
      <c r="J90" s="324" t="s">
        <v>72</v>
      </c>
      <c r="K90" s="324" t="s">
        <v>73</v>
      </c>
      <c r="L90" s="324" t="s">
        <v>1</v>
      </c>
      <c r="M90" s="324" t="s">
        <v>2</v>
      </c>
      <c r="N90" s="324" t="s">
        <v>3</v>
      </c>
      <c r="O90" s="324" t="s">
        <v>4</v>
      </c>
      <c r="P90" s="324" t="s">
        <v>5</v>
      </c>
      <c r="Q90" s="324" t="s">
        <v>6</v>
      </c>
      <c r="R90" s="324" t="s">
        <v>7</v>
      </c>
      <c r="S90" s="324" t="s">
        <v>8</v>
      </c>
      <c r="T90" s="324" t="s">
        <v>9</v>
      </c>
      <c r="U90" s="324" t="s">
        <v>10</v>
      </c>
      <c r="V90" s="324" t="s">
        <v>11</v>
      </c>
      <c r="W90" s="324" t="s">
        <v>12</v>
      </c>
      <c r="X90" s="324" t="s">
        <v>13</v>
      </c>
      <c r="Y90" s="324" t="s">
        <v>14</v>
      </c>
      <c r="Z90" s="324" t="s">
        <v>15</v>
      </c>
      <c r="AA90" s="324" t="s">
        <v>16</v>
      </c>
      <c r="AB90" s="324" t="s">
        <v>17</v>
      </c>
      <c r="AC90" s="324" t="s">
        <v>18</v>
      </c>
      <c r="AD90" s="324" t="s">
        <v>19</v>
      </c>
      <c r="AE90" s="324" t="s">
        <v>20</v>
      </c>
      <c r="AF90" s="324" t="s">
        <v>21</v>
      </c>
      <c r="AG90" s="324" t="s">
        <v>22</v>
      </c>
      <c r="AH90" s="324" t="s">
        <v>23</v>
      </c>
      <c r="AI90" s="324" t="s">
        <v>24</v>
      </c>
      <c r="AJ90" s="324" t="s">
        <v>25</v>
      </c>
      <c r="AK90" s="324" t="s">
        <v>26</v>
      </c>
      <c r="AL90" s="324" t="s">
        <v>27</v>
      </c>
      <c r="AM90" s="324" t="s">
        <v>62</v>
      </c>
      <c r="AN90" s="324" t="s">
        <v>63</v>
      </c>
      <c r="AO90" s="324" t="s">
        <v>938</v>
      </c>
      <c r="AP90" s="684" t="s">
        <v>3968</v>
      </c>
      <c r="AQ90" s="787" t="s">
        <v>3969</v>
      </c>
      <c r="AR90" s="339" t="s">
        <v>4342</v>
      </c>
      <c r="AS90" s="659" t="s">
        <v>7245</v>
      </c>
      <c r="AT90" s="650"/>
      <c r="AU90" s="650"/>
      <c r="AV90" s="650"/>
      <c r="AW90" s="650"/>
      <c r="AX90" s="650"/>
      <c r="AY90" s="650"/>
      <c r="AZ90" s="650"/>
      <c r="BA90" s="650"/>
    </row>
    <row r="91" spans="1:53" ht="12.75" customHeight="1">
      <c r="A91" s="814" t="s">
        <v>4231</v>
      </c>
      <c r="B91" s="130">
        <v>0.58117668884447715</v>
      </c>
      <c r="C91" s="130">
        <v>0.57884008807950971</v>
      </c>
      <c r="D91" s="130">
        <v>0.58799944788784231</v>
      </c>
      <c r="E91" s="130">
        <v>0.57597585627651393</v>
      </c>
      <c r="F91" s="130">
        <v>0.61467458248967788</v>
      </c>
      <c r="G91" s="130">
        <v>0.58689274433165561</v>
      </c>
      <c r="H91" s="130">
        <v>0.60955939618594479</v>
      </c>
      <c r="I91" s="130">
        <v>0.65942468932762588</v>
      </c>
      <c r="J91" s="130">
        <v>0.65416897090015613</v>
      </c>
      <c r="K91" s="130">
        <v>0.59773010756671974</v>
      </c>
      <c r="L91" s="130">
        <v>0.56202826466698963</v>
      </c>
      <c r="M91" s="130">
        <v>0.56295375533611325</v>
      </c>
      <c r="N91" s="130">
        <v>0.59812250630197861</v>
      </c>
      <c r="O91" s="130">
        <v>0.66320658643382502</v>
      </c>
      <c r="P91" s="130">
        <v>0.70243824865635351</v>
      </c>
      <c r="Q91" s="130">
        <v>0.74052698211283663</v>
      </c>
      <c r="R91" s="130">
        <v>0.71969671198037877</v>
      </c>
      <c r="S91" s="130">
        <v>0.72668367702364867</v>
      </c>
      <c r="T91" s="130">
        <v>0.66869861904298822</v>
      </c>
      <c r="U91" s="130">
        <v>0.62664221977581935</v>
      </c>
      <c r="V91" s="130">
        <v>0.6070032247126057</v>
      </c>
      <c r="W91" s="130">
        <v>0.60083217874898465</v>
      </c>
      <c r="X91" s="130">
        <v>0.5912757061041094</v>
      </c>
      <c r="Y91" s="130">
        <v>0.60634348845811681</v>
      </c>
      <c r="Z91" s="130">
        <v>0.61378738928036369</v>
      </c>
      <c r="AA91" s="130">
        <v>0.64797371350658906</v>
      </c>
      <c r="AB91" s="130">
        <v>0.55904721288939041</v>
      </c>
      <c r="AC91" s="130">
        <v>0.60735637656433461</v>
      </c>
      <c r="AD91" s="130">
        <v>0.6044560894465546</v>
      </c>
      <c r="AE91" s="130">
        <v>0.5659894192113738</v>
      </c>
      <c r="AF91" s="130">
        <v>0.59060050827484145</v>
      </c>
      <c r="AG91" s="130">
        <v>0.63923600799562863</v>
      </c>
      <c r="AH91" s="130">
        <v>0.62652826745596213</v>
      </c>
      <c r="AI91" s="130">
        <v>0.67116529566016525</v>
      </c>
      <c r="AJ91" s="130">
        <v>0.64186259256776146</v>
      </c>
      <c r="AK91" s="130">
        <v>0.61626225394581269</v>
      </c>
      <c r="AL91" s="130">
        <v>0.60548669283091761</v>
      </c>
      <c r="AM91" s="130">
        <v>0.57845532865959182</v>
      </c>
      <c r="AN91" s="130">
        <v>0.53849538289850118</v>
      </c>
      <c r="AO91" s="130">
        <v>0.5565585671534542</v>
      </c>
      <c r="AP91" s="788">
        <v>0.48421579684939747</v>
      </c>
      <c r="AQ91" s="788">
        <v>0.48093165307873187</v>
      </c>
      <c r="AR91" s="815">
        <v>0.6107453164170058</v>
      </c>
      <c r="AS91" s="659" t="s">
        <v>7246</v>
      </c>
      <c r="AT91" s="650"/>
      <c r="AU91" s="650"/>
      <c r="AV91" s="650"/>
      <c r="AW91" s="650"/>
      <c r="AX91" s="650"/>
      <c r="AY91" s="650"/>
      <c r="AZ91" s="650"/>
      <c r="BA91" s="650"/>
    </row>
    <row r="92" spans="1:53" s="187" customFormat="1">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c r="AG92" s="650"/>
      <c r="AH92" s="650"/>
      <c r="AI92" s="650"/>
      <c r="AJ92" s="650"/>
      <c r="AK92" s="650"/>
      <c r="AL92" s="650"/>
      <c r="AM92" s="650"/>
      <c r="AN92" s="650"/>
      <c r="AO92" s="650"/>
      <c r="AP92" s="650"/>
      <c r="AQ92" s="650"/>
      <c r="AR92" s="650"/>
      <c r="AS92" s="669" t="s">
        <v>4268</v>
      </c>
      <c r="AT92" s="650"/>
      <c r="AU92" s="650"/>
      <c r="AV92" s="650"/>
      <c r="AW92" s="650"/>
      <c r="AX92" s="650"/>
      <c r="AY92" s="650"/>
      <c r="AZ92" s="650"/>
      <c r="BA92" s="650"/>
    </row>
    <row r="93" spans="1:53">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c r="AG93" s="650"/>
      <c r="AH93" s="650"/>
      <c r="AI93" s="650"/>
      <c r="AJ93" s="650"/>
      <c r="AK93" s="650"/>
      <c r="AL93" s="650"/>
      <c r="AM93" s="650"/>
      <c r="AN93" s="650"/>
      <c r="AO93" s="650"/>
      <c r="AP93" s="650"/>
      <c r="AQ93" s="650"/>
      <c r="AR93" s="650"/>
      <c r="AS93" s="670" t="s">
        <v>4263</v>
      </c>
      <c r="AT93" s="650"/>
      <c r="AU93" s="650"/>
      <c r="AV93" s="650"/>
      <c r="AW93" s="650"/>
      <c r="AX93" s="650"/>
      <c r="AY93" s="650"/>
      <c r="AZ93" s="650"/>
      <c r="BA93" s="650"/>
    </row>
    <row r="94" spans="1:53" s="308" customFormat="1">
      <c r="A94" s="817" t="s">
        <v>7187</v>
      </c>
      <c r="B94" s="805"/>
      <c r="C94" s="805"/>
      <c r="D94" s="805"/>
      <c r="E94" s="805"/>
      <c r="F94" s="805"/>
      <c r="G94" s="805"/>
      <c r="H94" s="805"/>
      <c r="I94" s="805"/>
      <c r="J94" s="805"/>
      <c r="K94" s="805"/>
      <c r="L94" s="805"/>
      <c r="M94" s="805"/>
      <c r="N94" s="805"/>
      <c r="O94" s="805"/>
      <c r="P94" s="805"/>
      <c r="Q94" s="805"/>
      <c r="R94" s="805"/>
      <c r="S94" s="805"/>
      <c r="T94" s="805"/>
      <c r="U94" s="805"/>
      <c r="V94" s="805"/>
      <c r="W94" s="805"/>
      <c r="X94" s="805"/>
      <c r="Y94" s="805"/>
      <c r="Z94" s="805"/>
      <c r="AA94" s="805"/>
      <c r="AB94" s="805"/>
      <c r="AC94" s="805"/>
      <c r="AD94" s="805"/>
      <c r="AE94" s="805"/>
      <c r="AF94" s="805"/>
      <c r="AG94" s="805"/>
      <c r="AH94" s="805"/>
      <c r="AI94" s="805"/>
      <c r="AJ94" s="805"/>
      <c r="AK94" s="805"/>
      <c r="AL94" s="805"/>
      <c r="AM94" s="805"/>
      <c r="AN94" s="805"/>
      <c r="AO94" s="805"/>
      <c r="AP94" s="323" t="s">
        <v>4340</v>
      </c>
      <c r="AQ94" s="323" t="s">
        <v>4340</v>
      </c>
      <c r="AR94" s="806"/>
      <c r="AS94" s="652"/>
      <c r="AT94" s="652"/>
      <c r="AU94" s="651"/>
      <c r="AV94" s="651"/>
      <c r="AW94" s="651"/>
      <c r="AX94" s="651"/>
      <c r="AY94" s="651"/>
      <c r="AZ94" s="651"/>
      <c r="BA94" s="651"/>
    </row>
    <row r="95" spans="1:53" s="118" customFormat="1" ht="24.75" customHeight="1">
      <c r="A95" s="813" t="s">
        <v>260</v>
      </c>
      <c r="B95" s="324" t="s">
        <v>64</v>
      </c>
      <c r="C95" s="324" t="s">
        <v>65</v>
      </c>
      <c r="D95" s="324" t="s">
        <v>66</v>
      </c>
      <c r="E95" s="324" t="s">
        <v>67</v>
      </c>
      <c r="F95" s="324" t="s">
        <v>68</v>
      </c>
      <c r="G95" s="324" t="s">
        <v>69</v>
      </c>
      <c r="H95" s="324" t="s">
        <v>70</v>
      </c>
      <c r="I95" s="324" t="s">
        <v>71</v>
      </c>
      <c r="J95" s="324" t="s">
        <v>72</v>
      </c>
      <c r="K95" s="324" t="s">
        <v>73</v>
      </c>
      <c r="L95" s="324" t="s">
        <v>1</v>
      </c>
      <c r="M95" s="324" t="s">
        <v>2</v>
      </c>
      <c r="N95" s="324" t="s">
        <v>3</v>
      </c>
      <c r="O95" s="324" t="s">
        <v>4</v>
      </c>
      <c r="P95" s="324" t="s">
        <v>5</v>
      </c>
      <c r="Q95" s="324" t="s">
        <v>6</v>
      </c>
      <c r="R95" s="324" t="s">
        <v>7</v>
      </c>
      <c r="S95" s="324" t="s">
        <v>8</v>
      </c>
      <c r="T95" s="324" t="s">
        <v>9</v>
      </c>
      <c r="U95" s="324" t="s">
        <v>10</v>
      </c>
      <c r="V95" s="324" t="s">
        <v>11</v>
      </c>
      <c r="W95" s="324" t="s">
        <v>12</v>
      </c>
      <c r="X95" s="324" t="s">
        <v>13</v>
      </c>
      <c r="Y95" s="324" t="s">
        <v>14</v>
      </c>
      <c r="Z95" s="324" t="s">
        <v>15</v>
      </c>
      <c r="AA95" s="324" t="s">
        <v>16</v>
      </c>
      <c r="AB95" s="324" t="s">
        <v>17</v>
      </c>
      <c r="AC95" s="324" t="s">
        <v>18</v>
      </c>
      <c r="AD95" s="324" t="s">
        <v>19</v>
      </c>
      <c r="AE95" s="324" t="s">
        <v>20</v>
      </c>
      <c r="AF95" s="324" t="s">
        <v>21</v>
      </c>
      <c r="AG95" s="324" t="s">
        <v>22</v>
      </c>
      <c r="AH95" s="324" t="s">
        <v>23</v>
      </c>
      <c r="AI95" s="324" t="s">
        <v>24</v>
      </c>
      <c r="AJ95" s="324" t="s">
        <v>25</v>
      </c>
      <c r="AK95" s="324" t="s">
        <v>26</v>
      </c>
      <c r="AL95" s="324" t="s">
        <v>27</v>
      </c>
      <c r="AM95" s="324" t="s">
        <v>62</v>
      </c>
      <c r="AN95" s="324" t="s">
        <v>63</v>
      </c>
      <c r="AO95" s="324" t="s">
        <v>938</v>
      </c>
      <c r="AP95" s="684" t="s">
        <v>3968</v>
      </c>
      <c r="AQ95" s="684" t="s">
        <v>3969</v>
      </c>
      <c r="AR95" s="339" t="s">
        <v>4342</v>
      </c>
      <c r="AS95" s="230" t="s">
        <v>28</v>
      </c>
      <c r="AT95" s="650"/>
      <c r="AU95" s="650"/>
      <c r="AV95" s="650"/>
      <c r="AW95" s="650"/>
      <c r="AX95" s="650"/>
      <c r="AY95" s="650"/>
      <c r="AZ95" s="650"/>
      <c r="BA95" s="650"/>
    </row>
    <row r="96" spans="1:53" s="118" customFormat="1" ht="12.75" customHeight="1">
      <c r="A96" s="807" t="s">
        <v>4294</v>
      </c>
      <c r="B96" s="818">
        <v>28272</v>
      </c>
      <c r="C96" s="818">
        <v>31642</v>
      </c>
      <c r="D96" s="818">
        <v>36176</v>
      </c>
      <c r="E96" s="818">
        <v>41151</v>
      </c>
      <c r="F96" s="818">
        <v>48810</v>
      </c>
      <c r="G96" s="818">
        <v>56990</v>
      </c>
      <c r="H96" s="818">
        <v>64853</v>
      </c>
      <c r="I96" s="818">
        <v>71328</v>
      </c>
      <c r="J96" s="818">
        <v>77158</v>
      </c>
      <c r="K96" s="818">
        <v>82039</v>
      </c>
      <c r="L96" s="818">
        <v>85326</v>
      </c>
      <c r="M96" s="818">
        <v>92684</v>
      </c>
      <c r="N96" s="818">
        <v>100665</v>
      </c>
      <c r="O96" s="818">
        <v>108472</v>
      </c>
      <c r="P96" s="818">
        <v>115751</v>
      </c>
      <c r="Q96" s="818">
        <v>122009</v>
      </c>
      <c r="R96" s="818">
        <v>127619</v>
      </c>
      <c r="S96" s="818">
        <v>135538</v>
      </c>
      <c r="T96" s="818">
        <v>139689</v>
      </c>
      <c r="U96" s="818">
        <v>140587</v>
      </c>
      <c r="V96" s="818">
        <v>148175</v>
      </c>
      <c r="W96" s="818">
        <v>153192</v>
      </c>
      <c r="X96" s="818">
        <v>177123</v>
      </c>
      <c r="Y96" s="818">
        <v>188655</v>
      </c>
      <c r="Z96" s="818">
        <v>197243</v>
      </c>
      <c r="AA96" s="818">
        <v>209785</v>
      </c>
      <c r="AB96" s="818">
        <v>222407</v>
      </c>
      <c r="AC96" s="818">
        <v>240136</v>
      </c>
      <c r="AD96" s="818">
        <v>253321</v>
      </c>
      <c r="AE96" s="818">
        <v>271843</v>
      </c>
      <c r="AF96" s="818">
        <v>316046</v>
      </c>
      <c r="AG96" s="818">
        <v>336900</v>
      </c>
      <c r="AH96" s="818">
        <v>346102</v>
      </c>
      <c r="AI96" s="818">
        <v>371032</v>
      </c>
      <c r="AJ96" s="818">
        <v>367204</v>
      </c>
      <c r="AK96" s="818">
        <v>406430</v>
      </c>
      <c r="AL96" s="818">
        <v>412079</v>
      </c>
      <c r="AM96" s="818">
        <v>423328</v>
      </c>
      <c r="AN96" s="818">
        <v>439375</v>
      </c>
      <c r="AO96" s="818">
        <v>452742</v>
      </c>
      <c r="AP96" s="789">
        <v>482734</v>
      </c>
      <c r="AQ96" s="790">
        <v>493327</v>
      </c>
      <c r="AR96" s="819"/>
      <c r="AS96" s="138"/>
      <c r="AT96" s="650"/>
      <c r="AU96" s="650"/>
      <c r="AV96" s="650"/>
      <c r="AW96" s="650"/>
      <c r="AX96" s="650"/>
      <c r="AY96" s="650"/>
      <c r="AZ96" s="650"/>
      <c r="BA96" s="650"/>
    </row>
    <row r="97" spans="1:53" s="118" customFormat="1">
      <c r="A97" s="814" t="s">
        <v>4295</v>
      </c>
      <c r="B97" s="130">
        <v>2.4377475947934357</v>
      </c>
      <c r="C97" s="130">
        <v>2.4590733834776564</v>
      </c>
      <c r="D97" s="130">
        <v>2.4729102167182662</v>
      </c>
      <c r="E97" s="130">
        <v>2.4580204612281595</v>
      </c>
      <c r="F97" s="130">
        <v>2.3820938332308956</v>
      </c>
      <c r="G97" s="130">
        <v>2.1974030531672222</v>
      </c>
      <c r="H97" s="130">
        <v>2.2085331441876246</v>
      </c>
      <c r="I97" s="130">
        <v>2.4059275459847465</v>
      </c>
      <c r="J97" s="130">
        <v>2.4223022888099743</v>
      </c>
      <c r="K97" s="130">
        <v>2.3598532405319421</v>
      </c>
      <c r="L97" s="130">
        <v>2.4208330403394047</v>
      </c>
      <c r="M97" s="130">
        <v>2.4529584394285964</v>
      </c>
      <c r="N97" s="130">
        <v>2.4626794770227982</v>
      </c>
      <c r="O97" s="130">
        <v>2.5827895487038131</v>
      </c>
      <c r="P97" s="130">
        <v>2.6906823958669905</v>
      </c>
      <c r="Q97" s="130">
        <v>2.8268624732601695</v>
      </c>
      <c r="R97" s="130">
        <v>2.7890693686206598</v>
      </c>
      <c r="S97" s="130">
        <v>2.8287091539937141</v>
      </c>
      <c r="T97" s="130">
        <v>2.6582073382084488</v>
      </c>
      <c r="U97" s="130">
        <v>2.6213405899798703</v>
      </c>
      <c r="V97" s="130">
        <v>2.5404257585726335</v>
      </c>
      <c r="W97" s="130">
        <v>2.5931223723791059</v>
      </c>
      <c r="X97" s="130">
        <v>2.3536660795040731</v>
      </c>
      <c r="Y97" s="130">
        <v>2.4241944035408549</v>
      </c>
      <c r="Z97" s="130">
        <v>2.4924542179849225</v>
      </c>
      <c r="AA97" s="130">
        <v>2.6595354210453559</v>
      </c>
      <c r="AB97" s="130">
        <v>2.3184923891783979</v>
      </c>
      <c r="AC97" s="130">
        <v>2.5201890357963821</v>
      </c>
      <c r="AD97" s="130">
        <v>2.5927489454091845</v>
      </c>
      <c r="AE97" s="130">
        <v>2.4512189061333198</v>
      </c>
      <c r="AF97" s="130">
        <v>2.3548542854521184</v>
      </c>
      <c r="AG97" s="130">
        <v>2.4689252751558324</v>
      </c>
      <c r="AH97" s="130">
        <v>2.5644281954452732</v>
      </c>
      <c r="AI97" s="130">
        <v>2.7123918473339224</v>
      </c>
      <c r="AJ97" s="130">
        <v>2.6854228004052243</v>
      </c>
      <c r="AK97" s="130">
        <v>2.4238213242132716</v>
      </c>
      <c r="AL97" s="130">
        <v>2.3867941339912977</v>
      </c>
      <c r="AM97" s="130">
        <v>2.2714956149321566</v>
      </c>
      <c r="AN97" s="130">
        <v>2.1625753970275965</v>
      </c>
      <c r="AO97" s="130">
        <v>2.2718845559546059</v>
      </c>
      <c r="AP97" s="788">
        <v>1.9464647200010774</v>
      </c>
      <c r="AQ97" s="788">
        <v>1.9532327961879241</v>
      </c>
      <c r="AR97" s="820">
        <f>AVERAGE(B97:AP97)</f>
        <v>2.4715390796831946</v>
      </c>
      <c r="AS97" s="665" t="s">
        <v>4341</v>
      </c>
      <c r="AT97" s="650"/>
      <c r="AU97" s="650"/>
      <c r="AV97" s="650"/>
      <c r="AW97" s="650"/>
      <c r="AX97" s="650"/>
      <c r="AY97" s="650"/>
      <c r="AZ97" s="650"/>
      <c r="BA97" s="650"/>
    </row>
    <row r="98" spans="1:53" s="118" customFormat="1">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650"/>
      <c r="AL98" s="650"/>
      <c r="AM98" s="650"/>
      <c r="AN98" s="650"/>
      <c r="AO98" s="650"/>
      <c r="AP98" s="650"/>
      <c r="AQ98" s="650"/>
      <c r="AR98" s="650"/>
      <c r="AS98" s="672" t="s">
        <v>7171</v>
      </c>
      <c r="AT98" s="650"/>
      <c r="AU98" s="650"/>
      <c r="AV98" s="650"/>
      <c r="AW98" s="650"/>
      <c r="AX98" s="650"/>
      <c r="AY98" s="650"/>
      <c r="AZ98" s="650"/>
      <c r="BA98" s="650"/>
    </row>
    <row r="99" spans="1:53" s="118" customFormat="1">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650"/>
      <c r="AL99" s="650"/>
      <c r="AM99" s="650"/>
      <c r="AN99" s="650"/>
      <c r="AO99" s="650"/>
      <c r="AP99" s="650"/>
      <c r="AQ99" s="650"/>
      <c r="AR99" s="650"/>
      <c r="AS99" s="659"/>
      <c r="AT99" s="650"/>
      <c r="AU99" s="650"/>
      <c r="AV99" s="650"/>
      <c r="AW99" s="650"/>
      <c r="AX99" s="650"/>
      <c r="AY99" s="650"/>
      <c r="AZ99" s="650"/>
      <c r="BA99" s="650"/>
    </row>
    <row r="100" spans="1:53" s="221" customFormat="1">
      <c r="A100" s="817" t="s">
        <v>7189</v>
      </c>
      <c r="B100" s="805"/>
      <c r="C100" s="805"/>
      <c r="D100" s="805"/>
      <c r="E100" s="805"/>
      <c r="F100" s="805"/>
      <c r="G100" s="805"/>
      <c r="H100" s="805"/>
      <c r="I100" s="805"/>
      <c r="J100" s="805"/>
      <c r="K100" s="805"/>
      <c r="L100" s="805"/>
      <c r="M100" s="805"/>
      <c r="N100" s="805"/>
      <c r="O100" s="805"/>
      <c r="P100" s="805"/>
      <c r="Q100" s="805"/>
      <c r="R100" s="805"/>
      <c r="S100" s="805"/>
      <c r="T100" s="805"/>
      <c r="U100" s="805"/>
      <c r="V100" s="805"/>
      <c r="W100" s="805"/>
      <c r="X100" s="805"/>
      <c r="Y100" s="805"/>
      <c r="Z100" s="805"/>
      <c r="AA100" s="805"/>
      <c r="AB100" s="805"/>
      <c r="AC100" s="805"/>
      <c r="AD100" s="805"/>
      <c r="AE100" s="805"/>
      <c r="AF100" s="805"/>
      <c r="AG100" s="805"/>
      <c r="AH100" s="805"/>
      <c r="AI100" s="805"/>
      <c r="AJ100" s="805"/>
      <c r="AK100" s="805"/>
      <c r="AL100" s="805"/>
      <c r="AM100" s="805"/>
      <c r="AN100" s="805"/>
      <c r="AO100" s="805"/>
      <c r="AP100" s="805"/>
      <c r="AQ100" s="806"/>
      <c r="AR100" s="652"/>
      <c r="AS100" s="652"/>
      <c r="AT100" s="650"/>
      <c r="AU100" s="650"/>
      <c r="AV100" s="650"/>
      <c r="AW100" s="650"/>
      <c r="AX100" s="650"/>
      <c r="AY100" s="650"/>
      <c r="AZ100" s="650"/>
      <c r="BA100" s="650"/>
    </row>
    <row r="101" spans="1:53" ht="24.75" customHeight="1">
      <c r="A101" s="813" t="s">
        <v>260</v>
      </c>
      <c r="B101" s="324" t="s">
        <v>64</v>
      </c>
      <c r="C101" s="324" t="s">
        <v>65</v>
      </c>
      <c r="D101" s="324" t="s">
        <v>66</v>
      </c>
      <c r="E101" s="324" t="s">
        <v>67</v>
      </c>
      <c r="F101" s="324" t="s">
        <v>68</v>
      </c>
      <c r="G101" s="324" t="s">
        <v>69</v>
      </c>
      <c r="H101" s="324" t="s">
        <v>70</v>
      </c>
      <c r="I101" s="324" t="s">
        <v>71</v>
      </c>
      <c r="J101" s="324" t="s">
        <v>72</v>
      </c>
      <c r="K101" s="324" t="s">
        <v>73</v>
      </c>
      <c r="L101" s="324" t="s">
        <v>1</v>
      </c>
      <c r="M101" s="324" t="s">
        <v>2</v>
      </c>
      <c r="N101" s="324" t="s">
        <v>3</v>
      </c>
      <c r="O101" s="324" t="s">
        <v>4</v>
      </c>
      <c r="P101" s="324" t="s">
        <v>5</v>
      </c>
      <c r="Q101" s="324" t="s">
        <v>6</v>
      </c>
      <c r="R101" s="324" t="s">
        <v>7</v>
      </c>
      <c r="S101" s="324" t="s">
        <v>8</v>
      </c>
      <c r="T101" s="324" t="s">
        <v>9</v>
      </c>
      <c r="U101" s="324" t="s">
        <v>10</v>
      </c>
      <c r="V101" s="324" t="s">
        <v>11</v>
      </c>
      <c r="W101" s="324" t="s">
        <v>12</v>
      </c>
      <c r="X101" s="324" t="s">
        <v>13</v>
      </c>
      <c r="Y101" s="324" t="s">
        <v>14</v>
      </c>
      <c r="Z101" s="324" t="s">
        <v>15</v>
      </c>
      <c r="AA101" s="324" t="s">
        <v>16</v>
      </c>
      <c r="AB101" s="324" t="s">
        <v>17</v>
      </c>
      <c r="AC101" s="324" t="s">
        <v>18</v>
      </c>
      <c r="AD101" s="324" t="s">
        <v>19</v>
      </c>
      <c r="AE101" s="324" t="s">
        <v>20</v>
      </c>
      <c r="AF101" s="324" t="s">
        <v>21</v>
      </c>
      <c r="AG101" s="324" t="s">
        <v>22</v>
      </c>
      <c r="AH101" s="324" t="s">
        <v>23</v>
      </c>
      <c r="AI101" s="324" t="s">
        <v>24</v>
      </c>
      <c r="AJ101" s="324" t="s">
        <v>25</v>
      </c>
      <c r="AK101" s="324" t="s">
        <v>26</v>
      </c>
      <c r="AL101" s="324" t="s">
        <v>27</v>
      </c>
      <c r="AM101" s="324" t="s">
        <v>62</v>
      </c>
      <c r="AN101" s="324" t="s">
        <v>63</v>
      </c>
      <c r="AO101" s="324" t="s">
        <v>938</v>
      </c>
      <c r="AP101" s="324" t="s">
        <v>3968</v>
      </c>
      <c r="AQ101" s="339" t="s">
        <v>3969</v>
      </c>
      <c r="AR101" s="650"/>
      <c r="AS101" s="230" t="s">
        <v>28</v>
      </c>
      <c r="AT101" s="650"/>
      <c r="AU101" s="650"/>
      <c r="AV101" s="650"/>
      <c r="AW101" s="650"/>
      <c r="AX101" s="650"/>
      <c r="AY101" s="650"/>
      <c r="AZ101" s="650"/>
      <c r="BA101" s="650"/>
    </row>
    <row r="102" spans="1:53" s="118" customFormat="1">
      <c r="A102" s="821" t="s">
        <v>4232</v>
      </c>
      <c r="B102" s="15">
        <v>689.20000000000016</v>
      </c>
      <c r="C102" s="15">
        <v>778.1</v>
      </c>
      <c r="D102" s="15">
        <v>894.60000000000014</v>
      </c>
      <c r="E102" s="15">
        <v>1011.5</v>
      </c>
      <c r="F102" s="15">
        <v>1162.7</v>
      </c>
      <c r="G102" s="15">
        <v>1252.3000000000002</v>
      </c>
      <c r="H102" s="15">
        <v>1432.3000000000002</v>
      </c>
      <c r="I102" s="15">
        <v>1716.1000000000004</v>
      </c>
      <c r="J102" s="15">
        <v>1770</v>
      </c>
      <c r="K102" s="15">
        <v>1840</v>
      </c>
      <c r="L102" s="15">
        <v>2012.4</v>
      </c>
      <c r="M102" s="15">
        <v>2312.9</v>
      </c>
      <c r="N102" s="15">
        <v>2480.6</v>
      </c>
      <c r="O102" s="15">
        <v>2607.5</v>
      </c>
      <c r="P102" s="15">
        <v>2857</v>
      </c>
      <c r="Q102" s="15">
        <v>3120.7999999999997</v>
      </c>
      <c r="R102" s="15">
        <v>3253</v>
      </c>
      <c r="S102" s="15">
        <v>3591.8</v>
      </c>
      <c r="T102" s="15">
        <v>3752.1999999999994</v>
      </c>
      <c r="U102" s="15">
        <v>3550.5</v>
      </c>
      <c r="V102" s="15">
        <v>3733</v>
      </c>
      <c r="W102" s="15">
        <v>3952.6</v>
      </c>
      <c r="X102" s="15">
        <v>4537.7</v>
      </c>
      <c r="Y102" s="15">
        <v>4695.1000000000004</v>
      </c>
      <c r="Z102" s="15">
        <v>5111.5</v>
      </c>
      <c r="AA102" s="15">
        <v>5426.3</v>
      </c>
      <c r="AB102" s="15">
        <v>5342.0410000000002</v>
      </c>
      <c r="AC102" s="15">
        <v>5538.1</v>
      </c>
      <c r="AD102" s="15">
        <v>5973.9259999999995</v>
      </c>
      <c r="AE102" s="15">
        <v>6527.6080000000002</v>
      </c>
      <c r="AF102" s="15">
        <v>6350.4029999999993</v>
      </c>
      <c r="AG102" s="15">
        <v>8587.0740000000005</v>
      </c>
      <c r="AH102" s="15">
        <v>8923.4225100000003</v>
      </c>
      <c r="AI102" s="15">
        <v>9384.0096832700001</v>
      </c>
      <c r="AJ102" s="15">
        <v>8934.6980000000003</v>
      </c>
      <c r="AK102" s="15">
        <v>8644.4</v>
      </c>
      <c r="AL102" s="15">
        <v>9191.519142019999</v>
      </c>
      <c r="AM102" s="15">
        <v>9716.9965000000011</v>
      </c>
      <c r="AN102" s="15">
        <v>10061.823543</v>
      </c>
      <c r="AO102" s="15">
        <v>10289.16794499</v>
      </c>
      <c r="AP102" s="15">
        <v>9638.4914664500011</v>
      </c>
      <c r="AQ102" s="822">
        <v>9635.8247564499998</v>
      </c>
      <c r="AR102" s="673"/>
      <c r="AS102" s="19"/>
      <c r="AT102" s="650"/>
      <c r="AU102" s="650"/>
      <c r="AV102" s="650"/>
      <c r="AW102" s="650"/>
      <c r="AX102" s="650"/>
      <c r="AY102" s="650"/>
      <c r="AZ102" s="650"/>
      <c r="BA102" s="650"/>
    </row>
    <row r="103" spans="1:53" s="118" customFormat="1">
      <c r="A103" s="821" t="s">
        <v>4282</v>
      </c>
      <c r="B103" s="553">
        <v>689.2</v>
      </c>
      <c r="C103" s="553">
        <v>778.1</v>
      </c>
      <c r="D103" s="553">
        <v>894.6</v>
      </c>
      <c r="E103" s="553">
        <v>1011.4999999999999</v>
      </c>
      <c r="F103" s="553">
        <v>1162.7</v>
      </c>
      <c r="G103" s="553">
        <v>1252.3</v>
      </c>
      <c r="H103" s="553">
        <v>1432.3</v>
      </c>
      <c r="I103" s="553">
        <v>1716.1</v>
      </c>
      <c r="J103" s="553">
        <v>1869</v>
      </c>
      <c r="K103" s="553">
        <v>1936</v>
      </c>
      <c r="L103" s="553">
        <v>2065.6000000000004</v>
      </c>
      <c r="M103" s="553">
        <v>2273.5</v>
      </c>
      <c r="N103" s="553">
        <v>2479.056295545</v>
      </c>
      <c r="O103" s="553">
        <v>2801.6034792699998</v>
      </c>
      <c r="P103" s="553">
        <v>3114.4917800399999</v>
      </c>
      <c r="Q103" s="553">
        <v>3449.0266350000002</v>
      </c>
      <c r="R103" s="553">
        <v>3559.38243754</v>
      </c>
      <c r="S103" s="553">
        <v>3833.9758131400004</v>
      </c>
      <c r="T103" s="553">
        <v>3713.22324867</v>
      </c>
      <c r="U103" s="553">
        <v>3685.2640952350002</v>
      </c>
      <c r="V103" s="553">
        <v>3764.2758677649999</v>
      </c>
      <c r="W103" s="553">
        <v>3972.4560246949995</v>
      </c>
      <c r="X103" s="553">
        <v>4168.8839699999999</v>
      </c>
      <c r="Y103" s="553">
        <v>4573.3639519999997</v>
      </c>
      <c r="Z103" s="553">
        <v>4916.1914731800007</v>
      </c>
      <c r="AA103" s="553">
        <v>5579.3063830399997</v>
      </c>
      <c r="AB103" s="553">
        <v>5156.4893679999996</v>
      </c>
      <c r="AC103" s="553">
        <v>6051.8811429999996</v>
      </c>
      <c r="AD103" s="553">
        <v>6567.9775560000007</v>
      </c>
      <c r="AE103" s="553">
        <v>6663.4670110000006</v>
      </c>
      <c r="AF103" s="553">
        <v>7442.4227750000009</v>
      </c>
      <c r="AG103" s="553">
        <v>8317.8092519999991</v>
      </c>
      <c r="AH103" s="553">
        <v>8875.5372729999999</v>
      </c>
      <c r="AI103" s="553">
        <v>10063.841719</v>
      </c>
      <c r="AJ103" s="553">
        <v>9860.9799399999993</v>
      </c>
      <c r="AK103" s="553">
        <v>9851.1370079999997</v>
      </c>
      <c r="AL103" s="553">
        <v>9835.4773994099996</v>
      </c>
      <c r="AM103" s="553">
        <v>9615.8769567799991</v>
      </c>
      <c r="AN103" s="553">
        <v>9501.8156506900013</v>
      </c>
      <c r="AO103" s="553">
        <v>10285.775576320002</v>
      </c>
      <c r="AP103" s="553">
        <v>9396.2470014500013</v>
      </c>
      <c r="AQ103" s="822">
        <v>9635.8247564499998</v>
      </c>
      <c r="AR103" s="674"/>
      <c r="AS103" s="652"/>
      <c r="AT103" s="674"/>
      <c r="AU103" s="674"/>
      <c r="AV103" s="674"/>
      <c r="AW103" s="650"/>
      <c r="AX103" s="650"/>
      <c r="AY103" s="650"/>
      <c r="AZ103" s="650"/>
      <c r="BA103" s="650"/>
    </row>
    <row r="104" spans="1:53" s="29" customFormat="1">
      <c r="A104" s="823" t="s">
        <v>4279</v>
      </c>
      <c r="B104" s="39">
        <v>0</v>
      </c>
      <c r="C104" s="39">
        <v>0</v>
      </c>
      <c r="D104" s="39">
        <v>0</v>
      </c>
      <c r="E104" s="39">
        <v>0</v>
      </c>
      <c r="F104" s="39">
        <v>0</v>
      </c>
      <c r="G104" s="39">
        <v>0</v>
      </c>
      <c r="H104" s="39">
        <v>0</v>
      </c>
      <c r="I104" s="39">
        <v>0</v>
      </c>
      <c r="J104" s="39">
        <v>99</v>
      </c>
      <c r="K104" s="39">
        <v>96</v>
      </c>
      <c r="L104" s="39">
        <v>53.200000000000273</v>
      </c>
      <c r="M104" s="39">
        <v>-39.400000000000091</v>
      </c>
      <c r="N104" s="39">
        <v>-1.5437044549998973</v>
      </c>
      <c r="O104" s="39">
        <v>194.10347926999975</v>
      </c>
      <c r="P104" s="39">
        <v>257.49178003999987</v>
      </c>
      <c r="Q104" s="39">
        <v>328.22663500000044</v>
      </c>
      <c r="R104" s="39">
        <v>306.38243753999996</v>
      </c>
      <c r="S104" s="39">
        <v>242.17581314000017</v>
      </c>
      <c r="T104" s="39">
        <v>-38.976751329999388</v>
      </c>
      <c r="U104" s="39">
        <v>134.76409523500024</v>
      </c>
      <c r="V104" s="39">
        <v>31.27586776499993</v>
      </c>
      <c r="W104" s="39">
        <v>19.856024694999633</v>
      </c>
      <c r="X104" s="39">
        <v>-368.81602999999996</v>
      </c>
      <c r="Y104" s="39">
        <v>-121.73604800000066</v>
      </c>
      <c r="Z104" s="39">
        <v>-195.30852681999932</v>
      </c>
      <c r="AA104" s="39">
        <v>153.00638303999949</v>
      </c>
      <c r="AB104" s="39">
        <v>-185.55163200000061</v>
      </c>
      <c r="AC104" s="39">
        <v>513.78114299999925</v>
      </c>
      <c r="AD104" s="39">
        <v>594.05155600000126</v>
      </c>
      <c r="AE104" s="39">
        <v>135.85901100000046</v>
      </c>
      <c r="AF104" s="39">
        <v>1092.0197750000016</v>
      </c>
      <c r="AG104" s="39">
        <v>-269.26474800000142</v>
      </c>
      <c r="AH104" s="39">
        <v>-47.885237000000416</v>
      </c>
      <c r="AI104" s="39">
        <v>679.83203572999992</v>
      </c>
      <c r="AJ104" s="39">
        <v>926.28193999999894</v>
      </c>
      <c r="AK104" s="39">
        <v>1206.7370080000001</v>
      </c>
      <c r="AL104" s="39">
        <v>643.95825739000065</v>
      </c>
      <c r="AM104" s="39">
        <v>-101.11954322000202</v>
      </c>
      <c r="AN104" s="39">
        <v>-560.00789230999908</v>
      </c>
      <c r="AO104" s="39">
        <v>-3.3923686699981772</v>
      </c>
      <c r="AP104" s="39">
        <v>-242.24446499999976</v>
      </c>
      <c r="AQ104" s="824">
        <v>0</v>
      </c>
      <c r="AR104" s="650"/>
      <c r="AS104" s="675"/>
      <c r="AT104" s="674"/>
      <c r="AU104" s="674"/>
      <c r="AV104" s="674"/>
      <c r="AW104" s="674"/>
      <c r="AX104" s="674"/>
      <c r="AY104" s="674"/>
      <c r="AZ104" s="674"/>
      <c r="BA104" s="674"/>
    </row>
    <row r="105" spans="1:53" s="29" customFormat="1" ht="13.5" customHeight="1">
      <c r="A105" s="825" t="s">
        <v>4283</v>
      </c>
      <c r="B105" s="146">
        <v>0</v>
      </c>
      <c r="C105" s="146">
        <v>0</v>
      </c>
      <c r="D105" s="146">
        <v>0</v>
      </c>
      <c r="E105" s="146">
        <v>0</v>
      </c>
      <c r="F105" s="146">
        <v>0</v>
      </c>
      <c r="G105" s="146">
        <v>0</v>
      </c>
      <c r="H105" s="146">
        <v>0</v>
      </c>
      <c r="I105" s="146">
        <v>0</v>
      </c>
      <c r="J105" s="146">
        <v>5.5932203389830508E-2</v>
      </c>
      <c r="K105" s="146">
        <v>5.2173913043478258E-2</v>
      </c>
      <c r="L105" s="146">
        <v>2.6436096203538199E-2</v>
      </c>
      <c r="M105" s="146">
        <v>-1.7034891262052008E-2</v>
      </c>
      <c r="N105" s="146">
        <v>-6.2231091469801551E-4</v>
      </c>
      <c r="O105" s="146">
        <v>7.4440452260786105E-2</v>
      </c>
      <c r="P105" s="146">
        <v>9.0126629345467224E-2</v>
      </c>
      <c r="Q105" s="146">
        <v>0.10517387689054104</v>
      </c>
      <c r="R105" s="146">
        <v>9.4184579631109724E-2</v>
      </c>
      <c r="S105" s="146">
        <v>6.7424637546634039E-2</v>
      </c>
      <c r="T105" s="146">
        <v>-1.0387706233676082E-2</v>
      </c>
      <c r="U105" s="146">
        <v>3.795637099985924E-2</v>
      </c>
      <c r="V105" s="146">
        <v>8.3782126346102145E-3</v>
      </c>
      <c r="W105" s="146">
        <v>5.0235350642614061E-3</v>
      </c>
      <c r="X105" s="146">
        <v>-8.1278187187341602E-2</v>
      </c>
      <c r="Y105" s="146">
        <v>-2.5928318459670859E-2</v>
      </c>
      <c r="Z105" s="146">
        <v>-3.8209630601584527E-2</v>
      </c>
      <c r="AA105" s="146">
        <v>2.8197184645154062E-2</v>
      </c>
      <c r="AB105" s="146">
        <v>-3.4734220871760549E-2</v>
      </c>
      <c r="AC105" s="146">
        <v>9.2772095664577961E-2</v>
      </c>
      <c r="AD105" s="146">
        <v>9.9440728927676927E-2</v>
      </c>
      <c r="AE105" s="146">
        <v>2.0812985553054116E-2</v>
      </c>
      <c r="AF105" s="146">
        <v>0.17196070469858396</v>
      </c>
      <c r="AG105" s="146">
        <v>-3.1356984695834859E-2</v>
      </c>
      <c r="AH105" s="146">
        <v>-5.3662411419315853E-3</v>
      </c>
      <c r="AI105" s="146">
        <v>7.2445794353986875E-2</v>
      </c>
      <c r="AJ105" s="146">
        <v>0.10367243973998885</v>
      </c>
      <c r="AK105" s="146">
        <v>0.13959754384341308</v>
      </c>
      <c r="AL105" s="146">
        <v>7.0060046379719493E-2</v>
      </c>
      <c r="AM105" s="146">
        <v>-1.0406460805044234E-2</v>
      </c>
      <c r="AN105" s="146">
        <v>-5.5656699793706473E-2</v>
      </c>
      <c r="AO105" s="146">
        <v>-3.2970291554527389E-4</v>
      </c>
      <c r="AP105" s="146">
        <v>-2.5133026868697533E-2</v>
      </c>
      <c r="AQ105" s="826">
        <v>0</v>
      </c>
      <c r="AR105" s="650"/>
      <c r="AS105" s="675"/>
      <c r="AT105" s="674"/>
      <c r="AU105" s="674"/>
      <c r="AV105" s="674"/>
      <c r="AW105" s="674"/>
      <c r="AX105" s="674"/>
      <c r="AY105" s="674"/>
      <c r="AZ105" s="674"/>
      <c r="BA105" s="674"/>
    </row>
    <row r="106" spans="1:53">
      <c r="A106" s="823" t="s">
        <v>4280</v>
      </c>
      <c r="B106" s="149"/>
      <c r="C106" s="39">
        <v>88.899999999999864</v>
      </c>
      <c r="D106" s="39">
        <v>116.50000000000011</v>
      </c>
      <c r="E106" s="39">
        <v>116.89999999999986</v>
      </c>
      <c r="F106" s="39">
        <v>151.20000000000005</v>
      </c>
      <c r="G106" s="39">
        <v>89.600000000000136</v>
      </c>
      <c r="H106" s="39">
        <v>180</v>
      </c>
      <c r="I106" s="39">
        <v>283.80000000000018</v>
      </c>
      <c r="J106" s="39">
        <v>53.899999999999636</v>
      </c>
      <c r="K106" s="39">
        <v>70</v>
      </c>
      <c r="L106" s="39">
        <v>172.40000000000009</v>
      </c>
      <c r="M106" s="39">
        <v>300.5</v>
      </c>
      <c r="N106" s="39">
        <v>167.69999999999982</v>
      </c>
      <c r="O106" s="39">
        <v>126.90000000000009</v>
      </c>
      <c r="P106" s="39">
        <v>249.5</v>
      </c>
      <c r="Q106" s="39">
        <v>263.79999999999973</v>
      </c>
      <c r="R106" s="39">
        <v>132.20000000000027</v>
      </c>
      <c r="S106" s="39">
        <v>338.80000000000018</v>
      </c>
      <c r="T106" s="39">
        <v>160.39999999999918</v>
      </c>
      <c r="U106" s="39">
        <v>-201.69999999999936</v>
      </c>
      <c r="V106" s="39">
        <v>182.5</v>
      </c>
      <c r="W106" s="39">
        <v>219.59999999999991</v>
      </c>
      <c r="X106" s="39">
        <v>585.09999999999991</v>
      </c>
      <c r="Y106" s="39">
        <v>157.40000000000055</v>
      </c>
      <c r="Z106" s="39">
        <v>416.39999999999964</v>
      </c>
      <c r="AA106" s="39">
        <v>314.80000000000018</v>
      </c>
      <c r="AB106" s="39">
        <v>-84.259000000000015</v>
      </c>
      <c r="AC106" s="39">
        <v>196.0590000000002</v>
      </c>
      <c r="AD106" s="39">
        <v>435.82599999999911</v>
      </c>
      <c r="AE106" s="39">
        <v>553.6820000000007</v>
      </c>
      <c r="AF106" s="39">
        <v>-177.20500000000084</v>
      </c>
      <c r="AG106" s="39">
        <v>2236.6710000000012</v>
      </c>
      <c r="AH106" s="39">
        <v>336.34850999999981</v>
      </c>
      <c r="AI106" s="39">
        <v>460.58717326999977</v>
      </c>
      <c r="AJ106" s="39">
        <v>-449.31168326999978</v>
      </c>
      <c r="AK106" s="39">
        <v>-290.29800000000068</v>
      </c>
      <c r="AL106" s="39">
        <v>547.11914201999934</v>
      </c>
      <c r="AM106" s="39">
        <v>525.47735798000213</v>
      </c>
      <c r="AN106" s="39">
        <v>344.82704299999932</v>
      </c>
      <c r="AO106" s="39">
        <v>227.34440198999982</v>
      </c>
      <c r="AP106" s="39">
        <v>-650.67647853999915</v>
      </c>
      <c r="AQ106" s="824">
        <v>-2.6667100000013306</v>
      </c>
      <c r="AR106" s="650"/>
      <c r="AS106" s="15"/>
      <c r="AT106" s="650"/>
      <c r="AU106" s="650"/>
      <c r="AV106" s="650"/>
      <c r="AW106" s="650"/>
      <c r="AX106" s="650"/>
      <c r="AY106" s="650"/>
      <c r="AZ106" s="650"/>
      <c r="BA106" s="650"/>
    </row>
    <row r="107" spans="1:53" s="118" customFormat="1">
      <c r="A107" s="825" t="s">
        <v>4281</v>
      </c>
      <c r="B107" s="150"/>
      <c r="C107" s="146">
        <v>0.12899013348810193</v>
      </c>
      <c r="D107" s="146">
        <v>0.14972368590155521</v>
      </c>
      <c r="E107" s="146">
        <v>0.13067292644757417</v>
      </c>
      <c r="F107" s="146">
        <v>0.14948096885813153</v>
      </c>
      <c r="G107" s="146">
        <v>7.7062010836845385E-2</v>
      </c>
      <c r="H107" s="146">
        <v>0.14373552663099895</v>
      </c>
      <c r="I107" s="146">
        <v>0.1981428471688893</v>
      </c>
      <c r="J107" s="146">
        <v>3.1408426082395913E-2</v>
      </c>
      <c r="K107" s="146">
        <v>3.954802259887006E-2</v>
      </c>
      <c r="L107" s="146">
        <v>9.3695652173913097E-2</v>
      </c>
      <c r="M107" s="146">
        <v>0.14932419002186442</v>
      </c>
      <c r="N107" s="146">
        <v>7.250637727528203E-2</v>
      </c>
      <c r="O107" s="146">
        <v>5.1156978150447514E-2</v>
      </c>
      <c r="P107" s="146">
        <v>9.5685522531160111E-2</v>
      </c>
      <c r="Q107" s="146">
        <v>9.2334616730836441E-2</v>
      </c>
      <c r="R107" s="146">
        <v>4.2360933094078533E-2</v>
      </c>
      <c r="S107" s="146">
        <v>0.10415001537042735</v>
      </c>
      <c r="T107" s="146">
        <v>4.465727490394765E-2</v>
      </c>
      <c r="U107" s="146">
        <v>-5.3755130323543364E-2</v>
      </c>
      <c r="V107" s="146">
        <v>5.1401211097028589E-2</v>
      </c>
      <c r="W107" s="146">
        <v>5.8826680953656549E-2</v>
      </c>
      <c r="X107" s="146">
        <v>0.14802914537266607</v>
      </c>
      <c r="Y107" s="146">
        <v>3.468717632280683E-2</v>
      </c>
      <c r="Z107" s="146">
        <v>8.8688206853954038E-2</v>
      </c>
      <c r="AA107" s="146">
        <v>6.1586618409468878E-2</v>
      </c>
      <c r="AB107" s="146">
        <v>-1.5527891933730168E-2</v>
      </c>
      <c r="AC107" s="146">
        <v>3.6701141005844054E-2</v>
      </c>
      <c r="AD107" s="146">
        <v>7.8695942651811832E-2</v>
      </c>
      <c r="AE107" s="146">
        <v>9.2683103205496817E-2</v>
      </c>
      <c r="AF107" s="146">
        <v>-2.7147003925480948E-2</v>
      </c>
      <c r="AG107" s="146">
        <v>0.3522093007325679</v>
      </c>
      <c r="AH107" s="146">
        <v>3.9169164024905313E-2</v>
      </c>
      <c r="AI107" s="146">
        <v>5.1615528991689509E-2</v>
      </c>
      <c r="AJ107" s="146">
        <v>-4.7880564751658521E-2</v>
      </c>
      <c r="AK107" s="146">
        <v>-3.2491081399729532E-2</v>
      </c>
      <c r="AL107" s="146">
        <v>6.3291742864744732E-2</v>
      </c>
      <c r="AM107" s="146">
        <v>5.7169805106288357E-2</v>
      </c>
      <c r="AN107" s="146">
        <v>3.548699878609602E-2</v>
      </c>
      <c r="AO107" s="146">
        <v>2.259475144027576E-2</v>
      </c>
      <c r="AP107" s="146">
        <v>-6.3238979285669683E-2</v>
      </c>
      <c r="AQ107" s="826">
        <v>-2.7667296373957566E-4</v>
      </c>
      <c r="AR107" s="650"/>
      <c r="AS107" s="675"/>
      <c r="AT107" s="650"/>
      <c r="AU107" s="650"/>
      <c r="AV107" s="650"/>
      <c r="AW107" s="650"/>
      <c r="AX107" s="650"/>
      <c r="AY107" s="650"/>
      <c r="AZ107" s="650"/>
      <c r="BA107" s="650"/>
    </row>
    <row r="108" spans="1:53" s="118" customFormat="1">
      <c r="A108" s="674"/>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125"/>
      <c r="AM108" s="218"/>
      <c r="AN108" s="674"/>
      <c r="AO108" s="674"/>
      <c r="AP108" s="674"/>
      <c r="AQ108" s="674"/>
      <c r="AR108" s="674"/>
      <c r="AS108" s="675"/>
      <c r="AT108" s="650"/>
      <c r="AU108" s="650"/>
      <c r="AV108" s="650"/>
      <c r="AW108" s="650"/>
      <c r="AX108" s="650"/>
      <c r="AY108" s="650"/>
      <c r="AZ108" s="650"/>
      <c r="BA108" s="650"/>
    </row>
    <row r="109" spans="1:53" s="118" customFormat="1">
      <c r="A109" s="674"/>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125"/>
      <c r="AM109" s="218"/>
      <c r="AN109" s="674"/>
      <c r="AO109" s="674"/>
      <c r="AP109" s="674"/>
      <c r="AQ109" s="674"/>
      <c r="AR109" s="674"/>
      <c r="AS109" s="675"/>
      <c r="AT109" s="650"/>
      <c r="AU109" s="650"/>
      <c r="AV109" s="650"/>
      <c r="AW109" s="650"/>
      <c r="AX109" s="650"/>
      <c r="AY109" s="650"/>
      <c r="AZ109" s="650"/>
      <c r="BA109" s="650"/>
    </row>
    <row r="110" spans="1:53" s="29" customFormat="1" ht="25.5">
      <c r="A110" s="802" t="s">
        <v>7188</v>
      </c>
      <c r="B110" s="827"/>
      <c r="C110" s="827"/>
      <c r="D110" s="827"/>
      <c r="E110" s="827"/>
      <c r="F110" s="827"/>
      <c r="G110" s="827"/>
      <c r="H110" s="827"/>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8"/>
      <c r="AP110" s="323" t="s">
        <v>3966</v>
      </c>
      <c r="AQ110" s="323" t="s">
        <v>3967</v>
      </c>
      <c r="AR110" s="652"/>
      <c r="AS110" s="675"/>
      <c r="AT110" s="674"/>
      <c r="AU110" s="674"/>
      <c r="AV110" s="674"/>
      <c r="AW110" s="674"/>
      <c r="AX110" s="674"/>
      <c r="AY110" s="674"/>
      <c r="AZ110" s="674"/>
      <c r="BA110" s="674"/>
    </row>
    <row r="111" spans="1:53" ht="22.5" customHeight="1">
      <c r="A111" s="326" t="s">
        <v>102</v>
      </c>
      <c r="B111" s="324"/>
      <c r="C111" s="324"/>
      <c r="D111" s="324"/>
      <c r="E111" s="324"/>
      <c r="F111" s="324"/>
      <c r="G111" s="324"/>
      <c r="H111" s="324"/>
      <c r="I111" s="324"/>
      <c r="J111" s="324"/>
      <c r="K111" s="324"/>
      <c r="L111" s="324"/>
      <c r="M111" s="324"/>
      <c r="N111" s="324" t="s">
        <v>3</v>
      </c>
      <c r="O111" s="324" t="s">
        <v>4</v>
      </c>
      <c r="P111" s="324" t="s">
        <v>5</v>
      </c>
      <c r="Q111" s="324" t="s">
        <v>6</v>
      </c>
      <c r="R111" s="324" t="s">
        <v>7</v>
      </c>
      <c r="S111" s="324" t="s">
        <v>8</v>
      </c>
      <c r="T111" s="324" t="s">
        <v>9</v>
      </c>
      <c r="U111" s="324" t="s">
        <v>10</v>
      </c>
      <c r="V111" s="324" t="s">
        <v>11</v>
      </c>
      <c r="W111" s="324" t="s">
        <v>12</v>
      </c>
      <c r="X111" s="324" t="s">
        <v>13</v>
      </c>
      <c r="Y111" s="324" t="s">
        <v>14</v>
      </c>
      <c r="Z111" s="324" t="s">
        <v>15</v>
      </c>
      <c r="AA111" s="324" t="s">
        <v>16</v>
      </c>
      <c r="AB111" s="324" t="s">
        <v>17</v>
      </c>
      <c r="AC111" s="324" t="s">
        <v>18</v>
      </c>
      <c r="AD111" s="324" t="s">
        <v>19</v>
      </c>
      <c r="AE111" s="324" t="s">
        <v>20</v>
      </c>
      <c r="AF111" s="324" t="s">
        <v>21</v>
      </c>
      <c r="AG111" s="324" t="s">
        <v>22</v>
      </c>
      <c r="AH111" s="324" t="s">
        <v>23</v>
      </c>
      <c r="AI111" s="324" t="s">
        <v>24</v>
      </c>
      <c r="AJ111" s="324" t="s">
        <v>25</v>
      </c>
      <c r="AK111" s="324" t="s">
        <v>26</v>
      </c>
      <c r="AL111" s="324" t="s">
        <v>27</v>
      </c>
      <c r="AM111" s="324" t="s">
        <v>62</v>
      </c>
      <c r="AN111" s="324" t="s">
        <v>63</v>
      </c>
      <c r="AO111" s="324" t="s">
        <v>6738</v>
      </c>
      <c r="AP111" s="684" t="s">
        <v>3968</v>
      </c>
      <c r="AQ111" s="684" t="s">
        <v>3969</v>
      </c>
      <c r="AR111" s="650"/>
      <c r="AS111" s="230" t="s">
        <v>28</v>
      </c>
      <c r="AT111" s="674"/>
      <c r="AU111" s="674"/>
      <c r="AV111" s="674"/>
      <c r="AW111" s="650"/>
      <c r="AX111" s="650"/>
      <c r="AY111" s="650"/>
      <c r="AZ111" s="650"/>
      <c r="BA111" s="650"/>
    </row>
    <row r="112" spans="1:53">
      <c r="A112" s="38" t="s">
        <v>103</v>
      </c>
      <c r="B112" s="212"/>
      <c r="C112" s="212"/>
      <c r="D112" s="212"/>
      <c r="E112" s="212"/>
      <c r="F112" s="212"/>
      <c r="G112" s="212"/>
      <c r="H112" s="212"/>
      <c r="I112" s="212"/>
      <c r="J112" s="212"/>
      <c r="K112" s="212"/>
      <c r="L112" s="212"/>
      <c r="M112" s="212"/>
      <c r="N112" s="255">
        <v>1.7734847300000001</v>
      </c>
      <c r="O112" s="235">
        <v>2.2923027750000005</v>
      </c>
      <c r="P112" s="235">
        <v>2.591887415</v>
      </c>
      <c r="Q112" s="235">
        <v>2.6852526499999994</v>
      </c>
      <c r="R112" s="235">
        <v>2.9736379650000004</v>
      </c>
      <c r="S112" s="235">
        <v>3.3341201500000004</v>
      </c>
      <c r="T112" s="235">
        <v>3.5708897349999988</v>
      </c>
      <c r="U112" s="235">
        <v>3.4357361650000002</v>
      </c>
      <c r="V112" s="235">
        <v>3.0078527799999999</v>
      </c>
      <c r="W112" s="235">
        <v>2.2210925850000001</v>
      </c>
      <c r="X112" s="235">
        <v>1.5253829999999999</v>
      </c>
      <c r="Y112" s="235">
        <v>1.3371379999999999</v>
      </c>
      <c r="Z112" s="235">
        <v>1.5622579999999999</v>
      </c>
      <c r="AA112" s="235">
        <v>1.6038680000000001</v>
      </c>
      <c r="AB112" s="235">
        <v>1.529865</v>
      </c>
      <c r="AC112" s="235">
        <v>1.4669730000000001</v>
      </c>
      <c r="AD112" s="235">
        <v>1.21906</v>
      </c>
      <c r="AE112" s="235">
        <v>1.221625</v>
      </c>
      <c r="AF112" s="235">
        <v>1.0266580000000001</v>
      </c>
      <c r="AG112" s="235">
        <v>0.39347799999999999</v>
      </c>
      <c r="AH112" s="235">
        <v>5.2018000000000002E-2</v>
      </c>
      <c r="AI112" s="235">
        <v>0.16194900000000001</v>
      </c>
      <c r="AJ112" s="255">
        <v>0.428207</v>
      </c>
      <c r="AK112" s="255">
        <v>0.48065718815134612</v>
      </c>
      <c r="AL112" s="235">
        <v>0.38302237353938234</v>
      </c>
      <c r="AM112" s="235">
        <v>1.1828661399999993</v>
      </c>
      <c r="AN112" s="235">
        <v>1.25257018</v>
      </c>
      <c r="AO112" s="235">
        <v>1.2220177991955585</v>
      </c>
      <c r="AP112" s="457">
        <v>1.2121381301320566</v>
      </c>
      <c r="AQ112" s="457">
        <v>1.2441979928709626</v>
      </c>
      <c r="AR112" s="650"/>
      <c r="AS112" s="991" t="s">
        <v>7022</v>
      </c>
      <c r="AT112" s="674"/>
      <c r="AU112" s="674"/>
      <c r="AV112" s="674"/>
      <c r="AW112" s="650"/>
      <c r="AX112" s="650"/>
      <c r="AY112" s="650"/>
      <c r="AZ112" s="650"/>
      <c r="BA112" s="650"/>
    </row>
    <row r="113" spans="1:53" ht="15" customHeight="1">
      <c r="A113" s="38" t="s">
        <v>104</v>
      </c>
      <c r="B113" s="212"/>
      <c r="C113" s="212"/>
      <c r="D113" s="212"/>
      <c r="E113" s="212"/>
      <c r="F113" s="212"/>
      <c r="G113" s="212"/>
      <c r="H113" s="212"/>
      <c r="I113" s="212"/>
      <c r="J113" s="212"/>
      <c r="K113" s="212"/>
      <c r="L113" s="212"/>
      <c r="M113" s="212"/>
      <c r="N113" s="255">
        <v>8.1427533799999949</v>
      </c>
      <c r="O113" s="235">
        <v>8.5772975799999909</v>
      </c>
      <c r="P113" s="235">
        <v>8.512948040000003</v>
      </c>
      <c r="Q113" s="235">
        <v>8.7723165299999977</v>
      </c>
      <c r="R113" s="235">
        <v>9.0269754399999993</v>
      </c>
      <c r="S113" s="235">
        <v>9.9064210499999952</v>
      </c>
      <c r="T113" s="235">
        <v>10.577303685</v>
      </c>
      <c r="U113" s="235">
        <v>10.223130974999998</v>
      </c>
      <c r="V113" s="235">
        <v>10.100465405</v>
      </c>
      <c r="W113" s="235">
        <v>8.1576241249999999</v>
      </c>
      <c r="X113" s="235">
        <v>5.4945149999999998</v>
      </c>
      <c r="Y113" s="235">
        <v>4.9823649999999997</v>
      </c>
      <c r="Z113" s="235">
        <v>5.3744579999999997</v>
      </c>
      <c r="AA113" s="235">
        <v>5.8787539999999998</v>
      </c>
      <c r="AB113" s="235">
        <v>5.7471969999999999</v>
      </c>
      <c r="AC113" s="235">
        <v>5.4651639999999997</v>
      </c>
      <c r="AD113" s="235">
        <v>5.0713229999999996</v>
      </c>
      <c r="AE113" s="235">
        <v>4.2740819999999999</v>
      </c>
      <c r="AF113" s="235">
        <v>3.5457329999999998</v>
      </c>
      <c r="AG113" s="235">
        <v>3.500238</v>
      </c>
      <c r="AH113" s="235">
        <v>4.3881930000000002</v>
      </c>
      <c r="AI113" s="235">
        <v>4.6354449999999998</v>
      </c>
      <c r="AJ113" s="255">
        <v>3.855003</v>
      </c>
      <c r="AK113" s="255">
        <v>2.3962181409292649</v>
      </c>
      <c r="AL113" s="235">
        <v>1.9929505343263698</v>
      </c>
      <c r="AM113" s="235">
        <v>1.5614775100000009</v>
      </c>
      <c r="AN113" s="235">
        <v>1.5413582299999999</v>
      </c>
      <c r="AO113" s="235">
        <v>1.6131608201369183</v>
      </c>
      <c r="AP113" s="457">
        <v>1.600118870126328</v>
      </c>
      <c r="AQ113" s="457">
        <v>1.6424404422862553</v>
      </c>
      <c r="AR113" s="650"/>
      <c r="AS113" s="991"/>
      <c r="AT113" s="674"/>
      <c r="AU113" s="674"/>
      <c r="AV113" s="674"/>
      <c r="AW113" s="650"/>
      <c r="AX113" s="650"/>
      <c r="AY113" s="650"/>
      <c r="AZ113" s="650"/>
      <c r="BA113" s="650"/>
    </row>
    <row r="114" spans="1:53" ht="12.75" customHeight="1">
      <c r="A114" s="38" t="s">
        <v>3988</v>
      </c>
      <c r="B114" s="212"/>
      <c r="C114" s="212"/>
      <c r="D114" s="212"/>
      <c r="E114" s="212"/>
      <c r="F114" s="212"/>
      <c r="G114" s="212"/>
      <c r="H114" s="212"/>
      <c r="I114" s="212"/>
      <c r="J114" s="212"/>
      <c r="K114" s="212"/>
      <c r="L114" s="212"/>
      <c r="M114" s="212"/>
      <c r="N114" s="255">
        <v>26.106929415000007</v>
      </c>
      <c r="O114" s="235">
        <v>31.202930734999988</v>
      </c>
      <c r="P114" s="235">
        <v>34.062037404999984</v>
      </c>
      <c r="Q114" s="235">
        <v>35.533685694999988</v>
      </c>
      <c r="R114" s="235">
        <v>38.24452041499994</v>
      </c>
      <c r="S114" s="235">
        <v>39.460027434999972</v>
      </c>
      <c r="T114" s="235">
        <v>39.549774859999985</v>
      </c>
      <c r="U114" s="235">
        <v>41.102462385000003</v>
      </c>
      <c r="V114" s="235">
        <v>39.69114528499999</v>
      </c>
      <c r="W114" s="235">
        <v>32.126556069999999</v>
      </c>
      <c r="X114" s="235">
        <v>45.975290999999999</v>
      </c>
      <c r="Y114" s="235">
        <v>57.505034000000002</v>
      </c>
      <c r="Z114" s="235">
        <v>72.424690999999996</v>
      </c>
      <c r="AA114" s="235">
        <v>82.983281000000005</v>
      </c>
      <c r="AB114" s="235">
        <v>99.191430999999994</v>
      </c>
      <c r="AC114" s="235">
        <v>118.258137</v>
      </c>
      <c r="AD114" s="235">
        <v>129.56808599999999</v>
      </c>
      <c r="AE114" s="235">
        <v>150.44277099999999</v>
      </c>
      <c r="AF114" s="235">
        <v>174.686485</v>
      </c>
      <c r="AG114" s="235">
        <v>189.26152400000001</v>
      </c>
      <c r="AH114" s="235">
        <v>199.35354100000001</v>
      </c>
      <c r="AI114" s="235">
        <v>211.80311</v>
      </c>
      <c r="AJ114" s="255">
        <v>217.66650899999999</v>
      </c>
      <c r="AK114" s="255">
        <v>215.13695428686384</v>
      </c>
      <c r="AL114" s="235">
        <v>218.92184537568662</v>
      </c>
      <c r="AM114" s="235">
        <v>201.11238087000001</v>
      </c>
      <c r="AN114" s="235">
        <v>204.16104299</v>
      </c>
      <c r="AO114" s="235">
        <v>207.76899527943314</v>
      </c>
      <c r="AP114" s="457">
        <v>206.08924158323632</v>
      </c>
      <c r="AQ114" s="457">
        <v>211.54009956128203</v>
      </c>
      <c r="AR114" s="650"/>
      <c r="AS114" s="991"/>
      <c r="AT114" s="674"/>
      <c r="AU114" s="674"/>
      <c r="AV114" s="674"/>
      <c r="AW114" s="650"/>
      <c r="AX114" s="650"/>
      <c r="AY114" s="650"/>
      <c r="AZ114" s="650"/>
      <c r="BA114" s="650"/>
    </row>
    <row r="115" spans="1:53">
      <c r="A115" s="38" t="s">
        <v>105</v>
      </c>
      <c r="B115" s="212"/>
      <c r="C115" s="212"/>
      <c r="D115" s="212"/>
      <c r="E115" s="212"/>
      <c r="F115" s="212"/>
      <c r="G115" s="212"/>
      <c r="H115" s="212"/>
      <c r="I115" s="212"/>
      <c r="J115" s="212"/>
      <c r="K115" s="212"/>
      <c r="L115" s="212"/>
      <c r="M115" s="212"/>
      <c r="N115" s="255">
        <v>52.12616043999995</v>
      </c>
      <c r="O115" s="235">
        <v>60.421368565000037</v>
      </c>
      <c r="P115" s="235">
        <v>64.224837335000032</v>
      </c>
      <c r="Q115" s="235">
        <v>66.133453994999925</v>
      </c>
      <c r="R115" s="235">
        <v>73.426992349999949</v>
      </c>
      <c r="S115" s="235">
        <v>83.299396089999973</v>
      </c>
      <c r="T115" s="235">
        <v>93.867247209999846</v>
      </c>
      <c r="U115" s="235">
        <v>105.08566727500005</v>
      </c>
      <c r="V115" s="235">
        <v>121.62049149499994</v>
      </c>
      <c r="W115" s="235">
        <v>106.36365841500002</v>
      </c>
      <c r="X115" s="235">
        <v>135.24601899999999</v>
      </c>
      <c r="Y115" s="235">
        <v>170.93245300000001</v>
      </c>
      <c r="Z115" s="235">
        <v>206.45747299999999</v>
      </c>
      <c r="AA115" s="235">
        <v>233.32600299999999</v>
      </c>
      <c r="AB115" s="235">
        <v>263.165616</v>
      </c>
      <c r="AC115" s="235">
        <v>294.74239299999999</v>
      </c>
      <c r="AD115" s="235">
        <v>338.74041</v>
      </c>
      <c r="AE115" s="235">
        <v>397.35491000000002</v>
      </c>
      <c r="AF115" s="235">
        <v>464.32348500000001</v>
      </c>
      <c r="AG115" s="235">
        <v>508.91072400000002</v>
      </c>
      <c r="AH115" s="235">
        <v>550.82673599999998</v>
      </c>
      <c r="AI115" s="235">
        <v>581.43846399999995</v>
      </c>
      <c r="AJ115" s="255">
        <v>604.66869999999994</v>
      </c>
      <c r="AK115" s="255">
        <v>640.31994404221632</v>
      </c>
      <c r="AL115" s="235">
        <v>677.7767612125798</v>
      </c>
      <c r="AM115" s="235">
        <v>614.98960905999991</v>
      </c>
      <c r="AN115" s="235">
        <v>627.92744514999993</v>
      </c>
      <c r="AO115" s="235">
        <v>635.62326110830907</v>
      </c>
      <c r="AP115" s="457">
        <v>630.48442640970825</v>
      </c>
      <c r="AQ115" s="457">
        <v>647.16012010107897</v>
      </c>
      <c r="AR115" s="650"/>
      <c r="AS115" s="151"/>
      <c r="AT115" s="674"/>
      <c r="AU115" s="674"/>
      <c r="AV115" s="674"/>
      <c r="AW115" s="650"/>
      <c r="AX115" s="650"/>
      <c r="AY115" s="650"/>
      <c r="AZ115" s="650"/>
      <c r="BA115" s="650"/>
    </row>
    <row r="116" spans="1:53">
      <c r="A116" s="96" t="s">
        <v>106</v>
      </c>
      <c r="B116" s="212"/>
      <c r="C116" s="212"/>
      <c r="D116" s="212"/>
      <c r="E116" s="212"/>
      <c r="F116" s="212"/>
      <c r="G116" s="212"/>
      <c r="H116" s="212"/>
      <c r="I116" s="212"/>
      <c r="J116" s="212"/>
      <c r="K116" s="212"/>
      <c r="L116" s="212"/>
      <c r="M116" s="212"/>
      <c r="N116" s="255">
        <v>0.20696757999999998</v>
      </c>
      <c r="O116" s="235">
        <v>0.23457961499999999</v>
      </c>
      <c r="P116" s="235">
        <v>0.22106984500000004</v>
      </c>
      <c r="Q116" s="235">
        <v>7.3926130000000007E-2</v>
      </c>
      <c r="R116" s="235">
        <v>2.931137E-2</v>
      </c>
      <c r="S116" s="235">
        <v>0.26284841500000006</v>
      </c>
      <c r="T116" s="235">
        <v>0.55803317999999991</v>
      </c>
      <c r="U116" s="235">
        <v>0.61709843500000006</v>
      </c>
      <c r="V116" s="235">
        <v>1.1359128000000001</v>
      </c>
      <c r="W116" s="235">
        <v>1.6550935</v>
      </c>
      <c r="X116" s="235">
        <v>0.88876200000000005</v>
      </c>
      <c r="Y116" s="235">
        <v>0.87796200000000002</v>
      </c>
      <c r="Z116" s="235">
        <v>1.1683410000000001</v>
      </c>
      <c r="AA116" s="235">
        <v>2.0509200000000001</v>
      </c>
      <c r="AB116" s="235">
        <v>2.941735</v>
      </c>
      <c r="AC116" s="235">
        <v>3.2011409999999998</v>
      </c>
      <c r="AD116" s="235">
        <v>3.2643460000000002</v>
      </c>
      <c r="AE116" s="235">
        <v>3.9241250000000001</v>
      </c>
      <c r="AF116" s="235">
        <v>4.8769080000000002</v>
      </c>
      <c r="AG116" s="235">
        <v>4.9090809999999996</v>
      </c>
      <c r="AH116" s="235">
        <v>4.8601070000000002</v>
      </c>
      <c r="AI116" s="235">
        <v>5.4828929999999998</v>
      </c>
      <c r="AJ116" s="255">
        <v>5.6926040000000002</v>
      </c>
      <c r="AK116" s="255">
        <v>5.0832263418392634</v>
      </c>
      <c r="AL116" s="235">
        <v>5.4334205038678673</v>
      </c>
      <c r="AM116" s="235">
        <v>6.6436664199999989</v>
      </c>
      <c r="AN116" s="235">
        <v>5.6205834400000008</v>
      </c>
      <c r="AO116" s="235">
        <v>6.8635649929253892</v>
      </c>
      <c r="AP116" s="457">
        <v>6.808075006797055</v>
      </c>
      <c r="AQ116" s="457">
        <v>6.9881419024818809</v>
      </c>
      <c r="AR116" s="650"/>
      <c r="AS116" s="652"/>
      <c r="AT116" s="674"/>
      <c r="AU116" s="674"/>
      <c r="AV116" s="674"/>
      <c r="AW116" s="650"/>
      <c r="AX116" s="650"/>
      <c r="AY116" s="650"/>
      <c r="AZ116" s="650"/>
      <c r="BA116" s="650"/>
    </row>
    <row r="117" spans="1:53" ht="12.75" customHeight="1">
      <c r="A117" s="37" t="s">
        <v>808</v>
      </c>
      <c r="B117" s="222"/>
      <c r="C117" s="222"/>
      <c r="D117" s="222"/>
      <c r="E117" s="222"/>
      <c r="F117" s="222"/>
      <c r="G117" s="222"/>
      <c r="H117" s="222"/>
      <c r="I117" s="222"/>
      <c r="J117" s="222"/>
      <c r="K117" s="222"/>
      <c r="L117" s="222"/>
      <c r="M117" s="222"/>
      <c r="N117" s="232">
        <v>88.356295544999952</v>
      </c>
      <c r="O117" s="232">
        <v>102.72847927000002</v>
      </c>
      <c r="P117" s="232">
        <v>109.61278004000002</v>
      </c>
      <c r="Q117" s="232">
        <v>113.19863499999991</v>
      </c>
      <c r="R117" s="232">
        <v>123.70143753999989</v>
      </c>
      <c r="S117" s="232">
        <v>136.26281313999993</v>
      </c>
      <c r="T117" s="232">
        <v>148.12324866999984</v>
      </c>
      <c r="U117" s="232">
        <v>160.46409523500006</v>
      </c>
      <c r="V117" s="232">
        <v>175.55586776499993</v>
      </c>
      <c r="W117" s="232">
        <v>150.52402469500001</v>
      </c>
      <c r="X117" s="232">
        <v>189.12996999999999</v>
      </c>
      <c r="Y117" s="232">
        <v>235.634952</v>
      </c>
      <c r="Z117" s="232">
        <v>286.98722099999998</v>
      </c>
      <c r="AA117" s="232">
        <v>325.842826</v>
      </c>
      <c r="AB117" s="232">
        <v>372.57584399999996</v>
      </c>
      <c r="AC117" s="232">
        <v>423.13380799999999</v>
      </c>
      <c r="AD117" s="232">
        <v>477.863225</v>
      </c>
      <c r="AE117" s="232">
        <v>557.21751300000005</v>
      </c>
      <c r="AF117" s="232">
        <v>648.45926899999995</v>
      </c>
      <c r="AG117" s="232">
        <v>706.97504500000002</v>
      </c>
      <c r="AH117" s="232">
        <v>759.48059499999999</v>
      </c>
      <c r="AI117" s="232">
        <v>803.52186099999994</v>
      </c>
      <c r="AJ117" s="232">
        <v>832.31102299999986</v>
      </c>
      <c r="AK117" s="232">
        <v>863.41700000000003</v>
      </c>
      <c r="AL117" s="232">
        <v>904.50800000000004</v>
      </c>
      <c r="AM117" s="232">
        <v>825.49</v>
      </c>
      <c r="AN117" s="232">
        <v>840.50299998999992</v>
      </c>
      <c r="AO117" s="232">
        <v>853.09100000000012</v>
      </c>
      <c r="AP117" s="791">
        <v>846.19399999999996</v>
      </c>
      <c r="AQ117" s="791">
        <v>868.57500000000005</v>
      </c>
      <c r="AR117" s="650"/>
      <c r="AS117" s="988" t="s">
        <v>6879</v>
      </c>
      <c r="AT117" s="674"/>
      <c r="AU117" s="674"/>
      <c r="AV117" s="674"/>
      <c r="AW117" s="650"/>
      <c r="AX117" s="650"/>
      <c r="AY117" s="650"/>
      <c r="AZ117" s="650"/>
      <c r="BA117" s="650"/>
    </row>
    <row r="118" spans="1:53">
      <c r="A118" s="38" t="s">
        <v>6814</v>
      </c>
      <c r="B118" s="273"/>
      <c r="C118" s="273"/>
      <c r="D118" s="273"/>
      <c r="E118" s="273"/>
      <c r="F118" s="273"/>
      <c r="G118" s="273"/>
      <c r="H118" s="273"/>
      <c r="I118" s="273"/>
      <c r="J118" s="273"/>
      <c r="K118" s="273"/>
      <c r="L118" s="273"/>
      <c r="M118" s="273"/>
      <c r="N118" s="255">
        <v>0.58995411836219458</v>
      </c>
      <c r="O118" s="235">
        <v>0.58816570628087739</v>
      </c>
      <c r="P118" s="235">
        <v>0.58592471892021203</v>
      </c>
      <c r="Q118" s="235">
        <v>0.5842248362358784</v>
      </c>
      <c r="R118" s="235">
        <v>0.59358236905093942</v>
      </c>
      <c r="S118" s="235">
        <v>0.61131422557977</v>
      </c>
      <c r="T118" s="235">
        <v>0.63371042731532568</v>
      </c>
      <c r="U118" s="235">
        <v>0.65488586166956431</v>
      </c>
      <c r="V118" s="235">
        <v>0.69277371951931455</v>
      </c>
      <c r="W118" s="235">
        <v>0.70662247193110783</v>
      </c>
      <c r="X118" s="235">
        <v>0.71509565089023175</v>
      </c>
      <c r="Y118" s="235">
        <v>0.72541213240725</v>
      </c>
      <c r="Z118" s="235">
        <v>0.71939604934534707</v>
      </c>
      <c r="AA118" s="235">
        <v>0.71606917317860475</v>
      </c>
      <c r="AB118" s="235">
        <v>0.70634105843963413</v>
      </c>
      <c r="AC118" s="235">
        <v>0.69657018046641173</v>
      </c>
      <c r="AD118" s="235">
        <v>0.70886478029356625</v>
      </c>
      <c r="AE118" s="235">
        <v>0.713105566012603</v>
      </c>
      <c r="AF118" s="235">
        <v>0.71604109494192458</v>
      </c>
      <c r="AG118" s="235">
        <v>0.71984255681896103</v>
      </c>
      <c r="AH118" s="235">
        <v>0.72526768903160721</v>
      </c>
      <c r="AI118" s="235">
        <v>0.72361250168898639</v>
      </c>
      <c r="AJ118" s="274">
        <v>0.72649368239834067</v>
      </c>
      <c r="AK118" s="39"/>
      <c r="AL118" s="39"/>
      <c r="AM118" s="39"/>
      <c r="AN118" s="39"/>
      <c r="AO118" s="39"/>
      <c r="AP118" s="792"/>
      <c r="AQ118" s="793"/>
      <c r="AR118" s="650"/>
      <c r="AS118" s="988"/>
      <c r="AT118" s="674"/>
      <c r="AU118" s="674"/>
      <c r="AV118" s="674"/>
      <c r="AW118" s="650"/>
      <c r="AX118" s="650"/>
      <c r="AY118" s="650"/>
      <c r="AZ118" s="650"/>
      <c r="BA118" s="650"/>
    </row>
    <row r="119" spans="1:53">
      <c r="A119" s="38" t="s">
        <v>6815</v>
      </c>
      <c r="B119" s="273"/>
      <c r="C119" s="273"/>
      <c r="D119" s="273"/>
      <c r="E119" s="273"/>
      <c r="F119" s="273"/>
      <c r="G119" s="273"/>
      <c r="H119" s="273"/>
      <c r="I119" s="273"/>
      <c r="J119" s="273"/>
      <c r="K119" s="273"/>
      <c r="L119" s="273"/>
      <c r="M119" s="273"/>
      <c r="N119" s="255">
        <v>0.41004588163780537</v>
      </c>
      <c r="O119" s="235">
        <v>0.41183429371912261</v>
      </c>
      <c r="P119" s="235">
        <v>0.41407528107978803</v>
      </c>
      <c r="Q119" s="235">
        <v>0.41577516376412149</v>
      </c>
      <c r="R119" s="235">
        <v>0.40641763094906053</v>
      </c>
      <c r="S119" s="235">
        <v>0.38868577442023</v>
      </c>
      <c r="T119" s="235">
        <v>0.36628957268467427</v>
      </c>
      <c r="U119" s="235">
        <v>0.34511413833043558</v>
      </c>
      <c r="V119" s="235">
        <v>0.30722628048068545</v>
      </c>
      <c r="W119" s="235">
        <v>0.29337752806889228</v>
      </c>
      <c r="X119" s="235">
        <v>0.28490434910976825</v>
      </c>
      <c r="Y119" s="235">
        <v>0.27458786759275</v>
      </c>
      <c r="Z119" s="235">
        <v>0.28060395065465304</v>
      </c>
      <c r="AA119" s="235">
        <v>0.2839308268213952</v>
      </c>
      <c r="AB119" s="235">
        <v>0.29365894156036587</v>
      </c>
      <c r="AC119" s="235">
        <v>0.30342981953358827</v>
      </c>
      <c r="AD119" s="235">
        <v>0.29113521970643375</v>
      </c>
      <c r="AE119" s="235">
        <v>0.28689443398739695</v>
      </c>
      <c r="AF119" s="235">
        <v>0.28395890505807547</v>
      </c>
      <c r="AG119" s="235">
        <v>0.28015744318103902</v>
      </c>
      <c r="AH119" s="235">
        <v>0.27473231096839285</v>
      </c>
      <c r="AI119" s="235">
        <v>0.27638749831101361</v>
      </c>
      <c r="AJ119" s="275">
        <v>0.27350631760165939</v>
      </c>
      <c r="AK119" s="218"/>
      <c r="AL119" s="218"/>
      <c r="AM119" s="218"/>
      <c r="AN119" s="218"/>
      <c r="AO119" s="218"/>
      <c r="AP119" s="793"/>
      <c r="AQ119" s="793"/>
      <c r="AR119" s="650"/>
      <c r="AS119" s="151"/>
      <c r="AT119" s="674"/>
      <c r="AU119" s="674"/>
      <c r="AV119" s="674"/>
      <c r="AW119" s="650"/>
      <c r="AX119" s="650"/>
      <c r="AY119" s="650"/>
      <c r="AZ119" s="650"/>
      <c r="BA119" s="650"/>
    </row>
    <row r="120" spans="1:53" s="221" customFormat="1">
      <c r="A120" s="256" t="s">
        <v>6786</v>
      </c>
      <c r="B120" s="232">
        <v>13.2</v>
      </c>
      <c r="C120" s="232">
        <v>14</v>
      </c>
      <c r="D120" s="232">
        <v>18.7</v>
      </c>
      <c r="E120" s="232">
        <v>25.6</v>
      </c>
      <c r="F120" s="232">
        <v>30</v>
      </c>
      <c r="G120" s="232">
        <v>38.5</v>
      </c>
      <c r="H120" s="232">
        <v>44.2</v>
      </c>
      <c r="I120" s="232">
        <v>51.2</v>
      </c>
      <c r="J120" s="232">
        <v>61.7</v>
      </c>
      <c r="K120" s="232">
        <v>66.7</v>
      </c>
      <c r="L120" s="232">
        <v>73.400000000000006</v>
      </c>
      <c r="M120" s="232">
        <v>84.9</v>
      </c>
      <c r="N120" s="232">
        <v>96.5</v>
      </c>
      <c r="O120" s="232">
        <v>105.1</v>
      </c>
      <c r="P120" s="232">
        <v>112.2</v>
      </c>
      <c r="Q120" s="232">
        <v>120.8</v>
      </c>
      <c r="R120" s="232">
        <v>126.7</v>
      </c>
      <c r="S120" s="232">
        <v>141.30000000000001</v>
      </c>
      <c r="T120" s="232">
        <v>152.4</v>
      </c>
      <c r="U120" s="232">
        <v>164.3</v>
      </c>
      <c r="V120" s="232">
        <v>177.1</v>
      </c>
      <c r="W120" s="232">
        <v>173.6</v>
      </c>
      <c r="X120" s="232">
        <v>183.3</v>
      </c>
      <c r="Y120" s="232">
        <v>243</v>
      </c>
      <c r="Z120" s="232">
        <v>290.510379</v>
      </c>
      <c r="AA120" s="232">
        <v>332.40829400000001</v>
      </c>
      <c r="AB120" s="232">
        <v>378.22399999999999</v>
      </c>
      <c r="AC120" s="232">
        <v>424.55500000000001</v>
      </c>
      <c r="AD120" s="232">
        <v>471.69299999999998</v>
      </c>
      <c r="AE120" s="232">
        <v>560.73099999999999</v>
      </c>
      <c r="AF120" s="232">
        <v>699.25699999999995</v>
      </c>
      <c r="AG120" s="232">
        <v>707.06799999999998</v>
      </c>
      <c r="AH120" s="232">
        <v>754.18399999999997</v>
      </c>
      <c r="AI120" s="232">
        <v>811.81100000000004</v>
      </c>
      <c r="AJ120" s="232">
        <v>763.02599999999995</v>
      </c>
      <c r="AK120" s="232">
        <v>863.41700000000003</v>
      </c>
      <c r="AL120" s="232">
        <v>904.50800000000004</v>
      </c>
      <c r="AM120" s="232">
        <v>825.49</v>
      </c>
      <c r="AN120" s="232">
        <v>840.50300000000004</v>
      </c>
      <c r="AO120" s="232">
        <v>853.09100000000001</v>
      </c>
      <c r="AP120" s="791">
        <v>846.19399999999996</v>
      </c>
      <c r="AQ120" s="791">
        <v>868.57500000000005</v>
      </c>
      <c r="AR120" s="650"/>
      <c r="AS120" s="151"/>
      <c r="AT120" s="674"/>
      <c r="AU120" s="674"/>
      <c r="AV120" s="674"/>
      <c r="AW120" s="650"/>
      <c r="AX120" s="650"/>
      <c r="AY120" s="650"/>
      <c r="AZ120" s="650"/>
      <c r="BA120" s="650"/>
    </row>
    <row r="121" spans="1:53" s="221" customFormat="1">
      <c r="A121" s="38"/>
      <c r="B121" s="650"/>
      <c r="C121" s="650"/>
      <c r="D121" s="650"/>
      <c r="E121" s="650"/>
      <c r="F121" s="650"/>
      <c r="G121" s="650"/>
      <c r="H121" s="650"/>
      <c r="I121" s="650"/>
      <c r="J121" s="650"/>
      <c r="K121" s="650"/>
      <c r="L121" s="650"/>
      <c r="M121" s="650"/>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74"/>
      <c r="AK121" s="650"/>
      <c r="AL121" s="650"/>
      <c r="AM121" s="650"/>
      <c r="AN121" s="650"/>
      <c r="AO121" s="650"/>
      <c r="AP121" s="650"/>
      <c r="AQ121" s="650"/>
      <c r="AR121" s="650"/>
      <c r="AS121" s="151"/>
      <c r="AT121" s="674"/>
      <c r="AU121" s="674"/>
      <c r="AV121" s="674"/>
      <c r="AW121" s="650"/>
      <c r="AX121" s="650"/>
      <c r="AY121" s="650"/>
      <c r="AZ121" s="650"/>
      <c r="BA121" s="650"/>
    </row>
    <row r="122" spans="1:53" s="113" customFormat="1">
      <c r="A122" s="38"/>
      <c r="B122" s="650"/>
      <c r="C122" s="650"/>
      <c r="D122" s="650"/>
      <c r="E122" s="650"/>
      <c r="F122" s="650"/>
      <c r="G122" s="650"/>
      <c r="H122" s="650"/>
      <c r="I122" s="650"/>
      <c r="J122" s="650"/>
      <c r="K122" s="650"/>
      <c r="L122" s="650"/>
      <c r="M122" s="650"/>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650"/>
      <c r="AL122" s="650"/>
      <c r="AM122" s="650"/>
      <c r="AN122" s="650"/>
      <c r="AO122" s="650"/>
      <c r="AP122" s="650"/>
      <c r="AQ122" s="650"/>
      <c r="AR122" s="650"/>
      <c r="AS122" s="652"/>
      <c r="AT122" s="650"/>
      <c r="AU122" s="674"/>
      <c r="AV122" s="674"/>
      <c r="AW122" s="650"/>
      <c r="AX122" s="650"/>
      <c r="AY122" s="650"/>
      <c r="AZ122" s="650"/>
      <c r="BA122" s="650"/>
    </row>
    <row r="123" spans="1:53">
      <c r="A123" s="650"/>
      <c r="B123" s="650"/>
      <c r="C123" s="650"/>
      <c r="D123" s="650"/>
      <c r="E123" s="650"/>
      <c r="F123" s="650"/>
      <c r="G123" s="650"/>
      <c r="H123" s="650"/>
      <c r="I123" s="650"/>
      <c r="J123" s="650"/>
      <c r="K123" s="650"/>
      <c r="L123" s="650"/>
      <c r="M123" s="650"/>
      <c r="N123" s="656"/>
      <c r="O123" s="656"/>
      <c r="P123" s="656"/>
      <c r="Q123" s="656"/>
      <c r="R123" s="656"/>
      <c r="S123" s="656"/>
      <c r="T123" s="656"/>
      <c r="U123" s="656"/>
      <c r="V123" s="650"/>
      <c r="W123" s="650"/>
      <c r="X123" s="650"/>
      <c r="Y123" s="650"/>
      <c r="Z123" s="650"/>
      <c r="AA123" s="650"/>
      <c r="AB123" s="650"/>
      <c r="AC123" s="650"/>
      <c r="AD123" s="650"/>
      <c r="AE123" s="650"/>
      <c r="AF123" s="650"/>
      <c r="AG123" s="650"/>
      <c r="AH123" s="650"/>
      <c r="AI123" s="650"/>
      <c r="AJ123" s="650"/>
      <c r="AK123" s="650"/>
      <c r="AL123" s="650"/>
      <c r="AM123" s="650"/>
      <c r="AN123" s="650"/>
      <c r="AO123" s="650"/>
      <c r="AP123" s="650"/>
      <c r="AQ123" s="650"/>
      <c r="AR123" s="650"/>
      <c r="AS123" s="652"/>
      <c r="AT123" s="650"/>
      <c r="AU123" s="650"/>
      <c r="AV123" s="650"/>
      <c r="AW123" s="650"/>
      <c r="AX123" s="650"/>
      <c r="AY123" s="650"/>
      <c r="AZ123" s="650"/>
      <c r="BA123" s="650"/>
    </row>
    <row r="124" spans="1:53">
      <c r="A124" s="650"/>
      <c r="B124" s="650"/>
      <c r="C124" s="650"/>
      <c r="D124" s="650"/>
      <c r="E124" s="650"/>
      <c r="F124" s="650"/>
      <c r="G124" s="650"/>
      <c r="H124" s="650"/>
      <c r="I124" s="650"/>
      <c r="J124" s="650"/>
      <c r="K124" s="650"/>
      <c r="L124" s="650"/>
      <c r="M124" s="650"/>
      <c r="N124" s="650"/>
      <c r="O124" s="650"/>
      <c r="P124" s="650"/>
      <c r="Q124" s="650"/>
      <c r="R124" s="650"/>
      <c r="S124" s="650"/>
      <c r="T124" s="650"/>
      <c r="U124" s="650"/>
      <c r="V124" s="650"/>
      <c r="W124" s="650"/>
      <c r="X124" s="650"/>
      <c r="Y124" s="650"/>
      <c r="Z124" s="650"/>
      <c r="AA124" s="650"/>
      <c r="AB124" s="650"/>
      <c r="AC124" s="650"/>
      <c r="AD124" s="650"/>
      <c r="AE124" s="650"/>
      <c r="AF124" s="650"/>
      <c r="AG124" s="650"/>
      <c r="AH124" s="650"/>
      <c r="AI124" s="650"/>
      <c r="AJ124" s="650"/>
      <c r="AK124" s="650"/>
      <c r="AL124" s="650"/>
      <c r="AM124" s="650"/>
      <c r="AN124" s="650"/>
      <c r="AO124" s="650"/>
      <c r="AP124" s="650"/>
      <c r="AQ124" s="650"/>
      <c r="AR124" s="650"/>
      <c r="AS124" s="652"/>
      <c r="AT124" s="650"/>
      <c r="AU124" s="650"/>
      <c r="AV124" s="650"/>
      <c r="AW124" s="650"/>
      <c r="AX124" s="650"/>
      <c r="AY124" s="650"/>
      <c r="AZ124" s="650"/>
      <c r="BA124" s="650"/>
    </row>
    <row r="125" spans="1:53">
      <c r="A125" s="650"/>
      <c r="B125" s="650"/>
      <c r="C125" s="650"/>
      <c r="D125" s="650"/>
      <c r="E125" s="650"/>
      <c r="F125" s="650"/>
      <c r="G125" s="650"/>
      <c r="H125" s="650"/>
      <c r="I125" s="650"/>
      <c r="J125" s="650"/>
      <c r="K125" s="650"/>
      <c r="L125" s="650"/>
      <c r="M125" s="650"/>
      <c r="N125" s="650"/>
      <c r="O125" s="650"/>
      <c r="P125" s="650"/>
      <c r="Q125" s="650"/>
      <c r="R125" s="650"/>
      <c r="S125" s="650"/>
      <c r="T125" s="650"/>
      <c r="U125" s="650"/>
      <c r="V125" s="650"/>
      <c r="W125" s="650"/>
      <c r="X125" s="650"/>
      <c r="Y125" s="650"/>
      <c r="Z125" s="650"/>
      <c r="AA125" s="650"/>
      <c r="AB125" s="650"/>
      <c r="AC125" s="650"/>
      <c r="AD125" s="650"/>
      <c r="AE125" s="650"/>
      <c r="AF125" s="650"/>
      <c r="AG125" s="650"/>
      <c r="AH125" s="650"/>
      <c r="AI125" s="650"/>
      <c r="AJ125" s="650"/>
      <c r="AK125" s="650"/>
      <c r="AL125" s="650"/>
      <c r="AM125" s="650"/>
      <c r="AN125" s="650"/>
      <c r="AO125" s="650"/>
      <c r="AP125" s="650"/>
      <c r="AQ125" s="650"/>
      <c r="AR125" s="650"/>
      <c r="AS125" s="652"/>
      <c r="AT125" s="650"/>
      <c r="AU125" s="650"/>
      <c r="AV125" s="650"/>
      <c r="AW125" s="650"/>
      <c r="AX125" s="650"/>
      <c r="AY125" s="650"/>
      <c r="AZ125" s="650"/>
      <c r="BA125" s="650"/>
    </row>
    <row r="126" spans="1:53">
      <c r="A126" s="650"/>
      <c r="B126" s="650"/>
      <c r="C126" s="650"/>
      <c r="D126" s="650"/>
      <c r="E126" s="650"/>
      <c r="F126" s="650"/>
      <c r="G126" s="650"/>
      <c r="H126" s="650"/>
      <c r="I126" s="650"/>
      <c r="J126" s="650"/>
      <c r="K126" s="650"/>
      <c r="L126" s="650"/>
      <c r="M126" s="650"/>
      <c r="N126" s="650"/>
      <c r="O126" s="650"/>
      <c r="P126" s="650"/>
      <c r="Q126" s="650"/>
      <c r="R126" s="650"/>
      <c r="S126" s="650"/>
      <c r="T126" s="650"/>
      <c r="U126" s="650"/>
      <c r="V126" s="650"/>
      <c r="W126" s="650"/>
      <c r="X126" s="650"/>
      <c r="Y126" s="650"/>
      <c r="Z126" s="650"/>
      <c r="AA126" s="650"/>
      <c r="AB126" s="650"/>
      <c r="AC126" s="650"/>
      <c r="AD126" s="650"/>
      <c r="AE126" s="650"/>
      <c r="AF126" s="650"/>
      <c r="AG126" s="650"/>
      <c r="AH126" s="650"/>
      <c r="AI126" s="650"/>
      <c r="AJ126" s="650"/>
      <c r="AK126" s="650"/>
      <c r="AL126" s="650"/>
      <c r="AM126" s="650"/>
      <c r="AN126" s="650"/>
      <c r="AO126" s="650"/>
      <c r="AP126" s="650"/>
      <c r="AQ126" s="650"/>
      <c r="AR126" s="650"/>
      <c r="AS126" s="652"/>
      <c r="AT126" s="650"/>
      <c r="AU126" s="650"/>
      <c r="AV126" s="650"/>
      <c r="AW126" s="650"/>
      <c r="AX126" s="650"/>
      <c r="AY126" s="650"/>
      <c r="AZ126" s="650"/>
      <c r="BA126" s="650"/>
    </row>
    <row r="127" spans="1:53">
      <c r="A127" s="650"/>
      <c r="B127" s="650"/>
      <c r="C127" s="650"/>
      <c r="D127" s="650"/>
      <c r="E127" s="650"/>
      <c r="F127" s="650"/>
      <c r="G127" s="650"/>
      <c r="H127" s="650"/>
      <c r="I127" s="650"/>
      <c r="J127" s="650"/>
      <c r="K127" s="650"/>
      <c r="L127" s="650"/>
      <c r="M127" s="650"/>
      <c r="N127" s="650"/>
      <c r="O127" s="650"/>
      <c r="P127" s="650"/>
      <c r="Q127" s="650"/>
      <c r="R127" s="650"/>
      <c r="S127" s="650"/>
      <c r="T127" s="650"/>
      <c r="U127" s="650"/>
      <c r="V127" s="650"/>
      <c r="W127" s="650"/>
      <c r="X127" s="650"/>
      <c r="Y127" s="650"/>
      <c r="Z127" s="650"/>
      <c r="AA127" s="650"/>
      <c r="AB127" s="650"/>
      <c r="AC127" s="650"/>
      <c r="AD127" s="650"/>
      <c r="AE127" s="650"/>
      <c r="AF127" s="650"/>
      <c r="AG127" s="650"/>
      <c r="AH127" s="650"/>
      <c r="AI127" s="650"/>
      <c r="AJ127" s="650"/>
      <c r="AK127" s="650"/>
      <c r="AL127" s="650"/>
      <c r="AM127" s="650"/>
      <c r="AN127" s="650"/>
      <c r="AO127" s="650"/>
      <c r="AP127" s="650"/>
      <c r="AQ127" s="650"/>
      <c r="AR127" s="650"/>
      <c r="AS127" s="652"/>
      <c r="AT127" s="650"/>
      <c r="AU127" s="650"/>
      <c r="AV127" s="650"/>
      <c r="AW127" s="650"/>
      <c r="AX127" s="650"/>
      <c r="AY127" s="650"/>
      <c r="AZ127" s="650"/>
      <c r="BA127" s="650"/>
    </row>
    <row r="128" spans="1:53">
      <c r="A128" s="650"/>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c r="AA128" s="650"/>
      <c r="AB128" s="650"/>
      <c r="AC128" s="650"/>
      <c r="AD128" s="650"/>
      <c r="AE128" s="650"/>
      <c r="AF128" s="650"/>
      <c r="AG128" s="650"/>
      <c r="AH128" s="650"/>
      <c r="AI128" s="650"/>
      <c r="AJ128" s="650"/>
      <c r="AK128" s="650"/>
      <c r="AL128" s="650"/>
      <c r="AM128" s="650"/>
      <c r="AN128" s="650"/>
      <c r="AO128" s="650"/>
      <c r="AP128" s="650"/>
      <c r="AQ128" s="650"/>
      <c r="AR128" s="650"/>
      <c r="AS128" s="652"/>
      <c r="AT128" s="650"/>
      <c r="AU128" s="650"/>
      <c r="AV128" s="650"/>
      <c r="AW128" s="650"/>
      <c r="AX128" s="650"/>
      <c r="AY128" s="650"/>
      <c r="AZ128" s="650"/>
      <c r="BA128" s="650"/>
    </row>
    <row r="129" spans="1:53">
      <c r="A129" s="650"/>
      <c r="B129" s="650"/>
      <c r="C129" s="650"/>
      <c r="D129" s="650"/>
      <c r="E129" s="650"/>
      <c r="F129" s="650"/>
      <c r="G129" s="650"/>
      <c r="H129" s="650"/>
      <c r="I129" s="650"/>
      <c r="J129" s="650"/>
      <c r="K129" s="650"/>
      <c r="L129" s="650"/>
      <c r="M129" s="650"/>
      <c r="N129" s="650"/>
      <c r="O129" s="650"/>
      <c r="P129" s="650"/>
      <c r="Q129" s="650"/>
      <c r="R129" s="650"/>
      <c r="S129" s="650"/>
      <c r="T129" s="650"/>
      <c r="U129" s="650"/>
      <c r="V129" s="650"/>
      <c r="W129" s="650"/>
      <c r="X129" s="650"/>
      <c r="Y129" s="650"/>
      <c r="Z129" s="650"/>
      <c r="AA129" s="650"/>
      <c r="AB129" s="650"/>
      <c r="AC129" s="650"/>
      <c r="AD129" s="650"/>
      <c r="AE129" s="650"/>
      <c r="AF129" s="650"/>
      <c r="AG129" s="650"/>
      <c r="AH129" s="650"/>
      <c r="AI129" s="650"/>
      <c r="AJ129" s="650"/>
      <c r="AK129" s="650"/>
      <c r="AL129" s="650"/>
      <c r="AM129" s="650"/>
      <c r="AN129" s="650"/>
      <c r="AO129" s="650"/>
      <c r="AP129" s="650"/>
      <c r="AQ129" s="650"/>
      <c r="AR129" s="650"/>
      <c r="AS129" s="652"/>
      <c r="AT129" s="650"/>
      <c r="AU129" s="650"/>
      <c r="AV129" s="650"/>
      <c r="AW129" s="650"/>
      <c r="AX129" s="650"/>
      <c r="AY129" s="650"/>
      <c r="AZ129" s="650"/>
      <c r="BA129" s="650"/>
    </row>
    <row r="130" spans="1:53">
      <c r="A130" s="650"/>
      <c r="B130" s="650"/>
      <c r="C130" s="650"/>
      <c r="D130" s="650"/>
      <c r="E130" s="650"/>
      <c r="F130" s="650"/>
      <c r="G130" s="650"/>
      <c r="H130" s="650"/>
      <c r="I130" s="650"/>
      <c r="J130" s="650"/>
      <c r="K130" s="650"/>
      <c r="L130" s="650"/>
      <c r="M130" s="650"/>
      <c r="N130" s="650"/>
      <c r="O130" s="650"/>
      <c r="P130" s="650"/>
      <c r="Q130" s="650"/>
      <c r="R130" s="650"/>
      <c r="S130" s="650"/>
      <c r="T130" s="650"/>
      <c r="U130" s="650"/>
      <c r="V130" s="650"/>
      <c r="W130" s="650"/>
      <c r="X130" s="650"/>
      <c r="Y130" s="650"/>
      <c r="Z130" s="650"/>
      <c r="AA130" s="650"/>
      <c r="AB130" s="650"/>
      <c r="AC130" s="650"/>
      <c r="AD130" s="650"/>
      <c r="AE130" s="650"/>
      <c r="AF130" s="650"/>
      <c r="AG130" s="650"/>
      <c r="AH130" s="650"/>
      <c r="AI130" s="650"/>
      <c r="AJ130" s="650"/>
      <c r="AK130" s="650"/>
      <c r="AL130" s="650"/>
      <c r="AM130" s="650"/>
      <c r="AN130" s="650"/>
      <c r="AO130" s="650"/>
      <c r="AP130" s="650"/>
      <c r="AQ130" s="650"/>
      <c r="AR130" s="650"/>
      <c r="AS130" s="652"/>
      <c r="AT130" s="650"/>
      <c r="AU130" s="650"/>
      <c r="AV130" s="650"/>
      <c r="AW130" s="650"/>
      <c r="AX130" s="650"/>
      <c r="AY130" s="650"/>
      <c r="AZ130" s="650"/>
      <c r="BA130" s="650"/>
    </row>
    <row r="131" spans="1:53">
      <c r="A131" s="650"/>
      <c r="B131" s="650"/>
      <c r="C131" s="650"/>
      <c r="D131" s="650"/>
      <c r="E131" s="650"/>
      <c r="F131" s="650"/>
      <c r="G131" s="650"/>
      <c r="H131" s="650"/>
      <c r="I131" s="650"/>
      <c r="J131" s="650"/>
      <c r="K131" s="650"/>
      <c r="L131" s="650"/>
      <c r="M131" s="650"/>
      <c r="N131" s="650"/>
      <c r="O131" s="650"/>
      <c r="P131" s="650"/>
      <c r="Q131" s="650"/>
      <c r="R131" s="650"/>
      <c r="S131" s="650"/>
      <c r="T131" s="650"/>
      <c r="U131" s="650"/>
      <c r="V131" s="650"/>
      <c r="W131" s="650"/>
      <c r="X131" s="650"/>
      <c r="Y131" s="650"/>
      <c r="Z131" s="650"/>
      <c r="AA131" s="650"/>
      <c r="AB131" s="650"/>
      <c r="AC131" s="650"/>
      <c r="AD131" s="650"/>
      <c r="AE131" s="650"/>
      <c r="AF131" s="650"/>
      <c r="AG131" s="650"/>
      <c r="AH131" s="650"/>
      <c r="AI131" s="650"/>
      <c r="AJ131" s="650"/>
      <c r="AK131" s="650"/>
      <c r="AL131" s="650"/>
      <c r="AM131" s="650"/>
      <c r="AN131" s="650"/>
      <c r="AO131" s="650"/>
      <c r="AP131" s="650"/>
      <c r="AQ131" s="650"/>
      <c r="AR131" s="650"/>
      <c r="AS131" s="652"/>
      <c r="AT131" s="650"/>
      <c r="AU131" s="650"/>
      <c r="AV131" s="650"/>
      <c r="AW131" s="650"/>
      <c r="AX131" s="650"/>
      <c r="AY131" s="650"/>
      <c r="AZ131" s="650"/>
      <c r="BA131" s="650"/>
    </row>
    <row r="132" spans="1:53">
      <c r="A132" s="650"/>
      <c r="B132" s="650"/>
      <c r="C132" s="650"/>
      <c r="D132" s="650"/>
      <c r="E132" s="650"/>
      <c r="F132" s="650"/>
      <c r="G132" s="650"/>
      <c r="H132" s="650"/>
      <c r="I132" s="650"/>
      <c r="J132" s="650"/>
      <c r="K132" s="650"/>
      <c r="L132" s="650"/>
      <c r="M132" s="650"/>
      <c r="N132" s="650"/>
      <c r="O132" s="650"/>
      <c r="P132" s="650"/>
      <c r="Q132" s="650"/>
      <c r="R132" s="650"/>
      <c r="S132" s="650"/>
      <c r="T132" s="650"/>
      <c r="U132" s="650"/>
      <c r="V132" s="650"/>
      <c r="W132" s="650"/>
      <c r="X132" s="650"/>
      <c r="Y132" s="650"/>
      <c r="Z132" s="650"/>
      <c r="AA132" s="650"/>
      <c r="AB132" s="650"/>
      <c r="AC132" s="650"/>
      <c r="AD132" s="650"/>
      <c r="AE132" s="650"/>
      <c r="AF132" s="650"/>
      <c r="AG132" s="650"/>
      <c r="AH132" s="650"/>
      <c r="AI132" s="650"/>
      <c r="AJ132" s="650"/>
      <c r="AK132" s="650"/>
      <c r="AL132" s="650"/>
      <c r="AM132" s="650"/>
      <c r="AN132" s="650"/>
      <c r="AO132" s="650"/>
      <c r="AP132" s="650"/>
      <c r="AQ132" s="650"/>
      <c r="AR132" s="650"/>
      <c r="AS132" s="652"/>
      <c r="AT132" s="650"/>
      <c r="AU132" s="650"/>
      <c r="AV132" s="650"/>
      <c r="AW132" s="650"/>
      <c r="AX132" s="650"/>
      <c r="AY132" s="650"/>
      <c r="AZ132" s="650"/>
      <c r="BA132" s="650"/>
    </row>
    <row r="133" spans="1:53">
      <c r="A133" s="650"/>
      <c r="B133" s="650"/>
      <c r="C133" s="650"/>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Z133" s="650"/>
      <c r="AA133" s="650"/>
      <c r="AB133" s="650"/>
      <c r="AC133" s="650"/>
      <c r="AD133" s="650"/>
      <c r="AE133" s="650"/>
      <c r="AF133" s="650"/>
      <c r="AG133" s="650"/>
      <c r="AH133" s="650"/>
      <c r="AI133" s="650"/>
      <c r="AJ133" s="650"/>
      <c r="AK133" s="650"/>
      <c r="AL133" s="650"/>
      <c r="AM133" s="650"/>
      <c r="AN133" s="650"/>
      <c r="AO133" s="650"/>
      <c r="AP133" s="650"/>
      <c r="AQ133" s="650"/>
      <c r="AR133" s="650"/>
      <c r="AS133" s="652"/>
      <c r="AT133" s="650"/>
      <c r="AU133" s="650"/>
      <c r="AV133" s="650"/>
      <c r="AW133" s="650"/>
      <c r="AX133" s="650"/>
      <c r="AY133" s="650"/>
      <c r="AZ133" s="650"/>
      <c r="BA133" s="650"/>
    </row>
    <row r="134" spans="1:53">
      <c r="A134" s="650"/>
      <c r="B134" s="650"/>
      <c r="C134" s="650"/>
      <c r="D134" s="650"/>
      <c r="E134" s="650"/>
      <c r="F134" s="650"/>
      <c r="G134" s="650"/>
      <c r="H134" s="650"/>
      <c r="I134" s="650"/>
      <c r="J134" s="650"/>
      <c r="K134" s="650"/>
      <c r="L134" s="650"/>
      <c r="M134" s="650"/>
      <c r="N134" s="650"/>
      <c r="O134" s="650"/>
      <c r="P134" s="650"/>
      <c r="Q134" s="650"/>
      <c r="R134" s="650"/>
      <c r="S134" s="650"/>
      <c r="T134" s="650"/>
      <c r="U134" s="650"/>
      <c r="V134" s="650"/>
      <c r="W134" s="650"/>
      <c r="X134" s="650"/>
      <c r="Y134" s="650"/>
      <c r="Z134" s="650"/>
      <c r="AA134" s="650"/>
      <c r="AB134" s="650"/>
      <c r="AC134" s="650"/>
      <c r="AD134" s="650"/>
      <c r="AE134" s="650"/>
      <c r="AF134" s="650"/>
      <c r="AG134" s="650"/>
      <c r="AH134" s="650"/>
      <c r="AI134" s="650"/>
      <c r="AJ134" s="650"/>
      <c r="AK134" s="650"/>
      <c r="AL134" s="650"/>
      <c r="AM134" s="650"/>
      <c r="AN134" s="650"/>
      <c r="AO134" s="650"/>
      <c r="AP134" s="650"/>
      <c r="AQ134" s="650"/>
      <c r="AR134" s="650"/>
      <c r="AS134" s="652"/>
      <c r="AT134" s="650"/>
      <c r="AU134" s="650"/>
      <c r="AV134" s="650"/>
      <c r="AW134" s="650"/>
      <c r="AX134" s="650"/>
      <c r="AY134" s="650"/>
      <c r="AZ134" s="650"/>
      <c r="BA134" s="650"/>
    </row>
    <row r="135" spans="1:53">
      <c r="A135" s="650"/>
      <c r="B135" s="650"/>
      <c r="C135" s="650"/>
      <c r="D135" s="650"/>
      <c r="E135" s="650"/>
      <c r="F135" s="650"/>
      <c r="G135" s="650"/>
      <c r="H135" s="650"/>
      <c r="I135" s="650"/>
      <c r="J135" s="650"/>
      <c r="K135" s="650"/>
      <c r="L135" s="650"/>
      <c r="M135" s="650"/>
      <c r="N135" s="650"/>
      <c r="O135" s="650"/>
      <c r="P135" s="650"/>
      <c r="Q135" s="650"/>
      <c r="R135" s="650"/>
      <c r="S135" s="650"/>
      <c r="T135" s="650"/>
      <c r="U135" s="650"/>
      <c r="V135" s="650"/>
      <c r="W135" s="650"/>
      <c r="X135" s="650"/>
      <c r="Y135" s="650"/>
      <c r="Z135" s="650"/>
      <c r="AA135" s="650"/>
      <c r="AB135" s="650"/>
      <c r="AC135" s="650"/>
      <c r="AD135" s="650"/>
      <c r="AE135" s="650"/>
      <c r="AF135" s="650"/>
      <c r="AG135" s="650"/>
      <c r="AH135" s="650"/>
      <c r="AI135" s="650"/>
      <c r="AJ135" s="650"/>
      <c r="AK135" s="650"/>
      <c r="AL135" s="650"/>
      <c r="AM135" s="650"/>
      <c r="AN135" s="650"/>
      <c r="AO135" s="650"/>
      <c r="AP135" s="650"/>
      <c r="AQ135" s="650"/>
      <c r="AR135" s="650"/>
      <c r="AS135" s="652"/>
      <c r="AT135" s="650"/>
      <c r="AU135" s="650"/>
      <c r="AV135" s="650"/>
      <c r="AW135" s="650"/>
      <c r="AX135" s="650"/>
      <c r="AY135" s="650"/>
      <c r="AZ135" s="650"/>
      <c r="BA135" s="650"/>
    </row>
    <row r="136" spans="1:53">
      <c r="A136" s="650"/>
      <c r="B136" s="650"/>
      <c r="C136" s="650"/>
      <c r="D136" s="650"/>
      <c r="E136" s="650"/>
      <c r="F136" s="650"/>
      <c r="G136" s="650"/>
      <c r="H136" s="650"/>
      <c r="I136" s="650"/>
      <c r="J136" s="650"/>
      <c r="K136" s="650"/>
      <c r="L136" s="650"/>
      <c r="M136" s="650"/>
      <c r="N136" s="650"/>
      <c r="O136" s="650"/>
      <c r="P136" s="650"/>
      <c r="Q136" s="650"/>
      <c r="R136" s="650"/>
      <c r="S136" s="650"/>
      <c r="T136" s="650"/>
      <c r="U136" s="650"/>
      <c r="V136" s="650"/>
      <c r="W136" s="650"/>
      <c r="X136" s="650"/>
      <c r="Y136" s="650"/>
      <c r="Z136" s="650"/>
      <c r="AA136" s="650"/>
      <c r="AB136" s="650"/>
      <c r="AC136" s="650"/>
      <c r="AD136" s="650"/>
      <c r="AE136" s="650"/>
      <c r="AF136" s="650"/>
      <c r="AG136" s="650"/>
      <c r="AH136" s="650"/>
      <c r="AI136" s="650"/>
      <c r="AJ136" s="650"/>
      <c r="AK136" s="650"/>
      <c r="AL136" s="650"/>
      <c r="AM136" s="650"/>
      <c r="AN136" s="650"/>
      <c r="AO136" s="650"/>
      <c r="AP136" s="650"/>
      <c r="AQ136" s="650"/>
      <c r="AR136" s="650"/>
      <c r="AS136" s="652"/>
      <c r="AT136" s="650"/>
      <c r="AU136" s="650"/>
      <c r="AV136" s="650"/>
      <c r="AW136" s="650"/>
      <c r="AX136" s="650"/>
      <c r="AY136" s="650"/>
      <c r="AZ136" s="650"/>
      <c r="BA136" s="650"/>
    </row>
    <row r="137" spans="1:53">
      <c r="A137" s="650"/>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0"/>
      <c r="AQ137" s="650"/>
      <c r="AR137" s="650"/>
      <c r="AS137" s="652"/>
      <c r="AT137" s="650"/>
      <c r="AU137" s="650"/>
      <c r="AV137" s="650"/>
      <c r="AW137" s="650"/>
      <c r="AX137" s="650"/>
      <c r="AY137" s="650"/>
      <c r="AZ137" s="650"/>
      <c r="BA137" s="650"/>
    </row>
    <row r="138" spans="1:53">
      <c r="A138" s="650"/>
      <c r="B138" s="650"/>
      <c r="C138" s="650"/>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Z138" s="650"/>
      <c r="AA138" s="650"/>
      <c r="AB138" s="650"/>
      <c r="AC138" s="650"/>
      <c r="AD138" s="650"/>
      <c r="AE138" s="650"/>
      <c r="AF138" s="650"/>
      <c r="AG138" s="650"/>
      <c r="AH138" s="650"/>
      <c r="AI138" s="650"/>
      <c r="AJ138" s="650"/>
      <c r="AK138" s="650"/>
      <c r="AL138" s="650"/>
      <c r="AM138" s="650"/>
      <c r="AN138" s="650"/>
      <c r="AO138" s="650"/>
      <c r="AP138" s="650"/>
      <c r="AQ138" s="650"/>
      <c r="AR138" s="650"/>
      <c r="AS138" s="652"/>
      <c r="AT138" s="650"/>
      <c r="AU138" s="650"/>
      <c r="AV138" s="650"/>
      <c r="AW138" s="650"/>
      <c r="AX138" s="650"/>
      <c r="AY138" s="650"/>
      <c r="AZ138" s="650"/>
      <c r="BA138" s="650"/>
    </row>
    <row r="139" spans="1:53">
      <c r="A139" s="650"/>
      <c r="B139" s="650"/>
      <c r="C139" s="650"/>
      <c r="D139" s="650"/>
      <c r="E139" s="650"/>
      <c r="F139" s="650"/>
      <c r="G139" s="650"/>
      <c r="H139" s="650"/>
      <c r="I139" s="650"/>
      <c r="J139" s="650"/>
      <c r="K139" s="650"/>
      <c r="L139" s="650"/>
      <c r="M139" s="650"/>
      <c r="N139" s="650"/>
      <c r="O139" s="650"/>
      <c r="P139" s="650"/>
      <c r="Q139" s="650"/>
      <c r="R139" s="650"/>
      <c r="S139" s="650"/>
      <c r="T139" s="650"/>
      <c r="U139" s="650"/>
      <c r="V139" s="650"/>
      <c r="W139" s="650"/>
      <c r="X139" s="650"/>
      <c r="Y139" s="650"/>
      <c r="Z139" s="650"/>
      <c r="AA139" s="650"/>
      <c r="AB139" s="650"/>
      <c r="AC139" s="650"/>
      <c r="AD139" s="650"/>
      <c r="AE139" s="650"/>
      <c r="AF139" s="650"/>
      <c r="AG139" s="650"/>
      <c r="AH139" s="650"/>
      <c r="AI139" s="650"/>
      <c r="AJ139" s="650"/>
      <c r="AK139" s="650"/>
      <c r="AL139" s="650"/>
      <c r="AM139" s="650"/>
      <c r="AN139" s="650"/>
      <c r="AO139" s="650"/>
      <c r="AP139" s="650"/>
      <c r="AQ139" s="650"/>
      <c r="AR139" s="650"/>
      <c r="AS139" s="652"/>
      <c r="AT139" s="650"/>
      <c r="AU139" s="650"/>
      <c r="AV139" s="650"/>
      <c r="AW139" s="650"/>
      <c r="AX139" s="650"/>
      <c r="AY139" s="650"/>
      <c r="AZ139" s="650"/>
      <c r="BA139" s="650"/>
    </row>
    <row r="140" spans="1:53">
      <c r="A140" s="650"/>
      <c r="B140" s="650"/>
      <c r="C140" s="650"/>
      <c r="D140" s="650"/>
      <c r="E140" s="650"/>
      <c r="F140" s="650"/>
      <c r="G140" s="650"/>
      <c r="H140" s="650"/>
      <c r="I140" s="650"/>
      <c r="J140" s="650"/>
      <c r="K140" s="650"/>
      <c r="L140" s="650"/>
      <c r="M140" s="650"/>
      <c r="N140" s="650"/>
      <c r="O140" s="650"/>
      <c r="P140" s="650"/>
      <c r="Q140" s="650"/>
      <c r="R140" s="650"/>
      <c r="S140" s="650"/>
      <c r="T140" s="650"/>
      <c r="U140" s="650"/>
      <c r="V140" s="650"/>
      <c r="W140" s="650"/>
      <c r="X140" s="650"/>
      <c r="Y140" s="650"/>
      <c r="Z140" s="650"/>
      <c r="AA140" s="650"/>
      <c r="AB140" s="650"/>
      <c r="AC140" s="650"/>
      <c r="AD140" s="650"/>
      <c r="AE140" s="650"/>
      <c r="AF140" s="650"/>
      <c r="AG140" s="650"/>
      <c r="AH140" s="650"/>
      <c r="AI140" s="650"/>
      <c r="AJ140" s="650"/>
      <c r="AK140" s="650"/>
      <c r="AL140" s="650"/>
      <c r="AM140" s="650"/>
      <c r="AN140" s="650"/>
      <c r="AO140" s="650"/>
      <c r="AP140" s="650"/>
      <c r="AQ140" s="650"/>
      <c r="AR140" s="650"/>
      <c r="AS140" s="652"/>
      <c r="AT140" s="650"/>
      <c r="AU140" s="650"/>
      <c r="AV140" s="650"/>
      <c r="AW140" s="650"/>
      <c r="AX140" s="650"/>
      <c r="AY140" s="650"/>
      <c r="AZ140" s="650"/>
      <c r="BA140" s="650"/>
    </row>
    <row r="141" spans="1:53">
      <c r="A141" s="650"/>
      <c r="B141" s="650"/>
      <c r="C141" s="650"/>
      <c r="D141" s="650"/>
      <c r="E141" s="650"/>
      <c r="F141" s="650"/>
      <c r="G141" s="650"/>
      <c r="H141" s="650"/>
      <c r="I141" s="650"/>
      <c r="J141" s="650"/>
      <c r="K141" s="650"/>
      <c r="L141" s="650"/>
      <c r="M141" s="650"/>
      <c r="N141" s="650"/>
      <c r="O141" s="650"/>
      <c r="P141" s="650"/>
      <c r="Q141" s="650"/>
      <c r="R141" s="650"/>
      <c r="S141" s="650"/>
      <c r="T141" s="650"/>
      <c r="U141" s="650"/>
      <c r="V141" s="650"/>
      <c r="W141" s="650"/>
      <c r="X141" s="650"/>
      <c r="Y141" s="650"/>
      <c r="Z141" s="650"/>
      <c r="AA141" s="650"/>
      <c r="AB141" s="650"/>
      <c r="AC141" s="650"/>
      <c r="AD141" s="650"/>
      <c r="AE141" s="650"/>
      <c r="AF141" s="650"/>
      <c r="AG141" s="650"/>
      <c r="AH141" s="650"/>
      <c r="AI141" s="650"/>
      <c r="AJ141" s="650"/>
      <c r="AK141" s="650"/>
      <c r="AL141" s="650"/>
      <c r="AM141" s="650"/>
      <c r="AN141" s="650"/>
      <c r="AO141" s="650"/>
      <c r="AP141" s="650"/>
      <c r="AQ141" s="650"/>
      <c r="AR141" s="650"/>
      <c r="AS141" s="652"/>
      <c r="AT141" s="650"/>
      <c r="AU141" s="650"/>
      <c r="AV141" s="650"/>
      <c r="AW141" s="650"/>
      <c r="AX141" s="650"/>
      <c r="AY141" s="650"/>
      <c r="AZ141" s="650"/>
      <c r="BA141" s="650"/>
    </row>
    <row r="142" spans="1:53">
      <c r="A142" s="650"/>
      <c r="B142" s="650"/>
      <c r="C142" s="650"/>
      <c r="D142" s="650"/>
      <c r="E142" s="650"/>
      <c r="F142" s="650"/>
      <c r="G142" s="650"/>
      <c r="H142" s="650"/>
      <c r="I142" s="650"/>
      <c r="J142" s="650"/>
      <c r="K142" s="650"/>
      <c r="L142" s="650"/>
      <c r="M142" s="650"/>
      <c r="N142" s="650"/>
      <c r="O142" s="650"/>
      <c r="P142" s="650"/>
      <c r="Q142" s="650"/>
      <c r="R142" s="650"/>
      <c r="S142" s="650"/>
      <c r="T142" s="650"/>
      <c r="U142" s="650"/>
      <c r="V142" s="650"/>
      <c r="W142" s="650"/>
      <c r="X142" s="650"/>
      <c r="Y142" s="650"/>
      <c r="Z142" s="650"/>
      <c r="AA142" s="650"/>
      <c r="AB142" s="650"/>
      <c r="AC142" s="650"/>
      <c r="AD142" s="650"/>
      <c r="AE142" s="650"/>
      <c r="AF142" s="650"/>
      <c r="AG142" s="650"/>
      <c r="AH142" s="650"/>
      <c r="AI142" s="650"/>
      <c r="AJ142" s="650"/>
      <c r="AK142" s="650"/>
      <c r="AL142" s="650"/>
      <c r="AM142" s="650"/>
      <c r="AN142" s="650"/>
      <c r="AO142" s="650"/>
      <c r="AP142" s="650"/>
      <c r="AQ142" s="650"/>
      <c r="AR142" s="650"/>
      <c r="AS142" s="652"/>
      <c r="AT142" s="650"/>
      <c r="AU142" s="650"/>
      <c r="AV142" s="650"/>
      <c r="AW142" s="650"/>
      <c r="AX142" s="650"/>
      <c r="AY142" s="650"/>
      <c r="AZ142" s="650"/>
      <c r="BA142" s="650"/>
    </row>
    <row r="143" spans="1:53">
      <c r="A143" s="650"/>
      <c r="B143" s="650"/>
      <c r="C143" s="650"/>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650"/>
      <c r="Z143" s="650"/>
      <c r="AA143" s="650"/>
      <c r="AB143" s="650"/>
      <c r="AC143" s="650"/>
      <c r="AD143" s="650"/>
      <c r="AE143" s="650"/>
      <c r="AF143" s="650"/>
      <c r="AG143" s="650"/>
      <c r="AH143" s="650"/>
      <c r="AI143" s="650"/>
      <c r="AJ143" s="650"/>
      <c r="AK143" s="650"/>
      <c r="AL143" s="650"/>
      <c r="AM143" s="650"/>
      <c r="AN143" s="650"/>
      <c r="AO143" s="650"/>
      <c r="AP143" s="650"/>
      <c r="AQ143" s="650"/>
      <c r="AR143" s="650"/>
      <c r="AS143" s="652"/>
      <c r="AT143" s="650"/>
      <c r="AU143" s="650"/>
      <c r="AV143" s="650"/>
      <c r="AW143" s="650"/>
      <c r="AX143" s="650"/>
      <c r="AY143" s="650"/>
      <c r="AZ143" s="650"/>
      <c r="BA143" s="650"/>
    </row>
    <row r="144" spans="1:53">
      <c r="A144" s="650"/>
      <c r="B144" s="650"/>
      <c r="C144" s="650"/>
      <c r="D144" s="650"/>
      <c r="E144" s="650"/>
      <c r="F144" s="650"/>
      <c r="G144" s="650"/>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650"/>
      <c r="AL144" s="650"/>
      <c r="AM144" s="650"/>
      <c r="AN144" s="650"/>
      <c r="AO144" s="650"/>
      <c r="AP144" s="650"/>
      <c r="AQ144" s="650"/>
      <c r="AR144" s="650"/>
      <c r="AS144" s="652"/>
      <c r="AT144" s="650"/>
      <c r="AU144" s="650"/>
      <c r="AV144" s="650"/>
      <c r="AW144" s="650"/>
      <c r="AX144" s="650"/>
      <c r="AY144" s="650"/>
      <c r="AZ144" s="650"/>
      <c r="BA144" s="650"/>
    </row>
    <row r="145" spans="1:53">
      <c r="A145" s="650"/>
      <c r="B145" s="650"/>
      <c r="C145" s="650"/>
      <c r="D145" s="650"/>
      <c r="E145" s="650"/>
      <c r="F145" s="650"/>
      <c r="G145" s="650"/>
      <c r="H145" s="650"/>
      <c r="I145" s="650"/>
      <c r="J145" s="650"/>
      <c r="K145" s="650"/>
      <c r="L145" s="650"/>
      <c r="M145" s="650"/>
      <c r="N145" s="650"/>
      <c r="O145" s="650"/>
      <c r="P145" s="650"/>
      <c r="Q145" s="650"/>
      <c r="R145" s="650"/>
      <c r="S145" s="650"/>
      <c r="T145" s="650"/>
      <c r="U145" s="650"/>
      <c r="V145" s="650"/>
      <c r="W145" s="650"/>
      <c r="X145" s="650"/>
      <c r="Y145" s="650"/>
      <c r="Z145" s="650"/>
      <c r="AA145" s="650"/>
      <c r="AB145" s="650"/>
      <c r="AC145" s="650"/>
      <c r="AD145" s="650"/>
      <c r="AE145" s="650"/>
      <c r="AF145" s="650"/>
      <c r="AG145" s="650"/>
      <c r="AH145" s="650"/>
      <c r="AI145" s="650"/>
      <c r="AJ145" s="650"/>
      <c r="AK145" s="650"/>
      <c r="AL145" s="650"/>
      <c r="AM145" s="650"/>
      <c r="AN145" s="650"/>
      <c r="AO145" s="650"/>
      <c r="AP145" s="650"/>
      <c r="AQ145" s="650"/>
      <c r="AR145" s="650"/>
      <c r="AS145" s="652"/>
      <c r="AT145" s="650"/>
      <c r="AU145" s="650"/>
      <c r="AV145" s="650"/>
      <c r="AW145" s="650"/>
      <c r="AX145" s="650"/>
      <c r="AY145" s="650"/>
      <c r="AZ145" s="650"/>
      <c r="BA145" s="650"/>
    </row>
    <row r="146" spans="1:53">
      <c r="A146" s="650"/>
      <c r="B146" s="650"/>
      <c r="C146" s="650"/>
      <c r="D146" s="650"/>
      <c r="E146" s="650"/>
      <c r="F146" s="650"/>
      <c r="G146" s="650"/>
      <c r="H146" s="650"/>
      <c r="I146" s="650"/>
      <c r="J146" s="650"/>
      <c r="K146" s="650"/>
      <c r="L146" s="650"/>
      <c r="M146" s="650"/>
      <c r="N146" s="650"/>
      <c r="O146" s="650"/>
      <c r="P146" s="650"/>
      <c r="Q146" s="650"/>
      <c r="R146" s="650"/>
      <c r="S146" s="650"/>
      <c r="T146" s="650"/>
      <c r="U146" s="650"/>
      <c r="V146" s="650"/>
      <c r="W146" s="650"/>
      <c r="X146" s="650"/>
      <c r="Y146" s="650"/>
      <c r="Z146" s="650"/>
      <c r="AA146" s="650"/>
      <c r="AB146" s="650"/>
      <c r="AC146" s="650"/>
      <c r="AD146" s="650"/>
      <c r="AE146" s="650"/>
      <c r="AF146" s="650"/>
      <c r="AG146" s="650"/>
      <c r="AH146" s="650"/>
      <c r="AI146" s="650"/>
      <c r="AJ146" s="650"/>
      <c r="AK146" s="650"/>
      <c r="AL146" s="650"/>
      <c r="AM146" s="650"/>
      <c r="AN146" s="650"/>
      <c r="AO146" s="650"/>
      <c r="AP146" s="650"/>
      <c r="AQ146" s="650"/>
      <c r="AR146" s="650"/>
      <c r="AS146" s="652"/>
      <c r="AT146" s="650"/>
      <c r="AU146" s="650"/>
      <c r="AV146" s="650"/>
      <c r="AW146" s="650"/>
      <c r="AX146" s="650"/>
      <c r="AY146" s="650"/>
      <c r="AZ146" s="650"/>
      <c r="BA146" s="650"/>
    </row>
    <row r="147" spans="1:53">
      <c r="A147" s="650"/>
      <c r="B147" s="650"/>
      <c r="C147" s="650"/>
      <c r="D147" s="650"/>
      <c r="E147" s="650"/>
      <c r="F147" s="650"/>
      <c r="G147" s="650"/>
      <c r="H147" s="650"/>
      <c r="I147" s="650"/>
      <c r="J147" s="650"/>
      <c r="K147" s="650"/>
      <c r="L147" s="650"/>
      <c r="M147" s="650"/>
      <c r="N147" s="650"/>
      <c r="O147" s="650"/>
      <c r="P147" s="650"/>
      <c r="Q147" s="650"/>
      <c r="R147" s="650"/>
      <c r="S147" s="650"/>
      <c r="T147" s="650"/>
      <c r="U147" s="650"/>
      <c r="V147" s="650"/>
      <c r="W147" s="650"/>
      <c r="X147" s="650"/>
      <c r="Y147" s="650"/>
      <c r="Z147" s="650"/>
      <c r="AA147" s="650"/>
      <c r="AB147" s="650"/>
      <c r="AC147" s="650"/>
      <c r="AD147" s="650"/>
      <c r="AE147" s="650"/>
      <c r="AF147" s="650"/>
      <c r="AG147" s="650"/>
      <c r="AH147" s="650"/>
      <c r="AI147" s="650"/>
      <c r="AJ147" s="650"/>
      <c r="AK147" s="650"/>
      <c r="AL147" s="650"/>
      <c r="AM147" s="650"/>
      <c r="AN147" s="650"/>
      <c r="AO147" s="650"/>
      <c r="AP147" s="650"/>
      <c r="AQ147" s="650"/>
      <c r="AR147" s="650"/>
      <c r="AS147" s="652"/>
      <c r="AT147" s="650"/>
      <c r="AU147" s="650"/>
      <c r="AV147" s="650"/>
      <c r="AW147" s="650"/>
      <c r="AX147" s="650"/>
      <c r="AY147" s="650"/>
      <c r="AZ147" s="650"/>
      <c r="BA147" s="650"/>
    </row>
    <row r="148" spans="1:53">
      <c r="A148" s="650"/>
      <c r="B148" s="650"/>
      <c r="C148" s="650"/>
      <c r="D148" s="650"/>
      <c r="E148" s="650"/>
      <c r="F148" s="650"/>
      <c r="G148" s="650"/>
      <c r="H148" s="650"/>
      <c r="I148" s="650"/>
      <c r="J148" s="650"/>
      <c r="K148" s="650"/>
      <c r="L148" s="650"/>
      <c r="M148" s="650"/>
      <c r="N148" s="650"/>
      <c r="O148" s="650"/>
      <c r="P148" s="650"/>
      <c r="Q148" s="650"/>
      <c r="R148" s="650"/>
      <c r="S148" s="650"/>
      <c r="T148" s="650"/>
      <c r="U148" s="650"/>
      <c r="V148" s="650"/>
      <c r="W148" s="650"/>
      <c r="X148" s="650"/>
      <c r="Y148" s="650"/>
      <c r="Z148" s="650"/>
      <c r="AA148" s="650"/>
      <c r="AB148" s="650"/>
      <c r="AC148" s="650"/>
      <c r="AD148" s="650"/>
      <c r="AE148" s="650"/>
      <c r="AF148" s="650"/>
      <c r="AG148" s="650"/>
      <c r="AH148" s="650"/>
      <c r="AI148" s="650"/>
      <c r="AJ148" s="650"/>
      <c r="AK148" s="650"/>
      <c r="AL148" s="650"/>
      <c r="AM148" s="650"/>
      <c r="AN148" s="650"/>
      <c r="AO148" s="650"/>
      <c r="AP148" s="650"/>
      <c r="AQ148" s="650"/>
      <c r="AR148" s="650"/>
      <c r="AS148" s="652"/>
      <c r="AT148" s="650"/>
      <c r="AU148" s="650"/>
      <c r="AV148" s="650"/>
      <c r="AW148" s="650"/>
      <c r="AX148" s="650"/>
      <c r="AY148" s="650"/>
      <c r="AZ148" s="650"/>
      <c r="BA148" s="650"/>
    </row>
    <row r="149" spans="1:53">
      <c r="A149" s="650"/>
      <c r="B149" s="650"/>
      <c r="C149" s="650"/>
      <c r="D149" s="650"/>
      <c r="E149" s="650"/>
      <c r="F149" s="650"/>
      <c r="G149" s="650"/>
      <c r="H149" s="650"/>
      <c r="I149" s="650"/>
      <c r="J149" s="650"/>
      <c r="K149" s="650"/>
      <c r="L149" s="650"/>
      <c r="M149" s="650"/>
      <c r="N149" s="650"/>
      <c r="O149" s="650"/>
      <c r="P149" s="650"/>
      <c r="Q149" s="650"/>
      <c r="R149" s="650"/>
      <c r="S149" s="650"/>
      <c r="T149" s="650"/>
      <c r="U149" s="650"/>
      <c r="V149" s="650"/>
      <c r="W149" s="650"/>
      <c r="X149" s="650"/>
      <c r="Y149" s="650"/>
      <c r="Z149" s="650"/>
      <c r="AA149" s="650"/>
      <c r="AB149" s="650"/>
      <c r="AC149" s="650"/>
      <c r="AD149" s="650"/>
      <c r="AE149" s="650"/>
      <c r="AF149" s="650"/>
      <c r="AG149" s="650"/>
      <c r="AH149" s="650"/>
      <c r="AI149" s="650"/>
      <c r="AJ149" s="650"/>
      <c r="AK149" s="650"/>
      <c r="AL149" s="650"/>
      <c r="AM149" s="650"/>
      <c r="AN149" s="650"/>
      <c r="AO149" s="650"/>
      <c r="AP149" s="650"/>
      <c r="AQ149" s="650"/>
      <c r="AR149" s="650"/>
      <c r="AS149" s="652"/>
      <c r="AT149" s="650"/>
      <c r="AU149" s="650"/>
      <c r="AV149" s="650"/>
      <c r="AW149" s="650"/>
      <c r="AX149" s="650"/>
      <c r="AY149" s="650"/>
      <c r="AZ149" s="650"/>
      <c r="BA149" s="650"/>
    </row>
    <row r="150" spans="1:53">
      <c r="A150" s="650"/>
      <c r="B150" s="650"/>
      <c r="C150" s="650"/>
      <c r="D150" s="650"/>
      <c r="E150" s="650"/>
      <c r="F150" s="650"/>
      <c r="G150" s="650"/>
      <c r="H150" s="650"/>
      <c r="I150" s="650"/>
      <c r="J150" s="650"/>
      <c r="K150" s="650"/>
      <c r="L150" s="650"/>
      <c r="M150" s="650"/>
      <c r="N150" s="650"/>
      <c r="O150" s="650"/>
      <c r="P150" s="650"/>
      <c r="Q150" s="650"/>
      <c r="R150" s="650"/>
      <c r="S150" s="650"/>
      <c r="T150" s="650"/>
      <c r="U150" s="650"/>
      <c r="V150" s="650"/>
      <c r="W150" s="650"/>
      <c r="X150" s="650"/>
      <c r="Y150" s="650"/>
      <c r="Z150" s="650"/>
      <c r="AA150" s="650"/>
      <c r="AB150" s="650"/>
      <c r="AC150" s="650"/>
      <c r="AD150" s="650"/>
      <c r="AE150" s="650"/>
      <c r="AF150" s="650"/>
      <c r="AG150" s="650"/>
      <c r="AH150" s="650"/>
      <c r="AI150" s="650"/>
      <c r="AJ150" s="650"/>
      <c r="AK150" s="650"/>
      <c r="AL150" s="650"/>
      <c r="AM150" s="650"/>
      <c r="AN150" s="650"/>
      <c r="AO150" s="650"/>
      <c r="AP150" s="650"/>
      <c r="AQ150" s="650"/>
      <c r="AR150" s="650"/>
      <c r="AS150" s="652"/>
      <c r="AT150" s="650"/>
      <c r="AU150" s="650"/>
      <c r="AV150" s="650"/>
      <c r="AW150" s="650"/>
      <c r="AX150" s="650"/>
      <c r="AY150" s="650"/>
      <c r="AZ150" s="650"/>
      <c r="BA150" s="650"/>
    </row>
    <row r="151" spans="1:53">
      <c r="A151" s="650"/>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0"/>
      <c r="AE151" s="650"/>
      <c r="AF151" s="650"/>
      <c r="AG151" s="650"/>
      <c r="AH151" s="650"/>
      <c r="AI151" s="650"/>
      <c r="AJ151" s="650"/>
      <c r="AK151" s="650"/>
      <c r="AL151" s="650"/>
      <c r="AM151" s="650"/>
      <c r="AN151" s="650"/>
      <c r="AO151" s="650"/>
      <c r="AP151" s="650"/>
      <c r="AQ151" s="650"/>
      <c r="AR151" s="650"/>
      <c r="AS151" s="652"/>
      <c r="AT151" s="650"/>
      <c r="AU151" s="650"/>
      <c r="AV151" s="650"/>
      <c r="AW151" s="650"/>
      <c r="AX151" s="650"/>
      <c r="AY151" s="650"/>
      <c r="AZ151" s="650"/>
      <c r="BA151" s="650"/>
    </row>
    <row r="152" spans="1:53">
      <c r="A152" s="650"/>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c r="AA152" s="650"/>
      <c r="AB152" s="650"/>
      <c r="AC152" s="650"/>
      <c r="AD152" s="650"/>
      <c r="AE152" s="650"/>
      <c r="AF152" s="650"/>
      <c r="AG152" s="650"/>
      <c r="AH152" s="650"/>
      <c r="AI152" s="650"/>
      <c r="AJ152" s="650"/>
      <c r="AK152" s="650"/>
      <c r="AL152" s="650"/>
      <c r="AM152" s="650"/>
      <c r="AN152" s="650"/>
      <c r="AO152" s="650"/>
      <c r="AP152" s="650"/>
      <c r="AQ152" s="650"/>
      <c r="AR152" s="650"/>
      <c r="AS152" s="652"/>
      <c r="AT152" s="650"/>
      <c r="AU152" s="650"/>
      <c r="AV152" s="650"/>
      <c r="AW152" s="650"/>
      <c r="AX152" s="650"/>
      <c r="AY152" s="650"/>
      <c r="AZ152" s="650"/>
      <c r="BA152" s="650"/>
    </row>
    <row r="153" spans="1:53">
      <c r="A153" s="650"/>
      <c r="B153" s="650"/>
      <c r="C153" s="650"/>
      <c r="D153" s="650"/>
      <c r="E153" s="650"/>
      <c r="F153" s="650"/>
      <c r="G153" s="650"/>
      <c r="H153" s="650"/>
      <c r="I153" s="650"/>
      <c r="J153" s="650"/>
      <c r="K153" s="650"/>
      <c r="L153" s="650"/>
      <c r="M153" s="650"/>
      <c r="N153" s="650"/>
      <c r="O153" s="650"/>
      <c r="P153" s="650"/>
      <c r="Q153" s="650"/>
      <c r="R153" s="650"/>
      <c r="S153" s="650"/>
      <c r="T153" s="650"/>
      <c r="U153" s="650"/>
      <c r="V153" s="650"/>
      <c r="W153" s="650"/>
      <c r="X153" s="650"/>
      <c r="Y153" s="650"/>
      <c r="Z153" s="650"/>
      <c r="AA153" s="650"/>
      <c r="AB153" s="650"/>
      <c r="AC153" s="650"/>
      <c r="AD153" s="650"/>
      <c r="AE153" s="650"/>
      <c r="AF153" s="650"/>
      <c r="AG153" s="650"/>
      <c r="AH153" s="650"/>
      <c r="AI153" s="650"/>
      <c r="AJ153" s="650"/>
      <c r="AK153" s="650"/>
      <c r="AL153" s="650"/>
      <c r="AM153" s="650"/>
      <c r="AN153" s="650"/>
      <c r="AO153" s="650"/>
      <c r="AP153" s="650"/>
      <c r="AQ153" s="650"/>
      <c r="AR153" s="650"/>
      <c r="AS153" s="652"/>
      <c r="AT153" s="650"/>
      <c r="AU153" s="650"/>
      <c r="AV153" s="650"/>
      <c r="AW153" s="650"/>
      <c r="AX153" s="650"/>
      <c r="AY153" s="650"/>
      <c r="AZ153" s="650"/>
      <c r="BA153" s="650"/>
    </row>
    <row r="154" spans="1:53">
      <c r="A154" s="650"/>
      <c r="B154" s="650"/>
      <c r="C154" s="650"/>
      <c r="D154" s="650"/>
      <c r="E154" s="650"/>
      <c r="F154" s="650"/>
      <c r="G154" s="650"/>
      <c r="H154" s="650"/>
      <c r="I154" s="650"/>
      <c r="J154" s="650"/>
      <c r="K154" s="650"/>
      <c r="L154" s="650"/>
      <c r="M154" s="650"/>
      <c r="N154" s="650"/>
      <c r="O154" s="650"/>
      <c r="P154" s="650"/>
      <c r="Q154" s="650"/>
      <c r="R154" s="650"/>
      <c r="S154" s="650"/>
      <c r="T154" s="650"/>
      <c r="U154" s="650"/>
      <c r="V154" s="650"/>
      <c r="W154" s="650"/>
      <c r="X154" s="650"/>
      <c r="Y154" s="650"/>
      <c r="Z154" s="650"/>
      <c r="AA154" s="650"/>
      <c r="AB154" s="650"/>
      <c r="AC154" s="650"/>
      <c r="AD154" s="650"/>
      <c r="AE154" s="650"/>
      <c r="AF154" s="650"/>
      <c r="AG154" s="650"/>
      <c r="AH154" s="650"/>
      <c r="AI154" s="650"/>
      <c r="AJ154" s="650"/>
      <c r="AK154" s="650"/>
      <c r="AL154" s="650"/>
      <c r="AM154" s="650"/>
      <c r="AN154" s="650"/>
      <c r="AO154" s="650"/>
      <c r="AP154" s="650"/>
      <c r="AQ154" s="650"/>
      <c r="AR154" s="650"/>
      <c r="AS154" s="652"/>
      <c r="AT154" s="650"/>
      <c r="AU154" s="650"/>
      <c r="AV154" s="650"/>
      <c r="AW154" s="650"/>
      <c r="AX154" s="650"/>
      <c r="AY154" s="650"/>
      <c r="AZ154" s="650"/>
      <c r="BA154" s="650"/>
    </row>
    <row r="155" spans="1:53">
      <c r="A155" s="650"/>
      <c r="B155" s="650"/>
      <c r="C155" s="650"/>
      <c r="D155" s="650"/>
      <c r="E155" s="650"/>
      <c r="F155" s="650"/>
      <c r="G155" s="650"/>
      <c r="H155" s="650"/>
      <c r="I155" s="650"/>
      <c r="J155" s="650"/>
      <c r="K155" s="650"/>
      <c r="L155" s="650"/>
      <c r="M155" s="650"/>
      <c r="N155" s="650"/>
      <c r="O155" s="650"/>
      <c r="P155" s="650"/>
      <c r="Q155" s="650"/>
      <c r="R155" s="650"/>
      <c r="S155" s="650"/>
      <c r="T155" s="650"/>
      <c r="U155" s="650"/>
      <c r="V155" s="650"/>
      <c r="W155" s="650"/>
      <c r="X155" s="650"/>
      <c r="Y155" s="650"/>
      <c r="Z155" s="650"/>
      <c r="AA155" s="650"/>
      <c r="AB155" s="650"/>
      <c r="AC155" s="650"/>
      <c r="AD155" s="650"/>
      <c r="AE155" s="650"/>
      <c r="AF155" s="650"/>
      <c r="AG155" s="650"/>
      <c r="AH155" s="650"/>
      <c r="AI155" s="650"/>
      <c r="AJ155" s="650"/>
      <c r="AK155" s="650"/>
      <c r="AL155" s="650"/>
      <c r="AM155" s="650"/>
      <c r="AN155" s="650"/>
      <c r="AO155" s="650"/>
      <c r="AP155" s="650"/>
      <c r="AQ155" s="650"/>
      <c r="AR155" s="650"/>
      <c r="AS155" s="652"/>
      <c r="AT155" s="650"/>
      <c r="AU155" s="650"/>
      <c r="AV155" s="650"/>
      <c r="AW155" s="650"/>
      <c r="AX155" s="650"/>
      <c r="AY155" s="650"/>
      <c r="AZ155" s="650"/>
      <c r="BA155" s="650"/>
    </row>
    <row r="156" spans="1:53">
      <c r="A156" s="650"/>
      <c r="B156" s="650"/>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650"/>
      <c r="AA156" s="650"/>
      <c r="AB156" s="650"/>
      <c r="AC156" s="650"/>
      <c r="AD156" s="650"/>
      <c r="AE156" s="650"/>
      <c r="AF156" s="650"/>
      <c r="AG156" s="650"/>
      <c r="AH156" s="650"/>
      <c r="AI156" s="650"/>
      <c r="AJ156" s="650"/>
      <c r="AK156" s="650"/>
      <c r="AL156" s="650"/>
      <c r="AM156" s="650"/>
      <c r="AN156" s="650"/>
      <c r="AO156" s="650"/>
      <c r="AP156" s="650"/>
      <c r="AQ156" s="650"/>
      <c r="AR156" s="650"/>
      <c r="AS156" s="652"/>
      <c r="AT156" s="650"/>
      <c r="AU156" s="650"/>
      <c r="AV156" s="650"/>
      <c r="AW156" s="650"/>
      <c r="AX156" s="650"/>
      <c r="AY156" s="650"/>
      <c r="AZ156" s="650"/>
      <c r="BA156" s="650"/>
    </row>
    <row r="157" spans="1:53">
      <c r="A157" s="650"/>
      <c r="B157" s="650"/>
      <c r="C157" s="650"/>
      <c r="D157" s="650"/>
      <c r="E157" s="650"/>
      <c r="F157" s="650"/>
      <c r="G157" s="650"/>
      <c r="H157" s="650"/>
      <c r="I157" s="650"/>
      <c r="J157" s="650"/>
      <c r="K157" s="650"/>
      <c r="L157" s="650"/>
      <c r="M157" s="650"/>
      <c r="N157" s="650"/>
      <c r="O157" s="650"/>
      <c r="P157" s="650"/>
      <c r="Q157" s="650"/>
      <c r="R157" s="650"/>
      <c r="S157" s="650"/>
      <c r="T157" s="650"/>
      <c r="U157" s="650"/>
      <c r="V157" s="650"/>
      <c r="W157" s="650"/>
      <c r="X157" s="650"/>
      <c r="Y157" s="650"/>
      <c r="Z157" s="650"/>
      <c r="AA157" s="650"/>
      <c r="AB157" s="650"/>
      <c r="AC157" s="650"/>
      <c r="AD157" s="650"/>
      <c r="AE157" s="650"/>
      <c r="AF157" s="650"/>
      <c r="AG157" s="650"/>
      <c r="AH157" s="650"/>
      <c r="AI157" s="650"/>
      <c r="AJ157" s="650"/>
      <c r="AK157" s="650"/>
      <c r="AL157" s="650"/>
      <c r="AM157" s="650"/>
      <c r="AN157" s="650"/>
      <c r="AO157" s="650"/>
      <c r="AP157" s="650"/>
      <c r="AQ157" s="650"/>
      <c r="AR157" s="650"/>
      <c r="AS157" s="652"/>
      <c r="AT157" s="650"/>
      <c r="AU157" s="650"/>
      <c r="AV157" s="650"/>
      <c r="AW157" s="650"/>
      <c r="AX157" s="650"/>
      <c r="AY157" s="650"/>
      <c r="AZ157" s="650"/>
      <c r="BA157" s="650"/>
    </row>
    <row r="158" spans="1:53">
      <c r="A158" s="650"/>
      <c r="B158" s="650"/>
      <c r="C158" s="650"/>
      <c r="D158" s="650"/>
      <c r="E158" s="650"/>
      <c r="F158" s="650"/>
      <c r="G158" s="650"/>
      <c r="H158" s="650"/>
      <c r="I158" s="650"/>
      <c r="J158" s="650"/>
      <c r="K158" s="650"/>
      <c r="L158" s="650"/>
      <c r="M158" s="650"/>
      <c r="N158" s="650"/>
      <c r="O158" s="650"/>
      <c r="P158" s="650"/>
      <c r="Q158" s="650"/>
      <c r="R158" s="650"/>
      <c r="S158" s="650"/>
      <c r="T158" s="650"/>
      <c r="U158" s="650"/>
      <c r="V158" s="650"/>
      <c r="W158" s="650"/>
      <c r="X158" s="650"/>
      <c r="Y158" s="650"/>
      <c r="Z158" s="650"/>
      <c r="AA158" s="650"/>
      <c r="AB158" s="650"/>
      <c r="AC158" s="650"/>
      <c r="AD158" s="650"/>
      <c r="AE158" s="650"/>
      <c r="AF158" s="650"/>
      <c r="AG158" s="650"/>
      <c r="AH158" s="650"/>
      <c r="AI158" s="650"/>
      <c r="AJ158" s="650"/>
      <c r="AK158" s="650"/>
      <c r="AL158" s="650"/>
      <c r="AM158" s="650"/>
      <c r="AN158" s="650"/>
      <c r="AO158" s="650"/>
      <c r="AP158" s="650"/>
      <c r="AQ158" s="650"/>
      <c r="AR158" s="650"/>
      <c r="AS158" s="652"/>
      <c r="AT158" s="650"/>
      <c r="AU158" s="650"/>
      <c r="AV158" s="650"/>
      <c r="AW158" s="650"/>
      <c r="AX158" s="650"/>
      <c r="AY158" s="650"/>
      <c r="AZ158" s="650"/>
      <c r="BA158" s="650"/>
    </row>
    <row r="159" spans="1:53">
      <c r="A159" s="650"/>
      <c r="B159" s="650"/>
      <c r="C159" s="650"/>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c r="AA159" s="650"/>
      <c r="AB159" s="650"/>
      <c r="AC159" s="650"/>
      <c r="AD159" s="650"/>
      <c r="AE159" s="650"/>
      <c r="AF159" s="650"/>
      <c r="AG159" s="650"/>
      <c r="AH159" s="650"/>
      <c r="AI159" s="650"/>
      <c r="AJ159" s="650"/>
      <c r="AK159" s="650"/>
      <c r="AL159" s="650"/>
      <c r="AM159" s="650"/>
      <c r="AN159" s="650"/>
      <c r="AO159" s="650"/>
      <c r="AP159" s="650"/>
      <c r="AQ159" s="650"/>
      <c r="AR159" s="650"/>
      <c r="AS159" s="652"/>
      <c r="AT159" s="650"/>
      <c r="AU159" s="650"/>
      <c r="AV159" s="650"/>
      <c r="AW159" s="650"/>
      <c r="AX159" s="650"/>
      <c r="AY159" s="650"/>
      <c r="AZ159" s="650"/>
      <c r="BA159" s="650"/>
    </row>
    <row r="160" spans="1:53">
      <c r="A160" s="650"/>
      <c r="B160" s="650"/>
      <c r="C160" s="650"/>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c r="AE160" s="650"/>
      <c r="AF160" s="650"/>
      <c r="AG160" s="650"/>
      <c r="AH160" s="650"/>
      <c r="AI160" s="650"/>
      <c r="AJ160" s="650"/>
      <c r="AK160" s="650"/>
      <c r="AL160" s="650"/>
      <c r="AM160" s="650"/>
      <c r="AN160" s="650"/>
      <c r="AO160" s="650"/>
      <c r="AP160" s="650"/>
      <c r="AQ160" s="650"/>
      <c r="AR160" s="650"/>
      <c r="AS160" s="652"/>
      <c r="AT160" s="650"/>
      <c r="AU160" s="650"/>
      <c r="AV160" s="650"/>
      <c r="AW160" s="650"/>
      <c r="AX160" s="650"/>
      <c r="AY160" s="650"/>
      <c r="AZ160" s="650"/>
      <c r="BA160" s="650"/>
    </row>
    <row r="161" spans="1:53">
      <c r="A161" s="650"/>
      <c r="B161" s="650"/>
      <c r="C161" s="650"/>
      <c r="D161" s="650"/>
      <c r="E161" s="650"/>
      <c r="F161" s="650"/>
      <c r="G161" s="650"/>
      <c r="H161" s="650"/>
      <c r="I161" s="650"/>
      <c r="J161" s="650"/>
      <c r="K161" s="650"/>
      <c r="L161" s="650"/>
      <c r="M161" s="650"/>
      <c r="N161" s="650"/>
      <c r="O161" s="650"/>
      <c r="P161" s="650"/>
      <c r="Q161" s="650"/>
      <c r="R161" s="650"/>
      <c r="S161" s="650"/>
      <c r="T161" s="650"/>
      <c r="U161" s="650"/>
      <c r="V161" s="650"/>
      <c r="W161" s="650"/>
      <c r="X161" s="650"/>
      <c r="Y161" s="650"/>
      <c r="Z161" s="650"/>
      <c r="AA161" s="650"/>
      <c r="AB161" s="650"/>
      <c r="AC161" s="650"/>
      <c r="AD161" s="650"/>
      <c r="AE161" s="650"/>
      <c r="AF161" s="650"/>
      <c r="AG161" s="650"/>
      <c r="AH161" s="650"/>
      <c r="AI161" s="650"/>
      <c r="AJ161" s="650"/>
      <c r="AK161" s="650"/>
      <c r="AL161" s="650"/>
      <c r="AM161" s="650"/>
      <c r="AN161" s="650"/>
      <c r="AO161" s="650"/>
      <c r="AP161" s="650"/>
      <c r="AQ161" s="650"/>
      <c r="AR161" s="650"/>
      <c r="AS161" s="652"/>
      <c r="AT161" s="650"/>
      <c r="AU161" s="650"/>
      <c r="AV161" s="650"/>
      <c r="AW161" s="650"/>
      <c r="AX161" s="650"/>
      <c r="AY161" s="650"/>
      <c r="AZ161" s="650"/>
      <c r="BA161" s="650"/>
    </row>
    <row r="162" spans="1:53">
      <c r="A162" s="650"/>
      <c r="B162" s="650"/>
      <c r="C162" s="650"/>
      <c r="D162" s="650"/>
      <c r="E162" s="650"/>
      <c r="F162" s="650"/>
      <c r="G162" s="650"/>
      <c r="H162" s="650"/>
      <c r="I162" s="650"/>
      <c r="J162" s="650"/>
      <c r="K162" s="650"/>
      <c r="L162" s="650"/>
      <c r="M162" s="650"/>
      <c r="N162" s="650"/>
      <c r="O162" s="650"/>
      <c r="P162" s="650"/>
      <c r="Q162" s="650"/>
      <c r="R162" s="650"/>
      <c r="S162" s="650"/>
      <c r="T162" s="650"/>
      <c r="U162" s="650"/>
      <c r="V162" s="650"/>
      <c r="W162" s="650"/>
      <c r="X162" s="650"/>
      <c r="Y162" s="650"/>
      <c r="Z162" s="650"/>
      <c r="AA162" s="650"/>
      <c r="AB162" s="650"/>
      <c r="AC162" s="650"/>
      <c r="AD162" s="650"/>
      <c r="AE162" s="650"/>
      <c r="AF162" s="650"/>
      <c r="AG162" s="650"/>
      <c r="AH162" s="650"/>
      <c r="AI162" s="650"/>
      <c r="AJ162" s="650"/>
      <c r="AK162" s="650"/>
      <c r="AL162" s="650"/>
      <c r="AM162" s="650"/>
      <c r="AN162" s="650"/>
      <c r="AO162" s="650"/>
      <c r="AP162" s="650"/>
      <c r="AQ162" s="650"/>
      <c r="AR162" s="650"/>
      <c r="AS162" s="652"/>
      <c r="AT162" s="650"/>
      <c r="AU162" s="650"/>
      <c r="AV162" s="650"/>
      <c r="AW162" s="650"/>
      <c r="AX162" s="650"/>
      <c r="AY162" s="650"/>
      <c r="AZ162" s="650"/>
      <c r="BA162" s="650"/>
    </row>
    <row r="163" spans="1:53">
      <c r="A163" s="650"/>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c r="AA163" s="650"/>
      <c r="AB163" s="650"/>
      <c r="AC163" s="650"/>
      <c r="AD163" s="650"/>
      <c r="AE163" s="650"/>
      <c r="AF163" s="650"/>
      <c r="AG163" s="650"/>
      <c r="AH163" s="650"/>
      <c r="AI163" s="650"/>
      <c r="AJ163" s="650"/>
      <c r="AK163" s="650"/>
      <c r="AL163" s="650"/>
      <c r="AM163" s="650"/>
      <c r="AN163" s="650"/>
      <c r="AO163" s="650"/>
      <c r="AP163" s="650"/>
      <c r="AQ163" s="650"/>
      <c r="AR163" s="650"/>
      <c r="AS163" s="652"/>
      <c r="AT163" s="650"/>
      <c r="AU163" s="650"/>
      <c r="AV163" s="650"/>
      <c r="AW163" s="650"/>
      <c r="AX163" s="650"/>
      <c r="AY163" s="650"/>
      <c r="AZ163" s="650"/>
      <c r="BA163" s="650"/>
    </row>
    <row r="164" spans="1:53">
      <c r="A164" s="650"/>
      <c r="B164" s="650"/>
      <c r="C164" s="650"/>
      <c r="D164" s="650"/>
      <c r="E164" s="650"/>
      <c r="F164" s="650"/>
      <c r="G164" s="650"/>
      <c r="H164" s="650"/>
      <c r="I164" s="650"/>
      <c r="J164" s="650"/>
      <c r="K164" s="650"/>
      <c r="L164" s="650"/>
      <c r="M164" s="650"/>
      <c r="N164" s="650"/>
      <c r="O164" s="650"/>
      <c r="P164" s="650"/>
      <c r="Q164" s="650"/>
      <c r="R164" s="650"/>
      <c r="S164" s="650"/>
      <c r="T164" s="650"/>
      <c r="U164" s="650"/>
      <c r="V164" s="650"/>
      <c r="W164" s="650"/>
      <c r="X164" s="650"/>
      <c r="Y164" s="650"/>
      <c r="Z164" s="650"/>
      <c r="AA164" s="650"/>
      <c r="AB164" s="650"/>
      <c r="AC164" s="650"/>
      <c r="AD164" s="650"/>
      <c r="AE164" s="650"/>
      <c r="AF164" s="650"/>
      <c r="AG164" s="650"/>
      <c r="AH164" s="650"/>
      <c r="AI164" s="650"/>
      <c r="AJ164" s="650"/>
      <c r="AK164" s="650"/>
      <c r="AL164" s="650"/>
      <c r="AM164" s="650"/>
      <c r="AN164" s="650"/>
      <c r="AO164" s="650"/>
      <c r="AP164" s="650"/>
      <c r="AQ164" s="650"/>
      <c r="AR164" s="650"/>
      <c r="AS164" s="652"/>
      <c r="AT164" s="650"/>
      <c r="AU164" s="650"/>
      <c r="AV164" s="650"/>
      <c r="AW164" s="650"/>
      <c r="AX164" s="650"/>
      <c r="AY164" s="650"/>
      <c r="AZ164" s="650"/>
      <c r="BA164" s="650"/>
    </row>
    <row r="165" spans="1:53">
      <c r="A165" s="650"/>
      <c r="B165" s="650"/>
      <c r="C165" s="650"/>
      <c r="D165" s="650"/>
      <c r="E165" s="650"/>
      <c r="F165" s="650"/>
      <c r="G165" s="650"/>
      <c r="H165" s="650"/>
      <c r="I165" s="650"/>
      <c r="J165" s="650"/>
      <c r="K165" s="650"/>
      <c r="L165" s="650"/>
      <c r="M165" s="650"/>
      <c r="N165" s="650"/>
      <c r="O165" s="650"/>
      <c r="P165" s="650"/>
      <c r="Q165" s="650"/>
      <c r="R165" s="650"/>
      <c r="S165" s="650"/>
      <c r="T165" s="650"/>
      <c r="U165" s="650"/>
      <c r="V165" s="650"/>
      <c r="W165" s="650"/>
      <c r="X165" s="650"/>
      <c r="Y165" s="650"/>
      <c r="Z165" s="650"/>
      <c r="AA165" s="650"/>
      <c r="AB165" s="650"/>
      <c r="AC165" s="650"/>
      <c r="AD165" s="650"/>
      <c r="AE165" s="650"/>
      <c r="AF165" s="650"/>
      <c r="AG165" s="650"/>
      <c r="AH165" s="650"/>
      <c r="AI165" s="650"/>
      <c r="AJ165" s="650"/>
      <c r="AK165" s="650"/>
      <c r="AL165" s="650"/>
      <c r="AM165" s="650"/>
      <c r="AN165" s="650"/>
      <c r="AO165" s="650"/>
      <c r="AP165" s="650"/>
      <c r="AQ165" s="650"/>
      <c r="AR165" s="650"/>
      <c r="AS165" s="652"/>
      <c r="AT165" s="650"/>
      <c r="AU165" s="650"/>
      <c r="AV165" s="650"/>
      <c r="AW165" s="650"/>
      <c r="AX165" s="650"/>
      <c r="AY165" s="650"/>
      <c r="AZ165" s="650"/>
      <c r="BA165" s="650"/>
    </row>
    <row r="166" spans="1:53">
      <c r="A166" s="650"/>
      <c r="B166" s="650"/>
      <c r="C166" s="650"/>
      <c r="D166" s="650"/>
      <c r="E166" s="650"/>
      <c r="F166" s="650"/>
      <c r="G166" s="650"/>
      <c r="H166" s="650"/>
      <c r="I166" s="650"/>
      <c r="J166" s="650"/>
      <c r="K166" s="650"/>
      <c r="L166" s="650"/>
      <c r="M166" s="650"/>
      <c r="N166" s="650"/>
      <c r="O166" s="650"/>
      <c r="P166" s="650"/>
      <c r="Q166" s="650"/>
      <c r="R166" s="650"/>
      <c r="S166" s="650"/>
      <c r="T166" s="650"/>
      <c r="U166" s="650"/>
      <c r="V166" s="650"/>
      <c r="W166" s="650"/>
      <c r="X166" s="650"/>
      <c r="Y166" s="650"/>
      <c r="Z166" s="650"/>
      <c r="AA166" s="650"/>
      <c r="AB166" s="650"/>
      <c r="AC166" s="650"/>
      <c r="AD166" s="650"/>
      <c r="AE166" s="650"/>
      <c r="AF166" s="650"/>
      <c r="AG166" s="650"/>
      <c r="AH166" s="650"/>
      <c r="AI166" s="650"/>
      <c r="AJ166" s="650"/>
      <c r="AK166" s="650"/>
      <c r="AL166" s="650"/>
      <c r="AM166" s="650"/>
      <c r="AN166" s="650"/>
      <c r="AO166" s="650"/>
      <c r="AP166" s="650"/>
      <c r="AQ166" s="650"/>
      <c r="AR166" s="650"/>
      <c r="AS166" s="652"/>
      <c r="AT166" s="650"/>
      <c r="AU166" s="650"/>
      <c r="AV166" s="650"/>
      <c r="AW166" s="650"/>
      <c r="AX166" s="650"/>
      <c r="AY166" s="650"/>
      <c r="AZ166" s="650"/>
      <c r="BA166" s="650"/>
    </row>
    <row r="167" spans="1:53">
      <c r="A167" s="650"/>
      <c r="B167" s="650"/>
      <c r="C167" s="650"/>
      <c r="D167" s="650"/>
      <c r="E167" s="650"/>
      <c r="F167" s="650"/>
      <c r="G167" s="650"/>
      <c r="H167" s="650"/>
      <c r="I167" s="650"/>
      <c r="J167" s="650"/>
      <c r="K167" s="650"/>
      <c r="L167" s="650"/>
      <c r="M167" s="650"/>
      <c r="N167" s="650"/>
      <c r="O167" s="650"/>
      <c r="P167" s="650"/>
      <c r="Q167" s="650"/>
      <c r="R167" s="650"/>
      <c r="S167" s="650"/>
      <c r="T167" s="650"/>
      <c r="U167" s="650"/>
      <c r="V167" s="650"/>
      <c r="W167" s="650"/>
      <c r="X167" s="650"/>
      <c r="Y167" s="650"/>
      <c r="Z167" s="650"/>
      <c r="AA167" s="650"/>
      <c r="AB167" s="650"/>
      <c r="AC167" s="650"/>
      <c r="AD167" s="650"/>
      <c r="AE167" s="650"/>
      <c r="AF167" s="650"/>
      <c r="AG167" s="650"/>
      <c r="AH167" s="650"/>
      <c r="AI167" s="650"/>
      <c r="AJ167" s="650"/>
      <c r="AK167" s="650"/>
      <c r="AL167" s="650"/>
      <c r="AM167" s="650"/>
      <c r="AN167" s="650"/>
      <c r="AO167" s="650"/>
      <c r="AP167" s="650"/>
      <c r="AQ167" s="650"/>
      <c r="AR167" s="650"/>
      <c r="AS167" s="652"/>
      <c r="AT167" s="650"/>
      <c r="AU167" s="650"/>
      <c r="AV167" s="650"/>
      <c r="AW167" s="650"/>
      <c r="AX167" s="650"/>
      <c r="AY167" s="650"/>
      <c r="AZ167" s="650"/>
      <c r="BA167" s="650"/>
    </row>
    <row r="168" spans="1:53">
      <c r="A168" s="650"/>
      <c r="B168" s="650"/>
      <c r="C168" s="650"/>
      <c r="D168" s="650"/>
      <c r="E168" s="650"/>
      <c r="F168" s="650"/>
      <c r="G168" s="650"/>
      <c r="H168" s="650"/>
      <c r="I168" s="650"/>
      <c r="J168" s="650"/>
      <c r="K168" s="650"/>
      <c r="L168" s="650"/>
      <c r="M168" s="650"/>
      <c r="N168" s="650"/>
      <c r="O168" s="650"/>
      <c r="P168" s="650"/>
      <c r="Q168" s="650"/>
      <c r="R168" s="650"/>
      <c r="S168" s="650"/>
      <c r="T168" s="650"/>
      <c r="U168" s="650"/>
      <c r="V168" s="650"/>
      <c r="W168" s="650"/>
      <c r="X168" s="650"/>
      <c r="Y168" s="650"/>
      <c r="Z168" s="650"/>
      <c r="AA168" s="650"/>
      <c r="AB168" s="650"/>
      <c r="AC168" s="650"/>
      <c r="AD168" s="650"/>
      <c r="AE168" s="650"/>
      <c r="AF168" s="650"/>
      <c r="AG168" s="650"/>
      <c r="AH168" s="650"/>
      <c r="AI168" s="650"/>
      <c r="AJ168" s="650"/>
      <c r="AK168" s="650"/>
      <c r="AL168" s="650"/>
      <c r="AM168" s="650"/>
      <c r="AN168" s="650"/>
      <c r="AO168" s="650"/>
      <c r="AP168" s="650"/>
      <c r="AQ168" s="650"/>
      <c r="AR168" s="650"/>
      <c r="AS168" s="652"/>
      <c r="AT168" s="650"/>
      <c r="AU168" s="650"/>
      <c r="AV168" s="650"/>
      <c r="AW168" s="650"/>
      <c r="AX168" s="650"/>
      <c r="AY168" s="650"/>
      <c r="AZ168" s="650"/>
      <c r="BA168" s="650"/>
    </row>
    <row r="169" spans="1:53">
      <c r="A169" s="650"/>
      <c r="B169" s="650"/>
      <c r="C169" s="650"/>
      <c r="D169" s="650"/>
      <c r="E169" s="650"/>
      <c r="F169" s="650"/>
      <c r="G169" s="650"/>
      <c r="H169" s="650"/>
      <c r="I169" s="650"/>
      <c r="J169" s="650"/>
      <c r="K169" s="650"/>
      <c r="L169" s="650"/>
      <c r="M169" s="650"/>
      <c r="N169" s="650"/>
      <c r="O169" s="650"/>
      <c r="P169" s="650"/>
      <c r="Q169" s="650"/>
      <c r="R169" s="650"/>
      <c r="S169" s="650"/>
      <c r="T169" s="650"/>
      <c r="U169" s="650"/>
      <c r="V169" s="650"/>
      <c r="W169" s="650"/>
      <c r="X169" s="650"/>
      <c r="Y169" s="650"/>
      <c r="Z169" s="650"/>
      <c r="AA169" s="650"/>
      <c r="AB169" s="650"/>
      <c r="AC169" s="650"/>
      <c r="AD169" s="650"/>
      <c r="AE169" s="650"/>
      <c r="AF169" s="650"/>
      <c r="AG169" s="650"/>
      <c r="AH169" s="650"/>
      <c r="AI169" s="650"/>
      <c r="AJ169" s="650"/>
      <c r="AK169" s="650"/>
      <c r="AL169" s="650"/>
      <c r="AM169" s="650"/>
      <c r="AN169" s="650"/>
      <c r="AO169" s="650"/>
      <c r="AP169" s="650"/>
      <c r="AQ169" s="650"/>
      <c r="AR169" s="650"/>
      <c r="AS169" s="652"/>
      <c r="AT169" s="650"/>
      <c r="AU169" s="650"/>
      <c r="AV169" s="650"/>
      <c r="AW169" s="650"/>
      <c r="AX169" s="650"/>
      <c r="AY169" s="650"/>
      <c r="AZ169" s="650"/>
      <c r="BA169" s="650"/>
    </row>
    <row r="170" spans="1:53">
      <c r="A170" s="650"/>
      <c r="B170" s="650"/>
      <c r="C170" s="650"/>
      <c r="D170" s="650"/>
      <c r="E170" s="650"/>
      <c r="F170" s="650"/>
      <c r="G170" s="650"/>
      <c r="H170" s="650"/>
      <c r="I170" s="650"/>
      <c r="J170" s="650"/>
      <c r="K170" s="650"/>
      <c r="L170" s="650"/>
      <c r="M170" s="650"/>
      <c r="N170" s="650"/>
      <c r="O170" s="650"/>
      <c r="P170" s="650"/>
      <c r="Q170" s="650"/>
      <c r="R170" s="650"/>
      <c r="S170" s="650"/>
      <c r="T170" s="650"/>
      <c r="U170" s="650"/>
      <c r="V170" s="650"/>
      <c r="W170" s="650"/>
      <c r="X170" s="650"/>
      <c r="Y170" s="650"/>
      <c r="Z170" s="650"/>
      <c r="AA170" s="650"/>
      <c r="AB170" s="650"/>
      <c r="AC170" s="650"/>
      <c r="AD170" s="650"/>
      <c r="AE170" s="650"/>
      <c r="AF170" s="650"/>
      <c r="AG170" s="650"/>
      <c r="AH170" s="650"/>
      <c r="AI170" s="650"/>
      <c r="AJ170" s="650"/>
      <c r="AK170" s="650"/>
      <c r="AL170" s="650"/>
      <c r="AM170" s="650"/>
      <c r="AN170" s="650"/>
      <c r="AO170" s="650"/>
      <c r="AP170" s="650"/>
      <c r="AQ170" s="650"/>
      <c r="AR170" s="650"/>
      <c r="AS170" s="652"/>
      <c r="AT170" s="650"/>
      <c r="AU170" s="650"/>
      <c r="AV170" s="650"/>
      <c r="AW170" s="650"/>
      <c r="AX170" s="650"/>
      <c r="AY170" s="650"/>
      <c r="AZ170" s="650"/>
      <c r="BA170" s="650"/>
    </row>
    <row r="171" spans="1:53">
      <c r="A171" s="650"/>
      <c r="B171" s="650"/>
      <c r="C171" s="650"/>
      <c r="D171" s="650"/>
      <c r="E171" s="650"/>
      <c r="F171" s="650"/>
      <c r="G171" s="650"/>
      <c r="H171" s="650"/>
      <c r="I171" s="650"/>
      <c r="J171" s="650"/>
      <c r="K171" s="650"/>
      <c r="L171" s="650"/>
      <c r="M171" s="650"/>
      <c r="N171" s="650"/>
      <c r="O171" s="650"/>
      <c r="P171" s="650"/>
      <c r="Q171" s="650"/>
      <c r="R171" s="650"/>
      <c r="S171" s="650"/>
      <c r="T171" s="650"/>
      <c r="U171" s="650"/>
      <c r="V171" s="650"/>
      <c r="W171" s="650"/>
      <c r="X171" s="650"/>
      <c r="Y171" s="650"/>
      <c r="Z171" s="650"/>
      <c r="AA171" s="650"/>
      <c r="AB171" s="650"/>
      <c r="AC171" s="650"/>
      <c r="AD171" s="650"/>
      <c r="AE171" s="650"/>
      <c r="AF171" s="650"/>
      <c r="AG171" s="650"/>
      <c r="AH171" s="650"/>
      <c r="AI171" s="650"/>
      <c r="AJ171" s="650"/>
      <c r="AK171" s="650"/>
      <c r="AL171" s="650"/>
      <c r="AM171" s="650"/>
      <c r="AN171" s="650"/>
      <c r="AO171" s="650"/>
      <c r="AP171" s="650"/>
      <c r="AQ171" s="650"/>
      <c r="AR171" s="650"/>
      <c r="AS171" s="652"/>
      <c r="AT171" s="650"/>
      <c r="AU171" s="650"/>
      <c r="AV171" s="650"/>
      <c r="AW171" s="650"/>
      <c r="AX171" s="650"/>
      <c r="AY171" s="650"/>
      <c r="AZ171" s="650"/>
      <c r="BA171" s="650"/>
    </row>
    <row r="172" spans="1:53">
      <c r="A172" s="650"/>
      <c r="B172" s="650"/>
      <c r="C172" s="650"/>
      <c r="D172" s="650"/>
      <c r="E172" s="650"/>
      <c r="F172" s="650"/>
      <c r="G172" s="650"/>
      <c r="H172" s="650"/>
      <c r="I172" s="650"/>
      <c r="J172" s="650"/>
      <c r="K172" s="650"/>
      <c r="L172" s="650"/>
      <c r="M172" s="650"/>
      <c r="N172" s="650"/>
      <c r="O172" s="650"/>
      <c r="P172" s="650"/>
      <c r="Q172" s="650"/>
      <c r="R172" s="650"/>
      <c r="S172" s="650"/>
      <c r="T172" s="650"/>
      <c r="U172" s="650"/>
      <c r="V172" s="650"/>
      <c r="W172" s="650"/>
      <c r="X172" s="650"/>
      <c r="Y172" s="650"/>
      <c r="Z172" s="650"/>
      <c r="AA172" s="650"/>
      <c r="AB172" s="650"/>
      <c r="AC172" s="650"/>
      <c r="AD172" s="650"/>
      <c r="AE172" s="650"/>
      <c r="AF172" s="650"/>
      <c r="AG172" s="650"/>
      <c r="AH172" s="650"/>
      <c r="AI172" s="650"/>
      <c r="AJ172" s="650"/>
      <c r="AK172" s="650"/>
      <c r="AL172" s="650"/>
      <c r="AM172" s="650"/>
      <c r="AN172" s="650"/>
      <c r="AO172" s="650"/>
      <c r="AP172" s="650"/>
      <c r="AQ172" s="650"/>
      <c r="AR172" s="650"/>
      <c r="AS172" s="652"/>
      <c r="AT172" s="650"/>
      <c r="AU172" s="650"/>
      <c r="AV172" s="650"/>
      <c r="AW172" s="650"/>
      <c r="AX172" s="650"/>
      <c r="AY172" s="650"/>
      <c r="AZ172" s="650"/>
      <c r="BA172" s="650"/>
    </row>
    <row r="173" spans="1:53">
      <c r="A173" s="650"/>
      <c r="B173" s="650"/>
      <c r="C173" s="650"/>
      <c r="D173" s="650"/>
      <c r="E173" s="650"/>
      <c r="F173" s="650"/>
      <c r="G173" s="650"/>
      <c r="H173" s="650"/>
      <c r="I173" s="650"/>
      <c r="J173" s="650"/>
      <c r="K173" s="650"/>
      <c r="L173" s="650"/>
      <c r="M173" s="650"/>
      <c r="N173" s="650"/>
      <c r="O173" s="650"/>
      <c r="P173" s="650"/>
      <c r="Q173" s="650"/>
      <c r="R173" s="650"/>
      <c r="S173" s="650"/>
      <c r="T173" s="650"/>
      <c r="U173" s="650"/>
      <c r="V173" s="650"/>
      <c r="W173" s="650"/>
      <c r="X173" s="650"/>
      <c r="Y173" s="650"/>
      <c r="Z173" s="650"/>
      <c r="AA173" s="650"/>
      <c r="AB173" s="650"/>
      <c r="AC173" s="650"/>
      <c r="AD173" s="650"/>
      <c r="AE173" s="650"/>
      <c r="AF173" s="650"/>
      <c r="AG173" s="650"/>
      <c r="AH173" s="650"/>
      <c r="AI173" s="650"/>
      <c r="AJ173" s="650"/>
      <c r="AK173" s="650"/>
      <c r="AL173" s="650"/>
      <c r="AM173" s="650"/>
      <c r="AN173" s="650"/>
      <c r="AO173" s="650"/>
      <c r="AP173" s="650"/>
      <c r="AQ173" s="650"/>
      <c r="AR173" s="650"/>
      <c r="AS173" s="652"/>
      <c r="AT173" s="650"/>
      <c r="AU173" s="650"/>
      <c r="AV173" s="650"/>
      <c r="AW173" s="650"/>
      <c r="AX173" s="650"/>
      <c r="AY173" s="650"/>
      <c r="AZ173" s="650"/>
      <c r="BA173" s="650"/>
    </row>
    <row r="174" spans="1:53">
      <c r="A174" s="650"/>
      <c r="B174" s="650"/>
      <c r="C174" s="650"/>
      <c r="D174" s="650"/>
      <c r="E174" s="650"/>
      <c r="F174" s="650"/>
      <c r="G174" s="650"/>
      <c r="H174" s="650"/>
      <c r="I174" s="650"/>
      <c r="J174" s="650"/>
      <c r="K174" s="650"/>
      <c r="L174" s="650"/>
      <c r="M174" s="650"/>
      <c r="N174" s="650"/>
      <c r="O174" s="650"/>
      <c r="P174" s="650"/>
      <c r="Q174" s="650"/>
      <c r="R174" s="650"/>
      <c r="S174" s="650"/>
      <c r="T174" s="650"/>
      <c r="U174" s="650"/>
      <c r="V174" s="650"/>
      <c r="W174" s="650"/>
      <c r="X174" s="650"/>
      <c r="Y174" s="650"/>
      <c r="Z174" s="650"/>
      <c r="AA174" s="650"/>
      <c r="AB174" s="650"/>
      <c r="AC174" s="650"/>
      <c r="AD174" s="650"/>
      <c r="AE174" s="650"/>
      <c r="AF174" s="650"/>
      <c r="AG174" s="650"/>
      <c r="AH174" s="650"/>
      <c r="AI174" s="650"/>
      <c r="AJ174" s="650"/>
      <c r="AK174" s="650"/>
      <c r="AL174" s="650"/>
      <c r="AM174" s="650"/>
      <c r="AN174" s="650"/>
      <c r="AO174" s="650"/>
      <c r="AP174" s="650"/>
      <c r="AQ174" s="650"/>
      <c r="AR174" s="650"/>
      <c r="AS174" s="652"/>
      <c r="AT174" s="650"/>
      <c r="AU174" s="650"/>
      <c r="AV174" s="650"/>
      <c r="AW174" s="650"/>
      <c r="AX174" s="650"/>
      <c r="AY174" s="650"/>
      <c r="AZ174" s="650"/>
      <c r="BA174" s="650"/>
    </row>
    <row r="175" spans="1:53">
      <c r="A175" s="650"/>
      <c r="B175" s="650"/>
      <c r="C175" s="650"/>
      <c r="D175" s="650"/>
      <c r="E175" s="650"/>
      <c r="F175" s="650"/>
      <c r="G175" s="650"/>
      <c r="H175" s="650"/>
      <c r="I175" s="650"/>
      <c r="J175" s="650"/>
      <c r="K175" s="650"/>
      <c r="L175" s="650"/>
      <c r="M175" s="650"/>
      <c r="N175" s="650"/>
      <c r="O175" s="650"/>
      <c r="P175" s="650"/>
      <c r="Q175" s="650"/>
      <c r="R175" s="650"/>
      <c r="S175" s="650"/>
      <c r="T175" s="650"/>
      <c r="U175" s="650"/>
      <c r="V175" s="650"/>
      <c r="W175" s="650"/>
      <c r="X175" s="650"/>
      <c r="Y175" s="650"/>
      <c r="Z175" s="650"/>
      <c r="AA175" s="650"/>
      <c r="AB175" s="650"/>
      <c r="AC175" s="650"/>
      <c r="AD175" s="650"/>
      <c r="AE175" s="650"/>
      <c r="AF175" s="650"/>
      <c r="AG175" s="650"/>
      <c r="AH175" s="650"/>
      <c r="AI175" s="650"/>
      <c r="AJ175" s="650"/>
      <c r="AK175" s="650"/>
      <c r="AL175" s="650"/>
      <c r="AM175" s="650"/>
      <c r="AN175" s="650"/>
      <c r="AO175" s="650"/>
      <c r="AP175" s="650"/>
      <c r="AQ175" s="650"/>
      <c r="AR175" s="650"/>
      <c r="AS175" s="652"/>
      <c r="AT175" s="650"/>
      <c r="AU175" s="650"/>
      <c r="AV175" s="650"/>
      <c r="AW175" s="650"/>
      <c r="AX175" s="650"/>
      <c r="AY175" s="650"/>
      <c r="AZ175" s="650"/>
      <c r="BA175" s="650"/>
    </row>
    <row r="176" spans="1:53">
      <c r="A176" s="650"/>
      <c r="B176" s="650"/>
      <c r="C176" s="650"/>
      <c r="D176" s="650"/>
      <c r="E176" s="650"/>
      <c r="F176" s="650"/>
      <c r="G176" s="650"/>
      <c r="H176" s="650"/>
      <c r="I176" s="650"/>
      <c r="J176" s="650"/>
      <c r="K176" s="650"/>
      <c r="L176" s="650"/>
      <c r="M176" s="650"/>
      <c r="N176" s="650"/>
      <c r="O176" s="650"/>
      <c r="P176" s="650"/>
      <c r="Q176" s="650"/>
      <c r="R176" s="650"/>
      <c r="S176" s="650"/>
      <c r="T176" s="650"/>
      <c r="U176" s="650"/>
      <c r="V176" s="650"/>
      <c r="W176" s="650"/>
      <c r="X176" s="650"/>
      <c r="Y176" s="650"/>
      <c r="Z176" s="650"/>
      <c r="AA176" s="650"/>
      <c r="AB176" s="650"/>
      <c r="AC176" s="650"/>
      <c r="AD176" s="650"/>
      <c r="AE176" s="650"/>
      <c r="AF176" s="650"/>
      <c r="AG176" s="650"/>
      <c r="AH176" s="650"/>
      <c r="AI176" s="650"/>
      <c r="AJ176" s="650"/>
      <c r="AK176" s="650"/>
      <c r="AL176" s="650"/>
      <c r="AM176" s="650"/>
      <c r="AN176" s="650"/>
      <c r="AO176" s="650"/>
      <c r="AP176" s="650"/>
      <c r="AQ176" s="650"/>
      <c r="AR176" s="650"/>
      <c r="AS176" s="652"/>
      <c r="AT176" s="650"/>
      <c r="AU176" s="650"/>
      <c r="AV176" s="650"/>
      <c r="AW176" s="650"/>
      <c r="AX176" s="650"/>
      <c r="AY176" s="650"/>
      <c r="AZ176" s="650"/>
      <c r="BA176" s="650"/>
    </row>
    <row r="177" spans="1:53">
      <c r="A177" s="650"/>
      <c r="B177" s="650"/>
      <c r="C177" s="650"/>
      <c r="D177" s="650"/>
      <c r="E177" s="650"/>
      <c r="F177" s="650"/>
      <c r="G177" s="650"/>
      <c r="H177" s="650"/>
      <c r="I177" s="650"/>
      <c r="J177" s="650"/>
      <c r="K177" s="650"/>
      <c r="L177" s="650"/>
      <c r="M177" s="650"/>
      <c r="N177" s="650"/>
      <c r="O177" s="650"/>
      <c r="P177" s="650"/>
      <c r="Q177" s="650"/>
      <c r="R177" s="650"/>
      <c r="S177" s="650"/>
      <c r="T177" s="650"/>
      <c r="U177" s="650"/>
      <c r="V177" s="650"/>
      <c r="W177" s="650"/>
      <c r="X177" s="650"/>
      <c r="Y177" s="650"/>
      <c r="Z177" s="650"/>
      <c r="AA177" s="650"/>
      <c r="AB177" s="650"/>
      <c r="AC177" s="650"/>
      <c r="AD177" s="650"/>
      <c r="AE177" s="650"/>
      <c r="AF177" s="650"/>
      <c r="AG177" s="650"/>
      <c r="AH177" s="650"/>
      <c r="AI177" s="650"/>
      <c r="AJ177" s="650"/>
      <c r="AK177" s="650"/>
      <c r="AL177" s="650"/>
      <c r="AM177" s="650"/>
      <c r="AN177" s="650"/>
      <c r="AO177" s="650"/>
      <c r="AP177" s="650"/>
      <c r="AQ177" s="650"/>
      <c r="AR177" s="650"/>
      <c r="AS177" s="652"/>
      <c r="AT177" s="650"/>
      <c r="AU177" s="650"/>
      <c r="AV177" s="650"/>
      <c r="AW177" s="650"/>
      <c r="AX177" s="650"/>
      <c r="AY177" s="650"/>
      <c r="AZ177" s="650"/>
      <c r="BA177" s="650"/>
    </row>
    <row r="178" spans="1:53">
      <c r="A178" s="650"/>
      <c r="B178" s="650"/>
      <c r="C178" s="650"/>
      <c r="D178" s="650"/>
      <c r="E178" s="650"/>
      <c r="F178" s="650"/>
      <c r="G178" s="650"/>
      <c r="H178" s="650"/>
      <c r="I178" s="650"/>
      <c r="J178" s="650"/>
      <c r="K178" s="650"/>
      <c r="L178" s="650"/>
      <c r="M178" s="650"/>
      <c r="N178" s="650"/>
      <c r="O178" s="650"/>
      <c r="P178" s="650"/>
      <c r="Q178" s="650"/>
      <c r="R178" s="650"/>
      <c r="S178" s="650"/>
      <c r="T178" s="650"/>
      <c r="U178" s="650"/>
      <c r="V178" s="650"/>
      <c r="W178" s="650"/>
      <c r="X178" s="650"/>
      <c r="Y178" s="650"/>
      <c r="Z178" s="650"/>
      <c r="AA178" s="650"/>
      <c r="AB178" s="650"/>
      <c r="AC178" s="650"/>
      <c r="AD178" s="650"/>
      <c r="AE178" s="650"/>
      <c r="AF178" s="650"/>
      <c r="AG178" s="650"/>
      <c r="AH178" s="650"/>
      <c r="AI178" s="650"/>
      <c r="AJ178" s="650"/>
      <c r="AK178" s="650"/>
      <c r="AL178" s="650"/>
      <c r="AM178" s="650"/>
      <c r="AN178" s="650"/>
      <c r="AO178" s="650"/>
      <c r="AP178" s="650"/>
      <c r="AQ178" s="650"/>
      <c r="AR178" s="650"/>
      <c r="AS178" s="652"/>
      <c r="AT178" s="650"/>
      <c r="AU178" s="650"/>
      <c r="AV178" s="650"/>
      <c r="AW178" s="650"/>
      <c r="AX178" s="650"/>
      <c r="AY178" s="650"/>
      <c r="AZ178" s="650"/>
      <c r="BA178" s="650"/>
    </row>
    <row r="179" spans="1:53">
      <c r="A179" s="650"/>
      <c r="B179" s="650"/>
      <c r="C179" s="650"/>
      <c r="D179" s="650"/>
      <c r="E179" s="650"/>
      <c r="F179" s="650"/>
      <c r="G179" s="650"/>
      <c r="H179" s="650"/>
      <c r="I179" s="650"/>
      <c r="J179" s="650"/>
      <c r="K179" s="650"/>
      <c r="L179" s="650"/>
      <c r="M179" s="650"/>
      <c r="N179" s="650"/>
      <c r="O179" s="650"/>
      <c r="P179" s="650"/>
      <c r="Q179" s="650"/>
      <c r="R179" s="650"/>
      <c r="S179" s="650"/>
      <c r="T179" s="650"/>
      <c r="U179" s="650"/>
      <c r="V179" s="650"/>
      <c r="W179" s="650"/>
      <c r="X179" s="650"/>
      <c r="Y179" s="650"/>
      <c r="Z179" s="650"/>
      <c r="AA179" s="650"/>
      <c r="AB179" s="650"/>
      <c r="AC179" s="650"/>
      <c r="AD179" s="650"/>
      <c r="AE179" s="650"/>
      <c r="AF179" s="650"/>
      <c r="AG179" s="650"/>
      <c r="AH179" s="650"/>
      <c r="AI179" s="650"/>
      <c r="AJ179" s="650"/>
      <c r="AK179" s="650"/>
      <c r="AL179" s="650"/>
      <c r="AM179" s="650"/>
      <c r="AN179" s="650"/>
      <c r="AO179" s="650"/>
      <c r="AP179" s="650"/>
      <c r="AQ179" s="650"/>
      <c r="AR179" s="650"/>
      <c r="AS179" s="652"/>
      <c r="AT179" s="650"/>
      <c r="AU179" s="650"/>
      <c r="AV179" s="650"/>
      <c r="AW179" s="650"/>
      <c r="AX179" s="650"/>
      <c r="AY179" s="650"/>
      <c r="AZ179" s="650"/>
      <c r="BA179" s="650"/>
    </row>
    <row r="180" spans="1:53">
      <c r="A180" s="650"/>
      <c r="B180" s="650"/>
      <c r="C180" s="650"/>
      <c r="D180" s="650"/>
      <c r="E180" s="650"/>
      <c r="F180" s="650"/>
      <c r="G180" s="650"/>
      <c r="H180" s="650"/>
      <c r="I180" s="650"/>
      <c r="J180" s="650"/>
      <c r="K180" s="650"/>
      <c r="L180" s="650"/>
      <c r="M180" s="650"/>
      <c r="N180" s="650"/>
      <c r="O180" s="650"/>
      <c r="P180" s="650"/>
      <c r="Q180" s="650"/>
      <c r="R180" s="650"/>
      <c r="S180" s="650"/>
      <c r="T180" s="650"/>
      <c r="U180" s="650"/>
      <c r="V180" s="650"/>
      <c r="W180" s="650"/>
      <c r="X180" s="650"/>
      <c r="Y180" s="650"/>
      <c r="Z180" s="650"/>
      <c r="AA180" s="650"/>
      <c r="AB180" s="650"/>
      <c r="AC180" s="650"/>
      <c r="AD180" s="650"/>
      <c r="AE180" s="650"/>
      <c r="AF180" s="650"/>
      <c r="AG180" s="650"/>
      <c r="AH180" s="650"/>
      <c r="AI180" s="650"/>
      <c r="AJ180" s="650"/>
      <c r="AK180" s="650"/>
      <c r="AL180" s="650"/>
      <c r="AM180" s="650"/>
      <c r="AN180" s="650"/>
      <c r="AO180" s="650"/>
      <c r="AP180" s="650"/>
      <c r="AQ180" s="650"/>
      <c r="AR180" s="650"/>
      <c r="AS180" s="652"/>
      <c r="AT180" s="650"/>
      <c r="AU180" s="650"/>
      <c r="AV180" s="650"/>
      <c r="AW180" s="650"/>
      <c r="AX180" s="650"/>
      <c r="AY180" s="650"/>
      <c r="AZ180" s="650"/>
      <c r="BA180" s="650"/>
    </row>
    <row r="181" spans="1:53">
      <c r="A181" s="650"/>
      <c r="B181" s="650"/>
      <c r="C181" s="650"/>
      <c r="D181" s="650"/>
      <c r="E181" s="650"/>
      <c r="F181" s="650"/>
      <c r="G181" s="650"/>
      <c r="H181" s="650"/>
      <c r="I181" s="650"/>
      <c r="J181" s="650"/>
      <c r="K181" s="650"/>
      <c r="L181" s="650"/>
      <c r="M181" s="650"/>
      <c r="N181" s="650"/>
      <c r="O181" s="650"/>
      <c r="P181" s="650"/>
      <c r="Q181" s="650"/>
      <c r="R181" s="650"/>
      <c r="S181" s="650"/>
      <c r="T181" s="650"/>
      <c r="U181" s="650"/>
      <c r="V181" s="650"/>
      <c r="W181" s="650"/>
      <c r="X181" s="650"/>
      <c r="Y181" s="650"/>
      <c r="Z181" s="650"/>
      <c r="AA181" s="650"/>
      <c r="AB181" s="650"/>
      <c r="AC181" s="650"/>
      <c r="AD181" s="650"/>
      <c r="AE181" s="650"/>
      <c r="AF181" s="650"/>
      <c r="AG181" s="650"/>
      <c r="AH181" s="650"/>
      <c r="AI181" s="650"/>
      <c r="AJ181" s="650"/>
      <c r="AK181" s="650"/>
      <c r="AL181" s="650"/>
      <c r="AM181" s="650"/>
      <c r="AN181" s="650"/>
      <c r="AO181" s="650"/>
      <c r="AP181" s="650"/>
      <c r="AQ181" s="650"/>
      <c r="AR181" s="650"/>
      <c r="AS181" s="652"/>
      <c r="AT181" s="650"/>
      <c r="AU181" s="650"/>
      <c r="AV181" s="650"/>
      <c r="AW181" s="650"/>
      <c r="AX181" s="650"/>
      <c r="AY181" s="650"/>
      <c r="AZ181" s="650"/>
      <c r="BA181" s="650"/>
    </row>
    <row r="182" spans="1:53">
      <c r="A182" s="650"/>
      <c r="B182" s="650"/>
      <c r="C182" s="650"/>
      <c r="D182" s="650"/>
      <c r="E182" s="650"/>
      <c r="F182" s="650"/>
      <c r="G182" s="650"/>
      <c r="H182" s="650"/>
      <c r="I182" s="650"/>
      <c r="J182" s="650"/>
      <c r="K182" s="650"/>
      <c r="L182" s="650"/>
      <c r="M182" s="650"/>
      <c r="N182" s="650"/>
      <c r="O182" s="650"/>
      <c r="P182" s="650"/>
      <c r="Q182" s="650"/>
      <c r="R182" s="650"/>
      <c r="S182" s="650"/>
      <c r="T182" s="650"/>
      <c r="U182" s="650"/>
      <c r="V182" s="650"/>
      <c r="W182" s="650"/>
      <c r="X182" s="650"/>
      <c r="Y182" s="650"/>
      <c r="Z182" s="650"/>
      <c r="AA182" s="650"/>
      <c r="AB182" s="650"/>
      <c r="AC182" s="650"/>
      <c r="AD182" s="650"/>
      <c r="AE182" s="650"/>
      <c r="AF182" s="650"/>
      <c r="AG182" s="650"/>
      <c r="AH182" s="650"/>
      <c r="AI182" s="650"/>
      <c r="AJ182" s="650"/>
      <c r="AK182" s="650"/>
      <c r="AL182" s="650"/>
      <c r="AM182" s="650"/>
      <c r="AN182" s="650"/>
      <c r="AO182" s="650"/>
      <c r="AP182" s="650"/>
      <c r="AQ182" s="650"/>
      <c r="AR182" s="650"/>
      <c r="AS182" s="652"/>
      <c r="AT182" s="650"/>
      <c r="AU182" s="650"/>
      <c r="AV182" s="650"/>
      <c r="AW182" s="650"/>
      <c r="AX182" s="650"/>
      <c r="AY182" s="650"/>
      <c r="AZ182" s="650"/>
      <c r="BA182" s="650"/>
    </row>
    <row r="183" spans="1:53">
      <c r="A183" s="650"/>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c r="AA183" s="650"/>
      <c r="AB183" s="650"/>
      <c r="AC183" s="650"/>
      <c r="AD183" s="650"/>
      <c r="AE183" s="650"/>
      <c r="AF183" s="650"/>
      <c r="AG183" s="650"/>
      <c r="AH183" s="650"/>
      <c r="AI183" s="650"/>
      <c r="AJ183" s="650"/>
      <c r="AK183" s="650"/>
      <c r="AL183" s="650"/>
      <c r="AM183" s="650"/>
      <c r="AN183" s="650"/>
      <c r="AO183" s="650"/>
      <c r="AP183" s="650"/>
      <c r="AQ183" s="650"/>
      <c r="AR183" s="650"/>
      <c r="AS183" s="652"/>
      <c r="AT183" s="650"/>
      <c r="AU183" s="650"/>
      <c r="AV183" s="650"/>
      <c r="AW183" s="650"/>
      <c r="AX183" s="650"/>
      <c r="AY183" s="650"/>
      <c r="AZ183" s="650"/>
      <c r="BA183" s="650"/>
    </row>
    <row r="184" spans="1:53">
      <c r="A184" s="650"/>
      <c r="B184" s="650"/>
      <c r="C184" s="650"/>
      <c r="D184" s="650"/>
      <c r="E184" s="650"/>
      <c r="F184" s="650"/>
      <c r="G184" s="650"/>
      <c r="H184" s="650"/>
      <c r="I184" s="650"/>
      <c r="J184" s="650"/>
      <c r="K184" s="650"/>
      <c r="L184" s="650"/>
      <c r="M184" s="650"/>
      <c r="N184" s="650"/>
      <c r="O184" s="650"/>
      <c r="P184" s="650"/>
      <c r="Q184" s="650"/>
      <c r="R184" s="650"/>
      <c r="S184" s="650"/>
      <c r="T184" s="650"/>
      <c r="U184" s="650"/>
      <c r="V184" s="650"/>
      <c r="W184" s="650"/>
      <c r="X184" s="650"/>
      <c r="Y184" s="650"/>
      <c r="Z184" s="650"/>
      <c r="AA184" s="650"/>
      <c r="AB184" s="650"/>
      <c r="AC184" s="650"/>
      <c r="AD184" s="650"/>
      <c r="AE184" s="650"/>
      <c r="AF184" s="650"/>
      <c r="AG184" s="650"/>
      <c r="AH184" s="650"/>
      <c r="AI184" s="650"/>
      <c r="AJ184" s="650"/>
      <c r="AK184" s="650"/>
      <c r="AL184" s="650"/>
      <c r="AM184" s="650"/>
      <c r="AN184" s="650"/>
      <c r="AO184" s="650"/>
      <c r="AP184" s="650"/>
      <c r="AQ184" s="650"/>
      <c r="AR184" s="650"/>
      <c r="AS184" s="652"/>
      <c r="AT184" s="650"/>
      <c r="AU184" s="650"/>
      <c r="AV184" s="650"/>
      <c r="AW184" s="650"/>
      <c r="AX184" s="650"/>
      <c r="AY184" s="650"/>
      <c r="AZ184" s="650"/>
      <c r="BA184" s="650"/>
    </row>
    <row r="185" spans="1:53">
      <c r="A185" s="650"/>
      <c r="B185" s="650"/>
      <c r="C185" s="650"/>
      <c r="D185" s="650"/>
      <c r="E185" s="650"/>
      <c r="F185" s="650"/>
      <c r="G185" s="650"/>
      <c r="H185" s="650"/>
      <c r="I185" s="650"/>
      <c r="J185" s="650"/>
      <c r="K185" s="650"/>
      <c r="L185" s="650"/>
      <c r="M185" s="650"/>
      <c r="N185" s="650"/>
      <c r="O185" s="650"/>
      <c r="P185" s="650"/>
      <c r="Q185" s="650"/>
      <c r="R185" s="650"/>
      <c r="S185" s="650"/>
      <c r="T185" s="650"/>
      <c r="U185" s="650"/>
      <c r="V185" s="650"/>
      <c r="W185" s="650"/>
      <c r="X185" s="650"/>
      <c r="Y185" s="650"/>
      <c r="Z185" s="650"/>
      <c r="AA185" s="650"/>
      <c r="AB185" s="650"/>
      <c r="AC185" s="650"/>
      <c r="AD185" s="650"/>
      <c r="AE185" s="650"/>
      <c r="AF185" s="650"/>
      <c r="AG185" s="650"/>
      <c r="AH185" s="650"/>
      <c r="AI185" s="650"/>
      <c r="AJ185" s="650"/>
      <c r="AK185" s="650"/>
      <c r="AL185" s="650"/>
      <c r="AM185" s="650"/>
      <c r="AN185" s="650"/>
      <c r="AO185" s="650"/>
      <c r="AP185" s="650"/>
      <c r="AQ185" s="650"/>
      <c r="AR185" s="650"/>
      <c r="AS185" s="652"/>
      <c r="AT185" s="650"/>
      <c r="AU185" s="650"/>
      <c r="AV185" s="650"/>
      <c r="AW185" s="650"/>
      <c r="AX185" s="650"/>
      <c r="AY185" s="650"/>
      <c r="AZ185" s="650"/>
      <c r="BA185" s="650"/>
    </row>
    <row r="186" spans="1:53">
      <c r="A186" s="650"/>
      <c r="B186" s="650"/>
      <c r="C186" s="650"/>
      <c r="D186" s="650"/>
      <c r="E186" s="650"/>
      <c r="F186" s="650"/>
      <c r="G186" s="650"/>
      <c r="H186" s="650"/>
      <c r="I186" s="650"/>
      <c r="J186" s="650"/>
      <c r="K186" s="650"/>
      <c r="L186" s="650"/>
      <c r="M186" s="650"/>
      <c r="N186" s="650"/>
      <c r="O186" s="650"/>
      <c r="P186" s="650"/>
      <c r="Q186" s="650"/>
      <c r="R186" s="650"/>
      <c r="S186" s="650"/>
      <c r="T186" s="650"/>
      <c r="U186" s="650"/>
      <c r="V186" s="650"/>
      <c r="W186" s="650"/>
      <c r="X186" s="650"/>
      <c r="Y186" s="650"/>
      <c r="Z186" s="650"/>
      <c r="AA186" s="650"/>
      <c r="AB186" s="650"/>
      <c r="AC186" s="650"/>
      <c r="AD186" s="650"/>
      <c r="AE186" s="650"/>
      <c r="AF186" s="650"/>
      <c r="AG186" s="650"/>
      <c r="AH186" s="650"/>
      <c r="AI186" s="650"/>
      <c r="AJ186" s="650"/>
      <c r="AK186" s="650"/>
      <c r="AL186" s="650"/>
      <c r="AM186" s="650"/>
      <c r="AN186" s="650"/>
      <c r="AO186" s="650"/>
      <c r="AP186" s="650"/>
      <c r="AQ186" s="650"/>
      <c r="AR186" s="650"/>
      <c r="AS186" s="652"/>
      <c r="AT186" s="650"/>
      <c r="AU186" s="650"/>
      <c r="AV186" s="650"/>
      <c r="AW186" s="650"/>
      <c r="AX186" s="650"/>
      <c r="AY186" s="650"/>
      <c r="AZ186" s="650"/>
      <c r="BA186" s="650"/>
    </row>
    <row r="187" spans="1:53">
      <c r="A187" s="650"/>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c r="AA187" s="650"/>
      <c r="AB187" s="650"/>
      <c r="AC187" s="650"/>
      <c r="AD187" s="650"/>
      <c r="AE187" s="650"/>
      <c r="AF187" s="650"/>
      <c r="AG187" s="650"/>
      <c r="AH187" s="650"/>
      <c r="AI187" s="650"/>
      <c r="AJ187" s="650"/>
      <c r="AK187" s="650"/>
      <c r="AL187" s="650"/>
      <c r="AM187" s="650"/>
      <c r="AN187" s="650"/>
      <c r="AO187" s="650"/>
      <c r="AP187" s="650"/>
      <c r="AQ187" s="650"/>
      <c r="AR187" s="650"/>
      <c r="AS187" s="652"/>
      <c r="AT187" s="650"/>
      <c r="AU187" s="650"/>
      <c r="AV187" s="650"/>
      <c r="AW187" s="650"/>
      <c r="AX187" s="650"/>
      <c r="AY187" s="650"/>
      <c r="AZ187" s="650"/>
      <c r="BA187" s="650"/>
    </row>
    <row r="188" spans="1:53">
      <c r="A188" s="650"/>
      <c r="B188" s="650"/>
      <c r="C188" s="650"/>
      <c r="D188" s="650"/>
      <c r="E188" s="650"/>
      <c r="F188" s="650"/>
      <c r="G188" s="650"/>
      <c r="H188" s="650"/>
      <c r="I188" s="650"/>
      <c r="J188" s="650"/>
      <c r="K188" s="650"/>
      <c r="L188" s="650"/>
      <c r="M188" s="650"/>
      <c r="N188" s="650"/>
      <c r="O188" s="650"/>
      <c r="P188" s="650"/>
      <c r="Q188" s="650"/>
      <c r="R188" s="650"/>
      <c r="S188" s="650"/>
      <c r="T188" s="650"/>
      <c r="U188" s="650"/>
      <c r="V188" s="650"/>
      <c r="W188" s="650"/>
      <c r="X188" s="650"/>
      <c r="Y188" s="650"/>
      <c r="Z188" s="650"/>
      <c r="AA188" s="650"/>
      <c r="AB188" s="650"/>
      <c r="AC188" s="650"/>
      <c r="AD188" s="650"/>
      <c r="AE188" s="650"/>
      <c r="AF188" s="650"/>
      <c r="AG188" s="650"/>
      <c r="AH188" s="650"/>
      <c r="AI188" s="650"/>
      <c r="AJ188" s="650"/>
      <c r="AK188" s="650"/>
      <c r="AL188" s="650"/>
      <c r="AM188" s="650"/>
      <c r="AN188" s="650"/>
      <c r="AO188" s="650"/>
      <c r="AP188" s="650"/>
      <c r="AQ188" s="650"/>
      <c r="AR188" s="650"/>
      <c r="AS188" s="652"/>
      <c r="AT188" s="650"/>
      <c r="AU188" s="650"/>
      <c r="AV188" s="650"/>
      <c r="AW188" s="650"/>
      <c r="AX188" s="650"/>
      <c r="AY188" s="650"/>
      <c r="AZ188" s="650"/>
      <c r="BA188" s="650"/>
    </row>
    <row r="189" spans="1:53">
      <c r="A189" s="650"/>
      <c r="B189" s="650"/>
      <c r="C189" s="650"/>
      <c r="D189" s="650"/>
      <c r="E189" s="650"/>
      <c r="F189" s="650"/>
      <c r="G189" s="650"/>
      <c r="H189" s="650"/>
      <c r="I189" s="650"/>
      <c r="J189" s="650"/>
      <c r="K189" s="650"/>
      <c r="L189" s="650"/>
      <c r="M189" s="650"/>
      <c r="N189" s="650"/>
      <c r="O189" s="650"/>
      <c r="P189" s="650"/>
      <c r="Q189" s="650"/>
      <c r="R189" s="650"/>
      <c r="S189" s="650"/>
      <c r="T189" s="650"/>
      <c r="U189" s="650"/>
      <c r="V189" s="650"/>
      <c r="W189" s="650"/>
      <c r="X189" s="650"/>
      <c r="Y189" s="650"/>
      <c r="Z189" s="650"/>
      <c r="AA189" s="650"/>
      <c r="AB189" s="650"/>
      <c r="AC189" s="650"/>
      <c r="AD189" s="650"/>
      <c r="AE189" s="650"/>
      <c r="AF189" s="650"/>
      <c r="AG189" s="650"/>
      <c r="AH189" s="650"/>
      <c r="AI189" s="650"/>
      <c r="AJ189" s="650"/>
      <c r="AK189" s="650"/>
      <c r="AL189" s="650"/>
      <c r="AM189" s="650"/>
      <c r="AN189" s="650"/>
      <c r="AO189" s="650"/>
      <c r="AP189" s="650"/>
      <c r="AQ189" s="650"/>
      <c r="AR189" s="650"/>
      <c r="AS189" s="652"/>
      <c r="AT189" s="650"/>
      <c r="AU189" s="650"/>
      <c r="AV189" s="650"/>
      <c r="AW189" s="650"/>
      <c r="AX189" s="650"/>
      <c r="AY189" s="650"/>
      <c r="AZ189" s="650"/>
      <c r="BA189" s="650"/>
    </row>
    <row r="190" spans="1:53">
      <c r="A190" s="650"/>
      <c r="B190" s="650"/>
      <c r="C190" s="650"/>
      <c r="D190" s="650"/>
      <c r="E190" s="650"/>
      <c r="F190" s="650"/>
      <c r="G190" s="650"/>
      <c r="H190" s="650"/>
      <c r="I190" s="650"/>
      <c r="J190" s="650"/>
      <c r="K190" s="650"/>
      <c r="L190" s="650"/>
      <c r="M190" s="650"/>
      <c r="N190" s="650"/>
      <c r="O190" s="650"/>
      <c r="P190" s="650"/>
      <c r="Q190" s="650"/>
      <c r="R190" s="650"/>
      <c r="S190" s="650"/>
      <c r="T190" s="650"/>
      <c r="U190" s="650"/>
      <c r="V190" s="650"/>
      <c r="W190" s="650"/>
      <c r="X190" s="650"/>
      <c r="Y190" s="650"/>
      <c r="Z190" s="650"/>
      <c r="AA190" s="650"/>
      <c r="AB190" s="650"/>
      <c r="AC190" s="650"/>
      <c r="AD190" s="650"/>
      <c r="AE190" s="650"/>
      <c r="AF190" s="650"/>
      <c r="AG190" s="650"/>
      <c r="AH190" s="650"/>
      <c r="AI190" s="650"/>
      <c r="AJ190" s="650"/>
      <c r="AK190" s="650"/>
      <c r="AL190" s="650"/>
      <c r="AM190" s="650"/>
      <c r="AN190" s="650"/>
      <c r="AO190" s="650"/>
      <c r="AP190" s="650"/>
      <c r="AQ190" s="650"/>
      <c r="AR190" s="650"/>
      <c r="AS190" s="652"/>
      <c r="AT190" s="650"/>
      <c r="AU190" s="650"/>
      <c r="AV190" s="650"/>
      <c r="AW190" s="650"/>
      <c r="AX190" s="650"/>
      <c r="AY190" s="650"/>
      <c r="AZ190" s="650"/>
      <c r="BA190" s="650"/>
    </row>
    <row r="191" spans="1:53">
      <c r="A191" s="650"/>
      <c r="B191" s="650"/>
      <c r="C191" s="650"/>
      <c r="D191" s="650"/>
      <c r="E191" s="650"/>
      <c r="F191" s="650"/>
      <c r="G191" s="650"/>
      <c r="H191" s="650"/>
      <c r="I191" s="650"/>
      <c r="J191" s="650"/>
      <c r="K191" s="650"/>
      <c r="L191" s="650"/>
      <c r="M191" s="650"/>
      <c r="N191" s="650"/>
      <c r="O191" s="650"/>
      <c r="P191" s="650"/>
      <c r="Q191" s="650"/>
      <c r="R191" s="650"/>
      <c r="S191" s="650"/>
      <c r="T191" s="650"/>
      <c r="U191" s="650"/>
      <c r="V191" s="650"/>
      <c r="W191" s="650"/>
      <c r="X191" s="650"/>
      <c r="Y191" s="650"/>
      <c r="Z191" s="650"/>
      <c r="AA191" s="650"/>
      <c r="AB191" s="650"/>
      <c r="AC191" s="650"/>
      <c r="AD191" s="650"/>
      <c r="AE191" s="650"/>
      <c r="AF191" s="650"/>
      <c r="AG191" s="650"/>
      <c r="AH191" s="650"/>
      <c r="AI191" s="650"/>
      <c r="AJ191" s="650"/>
      <c r="AK191" s="650"/>
      <c r="AL191" s="650"/>
      <c r="AM191" s="650"/>
      <c r="AN191" s="650"/>
      <c r="AO191" s="650"/>
      <c r="AP191" s="650"/>
      <c r="AQ191" s="650"/>
      <c r="AR191" s="650"/>
      <c r="AS191" s="652"/>
      <c r="AT191" s="650"/>
      <c r="AU191" s="650"/>
      <c r="AV191" s="650"/>
      <c r="AW191" s="650"/>
      <c r="AX191" s="650"/>
      <c r="AY191" s="650"/>
      <c r="AZ191" s="650"/>
      <c r="BA191" s="650"/>
    </row>
    <row r="192" spans="1:53">
      <c r="A192" s="650"/>
      <c r="B192" s="650"/>
      <c r="C192" s="650"/>
      <c r="D192" s="650"/>
      <c r="E192" s="650"/>
      <c r="F192" s="650"/>
      <c r="G192" s="650"/>
      <c r="H192" s="650"/>
      <c r="I192" s="650"/>
      <c r="J192" s="650"/>
      <c r="K192" s="650"/>
      <c r="L192" s="650"/>
      <c r="M192" s="650"/>
      <c r="N192" s="650"/>
      <c r="O192" s="650"/>
      <c r="P192" s="650"/>
      <c r="Q192" s="650"/>
      <c r="R192" s="650"/>
      <c r="S192" s="650"/>
      <c r="T192" s="650"/>
      <c r="U192" s="650"/>
      <c r="V192" s="650"/>
      <c r="W192" s="650"/>
      <c r="X192" s="650"/>
      <c r="Y192" s="650"/>
      <c r="Z192" s="650"/>
      <c r="AA192" s="650"/>
      <c r="AB192" s="650"/>
      <c r="AC192" s="650"/>
      <c r="AD192" s="650"/>
      <c r="AE192" s="650"/>
      <c r="AF192" s="650"/>
      <c r="AG192" s="650"/>
      <c r="AH192" s="650"/>
      <c r="AI192" s="650"/>
      <c r="AJ192" s="650"/>
      <c r="AK192" s="650"/>
      <c r="AL192" s="650"/>
      <c r="AM192" s="650"/>
      <c r="AN192" s="650"/>
      <c r="AO192" s="650"/>
      <c r="AP192" s="650"/>
      <c r="AQ192" s="650"/>
      <c r="AR192" s="650"/>
      <c r="AS192" s="652"/>
      <c r="AT192" s="650"/>
      <c r="AU192" s="650"/>
      <c r="AV192" s="650"/>
      <c r="AW192" s="650"/>
      <c r="AX192" s="650"/>
      <c r="AY192" s="650"/>
      <c r="AZ192" s="650"/>
      <c r="BA192" s="650"/>
    </row>
    <row r="193" spans="1:53">
      <c r="A193" s="650"/>
      <c r="B193" s="650"/>
      <c r="C193" s="650"/>
      <c r="D193" s="650"/>
      <c r="E193" s="650"/>
      <c r="F193" s="650"/>
      <c r="G193" s="650"/>
      <c r="H193" s="650"/>
      <c r="I193" s="650"/>
      <c r="J193" s="650"/>
      <c r="K193" s="650"/>
      <c r="L193" s="650"/>
      <c r="M193" s="650"/>
      <c r="N193" s="650"/>
      <c r="O193" s="650"/>
      <c r="P193" s="650"/>
      <c r="Q193" s="650"/>
      <c r="R193" s="650"/>
      <c r="S193" s="650"/>
      <c r="T193" s="650"/>
      <c r="U193" s="650"/>
      <c r="V193" s="650"/>
      <c r="W193" s="650"/>
      <c r="X193" s="650"/>
      <c r="Y193" s="650"/>
      <c r="Z193" s="650"/>
      <c r="AA193" s="650"/>
      <c r="AB193" s="650"/>
      <c r="AC193" s="650"/>
      <c r="AD193" s="650"/>
      <c r="AE193" s="650"/>
      <c r="AF193" s="650"/>
      <c r="AG193" s="650"/>
      <c r="AH193" s="650"/>
      <c r="AI193" s="650"/>
      <c r="AJ193" s="650"/>
      <c r="AK193" s="650"/>
      <c r="AL193" s="650"/>
      <c r="AM193" s="650"/>
      <c r="AN193" s="650"/>
      <c r="AO193" s="650"/>
      <c r="AP193" s="650"/>
      <c r="AQ193" s="650"/>
      <c r="AR193" s="650"/>
      <c r="AS193" s="652"/>
      <c r="AT193" s="650"/>
      <c r="AU193" s="650"/>
      <c r="AV193" s="650"/>
      <c r="AW193" s="650"/>
      <c r="AX193" s="650"/>
      <c r="AY193" s="650"/>
      <c r="AZ193" s="650"/>
      <c r="BA193" s="650"/>
    </row>
    <row r="194" spans="1:53">
      <c r="A194" s="650"/>
      <c r="B194" s="650"/>
      <c r="C194" s="650"/>
      <c r="D194" s="650"/>
      <c r="E194" s="650"/>
      <c r="F194" s="650"/>
      <c r="G194" s="650"/>
      <c r="H194" s="650"/>
      <c r="I194" s="650"/>
      <c r="J194" s="650"/>
      <c r="K194" s="650"/>
      <c r="L194" s="650"/>
      <c r="M194" s="650"/>
      <c r="N194" s="650"/>
      <c r="O194" s="650"/>
      <c r="P194" s="650"/>
      <c r="Q194" s="650"/>
      <c r="R194" s="650"/>
      <c r="S194" s="650"/>
      <c r="T194" s="650"/>
      <c r="U194" s="650"/>
      <c r="V194" s="650"/>
      <c r="W194" s="650"/>
      <c r="X194" s="650"/>
      <c r="Y194" s="650"/>
      <c r="Z194" s="650"/>
      <c r="AA194" s="650"/>
      <c r="AB194" s="650"/>
      <c r="AC194" s="650"/>
      <c r="AD194" s="650"/>
      <c r="AE194" s="650"/>
      <c r="AF194" s="650"/>
      <c r="AG194" s="650"/>
      <c r="AH194" s="650"/>
      <c r="AI194" s="650"/>
      <c r="AJ194" s="650"/>
      <c r="AK194" s="650"/>
      <c r="AL194" s="650"/>
      <c r="AM194" s="650"/>
      <c r="AN194" s="650"/>
      <c r="AO194" s="650"/>
      <c r="AP194" s="650"/>
      <c r="AQ194" s="650"/>
      <c r="AR194" s="650"/>
      <c r="AS194" s="652"/>
      <c r="AT194" s="650"/>
      <c r="AU194" s="650"/>
      <c r="AV194" s="650"/>
      <c r="AW194" s="650"/>
      <c r="AX194" s="650"/>
      <c r="AY194" s="650"/>
      <c r="AZ194" s="650"/>
      <c r="BA194" s="650"/>
    </row>
    <row r="195" spans="1:53">
      <c r="A195" s="650"/>
      <c r="B195" s="650"/>
      <c r="C195" s="650"/>
      <c r="D195" s="650"/>
      <c r="E195" s="650"/>
      <c r="F195" s="650"/>
      <c r="G195" s="650"/>
      <c r="H195" s="650"/>
      <c r="I195" s="650"/>
      <c r="J195" s="650"/>
      <c r="K195" s="650"/>
      <c r="L195" s="650"/>
      <c r="M195" s="650"/>
      <c r="N195" s="650"/>
      <c r="O195" s="650"/>
      <c r="P195" s="650"/>
      <c r="Q195" s="650"/>
      <c r="R195" s="650"/>
      <c r="S195" s="650"/>
      <c r="T195" s="650"/>
      <c r="U195" s="650"/>
      <c r="V195" s="650"/>
      <c r="W195" s="650"/>
      <c r="X195" s="650"/>
      <c r="Y195" s="650"/>
      <c r="Z195" s="650"/>
      <c r="AA195" s="650"/>
      <c r="AB195" s="650"/>
      <c r="AC195" s="650"/>
      <c r="AD195" s="650"/>
      <c r="AE195" s="650"/>
      <c r="AF195" s="650"/>
      <c r="AG195" s="650"/>
      <c r="AH195" s="650"/>
      <c r="AI195" s="650"/>
      <c r="AJ195" s="650"/>
      <c r="AK195" s="650"/>
      <c r="AL195" s="650"/>
      <c r="AM195" s="650"/>
      <c r="AN195" s="650"/>
      <c r="AO195" s="650"/>
      <c r="AP195" s="650"/>
      <c r="AQ195" s="650"/>
      <c r="AR195" s="650"/>
      <c r="AS195" s="652"/>
      <c r="AT195" s="650"/>
      <c r="AU195" s="650"/>
      <c r="AV195" s="650"/>
      <c r="AW195" s="650"/>
      <c r="AX195" s="650"/>
      <c r="AY195" s="650"/>
      <c r="AZ195" s="650"/>
      <c r="BA195" s="650"/>
    </row>
    <row r="196" spans="1:53">
      <c r="A196" s="650"/>
      <c r="B196" s="650"/>
      <c r="C196" s="650"/>
      <c r="D196" s="650"/>
      <c r="E196" s="650"/>
      <c r="F196" s="650"/>
      <c r="G196" s="650"/>
      <c r="H196" s="650"/>
      <c r="I196" s="650"/>
      <c r="J196" s="650"/>
      <c r="K196" s="650"/>
      <c r="L196" s="650"/>
      <c r="M196" s="650"/>
      <c r="N196" s="650"/>
      <c r="O196" s="650"/>
      <c r="P196" s="650"/>
      <c r="Q196" s="650"/>
      <c r="R196" s="650"/>
      <c r="S196" s="650"/>
      <c r="T196" s="650"/>
      <c r="U196" s="650"/>
      <c r="V196" s="650"/>
      <c r="W196" s="650"/>
      <c r="X196" s="650"/>
      <c r="Y196" s="650"/>
      <c r="Z196" s="650"/>
      <c r="AA196" s="650"/>
      <c r="AB196" s="650"/>
      <c r="AC196" s="650"/>
      <c r="AD196" s="650"/>
      <c r="AE196" s="650"/>
      <c r="AF196" s="650"/>
      <c r="AG196" s="650"/>
      <c r="AH196" s="650"/>
      <c r="AI196" s="650"/>
      <c r="AJ196" s="650"/>
      <c r="AK196" s="650"/>
      <c r="AL196" s="650"/>
      <c r="AM196" s="650"/>
      <c r="AN196" s="650"/>
      <c r="AO196" s="650"/>
      <c r="AP196" s="650"/>
      <c r="AQ196" s="650"/>
      <c r="AR196" s="650"/>
      <c r="AS196" s="652"/>
      <c r="AT196" s="650"/>
      <c r="AU196" s="650"/>
      <c r="AV196" s="650"/>
      <c r="AW196" s="650"/>
      <c r="AX196" s="650"/>
      <c r="AY196" s="650"/>
      <c r="AZ196" s="650"/>
      <c r="BA196" s="650"/>
    </row>
    <row r="197" spans="1:53">
      <c r="A197" s="650"/>
      <c r="B197" s="650"/>
      <c r="C197" s="650"/>
      <c r="D197" s="650"/>
      <c r="E197" s="650"/>
      <c r="F197" s="650"/>
      <c r="G197" s="650"/>
      <c r="H197" s="650"/>
      <c r="I197" s="650"/>
      <c r="J197" s="650"/>
      <c r="K197" s="650"/>
      <c r="L197" s="650"/>
      <c r="M197" s="650"/>
      <c r="N197" s="650"/>
      <c r="O197" s="650"/>
      <c r="P197" s="650"/>
      <c r="Q197" s="650"/>
      <c r="R197" s="650"/>
      <c r="S197" s="650"/>
      <c r="T197" s="650"/>
      <c r="U197" s="650"/>
      <c r="V197" s="650"/>
      <c r="W197" s="650"/>
      <c r="X197" s="650"/>
      <c r="Y197" s="650"/>
      <c r="Z197" s="650"/>
      <c r="AA197" s="650"/>
      <c r="AB197" s="650"/>
      <c r="AC197" s="650"/>
      <c r="AD197" s="650"/>
      <c r="AE197" s="650"/>
      <c r="AF197" s="650"/>
      <c r="AG197" s="650"/>
      <c r="AH197" s="650"/>
      <c r="AI197" s="650"/>
      <c r="AJ197" s="650"/>
      <c r="AK197" s="650"/>
      <c r="AL197" s="650"/>
      <c r="AM197" s="650"/>
      <c r="AN197" s="650"/>
      <c r="AO197" s="650"/>
      <c r="AP197" s="650"/>
      <c r="AQ197" s="650"/>
      <c r="AR197" s="650"/>
      <c r="AS197" s="652"/>
      <c r="AT197" s="650"/>
      <c r="AU197" s="650"/>
      <c r="AV197" s="650"/>
      <c r="AW197" s="650"/>
      <c r="AX197" s="650"/>
      <c r="AY197" s="650"/>
      <c r="AZ197" s="650"/>
      <c r="BA197" s="650"/>
    </row>
    <row r="198" spans="1:53">
      <c r="A198" s="650"/>
      <c r="B198" s="650"/>
      <c r="C198" s="650"/>
      <c r="D198" s="650"/>
      <c r="E198" s="650"/>
      <c r="F198" s="650"/>
      <c r="G198" s="650"/>
      <c r="H198" s="650"/>
      <c r="I198" s="650"/>
      <c r="J198" s="650"/>
      <c r="K198" s="650"/>
      <c r="L198" s="650"/>
      <c r="M198" s="650"/>
      <c r="N198" s="650"/>
      <c r="O198" s="650"/>
      <c r="P198" s="650"/>
      <c r="Q198" s="650"/>
      <c r="R198" s="650"/>
      <c r="S198" s="650"/>
      <c r="T198" s="650"/>
      <c r="U198" s="650"/>
      <c r="V198" s="650"/>
      <c r="W198" s="650"/>
      <c r="X198" s="650"/>
      <c r="Y198" s="650"/>
      <c r="Z198" s="650"/>
      <c r="AA198" s="650"/>
      <c r="AB198" s="650"/>
      <c r="AC198" s="650"/>
      <c r="AD198" s="650"/>
      <c r="AE198" s="650"/>
      <c r="AF198" s="650"/>
      <c r="AG198" s="650"/>
      <c r="AH198" s="650"/>
      <c r="AI198" s="650"/>
      <c r="AJ198" s="650"/>
      <c r="AK198" s="650"/>
      <c r="AL198" s="650"/>
      <c r="AM198" s="650"/>
      <c r="AN198" s="650"/>
      <c r="AO198" s="650"/>
      <c r="AP198" s="650"/>
      <c r="AQ198" s="650"/>
      <c r="AR198" s="650"/>
      <c r="AS198" s="652"/>
      <c r="AT198" s="650"/>
      <c r="AU198" s="650"/>
      <c r="AV198" s="650"/>
      <c r="AW198" s="650"/>
      <c r="AX198" s="650"/>
      <c r="AY198" s="650"/>
      <c r="AZ198" s="650"/>
      <c r="BA198" s="650"/>
    </row>
    <row r="199" spans="1:53">
      <c r="A199" s="650"/>
      <c r="B199" s="650"/>
      <c r="C199" s="650"/>
      <c r="D199" s="650"/>
      <c r="E199" s="650"/>
      <c r="F199" s="650"/>
      <c r="G199" s="650"/>
      <c r="H199" s="650"/>
      <c r="I199" s="650"/>
      <c r="J199" s="650"/>
      <c r="K199" s="650"/>
      <c r="L199" s="650"/>
      <c r="M199" s="650"/>
      <c r="N199" s="650"/>
      <c r="O199" s="650"/>
      <c r="P199" s="650"/>
      <c r="Q199" s="650"/>
      <c r="R199" s="650"/>
      <c r="S199" s="650"/>
      <c r="T199" s="650"/>
      <c r="U199" s="650"/>
      <c r="V199" s="650"/>
      <c r="W199" s="650"/>
      <c r="X199" s="650"/>
      <c r="Y199" s="650"/>
      <c r="Z199" s="650"/>
      <c r="AA199" s="650"/>
      <c r="AB199" s="650"/>
      <c r="AC199" s="650"/>
      <c r="AD199" s="650"/>
      <c r="AE199" s="650"/>
      <c r="AF199" s="650"/>
      <c r="AG199" s="650"/>
      <c r="AH199" s="650"/>
      <c r="AI199" s="650"/>
      <c r="AJ199" s="650"/>
      <c r="AK199" s="650"/>
      <c r="AL199" s="650"/>
      <c r="AM199" s="650"/>
      <c r="AN199" s="650"/>
      <c r="AO199" s="650"/>
      <c r="AP199" s="650"/>
      <c r="AQ199" s="650"/>
      <c r="AR199" s="650"/>
      <c r="AS199" s="652"/>
      <c r="AT199" s="650"/>
      <c r="AU199" s="650"/>
      <c r="AV199" s="650"/>
      <c r="AW199" s="650"/>
      <c r="AX199" s="650"/>
      <c r="AY199" s="650"/>
      <c r="AZ199" s="650"/>
      <c r="BA199" s="650"/>
    </row>
    <row r="200" spans="1:53">
      <c r="A200" s="650"/>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c r="AA200" s="650"/>
      <c r="AB200" s="650"/>
      <c r="AC200" s="650"/>
      <c r="AD200" s="650"/>
      <c r="AE200" s="650"/>
      <c r="AF200" s="650"/>
      <c r="AG200" s="650"/>
      <c r="AH200" s="650"/>
      <c r="AI200" s="650"/>
      <c r="AJ200" s="650"/>
      <c r="AK200" s="650"/>
      <c r="AL200" s="650"/>
      <c r="AM200" s="650"/>
      <c r="AN200" s="650"/>
      <c r="AO200" s="650"/>
      <c r="AP200" s="650"/>
      <c r="AQ200" s="650"/>
      <c r="AR200" s="650"/>
      <c r="AS200" s="652"/>
      <c r="AT200" s="650"/>
      <c r="AU200" s="650"/>
      <c r="AV200" s="650"/>
      <c r="AW200" s="650"/>
      <c r="AX200" s="650"/>
      <c r="AY200" s="650"/>
      <c r="AZ200" s="650"/>
      <c r="BA200" s="650"/>
    </row>
    <row r="201" spans="1:53">
      <c r="A201" s="650"/>
      <c r="B201" s="650"/>
      <c r="C201" s="650"/>
      <c r="D201" s="650"/>
      <c r="E201" s="650"/>
      <c r="F201" s="650"/>
      <c r="G201" s="650"/>
      <c r="H201" s="650"/>
      <c r="I201" s="650"/>
      <c r="J201" s="650"/>
      <c r="K201" s="650"/>
      <c r="L201" s="650"/>
      <c r="M201" s="650"/>
      <c r="N201" s="650"/>
      <c r="O201" s="650"/>
      <c r="P201" s="650"/>
      <c r="Q201" s="650"/>
      <c r="R201" s="650"/>
      <c r="S201" s="650"/>
      <c r="T201" s="650"/>
      <c r="U201" s="650"/>
      <c r="V201" s="650"/>
      <c r="W201" s="650"/>
      <c r="X201" s="650"/>
      <c r="Y201" s="650"/>
      <c r="Z201" s="650"/>
      <c r="AA201" s="650"/>
      <c r="AB201" s="650"/>
      <c r="AC201" s="650"/>
      <c r="AD201" s="650"/>
      <c r="AE201" s="650"/>
      <c r="AF201" s="650"/>
      <c r="AG201" s="650"/>
      <c r="AH201" s="650"/>
      <c r="AI201" s="650"/>
      <c r="AJ201" s="650"/>
      <c r="AK201" s="650"/>
      <c r="AL201" s="650"/>
      <c r="AM201" s="650"/>
      <c r="AN201" s="650"/>
      <c r="AO201" s="650"/>
      <c r="AP201" s="650"/>
      <c r="AQ201" s="650"/>
      <c r="AR201" s="650"/>
      <c r="AS201" s="652"/>
      <c r="AT201" s="650"/>
      <c r="AU201" s="650"/>
      <c r="AV201" s="650"/>
      <c r="AW201" s="650"/>
      <c r="AX201" s="650"/>
      <c r="AY201" s="650"/>
      <c r="AZ201" s="650"/>
      <c r="BA201" s="650"/>
    </row>
    <row r="202" spans="1:53">
      <c r="A202" s="650"/>
      <c r="B202" s="650"/>
      <c r="C202" s="650"/>
      <c r="D202" s="650"/>
      <c r="E202" s="650"/>
      <c r="F202" s="650"/>
      <c r="G202" s="650"/>
      <c r="H202" s="650"/>
      <c r="I202" s="650"/>
      <c r="J202" s="650"/>
      <c r="K202" s="650"/>
      <c r="L202" s="650"/>
      <c r="M202" s="650"/>
      <c r="N202" s="650"/>
      <c r="O202" s="650"/>
      <c r="P202" s="650"/>
      <c r="Q202" s="650"/>
      <c r="R202" s="650"/>
      <c r="S202" s="650"/>
      <c r="T202" s="650"/>
      <c r="U202" s="650"/>
      <c r="V202" s="650"/>
      <c r="W202" s="650"/>
      <c r="X202" s="650"/>
      <c r="Y202" s="650"/>
      <c r="Z202" s="650"/>
      <c r="AA202" s="650"/>
      <c r="AB202" s="650"/>
      <c r="AC202" s="650"/>
      <c r="AD202" s="650"/>
      <c r="AE202" s="650"/>
      <c r="AF202" s="650"/>
      <c r="AG202" s="650"/>
      <c r="AH202" s="650"/>
      <c r="AI202" s="650"/>
      <c r="AJ202" s="650"/>
      <c r="AK202" s="650"/>
      <c r="AL202" s="650"/>
      <c r="AM202" s="650"/>
      <c r="AN202" s="650"/>
      <c r="AO202" s="650"/>
      <c r="AP202" s="650"/>
      <c r="AQ202" s="650"/>
      <c r="AR202" s="650"/>
      <c r="AS202" s="652"/>
      <c r="AT202" s="650"/>
      <c r="AU202" s="650"/>
      <c r="AV202" s="650"/>
      <c r="AW202" s="650"/>
      <c r="AX202" s="650"/>
      <c r="AY202" s="650"/>
      <c r="AZ202" s="650"/>
      <c r="BA202" s="650"/>
    </row>
    <row r="203" spans="1:53">
      <c r="A203" s="650"/>
      <c r="B203" s="650"/>
      <c r="C203" s="650"/>
      <c r="D203" s="650"/>
      <c r="E203" s="650"/>
      <c r="F203" s="650"/>
      <c r="G203" s="650"/>
      <c r="H203" s="650"/>
      <c r="I203" s="650"/>
      <c r="J203" s="650"/>
      <c r="K203" s="650"/>
      <c r="L203" s="650"/>
      <c r="M203" s="650"/>
      <c r="N203" s="650"/>
      <c r="O203" s="650"/>
      <c r="P203" s="650"/>
      <c r="Q203" s="650"/>
      <c r="R203" s="650"/>
      <c r="S203" s="650"/>
      <c r="T203" s="650"/>
      <c r="U203" s="650"/>
      <c r="V203" s="650"/>
      <c r="W203" s="650"/>
      <c r="X203" s="650"/>
      <c r="Y203" s="650"/>
      <c r="Z203" s="650"/>
      <c r="AA203" s="650"/>
      <c r="AB203" s="650"/>
      <c r="AC203" s="650"/>
      <c r="AD203" s="650"/>
      <c r="AE203" s="650"/>
      <c r="AF203" s="650"/>
      <c r="AG203" s="650"/>
      <c r="AH203" s="650"/>
      <c r="AI203" s="650"/>
      <c r="AJ203" s="650"/>
      <c r="AK203" s="650"/>
      <c r="AL203" s="650"/>
      <c r="AM203" s="650"/>
      <c r="AN203" s="650"/>
      <c r="AO203" s="650"/>
      <c r="AP203" s="650"/>
      <c r="AQ203" s="650"/>
      <c r="AR203" s="650"/>
      <c r="AS203" s="652"/>
      <c r="AT203" s="650"/>
      <c r="AU203" s="650"/>
      <c r="AV203" s="650"/>
      <c r="AW203" s="650"/>
      <c r="AX203" s="650"/>
      <c r="AY203" s="650"/>
      <c r="AZ203" s="650"/>
      <c r="BA203" s="650"/>
    </row>
    <row r="204" spans="1:53">
      <c r="A204" s="650"/>
      <c r="B204" s="650"/>
      <c r="C204" s="650"/>
      <c r="D204" s="650"/>
      <c r="E204" s="650"/>
      <c r="F204" s="650"/>
      <c r="G204" s="650"/>
      <c r="H204" s="650"/>
      <c r="I204" s="650"/>
      <c r="J204" s="650"/>
      <c r="K204" s="650"/>
      <c r="L204" s="650"/>
      <c r="M204" s="650"/>
      <c r="N204" s="650"/>
      <c r="O204" s="650"/>
      <c r="P204" s="650"/>
      <c r="Q204" s="650"/>
      <c r="R204" s="650"/>
      <c r="S204" s="650"/>
      <c r="T204" s="650"/>
      <c r="U204" s="650"/>
      <c r="V204" s="650"/>
      <c r="W204" s="650"/>
      <c r="X204" s="650"/>
      <c r="Y204" s="650"/>
      <c r="Z204" s="650"/>
      <c r="AA204" s="650"/>
      <c r="AB204" s="650"/>
      <c r="AC204" s="650"/>
      <c r="AD204" s="650"/>
      <c r="AE204" s="650"/>
      <c r="AF204" s="650"/>
      <c r="AG204" s="650"/>
      <c r="AH204" s="650"/>
      <c r="AI204" s="650"/>
      <c r="AJ204" s="650"/>
      <c r="AK204" s="650"/>
      <c r="AL204" s="650"/>
      <c r="AM204" s="650"/>
      <c r="AN204" s="650"/>
      <c r="AO204" s="650"/>
      <c r="AP204" s="650"/>
      <c r="AQ204" s="650"/>
      <c r="AR204" s="650"/>
      <c r="AS204" s="652"/>
      <c r="AT204" s="650"/>
      <c r="AU204" s="650"/>
      <c r="AV204" s="650"/>
      <c r="AW204" s="650"/>
      <c r="AX204" s="650"/>
      <c r="AY204" s="650"/>
      <c r="AZ204" s="650"/>
      <c r="BA204" s="650"/>
    </row>
    <row r="205" spans="1:53">
      <c r="A205" s="650"/>
      <c r="B205" s="650"/>
      <c r="C205" s="650"/>
      <c r="D205" s="650"/>
      <c r="E205" s="650"/>
      <c r="F205" s="650"/>
      <c r="G205" s="650"/>
      <c r="H205" s="650"/>
      <c r="I205" s="650"/>
      <c r="J205" s="650"/>
      <c r="K205" s="650"/>
      <c r="L205" s="650"/>
      <c r="M205" s="650"/>
      <c r="N205" s="650"/>
      <c r="O205" s="650"/>
      <c r="P205" s="650"/>
      <c r="Q205" s="650"/>
      <c r="R205" s="650"/>
      <c r="S205" s="650"/>
      <c r="T205" s="650"/>
      <c r="U205" s="650"/>
      <c r="V205" s="650"/>
      <c r="W205" s="650"/>
      <c r="X205" s="650"/>
      <c r="Y205" s="650"/>
      <c r="Z205" s="650"/>
      <c r="AA205" s="650"/>
      <c r="AB205" s="650"/>
      <c r="AC205" s="650"/>
      <c r="AD205" s="650"/>
      <c r="AE205" s="650"/>
      <c r="AF205" s="650"/>
      <c r="AG205" s="650"/>
      <c r="AH205" s="650"/>
      <c r="AI205" s="650"/>
      <c r="AJ205" s="650"/>
      <c r="AK205" s="650"/>
      <c r="AL205" s="650"/>
      <c r="AM205" s="650"/>
      <c r="AN205" s="650"/>
      <c r="AO205" s="650"/>
      <c r="AP205" s="650"/>
      <c r="AQ205" s="650"/>
      <c r="AR205" s="650"/>
      <c r="AS205" s="652"/>
      <c r="AT205" s="650"/>
      <c r="AU205" s="650"/>
      <c r="AV205" s="650"/>
      <c r="AW205" s="650"/>
      <c r="AX205" s="650"/>
      <c r="AY205" s="650"/>
      <c r="AZ205" s="650"/>
      <c r="BA205" s="650"/>
    </row>
    <row r="206" spans="1:53">
      <c r="A206" s="650"/>
      <c r="B206" s="650"/>
      <c r="C206" s="650"/>
      <c r="D206" s="650"/>
      <c r="E206" s="650"/>
      <c r="F206" s="650"/>
      <c r="G206" s="650"/>
      <c r="H206" s="650"/>
      <c r="I206" s="650"/>
      <c r="J206" s="650"/>
      <c r="K206" s="650"/>
      <c r="L206" s="650"/>
      <c r="M206" s="650"/>
      <c r="N206" s="650"/>
      <c r="O206" s="650"/>
      <c r="P206" s="650"/>
      <c r="Q206" s="650"/>
      <c r="R206" s="650"/>
      <c r="S206" s="650"/>
      <c r="T206" s="650"/>
      <c r="U206" s="650"/>
      <c r="V206" s="650"/>
      <c r="W206" s="650"/>
      <c r="X206" s="650"/>
      <c r="Y206" s="650"/>
      <c r="Z206" s="650"/>
      <c r="AA206" s="650"/>
      <c r="AB206" s="650"/>
      <c r="AC206" s="650"/>
      <c r="AD206" s="650"/>
      <c r="AE206" s="650"/>
      <c r="AF206" s="650"/>
      <c r="AG206" s="650"/>
      <c r="AH206" s="650"/>
      <c r="AI206" s="650"/>
      <c r="AJ206" s="650"/>
      <c r="AK206" s="650"/>
      <c r="AL206" s="650"/>
      <c r="AM206" s="650"/>
      <c r="AN206" s="650"/>
      <c r="AO206" s="650"/>
      <c r="AP206" s="650"/>
      <c r="AQ206" s="650"/>
      <c r="AR206" s="650"/>
      <c r="AS206" s="652"/>
      <c r="AT206" s="650"/>
      <c r="AU206" s="650"/>
      <c r="AV206" s="650"/>
      <c r="AW206" s="650"/>
      <c r="AX206" s="650"/>
      <c r="AY206" s="650"/>
      <c r="AZ206" s="650"/>
      <c r="BA206" s="650"/>
    </row>
    <row r="207" spans="1:53">
      <c r="A207" s="650"/>
      <c r="B207" s="650"/>
      <c r="C207" s="650"/>
      <c r="D207" s="650"/>
      <c r="E207" s="650"/>
      <c r="F207" s="650"/>
      <c r="G207" s="650"/>
      <c r="H207" s="650"/>
      <c r="I207" s="650"/>
      <c r="J207" s="650"/>
      <c r="K207" s="650"/>
      <c r="L207" s="650"/>
      <c r="M207" s="650"/>
      <c r="N207" s="650"/>
      <c r="O207" s="650"/>
      <c r="P207" s="650"/>
      <c r="Q207" s="650"/>
      <c r="R207" s="650"/>
      <c r="S207" s="650"/>
      <c r="T207" s="650"/>
      <c r="U207" s="650"/>
      <c r="V207" s="650"/>
      <c r="W207" s="650"/>
      <c r="X207" s="650"/>
      <c r="Y207" s="650"/>
      <c r="Z207" s="650"/>
      <c r="AA207" s="650"/>
      <c r="AB207" s="650"/>
      <c r="AC207" s="650"/>
      <c r="AD207" s="650"/>
      <c r="AE207" s="650"/>
      <c r="AF207" s="650"/>
      <c r="AG207" s="650"/>
      <c r="AH207" s="650"/>
      <c r="AI207" s="650"/>
      <c r="AJ207" s="650"/>
      <c r="AK207" s="650"/>
      <c r="AL207" s="650"/>
      <c r="AM207" s="650"/>
      <c r="AN207" s="650"/>
      <c r="AO207" s="650"/>
      <c r="AP207" s="650"/>
      <c r="AQ207" s="650"/>
      <c r="AR207" s="650"/>
      <c r="AS207" s="652"/>
      <c r="AT207" s="650"/>
      <c r="AU207" s="650"/>
      <c r="AV207" s="650"/>
      <c r="AW207" s="650"/>
      <c r="AX207" s="650"/>
      <c r="AY207" s="650"/>
      <c r="AZ207" s="650"/>
      <c r="BA207" s="650"/>
    </row>
    <row r="208" spans="1:53">
      <c r="A208" s="650"/>
      <c r="B208" s="650"/>
      <c r="C208" s="650"/>
      <c r="D208" s="650"/>
      <c r="E208" s="650"/>
      <c r="F208" s="650"/>
      <c r="G208" s="650"/>
      <c r="H208" s="650"/>
      <c r="I208" s="650"/>
      <c r="J208" s="650"/>
      <c r="K208" s="650"/>
      <c r="L208" s="650"/>
      <c r="M208" s="650"/>
      <c r="N208" s="650"/>
      <c r="O208" s="650"/>
      <c r="P208" s="650"/>
      <c r="Q208" s="650"/>
      <c r="R208" s="650"/>
      <c r="S208" s="650"/>
      <c r="T208" s="650"/>
      <c r="U208" s="650"/>
      <c r="V208" s="650"/>
      <c r="W208" s="650"/>
      <c r="X208" s="650"/>
      <c r="Y208" s="650"/>
      <c r="Z208" s="650"/>
      <c r="AA208" s="650"/>
      <c r="AB208" s="650"/>
      <c r="AC208" s="650"/>
      <c r="AD208" s="650"/>
      <c r="AE208" s="650"/>
      <c r="AF208" s="650"/>
      <c r="AG208" s="650"/>
      <c r="AH208" s="650"/>
      <c r="AI208" s="650"/>
      <c r="AJ208" s="650"/>
      <c r="AK208" s="650"/>
      <c r="AL208" s="650"/>
      <c r="AM208" s="650"/>
      <c r="AN208" s="650"/>
      <c r="AO208" s="650"/>
      <c r="AP208" s="650"/>
      <c r="AQ208" s="650"/>
      <c r="AR208" s="650"/>
      <c r="AS208" s="652"/>
      <c r="AT208" s="650"/>
      <c r="AU208" s="650"/>
      <c r="AV208" s="650"/>
      <c r="AW208" s="650"/>
      <c r="AX208" s="650"/>
      <c r="AY208" s="650"/>
      <c r="AZ208" s="650"/>
      <c r="BA208" s="650"/>
    </row>
    <row r="209" spans="1:53">
      <c r="A209" s="650"/>
      <c r="B209" s="650"/>
      <c r="C209" s="650"/>
      <c r="D209" s="650"/>
      <c r="E209" s="650"/>
      <c r="F209" s="650"/>
      <c r="G209" s="650"/>
      <c r="H209" s="650"/>
      <c r="I209" s="650"/>
      <c r="J209" s="650"/>
      <c r="K209" s="650"/>
      <c r="L209" s="650"/>
      <c r="M209" s="650"/>
      <c r="N209" s="650"/>
      <c r="O209" s="650"/>
      <c r="P209" s="650"/>
      <c r="Q209" s="650"/>
      <c r="R209" s="650"/>
      <c r="S209" s="650"/>
      <c r="T209" s="650"/>
      <c r="U209" s="650"/>
      <c r="V209" s="650"/>
      <c r="W209" s="650"/>
      <c r="X209" s="650"/>
      <c r="Y209" s="650"/>
      <c r="Z209" s="650"/>
      <c r="AA209" s="650"/>
      <c r="AB209" s="650"/>
      <c r="AC209" s="650"/>
      <c r="AD209" s="650"/>
      <c r="AE209" s="650"/>
      <c r="AF209" s="650"/>
      <c r="AG209" s="650"/>
      <c r="AH209" s="650"/>
      <c r="AI209" s="650"/>
      <c r="AJ209" s="650"/>
      <c r="AK209" s="650"/>
      <c r="AL209" s="650"/>
      <c r="AM209" s="650"/>
      <c r="AN209" s="650"/>
      <c r="AO209" s="650"/>
      <c r="AP209" s="650"/>
      <c r="AQ209" s="650"/>
      <c r="AR209" s="650"/>
      <c r="AS209" s="652"/>
      <c r="AT209" s="650"/>
      <c r="AU209" s="650"/>
      <c r="AV209" s="650"/>
      <c r="AW209" s="650"/>
      <c r="AX209" s="650"/>
      <c r="AY209" s="650"/>
      <c r="AZ209" s="650"/>
      <c r="BA209" s="650"/>
    </row>
    <row r="210" spans="1:53">
      <c r="A210" s="650"/>
      <c r="B210" s="650"/>
      <c r="C210" s="650"/>
      <c r="D210" s="650"/>
      <c r="E210" s="650"/>
      <c r="F210" s="650"/>
      <c r="G210" s="650"/>
      <c r="H210" s="650"/>
      <c r="I210" s="650"/>
      <c r="J210" s="650"/>
      <c r="K210" s="650"/>
      <c r="L210" s="650"/>
      <c r="M210" s="650"/>
      <c r="N210" s="650"/>
      <c r="O210" s="650"/>
      <c r="P210" s="650"/>
      <c r="Q210" s="650"/>
      <c r="R210" s="650"/>
      <c r="S210" s="650"/>
      <c r="T210" s="650"/>
      <c r="U210" s="650"/>
      <c r="V210" s="650"/>
      <c r="W210" s="650"/>
      <c r="X210" s="650"/>
      <c r="Y210" s="650"/>
      <c r="Z210" s="650"/>
      <c r="AA210" s="650"/>
      <c r="AB210" s="650"/>
      <c r="AC210" s="650"/>
      <c r="AD210" s="650"/>
      <c r="AE210" s="650"/>
      <c r="AF210" s="650"/>
      <c r="AG210" s="650"/>
      <c r="AH210" s="650"/>
      <c r="AI210" s="650"/>
      <c r="AJ210" s="650"/>
      <c r="AK210" s="650"/>
      <c r="AL210" s="650"/>
      <c r="AM210" s="650"/>
      <c r="AN210" s="650"/>
      <c r="AO210" s="650"/>
      <c r="AP210" s="650"/>
      <c r="AQ210" s="650"/>
      <c r="AR210" s="650"/>
      <c r="AS210" s="652"/>
      <c r="AT210" s="650"/>
      <c r="AU210" s="650"/>
      <c r="AV210" s="650"/>
      <c r="AW210" s="650"/>
      <c r="AX210" s="650"/>
      <c r="AY210" s="650"/>
      <c r="AZ210" s="650"/>
      <c r="BA210" s="650"/>
    </row>
    <row r="211" spans="1:53">
      <c r="A211" s="650"/>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c r="AA211" s="650"/>
      <c r="AB211" s="650"/>
      <c r="AC211" s="650"/>
      <c r="AD211" s="650"/>
      <c r="AE211" s="650"/>
      <c r="AF211" s="650"/>
      <c r="AG211" s="650"/>
      <c r="AH211" s="650"/>
      <c r="AI211" s="650"/>
      <c r="AJ211" s="650"/>
      <c r="AK211" s="650"/>
      <c r="AL211" s="650"/>
      <c r="AM211" s="650"/>
      <c r="AN211" s="650"/>
      <c r="AO211" s="650"/>
      <c r="AP211" s="650"/>
      <c r="AQ211" s="650"/>
      <c r="AR211" s="650"/>
      <c r="AS211" s="652"/>
      <c r="AT211" s="650"/>
      <c r="AU211" s="650"/>
      <c r="AV211" s="650"/>
      <c r="AW211" s="650"/>
      <c r="AX211" s="650"/>
      <c r="AY211" s="650"/>
      <c r="AZ211" s="650"/>
      <c r="BA211" s="650"/>
    </row>
    <row r="212" spans="1:53">
      <c r="A212" s="650"/>
      <c r="B212" s="650"/>
      <c r="C212" s="650"/>
      <c r="D212" s="650"/>
      <c r="E212" s="650"/>
      <c r="F212" s="650"/>
      <c r="G212" s="650"/>
      <c r="H212" s="650"/>
      <c r="I212" s="650"/>
      <c r="J212" s="650"/>
      <c r="K212" s="650"/>
      <c r="L212" s="650"/>
      <c r="M212" s="650"/>
      <c r="N212" s="650"/>
      <c r="O212" s="650"/>
      <c r="P212" s="650"/>
      <c r="Q212" s="650"/>
      <c r="R212" s="650"/>
      <c r="S212" s="650"/>
      <c r="T212" s="650"/>
      <c r="U212" s="650"/>
      <c r="V212" s="650"/>
      <c r="W212" s="650"/>
      <c r="X212" s="650"/>
      <c r="Y212" s="650"/>
      <c r="Z212" s="650"/>
      <c r="AA212" s="650"/>
      <c r="AB212" s="650"/>
      <c r="AC212" s="650"/>
      <c r="AD212" s="650"/>
      <c r="AE212" s="650"/>
      <c r="AF212" s="650"/>
      <c r="AG212" s="650"/>
      <c r="AH212" s="650"/>
      <c r="AI212" s="650"/>
      <c r="AJ212" s="650"/>
      <c r="AK212" s="650"/>
      <c r="AL212" s="650"/>
      <c r="AM212" s="650"/>
      <c r="AN212" s="650"/>
      <c r="AO212" s="650"/>
      <c r="AP212" s="650"/>
      <c r="AQ212" s="650"/>
      <c r="AR212" s="650"/>
      <c r="AS212" s="652"/>
      <c r="AT212" s="650"/>
      <c r="AU212" s="650"/>
      <c r="AV212" s="650"/>
      <c r="AW212" s="650"/>
      <c r="AX212" s="650"/>
      <c r="AY212" s="650"/>
      <c r="AZ212" s="650"/>
      <c r="BA212" s="650"/>
    </row>
    <row r="213" spans="1:53">
      <c r="A213" s="650"/>
      <c r="B213" s="650"/>
      <c r="C213" s="650"/>
      <c r="D213" s="650"/>
      <c r="E213" s="650"/>
      <c r="F213" s="650"/>
      <c r="G213" s="650"/>
      <c r="H213" s="650"/>
      <c r="I213" s="650"/>
      <c r="J213" s="650"/>
      <c r="K213" s="650"/>
      <c r="L213" s="650"/>
      <c r="M213" s="650"/>
      <c r="N213" s="650"/>
      <c r="O213" s="650"/>
      <c r="P213" s="650"/>
      <c r="Q213" s="650"/>
      <c r="R213" s="650"/>
      <c r="S213" s="650"/>
      <c r="T213" s="650"/>
      <c r="U213" s="650"/>
      <c r="V213" s="650"/>
      <c r="W213" s="650"/>
      <c r="X213" s="650"/>
      <c r="Y213" s="650"/>
      <c r="Z213" s="650"/>
      <c r="AA213" s="650"/>
      <c r="AB213" s="650"/>
      <c r="AC213" s="650"/>
      <c r="AD213" s="650"/>
      <c r="AE213" s="650"/>
      <c r="AF213" s="650"/>
      <c r="AG213" s="650"/>
      <c r="AH213" s="650"/>
      <c r="AI213" s="650"/>
      <c r="AJ213" s="650"/>
      <c r="AK213" s="650"/>
      <c r="AL213" s="650"/>
      <c r="AM213" s="650"/>
      <c r="AN213" s="650"/>
      <c r="AO213" s="650"/>
      <c r="AP213" s="650"/>
      <c r="AQ213" s="650"/>
      <c r="AR213" s="650"/>
      <c r="AS213" s="652"/>
      <c r="AT213" s="650"/>
      <c r="AU213" s="650"/>
      <c r="AV213" s="650"/>
      <c r="AW213" s="650"/>
      <c r="AX213" s="650"/>
      <c r="AY213" s="650"/>
      <c r="AZ213" s="650"/>
      <c r="BA213" s="650"/>
    </row>
    <row r="214" spans="1:53">
      <c r="A214" s="650"/>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c r="AA214" s="650"/>
      <c r="AB214" s="650"/>
      <c r="AC214" s="650"/>
      <c r="AD214" s="650"/>
      <c r="AE214" s="650"/>
      <c r="AF214" s="650"/>
      <c r="AG214" s="650"/>
      <c r="AH214" s="650"/>
      <c r="AI214" s="650"/>
      <c r="AJ214" s="650"/>
      <c r="AK214" s="650"/>
      <c r="AL214" s="650"/>
      <c r="AM214" s="650"/>
      <c r="AN214" s="650"/>
      <c r="AO214" s="650"/>
      <c r="AP214" s="650"/>
      <c r="AQ214" s="650"/>
      <c r="AR214" s="650"/>
      <c r="AS214" s="652"/>
      <c r="AT214" s="650"/>
      <c r="AU214" s="650"/>
      <c r="AV214" s="650"/>
      <c r="AW214" s="650"/>
      <c r="AX214" s="650"/>
      <c r="AY214" s="650"/>
      <c r="AZ214" s="650"/>
      <c r="BA214" s="650"/>
    </row>
    <row r="215" spans="1:53">
      <c r="A215" s="650"/>
      <c r="B215" s="650"/>
      <c r="C215" s="650"/>
      <c r="D215" s="650"/>
      <c r="E215" s="650"/>
      <c r="F215" s="650"/>
      <c r="G215" s="650"/>
      <c r="H215" s="650"/>
      <c r="I215" s="650"/>
      <c r="J215" s="650"/>
      <c r="K215" s="650"/>
      <c r="L215" s="650"/>
      <c r="M215" s="650"/>
      <c r="N215" s="650"/>
      <c r="O215" s="650"/>
      <c r="P215" s="650"/>
      <c r="Q215" s="650"/>
      <c r="R215" s="650"/>
      <c r="S215" s="650"/>
      <c r="T215" s="650"/>
      <c r="U215" s="650"/>
      <c r="V215" s="650"/>
      <c r="W215" s="650"/>
      <c r="X215" s="650"/>
      <c r="Y215" s="650"/>
      <c r="Z215" s="650"/>
      <c r="AA215" s="650"/>
      <c r="AB215" s="650"/>
      <c r="AC215" s="650"/>
      <c r="AD215" s="650"/>
      <c r="AE215" s="650"/>
      <c r="AF215" s="650"/>
      <c r="AG215" s="650"/>
      <c r="AH215" s="650"/>
      <c r="AI215" s="650"/>
      <c r="AJ215" s="650"/>
      <c r="AK215" s="650"/>
      <c r="AL215" s="650"/>
      <c r="AM215" s="650"/>
      <c r="AN215" s="650"/>
      <c r="AO215" s="650"/>
      <c r="AP215" s="650"/>
      <c r="AQ215" s="650"/>
      <c r="AR215" s="650"/>
      <c r="AS215" s="652"/>
      <c r="AT215" s="650"/>
      <c r="AU215" s="650"/>
      <c r="AV215" s="650"/>
      <c r="AW215" s="650"/>
      <c r="AX215" s="650"/>
      <c r="AY215" s="650"/>
      <c r="AZ215" s="650"/>
      <c r="BA215" s="650"/>
    </row>
    <row r="216" spans="1:53">
      <c r="A216" s="650"/>
      <c r="B216" s="650"/>
      <c r="C216" s="650"/>
      <c r="D216" s="650"/>
      <c r="E216" s="650"/>
      <c r="F216" s="650"/>
      <c r="G216" s="650"/>
      <c r="H216" s="650"/>
      <c r="I216" s="650"/>
      <c r="J216" s="650"/>
      <c r="K216" s="650"/>
      <c r="L216" s="650"/>
      <c r="M216" s="650"/>
      <c r="N216" s="650"/>
      <c r="O216" s="650"/>
      <c r="P216" s="650"/>
      <c r="Q216" s="650"/>
      <c r="R216" s="650"/>
      <c r="S216" s="650"/>
      <c r="T216" s="650"/>
      <c r="U216" s="650"/>
      <c r="V216" s="650"/>
      <c r="W216" s="650"/>
      <c r="X216" s="650"/>
      <c r="Y216" s="650"/>
      <c r="Z216" s="650"/>
      <c r="AA216" s="650"/>
      <c r="AB216" s="650"/>
      <c r="AC216" s="650"/>
      <c r="AD216" s="650"/>
      <c r="AE216" s="650"/>
      <c r="AF216" s="650"/>
      <c r="AG216" s="650"/>
      <c r="AH216" s="650"/>
      <c r="AI216" s="650"/>
      <c r="AJ216" s="650"/>
      <c r="AK216" s="650"/>
      <c r="AL216" s="650"/>
      <c r="AM216" s="650"/>
      <c r="AN216" s="650"/>
      <c r="AO216" s="650"/>
      <c r="AP216" s="650"/>
      <c r="AQ216" s="650"/>
      <c r="AR216" s="650"/>
      <c r="AS216" s="652"/>
      <c r="AT216" s="650"/>
      <c r="AU216" s="650"/>
      <c r="AV216" s="650"/>
      <c r="AW216" s="650"/>
      <c r="AX216" s="650"/>
      <c r="AY216" s="650"/>
      <c r="AZ216" s="650"/>
      <c r="BA216" s="650"/>
    </row>
    <row r="217" spans="1:53">
      <c r="A217" s="650"/>
      <c r="B217" s="650"/>
      <c r="C217" s="650"/>
      <c r="D217" s="650"/>
      <c r="E217" s="650"/>
      <c r="F217" s="650"/>
      <c r="G217" s="650"/>
      <c r="H217" s="650"/>
      <c r="I217" s="650"/>
      <c r="J217" s="650"/>
      <c r="K217" s="650"/>
      <c r="L217" s="650"/>
      <c r="M217" s="650"/>
      <c r="N217" s="650"/>
      <c r="O217" s="650"/>
      <c r="P217" s="650"/>
      <c r="Q217" s="650"/>
      <c r="R217" s="650"/>
      <c r="S217" s="650"/>
      <c r="T217" s="650"/>
      <c r="U217" s="650"/>
      <c r="V217" s="650"/>
      <c r="W217" s="650"/>
      <c r="X217" s="650"/>
      <c r="Y217" s="650"/>
      <c r="Z217" s="650"/>
      <c r="AA217" s="650"/>
      <c r="AB217" s="650"/>
      <c r="AC217" s="650"/>
      <c r="AD217" s="650"/>
      <c r="AE217" s="650"/>
      <c r="AF217" s="650"/>
      <c r="AG217" s="650"/>
      <c r="AH217" s="650"/>
      <c r="AI217" s="650"/>
      <c r="AJ217" s="650"/>
      <c r="AK217" s="650"/>
      <c r="AL217" s="650"/>
      <c r="AM217" s="650"/>
      <c r="AN217" s="650"/>
      <c r="AO217" s="650"/>
      <c r="AP217" s="650"/>
      <c r="AQ217" s="650"/>
      <c r="AR217" s="650"/>
      <c r="AS217" s="652"/>
      <c r="AT217" s="650"/>
      <c r="AU217" s="650"/>
      <c r="AV217" s="650"/>
      <c r="AW217" s="650"/>
      <c r="AX217" s="650"/>
      <c r="AY217" s="650"/>
      <c r="AZ217" s="650"/>
      <c r="BA217" s="650"/>
    </row>
    <row r="218" spans="1:53">
      <c r="A218" s="650"/>
      <c r="B218" s="650"/>
      <c r="C218" s="650"/>
      <c r="D218" s="650"/>
      <c r="E218" s="650"/>
      <c r="F218" s="650"/>
      <c r="G218" s="650"/>
      <c r="H218" s="650"/>
      <c r="I218" s="650"/>
      <c r="J218" s="650"/>
      <c r="K218" s="650"/>
      <c r="L218" s="650"/>
      <c r="M218" s="650"/>
      <c r="N218" s="650"/>
      <c r="O218" s="650"/>
      <c r="P218" s="650"/>
      <c r="Q218" s="650"/>
      <c r="R218" s="650"/>
      <c r="S218" s="650"/>
      <c r="T218" s="650"/>
      <c r="U218" s="650"/>
      <c r="V218" s="650"/>
      <c r="W218" s="650"/>
      <c r="X218" s="650"/>
      <c r="Y218" s="650"/>
      <c r="Z218" s="650"/>
      <c r="AA218" s="650"/>
      <c r="AB218" s="650"/>
      <c r="AC218" s="650"/>
      <c r="AD218" s="650"/>
      <c r="AE218" s="650"/>
      <c r="AF218" s="650"/>
      <c r="AG218" s="650"/>
      <c r="AH218" s="650"/>
      <c r="AI218" s="650"/>
      <c r="AJ218" s="650"/>
      <c r="AK218" s="650"/>
      <c r="AL218" s="650"/>
      <c r="AM218" s="650"/>
      <c r="AN218" s="650"/>
      <c r="AO218" s="650"/>
      <c r="AP218" s="650"/>
      <c r="AQ218" s="650"/>
      <c r="AR218" s="650"/>
      <c r="AS218" s="652"/>
      <c r="AT218" s="650"/>
      <c r="AU218" s="650"/>
      <c r="AV218" s="650"/>
      <c r="AW218" s="650"/>
      <c r="AX218" s="650"/>
      <c r="AY218" s="650"/>
      <c r="AZ218" s="650"/>
      <c r="BA218" s="650"/>
    </row>
    <row r="219" spans="1:53">
      <c r="A219" s="650"/>
      <c r="B219" s="650"/>
      <c r="C219" s="650"/>
      <c r="D219" s="650"/>
      <c r="E219" s="650"/>
      <c r="F219" s="650"/>
      <c r="G219" s="650"/>
      <c r="H219" s="650"/>
      <c r="I219" s="650"/>
      <c r="J219" s="650"/>
      <c r="K219" s="650"/>
      <c r="L219" s="650"/>
      <c r="M219" s="650"/>
      <c r="N219" s="650"/>
      <c r="O219" s="650"/>
      <c r="P219" s="650"/>
      <c r="Q219" s="650"/>
      <c r="R219" s="650"/>
      <c r="S219" s="650"/>
      <c r="T219" s="650"/>
      <c r="U219" s="650"/>
      <c r="V219" s="650"/>
      <c r="W219" s="650"/>
      <c r="X219" s="650"/>
      <c r="Y219" s="650"/>
      <c r="Z219" s="650"/>
      <c r="AA219" s="650"/>
      <c r="AB219" s="650"/>
      <c r="AC219" s="650"/>
      <c r="AD219" s="650"/>
      <c r="AE219" s="650"/>
      <c r="AF219" s="650"/>
      <c r="AG219" s="650"/>
      <c r="AH219" s="650"/>
      <c r="AI219" s="650"/>
      <c r="AJ219" s="650"/>
      <c r="AK219" s="650"/>
      <c r="AL219" s="650"/>
      <c r="AM219" s="650"/>
      <c r="AN219" s="650"/>
      <c r="AO219" s="650"/>
      <c r="AP219" s="650"/>
      <c r="AQ219" s="650"/>
      <c r="AR219" s="650"/>
      <c r="AS219" s="652"/>
      <c r="AT219" s="650"/>
      <c r="AU219" s="650"/>
      <c r="AV219" s="650"/>
      <c r="AW219" s="650"/>
      <c r="AX219" s="650"/>
      <c r="AY219" s="650"/>
      <c r="AZ219" s="650"/>
      <c r="BA219" s="650"/>
    </row>
    <row r="220" spans="1:53">
      <c r="A220" s="650"/>
      <c r="B220" s="650"/>
      <c r="C220" s="650"/>
      <c r="D220" s="650"/>
      <c r="E220" s="650"/>
      <c r="F220" s="650"/>
      <c r="G220" s="650"/>
      <c r="H220" s="650"/>
      <c r="I220" s="650"/>
      <c r="J220" s="650"/>
      <c r="K220" s="650"/>
      <c r="L220" s="650"/>
      <c r="M220" s="650"/>
      <c r="N220" s="650"/>
      <c r="O220" s="650"/>
      <c r="P220" s="650"/>
      <c r="Q220" s="650"/>
      <c r="R220" s="650"/>
      <c r="S220" s="650"/>
      <c r="T220" s="650"/>
      <c r="U220" s="650"/>
      <c r="V220" s="650"/>
      <c r="W220" s="650"/>
      <c r="X220" s="650"/>
      <c r="Y220" s="650"/>
      <c r="Z220" s="650"/>
      <c r="AA220" s="650"/>
      <c r="AB220" s="650"/>
      <c r="AC220" s="650"/>
      <c r="AD220" s="650"/>
      <c r="AE220" s="650"/>
      <c r="AF220" s="650"/>
      <c r="AG220" s="650"/>
      <c r="AH220" s="650"/>
      <c r="AI220" s="650"/>
      <c r="AJ220" s="650"/>
      <c r="AK220" s="650"/>
      <c r="AL220" s="650"/>
      <c r="AM220" s="650"/>
      <c r="AN220" s="650"/>
      <c r="AO220" s="650"/>
      <c r="AP220" s="650"/>
      <c r="AQ220" s="650"/>
      <c r="AR220" s="650"/>
      <c r="AS220" s="652"/>
      <c r="AT220" s="650"/>
      <c r="AU220" s="650"/>
      <c r="AV220" s="650"/>
      <c r="AW220" s="650"/>
      <c r="AX220" s="650"/>
      <c r="AY220" s="650"/>
      <c r="AZ220" s="650"/>
      <c r="BA220" s="650"/>
    </row>
    <row r="221" spans="1:53">
      <c r="A221" s="650"/>
      <c r="B221" s="650"/>
      <c r="C221" s="650"/>
      <c r="D221" s="650"/>
      <c r="E221" s="650"/>
      <c r="F221" s="650"/>
      <c r="G221" s="650"/>
      <c r="H221" s="650"/>
      <c r="I221" s="650"/>
      <c r="J221" s="650"/>
      <c r="K221" s="650"/>
      <c r="L221" s="650"/>
      <c r="M221" s="650"/>
      <c r="N221" s="650"/>
      <c r="O221" s="650"/>
      <c r="P221" s="650"/>
      <c r="Q221" s="650"/>
      <c r="R221" s="650"/>
      <c r="S221" s="650"/>
      <c r="T221" s="650"/>
      <c r="U221" s="650"/>
      <c r="V221" s="650"/>
      <c r="W221" s="650"/>
      <c r="X221" s="650"/>
      <c r="Y221" s="650"/>
      <c r="Z221" s="650"/>
      <c r="AA221" s="650"/>
      <c r="AB221" s="650"/>
      <c r="AC221" s="650"/>
      <c r="AD221" s="650"/>
      <c r="AE221" s="650"/>
      <c r="AF221" s="650"/>
      <c r="AG221" s="650"/>
      <c r="AH221" s="650"/>
      <c r="AI221" s="650"/>
      <c r="AJ221" s="650"/>
      <c r="AK221" s="650"/>
      <c r="AL221" s="650"/>
      <c r="AM221" s="650"/>
      <c r="AN221" s="650"/>
      <c r="AO221" s="650"/>
      <c r="AP221" s="650"/>
      <c r="AQ221" s="650"/>
      <c r="AR221" s="650"/>
      <c r="AS221" s="652"/>
      <c r="AT221" s="650"/>
      <c r="AU221" s="650"/>
      <c r="AV221" s="650"/>
      <c r="AW221" s="650"/>
      <c r="AX221" s="650"/>
      <c r="AY221" s="650"/>
      <c r="AZ221" s="650"/>
      <c r="BA221" s="650"/>
    </row>
    <row r="222" spans="1:53">
      <c r="A222" s="650"/>
      <c r="B222" s="650"/>
      <c r="C222" s="650"/>
      <c r="D222" s="650"/>
      <c r="E222" s="650"/>
      <c r="F222" s="650"/>
      <c r="G222" s="650"/>
      <c r="H222" s="650"/>
      <c r="I222" s="650"/>
      <c r="J222" s="650"/>
      <c r="K222" s="650"/>
      <c r="L222" s="650"/>
      <c r="M222" s="650"/>
      <c r="N222" s="650"/>
      <c r="O222" s="650"/>
      <c r="P222" s="650"/>
      <c r="Q222" s="650"/>
      <c r="R222" s="650"/>
      <c r="S222" s="650"/>
      <c r="T222" s="650"/>
      <c r="U222" s="650"/>
      <c r="V222" s="650"/>
      <c r="W222" s="650"/>
      <c r="X222" s="650"/>
      <c r="Y222" s="650"/>
      <c r="Z222" s="650"/>
      <c r="AA222" s="650"/>
      <c r="AB222" s="650"/>
      <c r="AC222" s="650"/>
      <c r="AD222" s="650"/>
      <c r="AE222" s="650"/>
      <c r="AF222" s="650"/>
      <c r="AG222" s="650"/>
      <c r="AH222" s="650"/>
      <c r="AI222" s="650"/>
      <c r="AJ222" s="650"/>
      <c r="AK222" s="650"/>
      <c r="AL222" s="650"/>
      <c r="AM222" s="650"/>
      <c r="AN222" s="650"/>
      <c r="AO222" s="650"/>
      <c r="AP222" s="650"/>
      <c r="AQ222" s="650"/>
      <c r="AR222" s="650"/>
      <c r="AS222" s="652"/>
      <c r="AT222" s="650"/>
      <c r="AU222" s="650"/>
      <c r="AV222" s="650"/>
      <c r="AW222" s="650"/>
      <c r="AX222" s="650"/>
      <c r="AY222" s="650"/>
      <c r="AZ222" s="650"/>
      <c r="BA222" s="650"/>
    </row>
    <row r="223" spans="1:53">
      <c r="A223" s="650"/>
      <c r="B223" s="650"/>
      <c r="C223" s="650"/>
      <c r="D223" s="650"/>
      <c r="E223" s="650"/>
      <c r="F223" s="650"/>
      <c r="G223" s="650"/>
      <c r="H223" s="650"/>
      <c r="I223" s="650"/>
      <c r="J223" s="650"/>
      <c r="K223" s="650"/>
      <c r="L223" s="650"/>
      <c r="M223" s="650"/>
      <c r="N223" s="650"/>
      <c r="O223" s="650"/>
      <c r="P223" s="650"/>
      <c r="Q223" s="650"/>
      <c r="R223" s="650"/>
      <c r="S223" s="650"/>
      <c r="T223" s="650"/>
      <c r="U223" s="650"/>
      <c r="V223" s="650"/>
      <c r="W223" s="650"/>
      <c r="X223" s="650"/>
      <c r="Y223" s="650"/>
      <c r="Z223" s="650"/>
      <c r="AA223" s="650"/>
      <c r="AB223" s="650"/>
      <c r="AC223" s="650"/>
      <c r="AD223" s="650"/>
      <c r="AE223" s="650"/>
      <c r="AF223" s="650"/>
      <c r="AG223" s="650"/>
      <c r="AH223" s="650"/>
      <c r="AI223" s="650"/>
      <c r="AJ223" s="650"/>
      <c r="AK223" s="650"/>
      <c r="AL223" s="650"/>
      <c r="AM223" s="650"/>
      <c r="AN223" s="650"/>
      <c r="AO223" s="650"/>
      <c r="AP223" s="650"/>
      <c r="AQ223" s="650"/>
      <c r="AR223" s="650"/>
      <c r="AS223" s="652"/>
      <c r="AT223" s="650"/>
      <c r="AU223" s="650"/>
      <c r="AV223" s="650"/>
      <c r="AW223" s="650"/>
      <c r="AX223" s="650"/>
      <c r="AY223" s="650"/>
      <c r="AZ223" s="650"/>
      <c r="BA223" s="650"/>
    </row>
    <row r="224" spans="1:53">
      <c r="A224" s="650"/>
      <c r="B224" s="650"/>
      <c r="C224" s="650"/>
      <c r="D224" s="650"/>
      <c r="E224" s="650"/>
      <c r="F224" s="650"/>
      <c r="G224" s="650"/>
      <c r="H224" s="650"/>
      <c r="I224" s="650"/>
      <c r="J224" s="650"/>
      <c r="K224" s="650"/>
      <c r="L224" s="650"/>
      <c r="M224" s="650"/>
      <c r="N224" s="650"/>
      <c r="O224" s="650"/>
      <c r="P224" s="650"/>
      <c r="Q224" s="650"/>
      <c r="R224" s="650"/>
      <c r="S224" s="650"/>
      <c r="T224" s="650"/>
      <c r="U224" s="650"/>
      <c r="V224" s="650"/>
      <c r="W224" s="650"/>
      <c r="X224" s="650"/>
      <c r="Y224" s="650"/>
      <c r="Z224" s="650"/>
      <c r="AA224" s="650"/>
      <c r="AB224" s="650"/>
      <c r="AC224" s="650"/>
      <c r="AD224" s="650"/>
      <c r="AE224" s="650"/>
      <c r="AF224" s="650"/>
      <c r="AG224" s="650"/>
      <c r="AH224" s="650"/>
      <c r="AI224" s="650"/>
      <c r="AJ224" s="650"/>
      <c r="AK224" s="650"/>
      <c r="AL224" s="650"/>
      <c r="AM224" s="650"/>
      <c r="AN224" s="650"/>
      <c r="AO224" s="650"/>
      <c r="AP224" s="650"/>
      <c r="AQ224" s="650"/>
      <c r="AR224" s="650"/>
      <c r="AS224" s="652"/>
      <c r="AT224" s="650"/>
      <c r="AU224" s="650"/>
      <c r="AV224" s="650"/>
      <c r="AW224" s="650"/>
      <c r="AX224" s="650"/>
      <c r="AY224" s="650"/>
      <c r="AZ224" s="650"/>
      <c r="BA224" s="650"/>
    </row>
    <row r="225" spans="1:53">
      <c r="A225" s="650"/>
      <c r="B225" s="650"/>
      <c r="C225" s="650"/>
      <c r="D225" s="650"/>
      <c r="E225" s="650"/>
      <c r="F225" s="650"/>
      <c r="G225" s="650"/>
      <c r="H225" s="650"/>
      <c r="I225" s="650"/>
      <c r="J225" s="650"/>
      <c r="K225" s="650"/>
      <c r="L225" s="650"/>
      <c r="M225" s="650"/>
      <c r="N225" s="650"/>
      <c r="O225" s="650"/>
      <c r="P225" s="650"/>
      <c r="Q225" s="650"/>
      <c r="R225" s="650"/>
      <c r="S225" s="650"/>
      <c r="T225" s="650"/>
      <c r="U225" s="650"/>
      <c r="V225" s="650"/>
      <c r="W225" s="650"/>
      <c r="X225" s="650"/>
      <c r="Y225" s="650"/>
      <c r="Z225" s="650"/>
      <c r="AA225" s="650"/>
      <c r="AB225" s="650"/>
      <c r="AC225" s="650"/>
      <c r="AD225" s="650"/>
      <c r="AE225" s="650"/>
      <c r="AF225" s="650"/>
      <c r="AG225" s="650"/>
      <c r="AH225" s="650"/>
      <c r="AI225" s="650"/>
      <c r="AJ225" s="650"/>
      <c r="AK225" s="650"/>
      <c r="AL225" s="650"/>
      <c r="AM225" s="650"/>
      <c r="AN225" s="650"/>
      <c r="AO225" s="650"/>
      <c r="AP225" s="650"/>
      <c r="AQ225" s="650"/>
      <c r="AR225" s="650"/>
      <c r="AS225" s="652"/>
      <c r="AT225" s="650"/>
      <c r="AU225" s="650"/>
      <c r="AV225" s="650"/>
      <c r="AW225" s="650"/>
      <c r="AX225" s="650"/>
      <c r="AY225" s="650"/>
      <c r="AZ225" s="650"/>
      <c r="BA225" s="650"/>
    </row>
    <row r="226" spans="1:53">
      <c r="A226" s="650"/>
      <c r="B226" s="650"/>
      <c r="C226" s="650"/>
      <c r="D226" s="650"/>
      <c r="E226" s="650"/>
      <c r="F226" s="650"/>
      <c r="G226" s="650"/>
      <c r="H226" s="650"/>
      <c r="I226" s="650"/>
      <c r="J226" s="650"/>
      <c r="K226" s="650"/>
      <c r="L226" s="650"/>
      <c r="M226" s="650"/>
      <c r="N226" s="650"/>
      <c r="O226" s="650"/>
      <c r="P226" s="650"/>
      <c r="Q226" s="650"/>
      <c r="R226" s="650"/>
      <c r="S226" s="650"/>
      <c r="T226" s="650"/>
      <c r="U226" s="650"/>
      <c r="V226" s="650"/>
      <c r="W226" s="650"/>
      <c r="X226" s="650"/>
      <c r="Y226" s="650"/>
      <c r="Z226" s="650"/>
      <c r="AA226" s="650"/>
      <c r="AB226" s="650"/>
      <c r="AC226" s="650"/>
      <c r="AD226" s="650"/>
      <c r="AE226" s="650"/>
      <c r="AF226" s="650"/>
      <c r="AG226" s="650"/>
      <c r="AH226" s="650"/>
      <c r="AI226" s="650"/>
      <c r="AJ226" s="650"/>
      <c r="AK226" s="650"/>
      <c r="AL226" s="650"/>
      <c r="AM226" s="650"/>
      <c r="AN226" s="650"/>
      <c r="AO226" s="650"/>
      <c r="AP226" s="650"/>
      <c r="AQ226" s="650"/>
      <c r="AR226" s="650"/>
      <c r="AS226" s="652"/>
      <c r="AT226" s="650"/>
      <c r="AU226" s="650"/>
      <c r="AV226" s="650"/>
      <c r="AW226" s="650"/>
      <c r="AX226" s="650"/>
      <c r="AY226" s="650"/>
      <c r="AZ226" s="650"/>
      <c r="BA226" s="650"/>
    </row>
    <row r="227" spans="1:53">
      <c r="A227" s="650"/>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c r="AA227" s="650"/>
      <c r="AB227" s="650"/>
      <c r="AC227" s="650"/>
      <c r="AD227" s="650"/>
      <c r="AE227" s="650"/>
      <c r="AF227" s="650"/>
      <c r="AG227" s="650"/>
      <c r="AH227" s="650"/>
      <c r="AI227" s="650"/>
      <c r="AJ227" s="650"/>
      <c r="AK227" s="650"/>
      <c r="AL227" s="650"/>
      <c r="AM227" s="650"/>
      <c r="AN227" s="650"/>
      <c r="AO227" s="650"/>
      <c r="AP227" s="650"/>
      <c r="AQ227" s="650"/>
      <c r="AR227" s="650"/>
      <c r="AS227" s="652"/>
      <c r="AT227" s="650"/>
      <c r="AU227" s="650"/>
      <c r="AV227" s="650"/>
      <c r="AW227" s="650"/>
      <c r="AX227" s="650"/>
      <c r="AY227" s="650"/>
      <c r="AZ227" s="650"/>
      <c r="BA227" s="650"/>
    </row>
    <row r="228" spans="1:53">
      <c r="A228" s="650"/>
      <c r="B228" s="650"/>
      <c r="C228" s="650"/>
      <c r="D228" s="650"/>
      <c r="E228" s="650"/>
      <c r="F228" s="650"/>
      <c r="G228" s="650"/>
      <c r="H228" s="650"/>
      <c r="I228" s="650"/>
      <c r="J228" s="650"/>
      <c r="K228" s="650"/>
      <c r="L228" s="650"/>
      <c r="M228" s="650"/>
      <c r="N228" s="650"/>
      <c r="O228" s="650"/>
      <c r="P228" s="650"/>
      <c r="Q228" s="650"/>
      <c r="R228" s="650"/>
      <c r="S228" s="650"/>
      <c r="T228" s="650"/>
      <c r="U228" s="650"/>
      <c r="V228" s="650"/>
      <c r="W228" s="650"/>
      <c r="X228" s="650"/>
      <c r="Y228" s="650"/>
      <c r="Z228" s="650"/>
      <c r="AA228" s="650"/>
      <c r="AB228" s="650"/>
      <c r="AC228" s="650"/>
      <c r="AD228" s="650"/>
      <c r="AE228" s="650"/>
      <c r="AF228" s="650"/>
      <c r="AG228" s="650"/>
      <c r="AH228" s="650"/>
      <c r="AI228" s="650"/>
      <c r="AJ228" s="650"/>
      <c r="AK228" s="650"/>
      <c r="AL228" s="650"/>
      <c r="AM228" s="650"/>
      <c r="AN228" s="650"/>
      <c r="AO228" s="650"/>
      <c r="AP228" s="650"/>
      <c r="AQ228" s="650"/>
      <c r="AR228" s="650"/>
      <c r="AS228" s="652"/>
      <c r="AT228" s="650"/>
      <c r="AU228" s="650"/>
      <c r="AV228" s="650"/>
      <c r="AW228" s="650"/>
      <c r="AX228" s="650"/>
      <c r="AY228" s="650"/>
      <c r="AZ228" s="650"/>
      <c r="BA228" s="650"/>
    </row>
    <row r="229" spans="1:53">
      <c r="A229" s="650"/>
      <c r="B229" s="650"/>
      <c r="C229" s="650"/>
      <c r="D229" s="650"/>
      <c r="E229" s="650"/>
      <c r="F229" s="650"/>
      <c r="G229" s="650"/>
      <c r="H229" s="650"/>
      <c r="I229" s="650"/>
      <c r="J229" s="650"/>
      <c r="K229" s="650"/>
      <c r="L229" s="650"/>
      <c r="M229" s="650"/>
      <c r="N229" s="650"/>
      <c r="O229" s="650"/>
      <c r="P229" s="650"/>
      <c r="Q229" s="650"/>
      <c r="R229" s="650"/>
      <c r="S229" s="650"/>
      <c r="T229" s="650"/>
      <c r="U229" s="650"/>
      <c r="V229" s="650"/>
      <c r="W229" s="650"/>
      <c r="X229" s="650"/>
      <c r="Y229" s="650"/>
      <c r="Z229" s="650"/>
      <c r="AA229" s="650"/>
      <c r="AB229" s="650"/>
      <c r="AC229" s="650"/>
      <c r="AD229" s="650"/>
      <c r="AE229" s="650"/>
      <c r="AF229" s="650"/>
      <c r="AG229" s="650"/>
      <c r="AH229" s="650"/>
      <c r="AI229" s="650"/>
      <c r="AJ229" s="650"/>
      <c r="AK229" s="650"/>
      <c r="AL229" s="650"/>
      <c r="AM229" s="650"/>
      <c r="AN229" s="650"/>
      <c r="AO229" s="650"/>
      <c r="AP229" s="650"/>
      <c r="AQ229" s="650"/>
      <c r="AR229" s="650"/>
      <c r="AS229" s="652"/>
      <c r="AT229" s="650"/>
      <c r="AU229" s="650"/>
      <c r="AV229" s="650"/>
      <c r="AW229" s="650"/>
      <c r="AX229" s="650"/>
      <c r="AY229" s="650"/>
      <c r="AZ229" s="650"/>
      <c r="BA229" s="650"/>
    </row>
    <row r="230" spans="1:53">
      <c r="A230" s="650"/>
      <c r="B230" s="650"/>
      <c r="C230" s="650"/>
      <c r="D230" s="650"/>
      <c r="E230" s="650"/>
      <c r="F230" s="650"/>
      <c r="G230" s="650"/>
      <c r="H230" s="650"/>
      <c r="I230" s="650"/>
      <c r="J230" s="650"/>
      <c r="K230" s="650"/>
      <c r="L230" s="650"/>
      <c r="M230" s="650"/>
      <c r="N230" s="650"/>
      <c r="O230" s="650"/>
      <c r="P230" s="650"/>
      <c r="Q230" s="650"/>
      <c r="R230" s="650"/>
      <c r="S230" s="650"/>
      <c r="T230" s="650"/>
      <c r="U230" s="650"/>
      <c r="V230" s="650"/>
      <c r="W230" s="650"/>
      <c r="X230" s="650"/>
      <c r="Y230" s="650"/>
      <c r="Z230" s="650"/>
      <c r="AA230" s="650"/>
      <c r="AB230" s="650"/>
      <c r="AC230" s="650"/>
      <c r="AD230" s="650"/>
      <c r="AE230" s="650"/>
      <c r="AF230" s="650"/>
      <c r="AG230" s="650"/>
      <c r="AH230" s="650"/>
      <c r="AI230" s="650"/>
      <c r="AJ230" s="650"/>
      <c r="AK230" s="650"/>
      <c r="AL230" s="650"/>
      <c r="AM230" s="650"/>
      <c r="AN230" s="650"/>
      <c r="AO230" s="650"/>
      <c r="AP230" s="650"/>
      <c r="AQ230" s="650"/>
      <c r="AR230" s="650"/>
      <c r="AS230" s="652"/>
      <c r="AT230" s="650"/>
      <c r="AU230" s="650"/>
      <c r="AV230" s="650"/>
      <c r="AW230" s="650"/>
      <c r="AX230" s="650"/>
      <c r="AY230" s="650"/>
      <c r="AZ230" s="650"/>
      <c r="BA230" s="650"/>
    </row>
    <row r="231" spans="1:53">
      <c r="A231" s="650"/>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c r="AA231" s="650"/>
      <c r="AB231" s="650"/>
      <c r="AC231" s="650"/>
      <c r="AD231" s="650"/>
      <c r="AE231" s="650"/>
      <c r="AF231" s="650"/>
      <c r="AG231" s="650"/>
      <c r="AH231" s="650"/>
      <c r="AI231" s="650"/>
      <c r="AJ231" s="650"/>
      <c r="AK231" s="650"/>
      <c r="AL231" s="650"/>
      <c r="AM231" s="650"/>
      <c r="AN231" s="650"/>
      <c r="AO231" s="650"/>
      <c r="AP231" s="650"/>
      <c r="AQ231" s="650"/>
      <c r="AR231" s="650"/>
      <c r="AS231" s="652"/>
      <c r="AT231" s="650"/>
      <c r="AU231" s="650"/>
      <c r="AV231" s="650"/>
      <c r="AW231" s="650"/>
      <c r="AX231" s="650"/>
      <c r="AY231" s="650"/>
      <c r="AZ231" s="650"/>
      <c r="BA231" s="650"/>
    </row>
    <row r="232" spans="1:53">
      <c r="A232" s="650"/>
      <c r="B232" s="650"/>
      <c r="C232" s="650"/>
      <c r="D232" s="650"/>
      <c r="E232" s="650"/>
      <c r="F232" s="650"/>
      <c r="G232" s="650"/>
      <c r="H232" s="650"/>
      <c r="I232" s="650"/>
      <c r="J232" s="650"/>
      <c r="K232" s="650"/>
      <c r="L232" s="650"/>
      <c r="M232" s="650"/>
      <c r="N232" s="650"/>
      <c r="O232" s="650"/>
      <c r="P232" s="650"/>
      <c r="Q232" s="650"/>
      <c r="R232" s="650"/>
      <c r="S232" s="650"/>
      <c r="T232" s="650"/>
      <c r="U232" s="650"/>
      <c r="V232" s="650"/>
      <c r="W232" s="650"/>
      <c r="X232" s="650"/>
      <c r="Y232" s="650"/>
      <c r="Z232" s="650"/>
      <c r="AA232" s="650"/>
      <c r="AB232" s="650"/>
      <c r="AC232" s="650"/>
      <c r="AD232" s="650"/>
      <c r="AE232" s="650"/>
      <c r="AF232" s="650"/>
      <c r="AG232" s="650"/>
      <c r="AH232" s="650"/>
      <c r="AI232" s="650"/>
      <c r="AJ232" s="650"/>
      <c r="AK232" s="650"/>
      <c r="AL232" s="650"/>
      <c r="AM232" s="650"/>
      <c r="AN232" s="650"/>
      <c r="AO232" s="650"/>
      <c r="AP232" s="650"/>
      <c r="AQ232" s="650"/>
      <c r="AR232" s="650"/>
      <c r="AS232" s="652"/>
      <c r="AT232" s="650"/>
      <c r="AU232" s="650"/>
      <c r="AV232" s="650"/>
      <c r="AW232" s="650"/>
      <c r="AX232" s="650"/>
      <c r="AY232" s="650"/>
      <c r="AZ232" s="650"/>
      <c r="BA232" s="650"/>
    </row>
    <row r="233" spans="1:53">
      <c r="A233" s="650"/>
      <c r="B233" s="650"/>
      <c r="C233" s="650"/>
      <c r="D233" s="650"/>
      <c r="E233" s="650"/>
      <c r="F233" s="650"/>
      <c r="G233" s="650"/>
      <c r="H233" s="650"/>
      <c r="I233" s="650"/>
      <c r="J233" s="650"/>
      <c r="K233" s="650"/>
      <c r="L233" s="650"/>
      <c r="M233" s="650"/>
      <c r="N233" s="650"/>
      <c r="O233" s="650"/>
      <c r="P233" s="650"/>
      <c r="Q233" s="650"/>
      <c r="R233" s="650"/>
      <c r="S233" s="650"/>
      <c r="T233" s="650"/>
      <c r="U233" s="650"/>
      <c r="V233" s="650"/>
      <c r="W233" s="650"/>
      <c r="X233" s="650"/>
      <c r="Y233" s="650"/>
      <c r="Z233" s="650"/>
      <c r="AA233" s="650"/>
      <c r="AB233" s="650"/>
      <c r="AC233" s="650"/>
      <c r="AD233" s="650"/>
      <c r="AE233" s="650"/>
      <c r="AF233" s="650"/>
      <c r="AG233" s="650"/>
      <c r="AH233" s="650"/>
      <c r="AI233" s="650"/>
      <c r="AJ233" s="650"/>
      <c r="AK233" s="650"/>
      <c r="AL233" s="650"/>
      <c r="AM233" s="650"/>
      <c r="AN233" s="650"/>
      <c r="AO233" s="650"/>
      <c r="AP233" s="650"/>
      <c r="AQ233" s="650"/>
      <c r="AR233" s="650"/>
      <c r="AS233" s="652"/>
      <c r="AT233" s="650"/>
      <c r="AU233" s="650"/>
      <c r="AV233" s="650"/>
      <c r="AW233" s="650"/>
      <c r="AX233" s="650"/>
      <c r="AY233" s="650"/>
      <c r="AZ233" s="650"/>
      <c r="BA233" s="650"/>
    </row>
    <row r="234" spans="1:53">
      <c r="A234" s="650"/>
      <c r="B234" s="650"/>
      <c r="C234" s="650"/>
      <c r="D234" s="650"/>
      <c r="E234" s="650"/>
      <c r="F234" s="650"/>
      <c r="G234" s="650"/>
      <c r="H234" s="650"/>
      <c r="I234" s="650"/>
      <c r="J234" s="650"/>
      <c r="K234" s="650"/>
      <c r="L234" s="650"/>
      <c r="M234" s="650"/>
      <c r="N234" s="650"/>
      <c r="O234" s="650"/>
      <c r="P234" s="650"/>
      <c r="Q234" s="650"/>
      <c r="R234" s="650"/>
      <c r="S234" s="650"/>
      <c r="T234" s="650"/>
      <c r="U234" s="650"/>
      <c r="V234" s="650"/>
      <c r="W234" s="650"/>
      <c r="X234" s="650"/>
      <c r="Y234" s="650"/>
      <c r="Z234" s="650"/>
      <c r="AA234" s="650"/>
      <c r="AB234" s="650"/>
      <c r="AC234" s="650"/>
      <c r="AD234" s="650"/>
      <c r="AE234" s="650"/>
      <c r="AF234" s="650"/>
      <c r="AG234" s="650"/>
      <c r="AH234" s="650"/>
      <c r="AI234" s="650"/>
      <c r="AJ234" s="650"/>
      <c r="AK234" s="650"/>
      <c r="AL234" s="650"/>
      <c r="AM234" s="650"/>
      <c r="AN234" s="650"/>
      <c r="AO234" s="650"/>
      <c r="AP234" s="650"/>
      <c r="AQ234" s="650"/>
      <c r="AR234" s="650"/>
      <c r="AS234" s="652"/>
      <c r="AT234" s="650"/>
      <c r="AU234" s="650"/>
      <c r="AV234" s="650"/>
      <c r="AW234" s="650"/>
      <c r="AX234" s="650"/>
      <c r="AY234" s="650"/>
      <c r="AZ234" s="650"/>
      <c r="BA234" s="650"/>
    </row>
    <row r="235" spans="1:53">
      <c r="A235" s="650"/>
      <c r="B235" s="650"/>
      <c r="C235" s="650"/>
      <c r="D235" s="650"/>
      <c r="E235" s="650"/>
      <c r="F235" s="650"/>
      <c r="G235" s="650"/>
      <c r="H235" s="650"/>
      <c r="I235" s="650"/>
      <c r="J235" s="650"/>
      <c r="K235" s="650"/>
      <c r="L235" s="650"/>
      <c r="M235" s="650"/>
      <c r="N235" s="650"/>
      <c r="O235" s="650"/>
      <c r="P235" s="650"/>
      <c r="Q235" s="650"/>
      <c r="R235" s="650"/>
      <c r="S235" s="650"/>
      <c r="T235" s="650"/>
      <c r="U235" s="650"/>
      <c r="V235" s="650"/>
      <c r="W235" s="650"/>
      <c r="X235" s="650"/>
      <c r="Y235" s="650"/>
      <c r="Z235" s="650"/>
      <c r="AA235" s="650"/>
      <c r="AB235" s="650"/>
      <c r="AC235" s="650"/>
      <c r="AD235" s="650"/>
      <c r="AE235" s="650"/>
      <c r="AF235" s="650"/>
      <c r="AG235" s="650"/>
      <c r="AH235" s="650"/>
      <c r="AI235" s="650"/>
      <c r="AJ235" s="650"/>
      <c r="AK235" s="650"/>
      <c r="AL235" s="650"/>
      <c r="AM235" s="650"/>
      <c r="AN235" s="650"/>
      <c r="AO235" s="650"/>
      <c r="AP235" s="650"/>
      <c r="AQ235" s="650"/>
      <c r="AR235" s="650"/>
      <c r="AS235" s="652"/>
      <c r="AT235" s="650"/>
      <c r="AU235" s="650"/>
      <c r="AV235" s="650"/>
      <c r="AW235" s="650"/>
      <c r="AX235" s="650"/>
      <c r="AY235" s="650"/>
      <c r="AZ235" s="650"/>
      <c r="BA235" s="650"/>
    </row>
    <row r="236" spans="1:53">
      <c r="A236" s="650"/>
      <c r="B236" s="650"/>
      <c r="C236" s="650"/>
      <c r="D236" s="650"/>
      <c r="E236" s="650"/>
      <c r="F236" s="650"/>
      <c r="G236" s="650"/>
      <c r="H236" s="650"/>
      <c r="I236" s="650"/>
      <c r="J236" s="650"/>
      <c r="K236" s="650"/>
      <c r="L236" s="650"/>
      <c r="M236" s="650"/>
      <c r="N236" s="650"/>
      <c r="O236" s="650"/>
      <c r="P236" s="650"/>
      <c r="Q236" s="650"/>
      <c r="R236" s="650"/>
      <c r="S236" s="650"/>
      <c r="T236" s="650"/>
      <c r="U236" s="650"/>
      <c r="V236" s="650"/>
      <c r="W236" s="650"/>
      <c r="X236" s="650"/>
      <c r="Y236" s="650"/>
      <c r="Z236" s="650"/>
      <c r="AA236" s="650"/>
      <c r="AB236" s="650"/>
      <c r="AC236" s="650"/>
      <c r="AD236" s="650"/>
      <c r="AE236" s="650"/>
      <c r="AF236" s="650"/>
      <c r="AG236" s="650"/>
      <c r="AH236" s="650"/>
      <c r="AI236" s="650"/>
      <c r="AJ236" s="650"/>
      <c r="AK236" s="650"/>
      <c r="AL236" s="650"/>
      <c r="AM236" s="650"/>
      <c r="AN236" s="650"/>
      <c r="AO236" s="650"/>
      <c r="AP236" s="650"/>
      <c r="AQ236" s="650"/>
      <c r="AR236" s="650"/>
      <c r="AS236" s="652"/>
      <c r="AT236" s="650"/>
      <c r="AU236" s="650"/>
      <c r="AV236" s="650"/>
      <c r="AW236" s="650"/>
      <c r="AX236" s="650"/>
      <c r="AY236" s="650"/>
      <c r="AZ236" s="650"/>
      <c r="BA236" s="650"/>
    </row>
    <row r="237" spans="1:53">
      <c r="A237" s="650"/>
      <c r="B237" s="650"/>
      <c r="C237" s="650"/>
      <c r="D237" s="650"/>
      <c r="E237" s="650"/>
      <c r="F237" s="650"/>
      <c r="G237" s="650"/>
      <c r="H237" s="650"/>
      <c r="I237" s="650"/>
      <c r="J237" s="650"/>
      <c r="K237" s="650"/>
      <c r="L237" s="650"/>
      <c r="M237" s="650"/>
      <c r="N237" s="650"/>
      <c r="O237" s="650"/>
      <c r="P237" s="650"/>
      <c r="Q237" s="650"/>
      <c r="R237" s="650"/>
      <c r="S237" s="650"/>
      <c r="T237" s="650"/>
      <c r="U237" s="650"/>
      <c r="V237" s="650"/>
      <c r="W237" s="650"/>
      <c r="X237" s="650"/>
      <c r="Y237" s="650"/>
      <c r="Z237" s="650"/>
      <c r="AA237" s="650"/>
      <c r="AB237" s="650"/>
      <c r="AC237" s="650"/>
      <c r="AD237" s="650"/>
      <c r="AE237" s="650"/>
      <c r="AF237" s="650"/>
      <c r="AG237" s="650"/>
      <c r="AH237" s="650"/>
      <c r="AI237" s="650"/>
      <c r="AJ237" s="650"/>
      <c r="AK237" s="650"/>
      <c r="AL237" s="650"/>
      <c r="AM237" s="650"/>
      <c r="AN237" s="650"/>
      <c r="AO237" s="650"/>
      <c r="AP237" s="650"/>
      <c r="AQ237" s="650"/>
      <c r="AR237" s="650"/>
      <c r="AS237" s="652"/>
      <c r="AT237" s="650"/>
      <c r="AU237" s="650"/>
      <c r="AV237" s="650"/>
      <c r="AW237" s="650"/>
      <c r="AX237" s="650"/>
      <c r="AY237" s="650"/>
      <c r="AZ237" s="650"/>
      <c r="BA237" s="650"/>
    </row>
    <row r="238" spans="1:53">
      <c r="A238" s="650"/>
      <c r="B238" s="650"/>
      <c r="C238" s="650"/>
      <c r="D238" s="650"/>
      <c r="E238" s="650"/>
      <c r="F238" s="650"/>
      <c r="G238" s="650"/>
      <c r="H238" s="650"/>
      <c r="I238" s="650"/>
      <c r="J238" s="650"/>
      <c r="K238" s="650"/>
      <c r="L238" s="650"/>
      <c r="M238" s="650"/>
      <c r="N238" s="650"/>
      <c r="O238" s="650"/>
      <c r="P238" s="650"/>
      <c r="Q238" s="650"/>
      <c r="R238" s="650"/>
      <c r="S238" s="650"/>
      <c r="T238" s="650"/>
      <c r="U238" s="650"/>
      <c r="V238" s="650"/>
      <c r="W238" s="650"/>
      <c r="X238" s="650"/>
      <c r="Y238" s="650"/>
      <c r="Z238" s="650"/>
      <c r="AA238" s="650"/>
      <c r="AB238" s="650"/>
      <c r="AC238" s="650"/>
      <c r="AD238" s="650"/>
      <c r="AE238" s="650"/>
      <c r="AF238" s="650"/>
      <c r="AG238" s="650"/>
      <c r="AH238" s="650"/>
      <c r="AI238" s="650"/>
      <c r="AJ238" s="650"/>
      <c r="AK238" s="650"/>
      <c r="AL238" s="650"/>
      <c r="AM238" s="650"/>
      <c r="AN238" s="650"/>
      <c r="AO238" s="650"/>
      <c r="AP238" s="650"/>
      <c r="AQ238" s="650"/>
      <c r="AR238" s="650"/>
      <c r="AS238" s="652"/>
      <c r="AT238" s="650"/>
      <c r="AU238" s="650"/>
      <c r="AV238" s="650"/>
      <c r="AW238" s="650"/>
      <c r="AX238" s="650"/>
      <c r="AY238" s="650"/>
      <c r="AZ238" s="650"/>
      <c r="BA238" s="650"/>
    </row>
    <row r="239" spans="1:53">
      <c r="A239" s="650"/>
      <c r="B239" s="650"/>
      <c r="C239" s="650"/>
      <c r="D239" s="650"/>
      <c r="E239" s="650"/>
      <c r="F239" s="650"/>
      <c r="G239" s="650"/>
      <c r="H239" s="650"/>
      <c r="I239" s="650"/>
      <c r="J239" s="650"/>
      <c r="K239" s="650"/>
      <c r="L239" s="650"/>
      <c r="M239" s="650"/>
      <c r="N239" s="650"/>
      <c r="O239" s="650"/>
      <c r="P239" s="650"/>
      <c r="Q239" s="650"/>
      <c r="R239" s="650"/>
      <c r="S239" s="650"/>
      <c r="T239" s="650"/>
      <c r="U239" s="650"/>
      <c r="V239" s="650"/>
      <c r="W239" s="650"/>
      <c r="X239" s="650"/>
      <c r="Y239" s="650"/>
      <c r="Z239" s="650"/>
      <c r="AA239" s="650"/>
      <c r="AB239" s="650"/>
      <c r="AC239" s="650"/>
      <c r="AD239" s="650"/>
      <c r="AE239" s="650"/>
      <c r="AF239" s="650"/>
      <c r="AG239" s="650"/>
      <c r="AH239" s="650"/>
      <c r="AI239" s="650"/>
      <c r="AJ239" s="650"/>
      <c r="AK239" s="650"/>
      <c r="AL239" s="650"/>
      <c r="AM239" s="650"/>
      <c r="AN239" s="650"/>
      <c r="AO239" s="650"/>
      <c r="AP239" s="650"/>
      <c r="AQ239" s="650"/>
      <c r="AR239" s="650"/>
      <c r="AS239" s="652"/>
      <c r="AT239" s="650"/>
      <c r="AU239" s="650"/>
      <c r="AV239" s="650"/>
      <c r="AW239" s="650"/>
      <c r="AX239" s="650"/>
      <c r="AY239" s="650"/>
      <c r="AZ239" s="650"/>
      <c r="BA239" s="650"/>
    </row>
    <row r="240" spans="1:53">
      <c r="A240" s="650"/>
      <c r="B240" s="650"/>
      <c r="C240" s="650"/>
      <c r="D240" s="650"/>
      <c r="E240" s="650"/>
      <c r="F240" s="650"/>
      <c r="G240" s="650"/>
      <c r="H240" s="650"/>
      <c r="I240" s="650"/>
      <c r="J240" s="650"/>
      <c r="K240" s="650"/>
      <c r="L240" s="650"/>
      <c r="M240" s="650"/>
      <c r="N240" s="650"/>
      <c r="O240" s="650"/>
      <c r="P240" s="650"/>
      <c r="Q240" s="650"/>
      <c r="R240" s="650"/>
      <c r="S240" s="650"/>
      <c r="T240" s="650"/>
      <c r="U240" s="650"/>
      <c r="V240" s="650"/>
      <c r="W240" s="650"/>
      <c r="X240" s="650"/>
      <c r="Y240" s="650"/>
      <c r="Z240" s="650"/>
      <c r="AA240" s="650"/>
      <c r="AB240" s="650"/>
      <c r="AC240" s="650"/>
      <c r="AD240" s="650"/>
      <c r="AE240" s="650"/>
      <c r="AF240" s="650"/>
      <c r="AG240" s="650"/>
      <c r="AH240" s="650"/>
      <c r="AI240" s="650"/>
      <c r="AJ240" s="650"/>
      <c r="AK240" s="650"/>
      <c r="AL240" s="650"/>
      <c r="AM240" s="650"/>
      <c r="AN240" s="650"/>
      <c r="AO240" s="650"/>
      <c r="AP240" s="650"/>
      <c r="AQ240" s="650"/>
      <c r="AR240" s="650"/>
      <c r="AS240" s="652"/>
      <c r="AT240" s="650"/>
      <c r="AU240" s="650"/>
      <c r="AV240" s="650"/>
      <c r="AW240" s="650"/>
      <c r="AX240" s="650"/>
      <c r="AY240" s="650"/>
      <c r="AZ240" s="650"/>
      <c r="BA240" s="650"/>
    </row>
    <row r="241" spans="1:53">
      <c r="A241" s="650"/>
      <c r="B241" s="650"/>
      <c r="C241" s="650"/>
      <c r="D241" s="650"/>
      <c r="E241" s="650"/>
      <c r="F241" s="650"/>
      <c r="G241" s="650"/>
      <c r="H241" s="650"/>
      <c r="I241" s="650"/>
      <c r="J241" s="650"/>
      <c r="K241" s="650"/>
      <c r="L241" s="650"/>
      <c r="M241" s="650"/>
      <c r="N241" s="650"/>
      <c r="O241" s="650"/>
      <c r="P241" s="650"/>
      <c r="Q241" s="650"/>
      <c r="R241" s="650"/>
      <c r="S241" s="650"/>
      <c r="T241" s="650"/>
      <c r="U241" s="650"/>
      <c r="V241" s="650"/>
      <c r="W241" s="650"/>
      <c r="X241" s="650"/>
      <c r="Y241" s="650"/>
      <c r="Z241" s="650"/>
      <c r="AA241" s="650"/>
      <c r="AB241" s="650"/>
      <c r="AC241" s="650"/>
      <c r="AD241" s="650"/>
      <c r="AE241" s="650"/>
      <c r="AF241" s="650"/>
      <c r="AG241" s="650"/>
      <c r="AH241" s="650"/>
      <c r="AI241" s="650"/>
      <c r="AJ241" s="650"/>
      <c r="AK241" s="650"/>
      <c r="AL241" s="650"/>
      <c r="AM241" s="650"/>
      <c r="AN241" s="650"/>
      <c r="AO241" s="650"/>
      <c r="AP241" s="650"/>
      <c r="AQ241" s="650"/>
      <c r="AR241" s="650"/>
      <c r="AS241" s="652"/>
      <c r="AT241" s="650"/>
      <c r="AU241" s="650"/>
      <c r="AV241" s="650"/>
      <c r="AW241" s="650"/>
      <c r="AX241" s="650"/>
      <c r="AY241" s="650"/>
      <c r="AZ241" s="650"/>
      <c r="BA241" s="650"/>
    </row>
    <row r="242" spans="1:53">
      <c r="A242" s="650"/>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c r="AA242" s="650"/>
      <c r="AB242" s="650"/>
      <c r="AC242" s="650"/>
      <c r="AD242" s="650"/>
      <c r="AE242" s="650"/>
      <c r="AF242" s="650"/>
      <c r="AG242" s="650"/>
      <c r="AH242" s="650"/>
      <c r="AI242" s="650"/>
      <c r="AJ242" s="650"/>
      <c r="AK242" s="650"/>
      <c r="AL242" s="650"/>
      <c r="AM242" s="650"/>
      <c r="AN242" s="650"/>
      <c r="AO242" s="650"/>
      <c r="AP242" s="650"/>
      <c r="AQ242" s="650"/>
      <c r="AR242" s="650"/>
      <c r="AS242" s="652"/>
      <c r="AT242" s="650"/>
      <c r="AU242" s="650"/>
      <c r="AV242" s="650"/>
      <c r="AW242" s="650"/>
      <c r="AX242" s="650"/>
      <c r="AY242" s="650"/>
      <c r="AZ242" s="650"/>
      <c r="BA242" s="650"/>
    </row>
    <row r="243" spans="1:53">
      <c r="A243" s="650"/>
      <c r="B243" s="650"/>
      <c r="C243" s="650"/>
      <c r="D243" s="650"/>
      <c r="E243" s="650"/>
      <c r="F243" s="650"/>
      <c r="G243" s="650"/>
      <c r="H243" s="650"/>
      <c r="I243" s="650"/>
      <c r="J243" s="650"/>
      <c r="K243" s="650"/>
      <c r="L243" s="650"/>
      <c r="M243" s="650"/>
      <c r="N243" s="650"/>
      <c r="O243" s="650"/>
      <c r="P243" s="650"/>
      <c r="Q243" s="650"/>
      <c r="R243" s="650"/>
      <c r="S243" s="650"/>
      <c r="T243" s="650"/>
      <c r="U243" s="650"/>
      <c r="V243" s="650"/>
      <c r="W243" s="650"/>
      <c r="X243" s="650"/>
      <c r="Y243" s="650"/>
      <c r="Z243" s="650"/>
      <c r="AA243" s="650"/>
      <c r="AB243" s="650"/>
      <c r="AC243" s="650"/>
      <c r="AD243" s="650"/>
      <c r="AE243" s="650"/>
      <c r="AF243" s="650"/>
      <c r="AG243" s="650"/>
      <c r="AH243" s="650"/>
      <c r="AI243" s="650"/>
      <c r="AJ243" s="650"/>
      <c r="AK243" s="650"/>
      <c r="AL243" s="650"/>
      <c r="AM243" s="650"/>
      <c r="AN243" s="650"/>
      <c r="AO243" s="650"/>
      <c r="AP243" s="650"/>
      <c r="AQ243" s="650"/>
      <c r="AR243" s="650"/>
      <c r="AS243" s="652"/>
      <c r="AT243" s="650"/>
      <c r="AU243" s="650"/>
      <c r="AV243" s="650"/>
      <c r="AW243" s="650"/>
      <c r="AX243" s="650"/>
      <c r="AY243" s="650"/>
      <c r="AZ243" s="650"/>
      <c r="BA243" s="650"/>
    </row>
    <row r="244" spans="1:53">
      <c r="A244" s="650"/>
      <c r="B244" s="650"/>
      <c r="C244" s="650"/>
      <c r="D244" s="650"/>
      <c r="E244" s="650"/>
      <c r="F244" s="650"/>
      <c r="G244" s="650"/>
      <c r="H244" s="650"/>
      <c r="I244" s="650"/>
      <c r="J244" s="650"/>
      <c r="K244" s="650"/>
      <c r="L244" s="650"/>
      <c r="M244" s="650"/>
      <c r="N244" s="650"/>
      <c r="O244" s="650"/>
      <c r="P244" s="650"/>
      <c r="Q244" s="650"/>
      <c r="R244" s="650"/>
      <c r="S244" s="650"/>
      <c r="T244" s="650"/>
      <c r="U244" s="650"/>
      <c r="V244" s="650"/>
      <c r="W244" s="650"/>
      <c r="X244" s="650"/>
      <c r="Y244" s="650"/>
      <c r="Z244" s="650"/>
      <c r="AA244" s="650"/>
      <c r="AB244" s="650"/>
      <c r="AC244" s="650"/>
      <c r="AD244" s="650"/>
      <c r="AE244" s="650"/>
      <c r="AF244" s="650"/>
      <c r="AG244" s="650"/>
      <c r="AH244" s="650"/>
      <c r="AI244" s="650"/>
      <c r="AJ244" s="650"/>
      <c r="AK244" s="650"/>
      <c r="AL244" s="650"/>
      <c r="AM244" s="650"/>
      <c r="AN244" s="650"/>
      <c r="AO244" s="650"/>
      <c r="AP244" s="650"/>
      <c r="AQ244" s="650"/>
      <c r="AR244" s="650"/>
      <c r="AS244" s="652"/>
      <c r="AT244" s="650"/>
      <c r="AU244" s="650"/>
      <c r="AV244" s="650"/>
      <c r="AW244" s="650"/>
      <c r="AX244" s="650"/>
      <c r="AY244" s="650"/>
      <c r="AZ244" s="650"/>
      <c r="BA244" s="650"/>
    </row>
    <row r="245" spans="1:53">
      <c r="A245" s="650"/>
      <c r="B245" s="650"/>
      <c r="C245" s="650"/>
      <c r="D245" s="650"/>
      <c r="E245" s="650"/>
      <c r="F245" s="650"/>
      <c r="G245" s="650"/>
      <c r="H245" s="650"/>
      <c r="I245" s="650"/>
      <c r="J245" s="650"/>
      <c r="K245" s="650"/>
      <c r="L245" s="650"/>
      <c r="M245" s="650"/>
      <c r="N245" s="650"/>
      <c r="O245" s="650"/>
      <c r="P245" s="650"/>
      <c r="Q245" s="650"/>
      <c r="R245" s="650"/>
      <c r="S245" s="650"/>
      <c r="T245" s="650"/>
      <c r="U245" s="650"/>
      <c r="V245" s="650"/>
      <c r="W245" s="650"/>
      <c r="X245" s="650"/>
      <c r="Y245" s="650"/>
      <c r="Z245" s="650"/>
      <c r="AA245" s="650"/>
      <c r="AB245" s="650"/>
      <c r="AC245" s="650"/>
      <c r="AD245" s="650"/>
      <c r="AE245" s="650"/>
      <c r="AF245" s="650"/>
      <c r="AG245" s="650"/>
      <c r="AH245" s="650"/>
      <c r="AI245" s="650"/>
      <c r="AJ245" s="650"/>
      <c r="AK245" s="650"/>
      <c r="AL245" s="650"/>
      <c r="AM245" s="650"/>
      <c r="AN245" s="650"/>
      <c r="AO245" s="650"/>
      <c r="AP245" s="650"/>
      <c r="AQ245" s="650"/>
      <c r="AR245" s="650"/>
      <c r="AS245" s="652"/>
      <c r="AT245" s="650"/>
      <c r="AU245" s="650"/>
      <c r="AV245" s="650"/>
      <c r="AW245" s="650"/>
      <c r="AX245" s="650"/>
      <c r="AY245" s="650"/>
      <c r="AZ245" s="650"/>
      <c r="BA245" s="650"/>
    </row>
    <row r="246" spans="1:53">
      <c r="A246" s="650"/>
      <c r="B246" s="650"/>
      <c r="C246" s="650"/>
      <c r="D246" s="650"/>
      <c r="E246" s="650"/>
      <c r="F246" s="650"/>
      <c r="G246" s="650"/>
      <c r="H246" s="650"/>
      <c r="I246" s="650"/>
      <c r="J246" s="650"/>
      <c r="K246" s="650"/>
      <c r="L246" s="650"/>
      <c r="M246" s="650"/>
      <c r="N246" s="650"/>
      <c r="O246" s="650"/>
      <c r="P246" s="650"/>
      <c r="Q246" s="650"/>
      <c r="R246" s="650"/>
      <c r="S246" s="650"/>
      <c r="T246" s="650"/>
      <c r="U246" s="650"/>
      <c r="V246" s="650"/>
      <c r="W246" s="650"/>
      <c r="X246" s="650"/>
      <c r="Y246" s="650"/>
      <c r="Z246" s="650"/>
      <c r="AA246" s="650"/>
      <c r="AB246" s="650"/>
      <c r="AC246" s="650"/>
      <c r="AD246" s="650"/>
      <c r="AE246" s="650"/>
      <c r="AF246" s="650"/>
      <c r="AG246" s="650"/>
      <c r="AH246" s="650"/>
      <c r="AI246" s="650"/>
      <c r="AJ246" s="650"/>
      <c r="AK246" s="650"/>
      <c r="AL246" s="650"/>
      <c r="AM246" s="650"/>
      <c r="AN246" s="650"/>
      <c r="AO246" s="650"/>
      <c r="AP246" s="650"/>
      <c r="AQ246" s="650"/>
      <c r="AR246" s="650"/>
      <c r="AS246" s="652"/>
      <c r="AT246" s="650"/>
      <c r="AU246" s="650"/>
      <c r="AV246" s="650"/>
      <c r="AW246" s="650"/>
      <c r="AX246" s="650"/>
      <c r="AY246" s="650"/>
      <c r="AZ246" s="650"/>
      <c r="BA246" s="650"/>
    </row>
    <row r="247" spans="1:53">
      <c r="A247" s="650"/>
      <c r="B247" s="650"/>
      <c r="C247" s="650"/>
      <c r="D247" s="650"/>
      <c r="E247" s="650"/>
      <c r="F247" s="650"/>
      <c r="G247" s="650"/>
      <c r="H247" s="650"/>
      <c r="I247" s="650"/>
      <c r="J247" s="650"/>
      <c r="K247" s="650"/>
      <c r="L247" s="650"/>
      <c r="M247" s="650"/>
      <c r="N247" s="650"/>
      <c r="O247" s="650"/>
      <c r="P247" s="650"/>
      <c r="Q247" s="650"/>
      <c r="R247" s="650"/>
      <c r="S247" s="650"/>
      <c r="T247" s="650"/>
      <c r="U247" s="650"/>
      <c r="V247" s="650"/>
      <c r="W247" s="650"/>
      <c r="X247" s="650"/>
      <c r="Y247" s="650"/>
      <c r="Z247" s="650"/>
      <c r="AA247" s="650"/>
      <c r="AB247" s="650"/>
      <c r="AC247" s="650"/>
      <c r="AD247" s="650"/>
      <c r="AE247" s="650"/>
      <c r="AF247" s="650"/>
      <c r="AG247" s="650"/>
      <c r="AH247" s="650"/>
      <c r="AI247" s="650"/>
      <c r="AJ247" s="650"/>
      <c r="AK247" s="650"/>
      <c r="AL247" s="650"/>
      <c r="AM247" s="650"/>
      <c r="AN247" s="650"/>
      <c r="AO247" s="650"/>
      <c r="AP247" s="650"/>
      <c r="AQ247" s="650"/>
      <c r="AR247" s="650"/>
      <c r="AS247" s="652"/>
      <c r="AT247" s="650"/>
      <c r="AU247" s="650"/>
      <c r="AV247" s="650"/>
      <c r="AW247" s="650"/>
      <c r="AX247" s="650"/>
      <c r="AY247" s="650"/>
      <c r="AZ247" s="650"/>
      <c r="BA247" s="650"/>
    </row>
    <row r="248" spans="1:53">
      <c r="A248" s="650"/>
      <c r="B248" s="650"/>
      <c r="C248" s="650"/>
      <c r="D248" s="650"/>
      <c r="E248" s="650"/>
      <c r="F248" s="650"/>
      <c r="G248" s="650"/>
      <c r="H248" s="650"/>
      <c r="I248" s="650"/>
      <c r="J248" s="650"/>
      <c r="K248" s="650"/>
      <c r="L248" s="650"/>
      <c r="M248" s="650"/>
      <c r="N248" s="650"/>
      <c r="O248" s="650"/>
      <c r="P248" s="650"/>
      <c r="Q248" s="650"/>
      <c r="R248" s="650"/>
      <c r="S248" s="650"/>
      <c r="T248" s="650"/>
      <c r="U248" s="650"/>
      <c r="V248" s="650"/>
      <c r="W248" s="650"/>
      <c r="X248" s="650"/>
      <c r="Y248" s="650"/>
      <c r="Z248" s="650"/>
      <c r="AA248" s="650"/>
      <c r="AB248" s="650"/>
      <c r="AC248" s="650"/>
      <c r="AD248" s="650"/>
      <c r="AE248" s="650"/>
      <c r="AF248" s="650"/>
      <c r="AG248" s="650"/>
      <c r="AH248" s="650"/>
      <c r="AI248" s="650"/>
      <c r="AJ248" s="650"/>
      <c r="AK248" s="650"/>
      <c r="AL248" s="650"/>
      <c r="AM248" s="650"/>
      <c r="AN248" s="650"/>
      <c r="AO248" s="650"/>
      <c r="AP248" s="650"/>
      <c r="AQ248" s="650"/>
      <c r="AR248" s="650"/>
      <c r="AS248" s="652"/>
      <c r="AT248" s="650"/>
      <c r="AU248" s="650"/>
      <c r="AV248" s="650"/>
      <c r="AW248" s="650"/>
      <c r="AX248" s="650"/>
      <c r="AY248" s="650"/>
      <c r="AZ248" s="650"/>
      <c r="BA248" s="650"/>
    </row>
    <row r="249" spans="1:53">
      <c r="A249" s="650"/>
      <c r="B249" s="650"/>
      <c r="C249" s="650"/>
      <c r="D249" s="650"/>
      <c r="E249" s="650"/>
      <c r="F249" s="650"/>
      <c r="G249" s="650"/>
      <c r="H249" s="650"/>
      <c r="I249" s="650"/>
      <c r="J249" s="650"/>
      <c r="K249" s="650"/>
      <c r="L249" s="650"/>
      <c r="M249" s="650"/>
      <c r="N249" s="650"/>
      <c r="O249" s="650"/>
      <c r="P249" s="650"/>
      <c r="Q249" s="650"/>
      <c r="R249" s="650"/>
      <c r="S249" s="650"/>
      <c r="T249" s="650"/>
      <c r="U249" s="650"/>
      <c r="V249" s="650"/>
      <c r="W249" s="650"/>
      <c r="X249" s="650"/>
      <c r="Y249" s="650"/>
      <c r="Z249" s="650"/>
      <c r="AA249" s="650"/>
      <c r="AB249" s="650"/>
      <c r="AC249" s="650"/>
      <c r="AD249" s="650"/>
      <c r="AE249" s="650"/>
      <c r="AF249" s="650"/>
      <c r="AG249" s="650"/>
      <c r="AH249" s="650"/>
      <c r="AI249" s="650"/>
      <c r="AJ249" s="650"/>
      <c r="AK249" s="650"/>
      <c r="AL249" s="650"/>
      <c r="AM249" s="650"/>
      <c r="AN249" s="650"/>
      <c r="AO249" s="650"/>
      <c r="AP249" s="650"/>
      <c r="AQ249" s="650"/>
      <c r="AR249" s="650"/>
      <c r="AS249" s="652"/>
      <c r="AT249" s="650"/>
      <c r="AU249" s="650"/>
      <c r="AV249" s="650"/>
      <c r="AW249" s="650"/>
      <c r="AX249" s="650"/>
      <c r="AY249" s="650"/>
      <c r="AZ249" s="650"/>
      <c r="BA249" s="650"/>
    </row>
    <row r="250" spans="1:53">
      <c r="A250" s="650"/>
      <c r="B250" s="650"/>
      <c r="C250" s="650"/>
      <c r="D250" s="650"/>
      <c r="E250" s="650"/>
      <c r="F250" s="650"/>
      <c r="G250" s="650"/>
      <c r="H250" s="650"/>
      <c r="I250" s="650"/>
      <c r="J250" s="650"/>
      <c r="K250" s="650"/>
      <c r="L250" s="650"/>
      <c r="M250" s="650"/>
      <c r="N250" s="650"/>
      <c r="O250" s="650"/>
      <c r="P250" s="650"/>
      <c r="Q250" s="650"/>
      <c r="R250" s="650"/>
      <c r="S250" s="650"/>
      <c r="T250" s="650"/>
      <c r="U250" s="650"/>
      <c r="V250" s="650"/>
      <c r="W250" s="650"/>
      <c r="X250" s="650"/>
      <c r="Y250" s="650"/>
      <c r="Z250" s="650"/>
      <c r="AA250" s="650"/>
      <c r="AB250" s="650"/>
      <c r="AC250" s="650"/>
      <c r="AD250" s="650"/>
      <c r="AE250" s="650"/>
      <c r="AF250" s="650"/>
      <c r="AG250" s="650"/>
      <c r="AH250" s="650"/>
      <c r="AI250" s="650"/>
      <c r="AJ250" s="650"/>
      <c r="AK250" s="650"/>
      <c r="AL250" s="650"/>
      <c r="AM250" s="650"/>
      <c r="AN250" s="650"/>
      <c r="AO250" s="650"/>
      <c r="AP250" s="650"/>
      <c r="AQ250" s="650"/>
      <c r="AR250" s="650"/>
      <c r="AS250" s="652"/>
      <c r="AT250" s="650"/>
      <c r="AU250" s="650"/>
      <c r="AV250" s="650"/>
      <c r="AW250" s="650"/>
      <c r="AX250" s="650"/>
      <c r="AY250" s="650"/>
      <c r="AZ250" s="650"/>
      <c r="BA250" s="650"/>
    </row>
    <row r="251" spans="1:53">
      <c r="A251" s="650"/>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c r="AA251" s="650"/>
      <c r="AB251" s="650"/>
      <c r="AC251" s="650"/>
      <c r="AD251" s="650"/>
      <c r="AE251" s="650"/>
      <c r="AF251" s="650"/>
      <c r="AG251" s="650"/>
      <c r="AH251" s="650"/>
      <c r="AI251" s="650"/>
      <c r="AJ251" s="650"/>
      <c r="AK251" s="650"/>
      <c r="AL251" s="650"/>
      <c r="AM251" s="650"/>
      <c r="AN251" s="650"/>
      <c r="AO251" s="650"/>
      <c r="AP251" s="650"/>
      <c r="AQ251" s="650"/>
      <c r="AR251" s="650"/>
      <c r="AS251" s="652"/>
      <c r="AT251" s="650"/>
      <c r="AU251" s="650"/>
      <c r="AV251" s="650"/>
      <c r="AW251" s="650"/>
      <c r="AX251" s="650"/>
      <c r="AY251" s="650"/>
      <c r="AZ251" s="650"/>
      <c r="BA251" s="650"/>
    </row>
    <row r="252" spans="1:53">
      <c r="A252" s="650"/>
      <c r="B252" s="650"/>
      <c r="C252" s="650"/>
      <c r="D252" s="650"/>
      <c r="E252" s="650"/>
      <c r="F252" s="650"/>
      <c r="G252" s="650"/>
      <c r="H252" s="650"/>
      <c r="I252" s="650"/>
      <c r="J252" s="650"/>
      <c r="K252" s="650"/>
      <c r="L252" s="650"/>
      <c r="M252" s="650"/>
      <c r="N252" s="650"/>
      <c r="O252" s="650"/>
      <c r="P252" s="650"/>
      <c r="Q252" s="650"/>
      <c r="R252" s="650"/>
      <c r="S252" s="650"/>
      <c r="T252" s="650"/>
      <c r="U252" s="650"/>
      <c r="V252" s="650"/>
      <c r="W252" s="650"/>
      <c r="X252" s="650"/>
      <c r="Y252" s="650"/>
      <c r="Z252" s="650"/>
      <c r="AA252" s="650"/>
      <c r="AB252" s="650"/>
      <c r="AC252" s="650"/>
      <c r="AD252" s="650"/>
      <c r="AE252" s="650"/>
      <c r="AF252" s="650"/>
      <c r="AG252" s="650"/>
      <c r="AH252" s="650"/>
      <c r="AI252" s="650"/>
      <c r="AJ252" s="650"/>
      <c r="AK252" s="650"/>
      <c r="AL252" s="650"/>
      <c r="AM252" s="650"/>
      <c r="AN252" s="650"/>
      <c r="AO252" s="650"/>
      <c r="AP252" s="650"/>
      <c r="AQ252" s="650"/>
      <c r="AR252" s="650"/>
      <c r="AS252" s="652"/>
      <c r="AT252" s="650"/>
      <c r="AU252" s="650"/>
      <c r="AV252" s="650"/>
      <c r="AW252" s="650"/>
      <c r="AX252" s="650"/>
      <c r="AY252" s="650"/>
      <c r="AZ252" s="650"/>
      <c r="BA252" s="650"/>
    </row>
    <row r="253" spans="1:53">
      <c r="A253" s="650"/>
      <c r="B253" s="650"/>
      <c r="C253" s="650"/>
      <c r="D253" s="650"/>
      <c r="E253" s="650"/>
      <c r="F253" s="650"/>
      <c r="G253" s="650"/>
      <c r="H253" s="650"/>
      <c r="I253" s="650"/>
      <c r="J253" s="650"/>
      <c r="K253" s="650"/>
      <c r="L253" s="650"/>
      <c r="M253" s="650"/>
      <c r="N253" s="650"/>
      <c r="O253" s="650"/>
      <c r="P253" s="650"/>
      <c r="Q253" s="650"/>
      <c r="R253" s="650"/>
      <c r="S253" s="650"/>
      <c r="T253" s="650"/>
      <c r="U253" s="650"/>
      <c r="V253" s="650"/>
      <c r="W253" s="650"/>
      <c r="X253" s="650"/>
      <c r="Y253" s="650"/>
      <c r="Z253" s="650"/>
      <c r="AA253" s="650"/>
      <c r="AB253" s="650"/>
      <c r="AC253" s="650"/>
      <c r="AD253" s="650"/>
      <c r="AE253" s="650"/>
      <c r="AF253" s="650"/>
      <c r="AG253" s="650"/>
      <c r="AH253" s="650"/>
      <c r="AI253" s="650"/>
      <c r="AJ253" s="650"/>
      <c r="AK253" s="650"/>
      <c r="AL253" s="650"/>
      <c r="AM253" s="650"/>
      <c r="AN253" s="650"/>
      <c r="AO253" s="650"/>
      <c r="AP253" s="650"/>
      <c r="AQ253" s="650"/>
      <c r="AR253" s="650"/>
      <c r="AS253" s="652"/>
      <c r="AT253" s="650"/>
      <c r="AU253" s="650"/>
      <c r="AV253" s="650"/>
      <c r="AW253" s="650"/>
      <c r="AX253" s="650"/>
      <c r="AY253" s="650"/>
      <c r="AZ253" s="650"/>
      <c r="BA253" s="650"/>
    </row>
    <row r="254" spans="1:53">
      <c r="A254" s="650"/>
      <c r="B254" s="650"/>
      <c r="C254" s="650"/>
      <c r="D254" s="650"/>
      <c r="E254" s="650"/>
      <c r="F254" s="650"/>
      <c r="G254" s="650"/>
      <c r="H254" s="650"/>
      <c r="I254" s="650"/>
      <c r="J254" s="650"/>
      <c r="K254" s="650"/>
      <c r="L254" s="650"/>
      <c r="M254" s="650"/>
      <c r="N254" s="650"/>
      <c r="O254" s="650"/>
      <c r="P254" s="650"/>
      <c r="Q254" s="650"/>
      <c r="R254" s="650"/>
      <c r="S254" s="650"/>
      <c r="T254" s="650"/>
      <c r="U254" s="650"/>
      <c r="V254" s="650"/>
      <c r="W254" s="650"/>
      <c r="X254" s="650"/>
      <c r="Y254" s="650"/>
      <c r="Z254" s="650"/>
      <c r="AA254" s="650"/>
      <c r="AB254" s="650"/>
      <c r="AC254" s="650"/>
      <c r="AD254" s="650"/>
      <c r="AE254" s="650"/>
      <c r="AF254" s="650"/>
      <c r="AG254" s="650"/>
      <c r="AH254" s="650"/>
      <c r="AI254" s="650"/>
      <c r="AJ254" s="650"/>
      <c r="AK254" s="650"/>
      <c r="AL254" s="650"/>
      <c r="AM254" s="650"/>
      <c r="AN254" s="650"/>
      <c r="AO254" s="650"/>
      <c r="AP254" s="650"/>
      <c r="AQ254" s="650"/>
      <c r="AR254" s="650"/>
      <c r="AS254" s="652"/>
      <c r="AT254" s="650"/>
      <c r="AU254" s="650"/>
      <c r="AV254" s="650"/>
      <c r="AW254" s="650"/>
      <c r="AX254" s="650"/>
      <c r="AY254" s="650"/>
      <c r="AZ254" s="650"/>
      <c r="BA254" s="650"/>
    </row>
    <row r="255" spans="1:53">
      <c r="A255" s="650"/>
      <c r="B255" s="650"/>
      <c r="C255" s="650"/>
      <c r="D255" s="650"/>
      <c r="E255" s="650"/>
      <c r="F255" s="650"/>
      <c r="G255" s="650"/>
      <c r="H255" s="650"/>
      <c r="I255" s="650"/>
      <c r="J255" s="650"/>
      <c r="K255" s="650"/>
      <c r="L255" s="650"/>
      <c r="M255" s="650"/>
      <c r="N255" s="650"/>
      <c r="O255" s="650"/>
      <c r="P255" s="650"/>
      <c r="Q255" s="650"/>
      <c r="R255" s="650"/>
      <c r="S255" s="650"/>
      <c r="T255" s="650"/>
      <c r="U255" s="650"/>
      <c r="V255" s="650"/>
      <c r="W255" s="650"/>
      <c r="X255" s="650"/>
      <c r="Y255" s="650"/>
      <c r="Z255" s="650"/>
      <c r="AA255" s="650"/>
      <c r="AB255" s="650"/>
      <c r="AC255" s="650"/>
      <c r="AD255" s="650"/>
      <c r="AE255" s="650"/>
      <c r="AF255" s="650"/>
      <c r="AG255" s="650"/>
      <c r="AH255" s="650"/>
      <c r="AI255" s="650"/>
      <c r="AJ255" s="650"/>
      <c r="AK255" s="650"/>
      <c r="AL255" s="650"/>
      <c r="AM255" s="650"/>
      <c r="AN255" s="650"/>
      <c r="AO255" s="650"/>
      <c r="AP255" s="650"/>
      <c r="AQ255" s="650"/>
      <c r="AR255" s="650"/>
      <c r="AS255" s="652"/>
      <c r="AT255" s="650"/>
      <c r="AU255" s="650"/>
      <c r="AV255" s="650"/>
      <c r="AW255" s="650"/>
      <c r="AX255" s="650"/>
      <c r="AY255" s="650"/>
      <c r="AZ255" s="650"/>
      <c r="BA255" s="650"/>
    </row>
    <row r="256" spans="1:53">
      <c r="A256" s="650"/>
      <c r="B256" s="650"/>
      <c r="C256" s="650"/>
      <c r="D256" s="650"/>
      <c r="E256" s="650"/>
      <c r="F256" s="650"/>
      <c r="G256" s="650"/>
      <c r="H256" s="650"/>
      <c r="I256" s="650"/>
      <c r="J256" s="650"/>
      <c r="K256" s="650"/>
      <c r="L256" s="650"/>
      <c r="M256" s="650"/>
      <c r="N256" s="650"/>
      <c r="O256" s="650"/>
      <c r="P256" s="650"/>
      <c r="Q256" s="650"/>
      <c r="R256" s="650"/>
      <c r="S256" s="650"/>
      <c r="T256" s="650"/>
      <c r="U256" s="650"/>
      <c r="V256" s="650"/>
      <c r="W256" s="650"/>
      <c r="X256" s="650"/>
      <c r="Y256" s="650"/>
      <c r="Z256" s="650"/>
      <c r="AA256" s="650"/>
      <c r="AB256" s="650"/>
      <c r="AC256" s="650"/>
      <c r="AD256" s="650"/>
      <c r="AE256" s="650"/>
      <c r="AF256" s="650"/>
      <c r="AG256" s="650"/>
      <c r="AH256" s="650"/>
      <c r="AI256" s="650"/>
      <c r="AJ256" s="650"/>
      <c r="AK256" s="650"/>
      <c r="AL256" s="650"/>
      <c r="AM256" s="650"/>
      <c r="AN256" s="650"/>
      <c r="AO256" s="650"/>
      <c r="AP256" s="650"/>
      <c r="AQ256" s="650"/>
      <c r="AR256" s="650"/>
      <c r="AS256" s="652"/>
      <c r="AT256" s="650"/>
      <c r="AU256" s="650"/>
      <c r="AV256" s="650"/>
      <c r="AW256" s="650"/>
      <c r="AX256" s="650"/>
      <c r="AY256" s="650"/>
      <c r="AZ256" s="650"/>
      <c r="BA256" s="650"/>
    </row>
    <row r="257" spans="1:53">
      <c r="A257" s="650"/>
      <c r="B257" s="650"/>
      <c r="C257" s="650"/>
      <c r="D257" s="650"/>
      <c r="E257" s="650"/>
      <c r="F257" s="650"/>
      <c r="G257" s="650"/>
      <c r="H257" s="650"/>
      <c r="I257" s="650"/>
      <c r="J257" s="650"/>
      <c r="K257" s="650"/>
      <c r="L257" s="650"/>
      <c r="M257" s="650"/>
      <c r="N257" s="650"/>
      <c r="O257" s="650"/>
      <c r="P257" s="650"/>
      <c r="Q257" s="650"/>
      <c r="R257" s="650"/>
      <c r="S257" s="650"/>
      <c r="T257" s="650"/>
      <c r="U257" s="650"/>
      <c r="V257" s="650"/>
      <c r="W257" s="650"/>
      <c r="X257" s="650"/>
      <c r="Y257" s="650"/>
      <c r="Z257" s="650"/>
      <c r="AA257" s="650"/>
      <c r="AB257" s="650"/>
      <c r="AC257" s="650"/>
      <c r="AD257" s="650"/>
      <c r="AE257" s="650"/>
      <c r="AF257" s="650"/>
      <c r="AG257" s="650"/>
      <c r="AH257" s="650"/>
      <c r="AI257" s="650"/>
      <c r="AJ257" s="650"/>
      <c r="AK257" s="650"/>
      <c r="AL257" s="650"/>
      <c r="AM257" s="650"/>
      <c r="AN257" s="650"/>
      <c r="AO257" s="650"/>
      <c r="AP257" s="650"/>
      <c r="AQ257" s="650"/>
      <c r="AR257" s="650"/>
      <c r="AS257" s="652"/>
      <c r="AT257" s="650"/>
      <c r="AU257" s="650"/>
      <c r="AV257" s="650"/>
      <c r="AW257" s="650"/>
      <c r="AX257" s="650"/>
      <c r="AY257" s="650"/>
      <c r="AZ257" s="650"/>
      <c r="BA257" s="650"/>
    </row>
    <row r="258" spans="1:53">
      <c r="A258" s="650"/>
      <c r="B258" s="650"/>
      <c r="C258" s="650"/>
      <c r="D258" s="650"/>
      <c r="E258" s="650"/>
      <c r="F258" s="650"/>
      <c r="G258" s="650"/>
      <c r="H258" s="650"/>
      <c r="I258" s="650"/>
      <c r="J258" s="650"/>
      <c r="K258" s="650"/>
      <c r="L258" s="650"/>
      <c r="M258" s="650"/>
      <c r="N258" s="650"/>
      <c r="O258" s="650"/>
      <c r="P258" s="650"/>
      <c r="Q258" s="650"/>
      <c r="R258" s="650"/>
      <c r="S258" s="650"/>
      <c r="T258" s="650"/>
      <c r="U258" s="650"/>
      <c r="V258" s="650"/>
      <c r="W258" s="650"/>
      <c r="X258" s="650"/>
      <c r="Y258" s="650"/>
      <c r="Z258" s="650"/>
      <c r="AA258" s="650"/>
      <c r="AB258" s="650"/>
      <c r="AC258" s="650"/>
      <c r="AD258" s="650"/>
      <c r="AE258" s="650"/>
      <c r="AF258" s="650"/>
      <c r="AG258" s="650"/>
      <c r="AH258" s="650"/>
      <c r="AI258" s="650"/>
      <c r="AJ258" s="650"/>
      <c r="AK258" s="650"/>
      <c r="AL258" s="650"/>
      <c r="AM258" s="650"/>
      <c r="AN258" s="650"/>
      <c r="AO258" s="650"/>
      <c r="AP258" s="650"/>
      <c r="AQ258" s="650"/>
      <c r="AR258" s="650"/>
      <c r="AS258" s="652"/>
      <c r="AT258" s="650"/>
      <c r="AU258" s="650"/>
      <c r="AV258" s="650"/>
      <c r="AW258" s="650"/>
      <c r="AX258" s="650"/>
      <c r="AY258" s="650"/>
      <c r="AZ258" s="650"/>
      <c r="BA258" s="650"/>
    </row>
    <row r="259" spans="1:53">
      <c r="A259" s="650"/>
      <c r="B259" s="650"/>
      <c r="C259" s="650"/>
      <c r="D259" s="650"/>
      <c r="E259" s="650"/>
      <c r="F259" s="650"/>
      <c r="G259" s="650"/>
      <c r="H259" s="650"/>
      <c r="I259" s="650"/>
      <c r="J259" s="650"/>
      <c r="K259" s="650"/>
      <c r="L259" s="650"/>
      <c r="M259" s="650"/>
      <c r="N259" s="650"/>
      <c r="O259" s="650"/>
      <c r="P259" s="650"/>
      <c r="Q259" s="650"/>
      <c r="R259" s="650"/>
      <c r="S259" s="650"/>
      <c r="T259" s="650"/>
      <c r="U259" s="650"/>
      <c r="V259" s="650"/>
      <c r="W259" s="650"/>
      <c r="X259" s="650"/>
      <c r="Y259" s="650"/>
      <c r="Z259" s="650"/>
      <c r="AA259" s="650"/>
      <c r="AB259" s="650"/>
      <c r="AC259" s="650"/>
      <c r="AD259" s="650"/>
      <c r="AE259" s="650"/>
      <c r="AF259" s="650"/>
      <c r="AG259" s="650"/>
      <c r="AH259" s="650"/>
      <c r="AI259" s="650"/>
      <c r="AJ259" s="650"/>
      <c r="AK259" s="650"/>
      <c r="AL259" s="650"/>
      <c r="AM259" s="650"/>
      <c r="AN259" s="650"/>
      <c r="AO259" s="650"/>
      <c r="AP259" s="650"/>
      <c r="AQ259" s="650"/>
      <c r="AR259" s="650"/>
      <c r="AS259" s="652"/>
      <c r="AT259" s="650"/>
      <c r="AU259" s="650"/>
      <c r="AV259" s="650"/>
      <c r="AW259" s="650"/>
      <c r="AX259" s="650"/>
      <c r="AY259" s="650"/>
      <c r="AZ259" s="650"/>
      <c r="BA259" s="650"/>
    </row>
    <row r="260" spans="1:53">
      <c r="A260" s="650"/>
      <c r="B260" s="650"/>
      <c r="C260" s="650"/>
      <c r="D260" s="650"/>
      <c r="E260" s="650"/>
      <c r="F260" s="650"/>
      <c r="G260" s="650"/>
      <c r="H260" s="650"/>
      <c r="I260" s="650"/>
      <c r="J260" s="650"/>
      <c r="K260" s="650"/>
      <c r="L260" s="650"/>
      <c r="M260" s="650"/>
      <c r="N260" s="650"/>
      <c r="O260" s="650"/>
      <c r="P260" s="650"/>
      <c r="Q260" s="650"/>
      <c r="R260" s="650"/>
      <c r="S260" s="650"/>
      <c r="T260" s="650"/>
      <c r="U260" s="650"/>
      <c r="V260" s="650"/>
      <c r="W260" s="650"/>
      <c r="X260" s="650"/>
      <c r="Y260" s="650"/>
      <c r="Z260" s="650"/>
      <c r="AA260" s="650"/>
      <c r="AB260" s="650"/>
      <c r="AC260" s="650"/>
      <c r="AD260" s="650"/>
      <c r="AE260" s="650"/>
      <c r="AF260" s="650"/>
      <c r="AG260" s="650"/>
      <c r="AH260" s="650"/>
      <c r="AI260" s="650"/>
      <c r="AJ260" s="650"/>
      <c r="AK260" s="650"/>
      <c r="AL260" s="650"/>
      <c r="AM260" s="650"/>
      <c r="AN260" s="650"/>
      <c r="AO260" s="650"/>
      <c r="AP260" s="650"/>
      <c r="AQ260" s="650"/>
      <c r="AR260" s="650"/>
      <c r="AS260" s="652"/>
      <c r="AT260" s="650"/>
      <c r="AU260" s="650"/>
      <c r="AV260" s="650"/>
      <c r="AW260" s="650"/>
      <c r="AX260" s="650"/>
      <c r="AY260" s="650"/>
      <c r="AZ260" s="650"/>
      <c r="BA260" s="650"/>
    </row>
    <row r="261" spans="1:53">
      <c r="A261" s="650"/>
      <c r="B261" s="650"/>
      <c r="C261" s="650"/>
      <c r="D261" s="650"/>
      <c r="E261" s="650"/>
      <c r="F261" s="650"/>
      <c r="G261" s="650"/>
      <c r="H261" s="650"/>
      <c r="I261" s="650"/>
      <c r="J261" s="650"/>
      <c r="K261" s="650"/>
      <c r="L261" s="650"/>
      <c r="M261" s="650"/>
      <c r="N261" s="650"/>
      <c r="O261" s="650"/>
      <c r="P261" s="650"/>
      <c r="Q261" s="650"/>
      <c r="R261" s="650"/>
      <c r="S261" s="650"/>
      <c r="T261" s="650"/>
      <c r="U261" s="650"/>
      <c r="V261" s="650"/>
      <c r="W261" s="650"/>
      <c r="X261" s="650"/>
      <c r="Y261" s="650"/>
      <c r="Z261" s="650"/>
      <c r="AA261" s="650"/>
      <c r="AB261" s="650"/>
      <c r="AC261" s="650"/>
      <c r="AD261" s="650"/>
      <c r="AE261" s="650"/>
      <c r="AF261" s="650"/>
      <c r="AG261" s="650"/>
      <c r="AH261" s="650"/>
      <c r="AI261" s="650"/>
      <c r="AJ261" s="650"/>
      <c r="AK261" s="650"/>
      <c r="AL261" s="650"/>
      <c r="AM261" s="650"/>
      <c r="AN261" s="650"/>
      <c r="AO261" s="650"/>
      <c r="AP261" s="650"/>
      <c r="AQ261" s="650"/>
      <c r="AR261" s="650"/>
      <c r="AS261" s="652"/>
      <c r="AT261" s="650"/>
      <c r="AU261" s="650"/>
      <c r="AV261" s="650"/>
      <c r="AW261" s="650"/>
      <c r="AX261" s="650"/>
      <c r="AY261" s="650"/>
      <c r="AZ261" s="650"/>
      <c r="BA261" s="650"/>
    </row>
    <row r="262" spans="1:53">
      <c r="A262" s="650"/>
      <c r="B262" s="650"/>
      <c r="C262" s="650"/>
      <c r="D262" s="650"/>
      <c r="E262" s="650"/>
      <c r="F262" s="650"/>
      <c r="G262" s="650"/>
      <c r="H262" s="650"/>
      <c r="I262" s="650"/>
      <c r="J262" s="650"/>
      <c r="K262" s="650"/>
      <c r="L262" s="650"/>
      <c r="M262" s="650"/>
      <c r="N262" s="650"/>
      <c r="O262" s="650"/>
      <c r="P262" s="650"/>
      <c r="Q262" s="650"/>
      <c r="R262" s="650"/>
      <c r="S262" s="650"/>
      <c r="T262" s="650"/>
      <c r="U262" s="650"/>
      <c r="V262" s="650"/>
      <c r="W262" s="650"/>
      <c r="X262" s="650"/>
      <c r="Y262" s="650"/>
      <c r="Z262" s="650"/>
      <c r="AA262" s="650"/>
      <c r="AB262" s="650"/>
      <c r="AC262" s="650"/>
      <c r="AD262" s="650"/>
      <c r="AE262" s="650"/>
      <c r="AF262" s="650"/>
      <c r="AG262" s="650"/>
      <c r="AH262" s="650"/>
      <c r="AI262" s="650"/>
      <c r="AJ262" s="650"/>
      <c r="AK262" s="650"/>
      <c r="AL262" s="650"/>
      <c r="AM262" s="650"/>
      <c r="AN262" s="650"/>
      <c r="AO262" s="650"/>
      <c r="AP262" s="650"/>
      <c r="AQ262" s="650"/>
      <c r="AR262" s="650"/>
      <c r="AS262" s="652"/>
      <c r="AT262" s="650"/>
      <c r="AU262" s="650"/>
      <c r="AV262" s="650"/>
      <c r="AW262" s="650"/>
      <c r="AX262" s="650"/>
      <c r="AY262" s="650"/>
      <c r="AZ262" s="650"/>
      <c r="BA262" s="650"/>
    </row>
    <row r="263" spans="1:53">
      <c r="A263" s="650"/>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c r="AA263" s="650"/>
      <c r="AB263" s="650"/>
      <c r="AC263" s="650"/>
      <c r="AD263" s="650"/>
      <c r="AE263" s="650"/>
      <c r="AF263" s="650"/>
      <c r="AG263" s="650"/>
      <c r="AH263" s="650"/>
      <c r="AI263" s="650"/>
      <c r="AJ263" s="650"/>
      <c r="AK263" s="650"/>
      <c r="AL263" s="650"/>
      <c r="AM263" s="650"/>
      <c r="AN263" s="650"/>
      <c r="AO263" s="650"/>
      <c r="AP263" s="650"/>
      <c r="AQ263" s="650"/>
      <c r="AR263" s="650"/>
      <c r="AS263" s="652"/>
      <c r="AT263" s="650"/>
      <c r="AU263" s="650"/>
      <c r="AV263" s="650"/>
      <c r="AW263" s="650"/>
      <c r="AX263" s="650"/>
      <c r="AY263" s="650"/>
      <c r="AZ263" s="650"/>
      <c r="BA263" s="650"/>
    </row>
    <row r="264" spans="1:53">
      <c r="A264" s="650"/>
      <c r="B264" s="650"/>
      <c r="C264" s="650"/>
      <c r="D264" s="650"/>
      <c r="E264" s="650"/>
      <c r="F264" s="650"/>
      <c r="G264" s="650"/>
      <c r="H264" s="650"/>
      <c r="I264" s="650"/>
      <c r="J264" s="650"/>
      <c r="K264" s="650"/>
      <c r="L264" s="650"/>
      <c r="M264" s="650"/>
      <c r="N264" s="650"/>
      <c r="O264" s="650"/>
      <c r="P264" s="650"/>
      <c r="Q264" s="650"/>
      <c r="R264" s="650"/>
      <c r="S264" s="650"/>
      <c r="T264" s="650"/>
      <c r="U264" s="650"/>
      <c r="V264" s="650"/>
      <c r="W264" s="650"/>
      <c r="X264" s="650"/>
      <c r="Y264" s="650"/>
      <c r="Z264" s="650"/>
      <c r="AA264" s="650"/>
      <c r="AB264" s="650"/>
      <c r="AC264" s="650"/>
      <c r="AD264" s="650"/>
      <c r="AE264" s="650"/>
      <c r="AF264" s="650"/>
      <c r="AG264" s="650"/>
      <c r="AH264" s="650"/>
      <c r="AI264" s="650"/>
      <c r="AJ264" s="650"/>
      <c r="AK264" s="650"/>
      <c r="AL264" s="650"/>
      <c r="AM264" s="650"/>
      <c r="AN264" s="650"/>
      <c r="AO264" s="650"/>
      <c r="AP264" s="650"/>
      <c r="AQ264" s="650"/>
      <c r="AR264" s="650"/>
      <c r="AS264" s="652"/>
      <c r="AT264" s="650"/>
      <c r="AU264" s="650"/>
      <c r="AV264" s="650"/>
      <c r="AW264" s="650"/>
      <c r="AX264" s="650"/>
      <c r="AY264" s="650"/>
      <c r="AZ264" s="650"/>
      <c r="BA264" s="650"/>
    </row>
    <row r="265" spans="1:53">
      <c r="A265" s="650"/>
      <c r="B265" s="650"/>
      <c r="C265" s="650"/>
      <c r="D265" s="650"/>
      <c r="E265" s="650"/>
      <c r="F265" s="650"/>
      <c r="G265" s="650"/>
      <c r="H265" s="650"/>
      <c r="I265" s="650"/>
      <c r="J265" s="650"/>
      <c r="K265" s="650"/>
      <c r="L265" s="650"/>
      <c r="M265" s="650"/>
      <c r="N265" s="650"/>
      <c r="O265" s="650"/>
      <c r="P265" s="650"/>
      <c r="Q265" s="650"/>
      <c r="R265" s="650"/>
      <c r="S265" s="650"/>
      <c r="T265" s="650"/>
      <c r="U265" s="650"/>
      <c r="V265" s="650"/>
      <c r="W265" s="650"/>
      <c r="X265" s="650"/>
      <c r="Y265" s="650"/>
      <c r="Z265" s="650"/>
      <c r="AA265" s="650"/>
      <c r="AB265" s="650"/>
      <c r="AC265" s="650"/>
      <c r="AD265" s="650"/>
      <c r="AE265" s="650"/>
      <c r="AF265" s="650"/>
      <c r="AG265" s="650"/>
      <c r="AH265" s="650"/>
      <c r="AI265" s="650"/>
      <c r="AJ265" s="650"/>
      <c r="AK265" s="650"/>
      <c r="AL265" s="650"/>
      <c r="AM265" s="650"/>
      <c r="AN265" s="650"/>
      <c r="AO265" s="650"/>
      <c r="AP265" s="650"/>
      <c r="AQ265" s="650"/>
      <c r="AR265" s="650"/>
      <c r="AS265" s="652"/>
      <c r="AT265" s="650"/>
      <c r="AU265" s="650"/>
      <c r="AV265" s="650"/>
      <c r="AW265" s="650"/>
      <c r="AX265" s="650"/>
      <c r="AY265" s="650"/>
      <c r="AZ265" s="650"/>
      <c r="BA265" s="650"/>
    </row>
    <row r="266" spans="1:53">
      <c r="A266" s="650"/>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c r="AA266" s="650"/>
      <c r="AB266" s="650"/>
      <c r="AC266" s="650"/>
      <c r="AD266" s="650"/>
      <c r="AE266" s="650"/>
      <c r="AF266" s="650"/>
      <c r="AG266" s="650"/>
      <c r="AH266" s="650"/>
      <c r="AI266" s="650"/>
      <c r="AJ266" s="650"/>
      <c r="AK266" s="650"/>
      <c r="AL266" s="650"/>
      <c r="AM266" s="650"/>
      <c r="AN266" s="650"/>
      <c r="AO266" s="650"/>
      <c r="AP266" s="650"/>
      <c r="AQ266" s="650"/>
      <c r="AR266" s="650"/>
      <c r="AS266" s="652"/>
      <c r="AT266" s="650"/>
      <c r="AU266" s="650"/>
      <c r="AV266" s="650"/>
      <c r="AW266" s="650"/>
      <c r="AX266" s="650"/>
      <c r="AY266" s="650"/>
      <c r="AZ266" s="650"/>
      <c r="BA266" s="650"/>
    </row>
    <row r="267" spans="1:53">
      <c r="A267" s="650"/>
      <c r="B267" s="650"/>
      <c r="C267" s="650"/>
      <c r="D267" s="650"/>
      <c r="E267" s="650"/>
      <c r="F267" s="650"/>
      <c r="G267" s="650"/>
      <c r="H267" s="650"/>
      <c r="I267" s="650"/>
      <c r="J267" s="650"/>
      <c r="K267" s="650"/>
      <c r="L267" s="650"/>
      <c r="M267" s="650"/>
      <c r="N267" s="650"/>
      <c r="O267" s="650"/>
      <c r="P267" s="650"/>
      <c r="Q267" s="650"/>
      <c r="R267" s="650"/>
      <c r="S267" s="650"/>
      <c r="T267" s="650"/>
      <c r="U267" s="650"/>
      <c r="V267" s="650"/>
      <c r="W267" s="650"/>
      <c r="X267" s="650"/>
      <c r="Y267" s="650"/>
      <c r="Z267" s="650"/>
      <c r="AA267" s="650"/>
      <c r="AB267" s="650"/>
      <c r="AC267" s="650"/>
      <c r="AD267" s="650"/>
      <c r="AE267" s="650"/>
      <c r="AF267" s="650"/>
      <c r="AG267" s="650"/>
      <c r="AH267" s="650"/>
      <c r="AI267" s="650"/>
      <c r="AJ267" s="650"/>
      <c r="AK267" s="650"/>
      <c r="AL267" s="650"/>
      <c r="AM267" s="650"/>
      <c r="AN267" s="650"/>
      <c r="AO267" s="650"/>
      <c r="AP267" s="650"/>
      <c r="AQ267" s="650"/>
      <c r="AR267" s="650"/>
      <c r="AS267" s="652"/>
      <c r="AT267" s="650"/>
      <c r="AU267" s="650"/>
      <c r="AV267" s="650"/>
      <c r="AW267" s="650"/>
      <c r="AX267" s="650"/>
      <c r="AY267" s="650"/>
      <c r="AZ267" s="650"/>
      <c r="BA267" s="650"/>
    </row>
    <row r="268" spans="1:53">
      <c r="A268" s="650"/>
      <c r="B268" s="650"/>
      <c r="C268" s="650"/>
      <c r="D268" s="650"/>
      <c r="E268" s="650"/>
      <c r="F268" s="650"/>
      <c r="G268" s="650"/>
      <c r="H268" s="650"/>
      <c r="I268" s="650"/>
      <c r="J268" s="650"/>
      <c r="K268" s="650"/>
      <c r="L268" s="650"/>
      <c r="M268" s="650"/>
      <c r="N268" s="650"/>
      <c r="O268" s="650"/>
      <c r="P268" s="650"/>
      <c r="Q268" s="650"/>
      <c r="R268" s="650"/>
      <c r="S268" s="650"/>
      <c r="T268" s="650"/>
      <c r="U268" s="650"/>
      <c r="V268" s="650"/>
      <c r="W268" s="650"/>
      <c r="X268" s="650"/>
      <c r="Y268" s="650"/>
      <c r="Z268" s="650"/>
      <c r="AA268" s="650"/>
      <c r="AB268" s="650"/>
      <c r="AC268" s="650"/>
      <c r="AD268" s="650"/>
      <c r="AE268" s="650"/>
      <c r="AF268" s="650"/>
      <c r="AG268" s="650"/>
      <c r="AH268" s="650"/>
      <c r="AI268" s="650"/>
      <c r="AJ268" s="650"/>
      <c r="AK268" s="650"/>
      <c r="AL268" s="650"/>
      <c r="AM268" s="650"/>
      <c r="AN268" s="650"/>
      <c r="AO268" s="650"/>
      <c r="AP268" s="650"/>
      <c r="AQ268" s="650"/>
      <c r="AR268" s="650"/>
      <c r="AS268" s="652"/>
      <c r="AT268" s="650"/>
      <c r="AU268" s="650"/>
      <c r="AV268" s="650"/>
      <c r="AW268" s="650"/>
      <c r="AX268" s="650"/>
      <c r="AY268" s="650"/>
      <c r="AZ268" s="650"/>
      <c r="BA268" s="650"/>
    </row>
    <row r="269" spans="1:53">
      <c r="A269" s="650"/>
      <c r="B269" s="650"/>
      <c r="C269" s="650"/>
      <c r="D269" s="650"/>
      <c r="E269" s="650"/>
      <c r="F269" s="650"/>
      <c r="G269" s="650"/>
      <c r="H269" s="650"/>
      <c r="I269" s="650"/>
      <c r="J269" s="650"/>
      <c r="K269" s="650"/>
      <c r="L269" s="650"/>
      <c r="M269" s="650"/>
      <c r="N269" s="650"/>
      <c r="O269" s="650"/>
      <c r="P269" s="650"/>
      <c r="Q269" s="650"/>
      <c r="R269" s="650"/>
      <c r="S269" s="650"/>
      <c r="T269" s="650"/>
      <c r="U269" s="650"/>
      <c r="V269" s="650"/>
      <c r="W269" s="650"/>
      <c r="X269" s="650"/>
      <c r="Y269" s="650"/>
      <c r="Z269" s="650"/>
      <c r="AA269" s="650"/>
      <c r="AB269" s="650"/>
      <c r="AC269" s="650"/>
      <c r="AD269" s="650"/>
      <c r="AE269" s="650"/>
      <c r="AF269" s="650"/>
      <c r="AG269" s="650"/>
      <c r="AH269" s="650"/>
      <c r="AI269" s="650"/>
      <c r="AJ269" s="650"/>
      <c r="AK269" s="650"/>
      <c r="AL269" s="650"/>
      <c r="AM269" s="650"/>
      <c r="AN269" s="650"/>
      <c r="AO269" s="650"/>
      <c r="AP269" s="650"/>
      <c r="AQ269" s="650"/>
      <c r="AR269" s="650"/>
      <c r="AS269" s="652"/>
      <c r="AT269" s="650"/>
      <c r="AU269" s="650"/>
      <c r="AV269" s="650"/>
      <c r="AW269" s="650"/>
      <c r="AX269" s="650"/>
      <c r="AY269" s="650"/>
      <c r="AZ269" s="650"/>
      <c r="BA269" s="650"/>
    </row>
    <row r="270" spans="1:53">
      <c r="A270" s="650"/>
      <c r="B270" s="650"/>
      <c r="C270" s="650"/>
      <c r="D270" s="650"/>
      <c r="E270" s="650"/>
      <c r="F270" s="650"/>
      <c r="G270" s="650"/>
      <c r="H270" s="650"/>
      <c r="I270" s="650"/>
      <c r="J270" s="650"/>
      <c r="K270" s="650"/>
      <c r="L270" s="650"/>
      <c r="M270" s="650"/>
      <c r="N270" s="650"/>
      <c r="O270" s="650"/>
      <c r="P270" s="650"/>
      <c r="Q270" s="650"/>
      <c r="R270" s="650"/>
      <c r="S270" s="650"/>
      <c r="T270" s="650"/>
      <c r="U270" s="650"/>
      <c r="V270" s="650"/>
      <c r="W270" s="650"/>
      <c r="X270" s="650"/>
      <c r="Y270" s="650"/>
      <c r="Z270" s="650"/>
      <c r="AA270" s="650"/>
      <c r="AB270" s="650"/>
      <c r="AC270" s="650"/>
      <c r="AD270" s="650"/>
      <c r="AE270" s="650"/>
      <c r="AF270" s="650"/>
      <c r="AG270" s="650"/>
      <c r="AH270" s="650"/>
      <c r="AI270" s="650"/>
      <c r="AJ270" s="650"/>
      <c r="AK270" s="650"/>
      <c r="AL270" s="650"/>
      <c r="AM270" s="650"/>
      <c r="AN270" s="650"/>
      <c r="AO270" s="650"/>
      <c r="AP270" s="650"/>
      <c r="AQ270" s="650"/>
      <c r="AR270" s="650"/>
      <c r="AS270" s="652"/>
      <c r="AT270" s="650"/>
      <c r="AU270" s="650"/>
      <c r="AV270" s="650"/>
      <c r="AW270" s="650"/>
      <c r="AX270" s="650"/>
      <c r="AY270" s="650"/>
      <c r="AZ270" s="650"/>
      <c r="BA270" s="650"/>
    </row>
    <row r="271" spans="1:53">
      <c r="A271" s="650"/>
      <c r="B271" s="650"/>
      <c r="C271" s="650"/>
      <c r="D271" s="650"/>
      <c r="E271" s="650"/>
      <c r="F271" s="650"/>
      <c r="G271" s="650"/>
      <c r="H271" s="650"/>
      <c r="I271" s="650"/>
      <c r="J271" s="650"/>
      <c r="K271" s="650"/>
      <c r="L271" s="650"/>
      <c r="M271" s="650"/>
      <c r="N271" s="650"/>
      <c r="O271" s="650"/>
      <c r="P271" s="650"/>
      <c r="Q271" s="650"/>
      <c r="R271" s="650"/>
      <c r="S271" s="650"/>
      <c r="T271" s="650"/>
      <c r="U271" s="650"/>
      <c r="V271" s="650"/>
      <c r="W271" s="650"/>
      <c r="X271" s="650"/>
      <c r="Y271" s="650"/>
      <c r="Z271" s="650"/>
      <c r="AA271" s="650"/>
      <c r="AB271" s="650"/>
      <c r="AC271" s="650"/>
      <c r="AD271" s="650"/>
      <c r="AE271" s="650"/>
      <c r="AF271" s="650"/>
      <c r="AG271" s="650"/>
      <c r="AH271" s="650"/>
      <c r="AI271" s="650"/>
      <c r="AJ271" s="650"/>
      <c r="AK271" s="650"/>
      <c r="AL271" s="650"/>
      <c r="AM271" s="650"/>
      <c r="AN271" s="650"/>
      <c r="AO271" s="650"/>
      <c r="AP271" s="650"/>
      <c r="AQ271" s="650"/>
      <c r="AR271" s="650"/>
      <c r="AS271" s="652"/>
      <c r="AT271" s="650"/>
      <c r="AU271" s="650"/>
      <c r="AV271" s="650"/>
      <c r="AW271" s="650"/>
      <c r="AX271" s="650"/>
      <c r="AY271" s="650"/>
      <c r="AZ271" s="650"/>
      <c r="BA271" s="650"/>
    </row>
    <row r="272" spans="1:53">
      <c r="A272" s="650"/>
      <c r="B272" s="650"/>
      <c r="C272" s="650"/>
      <c r="D272" s="650"/>
      <c r="E272" s="650"/>
      <c r="F272" s="650"/>
      <c r="G272" s="650"/>
      <c r="H272" s="650"/>
      <c r="I272" s="650"/>
      <c r="J272" s="650"/>
      <c r="K272" s="650"/>
      <c r="L272" s="650"/>
      <c r="M272" s="650"/>
      <c r="N272" s="650"/>
      <c r="O272" s="650"/>
      <c r="P272" s="650"/>
      <c r="Q272" s="650"/>
      <c r="R272" s="650"/>
      <c r="S272" s="650"/>
      <c r="T272" s="650"/>
      <c r="U272" s="650"/>
      <c r="V272" s="650"/>
      <c r="W272" s="650"/>
      <c r="X272" s="650"/>
      <c r="Y272" s="650"/>
      <c r="Z272" s="650"/>
      <c r="AA272" s="650"/>
      <c r="AB272" s="650"/>
      <c r="AC272" s="650"/>
      <c r="AD272" s="650"/>
      <c r="AE272" s="650"/>
      <c r="AF272" s="650"/>
      <c r="AG272" s="650"/>
      <c r="AH272" s="650"/>
      <c r="AI272" s="650"/>
      <c r="AJ272" s="650"/>
      <c r="AK272" s="650"/>
      <c r="AL272" s="650"/>
      <c r="AM272" s="650"/>
      <c r="AN272" s="650"/>
      <c r="AO272" s="650"/>
      <c r="AP272" s="650"/>
      <c r="AQ272" s="650"/>
      <c r="AR272" s="650"/>
      <c r="AS272" s="652"/>
      <c r="AT272" s="650"/>
      <c r="AU272" s="650"/>
      <c r="AV272" s="650"/>
      <c r="AW272" s="650"/>
      <c r="AX272" s="650"/>
      <c r="AY272" s="650"/>
      <c r="AZ272" s="650"/>
      <c r="BA272" s="650"/>
    </row>
    <row r="273" spans="1:53">
      <c r="A273" s="650"/>
      <c r="B273" s="650"/>
      <c r="C273" s="650"/>
      <c r="D273" s="650"/>
      <c r="E273" s="650"/>
      <c r="F273" s="650"/>
      <c r="G273" s="650"/>
      <c r="H273" s="650"/>
      <c r="I273" s="650"/>
      <c r="J273" s="650"/>
      <c r="K273" s="650"/>
      <c r="L273" s="650"/>
      <c r="M273" s="650"/>
      <c r="N273" s="650"/>
      <c r="O273" s="650"/>
      <c r="P273" s="650"/>
      <c r="Q273" s="650"/>
      <c r="R273" s="650"/>
      <c r="S273" s="650"/>
      <c r="T273" s="650"/>
      <c r="U273" s="650"/>
      <c r="V273" s="650"/>
      <c r="W273" s="650"/>
      <c r="X273" s="650"/>
      <c r="Y273" s="650"/>
      <c r="Z273" s="650"/>
      <c r="AA273" s="650"/>
      <c r="AB273" s="650"/>
      <c r="AC273" s="650"/>
      <c r="AD273" s="650"/>
      <c r="AE273" s="650"/>
      <c r="AF273" s="650"/>
      <c r="AG273" s="650"/>
      <c r="AH273" s="650"/>
      <c r="AI273" s="650"/>
      <c r="AJ273" s="650"/>
      <c r="AK273" s="650"/>
      <c r="AL273" s="650"/>
      <c r="AM273" s="650"/>
      <c r="AN273" s="650"/>
      <c r="AO273" s="650"/>
      <c r="AP273" s="650"/>
      <c r="AQ273" s="650"/>
      <c r="AR273" s="650"/>
      <c r="AS273" s="652"/>
      <c r="AT273" s="650"/>
      <c r="AU273" s="650"/>
      <c r="AV273" s="650"/>
      <c r="AW273" s="650"/>
      <c r="AX273" s="650"/>
      <c r="AY273" s="650"/>
      <c r="AZ273" s="650"/>
      <c r="BA273" s="650"/>
    </row>
    <row r="274" spans="1:53">
      <c r="A274" s="650"/>
      <c r="B274" s="650"/>
      <c r="C274" s="650"/>
      <c r="D274" s="650"/>
      <c r="E274" s="650"/>
      <c r="F274" s="650"/>
      <c r="G274" s="650"/>
      <c r="H274" s="650"/>
      <c r="I274" s="650"/>
      <c r="J274" s="650"/>
      <c r="K274" s="650"/>
      <c r="L274" s="650"/>
      <c r="M274" s="650"/>
      <c r="N274" s="650"/>
      <c r="O274" s="650"/>
      <c r="P274" s="650"/>
      <c r="Q274" s="650"/>
      <c r="R274" s="650"/>
      <c r="S274" s="650"/>
      <c r="T274" s="650"/>
      <c r="U274" s="650"/>
      <c r="V274" s="650"/>
      <c r="W274" s="650"/>
      <c r="X274" s="650"/>
      <c r="Y274" s="650"/>
      <c r="Z274" s="650"/>
      <c r="AA274" s="650"/>
      <c r="AB274" s="650"/>
      <c r="AC274" s="650"/>
      <c r="AD274" s="650"/>
      <c r="AE274" s="650"/>
      <c r="AF274" s="650"/>
      <c r="AG274" s="650"/>
      <c r="AH274" s="650"/>
      <c r="AI274" s="650"/>
      <c r="AJ274" s="650"/>
      <c r="AK274" s="650"/>
      <c r="AL274" s="650"/>
      <c r="AM274" s="650"/>
      <c r="AN274" s="650"/>
      <c r="AO274" s="650"/>
      <c r="AP274" s="650"/>
      <c r="AQ274" s="650"/>
      <c r="AR274" s="650"/>
      <c r="AS274" s="652"/>
      <c r="AT274" s="650"/>
      <c r="AU274" s="650"/>
      <c r="AV274" s="650"/>
      <c r="AW274" s="650"/>
      <c r="AX274" s="650"/>
      <c r="AY274" s="650"/>
      <c r="AZ274" s="650"/>
      <c r="BA274" s="650"/>
    </row>
    <row r="275" spans="1:53">
      <c r="A275" s="650"/>
      <c r="B275" s="650"/>
      <c r="C275" s="650"/>
      <c r="D275" s="650"/>
      <c r="E275" s="650"/>
      <c r="F275" s="650"/>
      <c r="G275" s="650"/>
      <c r="H275" s="650"/>
      <c r="I275" s="650"/>
      <c r="J275" s="650"/>
      <c r="K275" s="650"/>
      <c r="L275" s="650"/>
      <c r="M275" s="650"/>
      <c r="N275" s="650"/>
      <c r="O275" s="650"/>
      <c r="P275" s="650"/>
      <c r="Q275" s="650"/>
      <c r="R275" s="650"/>
      <c r="S275" s="650"/>
      <c r="T275" s="650"/>
      <c r="U275" s="650"/>
      <c r="V275" s="650"/>
      <c r="W275" s="650"/>
      <c r="X275" s="650"/>
      <c r="Y275" s="650"/>
      <c r="Z275" s="650"/>
      <c r="AA275" s="650"/>
      <c r="AB275" s="650"/>
      <c r="AC275" s="650"/>
      <c r="AD275" s="650"/>
      <c r="AE275" s="650"/>
      <c r="AF275" s="650"/>
      <c r="AG275" s="650"/>
      <c r="AH275" s="650"/>
      <c r="AI275" s="650"/>
      <c r="AJ275" s="650"/>
      <c r="AK275" s="650"/>
      <c r="AL275" s="650"/>
      <c r="AM275" s="650"/>
      <c r="AN275" s="650"/>
      <c r="AO275" s="650"/>
      <c r="AP275" s="650"/>
      <c r="AQ275" s="650"/>
      <c r="AR275" s="650"/>
      <c r="AS275" s="652"/>
      <c r="AT275" s="650"/>
      <c r="AU275" s="650"/>
      <c r="AV275" s="650"/>
      <c r="AW275" s="650"/>
      <c r="AX275" s="650"/>
      <c r="AY275" s="650"/>
      <c r="AZ275" s="650"/>
      <c r="BA275" s="650"/>
    </row>
    <row r="276" spans="1:53">
      <c r="A276" s="650"/>
      <c r="B276" s="650"/>
      <c r="C276" s="650"/>
      <c r="D276" s="650"/>
      <c r="E276" s="650"/>
      <c r="F276" s="650"/>
      <c r="G276" s="650"/>
      <c r="H276" s="650"/>
      <c r="I276" s="650"/>
      <c r="J276" s="650"/>
      <c r="K276" s="650"/>
      <c r="L276" s="650"/>
      <c r="M276" s="650"/>
      <c r="N276" s="650"/>
      <c r="O276" s="650"/>
      <c r="P276" s="650"/>
      <c r="Q276" s="650"/>
      <c r="R276" s="650"/>
      <c r="S276" s="650"/>
      <c r="T276" s="650"/>
      <c r="U276" s="650"/>
      <c r="V276" s="650"/>
      <c r="W276" s="650"/>
      <c r="X276" s="650"/>
      <c r="Y276" s="650"/>
      <c r="Z276" s="650"/>
      <c r="AA276" s="650"/>
      <c r="AB276" s="650"/>
      <c r="AC276" s="650"/>
      <c r="AD276" s="650"/>
      <c r="AE276" s="650"/>
      <c r="AF276" s="650"/>
      <c r="AG276" s="650"/>
      <c r="AH276" s="650"/>
      <c r="AI276" s="650"/>
      <c r="AJ276" s="650"/>
      <c r="AK276" s="650"/>
      <c r="AL276" s="650"/>
      <c r="AM276" s="650"/>
      <c r="AN276" s="650"/>
      <c r="AO276" s="650"/>
      <c r="AP276" s="650"/>
      <c r="AQ276" s="650"/>
      <c r="AR276" s="650"/>
      <c r="AS276" s="652"/>
      <c r="AT276" s="650"/>
      <c r="AU276" s="650"/>
      <c r="AV276" s="650"/>
      <c r="AW276" s="650"/>
      <c r="AX276" s="650"/>
      <c r="AY276" s="650"/>
      <c r="AZ276" s="650"/>
      <c r="BA276" s="650"/>
    </row>
    <row r="277" spans="1:53">
      <c r="A277" s="650"/>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c r="AA277" s="650"/>
      <c r="AB277" s="650"/>
      <c r="AC277" s="650"/>
      <c r="AD277" s="650"/>
      <c r="AE277" s="650"/>
      <c r="AF277" s="650"/>
      <c r="AG277" s="650"/>
      <c r="AH277" s="650"/>
      <c r="AI277" s="650"/>
      <c r="AJ277" s="650"/>
      <c r="AK277" s="650"/>
      <c r="AL277" s="650"/>
      <c r="AM277" s="650"/>
      <c r="AN277" s="650"/>
      <c r="AO277" s="650"/>
      <c r="AP277" s="650"/>
      <c r="AQ277" s="650"/>
      <c r="AR277" s="650"/>
      <c r="AS277" s="652"/>
      <c r="AT277" s="650"/>
      <c r="AU277" s="650"/>
      <c r="AV277" s="650"/>
      <c r="AW277" s="650"/>
      <c r="AX277" s="650"/>
      <c r="AY277" s="650"/>
      <c r="AZ277" s="650"/>
      <c r="BA277" s="650"/>
    </row>
    <row r="278" spans="1:53">
      <c r="A278" s="650"/>
      <c r="B278" s="650"/>
      <c r="C278" s="650"/>
      <c r="D278" s="650"/>
      <c r="E278" s="650"/>
      <c r="F278" s="650"/>
      <c r="G278" s="650"/>
      <c r="H278" s="650"/>
      <c r="I278" s="650"/>
      <c r="J278" s="650"/>
      <c r="K278" s="650"/>
      <c r="L278" s="650"/>
      <c r="M278" s="650"/>
      <c r="N278" s="650"/>
      <c r="O278" s="650"/>
      <c r="P278" s="650"/>
      <c r="Q278" s="650"/>
      <c r="R278" s="650"/>
      <c r="S278" s="650"/>
      <c r="T278" s="650"/>
      <c r="U278" s="650"/>
      <c r="V278" s="650"/>
      <c r="W278" s="650"/>
      <c r="X278" s="650"/>
      <c r="Y278" s="650"/>
      <c r="Z278" s="650"/>
      <c r="AA278" s="650"/>
      <c r="AB278" s="650"/>
      <c r="AC278" s="650"/>
      <c r="AD278" s="650"/>
      <c r="AE278" s="650"/>
      <c r="AF278" s="650"/>
      <c r="AG278" s="650"/>
      <c r="AH278" s="650"/>
      <c r="AI278" s="650"/>
      <c r="AJ278" s="650"/>
      <c r="AK278" s="650"/>
      <c r="AL278" s="650"/>
      <c r="AM278" s="650"/>
      <c r="AN278" s="650"/>
      <c r="AO278" s="650"/>
      <c r="AP278" s="650"/>
      <c r="AQ278" s="650"/>
      <c r="AR278" s="650"/>
      <c r="AS278" s="652"/>
      <c r="AT278" s="650"/>
      <c r="AU278" s="650"/>
      <c r="AV278" s="650"/>
      <c r="AW278" s="650"/>
      <c r="AX278" s="650"/>
      <c r="AY278" s="650"/>
      <c r="AZ278" s="650"/>
      <c r="BA278" s="650"/>
    </row>
    <row r="279" spans="1:53">
      <c r="A279" s="650"/>
      <c r="B279" s="650"/>
      <c r="C279" s="650"/>
      <c r="D279" s="650"/>
      <c r="E279" s="650"/>
      <c r="F279" s="650"/>
      <c r="G279" s="650"/>
      <c r="H279" s="650"/>
      <c r="I279" s="650"/>
      <c r="J279" s="650"/>
      <c r="K279" s="650"/>
      <c r="L279" s="650"/>
      <c r="M279" s="650"/>
      <c r="N279" s="650"/>
      <c r="O279" s="650"/>
      <c r="P279" s="650"/>
      <c r="Q279" s="650"/>
      <c r="R279" s="650"/>
      <c r="S279" s="650"/>
      <c r="T279" s="650"/>
      <c r="U279" s="650"/>
      <c r="V279" s="650"/>
      <c r="W279" s="650"/>
      <c r="X279" s="650"/>
      <c r="Y279" s="650"/>
      <c r="Z279" s="650"/>
      <c r="AA279" s="650"/>
      <c r="AB279" s="650"/>
      <c r="AC279" s="650"/>
      <c r="AD279" s="650"/>
      <c r="AE279" s="650"/>
      <c r="AF279" s="650"/>
      <c r="AG279" s="650"/>
      <c r="AH279" s="650"/>
      <c r="AI279" s="650"/>
      <c r="AJ279" s="650"/>
      <c r="AK279" s="650"/>
      <c r="AL279" s="650"/>
      <c r="AM279" s="650"/>
      <c r="AN279" s="650"/>
      <c r="AO279" s="650"/>
      <c r="AP279" s="650"/>
      <c r="AQ279" s="650"/>
      <c r="AR279" s="650"/>
      <c r="AS279" s="652"/>
      <c r="AT279" s="650"/>
      <c r="AU279" s="650"/>
      <c r="AV279" s="650"/>
      <c r="AW279" s="650"/>
      <c r="AX279" s="650"/>
      <c r="AY279" s="650"/>
      <c r="AZ279" s="650"/>
      <c r="BA279" s="650"/>
    </row>
    <row r="280" spans="1:53">
      <c r="A280" s="650"/>
      <c r="B280" s="650"/>
      <c r="C280" s="650"/>
      <c r="D280" s="650"/>
      <c r="E280" s="650"/>
      <c r="F280" s="650"/>
      <c r="G280" s="650"/>
      <c r="H280" s="650"/>
      <c r="I280" s="650"/>
      <c r="J280" s="650"/>
      <c r="K280" s="650"/>
      <c r="L280" s="650"/>
      <c r="M280" s="650"/>
      <c r="N280" s="650"/>
      <c r="O280" s="650"/>
      <c r="P280" s="650"/>
      <c r="Q280" s="650"/>
      <c r="R280" s="650"/>
      <c r="S280" s="650"/>
      <c r="T280" s="650"/>
      <c r="U280" s="650"/>
      <c r="V280" s="650"/>
      <c r="W280" s="650"/>
      <c r="X280" s="650"/>
      <c r="Y280" s="650"/>
      <c r="Z280" s="650"/>
      <c r="AA280" s="650"/>
      <c r="AB280" s="650"/>
      <c r="AC280" s="650"/>
      <c r="AD280" s="650"/>
      <c r="AE280" s="650"/>
      <c r="AF280" s="650"/>
      <c r="AG280" s="650"/>
      <c r="AH280" s="650"/>
      <c r="AI280" s="650"/>
      <c r="AJ280" s="650"/>
      <c r="AK280" s="650"/>
      <c r="AL280" s="650"/>
      <c r="AM280" s="650"/>
      <c r="AN280" s="650"/>
      <c r="AO280" s="650"/>
      <c r="AP280" s="650"/>
      <c r="AQ280" s="650"/>
      <c r="AR280" s="650"/>
      <c r="AS280" s="652"/>
      <c r="AT280" s="650"/>
      <c r="AU280" s="650"/>
      <c r="AV280" s="650"/>
      <c r="AW280" s="650"/>
      <c r="AX280" s="650"/>
      <c r="AY280" s="650"/>
      <c r="AZ280" s="650"/>
      <c r="BA280" s="650"/>
    </row>
    <row r="281" spans="1:53">
      <c r="A281" s="650"/>
      <c r="B281" s="650"/>
      <c r="C281" s="650"/>
      <c r="D281" s="650"/>
      <c r="E281" s="650"/>
      <c r="F281" s="650"/>
      <c r="G281" s="650"/>
      <c r="H281" s="650"/>
      <c r="I281" s="650"/>
      <c r="J281" s="650"/>
      <c r="K281" s="650"/>
      <c r="L281" s="650"/>
      <c r="M281" s="650"/>
      <c r="N281" s="650"/>
      <c r="O281" s="650"/>
      <c r="P281" s="650"/>
      <c r="Q281" s="650"/>
      <c r="R281" s="650"/>
      <c r="S281" s="650"/>
      <c r="T281" s="650"/>
      <c r="U281" s="650"/>
      <c r="V281" s="650"/>
      <c r="W281" s="650"/>
      <c r="X281" s="650"/>
      <c r="Y281" s="650"/>
      <c r="Z281" s="650"/>
      <c r="AA281" s="650"/>
      <c r="AB281" s="650"/>
      <c r="AC281" s="650"/>
      <c r="AD281" s="650"/>
      <c r="AE281" s="650"/>
      <c r="AF281" s="650"/>
      <c r="AG281" s="650"/>
      <c r="AH281" s="650"/>
      <c r="AI281" s="650"/>
      <c r="AJ281" s="650"/>
      <c r="AK281" s="650"/>
      <c r="AL281" s="650"/>
      <c r="AM281" s="650"/>
      <c r="AN281" s="650"/>
      <c r="AO281" s="650"/>
      <c r="AP281" s="650"/>
      <c r="AQ281" s="650"/>
      <c r="AR281" s="650"/>
      <c r="AS281" s="652"/>
      <c r="AT281" s="650"/>
      <c r="AU281" s="650"/>
      <c r="AV281" s="650"/>
      <c r="AW281" s="650"/>
      <c r="AX281" s="650"/>
      <c r="AY281" s="650"/>
      <c r="AZ281" s="650"/>
      <c r="BA281" s="650"/>
    </row>
    <row r="282" spans="1:53">
      <c r="A282" s="650"/>
      <c r="B282" s="650"/>
      <c r="C282" s="650"/>
      <c r="D282" s="650"/>
      <c r="E282" s="650"/>
      <c r="F282" s="650"/>
      <c r="G282" s="650"/>
      <c r="H282" s="650"/>
      <c r="I282" s="650"/>
      <c r="J282" s="650"/>
      <c r="K282" s="650"/>
      <c r="L282" s="650"/>
      <c r="M282" s="650"/>
      <c r="N282" s="650"/>
      <c r="O282" s="650"/>
      <c r="P282" s="650"/>
      <c r="Q282" s="650"/>
      <c r="R282" s="650"/>
      <c r="S282" s="650"/>
      <c r="T282" s="650"/>
      <c r="U282" s="650"/>
      <c r="V282" s="650"/>
      <c r="W282" s="650"/>
      <c r="X282" s="650"/>
      <c r="Y282" s="650"/>
      <c r="Z282" s="650"/>
      <c r="AA282" s="650"/>
      <c r="AB282" s="650"/>
      <c r="AC282" s="650"/>
      <c r="AD282" s="650"/>
      <c r="AE282" s="650"/>
      <c r="AF282" s="650"/>
      <c r="AG282" s="650"/>
      <c r="AH282" s="650"/>
      <c r="AI282" s="650"/>
      <c r="AJ282" s="650"/>
      <c r="AK282" s="650"/>
      <c r="AL282" s="650"/>
      <c r="AM282" s="650"/>
      <c r="AN282" s="650"/>
      <c r="AO282" s="650"/>
      <c r="AP282" s="650"/>
      <c r="AQ282" s="650"/>
      <c r="AR282" s="650"/>
      <c r="AS282" s="652"/>
      <c r="AT282" s="650"/>
      <c r="AU282" s="650"/>
      <c r="AV282" s="650"/>
      <c r="AW282" s="650"/>
      <c r="AX282" s="650"/>
      <c r="AY282" s="650"/>
      <c r="AZ282" s="650"/>
      <c r="BA282" s="650"/>
    </row>
    <row r="283" spans="1:53">
      <c r="A283" s="650"/>
      <c r="B283" s="650"/>
      <c r="C283" s="650"/>
      <c r="D283" s="650"/>
      <c r="E283" s="650"/>
      <c r="F283" s="650"/>
      <c r="G283" s="650"/>
      <c r="H283" s="650"/>
      <c r="I283" s="650"/>
      <c r="J283" s="650"/>
      <c r="K283" s="650"/>
      <c r="L283" s="650"/>
      <c r="M283" s="650"/>
      <c r="N283" s="650"/>
      <c r="O283" s="650"/>
      <c r="P283" s="650"/>
      <c r="Q283" s="650"/>
      <c r="R283" s="650"/>
      <c r="S283" s="650"/>
      <c r="T283" s="650"/>
      <c r="U283" s="650"/>
      <c r="V283" s="650"/>
      <c r="W283" s="650"/>
      <c r="X283" s="650"/>
      <c r="Y283" s="650"/>
      <c r="Z283" s="650"/>
      <c r="AA283" s="650"/>
      <c r="AB283" s="650"/>
      <c r="AC283" s="650"/>
      <c r="AD283" s="650"/>
      <c r="AE283" s="650"/>
      <c r="AF283" s="650"/>
      <c r="AG283" s="650"/>
      <c r="AH283" s="650"/>
      <c r="AI283" s="650"/>
      <c r="AJ283" s="650"/>
      <c r="AK283" s="650"/>
      <c r="AL283" s="650"/>
      <c r="AM283" s="650"/>
      <c r="AN283" s="650"/>
      <c r="AO283" s="650"/>
      <c r="AP283" s="650"/>
      <c r="AQ283" s="650"/>
      <c r="AR283" s="650"/>
      <c r="AS283" s="652"/>
      <c r="AT283" s="650"/>
      <c r="AU283" s="650"/>
      <c r="AV283" s="650"/>
      <c r="AW283" s="650"/>
      <c r="AX283" s="650"/>
      <c r="AY283" s="650"/>
      <c r="AZ283" s="650"/>
      <c r="BA283" s="650"/>
    </row>
    <row r="284" spans="1:53">
      <c r="A284" s="650"/>
      <c r="B284" s="650"/>
      <c r="C284" s="650"/>
      <c r="D284" s="650"/>
      <c r="E284" s="650"/>
      <c r="F284" s="650"/>
      <c r="G284" s="650"/>
      <c r="H284" s="650"/>
      <c r="I284" s="650"/>
      <c r="J284" s="650"/>
      <c r="K284" s="650"/>
      <c r="L284" s="650"/>
      <c r="M284" s="650"/>
      <c r="N284" s="650"/>
      <c r="O284" s="650"/>
      <c r="P284" s="650"/>
      <c r="Q284" s="650"/>
      <c r="R284" s="650"/>
      <c r="S284" s="650"/>
      <c r="T284" s="650"/>
      <c r="U284" s="650"/>
      <c r="V284" s="650"/>
      <c r="W284" s="650"/>
      <c r="X284" s="650"/>
      <c r="Y284" s="650"/>
      <c r="Z284" s="650"/>
      <c r="AA284" s="650"/>
      <c r="AB284" s="650"/>
      <c r="AC284" s="650"/>
      <c r="AD284" s="650"/>
      <c r="AE284" s="650"/>
      <c r="AF284" s="650"/>
      <c r="AG284" s="650"/>
      <c r="AH284" s="650"/>
      <c r="AI284" s="650"/>
      <c r="AJ284" s="650"/>
      <c r="AK284" s="650"/>
      <c r="AL284" s="650"/>
      <c r="AM284" s="650"/>
      <c r="AN284" s="650"/>
      <c r="AO284" s="650"/>
      <c r="AP284" s="650"/>
      <c r="AQ284" s="650"/>
      <c r="AR284" s="650"/>
      <c r="AS284" s="652"/>
      <c r="AT284" s="650"/>
      <c r="AU284" s="650"/>
      <c r="AV284" s="650"/>
      <c r="AW284" s="650"/>
      <c r="AX284" s="650"/>
      <c r="AY284" s="650"/>
      <c r="AZ284" s="650"/>
      <c r="BA284" s="650"/>
    </row>
    <row r="285" spans="1:53">
      <c r="A285" s="650"/>
      <c r="B285" s="650"/>
      <c r="C285" s="650"/>
      <c r="D285" s="650"/>
      <c r="E285" s="650"/>
      <c r="F285" s="650"/>
      <c r="G285" s="650"/>
      <c r="H285" s="650"/>
      <c r="I285" s="650"/>
      <c r="J285" s="650"/>
      <c r="K285" s="650"/>
      <c r="L285" s="650"/>
      <c r="M285" s="650"/>
      <c r="N285" s="650"/>
      <c r="O285" s="650"/>
      <c r="P285" s="650"/>
      <c r="Q285" s="650"/>
      <c r="R285" s="650"/>
      <c r="S285" s="650"/>
      <c r="T285" s="650"/>
      <c r="U285" s="650"/>
      <c r="V285" s="650"/>
      <c r="W285" s="650"/>
      <c r="X285" s="650"/>
      <c r="Y285" s="650"/>
      <c r="Z285" s="650"/>
      <c r="AA285" s="650"/>
      <c r="AB285" s="650"/>
      <c r="AC285" s="650"/>
      <c r="AD285" s="650"/>
      <c r="AE285" s="650"/>
      <c r="AF285" s="650"/>
      <c r="AG285" s="650"/>
      <c r="AH285" s="650"/>
      <c r="AI285" s="650"/>
      <c r="AJ285" s="650"/>
      <c r="AK285" s="650"/>
      <c r="AL285" s="650"/>
      <c r="AM285" s="650"/>
      <c r="AN285" s="650"/>
      <c r="AO285" s="650"/>
      <c r="AP285" s="650"/>
      <c r="AQ285" s="650"/>
      <c r="AR285" s="650"/>
      <c r="AS285" s="652"/>
      <c r="AT285" s="650"/>
      <c r="AU285" s="650"/>
      <c r="AV285" s="650"/>
      <c r="AW285" s="650"/>
      <c r="AX285" s="650"/>
      <c r="AY285" s="650"/>
      <c r="AZ285" s="650"/>
      <c r="BA285" s="650"/>
    </row>
    <row r="286" spans="1:53">
      <c r="A286" s="650"/>
      <c r="B286" s="650"/>
      <c r="C286" s="650"/>
      <c r="D286" s="650"/>
      <c r="E286" s="650"/>
      <c r="F286" s="650"/>
      <c r="G286" s="650"/>
      <c r="H286" s="650"/>
      <c r="I286" s="650"/>
      <c r="J286" s="650"/>
      <c r="K286" s="650"/>
      <c r="L286" s="650"/>
      <c r="M286" s="650"/>
      <c r="N286" s="650"/>
      <c r="O286" s="650"/>
      <c r="P286" s="650"/>
      <c r="Q286" s="650"/>
      <c r="R286" s="650"/>
      <c r="S286" s="650"/>
      <c r="T286" s="650"/>
      <c r="U286" s="650"/>
      <c r="V286" s="650"/>
      <c r="W286" s="650"/>
      <c r="X286" s="650"/>
      <c r="Y286" s="650"/>
      <c r="Z286" s="650"/>
      <c r="AA286" s="650"/>
      <c r="AB286" s="650"/>
      <c r="AC286" s="650"/>
      <c r="AD286" s="650"/>
      <c r="AE286" s="650"/>
      <c r="AF286" s="650"/>
      <c r="AG286" s="650"/>
      <c r="AH286" s="650"/>
      <c r="AI286" s="650"/>
      <c r="AJ286" s="650"/>
      <c r="AK286" s="650"/>
      <c r="AL286" s="650"/>
      <c r="AM286" s="650"/>
      <c r="AN286" s="650"/>
      <c r="AO286" s="650"/>
      <c r="AP286" s="650"/>
      <c r="AQ286" s="650"/>
      <c r="AR286" s="650"/>
      <c r="AS286" s="652"/>
      <c r="AT286" s="650"/>
      <c r="AU286" s="650"/>
      <c r="AV286" s="650"/>
      <c r="AW286" s="650"/>
      <c r="AX286" s="650"/>
      <c r="AY286" s="650"/>
      <c r="AZ286" s="650"/>
      <c r="BA286" s="650"/>
    </row>
    <row r="287" spans="1:53">
      <c r="A287" s="650"/>
      <c r="B287" s="650"/>
      <c r="C287" s="650"/>
      <c r="D287" s="650"/>
      <c r="E287" s="650"/>
      <c r="F287" s="650"/>
      <c r="G287" s="650"/>
      <c r="H287" s="650"/>
      <c r="I287" s="650"/>
      <c r="J287" s="650"/>
      <c r="K287" s="650"/>
      <c r="L287" s="650"/>
      <c r="M287" s="650"/>
      <c r="N287" s="650"/>
      <c r="O287" s="650"/>
      <c r="P287" s="650"/>
      <c r="Q287" s="650"/>
      <c r="R287" s="650"/>
      <c r="S287" s="650"/>
      <c r="T287" s="650"/>
      <c r="U287" s="650"/>
      <c r="V287" s="650"/>
      <c r="W287" s="650"/>
      <c r="X287" s="650"/>
      <c r="Y287" s="650"/>
      <c r="Z287" s="650"/>
      <c r="AA287" s="650"/>
      <c r="AB287" s="650"/>
      <c r="AC287" s="650"/>
      <c r="AD287" s="650"/>
      <c r="AE287" s="650"/>
      <c r="AF287" s="650"/>
      <c r="AG287" s="650"/>
      <c r="AH287" s="650"/>
      <c r="AI287" s="650"/>
      <c r="AJ287" s="650"/>
      <c r="AK287" s="650"/>
      <c r="AL287" s="650"/>
      <c r="AM287" s="650"/>
      <c r="AN287" s="650"/>
      <c r="AO287" s="650"/>
      <c r="AP287" s="650"/>
      <c r="AQ287" s="650"/>
      <c r="AR287" s="650"/>
      <c r="AS287" s="652"/>
      <c r="AT287" s="650"/>
      <c r="AU287" s="650"/>
      <c r="AV287" s="650"/>
      <c r="AW287" s="650"/>
      <c r="AX287" s="650"/>
      <c r="AY287" s="650"/>
      <c r="AZ287" s="650"/>
      <c r="BA287" s="650"/>
    </row>
    <row r="288" spans="1:53">
      <c r="A288" s="650"/>
      <c r="B288" s="650"/>
      <c r="C288" s="650"/>
      <c r="D288" s="650"/>
      <c r="E288" s="650"/>
      <c r="F288" s="650"/>
      <c r="G288" s="650"/>
      <c r="H288" s="650"/>
      <c r="I288" s="650"/>
      <c r="J288" s="650"/>
      <c r="K288" s="650"/>
      <c r="L288" s="650"/>
      <c r="M288" s="650"/>
      <c r="N288" s="650"/>
      <c r="O288" s="650"/>
      <c r="P288" s="650"/>
      <c r="Q288" s="650"/>
      <c r="R288" s="650"/>
      <c r="S288" s="650"/>
      <c r="T288" s="650"/>
      <c r="U288" s="650"/>
      <c r="V288" s="650"/>
      <c r="W288" s="650"/>
      <c r="X288" s="650"/>
      <c r="Y288" s="650"/>
      <c r="Z288" s="650"/>
      <c r="AA288" s="650"/>
      <c r="AB288" s="650"/>
      <c r="AC288" s="650"/>
      <c r="AD288" s="650"/>
      <c r="AE288" s="650"/>
      <c r="AF288" s="650"/>
      <c r="AG288" s="650"/>
      <c r="AH288" s="650"/>
      <c r="AI288" s="650"/>
      <c r="AJ288" s="650"/>
      <c r="AK288" s="650"/>
      <c r="AL288" s="650"/>
      <c r="AM288" s="650"/>
      <c r="AN288" s="650"/>
      <c r="AO288" s="650"/>
      <c r="AP288" s="650"/>
      <c r="AQ288" s="650"/>
      <c r="AR288" s="650"/>
      <c r="AS288" s="652"/>
      <c r="AT288" s="650"/>
      <c r="AU288" s="650"/>
      <c r="AV288" s="650"/>
      <c r="AW288" s="650"/>
      <c r="AX288" s="650"/>
      <c r="AY288" s="650"/>
      <c r="AZ288" s="650"/>
      <c r="BA288" s="650"/>
    </row>
    <row r="289" spans="1:53">
      <c r="A289" s="650"/>
      <c r="B289" s="650"/>
      <c r="C289" s="650"/>
      <c r="D289" s="650"/>
      <c r="E289" s="650"/>
      <c r="F289" s="650"/>
      <c r="G289" s="650"/>
      <c r="H289" s="650"/>
      <c r="I289" s="650"/>
      <c r="J289" s="650"/>
      <c r="K289" s="650"/>
      <c r="L289" s="650"/>
      <c r="M289" s="650"/>
      <c r="N289" s="650"/>
      <c r="O289" s="650"/>
      <c r="P289" s="650"/>
      <c r="Q289" s="650"/>
      <c r="R289" s="650"/>
      <c r="S289" s="650"/>
      <c r="T289" s="650"/>
      <c r="U289" s="650"/>
      <c r="V289" s="650"/>
      <c r="W289" s="650"/>
      <c r="X289" s="650"/>
      <c r="Y289" s="650"/>
      <c r="Z289" s="650"/>
      <c r="AA289" s="650"/>
      <c r="AB289" s="650"/>
      <c r="AC289" s="650"/>
      <c r="AD289" s="650"/>
      <c r="AE289" s="650"/>
      <c r="AF289" s="650"/>
      <c r="AG289" s="650"/>
      <c r="AH289" s="650"/>
      <c r="AI289" s="650"/>
      <c r="AJ289" s="650"/>
      <c r="AK289" s="650"/>
      <c r="AL289" s="650"/>
      <c r="AM289" s="650"/>
      <c r="AN289" s="650"/>
      <c r="AO289" s="650"/>
      <c r="AP289" s="650"/>
      <c r="AQ289" s="650"/>
      <c r="AR289" s="650"/>
      <c r="AS289" s="652"/>
      <c r="AT289" s="650"/>
      <c r="AU289" s="650"/>
      <c r="AV289" s="650"/>
      <c r="AW289" s="650"/>
      <c r="AX289" s="650"/>
      <c r="AY289" s="650"/>
      <c r="AZ289" s="650"/>
      <c r="BA289" s="650"/>
    </row>
    <row r="290" spans="1:53">
      <c r="A290" s="650"/>
      <c r="B290" s="650"/>
      <c r="C290" s="650"/>
      <c r="D290" s="650"/>
      <c r="E290" s="650"/>
      <c r="F290" s="650"/>
      <c r="G290" s="650"/>
      <c r="H290" s="650"/>
      <c r="I290" s="650"/>
      <c r="J290" s="650"/>
      <c r="K290" s="650"/>
      <c r="L290" s="650"/>
      <c r="M290" s="650"/>
      <c r="N290" s="650"/>
      <c r="O290" s="650"/>
      <c r="P290" s="650"/>
      <c r="Q290" s="650"/>
      <c r="R290" s="650"/>
      <c r="S290" s="650"/>
      <c r="T290" s="650"/>
      <c r="U290" s="650"/>
      <c r="V290" s="650"/>
      <c r="W290" s="650"/>
      <c r="X290" s="650"/>
      <c r="Y290" s="650"/>
      <c r="Z290" s="650"/>
      <c r="AA290" s="650"/>
      <c r="AB290" s="650"/>
      <c r="AC290" s="650"/>
      <c r="AD290" s="650"/>
      <c r="AE290" s="650"/>
      <c r="AF290" s="650"/>
      <c r="AG290" s="650"/>
      <c r="AH290" s="650"/>
      <c r="AI290" s="650"/>
      <c r="AJ290" s="650"/>
      <c r="AK290" s="650"/>
      <c r="AL290" s="650"/>
      <c r="AM290" s="650"/>
      <c r="AN290" s="650"/>
      <c r="AO290" s="650"/>
      <c r="AP290" s="650"/>
      <c r="AQ290" s="650"/>
      <c r="AR290" s="650"/>
      <c r="AS290" s="652"/>
      <c r="AT290" s="650"/>
      <c r="AU290" s="650"/>
      <c r="AV290" s="650"/>
      <c r="AW290" s="650"/>
      <c r="AX290" s="650"/>
      <c r="AY290" s="650"/>
      <c r="AZ290" s="650"/>
      <c r="BA290" s="650"/>
    </row>
    <row r="291" spans="1:53">
      <c r="A291" s="650"/>
      <c r="B291" s="650"/>
      <c r="C291" s="650"/>
      <c r="D291" s="650"/>
      <c r="E291" s="650"/>
      <c r="F291" s="650"/>
      <c r="G291" s="650"/>
      <c r="H291" s="650"/>
      <c r="I291" s="650"/>
      <c r="J291" s="650"/>
      <c r="K291" s="650"/>
      <c r="L291" s="650"/>
      <c r="M291" s="650"/>
      <c r="N291" s="650"/>
      <c r="O291" s="650"/>
      <c r="P291" s="650"/>
      <c r="Q291" s="650"/>
      <c r="R291" s="650"/>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0"/>
      <c r="AQ291" s="650"/>
      <c r="AR291" s="650"/>
      <c r="AS291" s="652"/>
      <c r="AT291" s="650"/>
      <c r="AU291" s="650"/>
      <c r="AV291" s="650"/>
      <c r="AW291" s="650"/>
      <c r="AX291" s="650"/>
      <c r="AY291" s="650"/>
      <c r="AZ291" s="650"/>
      <c r="BA291" s="650"/>
    </row>
    <row r="292" spans="1:53">
      <c r="A292" s="650"/>
      <c r="B292" s="650"/>
      <c r="C292" s="650"/>
      <c r="D292" s="650"/>
      <c r="E292" s="650"/>
      <c r="F292" s="650"/>
      <c r="G292" s="650"/>
      <c r="H292" s="650"/>
      <c r="I292" s="650"/>
      <c r="J292" s="650"/>
      <c r="K292" s="650"/>
      <c r="L292" s="650"/>
      <c r="M292" s="650"/>
      <c r="N292" s="650"/>
      <c r="O292" s="650"/>
      <c r="P292" s="650"/>
      <c r="Q292" s="650"/>
      <c r="R292" s="650"/>
      <c r="S292" s="650"/>
      <c r="T292" s="650"/>
      <c r="U292" s="650"/>
      <c r="V292" s="650"/>
      <c r="W292" s="650"/>
      <c r="X292" s="650"/>
      <c r="Y292" s="650"/>
      <c r="Z292" s="650"/>
      <c r="AA292" s="650"/>
      <c r="AB292" s="650"/>
      <c r="AC292" s="650"/>
      <c r="AD292" s="650"/>
      <c r="AE292" s="650"/>
      <c r="AF292" s="650"/>
      <c r="AG292" s="650"/>
      <c r="AH292" s="650"/>
      <c r="AI292" s="650"/>
      <c r="AJ292" s="650"/>
      <c r="AK292" s="650"/>
      <c r="AL292" s="650"/>
      <c r="AM292" s="650"/>
      <c r="AN292" s="650"/>
      <c r="AO292" s="650"/>
      <c r="AP292" s="650"/>
      <c r="AQ292" s="650"/>
      <c r="AR292" s="650"/>
      <c r="AS292" s="652"/>
      <c r="AT292" s="650"/>
      <c r="AU292" s="650"/>
      <c r="AV292" s="650"/>
      <c r="AW292" s="650"/>
      <c r="AX292" s="650"/>
      <c r="AY292" s="650"/>
      <c r="AZ292" s="650"/>
      <c r="BA292" s="650"/>
    </row>
    <row r="293" spans="1:53">
      <c r="A293" s="650"/>
      <c r="B293" s="650"/>
      <c r="C293" s="650"/>
      <c r="D293" s="650"/>
      <c r="E293" s="650"/>
      <c r="F293" s="650"/>
      <c r="G293" s="650"/>
      <c r="H293" s="650"/>
      <c r="I293" s="650"/>
      <c r="J293" s="650"/>
      <c r="K293" s="650"/>
      <c r="L293" s="650"/>
      <c r="M293" s="650"/>
      <c r="N293" s="650"/>
      <c r="O293" s="650"/>
      <c r="P293" s="650"/>
      <c r="Q293" s="650"/>
      <c r="R293" s="650"/>
      <c r="S293" s="650"/>
      <c r="T293" s="650"/>
      <c r="U293" s="650"/>
      <c r="V293" s="650"/>
      <c r="W293" s="650"/>
      <c r="X293" s="650"/>
      <c r="Y293" s="650"/>
      <c r="Z293" s="650"/>
      <c r="AA293" s="650"/>
      <c r="AB293" s="650"/>
      <c r="AC293" s="650"/>
      <c r="AD293" s="650"/>
      <c r="AE293" s="650"/>
      <c r="AF293" s="650"/>
      <c r="AG293" s="650"/>
      <c r="AH293" s="650"/>
      <c r="AI293" s="650"/>
      <c r="AJ293" s="650"/>
      <c r="AK293" s="650"/>
      <c r="AL293" s="650"/>
      <c r="AM293" s="650"/>
      <c r="AN293" s="650"/>
      <c r="AO293" s="650"/>
      <c r="AP293" s="650"/>
      <c r="AQ293" s="650"/>
      <c r="AR293" s="650"/>
      <c r="AS293" s="652"/>
      <c r="AT293" s="650"/>
      <c r="AU293" s="650"/>
      <c r="AV293" s="650"/>
      <c r="AW293" s="650"/>
      <c r="AX293" s="650"/>
      <c r="AY293" s="650"/>
      <c r="AZ293" s="650"/>
      <c r="BA293" s="650"/>
    </row>
    <row r="294" spans="1:53">
      <c r="A294" s="650"/>
      <c r="B294" s="650"/>
      <c r="C294" s="650"/>
      <c r="D294" s="650"/>
      <c r="E294" s="650"/>
      <c r="F294" s="650"/>
      <c r="G294" s="650"/>
      <c r="H294" s="650"/>
      <c r="I294" s="650"/>
      <c r="J294" s="650"/>
      <c r="K294" s="650"/>
      <c r="L294" s="650"/>
      <c r="M294" s="650"/>
      <c r="N294" s="650"/>
      <c r="O294" s="650"/>
      <c r="P294" s="650"/>
      <c r="Q294" s="650"/>
      <c r="R294" s="650"/>
      <c r="S294" s="650"/>
      <c r="T294" s="650"/>
      <c r="U294" s="650"/>
      <c r="V294" s="650"/>
      <c r="W294" s="650"/>
      <c r="X294" s="650"/>
      <c r="Y294" s="650"/>
      <c r="Z294" s="650"/>
      <c r="AA294" s="650"/>
      <c r="AB294" s="650"/>
      <c r="AC294" s="650"/>
      <c r="AD294" s="650"/>
      <c r="AE294" s="650"/>
      <c r="AF294" s="650"/>
      <c r="AG294" s="650"/>
      <c r="AH294" s="650"/>
      <c r="AI294" s="650"/>
      <c r="AJ294" s="650"/>
      <c r="AK294" s="650"/>
      <c r="AL294" s="650"/>
      <c r="AM294" s="650"/>
      <c r="AN294" s="650"/>
      <c r="AO294" s="650"/>
      <c r="AP294" s="650"/>
      <c r="AQ294" s="650"/>
      <c r="AR294" s="650"/>
      <c r="AS294" s="652"/>
      <c r="AT294" s="650"/>
      <c r="AU294" s="650"/>
      <c r="AV294" s="650"/>
      <c r="AW294" s="650"/>
      <c r="AX294" s="650"/>
      <c r="AY294" s="650"/>
      <c r="AZ294" s="650"/>
      <c r="BA294" s="650"/>
    </row>
    <row r="295" spans="1:53">
      <c r="A295" s="650"/>
      <c r="B295" s="650"/>
      <c r="C295" s="650"/>
      <c r="D295" s="650"/>
      <c r="E295" s="650"/>
      <c r="F295" s="650"/>
      <c r="G295" s="650"/>
      <c r="H295" s="650"/>
      <c r="I295" s="650"/>
      <c r="J295" s="650"/>
      <c r="K295" s="650"/>
      <c r="L295" s="650"/>
      <c r="M295" s="650"/>
      <c r="N295" s="650"/>
      <c r="O295" s="650"/>
      <c r="P295" s="650"/>
      <c r="Q295" s="650"/>
      <c r="R295" s="650"/>
      <c r="S295" s="650"/>
      <c r="T295" s="650"/>
      <c r="U295" s="650"/>
      <c r="V295" s="650"/>
      <c r="W295" s="650"/>
      <c r="X295" s="650"/>
      <c r="Y295" s="650"/>
      <c r="Z295" s="650"/>
      <c r="AA295" s="650"/>
      <c r="AB295" s="650"/>
      <c r="AC295" s="650"/>
      <c r="AD295" s="650"/>
      <c r="AE295" s="650"/>
      <c r="AF295" s="650"/>
      <c r="AG295" s="650"/>
      <c r="AH295" s="650"/>
      <c r="AI295" s="650"/>
      <c r="AJ295" s="650"/>
      <c r="AK295" s="650"/>
      <c r="AL295" s="650"/>
      <c r="AM295" s="650"/>
      <c r="AN295" s="650"/>
      <c r="AO295" s="650"/>
      <c r="AP295" s="650"/>
      <c r="AQ295" s="650"/>
      <c r="AR295" s="650"/>
      <c r="AS295" s="652"/>
      <c r="AT295" s="650"/>
      <c r="AU295" s="650"/>
      <c r="AV295" s="650"/>
      <c r="AW295" s="650"/>
      <c r="AX295" s="650"/>
      <c r="AY295" s="650"/>
      <c r="AZ295" s="650"/>
      <c r="BA295" s="650"/>
    </row>
    <row r="296" spans="1:53">
      <c r="A296" s="650"/>
      <c r="B296" s="650"/>
      <c r="C296" s="650"/>
      <c r="D296" s="650"/>
      <c r="E296" s="650"/>
      <c r="F296" s="650"/>
      <c r="G296" s="650"/>
      <c r="H296" s="650"/>
      <c r="I296" s="650"/>
      <c r="J296" s="650"/>
      <c r="K296" s="650"/>
      <c r="L296" s="650"/>
      <c r="M296" s="650"/>
      <c r="N296" s="650"/>
      <c r="O296" s="650"/>
      <c r="P296" s="650"/>
      <c r="Q296" s="650"/>
      <c r="R296" s="650"/>
      <c r="S296" s="650"/>
      <c r="T296" s="650"/>
      <c r="U296" s="650"/>
      <c r="V296" s="650"/>
      <c r="W296" s="650"/>
      <c r="X296" s="650"/>
      <c r="Y296" s="650"/>
      <c r="Z296" s="650"/>
      <c r="AA296" s="650"/>
      <c r="AB296" s="650"/>
      <c r="AC296" s="650"/>
      <c r="AD296" s="650"/>
      <c r="AE296" s="650"/>
      <c r="AF296" s="650"/>
      <c r="AG296" s="650"/>
      <c r="AH296" s="650"/>
      <c r="AI296" s="650"/>
      <c r="AJ296" s="650"/>
      <c r="AK296" s="650"/>
      <c r="AL296" s="650"/>
      <c r="AM296" s="650"/>
      <c r="AN296" s="650"/>
      <c r="AO296" s="650"/>
      <c r="AP296" s="650"/>
      <c r="AQ296" s="650"/>
      <c r="AR296" s="650"/>
      <c r="AS296" s="652"/>
      <c r="AT296" s="650"/>
      <c r="AU296" s="650"/>
      <c r="AV296" s="650"/>
      <c r="AW296" s="650"/>
      <c r="AX296" s="650"/>
      <c r="AY296" s="650"/>
      <c r="AZ296" s="650"/>
      <c r="BA296" s="650"/>
    </row>
    <row r="297" spans="1:53">
      <c r="A297" s="650"/>
      <c r="B297" s="650"/>
      <c r="C297" s="650"/>
      <c r="D297" s="650"/>
      <c r="E297" s="650"/>
      <c r="F297" s="650"/>
      <c r="G297" s="650"/>
      <c r="H297" s="650"/>
      <c r="I297" s="650"/>
      <c r="J297" s="650"/>
      <c r="K297" s="650"/>
      <c r="L297" s="650"/>
      <c r="M297" s="650"/>
      <c r="N297" s="650"/>
      <c r="O297" s="650"/>
      <c r="P297" s="650"/>
      <c r="Q297" s="650"/>
      <c r="R297" s="650"/>
      <c r="S297" s="650"/>
      <c r="T297" s="650"/>
      <c r="U297" s="650"/>
      <c r="V297" s="650"/>
      <c r="W297" s="650"/>
      <c r="X297" s="650"/>
      <c r="Y297" s="650"/>
      <c r="Z297" s="650"/>
      <c r="AA297" s="650"/>
      <c r="AB297" s="650"/>
      <c r="AC297" s="650"/>
      <c r="AD297" s="650"/>
      <c r="AE297" s="650"/>
      <c r="AF297" s="650"/>
      <c r="AG297" s="650"/>
      <c r="AH297" s="650"/>
      <c r="AI297" s="650"/>
      <c r="AJ297" s="650"/>
      <c r="AK297" s="650"/>
      <c r="AL297" s="650"/>
      <c r="AM297" s="650"/>
      <c r="AN297" s="650"/>
      <c r="AO297" s="650"/>
      <c r="AP297" s="650"/>
      <c r="AQ297" s="650"/>
      <c r="AR297" s="650"/>
      <c r="AS297" s="652"/>
      <c r="AT297" s="650"/>
      <c r="AU297" s="650"/>
      <c r="AV297" s="650"/>
      <c r="AW297" s="650"/>
      <c r="AX297" s="650"/>
      <c r="AY297" s="650"/>
      <c r="AZ297" s="650"/>
      <c r="BA297" s="650"/>
    </row>
    <row r="298" spans="1:53">
      <c r="A298" s="650"/>
      <c r="B298" s="650"/>
      <c r="C298" s="650"/>
      <c r="D298" s="650"/>
      <c r="E298" s="650"/>
      <c r="F298" s="650"/>
      <c r="G298" s="650"/>
      <c r="H298" s="650"/>
      <c r="I298" s="650"/>
      <c r="J298" s="650"/>
      <c r="K298" s="650"/>
      <c r="L298" s="650"/>
      <c r="M298" s="650"/>
      <c r="N298" s="650"/>
      <c r="O298" s="650"/>
      <c r="P298" s="650"/>
      <c r="Q298" s="650"/>
      <c r="R298" s="650"/>
      <c r="S298" s="650"/>
      <c r="T298" s="650"/>
      <c r="U298" s="650"/>
      <c r="V298" s="650"/>
      <c r="W298" s="650"/>
      <c r="X298" s="650"/>
      <c r="Y298" s="650"/>
      <c r="Z298" s="650"/>
      <c r="AA298" s="650"/>
      <c r="AB298" s="650"/>
      <c r="AC298" s="650"/>
      <c r="AD298" s="650"/>
      <c r="AE298" s="650"/>
      <c r="AF298" s="650"/>
      <c r="AG298" s="650"/>
      <c r="AH298" s="650"/>
      <c r="AI298" s="650"/>
      <c r="AJ298" s="650"/>
      <c r="AK298" s="650"/>
      <c r="AL298" s="650"/>
      <c r="AM298" s="650"/>
      <c r="AN298" s="650"/>
      <c r="AO298" s="650"/>
      <c r="AP298" s="650"/>
      <c r="AQ298" s="650"/>
      <c r="AR298" s="650"/>
      <c r="AS298" s="652"/>
      <c r="AT298" s="650"/>
      <c r="AU298" s="650"/>
      <c r="AV298" s="650"/>
      <c r="AW298" s="650"/>
      <c r="AX298" s="650"/>
      <c r="AY298" s="650"/>
      <c r="AZ298" s="650"/>
      <c r="BA298" s="650"/>
    </row>
    <row r="299" spans="1:53">
      <c r="A299" s="650"/>
      <c r="B299" s="650"/>
      <c r="C299" s="650"/>
      <c r="D299" s="650"/>
      <c r="E299" s="650"/>
      <c r="F299" s="650"/>
      <c r="G299" s="650"/>
      <c r="H299" s="650"/>
      <c r="I299" s="650"/>
      <c r="J299" s="650"/>
      <c r="K299" s="650"/>
      <c r="L299" s="650"/>
      <c r="M299" s="650"/>
      <c r="N299" s="650"/>
      <c r="O299" s="650"/>
      <c r="P299" s="650"/>
      <c r="Q299" s="650"/>
      <c r="R299" s="650"/>
      <c r="S299" s="650"/>
      <c r="T299" s="650"/>
      <c r="U299" s="650"/>
      <c r="V299" s="650"/>
      <c r="W299" s="650"/>
      <c r="X299" s="650"/>
      <c r="Y299" s="650"/>
      <c r="Z299" s="650"/>
      <c r="AA299" s="650"/>
      <c r="AB299" s="650"/>
      <c r="AC299" s="650"/>
      <c r="AD299" s="650"/>
      <c r="AE299" s="650"/>
      <c r="AF299" s="650"/>
      <c r="AG299" s="650"/>
      <c r="AH299" s="650"/>
      <c r="AI299" s="650"/>
      <c r="AJ299" s="650"/>
      <c r="AK299" s="650"/>
      <c r="AL299" s="650"/>
      <c r="AM299" s="650"/>
      <c r="AN299" s="650"/>
      <c r="AO299" s="650"/>
      <c r="AP299" s="650"/>
      <c r="AQ299" s="650"/>
      <c r="AR299" s="650"/>
      <c r="AS299" s="652"/>
      <c r="AT299" s="650"/>
      <c r="AU299" s="650"/>
      <c r="AV299" s="650"/>
      <c r="AW299" s="650"/>
      <c r="AX299" s="650"/>
      <c r="AY299" s="650"/>
      <c r="AZ299" s="650"/>
      <c r="BA299" s="650"/>
    </row>
    <row r="300" spans="1:53">
      <c r="A300" s="650"/>
      <c r="B300" s="650"/>
      <c r="C300" s="650"/>
      <c r="D300" s="650"/>
      <c r="E300" s="650"/>
      <c r="F300" s="650"/>
      <c r="G300" s="650"/>
      <c r="H300" s="650"/>
      <c r="I300" s="650"/>
      <c r="J300" s="650"/>
      <c r="K300" s="650"/>
      <c r="L300" s="650"/>
      <c r="M300" s="650"/>
      <c r="N300" s="650"/>
      <c r="O300" s="650"/>
      <c r="P300" s="650"/>
      <c r="Q300" s="650"/>
      <c r="R300" s="650"/>
      <c r="S300" s="650"/>
      <c r="T300" s="650"/>
      <c r="U300" s="650"/>
      <c r="V300" s="650"/>
      <c r="W300" s="650"/>
      <c r="X300" s="650"/>
      <c r="Y300" s="650"/>
      <c r="Z300" s="650"/>
      <c r="AA300" s="650"/>
      <c r="AB300" s="650"/>
      <c r="AC300" s="650"/>
      <c r="AD300" s="650"/>
      <c r="AE300" s="650"/>
      <c r="AF300" s="650"/>
      <c r="AG300" s="650"/>
      <c r="AH300" s="650"/>
      <c r="AI300" s="650"/>
      <c r="AJ300" s="650"/>
      <c r="AK300" s="650"/>
      <c r="AL300" s="650"/>
      <c r="AM300" s="650"/>
      <c r="AN300" s="650"/>
      <c r="AO300" s="650"/>
      <c r="AP300" s="650"/>
      <c r="AQ300" s="650"/>
      <c r="AR300" s="650"/>
      <c r="AS300" s="652"/>
      <c r="AT300" s="650"/>
      <c r="AU300" s="650"/>
      <c r="AV300" s="650"/>
      <c r="AW300" s="650"/>
      <c r="AX300" s="650"/>
      <c r="AY300" s="650"/>
      <c r="AZ300" s="650"/>
      <c r="BA300" s="650"/>
    </row>
    <row r="301" spans="1:53">
      <c r="A301" s="650"/>
      <c r="B301" s="650"/>
      <c r="C301" s="650"/>
      <c r="D301" s="650"/>
      <c r="E301" s="650"/>
      <c r="F301" s="650"/>
      <c r="G301" s="650"/>
      <c r="H301" s="650"/>
      <c r="I301" s="650"/>
      <c r="J301" s="650"/>
      <c r="K301" s="650"/>
      <c r="L301" s="650"/>
      <c r="M301" s="650"/>
      <c r="N301" s="650"/>
      <c r="O301" s="650"/>
      <c r="P301" s="650"/>
      <c r="Q301" s="650"/>
      <c r="R301" s="650"/>
      <c r="S301" s="650"/>
      <c r="T301" s="650"/>
      <c r="U301" s="650"/>
      <c r="V301" s="650"/>
      <c r="W301" s="650"/>
      <c r="X301" s="650"/>
      <c r="Y301" s="650"/>
      <c r="Z301" s="650"/>
      <c r="AA301" s="650"/>
      <c r="AB301" s="650"/>
      <c r="AC301" s="650"/>
      <c r="AD301" s="650"/>
      <c r="AE301" s="650"/>
      <c r="AF301" s="650"/>
      <c r="AG301" s="650"/>
      <c r="AH301" s="650"/>
      <c r="AI301" s="650"/>
      <c r="AJ301" s="650"/>
      <c r="AK301" s="650"/>
      <c r="AL301" s="650"/>
      <c r="AM301" s="650"/>
      <c r="AN301" s="650"/>
      <c r="AO301" s="650"/>
      <c r="AP301" s="650"/>
      <c r="AQ301" s="650"/>
      <c r="AR301" s="650"/>
      <c r="AS301" s="652"/>
      <c r="AT301" s="650"/>
      <c r="AU301" s="650"/>
      <c r="AV301" s="650"/>
      <c r="AW301" s="650"/>
      <c r="AX301" s="650"/>
      <c r="AY301" s="650"/>
      <c r="AZ301" s="650"/>
      <c r="BA301" s="650"/>
    </row>
    <row r="302" spans="1:53">
      <c r="A302" s="650"/>
      <c r="B302" s="650"/>
      <c r="C302" s="650"/>
      <c r="D302" s="650"/>
      <c r="E302" s="650"/>
      <c r="F302" s="650"/>
      <c r="G302" s="650"/>
      <c r="H302" s="650"/>
      <c r="I302" s="650"/>
      <c r="J302" s="650"/>
      <c r="K302" s="650"/>
      <c r="L302" s="650"/>
      <c r="M302" s="650"/>
      <c r="N302" s="650"/>
      <c r="O302" s="650"/>
      <c r="P302" s="650"/>
      <c r="Q302" s="650"/>
      <c r="R302" s="650"/>
      <c r="S302" s="650"/>
      <c r="T302" s="650"/>
      <c r="U302" s="650"/>
      <c r="V302" s="650"/>
      <c r="W302" s="650"/>
      <c r="X302" s="650"/>
      <c r="Y302" s="650"/>
      <c r="Z302" s="650"/>
      <c r="AA302" s="650"/>
      <c r="AB302" s="650"/>
      <c r="AC302" s="650"/>
      <c r="AD302" s="650"/>
      <c r="AE302" s="650"/>
      <c r="AF302" s="650"/>
      <c r="AG302" s="650"/>
      <c r="AH302" s="650"/>
      <c r="AI302" s="650"/>
      <c r="AJ302" s="650"/>
      <c r="AK302" s="650"/>
      <c r="AL302" s="650"/>
      <c r="AM302" s="650"/>
      <c r="AN302" s="650"/>
      <c r="AO302" s="650"/>
      <c r="AP302" s="650"/>
      <c r="AQ302" s="650"/>
      <c r="AR302" s="650"/>
      <c r="AS302" s="652"/>
      <c r="AT302" s="650"/>
      <c r="AU302" s="650"/>
      <c r="AV302" s="650"/>
      <c r="AW302" s="650"/>
      <c r="AX302" s="650"/>
      <c r="AY302" s="650"/>
      <c r="AZ302" s="650"/>
      <c r="BA302" s="650"/>
    </row>
    <row r="303" spans="1:53">
      <c r="A303" s="650"/>
      <c r="B303" s="650"/>
      <c r="C303" s="650"/>
      <c r="D303" s="650"/>
      <c r="E303" s="650"/>
      <c r="F303" s="650"/>
      <c r="G303" s="650"/>
      <c r="H303" s="650"/>
      <c r="I303" s="650"/>
      <c r="J303" s="650"/>
      <c r="K303" s="650"/>
      <c r="L303" s="650"/>
      <c r="M303" s="650"/>
      <c r="N303" s="650"/>
      <c r="O303" s="650"/>
      <c r="P303" s="650"/>
      <c r="Q303" s="650"/>
      <c r="R303" s="650"/>
      <c r="S303" s="650"/>
      <c r="T303" s="650"/>
      <c r="U303" s="650"/>
      <c r="V303" s="650"/>
      <c r="W303" s="650"/>
      <c r="X303" s="650"/>
      <c r="Y303" s="650"/>
      <c r="Z303" s="650"/>
      <c r="AA303" s="650"/>
      <c r="AB303" s="650"/>
      <c r="AC303" s="650"/>
      <c r="AD303" s="650"/>
      <c r="AE303" s="650"/>
      <c r="AF303" s="650"/>
      <c r="AG303" s="650"/>
      <c r="AH303" s="650"/>
      <c r="AI303" s="650"/>
      <c r="AJ303" s="650"/>
      <c r="AK303" s="650"/>
      <c r="AL303" s="650"/>
      <c r="AM303" s="650"/>
      <c r="AN303" s="650"/>
      <c r="AO303" s="650"/>
      <c r="AP303" s="650"/>
      <c r="AQ303" s="650"/>
      <c r="AR303" s="650"/>
      <c r="AS303" s="652"/>
      <c r="AT303" s="650"/>
      <c r="AU303" s="650"/>
      <c r="AV303" s="650"/>
      <c r="AW303" s="650"/>
      <c r="AX303" s="650"/>
      <c r="AY303" s="650"/>
      <c r="AZ303" s="650"/>
      <c r="BA303" s="650"/>
    </row>
    <row r="304" spans="1:53">
      <c r="A304" s="650"/>
      <c r="B304" s="650"/>
      <c r="C304" s="650"/>
      <c r="D304" s="650"/>
      <c r="E304" s="650"/>
      <c r="F304" s="650"/>
      <c r="G304" s="650"/>
      <c r="H304" s="650"/>
      <c r="I304" s="650"/>
      <c r="J304" s="650"/>
      <c r="K304" s="650"/>
      <c r="L304" s="650"/>
      <c r="M304" s="650"/>
      <c r="N304" s="650"/>
      <c r="O304" s="650"/>
      <c r="P304" s="650"/>
      <c r="Q304" s="650"/>
      <c r="R304" s="650"/>
      <c r="S304" s="650"/>
      <c r="T304" s="650"/>
      <c r="U304" s="650"/>
      <c r="V304" s="650"/>
      <c r="W304" s="650"/>
      <c r="X304" s="650"/>
      <c r="Y304" s="650"/>
      <c r="Z304" s="650"/>
      <c r="AA304" s="650"/>
      <c r="AB304" s="650"/>
      <c r="AC304" s="650"/>
      <c r="AD304" s="650"/>
      <c r="AE304" s="650"/>
      <c r="AF304" s="650"/>
      <c r="AG304" s="650"/>
      <c r="AH304" s="650"/>
      <c r="AI304" s="650"/>
      <c r="AJ304" s="650"/>
      <c r="AK304" s="650"/>
      <c r="AL304" s="650"/>
      <c r="AM304" s="650"/>
      <c r="AN304" s="650"/>
      <c r="AO304" s="650"/>
      <c r="AP304" s="650"/>
      <c r="AQ304" s="650"/>
      <c r="AR304" s="650"/>
      <c r="AS304" s="652"/>
      <c r="AT304" s="650"/>
      <c r="AU304" s="650"/>
      <c r="AV304" s="650"/>
      <c r="AW304" s="650"/>
      <c r="AX304" s="650"/>
      <c r="AY304" s="650"/>
      <c r="AZ304" s="650"/>
      <c r="BA304" s="650"/>
    </row>
    <row r="305" spans="1:53">
      <c r="A305" s="650"/>
      <c r="B305" s="650"/>
      <c r="C305" s="650"/>
      <c r="D305" s="650"/>
      <c r="E305" s="650"/>
      <c r="F305" s="650"/>
      <c r="G305" s="650"/>
      <c r="H305" s="650"/>
      <c r="I305" s="650"/>
      <c r="J305" s="650"/>
      <c r="K305" s="650"/>
      <c r="L305" s="650"/>
      <c r="M305" s="650"/>
      <c r="N305" s="650"/>
      <c r="O305" s="650"/>
      <c r="P305" s="650"/>
      <c r="Q305" s="650"/>
      <c r="R305" s="650"/>
      <c r="S305" s="650"/>
      <c r="T305" s="650"/>
      <c r="U305" s="650"/>
      <c r="V305" s="650"/>
      <c r="W305" s="650"/>
      <c r="X305" s="650"/>
      <c r="Y305" s="650"/>
      <c r="Z305" s="650"/>
      <c r="AA305" s="650"/>
      <c r="AB305" s="650"/>
      <c r="AC305" s="650"/>
      <c r="AD305" s="650"/>
      <c r="AE305" s="650"/>
      <c r="AF305" s="650"/>
      <c r="AG305" s="650"/>
      <c r="AH305" s="650"/>
      <c r="AI305" s="650"/>
      <c r="AJ305" s="650"/>
      <c r="AK305" s="650"/>
      <c r="AL305" s="650"/>
      <c r="AM305" s="650"/>
      <c r="AN305" s="650"/>
      <c r="AO305" s="650"/>
      <c r="AP305" s="650"/>
      <c r="AQ305" s="650"/>
      <c r="AR305" s="650"/>
      <c r="AS305" s="652"/>
      <c r="AT305" s="650"/>
      <c r="AU305" s="650"/>
      <c r="AV305" s="650"/>
      <c r="AW305" s="650"/>
      <c r="AX305" s="650"/>
      <c r="AY305" s="650"/>
      <c r="AZ305" s="650"/>
      <c r="BA305" s="650"/>
    </row>
    <row r="306" spans="1:53">
      <c r="A306" s="650"/>
      <c r="B306" s="650"/>
      <c r="C306" s="650"/>
      <c r="D306" s="650"/>
      <c r="E306" s="650"/>
      <c r="F306" s="650"/>
      <c r="G306" s="650"/>
      <c r="H306" s="650"/>
      <c r="I306" s="650"/>
      <c r="J306" s="650"/>
      <c r="K306" s="650"/>
      <c r="L306" s="650"/>
      <c r="M306" s="650"/>
      <c r="N306" s="650"/>
      <c r="O306" s="650"/>
      <c r="P306" s="650"/>
      <c r="Q306" s="650"/>
      <c r="R306" s="650"/>
      <c r="S306" s="650"/>
      <c r="T306" s="650"/>
      <c r="U306" s="650"/>
      <c r="V306" s="650"/>
      <c r="W306" s="650"/>
      <c r="X306" s="650"/>
      <c r="Y306" s="650"/>
      <c r="Z306" s="650"/>
      <c r="AA306" s="650"/>
      <c r="AB306" s="650"/>
      <c r="AC306" s="650"/>
      <c r="AD306" s="650"/>
      <c r="AE306" s="650"/>
      <c r="AF306" s="650"/>
      <c r="AG306" s="650"/>
      <c r="AH306" s="650"/>
      <c r="AI306" s="650"/>
      <c r="AJ306" s="650"/>
      <c r="AK306" s="650"/>
      <c r="AL306" s="650"/>
      <c r="AM306" s="650"/>
      <c r="AN306" s="650"/>
      <c r="AO306" s="650"/>
      <c r="AP306" s="650"/>
      <c r="AQ306" s="650"/>
      <c r="AR306" s="650"/>
      <c r="AS306" s="652"/>
      <c r="AT306" s="650"/>
      <c r="AU306" s="650"/>
      <c r="AV306" s="650"/>
      <c r="AW306" s="650"/>
      <c r="AX306" s="650"/>
      <c r="AY306" s="650"/>
      <c r="AZ306" s="650"/>
      <c r="BA306" s="650"/>
    </row>
    <row r="307" spans="1:53">
      <c r="A307" s="650"/>
      <c r="B307" s="650"/>
      <c r="C307" s="650"/>
      <c r="D307" s="650"/>
      <c r="E307" s="650"/>
      <c r="F307" s="650"/>
      <c r="G307" s="650"/>
      <c r="H307" s="650"/>
      <c r="I307" s="650"/>
      <c r="J307" s="650"/>
      <c r="K307" s="650"/>
      <c r="L307" s="650"/>
      <c r="M307" s="650"/>
      <c r="N307" s="650"/>
      <c r="O307" s="650"/>
      <c r="P307" s="650"/>
      <c r="Q307" s="650"/>
      <c r="R307" s="650"/>
      <c r="S307" s="650"/>
      <c r="T307" s="650"/>
      <c r="U307" s="650"/>
      <c r="V307" s="650"/>
      <c r="W307" s="650"/>
      <c r="X307" s="650"/>
      <c r="Y307" s="650"/>
      <c r="Z307" s="650"/>
      <c r="AA307" s="650"/>
      <c r="AB307" s="650"/>
      <c r="AC307" s="650"/>
      <c r="AD307" s="650"/>
      <c r="AE307" s="650"/>
      <c r="AF307" s="650"/>
      <c r="AG307" s="650"/>
      <c r="AH307" s="650"/>
      <c r="AI307" s="650"/>
      <c r="AJ307" s="650"/>
      <c r="AK307" s="650"/>
      <c r="AL307" s="650"/>
      <c r="AM307" s="650"/>
      <c r="AN307" s="650"/>
      <c r="AO307" s="650"/>
      <c r="AP307" s="650"/>
      <c r="AQ307" s="650"/>
      <c r="AR307" s="650"/>
      <c r="AS307" s="652"/>
      <c r="AT307" s="650"/>
      <c r="AU307" s="650"/>
      <c r="AV307" s="650"/>
      <c r="AW307" s="650"/>
      <c r="AX307" s="650"/>
      <c r="AY307" s="650"/>
      <c r="AZ307" s="650"/>
      <c r="BA307" s="650"/>
    </row>
    <row r="308" spans="1:53">
      <c r="A308" s="650"/>
      <c r="B308" s="650"/>
      <c r="C308" s="650"/>
      <c r="D308" s="650"/>
      <c r="E308" s="650"/>
      <c r="F308" s="650"/>
      <c r="G308" s="650"/>
      <c r="H308" s="650"/>
      <c r="I308" s="650"/>
      <c r="J308" s="650"/>
      <c r="K308" s="650"/>
      <c r="L308" s="650"/>
      <c r="M308" s="650"/>
      <c r="N308" s="650"/>
      <c r="O308" s="650"/>
      <c r="P308" s="650"/>
      <c r="Q308" s="650"/>
      <c r="R308" s="650"/>
      <c r="S308" s="650"/>
      <c r="T308" s="650"/>
      <c r="U308" s="650"/>
      <c r="V308" s="650"/>
      <c r="W308" s="650"/>
      <c r="X308" s="650"/>
      <c r="Y308" s="650"/>
      <c r="Z308" s="650"/>
      <c r="AA308" s="650"/>
      <c r="AB308" s="650"/>
      <c r="AC308" s="650"/>
      <c r="AD308" s="650"/>
      <c r="AE308" s="650"/>
      <c r="AF308" s="650"/>
      <c r="AG308" s="650"/>
      <c r="AH308" s="650"/>
      <c r="AI308" s="650"/>
      <c r="AJ308" s="650"/>
      <c r="AK308" s="650"/>
      <c r="AL308" s="650"/>
      <c r="AM308" s="650"/>
      <c r="AN308" s="650"/>
      <c r="AO308" s="650"/>
      <c r="AP308" s="650"/>
      <c r="AQ308" s="650"/>
      <c r="AR308" s="650"/>
      <c r="AS308" s="652"/>
      <c r="AT308" s="650"/>
      <c r="AU308" s="650"/>
      <c r="AV308" s="650"/>
      <c r="AW308" s="650"/>
      <c r="AX308" s="650"/>
      <c r="AY308" s="650"/>
      <c r="AZ308" s="650"/>
      <c r="BA308" s="650"/>
    </row>
    <row r="309" spans="1:53">
      <c r="A309" s="650"/>
      <c r="B309" s="650"/>
      <c r="C309" s="650"/>
      <c r="D309" s="650"/>
      <c r="E309" s="650"/>
      <c r="F309" s="650"/>
      <c r="G309" s="650"/>
      <c r="H309" s="650"/>
      <c r="I309" s="650"/>
      <c r="J309" s="650"/>
      <c r="K309" s="650"/>
      <c r="L309" s="650"/>
      <c r="M309" s="650"/>
      <c r="N309" s="650"/>
      <c r="O309" s="650"/>
      <c r="P309" s="650"/>
      <c r="Q309" s="650"/>
      <c r="R309" s="650"/>
      <c r="S309" s="650"/>
      <c r="T309" s="650"/>
      <c r="U309" s="650"/>
      <c r="V309" s="650"/>
      <c r="W309" s="650"/>
      <c r="X309" s="650"/>
      <c r="Y309" s="650"/>
      <c r="Z309" s="650"/>
      <c r="AA309" s="650"/>
      <c r="AB309" s="650"/>
      <c r="AC309" s="650"/>
      <c r="AD309" s="650"/>
      <c r="AE309" s="650"/>
      <c r="AF309" s="650"/>
      <c r="AG309" s="650"/>
      <c r="AH309" s="650"/>
      <c r="AI309" s="650"/>
      <c r="AJ309" s="650"/>
      <c r="AK309" s="650"/>
      <c r="AL309" s="650"/>
      <c r="AM309" s="650"/>
      <c r="AN309" s="650"/>
      <c r="AO309" s="650"/>
      <c r="AP309" s="650"/>
      <c r="AQ309" s="650"/>
      <c r="AR309" s="650"/>
      <c r="AS309" s="652"/>
      <c r="AT309" s="650"/>
      <c r="AU309" s="650"/>
      <c r="AV309" s="650"/>
      <c r="AW309" s="650"/>
      <c r="AX309" s="650"/>
      <c r="AY309" s="650"/>
      <c r="AZ309" s="650"/>
      <c r="BA309" s="650"/>
    </row>
    <row r="310" spans="1:53">
      <c r="A310" s="650"/>
      <c r="B310" s="650"/>
      <c r="C310" s="650"/>
      <c r="D310" s="650"/>
      <c r="E310" s="650"/>
      <c r="F310" s="650"/>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0"/>
      <c r="AE310" s="650"/>
      <c r="AF310" s="650"/>
      <c r="AG310" s="650"/>
      <c r="AH310" s="650"/>
      <c r="AI310" s="650"/>
      <c r="AJ310" s="650"/>
      <c r="AK310" s="650"/>
      <c r="AL310" s="650"/>
      <c r="AM310" s="650"/>
      <c r="AN310" s="650"/>
      <c r="AO310" s="650"/>
      <c r="AP310" s="650"/>
      <c r="AQ310" s="650"/>
      <c r="AR310" s="650"/>
      <c r="AS310" s="652"/>
      <c r="AT310" s="650"/>
      <c r="AU310" s="650"/>
      <c r="AV310" s="650"/>
      <c r="AW310" s="650"/>
      <c r="AX310" s="650"/>
      <c r="AY310" s="650"/>
      <c r="AZ310" s="650"/>
      <c r="BA310" s="650"/>
    </row>
    <row r="311" spans="1:53">
      <c r="A311" s="650"/>
      <c r="B311" s="650"/>
      <c r="C311" s="650"/>
      <c r="D311" s="650"/>
      <c r="E311" s="650"/>
      <c r="F311" s="650"/>
      <c r="G311" s="650"/>
      <c r="H311" s="650"/>
      <c r="I311" s="650"/>
      <c r="J311" s="650"/>
      <c r="K311" s="650"/>
      <c r="L311" s="650"/>
      <c r="M311" s="650"/>
      <c r="N311" s="650"/>
      <c r="O311" s="650"/>
      <c r="P311" s="650"/>
      <c r="Q311" s="650"/>
      <c r="R311" s="650"/>
      <c r="S311" s="650"/>
      <c r="T311" s="650"/>
      <c r="U311" s="650"/>
      <c r="V311" s="650"/>
      <c r="W311" s="650"/>
      <c r="X311" s="650"/>
      <c r="Y311" s="650"/>
      <c r="Z311" s="650"/>
      <c r="AA311" s="650"/>
      <c r="AB311" s="650"/>
      <c r="AC311" s="650"/>
      <c r="AD311" s="650"/>
      <c r="AE311" s="650"/>
      <c r="AF311" s="650"/>
      <c r="AG311" s="650"/>
      <c r="AH311" s="650"/>
      <c r="AI311" s="650"/>
      <c r="AJ311" s="650"/>
      <c r="AK311" s="650"/>
      <c r="AL311" s="650"/>
      <c r="AM311" s="650"/>
      <c r="AN311" s="650"/>
      <c r="AO311" s="650"/>
      <c r="AP311" s="650"/>
      <c r="AQ311" s="650"/>
      <c r="AR311" s="650"/>
      <c r="AS311" s="652"/>
      <c r="AT311" s="650"/>
      <c r="AU311" s="650"/>
      <c r="AV311" s="650"/>
      <c r="AW311" s="650"/>
      <c r="AX311" s="650"/>
      <c r="AY311" s="650"/>
      <c r="AZ311" s="650"/>
      <c r="BA311" s="650"/>
    </row>
    <row r="312" spans="1:53">
      <c r="A312" s="650"/>
      <c r="B312" s="650"/>
      <c r="C312" s="650"/>
      <c r="D312" s="650"/>
      <c r="E312" s="650"/>
      <c r="F312" s="650"/>
      <c r="G312" s="650"/>
      <c r="H312" s="650"/>
      <c r="I312" s="650"/>
      <c r="J312" s="650"/>
      <c r="K312" s="650"/>
      <c r="L312" s="650"/>
      <c r="M312" s="650"/>
      <c r="N312" s="650"/>
      <c r="O312" s="650"/>
      <c r="P312" s="650"/>
      <c r="Q312" s="650"/>
      <c r="R312" s="650"/>
      <c r="S312" s="650"/>
      <c r="T312" s="650"/>
      <c r="U312" s="650"/>
      <c r="V312" s="650"/>
      <c r="W312" s="650"/>
      <c r="X312" s="650"/>
      <c r="Y312" s="650"/>
      <c r="Z312" s="650"/>
      <c r="AA312" s="650"/>
      <c r="AB312" s="650"/>
      <c r="AC312" s="650"/>
      <c r="AD312" s="650"/>
      <c r="AE312" s="650"/>
      <c r="AF312" s="650"/>
      <c r="AG312" s="650"/>
      <c r="AH312" s="650"/>
      <c r="AI312" s="650"/>
      <c r="AJ312" s="650"/>
      <c r="AK312" s="650"/>
      <c r="AL312" s="650"/>
      <c r="AM312" s="650"/>
      <c r="AN312" s="650"/>
      <c r="AO312" s="650"/>
      <c r="AP312" s="650"/>
      <c r="AQ312" s="650"/>
      <c r="AR312" s="650"/>
      <c r="AS312" s="652"/>
      <c r="AT312" s="650"/>
      <c r="AU312" s="650"/>
      <c r="AV312" s="650"/>
      <c r="AW312" s="650"/>
      <c r="AX312" s="650"/>
      <c r="AY312" s="650"/>
      <c r="AZ312" s="650"/>
      <c r="BA312" s="650"/>
    </row>
    <row r="313" spans="1:53">
      <c r="A313" s="650"/>
      <c r="B313" s="650"/>
      <c r="C313" s="650"/>
      <c r="D313" s="650"/>
      <c r="E313" s="650"/>
      <c r="F313" s="650"/>
      <c r="G313" s="650"/>
      <c r="H313" s="650"/>
      <c r="I313" s="650"/>
      <c r="J313" s="650"/>
      <c r="K313" s="650"/>
      <c r="L313" s="650"/>
      <c r="M313" s="650"/>
      <c r="N313" s="650"/>
      <c r="O313" s="650"/>
      <c r="P313" s="650"/>
      <c r="Q313" s="650"/>
      <c r="R313" s="650"/>
      <c r="S313" s="650"/>
      <c r="T313" s="650"/>
      <c r="U313" s="650"/>
      <c r="V313" s="650"/>
      <c r="W313" s="650"/>
      <c r="X313" s="650"/>
      <c r="Y313" s="650"/>
      <c r="Z313" s="650"/>
      <c r="AA313" s="650"/>
      <c r="AB313" s="650"/>
      <c r="AC313" s="650"/>
      <c r="AD313" s="650"/>
      <c r="AE313" s="650"/>
      <c r="AF313" s="650"/>
      <c r="AG313" s="650"/>
      <c r="AH313" s="650"/>
      <c r="AI313" s="650"/>
      <c r="AJ313" s="650"/>
      <c r="AK313" s="650"/>
      <c r="AL313" s="650"/>
      <c r="AM313" s="650"/>
      <c r="AN313" s="650"/>
      <c r="AO313" s="650"/>
      <c r="AP313" s="650"/>
      <c r="AQ313" s="650"/>
      <c r="AR313" s="650"/>
      <c r="AS313" s="652"/>
      <c r="AT313" s="650"/>
      <c r="AU313" s="650"/>
      <c r="AV313" s="650"/>
      <c r="AW313" s="650"/>
      <c r="AX313" s="650"/>
      <c r="AY313" s="650"/>
      <c r="AZ313" s="650"/>
      <c r="BA313" s="650"/>
    </row>
    <row r="314" spans="1:53">
      <c r="A314" s="650"/>
      <c r="B314" s="650"/>
      <c r="C314" s="650"/>
      <c r="D314" s="650"/>
      <c r="E314" s="650"/>
      <c r="F314" s="650"/>
      <c r="G314" s="650"/>
      <c r="H314" s="650"/>
      <c r="I314" s="650"/>
      <c r="J314" s="650"/>
      <c r="K314" s="650"/>
      <c r="L314" s="650"/>
      <c r="M314" s="650"/>
      <c r="N314" s="650"/>
      <c r="O314" s="650"/>
      <c r="P314" s="650"/>
      <c r="Q314" s="650"/>
      <c r="R314" s="650"/>
      <c r="S314" s="650"/>
      <c r="T314" s="650"/>
      <c r="U314" s="650"/>
      <c r="V314" s="650"/>
      <c r="W314" s="650"/>
      <c r="X314" s="650"/>
      <c r="Y314" s="650"/>
      <c r="Z314" s="650"/>
      <c r="AA314" s="650"/>
      <c r="AB314" s="650"/>
      <c r="AC314" s="650"/>
      <c r="AD314" s="650"/>
      <c r="AE314" s="650"/>
      <c r="AF314" s="650"/>
      <c r="AG314" s="650"/>
      <c r="AH314" s="650"/>
      <c r="AI314" s="650"/>
      <c r="AJ314" s="650"/>
      <c r="AK314" s="650"/>
      <c r="AL314" s="650"/>
      <c r="AM314" s="650"/>
      <c r="AN314" s="650"/>
      <c r="AO314" s="650"/>
      <c r="AP314" s="650"/>
      <c r="AQ314" s="650"/>
      <c r="AR314" s="650"/>
      <c r="AS314" s="652"/>
      <c r="AT314" s="650"/>
      <c r="AU314" s="650"/>
      <c r="AV314" s="650"/>
      <c r="AW314" s="650"/>
      <c r="AX314" s="650"/>
      <c r="AY314" s="650"/>
      <c r="AZ314" s="650"/>
      <c r="BA314" s="650"/>
    </row>
    <row r="315" spans="1:53">
      <c r="A315" s="650"/>
      <c r="B315" s="650"/>
      <c r="C315" s="650"/>
      <c r="D315" s="650"/>
      <c r="E315" s="650"/>
      <c r="F315" s="650"/>
      <c r="G315" s="650"/>
      <c r="H315" s="650"/>
      <c r="I315" s="650"/>
      <c r="J315" s="650"/>
      <c r="K315" s="650"/>
      <c r="L315" s="650"/>
      <c r="M315" s="650"/>
      <c r="N315" s="650"/>
      <c r="O315" s="650"/>
      <c r="P315" s="650"/>
      <c r="Q315" s="650"/>
      <c r="R315" s="650"/>
      <c r="S315" s="650"/>
      <c r="T315" s="650"/>
      <c r="U315" s="650"/>
      <c r="V315" s="650"/>
      <c r="W315" s="650"/>
      <c r="X315" s="650"/>
      <c r="Y315" s="650"/>
      <c r="Z315" s="650"/>
      <c r="AA315" s="650"/>
      <c r="AB315" s="650"/>
      <c r="AC315" s="650"/>
      <c r="AD315" s="650"/>
      <c r="AE315" s="650"/>
      <c r="AF315" s="650"/>
      <c r="AG315" s="650"/>
      <c r="AH315" s="650"/>
      <c r="AI315" s="650"/>
      <c r="AJ315" s="650"/>
      <c r="AK315" s="650"/>
      <c r="AL315" s="650"/>
      <c r="AM315" s="650"/>
      <c r="AN315" s="650"/>
      <c r="AO315" s="650"/>
      <c r="AP315" s="650"/>
      <c r="AQ315" s="650"/>
      <c r="AR315" s="650"/>
      <c r="AS315" s="652"/>
      <c r="AT315" s="650"/>
      <c r="AU315" s="650"/>
      <c r="AV315" s="650"/>
      <c r="AW315" s="650"/>
      <c r="AX315" s="650"/>
      <c r="AY315" s="650"/>
      <c r="AZ315" s="650"/>
      <c r="BA315" s="650"/>
    </row>
    <row r="316" spans="1:53">
      <c r="A316" s="650"/>
      <c r="B316" s="650"/>
      <c r="C316" s="650"/>
      <c r="D316" s="650"/>
      <c r="E316" s="650"/>
      <c r="F316" s="650"/>
      <c r="G316" s="650"/>
      <c r="H316" s="650"/>
      <c r="I316" s="650"/>
      <c r="J316" s="650"/>
      <c r="K316" s="650"/>
      <c r="L316" s="650"/>
      <c r="M316" s="650"/>
      <c r="N316" s="650"/>
      <c r="O316" s="650"/>
      <c r="P316" s="650"/>
      <c r="Q316" s="650"/>
      <c r="R316" s="650"/>
      <c r="S316" s="650"/>
      <c r="T316" s="650"/>
      <c r="U316" s="650"/>
      <c r="V316" s="650"/>
      <c r="W316" s="650"/>
      <c r="X316" s="650"/>
      <c r="Y316" s="650"/>
      <c r="Z316" s="650"/>
      <c r="AA316" s="650"/>
      <c r="AB316" s="650"/>
      <c r="AC316" s="650"/>
      <c r="AD316" s="650"/>
      <c r="AE316" s="650"/>
      <c r="AF316" s="650"/>
      <c r="AG316" s="650"/>
      <c r="AH316" s="650"/>
      <c r="AI316" s="650"/>
      <c r="AJ316" s="650"/>
      <c r="AK316" s="650"/>
      <c r="AL316" s="650"/>
      <c r="AM316" s="650"/>
      <c r="AN316" s="650"/>
      <c r="AO316" s="650"/>
      <c r="AP316" s="650"/>
      <c r="AQ316" s="650"/>
      <c r="AR316" s="650"/>
      <c r="AS316" s="652"/>
      <c r="AT316" s="650"/>
      <c r="AU316" s="650"/>
      <c r="AV316" s="650"/>
      <c r="AW316" s="650"/>
      <c r="AX316" s="650"/>
      <c r="AY316" s="650"/>
      <c r="AZ316" s="650"/>
      <c r="BA316" s="650"/>
    </row>
    <row r="317" spans="1:53">
      <c r="A317" s="650"/>
      <c r="B317" s="650"/>
      <c r="C317" s="650"/>
      <c r="D317" s="650"/>
      <c r="E317" s="650"/>
      <c r="F317" s="650"/>
      <c r="G317" s="650"/>
      <c r="H317" s="650"/>
      <c r="I317" s="650"/>
      <c r="J317" s="650"/>
      <c r="K317" s="650"/>
      <c r="L317" s="650"/>
      <c r="M317" s="650"/>
      <c r="N317" s="650"/>
      <c r="O317" s="650"/>
      <c r="P317" s="650"/>
      <c r="Q317" s="650"/>
      <c r="R317" s="650"/>
      <c r="S317" s="650"/>
      <c r="T317" s="650"/>
      <c r="U317" s="650"/>
      <c r="V317" s="650"/>
      <c r="W317" s="650"/>
      <c r="X317" s="650"/>
      <c r="Y317" s="650"/>
      <c r="Z317" s="650"/>
      <c r="AA317" s="650"/>
      <c r="AB317" s="650"/>
      <c r="AC317" s="650"/>
      <c r="AD317" s="650"/>
      <c r="AE317" s="650"/>
      <c r="AF317" s="650"/>
      <c r="AG317" s="650"/>
      <c r="AH317" s="650"/>
      <c r="AI317" s="650"/>
      <c r="AJ317" s="650"/>
      <c r="AK317" s="650"/>
      <c r="AL317" s="650"/>
      <c r="AM317" s="650"/>
      <c r="AN317" s="650"/>
      <c r="AO317" s="650"/>
      <c r="AP317" s="650"/>
      <c r="AQ317" s="650"/>
      <c r="AR317" s="650"/>
      <c r="AS317" s="652"/>
      <c r="AT317" s="650"/>
      <c r="AU317" s="650"/>
      <c r="AV317" s="650"/>
      <c r="AW317" s="650"/>
      <c r="AX317" s="650"/>
      <c r="AY317" s="650"/>
      <c r="AZ317" s="650"/>
      <c r="BA317" s="650"/>
    </row>
    <row r="318" spans="1:53">
      <c r="A318" s="650"/>
      <c r="B318" s="650"/>
      <c r="C318" s="650"/>
      <c r="D318" s="650"/>
      <c r="E318" s="650"/>
      <c r="F318" s="650"/>
      <c r="G318" s="650"/>
      <c r="H318" s="650"/>
      <c r="I318" s="650"/>
      <c r="J318" s="650"/>
      <c r="K318" s="650"/>
      <c r="L318" s="650"/>
      <c r="M318" s="650"/>
      <c r="N318" s="650"/>
      <c r="O318" s="650"/>
      <c r="P318" s="650"/>
      <c r="Q318" s="650"/>
      <c r="R318" s="650"/>
      <c r="S318" s="650"/>
      <c r="T318" s="650"/>
      <c r="U318" s="650"/>
      <c r="V318" s="650"/>
      <c r="W318" s="650"/>
      <c r="X318" s="650"/>
      <c r="Y318" s="650"/>
      <c r="Z318" s="650"/>
      <c r="AA318" s="650"/>
      <c r="AB318" s="650"/>
      <c r="AC318" s="650"/>
      <c r="AD318" s="650"/>
      <c r="AE318" s="650"/>
      <c r="AF318" s="650"/>
      <c r="AG318" s="650"/>
      <c r="AH318" s="650"/>
      <c r="AI318" s="650"/>
      <c r="AJ318" s="650"/>
      <c r="AK318" s="650"/>
      <c r="AL318" s="650"/>
      <c r="AM318" s="650"/>
      <c r="AN318" s="650"/>
      <c r="AO318" s="650"/>
      <c r="AP318" s="650"/>
      <c r="AQ318" s="650"/>
      <c r="AR318" s="650"/>
      <c r="AS318" s="652"/>
      <c r="AT318" s="650"/>
      <c r="AU318" s="650"/>
      <c r="AV318" s="650"/>
      <c r="AW318" s="650"/>
      <c r="AX318" s="650"/>
      <c r="AY318" s="650"/>
      <c r="AZ318" s="650"/>
      <c r="BA318" s="650"/>
    </row>
    <row r="319" spans="1:53">
      <c r="A319" s="650"/>
      <c r="B319" s="650"/>
      <c r="C319" s="650"/>
      <c r="D319" s="650"/>
      <c r="E319" s="650"/>
      <c r="F319" s="650"/>
      <c r="G319" s="650"/>
      <c r="H319" s="650"/>
      <c r="I319" s="650"/>
      <c r="J319" s="650"/>
      <c r="K319" s="650"/>
      <c r="L319" s="650"/>
      <c r="M319" s="650"/>
      <c r="N319" s="650"/>
      <c r="O319" s="650"/>
      <c r="P319" s="650"/>
      <c r="Q319" s="650"/>
      <c r="R319" s="650"/>
      <c r="S319" s="650"/>
      <c r="T319" s="650"/>
      <c r="U319" s="650"/>
      <c r="V319" s="650"/>
      <c r="W319" s="650"/>
      <c r="X319" s="650"/>
      <c r="Y319" s="650"/>
      <c r="Z319" s="650"/>
      <c r="AA319" s="650"/>
      <c r="AB319" s="650"/>
      <c r="AC319" s="650"/>
      <c r="AD319" s="650"/>
      <c r="AE319" s="650"/>
      <c r="AF319" s="650"/>
      <c r="AG319" s="650"/>
      <c r="AH319" s="650"/>
      <c r="AI319" s="650"/>
      <c r="AJ319" s="650"/>
      <c r="AK319" s="650"/>
      <c r="AL319" s="650"/>
      <c r="AM319" s="650"/>
      <c r="AN319" s="650"/>
      <c r="AO319" s="650"/>
      <c r="AP319" s="650"/>
      <c r="AQ319" s="650"/>
      <c r="AR319" s="650"/>
      <c r="AS319" s="652"/>
      <c r="AT319" s="650"/>
      <c r="AU319" s="650"/>
      <c r="AV319" s="650"/>
      <c r="AW319" s="650"/>
      <c r="AX319" s="650"/>
      <c r="AY319" s="650"/>
      <c r="AZ319" s="650"/>
      <c r="BA319" s="650"/>
    </row>
    <row r="320" spans="1:53">
      <c r="A320" s="650"/>
      <c r="B320" s="650"/>
      <c r="C320" s="650"/>
      <c r="D320" s="650"/>
      <c r="E320" s="650"/>
      <c r="F320" s="650"/>
      <c r="G320" s="650"/>
      <c r="H320" s="650"/>
      <c r="I320" s="650"/>
      <c r="J320" s="650"/>
      <c r="K320" s="650"/>
      <c r="L320" s="650"/>
      <c r="M320" s="650"/>
      <c r="N320" s="650"/>
      <c r="O320" s="650"/>
      <c r="P320" s="650"/>
      <c r="Q320" s="650"/>
      <c r="R320" s="650"/>
      <c r="S320" s="650"/>
      <c r="T320" s="650"/>
      <c r="U320" s="650"/>
      <c r="V320" s="650"/>
      <c r="W320" s="650"/>
      <c r="X320" s="650"/>
      <c r="Y320" s="650"/>
      <c r="Z320" s="650"/>
      <c r="AA320" s="650"/>
      <c r="AB320" s="650"/>
      <c r="AC320" s="650"/>
      <c r="AD320" s="650"/>
      <c r="AE320" s="650"/>
      <c r="AF320" s="650"/>
      <c r="AG320" s="650"/>
      <c r="AH320" s="650"/>
      <c r="AI320" s="650"/>
      <c r="AJ320" s="650"/>
      <c r="AK320" s="650"/>
      <c r="AL320" s="650"/>
      <c r="AM320" s="650"/>
      <c r="AN320" s="650"/>
      <c r="AO320" s="650"/>
      <c r="AP320" s="650"/>
      <c r="AQ320" s="650"/>
      <c r="AR320" s="650"/>
      <c r="AS320" s="652"/>
      <c r="AT320" s="650"/>
      <c r="AU320" s="650"/>
      <c r="AV320" s="650"/>
      <c r="AW320" s="650"/>
      <c r="AX320" s="650"/>
      <c r="AY320" s="650"/>
      <c r="AZ320" s="650"/>
      <c r="BA320" s="650"/>
    </row>
    <row r="321" spans="1:53">
      <c r="A321" s="650"/>
      <c r="B321" s="650"/>
      <c r="C321" s="650"/>
      <c r="D321" s="650"/>
      <c r="E321" s="650"/>
      <c r="F321" s="650"/>
      <c r="G321" s="650"/>
      <c r="H321" s="650"/>
      <c r="I321" s="650"/>
      <c r="J321" s="650"/>
      <c r="K321" s="650"/>
      <c r="L321" s="650"/>
      <c r="M321" s="650"/>
      <c r="N321" s="650"/>
      <c r="O321" s="650"/>
      <c r="P321" s="650"/>
      <c r="Q321" s="650"/>
      <c r="R321" s="650"/>
      <c r="S321" s="650"/>
      <c r="T321" s="650"/>
      <c r="U321" s="650"/>
      <c r="V321" s="650"/>
      <c r="W321" s="650"/>
      <c r="X321" s="650"/>
      <c r="Y321" s="650"/>
      <c r="Z321" s="650"/>
      <c r="AA321" s="650"/>
      <c r="AB321" s="650"/>
      <c r="AC321" s="650"/>
      <c r="AD321" s="650"/>
      <c r="AE321" s="650"/>
      <c r="AF321" s="650"/>
      <c r="AG321" s="650"/>
      <c r="AH321" s="650"/>
      <c r="AI321" s="650"/>
      <c r="AJ321" s="650"/>
      <c r="AK321" s="650"/>
      <c r="AL321" s="650"/>
      <c r="AM321" s="650"/>
      <c r="AN321" s="650"/>
      <c r="AO321" s="650"/>
      <c r="AP321" s="650"/>
      <c r="AQ321" s="650"/>
      <c r="AR321" s="650"/>
      <c r="AS321" s="652"/>
      <c r="AT321" s="650"/>
      <c r="AU321" s="650"/>
      <c r="AV321" s="650"/>
      <c r="AW321" s="650"/>
      <c r="AX321" s="650"/>
      <c r="AY321" s="650"/>
      <c r="AZ321" s="650"/>
      <c r="BA321" s="650"/>
    </row>
    <row r="322" spans="1:53">
      <c r="A322" s="650"/>
      <c r="B322" s="650"/>
      <c r="C322" s="650"/>
      <c r="D322" s="650"/>
      <c r="E322" s="650"/>
      <c r="F322" s="650"/>
      <c r="G322" s="650"/>
      <c r="H322" s="650"/>
      <c r="I322" s="650"/>
      <c r="J322" s="650"/>
      <c r="K322" s="650"/>
      <c r="L322" s="650"/>
      <c r="M322" s="650"/>
      <c r="N322" s="650"/>
      <c r="O322" s="650"/>
      <c r="P322" s="650"/>
      <c r="Q322" s="650"/>
      <c r="R322" s="650"/>
      <c r="S322" s="650"/>
      <c r="T322" s="650"/>
      <c r="U322" s="650"/>
      <c r="V322" s="650"/>
      <c r="W322" s="650"/>
      <c r="X322" s="650"/>
      <c r="Y322" s="650"/>
      <c r="Z322" s="650"/>
      <c r="AA322" s="650"/>
      <c r="AB322" s="650"/>
      <c r="AC322" s="650"/>
      <c r="AD322" s="650"/>
      <c r="AE322" s="650"/>
      <c r="AF322" s="650"/>
      <c r="AG322" s="650"/>
      <c r="AH322" s="650"/>
      <c r="AI322" s="650"/>
      <c r="AJ322" s="650"/>
      <c r="AK322" s="650"/>
      <c r="AL322" s="650"/>
      <c r="AM322" s="650"/>
      <c r="AN322" s="650"/>
      <c r="AO322" s="650"/>
      <c r="AP322" s="650"/>
      <c r="AQ322" s="650"/>
      <c r="AR322" s="650"/>
      <c r="AS322" s="652"/>
      <c r="AT322" s="650"/>
      <c r="AU322" s="650"/>
      <c r="AV322" s="650"/>
      <c r="AW322" s="650"/>
      <c r="AX322" s="650"/>
      <c r="AY322" s="650"/>
      <c r="AZ322" s="650"/>
      <c r="BA322" s="650"/>
    </row>
    <row r="323" spans="1:53">
      <c r="A323" s="650"/>
      <c r="B323" s="650"/>
      <c r="C323" s="650"/>
      <c r="D323" s="650"/>
      <c r="E323" s="650"/>
      <c r="F323" s="650"/>
      <c r="G323" s="650"/>
      <c r="H323" s="650"/>
      <c r="I323" s="650"/>
      <c r="J323" s="650"/>
      <c r="K323" s="650"/>
      <c r="L323" s="650"/>
      <c r="M323" s="650"/>
      <c r="N323" s="650"/>
      <c r="O323" s="650"/>
      <c r="P323" s="650"/>
      <c r="Q323" s="650"/>
      <c r="R323" s="650"/>
      <c r="S323" s="650"/>
      <c r="T323" s="650"/>
      <c r="U323" s="650"/>
      <c r="V323" s="650"/>
      <c r="W323" s="650"/>
      <c r="X323" s="650"/>
      <c r="Y323" s="650"/>
      <c r="Z323" s="650"/>
      <c r="AA323" s="650"/>
      <c r="AB323" s="650"/>
      <c r="AC323" s="650"/>
      <c r="AD323" s="650"/>
      <c r="AE323" s="650"/>
      <c r="AF323" s="650"/>
      <c r="AG323" s="650"/>
      <c r="AH323" s="650"/>
      <c r="AI323" s="650"/>
      <c r="AJ323" s="650"/>
      <c r="AK323" s="650"/>
      <c r="AL323" s="650"/>
      <c r="AM323" s="650"/>
      <c r="AN323" s="650"/>
      <c r="AO323" s="650"/>
      <c r="AP323" s="650"/>
      <c r="AQ323" s="650"/>
      <c r="AR323" s="650"/>
      <c r="AS323" s="652"/>
      <c r="AT323" s="650"/>
      <c r="AU323" s="650"/>
      <c r="AV323" s="650"/>
      <c r="AW323" s="650"/>
      <c r="AX323" s="650"/>
      <c r="AY323" s="650"/>
      <c r="AZ323" s="650"/>
      <c r="BA323" s="650"/>
    </row>
    <row r="324" spans="1:53">
      <c r="A324" s="650"/>
      <c r="B324" s="650"/>
      <c r="C324" s="650"/>
      <c r="D324" s="650"/>
      <c r="E324" s="650"/>
      <c r="F324" s="650"/>
      <c r="G324" s="650"/>
      <c r="H324" s="650"/>
      <c r="I324" s="650"/>
      <c r="J324" s="650"/>
      <c r="K324" s="650"/>
      <c r="L324" s="650"/>
      <c r="M324" s="650"/>
      <c r="N324" s="650"/>
      <c r="O324" s="650"/>
      <c r="P324" s="650"/>
      <c r="Q324" s="650"/>
      <c r="R324" s="650"/>
      <c r="S324" s="650"/>
      <c r="T324" s="650"/>
      <c r="U324" s="650"/>
      <c r="V324" s="650"/>
      <c r="W324" s="650"/>
      <c r="X324" s="650"/>
      <c r="Y324" s="650"/>
      <c r="Z324" s="650"/>
      <c r="AA324" s="650"/>
      <c r="AB324" s="650"/>
      <c r="AC324" s="650"/>
      <c r="AD324" s="650"/>
      <c r="AE324" s="650"/>
      <c r="AF324" s="650"/>
      <c r="AG324" s="650"/>
      <c r="AH324" s="650"/>
      <c r="AI324" s="650"/>
      <c r="AJ324" s="650"/>
      <c r="AK324" s="650"/>
      <c r="AL324" s="650"/>
      <c r="AM324" s="650"/>
      <c r="AN324" s="650"/>
      <c r="AO324" s="650"/>
      <c r="AP324" s="650"/>
      <c r="AQ324" s="650"/>
      <c r="AR324" s="650"/>
      <c r="AS324" s="652"/>
      <c r="AT324" s="650"/>
      <c r="AU324" s="650"/>
      <c r="AV324" s="650"/>
      <c r="AW324" s="650"/>
      <c r="AX324" s="650"/>
      <c r="AY324" s="650"/>
      <c r="AZ324" s="650"/>
      <c r="BA324" s="650"/>
    </row>
    <row r="325" spans="1:53">
      <c r="A325" s="650"/>
      <c r="B325" s="650"/>
      <c r="C325" s="650"/>
      <c r="D325" s="650"/>
      <c r="E325" s="650"/>
      <c r="F325" s="650"/>
      <c r="G325" s="650"/>
      <c r="H325" s="650"/>
      <c r="I325" s="650"/>
      <c r="J325" s="650"/>
      <c r="K325" s="650"/>
      <c r="L325" s="650"/>
      <c r="M325" s="650"/>
      <c r="N325" s="650"/>
      <c r="O325" s="650"/>
      <c r="P325" s="650"/>
      <c r="Q325" s="650"/>
      <c r="R325" s="650"/>
      <c r="S325" s="650"/>
      <c r="T325" s="650"/>
      <c r="U325" s="650"/>
      <c r="V325" s="650"/>
      <c r="W325" s="650"/>
      <c r="X325" s="650"/>
      <c r="Y325" s="650"/>
      <c r="Z325" s="650"/>
      <c r="AA325" s="650"/>
      <c r="AB325" s="650"/>
      <c r="AC325" s="650"/>
      <c r="AD325" s="650"/>
      <c r="AE325" s="650"/>
      <c r="AF325" s="650"/>
      <c r="AG325" s="650"/>
      <c r="AH325" s="650"/>
      <c r="AI325" s="650"/>
      <c r="AJ325" s="650"/>
      <c r="AK325" s="650"/>
      <c r="AL325" s="650"/>
      <c r="AM325" s="650"/>
      <c r="AN325" s="650"/>
      <c r="AO325" s="650"/>
      <c r="AP325" s="650"/>
      <c r="AQ325" s="650"/>
      <c r="AR325" s="650"/>
      <c r="AS325" s="652"/>
      <c r="AT325" s="650"/>
      <c r="AU325" s="650"/>
      <c r="AV325" s="650"/>
      <c r="AW325" s="650"/>
      <c r="AX325" s="650"/>
      <c r="AY325" s="650"/>
      <c r="AZ325" s="650"/>
      <c r="BA325" s="650"/>
    </row>
    <row r="326" spans="1:53">
      <c r="A326" s="650"/>
      <c r="B326" s="650"/>
      <c r="C326" s="650"/>
      <c r="D326" s="650"/>
      <c r="E326" s="650"/>
      <c r="F326" s="650"/>
      <c r="G326" s="650"/>
      <c r="H326" s="650"/>
      <c r="I326" s="650"/>
      <c r="J326" s="650"/>
      <c r="K326" s="650"/>
      <c r="L326" s="650"/>
      <c r="M326" s="650"/>
      <c r="N326" s="650"/>
      <c r="O326" s="650"/>
      <c r="P326" s="650"/>
      <c r="Q326" s="650"/>
      <c r="R326" s="650"/>
      <c r="S326" s="650"/>
      <c r="T326" s="650"/>
      <c r="U326" s="650"/>
      <c r="V326" s="650"/>
      <c r="W326" s="650"/>
      <c r="X326" s="650"/>
      <c r="Y326" s="650"/>
      <c r="Z326" s="650"/>
      <c r="AA326" s="650"/>
      <c r="AB326" s="650"/>
      <c r="AC326" s="650"/>
      <c r="AD326" s="650"/>
      <c r="AE326" s="650"/>
      <c r="AF326" s="650"/>
      <c r="AG326" s="650"/>
      <c r="AH326" s="650"/>
      <c r="AI326" s="650"/>
      <c r="AJ326" s="650"/>
      <c r="AK326" s="650"/>
      <c r="AL326" s="650"/>
      <c r="AM326" s="650"/>
      <c r="AN326" s="650"/>
      <c r="AO326" s="650"/>
      <c r="AP326" s="650"/>
      <c r="AQ326" s="650"/>
      <c r="AR326" s="650"/>
      <c r="AS326" s="652"/>
      <c r="AT326" s="650"/>
      <c r="AU326" s="650"/>
      <c r="AV326" s="650"/>
      <c r="AW326" s="650"/>
      <c r="AX326" s="650"/>
      <c r="AY326" s="650"/>
      <c r="AZ326" s="650"/>
      <c r="BA326" s="650"/>
    </row>
    <row r="327" spans="1:53">
      <c r="A327" s="650"/>
      <c r="B327" s="650"/>
      <c r="C327" s="650"/>
      <c r="D327" s="650"/>
      <c r="E327" s="650"/>
      <c r="F327" s="650"/>
      <c r="G327" s="650"/>
      <c r="H327" s="650"/>
      <c r="I327" s="650"/>
      <c r="J327" s="650"/>
      <c r="K327" s="650"/>
      <c r="L327" s="650"/>
      <c r="M327" s="650"/>
      <c r="N327" s="650"/>
      <c r="O327" s="650"/>
      <c r="P327" s="650"/>
      <c r="Q327" s="650"/>
      <c r="R327" s="650"/>
      <c r="S327" s="650"/>
      <c r="T327" s="650"/>
      <c r="U327" s="650"/>
      <c r="V327" s="650"/>
      <c r="W327" s="650"/>
      <c r="X327" s="650"/>
      <c r="Y327" s="650"/>
      <c r="Z327" s="650"/>
      <c r="AA327" s="650"/>
      <c r="AB327" s="650"/>
      <c r="AC327" s="650"/>
      <c r="AD327" s="650"/>
      <c r="AE327" s="650"/>
      <c r="AF327" s="650"/>
      <c r="AG327" s="650"/>
      <c r="AH327" s="650"/>
      <c r="AI327" s="650"/>
      <c r="AJ327" s="650"/>
      <c r="AK327" s="650"/>
      <c r="AL327" s="650"/>
      <c r="AM327" s="650"/>
      <c r="AN327" s="650"/>
      <c r="AO327" s="650"/>
      <c r="AP327" s="650"/>
      <c r="AQ327" s="650"/>
      <c r="AR327" s="650"/>
      <c r="AS327" s="652"/>
      <c r="AT327" s="650"/>
      <c r="AU327" s="650"/>
      <c r="AV327" s="650"/>
      <c r="AW327" s="650"/>
      <c r="AX327" s="650"/>
      <c r="AY327" s="650"/>
      <c r="AZ327" s="650"/>
      <c r="BA327" s="650"/>
    </row>
    <row r="328" spans="1:53">
      <c r="A328" s="650"/>
      <c r="B328" s="650"/>
      <c r="C328" s="650"/>
      <c r="D328" s="650"/>
      <c r="E328" s="650"/>
      <c r="F328" s="650"/>
      <c r="G328" s="650"/>
      <c r="H328" s="650"/>
      <c r="I328" s="650"/>
      <c r="J328" s="650"/>
      <c r="K328" s="650"/>
      <c r="L328" s="650"/>
      <c r="M328" s="650"/>
      <c r="N328" s="650"/>
      <c r="O328" s="650"/>
      <c r="P328" s="650"/>
      <c r="Q328" s="650"/>
      <c r="R328" s="650"/>
      <c r="S328" s="650"/>
      <c r="T328" s="650"/>
      <c r="U328" s="650"/>
      <c r="V328" s="650"/>
      <c r="W328" s="650"/>
      <c r="X328" s="650"/>
      <c r="Y328" s="650"/>
      <c r="Z328" s="650"/>
      <c r="AA328" s="650"/>
      <c r="AB328" s="650"/>
      <c r="AC328" s="650"/>
      <c r="AD328" s="650"/>
      <c r="AE328" s="650"/>
      <c r="AF328" s="650"/>
      <c r="AG328" s="650"/>
      <c r="AH328" s="650"/>
      <c r="AI328" s="650"/>
      <c r="AJ328" s="650"/>
      <c r="AK328" s="650"/>
      <c r="AL328" s="650"/>
      <c r="AM328" s="650"/>
      <c r="AN328" s="650"/>
      <c r="AO328" s="650"/>
      <c r="AP328" s="650"/>
      <c r="AQ328" s="650"/>
      <c r="AR328" s="650"/>
      <c r="AS328" s="652"/>
      <c r="AT328" s="650"/>
      <c r="AU328" s="650"/>
      <c r="AV328" s="650"/>
      <c r="AW328" s="650"/>
      <c r="AX328" s="650"/>
      <c r="AY328" s="650"/>
      <c r="AZ328" s="650"/>
      <c r="BA328" s="650"/>
    </row>
    <row r="329" spans="1:53">
      <c r="A329" s="650"/>
      <c r="B329" s="650"/>
      <c r="C329" s="650"/>
      <c r="D329" s="650"/>
      <c r="E329" s="650"/>
      <c r="F329" s="650"/>
      <c r="G329" s="650"/>
      <c r="H329" s="650"/>
      <c r="I329" s="650"/>
      <c r="J329" s="650"/>
      <c r="K329" s="650"/>
      <c r="L329" s="650"/>
      <c r="M329" s="650"/>
      <c r="N329" s="650"/>
      <c r="O329" s="650"/>
      <c r="P329" s="650"/>
      <c r="Q329" s="650"/>
      <c r="R329" s="650"/>
      <c r="S329" s="650"/>
      <c r="T329" s="650"/>
      <c r="U329" s="650"/>
      <c r="V329" s="650"/>
      <c r="W329" s="650"/>
      <c r="X329" s="650"/>
      <c r="Y329" s="650"/>
      <c r="Z329" s="650"/>
      <c r="AA329" s="650"/>
      <c r="AB329" s="650"/>
      <c r="AC329" s="650"/>
      <c r="AD329" s="650"/>
      <c r="AE329" s="650"/>
      <c r="AF329" s="650"/>
      <c r="AG329" s="650"/>
      <c r="AH329" s="650"/>
      <c r="AI329" s="650"/>
      <c r="AJ329" s="650"/>
      <c r="AK329" s="650"/>
      <c r="AL329" s="650"/>
      <c r="AM329" s="650"/>
      <c r="AN329" s="650"/>
      <c r="AO329" s="650"/>
      <c r="AP329" s="650"/>
      <c r="AQ329" s="650"/>
      <c r="AR329" s="650"/>
      <c r="AS329" s="652"/>
      <c r="AT329" s="650"/>
      <c r="AU329" s="650"/>
      <c r="AV329" s="650"/>
      <c r="AW329" s="650"/>
      <c r="AX329" s="650"/>
      <c r="AY329" s="650"/>
      <c r="AZ329" s="650"/>
      <c r="BA329" s="650"/>
    </row>
    <row r="330" spans="1:53">
      <c r="A330" s="650"/>
      <c r="B330" s="650"/>
      <c r="C330" s="650"/>
      <c r="D330" s="650"/>
      <c r="E330" s="650"/>
      <c r="F330" s="650"/>
      <c r="G330" s="650"/>
      <c r="H330" s="650"/>
      <c r="I330" s="650"/>
      <c r="J330" s="650"/>
      <c r="K330" s="650"/>
      <c r="L330" s="650"/>
      <c r="M330" s="650"/>
      <c r="N330" s="650"/>
      <c r="O330" s="650"/>
      <c r="P330" s="650"/>
      <c r="Q330" s="650"/>
      <c r="R330" s="650"/>
      <c r="S330" s="650"/>
      <c r="T330" s="650"/>
      <c r="U330" s="650"/>
      <c r="V330" s="650"/>
      <c r="W330" s="650"/>
      <c r="X330" s="650"/>
      <c r="Y330" s="650"/>
      <c r="Z330" s="650"/>
      <c r="AA330" s="650"/>
      <c r="AB330" s="650"/>
      <c r="AC330" s="650"/>
      <c r="AD330" s="650"/>
      <c r="AE330" s="650"/>
      <c r="AF330" s="650"/>
      <c r="AG330" s="650"/>
      <c r="AH330" s="650"/>
      <c r="AI330" s="650"/>
      <c r="AJ330" s="650"/>
      <c r="AK330" s="650"/>
      <c r="AL330" s="650"/>
      <c r="AM330" s="650"/>
      <c r="AN330" s="650"/>
      <c r="AO330" s="650"/>
      <c r="AP330" s="650"/>
      <c r="AQ330" s="650"/>
      <c r="AR330" s="650"/>
      <c r="AS330" s="652"/>
      <c r="AT330" s="650"/>
      <c r="AU330" s="650"/>
      <c r="AV330" s="650"/>
      <c r="AW330" s="650"/>
      <c r="AX330" s="650"/>
      <c r="AY330" s="650"/>
      <c r="AZ330" s="650"/>
      <c r="BA330" s="650"/>
    </row>
    <row r="331" spans="1:53">
      <c r="A331" s="650"/>
      <c r="B331" s="650"/>
      <c r="C331" s="650"/>
      <c r="D331" s="650"/>
      <c r="E331" s="650"/>
      <c r="F331" s="650"/>
      <c r="G331" s="650"/>
      <c r="H331" s="650"/>
      <c r="I331" s="650"/>
      <c r="J331" s="650"/>
      <c r="K331" s="650"/>
      <c r="L331" s="650"/>
      <c r="M331" s="650"/>
      <c r="N331" s="650"/>
      <c r="O331" s="650"/>
      <c r="P331" s="650"/>
      <c r="Q331" s="650"/>
      <c r="R331" s="650"/>
      <c r="S331" s="650"/>
      <c r="T331" s="650"/>
      <c r="U331" s="650"/>
      <c r="V331" s="650"/>
      <c r="W331" s="650"/>
      <c r="X331" s="650"/>
      <c r="Y331" s="650"/>
      <c r="Z331" s="650"/>
      <c r="AA331" s="650"/>
      <c r="AB331" s="650"/>
      <c r="AC331" s="650"/>
      <c r="AD331" s="650"/>
      <c r="AE331" s="650"/>
      <c r="AF331" s="650"/>
      <c r="AG331" s="650"/>
      <c r="AH331" s="650"/>
      <c r="AI331" s="650"/>
      <c r="AJ331" s="650"/>
      <c r="AK331" s="650"/>
      <c r="AL331" s="650"/>
      <c r="AM331" s="650"/>
      <c r="AN331" s="650"/>
      <c r="AO331" s="650"/>
      <c r="AP331" s="650"/>
      <c r="AQ331" s="650"/>
      <c r="AR331" s="650"/>
      <c r="AS331" s="652"/>
      <c r="AT331" s="650"/>
      <c r="AU331" s="650"/>
      <c r="AV331" s="650"/>
      <c r="AW331" s="650"/>
      <c r="AX331" s="650"/>
      <c r="AY331" s="650"/>
      <c r="AZ331" s="650"/>
      <c r="BA331" s="650"/>
    </row>
    <row r="332" spans="1:53">
      <c r="A332" s="650"/>
      <c r="B332" s="650"/>
      <c r="C332" s="650"/>
      <c r="D332" s="650"/>
      <c r="E332" s="650"/>
      <c r="F332" s="650"/>
      <c r="G332" s="650"/>
      <c r="H332" s="650"/>
      <c r="I332" s="650"/>
      <c r="J332" s="650"/>
      <c r="K332" s="650"/>
      <c r="L332" s="650"/>
      <c r="M332" s="650"/>
      <c r="N332" s="650"/>
      <c r="O332" s="650"/>
      <c r="P332" s="650"/>
      <c r="Q332" s="650"/>
      <c r="R332" s="650"/>
      <c r="S332" s="650"/>
      <c r="T332" s="650"/>
      <c r="U332" s="650"/>
      <c r="V332" s="650"/>
      <c r="W332" s="650"/>
      <c r="X332" s="650"/>
      <c r="Y332" s="650"/>
      <c r="Z332" s="650"/>
      <c r="AA332" s="650"/>
      <c r="AB332" s="650"/>
      <c r="AC332" s="650"/>
      <c r="AD332" s="650"/>
      <c r="AE332" s="650"/>
      <c r="AF332" s="650"/>
      <c r="AG332" s="650"/>
      <c r="AH332" s="650"/>
      <c r="AI332" s="650"/>
      <c r="AJ332" s="650"/>
      <c r="AK332" s="650"/>
      <c r="AL332" s="650"/>
      <c r="AM332" s="650"/>
      <c r="AN332" s="650"/>
      <c r="AO332" s="650"/>
      <c r="AP332" s="650"/>
      <c r="AQ332" s="650"/>
      <c r="AR332" s="650"/>
      <c r="AS332" s="652"/>
      <c r="AT332" s="650"/>
      <c r="AU332" s="650"/>
      <c r="AV332" s="650"/>
      <c r="AW332" s="650"/>
      <c r="AX332" s="650"/>
      <c r="AY332" s="650"/>
      <c r="AZ332" s="650"/>
      <c r="BA332" s="650"/>
    </row>
    <row r="333" spans="1:53">
      <c r="A333" s="650"/>
      <c r="B333" s="650"/>
      <c r="C333" s="650"/>
      <c r="D333" s="650"/>
      <c r="E333" s="650"/>
      <c r="F333" s="650"/>
      <c r="G333" s="650"/>
      <c r="H333" s="650"/>
      <c r="I333" s="650"/>
      <c r="J333" s="650"/>
      <c r="K333" s="650"/>
      <c r="L333" s="650"/>
      <c r="M333" s="650"/>
      <c r="N333" s="650"/>
      <c r="O333" s="650"/>
      <c r="P333" s="650"/>
      <c r="Q333" s="650"/>
      <c r="R333" s="650"/>
      <c r="S333" s="650"/>
      <c r="T333" s="650"/>
      <c r="U333" s="650"/>
      <c r="V333" s="650"/>
      <c r="W333" s="650"/>
      <c r="X333" s="650"/>
      <c r="Y333" s="650"/>
      <c r="Z333" s="650"/>
      <c r="AA333" s="650"/>
      <c r="AB333" s="650"/>
      <c r="AC333" s="650"/>
      <c r="AD333" s="650"/>
      <c r="AE333" s="650"/>
      <c r="AF333" s="650"/>
      <c r="AG333" s="650"/>
      <c r="AH333" s="650"/>
      <c r="AI333" s="650"/>
      <c r="AJ333" s="650"/>
      <c r="AK333" s="650"/>
      <c r="AL333" s="650"/>
      <c r="AM333" s="650"/>
      <c r="AN333" s="650"/>
      <c r="AO333" s="650"/>
      <c r="AP333" s="650"/>
      <c r="AQ333" s="650"/>
      <c r="AR333" s="650"/>
      <c r="AS333" s="652"/>
      <c r="AT333" s="650"/>
      <c r="AU333" s="650"/>
      <c r="AV333" s="650"/>
      <c r="AW333" s="650"/>
      <c r="AX333" s="650"/>
      <c r="AY333" s="650"/>
      <c r="AZ333" s="650"/>
      <c r="BA333" s="650"/>
    </row>
    <row r="334" spans="1:53">
      <c r="A334" s="650"/>
      <c r="B334" s="650"/>
      <c r="C334" s="650"/>
      <c r="D334" s="650"/>
      <c r="E334" s="650"/>
      <c r="F334" s="650"/>
      <c r="G334" s="650"/>
      <c r="H334" s="650"/>
      <c r="I334" s="650"/>
      <c r="J334" s="650"/>
      <c r="K334" s="650"/>
      <c r="L334" s="650"/>
      <c r="M334" s="650"/>
      <c r="N334" s="650"/>
      <c r="O334" s="650"/>
      <c r="P334" s="650"/>
      <c r="Q334" s="650"/>
      <c r="R334" s="650"/>
      <c r="S334" s="650"/>
      <c r="T334" s="650"/>
      <c r="U334" s="650"/>
      <c r="V334" s="650"/>
      <c r="W334" s="650"/>
      <c r="X334" s="650"/>
      <c r="Y334" s="650"/>
      <c r="Z334" s="650"/>
      <c r="AA334" s="650"/>
      <c r="AB334" s="650"/>
      <c r="AC334" s="650"/>
      <c r="AD334" s="650"/>
      <c r="AE334" s="650"/>
      <c r="AF334" s="650"/>
      <c r="AG334" s="650"/>
      <c r="AH334" s="650"/>
      <c r="AI334" s="650"/>
      <c r="AJ334" s="650"/>
      <c r="AK334" s="650"/>
      <c r="AL334" s="650"/>
      <c r="AM334" s="650"/>
      <c r="AN334" s="650"/>
      <c r="AO334" s="650"/>
      <c r="AP334" s="650"/>
      <c r="AQ334" s="650"/>
      <c r="AR334" s="650"/>
      <c r="AS334" s="652"/>
      <c r="AT334" s="650"/>
      <c r="AU334" s="650"/>
      <c r="AV334" s="650"/>
      <c r="AW334" s="650"/>
      <c r="AX334" s="650"/>
      <c r="AY334" s="650"/>
      <c r="AZ334" s="650"/>
      <c r="BA334" s="650"/>
    </row>
    <row r="335" spans="1:53">
      <c r="A335" s="650"/>
      <c r="B335" s="650"/>
      <c r="C335" s="650"/>
      <c r="D335" s="650"/>
      <c r="E335" s="650"/>
      <c r="F335" s="650"/>
      <c r="G335" s="650"/>
      <c r="H335" s="650"/>
      <c r="I335" s="650"/>
      <c r="J335" s="650"/>
      <c r="K335" s="650"/>
      <c r="L335" s="650"/>
      <c r="M335" s="650"/>
      <c r="N335" s="650"/>
      <c r="O335" s="650"/>
      <c r="P335" s="650"/>
      <c r="Q335" s="650"/>
      <c r="R335" s="650"/>
      <c r="S335" s="650"/>
      <c r="T335" s="650"/>
      <c r="U335" s="650"/>
      <c r="V335" s="650"/>
      <c r="W335" s="650"/>
      <c r="X335" s="650"/>
      <c r="Y335" s="650"/>
      <c r="Z335" s="650"/>
      <c r="AA335" s="650"/>
      <c r="AB335" s="650"/>
      <c r="AC335" s="650"/>
      <c r="AD335" s="650"/>
      <c r="AE335" s="650"/>
      <c r="AF335" s="650"/>
      <c r="AG335" s="650"/>
      <c r="AH335" s="650"/>
      <c r="AI335" s="650"/>
      <c r="AJ335" s="650"/>
      <c r="AK335" s="650"/>
      <c r="AL335" s="650"/>
      <c r="AM335" s="650"/>
      <c r="AN335" s="650"/>
      <c r="AO335" s="650"/>
      <c r="AP335" s="650"/>
      <c r="AQ335" s="650"/>
      <c r="AR335" s="650"/>
      <c r="AS335" s="652"/>
      <c r="AT335" s="650"/>
      <c r="AU335" s="650"/>
      <c r="AV335" s="650"/>
      <c r="AW335" s="650"/>
      <c r="AX335" s="650"/>
      <c r="AY335" s="650"/>
      <c r="AZ335" s="650"/>
      <c r="BA335" s="650"/>
    </row>
    <row r="336" spans="1:53">
      <c r="A336" s="650"/>
      <c r="B336" s="650"/>
      <c r="C336" s="650"/>
      <c r="D336" s="650"/>
      <c r="E336" s="650"/>
      <c r="F336" s="650"/>
      <c r="G336" s="650"/>
      <c r="H336" s="650"/>
      <c r="I336" s="650"/>
      <c r="J336" s="650"/>
      <c r="K336" s="650"/>
      <c r="L336" s="650"/>
      <c r="M336" s="650"/>
      <c r="N336" s="650"/>
      <c r="O336" s="650"/>
      <c r="P336" s="650"/>
      <c r="Q336" s="650"/>
      <c r="R336" s="650"/>
      <c r="S336" s="650"/>
      <c r="T336" s="650"/>
      <c r="U336" s="650"/>
      <c r="V336" s="650"/>
      <c r="W336" s="650"/>
      <c r="X336" s="650"/>
      <c r="Y336" s="650"/>
      <c r="Z336" s="650"/>
      <c r="AA336" s="650"/>
      <c r="AB336" s="650"/>
      <c r="AC336" s="650"/>
      <c r="AD336" s="650"/>
      <c r="AE336" s="650"/>
      <c r="AF336" s="650"/>
      <c r="AG336" s="650"/>
      <c r="AH336" s="650"/>
      <c r="AI336" s="650"/>
      <c r="AJ336" s="650"/>
      <c r="AK336" s="650"/>
      <c r="AL336" s="650"/>
      <c r="AM336" s="650"/>
      <c r="AN336" s="650"/>
      <c r="AO336" s="650"/>
      <c r="AP336" s="650"/>
      <c r="AQ336" s="650"/>
      <c r="AR336" s="650"/>
      <c r="AS336" s="652"/>
      <c r="AT336" s="650"/>
      <c r="AU336" s="650"/>
      <c r="AV336" s="650"/>
      <c r="AW336" s="650"/>
      <c r="AX336" s="650"/>
      <c r="AY336" s="650"/>
      <c r="AZ336" s="650"/>
      <c r="BA336" s="650"/>
    </row>
    <row r="337" spans="1:53">
      <c r="A337" s="650"/>
      <c r="B337" s="650"/>
      <c r="C337" s="650"/>
      <c r="D337" s="650"/>
      <c r="E337" s="650"/>
      <c r="F337" s="650"/>
      <c r="G337" s="650"/>
      <c r="H337" s="650"/>
      <c r="I337" s="650"/>
      <c r="J337" s="650"/>
      <c r="K337" s="650"/>
      <c r="L337" s="650"/>
      <c r="M337" s="650"/>
      <c r="N337" s="650"/>
      <c r="O337" s="650"/>
      <c r="P337" s="650"/>
      <c r="Q337" s="650"/>
      <c r="R337" s="650"/>
      <c r="S337" s="650"/>
      <c r="T337" s="650"/>
      <c r="U337" s="650"/>
      <c r="V337" s="650"/>
      <c r="W337" s="650"/>
      <c r="X337" s="650"/>
      <c r="Y337" s="650"/>
      <c r="Z337" s="650"/>
      <c r="AA337" s="650"/>
      <c r="AB337" s="650"/>
      <c r="AC337" s="650"/>
      <c r="AD337" s="650"/>
      <c r="AE337" s="650"/>
      <c r="AF337" s="650"/>
      <c r="AG337" s="650"/>
      <c r="AH337" s="650"/>
      <c r="AI337" s="650"/>
      <c r="AJ337" s="650"/>
      <c r="AK337" s="650"/>
      <c r="AL337" s="650"/>
      <c r="AM337" s="650"/>
      <c r="AN337" s="650"/>
      <c r="AO337" s="650"/>
      <c r="AP337" s="650"/>
      <c r="AQ337" s="650"/>
      <c r="AR337" s="650"/>
      <c r="AS337" s="652"/>
      <c r="AT337" s="650"/>
      <c r="AU337" s="650"/>
      <c r="AV337" s="650"/>
      <c r="AW337" s="650"/>
      <c r="AX337" s="650"/>
      <c r="AY337" s="650"/>
      <c r="AZ337" s="650"/>
      <c r="BA337" s="650"/>
    </row>
    <row r="338" spans="1:53">
      <c r="A338" s="650"/>
      <c r="B338" s="650"/>
      <c r="C338" s="650"/>
      <c r="D338" s="650"/>
      <c r="E338" s="650"/>
      <c r="F338" s="650"/>
      <c r="G338" s="650"/>
      <c r="H338" s="650"/>
      <c r="I338" s="650"/>
      <c r="J338" s="650"/>
      <c r="K338" s="650"/>
      <c r="L338" s="650"/>
      <c r="M338" s="650"/>
      <c r="N338" s="650"/>
      <c r="O338" s="650"/>
      <c r="P338" s="650"/>
      <c r="Q338" s="650"/>
      <c r="R338" s="650"/>
      <c r="S338" s="650"/>
      <c r="T338" s="650"/>
      <c r="U338" s="650"/>
      <c r="V338" s="650"/>
      <c r="W338" s="650"/>
      <c r="X338" s="650"/>
      <c r="Y338" s="650"/>
      <c r="Z338" s="650"/>
      <c r="AA338" s="650"/>
      <c r="AB338" s="650"/>
      <c r="AC338" s="650"/>
      <c r="AD338" s="650"/>
      <c r="AE338" s="650"/>
      <c r="AF338" s="650"/>
      <c r="AG338" s="650"/>
      <c r="AH338" s="650"/>
      <c r="AI338" s="650"/>
      <c r="AJ338" s="650"/>
      <c r="AK338" s="650"/>
      <c r="AL338" s="650"/>
      <c r="AM338" s="650"/>
      <c r="AN338" s="650"/>
      <c r="AO338" s="650"/>
      <c r="AP338" s="650"/>
      <c r="AQ338" s="650"/>
      <c r="AR338" s="650"/>
      <c r="AS338" s="652"/>
      <c r="AT338" s="650"/>
      <c r="AU338" s="650"/>
      <c r="AV338" s="650"/>
      <c r="AW338" s="650"/>
      <c r="AX338" s="650"/>
      <c r="AY338" s="650"/>
      <c r="AZ338" s="650"/>
      <c r="BA338" s="650"/>
    </row>
    <row r="339" spans="1:53">
      <c r="A339" s="650"/>
      <c r="B339" s="650"/>
      <c r="C339" s="650"/>
      <c r="D339" s="650"/>
      <c r="E339" s="650"/>
      <c r="F339" s="650"/>
      <c r="G339" s="650"/>
      <c r="H339" s="650"/>
      <c r="I339" s="650"/>
      <c r="J339" s="650"/>
      <c r="K339" s="650"/>
      <c r="L339" s="650"/>
      <c r="M339" s="650"/>
      <c r="N339" s="650"/>
      <c r="O339" s="650"/>
      <c r="P339" s="650"/>
      <c r="Q339" s="650"/>
      <c r="R339" s="650"/>
      <c r="S339" s="650"/>
      <c r="T339" s="650"/>
      <c r="U339" s="650"/>
      <c r="V339" s="650"/>
      <c r="W339" s="650"/>
      <c r="X339" s="650"/>
      <c r="Y339" s="650"/>
      <c r="Z339" s="650"/>
      <c r="AA339" s="650"/>
      <c r="AB339" s="650"/>
      <c r="AC339" s="650"/>
      <c r="AD339" s="650"/>
      <c r="AE339" s="650"/>
      <c r="AF339" s="650"/>
      <c r="AG339" s="650"/>
      <c r="AH339" s="650"/>
      <c r="AI339" s="650"/>
      <c r="AJ339" s="650"/>
      <c r="AK339" s="650"/>
      <c r="AL339" s="650"/>
      <c r="AM339" s="650"/>
      <c r="AN339" s="650"/>
      <c r="AO339" s="650"/>
      <c r="AP339" s="650"/>
      <c r="AQ339" s="650"/>
      <c r="AR339" s="650"/>
      <c r="AS339" s="652"/>
      <c r="AT339" s="650"/>
      <c r="AU339" s="650"/>
      <c r="AV339" s="650"/>
      <c r="AW339" s="650"/>
      <c r="AX339" s="650"/>
      <c r="AY339" s="650"/>
      <c r="AZ339" s="650"/>
      <c r="BA339" s="650"/>
    </row>
    <row r="340" spans="1:53">
      <c r="A340" s="650"/>
      <c r="B340" s="650"/>
      <c r="C340" s="650"/>
      <c r="D340" s="650"/>
      <c r="E340" s="650"/>
      <c r="F340" s="650"/>
      <c r="G340" s="650"/>
      <c r="H340" s="650"/>
      <c r="I340" s="650"/>
      <c r="J340" s="650"/>
      <c r="K340" s="650"/>
      <c r="L340" s="650"/>
      <c r="M340" s="650"/>
      <c r="N340" s="650"/>
      <c r="O340" s="650"/>
      <c r="P340" s="650"/>
      <c r="Q340" s="650"/>
      <c r="R340" s="650"/>
      <c r="S340" s="650"/>
      <c r="T340" s="650"/>
      <c r="U340" s="650"/>
      <c r="V340" s="650"/>
      <c r="W340" s="650"/>
      <c r="X340" s="650"/>
      <c r="Y340" s="650"/>
      <c r="Z340" s="650"/>
      <c r="AA340" s="650"/>
      <c r="AB340" s="650"/>
      <c r="AC340" s="650"/>
      <c r="AD340" s="650"/>
      <c r="AE340" s="650"/>
      <c r="AF340" s="650"/>
      <c r="AG340" s="650"/>
      <c r="AH340" s="650"/>
      <c r="AI340" s="650"/>
      <c r="AJ340" s="650"/>
      <c r="AK340" s="650"/>
      <c r="AL340" s="650"/>
      <c r="AM340" s="650"/>
      <c r="AN340" s="650"/>
      <c r="AO340" s="650"/>
      <c r="AP340" s="650"/>
      <c r="AQ340" s="650"/>
      <c r="AR340" s="650"/>
      <c r="AS340" s="652"/>
      <c r="AT340" s="650"/>
      <c r="AU340" s="650"/>
      <c r="AV340" s="650"/>
      <c r="AW340" s="650"/>
      <c r="AX340" s="650"/>
      <c r="AY340" s="650"/>
      <c r="AZ340" s="650"/>
      <c r="BA340" s="650"/>
    </row>
    <row r="341" spans="1:53">
      <c r="A341" s="650"/>
      <c r="B341" s="650"/>
      <c r="C341" s="650"/>
      <c r="D341" s="650"/>
      <c r="E341" s="650"/>
      <c r="F341" s="650"/>
      <c r="G341" s="650"/>
      <c r="H341" s="650"/>
      <c r="I341" s="650"/>
      <c r="J341" s="650"/>
      <c r="K341" s="650"/>
      <c r="L341" s="650"/>
      <c r="M341" s="650"/>
      <c r="N341" s="650"/>
      <c r="O341" s="650"/>
      <c r="P341" s="650"/>
      <c r="Q341" s="650"/>
      <c r="R341" s="650"/>
      <c r="S341" s="650"/>
      <c r="T341" s="650"/>
      <c r="U341" s="650"/>
      <c r="V341" s="650"/>
      <c r="W341" s="650"/>
      <c r="X341" s="650"/>
      <c r="Y341" s="650"/>
      <c r="Z341" s="650"/>
      <c r="AA341" s="650"/>
      <c r="AB341" s="650"/>
      <c r="AC341" s="650"/>
      <c r="AD341" s="650"/>
      <c r="AE341" s="650"/>
      <c r="AF341" s="650"/>
      <c r="AG341" s="650"/>
      <c r="AH341" s="650"/>
      <c r="AI341" s="650"/>
      <c r="AJ341" s="650"/>
      <c r="AK341" s="650"/>
      <c r="AL341" s="650"/>
      <c r="AM341" s="650"/>
      <c r="AN341" s="650"/>
      <c r="AO341" s="650"/>
      <c r="AP341" s="650"/>
      <c r="AQ341" s="650"/>
      <c r="AR341" s="650"/>
      <c r="AS341" s="652"/>
      <c r="AT341" s="650"/>
      <c r="AU341" s="650"/>
      <c r="AV341" s="650"/>
      <c r="AW341" s="650"/>
      <c r="AX341" s="650"/>
      <c r="AY341" s="650"/>
      <c r="AZ341" s="650"/>
      <c r="BA341" s="650"/>
    </row>
    <row r="342" spans="1:53">
      <c r="A342" s="650"/>
      <c r="B342" s="650"/>
      <c r="C342" s="650"/>
      <c r="D342" s="650"/>
      <c r="E342" s="650"/>
      <c r="F342" s="650"/>
      <c r="G342" s="650"/>
      <c r="H342" s="650"/>
      <c r="I342" s="650"/>
      <c r="J342" s="650"/>
      <c r="K342" s="650"/>
      <c r="L342" s="650"/>
      <c r="M342" s="650"/>
      <c r="N342" s="650"/>
      <c r="O342" s="650"/>
      <c r="P342" s="650"/>
      <c r="Q342" s="650"/>
      <c r="R342" s="650"/>
      <c r="S342" s="650"/>
      <c r="T342" s="650"/>
      <c r="U342" s="650"/>
      <c r="V342" s="650"/>
      <c r="W342" s="650"/>
      <c r="X342" s="650"/>
      <c r="Y342" s="650"/>
      <c r="Z342" s="650"/>
      <c r="AA342" s="650"/>
      <c r="AB342" s="650"/>
      <c r="AC342" s="650"/>
      <c r="AD342" s="650"/>
      <c r="AE342" s="650"/>
      <c r="AF342" s="650"/>
      <c r="AG342" s="650"/>
      <c r="AH342" s="650"/>
      <c r="AI342" s="650"/>
      <c r="AJ342" s="650"/>
      <c r="AK342" s="650"/>
      <c r="AL342" s="650"/>
      <c r="AM342" s="650"/>
      <c r="AN342" s="650"/>
      <c r="AO342" s="650"/>
      <c r="AP342" s="650"/>
      <c r="AQ342" s="650"/>
      <c r="AR342" s="650"/>
      <c r="AS342" s="652"/>
      <c r="AT342" s="650"/>
      <c r="AU342" s="650"/>
      <c r="AV342" s="650"/>
      <c r="AW342" s="650"/>
      <c r="AX342" s="650"/>
      <c r="AY342" s="650"/>
      <c r="AZ342" s="650"/>
      <c r="BA342" s="650"/>
    </row>
    <row r="343" spans="1:53">
      <c r="A343" s="650"/>
      <c r="B343" s="650"/>
      <c r="C343" s="650"/>
      <c r="D343" s="650"/>
      <c r="E343" s="650"/>
      <c r="F343" s="650"/>
      <c r="G343" s="650"/>
      <c r="H343" s="650"/>
      <c r="I343" s="650"/>
      <c r="J343" s="650"/>
      <c r="K343" s="650"/>
      <c r="L343" s="650"/>
      <c r="M343" s="650"/>
      <c r="N343" s="650"/>
      <c r="O343" s="650"/>
      <c r="P343" s="650"/>
      <c r="Q343" s="650"/>
      <c r="R343" s="650"/>
      <c r="S343" s="650"/>
      <c r="T343" s="650"/>
      <c r="U343" s="650"/>
      <c r="V343" s="650"/>
      <c r="W343" s="650"/>
      <c r="X343" s="650"/>
      <c r="Y343" s="650"/>
      <c r="Z343" s="650"/>
      <c r="AA343" s="650"/>
      <c r="AB343" s="650"/>
      <c r="AC343" s="650"/>
      <c r="AD343" s="650"/>
      <c r="AE343" s="650"/>
      <c r="AF343" s="650"/>
      <c r="AG343" s="650"/>
      <c r="AH343" s="650"/>
      <c r="AI343" s="650"/>
      <c r="AJ343" s="650"/>
      <c r="AK343" s="650"/>
      <c r="AL343" s="650"/>
      <c r="AM343" s="650"/>
      <c r="AN343" s="650"/>
      <c r="AO343" s="650"/>
      <c r="AP343" s="650"/>
      <c r="AQ343" s="650"/>
      <c r="AR343" s="650"/>
      <c r="AS343" s="652"/>
      <c r="AT343" s="650"/>
      <c r="AU343" s="650"/>
      <c r="AV343" s="650"/>
      <c r="AW343" s="650"/>
      <c r="AX343" s="650"/>
      <c r="AY343" s="650"/>
      <c r="AZ343" s="650"/>
      <c r="BA343" s="650"/>
    </row>
    <row r="344" spans="1:53">
      <c r="A344" s="650"/>
      <c r="B344" s="650"/>
      <c r="C344" s="650"/>
      <c r="D344" s="650"/>
      <c r="E344" s="650"/>
      <c r="F344" s="650"/>
      <c r="G344" s="650"/>
      <c r="H344" s="650"/>
      <c r="I344" s="650"/>
      <c r="J344" s="650"/>
      <c r="K344" s="650"/>
      <c r="L344" s="650"/>
      <c r="M344" s="650"/>
      <c r="N344" s="650"/>
      <c r="O344" s="650"/>
      <c r="P344" s="650"/>
      <c r="Q344" s="650"/>
      <c r="R344" s="650"/>
      <c r="S344" s="650"/>
      <c r="T344" s="650"/>
      <c r="U344" s="650"/>
      <c r="V344" s="650"/>
      <c r="W344" s="650"/>
      <c r="X344" s="650"/>
      <c r="Y344" s="650"/>
      <c r="Z344" s="650"/>
      <c r="AA344" s="650"/>
      <c r="AB344" s="650"/>
      <c r="AC344" s="650"/>
      <c r="AD344" s="650"/>
      <c r="AE344" s="650"/>
      <c r="AF344" s="650"/>
      <c r="AG344" s="650"/>
      <c r="AH344" s="650"/>
      <c r="AI344" s="650"/>
      <c r="AJ344" s="650"/>
      <c r="AK344" s="650"/>
      <c r="AL344" s="650"/>
      <c r="AM344" s="650"/>
      <c r="AN344" s="650"/>
      <c r="AO344" s="650"/>
      <c r="AP344" s="650"/>
      <c r="AQ344" s="650"/>
      <c r="AR344" s="650"/>
      <c r="AS344" s="652"/>
      <c r="AT344" s="650"/>
      <c r="AU344" s="650"/>
      <c r="AV344" s="650"/>
      <c r="AW344" s="650"/>
      <c r="AX344" s="650"/>
      <c r="AY344" s="650"/>
      <c r="AZ344" s="650"/>
      <c r="BA344" s="650"/>
    </row>
    <row r="345" spans="1:53">
      <c r="A345" s="650"/>
      <c r="B345" s="650"/>
      <c r="C345" s="650"/>
      <c r="D345" s="650"/>
      <c r="E345" s="650"/>
      <c r="F345" s="650"/>
      <c r="G345" s="650"/>
      <c r="H345" s="650"/>
      <c r="I345" s="650"/>
      <c r="J345" s="650"/>
      <c r="K345" s="650"/>
      <c r="L345" s="650"/>
      <c r="M345" s="650"/>
      <c r="N345" s="650"/>
      <c r="O345" s="650"/>
      <c r="P345" s="650"/>
      <c r="Q345" s="650"/>
      <c r="R345" s="650"/>
      <c r="S345" s="650"/>
      <c r="T345" s="650"/>
      <c r="U345" s="650"/>
      <c r="V345" s="650"/>
      <c r="W345" s="650"/>
      <c r="X345" s="650"/>
      <c r="Y345" s="650"/>
      <c r="Z345" s="650"/>
      <c r="AA345" s="650"/>
      <c r="AB345" s="650"/>
      <c r="AC345" s="650"/>
      <c r="AD345" s="650"/>
      <c r="AE345" s="650"/>
      <c r="AF345" s="650"/>
      <c r="AG345" s="650"/>
      <c r="AH345" s="650"/>
      <c r="AI345" s="650"/>
      <c r="AJ345" s="650"/>
      <c r="AK345" s="650"/>
      <c r="AL345" s="650"/>
      <c r="AM345" s="650"/>
      <c r="AN345" s="650"/>
      <c r="AO345" s="650"/>
      <c r="AP345" s="650"/>
      <c r="AQ345" s="650"/>
      <c r="AR345" s="650"/>
      <c r="AS345" s="652"/>
      <c r="AT345" s="650"/>
      <c r="AU345" s="650"/>
      <c r="AV345" s="650"/>
      <c r="AW345" s="650"/>
      <c r="AX345" s="650"/>
      <c r="AY345" s="650"/>
      <c r="AZ345" s="650"/>
      <c r="BA345" s="650"/>
    </row>
    <row r="346" spans="1:53">
      <c r="A346" s="650"/>
      <c r="B346" s="650"/>
      <c r="C346" s="650"/>
      <c r="D346" s="650"/>
      <c r="E346" s="650"/>
      <c r="F346" s="650"/>
      <c r="G346" s="650"/>
      <c r="H346" s="650"/>
      <c r="I346" s="650"/>
      <c r="J346" s="650"/>
      <c r="K346" s="650"/>
      <c r="L346" s="650"/>
      <c r="M346" s="650"/>
      <c r="N346" s="650"/>
      <c r="O346" s="650"/>
      <c r="P346" s="650"/>
      <c r="Q346" s="650"/>
      <c r="R346" s="650"/>
      <c r="S346" s="650"/>
      <c r="T346" s="650"/>
      <c r="U346" s="650"/>
      <c r="V346" s="650"/>
      <c r="W346" s="650"/>
      <c r="X346" s="650"/>
      <c r="Y346" s="650"/>
      <c r="Z346" s="650"/>
      <c r="AA346" s="650"/>
      <c r="AB346" s="650"/>
      <c r="AC346" s="650"/>
      <c r="AD346" s="650"/>
      <c r="AE346" s="650"/>
      <c r="AF346" s="650"/>
      <c r="AG346" s="650"/>
      <c r="AH346" s="650"/>
      <c r="AI346" s="650"/>
      <c r="AJ346" s="650"/>
      <c r="AK346" s="650"/>
      <c r="AL346" s="650"/>
      <c r="AM346" s="650"/>
      <c r="AN346" s="650"/>
      <c r="AO346" s="650"/>
      <c r="AP346" s="650"/>
      <c r="AQ346" s="650"/>
      <c r="AR346" s="650"/>
      <c r="AS346" s="652"/>
      <c r="AT346" s="650"/>
      <c r="AU346" s="650"/>
      <c r="AV346" s="650"/>
      <c r="AW346" s="650"/>
      <c r="AX346" s="650"/>
      <c r="AY346" s="650"/>
      <c r="AZ346" s="650"/>
      <c r="BA346" s="650"/>
    </row>
    <row r="347" spans="1:53">
      <c r="A347" s="650"/>
      <c r="B347" s="650"/>
      <c r="C347" s="650"/>
      <c r="D347" s="650"/>
      <c r="E347" s="650"/>
      <c r="F347" s="650"/>
      <c r="G347" s="650"/>
      <c r="H347" s="650"/>
      <c r="I347" s="650"/>
      <c r="J347" s="650"/>
      <c r="K347" s="650"/>
      <c r="L347" s="650"/>
      <c r="M347" s="650"/>
      <c r="N347" s="650"/>
      <c r="O347" s="650"/>
      <c r="P347" s="650"/>
      <c r="Q347" s="650"/>
      <c r="R347" s="650"/>
      <c r="S347" s="650"/>
      <c r="T347" s="650"/>
      <c r="U347" s="650"/>
      <c r="V347" s="650"/>
      <c r="W347" s="650"/>
      <c r="X347" s="650"/>
      <c r="Y347" s="650"/>
      <c r="Z347" s="650"/>
      <c r="AA347" s="650"/>
      <c r="AB347" s="650"/>
      <c r="AC347" s="650"/>
      <c r="AD347" s="650"/>
      <c r="AE347" s="650"/>
      <c r="AF347" s="650"/>
      <c r="AG347" s="650"/>
      <c r="AH347" s="650"/>
      <c r="AI347" s="650"/>
      <c r="AJ347" s="650"/>
      <c r="AK347" s="650"/>
      <c r="AL347" s="650"/>
      <c r="AM347" s="650"/>
      <c r="AN347" s="650"/>
      <c r="AO347" s="650"/>
      <c r="AP347" s="650"/>
      <c r="AQ347" s="650"/>
      <c r="AR347" s="650"/>
      <c r="AS347" s="652"/>
      <c r="AT347" s="650"/>
      <c r="AU347" s="650"/>
      <c r="AV347" s="650"/>
      <c r="AW347" s="650"/>
      <c r="AX347" s="650"/>
      <c r="AY347" s="650"/>
      <c r="AZ347" s="650"/>
      <c r="BA347" s="650"/>
    </row>
    <row r="348" spans="1:53">
      <c r="A348" s="650"/>
      <c r="B348" s="650"/>
      <c r="C348" s="650"/>
      <c r="D348" s="650"/>
      <c r="E348" s="650"/>
      <c r="F348" s="650"/>
      <c r="G348" s="650"/>
      <c r="H348" s="650"/>
      <c r="I348" s="650"/>
      <c r="J348" s="650"/>
      <c r="K348" s="650"/>
      <c r="L348" s="650"/>
      <c r="M348" s="650"/>
      <c r="N348" s="650"/>
      <c r="O348" s="650"/>
      <c r="P348" s="650"/>
      <c r="Q348" s="650"/>
      <c r="R348" s="650"/>
      <c r="S348" s="650"/>
      <c r="T348" s="650"/>
      <c r="U348" s="650"/>
      <c r="V348" s="650"/>
      <c r="W348" s="650"/>
      <c r="X348" s="650"/>
      <c r="Y348" s="650"/>
      <c r="Z348" s="650"/>
      <c r="AA348" s="650"/>
      <c r="AB348" s="650"/>
      <c r="AC348" s="650"/>
      <c r="AD348" s="650"/>
      <c r="AE348" s="650"/>
      <c r="AF348" s="650"/>
      <c r="AG348" s="650"/>
      <c r="AH348" s="650"/>
      <c r="AI348" s="650"/>
      <c r="AJ348" s="650"/>
      <c r="AK348" s="650"/>
      <c r="AL348" s="650"/>
      <c r="AM348" s="650"/>
      <c r="AN348" s="650"/>
      <c r="AO348" s="650"/>
      <c r="AP348" s="650"/>
      <c r="AQ348" s="650"/>
      <c r="AR348" s="650"/>
      <c r="AS348" s="652"/>
      <c r="AT348" s="650"/>
      <c r="AU348" s="650"/>
      <c r="AV348" s="650"/>
      <c r="AW348" s="650"/>
      <c r="AX348" s="650"/>
      <c r="AY348" s="650"/>
      <c r="AZ348" s="650"/>
      <c r="BA348" s="650"/>
    </row>
    <row r="349" spans="1:53">
      <c r="A349" s="650"/>
      <c r="B349" s="650"/>
      <c r="C349" s="650"/>
      <c r="D349" s="650"/>
      <c r="E349" s="650"/>
      <c r="F349" s="650"/>
      <c r="G349" s="650"/>
      <c r="H349" s="650"/>
      <c r="I349" s="650"/>
      <c r="J349" s="650"/>
      <c r="K349" s="650"/>
      <c r="L349" s="650"/>
      <c r="M349" s="650"/>
      <c r="N349" s="650"/>
      <c r="O349" s="650"/>
      <c r="P349" s="650"/>
      <c r="Q349" s="650"/>
      <c r="R349" s="650"/>
      <c r="S349" s="650"/>
      <c r="T349" s="650"/>
      <c r="U349" s="650"/>
      <c r="V349" s="650"/>
      <c r="W349" s="650"/>
      <c r="X349" s="650"/>
      <c r="Y349" s="650"/>
      <c r="Z349" s="650"/>
      <c r="AA349" s="650"/>
      <c r="AB349" s="650"/>
      <c r="AC349" s="650"/>
      <c r="AD349" s="650"/>
      <c r="AE349" s="650"/>
      <c r="AF349" s="650"/>
      <c r="AG349" s="650"/>
      <c r="AH349" s="650"/>
      <c r="AI349" s="650"/>
      <c r="AJ349" s="650"/>
      <c r="AK349" s="650"/>
      <c r="AL349" s="650"/>
      <c r="AM349" s="650"/>
      <c r="AN349" s="650"/>
      <c r="AO349" s="650"/>
      <c r="AP349" s="650"/>
      <c r="AQ349" s="650"/>
      <c r="AR349" s="650"/>
      <c r="AS349" s="652"/>
      <c r="AT349" s="650"/>
      <c r="AU349" s="650"/>
      <c r="AV349" s="650"/>
      <c r="AW349" s="650"/>
      <c r="AX349" s="650"/>
      <c r="AY349" s="650"/>
      <c r="AZ349" s="650"/>
      <c r="BA349" s="650"/>
    </row>
    <row r="350" spans="1:53">
      <c r="A350" s="650"/>
      <c r="B350" s="650"/>
      <c r="C350" s="650"/>
      <c r="D350" s="650"/>
      <c r="E350" s="650"/>
      <c r="F350" s="650"/>
      <c r="G350" s="650"/>
      <c r="H350" s="650"/>
      <c r="I350" s="650"/>
      <c r="J350" s="650"/>
      <c r="K350" s="650"/>
      <c r="L350" s="650"/>
      <c r="M350" s="650"/>
      <c r="N350" s="650"/>
      <c r="O350" s="650"/>
      <c r="P350" s="650"/>
      <c r="Q350" s="650"/>
      <c r="R350" s="650"/>
      <c r="S350" s="650"/>
      <c r="T350" s="650"/>
      <c r="U350" s="650"/>
      <c r="V350" s="650"/>
      <c r="W350" s="650"/>
      <c r="X350" s="650"/>
      <c r="Y350" s="650"/>
      <c r="Z350" s="650"/>
      <c r="AA350" s="650"/>
      <c r="AB350" s="650"/>
      <c r="AC350" s="650"/>
      <c r="AD350" s="650"/>
      <c r="AE350" s="650"/>
      <c r="AF350" s="650"/>
      <c r="AG350" s="650"/>
      <c r="AH350" s="650"/>
      <c r="AI350" s="650"/>
      <c r="AJ350" s="650"/>
      <c r="AK350" s="650"/>
      <c r="AL350" s="650"/>
      <c r="AM350" s="650"/>
      <c r="AN350" s="650"/>
      <c r="AO350" s="650"/>
      <c r="AP350" s="650"/>
      <c r="AQ350" s="650"/>
      <c r="AR350" s="650"/>
      <c r="AS350" s="652"/>
      <c r="AT350" s="650"/>
      <c r="AU350" s="650"/>
      <c r="AV350" s="650"/>
      <c r="AW350" s="650"/>
      <c r="AX350" s="650"/>
      <c r="AY350" s="650"/>
      <c r="AZ350" s="650"/>
      <c r="BA350" s="650"/>
    </row>
    <row r="351" spans="1:53">
      <c r="A351" s="650"/>
      <c r="B351" s="650"/>
      <c r="C351" s="650"/>
      <c r="D351" s="650"/>
      <c r="E351" s="650"/>
      <c r="F351" s="650"/>
      <c r="G351" s="650"/>
      <c r="H351" s="650"/>
      <c r="I351" s="650"/>
      <c r="J351" s="650"/>
      <c r="K351" s="650"/>
      <c r="L351" s="650"/>
      <c r="M351" s="650"/>
      <c r="N351" s="650"/>
      <c r="O351" s="650"/>
      <c r="P351" s="650"/>
      <c r="Q351" s="650"/>
      <c r="R351" s="650"/>
      <c r="S351" s="650"/>
      <c r="T351" s="650"/>
      <c r="U351" s="650"/>
      <c r="V351" s="650"/>
      <c r="W351" s="650"/>
      <c r="X351" s="650"/>
      <c r="Y351" s="650"/>
      <c r="Z351" s="650"/>
      <c r="AA351" s="650"/>
      <c r="AB351" s="650"/>
      <c r="AC351" s="650"/>
      <c r="AD351" s="650"/>
      <c r="AE351" s="650"/>
      <c r="AF351" s="650"/>
      <c r="AG351" s="650"/>
      <c r="AH351" s="650"/>
      <c r="AI351" s="650"/>
      <c r="AJ351" s="650"/>
      <c r="AK351" s="650"/>
      <c r="AL351" s="650"/>
      <c r="AM351" s="650"/>
      <c r="AN351" s="650"/>
      <c r="AO351" s="650"/>
      <c r="AP351" s="650"/>
      <c r="AQ351" s="650"/>
      <c r="AR351" s="650"/>
      <c r="AS351" s="652"/>
      <c r="AT351" s="650"/>
      <c r="AU351" s="650"/>
      <c r="AV351" s="650"/>
      <c r="AW351" s="650"/>
      <c r="AX351" s="650"/>
      <c r="AY351" s="650"/>
      <c r="AZ351" s="650"/>
      <c r="BA351" s="650"/>
    </row>
    <row r="352" spans="1:53">
      <c r="A352" s="650"/>
      <c r="B352" s="650"/>
      <c r="C352" s="650"/>
      <c r="D352" s="650"/>
      <c r="E352" s="650"/>
      <c r="F352" s="650"/>
      <c r="G352" s="650"/>
      <c r="H352" s="650"/>
      <c r="I352" s="650"/>
      <c r="J352" s="650"/>
      <c r="K352" s="650"/>
      <c r="L352" s="650"/>
      <c r="M352" s="650"/>
      <c r="N352" s="650"/>
      <c r="O352" s="650"/>
      <c r="P352" s="650"/>
      <c r="Q352" s="650"/>
      <c r="R352" s="650"/>
      <c r="S352" s="650"/>
      <c r="T352" s="650"/>
      <c r="U352" s="650"/>
      <c r="V352" s="650"/>
      <c r="W352" s="650"/>
      <c r="X352" s="650"/>
      <c r="Y352" s="650"/>
      <c r="Z352" s="650"/>
      <c r="AA352" s="650"/>
      <c r="AB352" s="650"/>
      <c r="AC352" s="650"/>
      <c r="AD352" s="650"/>
      <c r="AE352" s="650"/>
      <c r="AF352" s="650"/>
      <c r="AG352" s="650"/>
      <c r="AH352" s="650"/>
      <c r="AI352" s="650"/>
      <c r="AJ352" s="650"/>
      <c r="AK352" s="650"/>
      <c r="AL352" s="650"/>
      <c r="AM352" s="650"/>
      <c r="AN352" s="650"/>
      <c r="AO352" s="650"/>
      <c r="AP352" s="650"/>
      <c r="AQ352" s="650"/>
      <c r="AR352" s="650"/>
      <c r="AS352" s="652"/>
      <c r="AT352" s="650"/>
      <c r="AU352" s="650"/>
      <c r="AV352" s="650"/>
      <c r="AW352" s="650"/>
      <c r="AX352" s="650"/>
      <c r="AY352" s="650"/>
      <c r="AZ352" s="650"/>
      <c r="BA352" s="650"/>
    </row>
    <row r="353" spans="1:53">
      <c r="A353" s="650"/>
      <c r="B353" s="650"/>
      <c r="C353" s="650"/>
      <c r="D353" s="650"/>
      <c r="E353" s="650"/>
      <c r="F353" s="650"/>
      <c r="G353" s="650"/>
      <c r="H353" s="650"/>
      <c r="I353" s="650"/>
      <c r="J353" s="650"/>
      <c r="K353" s="650"/>
      <c r="L353" s="650"/>
      <c r="M353" s="650"/>
      <c r="N353" s="650"/>
      <c r="O353" s="650"/>
      <c r="P353" s="650"/>
      <c r="Q353" s="650"/>
      <c r="R353" s="650"/>
      <c r="S353" s="650"/>
      <c r="T353" s="650"/>
      <c r="U353" s="650"/>
      <c r="V353" s="650"/>
      <c r="W353" s="650"/>
      <c r="X353" s="650"/>
      <c r="Y353" s="650"/>
      <c r="Z353" s="650"/>
      <c r="AA353" s="650"/>
      <c r="AB353" s="650"/>
      <c r="AC353" s="650"/>
      <c r="AD353" s="650"/>
      <c r="AE353" s="650"/>
      <c r="AF353" s="650"/>
      <c r="AG353" s="650"/>
      <c r="AH353" s="650"/>
      <c r="AI353" s="650"/>
      <c r="AJ353" s="650"/>
      <c r="AK353" s="650"/>
      <c r="AL353" s="650"/>
      <c r="AM353" s="650"/>
      <c r="AN353" s="650"/>
      <c r="AO353" s="650"/>
      <c r="AP353" s="650"/>
      <c r="AQ353" s="650"/>
      <c r="AR353" s="650"/>
      <c r="AS353" s="652"/>
      <c r="AT353" s="650"/>
      <c r="AU353" s="650"/>
      <c r="AV353" s="650"/>
      <c r="AW353" s="650"/>
      <c r="AX353" s="650"/>
      <c r="AY353" s="650"/>
      <c r="AZ353" s="650"/>
      <c r="BA353" s="650"/>
    </row>
    <row r="354" spans="1:53">
      <c r="A354" s="650"/>
      <c r="B354" s="650"/>
      <c r="C354" s="650"/>
      <c r="D354" s="650"/>
      <c r="E354" s="650"/>
      <c r="F354" s="650"/>
      <c r="G354" s="650"/>
      <c r="H354" s="650"/>
      <c r="I354" s="650"/>
      <c r="J354" s="650"/>
      <c r="K354" s="650"/>
      <c r="L354" s="650"/>
      <c r="M354" s="650"/>
      <c r="N354" s="650"/>
      <c r="O354" s="650"/>
      <c r="P354" s="650"/>
      <c r="Q354" s="650"/>
      <c r="R354" s="650"/>
      <c r="S354" s="650"/>
      <c r="T354" s="650"/>
      <c r="U354" s="650"/>
      <c r="V354" s="650"/>
      <c r="W354" s="650"/>
      <c r="X354" s="650"/>
      <c r="Y354" s="650"/>
      <c r="Z354" s="650"/>
      <c r="AA354" s="650"/>
      <c r="AB354" s="650"/>
      <c r="AC354" s="650"/>
      <c r="AD354" s="650"/>
      <c r="AE354" s="650"/>
      <c r="AF354" s="650"/>
      <c r="AG354" s="650"/>
      <c r="AH354" s="650"/>
      <c r="AI354" s="650"/>
      <c r="AJ354" s="650"/>
      <c r="AK354" s="650"/>
      <c r="AL354" s="650"/>
      <c r="AM354" s="650"/>
      <c r="AN354" s="650"/>
      <c r="AO354" s="650"/>
      <c r="AP354" s="650"/>
      <c r="AQ354" s="650"/>
      <c r="AR354" s="650"/>
      <c r="AS354" s="652"/>
      <c r="AT354" s="650"/>
      <c r="AU354" s="650"/>
      <c r="AV354" s="650"/>
      <c r="AW354" s="650"/>
      <c r="AX354" s="650"/>
      <c r="AY354" s="650"/>
      <c r="AZ354" s="650"/>
      <c r="BA354" s="650"/>
    </row>
    <row r="355" spans="1:53">
      <c r="A355" s="650"/>
      <c r="B355" s="650"/>
      <c r="C355" s="650"/>
      <c r="D355" s="650"/>
      <c r="E355" s="650"/>
      <c r="F355" s="650"/>
      <c r="G355" s="650"/>
      <c r="H355" s="650"/>
      <c r="I355" s="650"/>
      <c r="J355" s="650"/>
      <c r="K355" s="650"/>
      <c r="L355" s="650"/>
      <c r="M355" s="650"/>
      <c r="N355" s="650"/>
      <c r="O355" s="650"/>
      <c r="P355" s="650"/>
      <c r="Q355" s="650"/>
      <c r="R355" s="650"/>
      <c r="S355" s="650"/>
      <c r="T355" s="650"/>
      <c r="U355" s="650"/>
      <c r="V355" s="650"/>
      <c r="W355" s="650"/>
      <c r="X355" s="650"/>
      <c r="Y355" s="650"/>
      <c r="Z355" s="650"/>
      <c r="AA355" s="650"/>
      <c r="AB355" s="650"/>
      <c r="AC355" s="650"/>
      <c r="AD355" s="650"/>
      <c r="AE355" s="650"/>
      <c r="AF355" s="650"/>
      <c r="AG355" s="650"/>
      <c r="AH355" s="650"/>
      <c r="AI355" s="650"/>
      <c r="AJ355" s="650"/>
      <c r="AK355" s="650"/>
      <c r="AL355" s="650"/>
      <c r="AM355" s="650"/>
      <c r="AN355" s="650"/>
      <c r="AO355" s="650"/>
      <c r="AP355" s="650"/>
      <c r="AQ355" s="650"/>
      <c r="AR355" s="650"/>
      <c r="AS355" s="652"/>
      <c r="AT355" s="650"/>
      <c r="AU355" s="650"/>
      <c r="AV355" s="650"/>
      <c r="AW355" s="650"/>
      <c r="AX355" s="650"/>
      <c r="AY355" s="650"/>
      <c r="AZ355" s="650"/>
      <c r="BA355" s="650"/>
    </row>
    <row r="356" spans="1:53">
      <c r="A356" s="650"/>
      <c r="B356" s="650"/>
      <c r="C356" s="650"/>
      <c r="D356" s="650"/>
      <c r="E356" s="650"/>
      <c r="F356" s="650"/>
      <c r="G356" s="650"/>
      <c r="H356" s="650"/>
      <c r="I356" s="650"/>
      <c r="J356" s="650"/>
      <c r="K356" s="650"/>
      <c r="L356" s="650"/>
      <c r="M356" s="650"/>
      <c r="N356" s="650"/>
      <c r="O356" s="650"/>
      <c r="P356" s="650"/>
      <c r="Q356" s="650"/>
      <c r="R356" s="650"/>
      <c r="S356" s="650"/>
      <c r="T356" s="650"/>
      <c r="U356" s="650"/>
      <c r="V356" s="650"/>
      <c r="W356" s="650"/>
      <c r="X356" s="650"/>
      <c r="Y356" s="650"/>
      <c r="Z356" s="650"/>
      <c r="AA356" s="650"/>
      <c r="AB356" s="650"/>
      <c r="AC356" s="650"/>
      <c r="AD356" s="650"/>
      <c r="AE356" s="650"/>
      <c r="AF356" s="650"/>
      <c r="AG356" s="650"/>
      <c r="AH356" s="650"/>
      <c r="AI356" s="650"/>
      <c r="AJ356" s="650"/>
      <c r="AK356" s="650"/>
      <c r="AL356" s="650"/>
      <c r="AM356" s="650"/>
      <c r="AN356" s="650"/>
      <c r="AO356" s="650"/>
      <c r="AP356" s="650"/>
      <c r="AQ356" s="650"/>
      <c r="AR356" s="650"/>
      <c r="AS356" s="652"/>
      <c r="AT356" s="650"/>
      <c r="AU356" s="650"/>
      <c r="AV356" s="650"/>
      <c r="AW356" s="650"/>
      <c r="AX356" s="650"/>
      <c r="AY356" s="650"/>
      <c r="AZ356" s="650"/>
      <c r="BA356" s="650"/>
    </row>
    <row r="357" spans="1:53">
      <c r="A357" s="650"/>
      <c r="B357" s="650"/>
      <c r="C357" s="650"/>
      <c r="D357" s="650"/>
      <c r="E357" s="650"/>
      <c r="F357" s="650"/>
      <c r="G357" s="650"/>
      <c r="H357" s="650"/>
      <c r="I357" s="650"/>
      <c r="J357" s="650"/>
      <c r="K357" s="650"/>
      <c r="L357" s="650"/>
      <c r="M357" s="650"/>
      <c r="N357" s="650"/>
      <c r="O357" s="650"/>
      <c r="P357" s="650"/>
      <c r="Q357" s="650"/>
      <c r="R357" s="650"/>
      <c r="S357" s="650"/>
      <c r="T357" s="650"/>
      <c r="U357" s="650"/>
      <c r="V357" s="650"/>
      <c r="W357" s="650"/>
      <c r="X357" s="650"/>
      <c r="Y357" s="650"/>
      <c r="Z357" s="650"/>
      <c r="AA357" s="650"/>
      <c r="AB357" s="650"/>
      <c r="AC357" s="650"/>
      <c r="AD357" s="650"/>
      <c r="AE357" s="650"/>
      <c r="AF357" s="650"/>
      <c r="AG357" s="650"/>
      <c r="AH357" s="650"/>
      <c r="AI357" s="650"/>
      <c r="AJ357" s="650"/>
      <c r="AK357" s="650"/>
      <c r="AL357" s="650"/>
      <c r="AM357" s="650"/>
      <c r="AN357" s="650"/>
      <c r="AO357" s="650"/>
      <c r="AP357" s="650"/>
      <c r="AQ357" s="650"/>
      <c r="AR357" s="650"/>
      <c r="AS357" s="652"/>
      <c r="AT357" s="650"/>
      <c r="AU357" s="650"/>
      <c r="AV357" s="650"/>
      <c r="AW357" s="650"/>
      <c r="AX357" s="650"/>
      <c r="AY357" s="650"/>
      <c r="AZ357" s="650"/>
      <c r="BA357" s="650"/>
    </row>
    <row r="358" spans="1:53">
      <c r="A358" s="650"/>
      <c r="B358" s="650"/>
      <c r="C358" s="650"/>
      <c r="D358" s="650"/>
      <c r="E358" s="650"/>
      <c r="F358" s="650"/>
      <c r="G358" s="650"/>
      <c r="H358" s="650"/>
      <c r="I358" s="650"/>
      <c r="J358" s="650"/>
      <c r="K358" s="650"/>
      <c r="L358" s="650"/>
      <c r="M358" s="650"/>
      <c r="N358" s="650"/>
      <c r="O358" s="650"/>
      <c r="P358" s="650"/>
      <c r="Q358" s="650"/>
      <c r="R358" s="650"/>
      <c r="S358" s="650"/>
      <c r="T358" s="650"/>
      <c r="U358" s="650"/>
      <c r="V358" s="650"/>
      <c r="W358" s="650"/>
      <c r="X358" s="650"/>
      <c r="Y358" s="650"/>
      <c r="Z358" s="650"/>
      <c r="AA358" s="650"/>
      <c r="AB358" s="650"/>
      <c r="AC358" s="650"/>
      <c r="AD358" s="650"/>
      <c r="AE358" s="650"/>
      <c r="AF358" s="650"/>
      <c r="AG358" s="650"/>
      <c r="AH358" s="650"/>
      <c r="AI358" s="650"/>
      <c r="AJ358" s="650"/>
      <c r="AK358" s="650"/>
      <c r="AL358" s="650"/>
      <c r="AM358" s="650"/>
      <c r="AN358" s="650"/>
      <c r="AO358" s="650"/>
      <c r="AP358" s="650"/>
      <c r="AQ358" s="650"/>
      <c r="AR358" s="650"/>
      <c r="AS358" s="652"/>
      <c r="AT358" s="650"/>
      <c r="AU358" s="650"/>
      <c r="AV358" s="650"/>
      <c r="AW358" s="650"/>
      <c r="AX358" s="650"/>
      <c r="AY358" s="650"/>
      <c r="AZ358" s="650"/>
      <c r="BA358" s="650"/>
    </row>
    <row r="359" spans="1:53">
      <c r="A359" s="650"/>
      <c r="B359" s="650"/>
      <c r="C359" s="650"/>
      <c r="D359" s="650"/>
      <c r="E359" s="650"/>
      <c r="F359" s="650"/>
      <c r="G359" s="650"/>
      <c r="H359" s="650"/>
      <c r="I359" s="650"/>
      <c r="J359" s="650"/>
      <c r="K359" s="650"/>
      <c r="L359" s="650"/>
      <c r="M359" s="650"/>
      <c r="N359" s="650"/>
      <c r="O359" s="650"/>
      <c r="P359" s="650"/>
      <c r="Q359" s="650"/>
      <c r="R359" s="650"/>
      <c r="S359" s="650"/>
      <c r="T359" s="650"/>
      <c r="U359" s="650"/>
      <c r="V359" s="650"/>
      <c r="W359" s="650"/>
      <c r="X359" s="650"/>
      <c r="Y359" s="650"/>
      <c r="Z359" s="650"/>
      <c r="AA359" s="650"/>
      <c r="AB359" s="650"/>
      <c r="AC359" s="650"/>
      <c r="AD359" s="650"/>
      <c r="AE359" s="650"/>
      <c r="AF359" s="650"/>
      <c r="AG359" s="650"/>
      <c r="AH359" s="650"/>
      <c r="AI359" s="650"/>
      <c r="AJ359" s="650"/>
      <c r="AK359" s="650"/>
      <c r="AL359" s="650"/>
      <c r="AM359" s="650"/>
      <c r="AN359" s="650"/>
      <c r="AO359" s="650"/>
      <c r="AP359" s="650"/>
      <c r="AQ359" s="650"/>
      <c r="AR359" s="650"/>
      <c r="AS359" s="652"/>
      <c r="AT359" s="650"/>
      <c r="AU359" s="650"/>
      <c r="AV359" s="650"/>
      <c r="AW359" s="650"/>
      <c r="AX359" s="650"/>
      <c r="AY359" s="650"/>
      <c r="AZ359" s="650"/>
      <c r="BA359" s="650"/>
    </row>
    <row r="360" spans="1:53">
      <c r="A360" s="650"/>
      <c r="B360" s="650"/>
      <c r="C360" s="650"/>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c r="AA360" s="650"/>
      <c r="AB360" s="650"/>
      <c r="AC360" s="650"/>
      <c r="AD360" s="650"/>
      <c r="AE360" s="650"/>
      <c r="AF360" s="650"/>
      <c r="AG360" s="650"/>
      <c r="AH360" s="650"/>
      <c r="AI360" s="650"/>
      <c r="AJ360" s="650"/>
      <c r="AK360" s="650"/>
      <c r="AL360" s="650"/>
      <c r="AM360" s="650"/>
      <c r="AN360" s="650"/>
      <c r="AO360" s="650"/>
      <c r="AP360" s="650"/>
      <c r="AQ360" s="650"/>
      <c r="AR360" s="650"/>
      <c r="AS360" s="652"/>
      <c r="AT360" s="650"/>
      <c r="AU360" s="650"/>
      <c r="AV360" s="650"/>
      <c r="AW360" s="650"/>
      <c r="AX360" s="650"/>
      <c r="AY360" s="650"/>
      <c r="AZ360" s="650"/>
      <c r="BA360" s="650"/>
    </row>
    <row r="361" spans="1:53">
      <c r="A361" s="650"/>
      <c r="B361" s="650"/>
      <c r="C361" s="650"/>
      <c r="D361" s="650"/>
      <c r="E361" s="650"/>
      <c r="F361" s="650"/>
      <c r="G361" s="650"/>
      <c r="H361" s="650"/>
      <c r="I361" s="650"/>
      <c r="J361" s="650"/>
      <c r="K361" s="650"/>
      <c r="L361" s="650"/>
      <c r="M361" s="650"/>
      <c r="N361" s="650"/>
      <c r="O361" s="650"/>
      <c r="P361" s="650"/>
      <c r="Q361" s="650"/>
      <c r="R361" s="650"/>
      <c r="S361" s="650"/>
      <c r="T361" s="650"/>
      <c r="U361" s="650"/>
      <c r="V361" s="650"/>
      <c r="W361" s="650"/>
      <c r="X361" s="650"/>
      <c r="Y361" s="650"/>
      <c r="Z361" s="650"/>
      <c r="AA361" s="650"/>
      <c r="AB361" s="650"/>
      <c r="AC361" s="650"/>
      <c r="AD361" s="650"/>
      <c r="AE361" s="650"/>
      <c r="AF361" s="650"/>
      <c r="AG361" s="650"/>
      <c r="AH361" s="650"/>
      <c r="AI361" s="650"/>
      <c r="AJ361" s="650"/>
      <c r="AK361" s="650"/>
      <c r="AL361" s="650"/>
      <c r="AM361" s="650"/>
      <c r="AN361" s="650"/>
      <c r="AO361" s="650"/>
      <c r="AP361" s="650"/>
      <c r="AQ361" s="650"/>
      <c r="AR361" s="650"/>
      <c r="AS361" s="652"/>
      <c r="AT361" s="650"/>
      <c r="AU361" s="650"/>
      <c r="AV361" s="650"/>
      <c r="AW361" s="650"/>
      <c r="AX361" s="650"/>
      <c r="AY361" s="650"/>
      <c r="AZ361" s="650"/>
      <c r="BA361" s="650"/>
    </row>
    <row r="362" spans="1:53">
      <c r="A362" s="650"/>
      <c r="B362" s="650"/>
      <c r="C362" s="650"/>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c r="AA362" s="650"/>
      <c r="AB362" s="650"/>
      <c r="AC362" s="650"/>
      <c r="AD362" s="650"/>
      <c r="AE362" s="650"/>
      <c r="AF362" s="650"/>
      <c r="AG362" s="650"/>
      <c r="AH362" s="650"/>
      <c r="AI362" s="650"/>
      <c r="AJ362" s="650"/>
      <c r="AK362" s="650"/>
      <c r="AL362" s="650"/>
      <c r="AM362" s="650"/>
      <c r="AN362" s="650"/>
      <c r="AO362" s="650"/>
      <c r="AP362" s="650"/>
      <c r="AQ362" s="650"/>
      <c r="AR362" s="650"/>
      <c r="AS362" s="652"/>
      <c r="AT362" s="650"/>
      <c r="AU362" s="650"/>
      <c r="AV362" s="650"/>
      <c r="AW362" s="650"/>
      <c r="AX362" s="650"/>
      <c r="AY362" s="650"/>
      <c r="AZ362" s="650"/>
      <c r="BA362" s="650"/>
    </row>
    <row r="363" spans="1:53">
      <c r="A363" s="650"/>
      <c r="B363" s="650"/>
      <c r="C363" s="650"/>
      <c r="D363" s="650"/>
      <c r="E363" s="650"/>
      <c r="F363" s="650"/>
      <c r="G363" s="650"/>
      <c r="H363" s="650"/>
      <c r="I363" s="650"/>
      <c r="J363" s="650"/>
      <c r="K363" s="650"/>
      <c r="L363" s="650"/>
      <c r="M363" s="650"/>
      <c r="N363" s="650"/>
      <c r="O363" s="650"/>
      <c r="P363" s="650"/>
      <c r="Q363" s="650"/>
      <c r="R363" s="650"/>
      <c r="S363" s="650"/>
      <c r="T363" s="650"/>
      <c r="U363" s="650"/>
      <c r="V363" s="650"/>
      <c r="W363" s="650"/>
      <c r="X363" s="650"/>
      <c r="Y363" s="650"/>
      <c r="Z363" s="650"/>
      <c r="AA363" s="650"/>
      <c r="AB363" s="650"/>
      <c r="AC363" s="650"/>
      <c r="AD363" s="650"/>
      <c r="AE363" s="650"/>
      <c r="AF363" s="650"/>
      <c r="AG363" s="650"/>
      <c r="AH363" s="650"/>
      <c r="AI363" s="650"/>
      <c r="AJ363" s="650"/>
      <c r="AK363" s="650"/>
      <c r="AL363" s="650"/>
      <c r="AM363" s="650"/>
      <c r="AN363" s="650"/>
      <c r="AO363" s="650"/>
      <c r="AP363" s="650"/>
      <c r="AQ363" s="650"/>
      <c r="AR363" s="650"/>
      <c r="AS363" s="652"/>
      <c r="AT363" s="650"/>
      <c r="AU363" s="650"/>
      <c r="AV363" s="650"/>
      <c r="AW363" s="650"/>
      <c r="AX363" s="650"/>
      <c r="AY363" s="650"/>
      <c r="AZ363" s="650"/>
      <c r="BA363" s="650"/>
    </row>
    <row r="364" spans="1:53">
      <c r="A364" s="650"/>
      <c r="B364" s="650"/>
      <c r="C364" s="650"/>
      <c r="D364" s="650"/>
      <c r="E364" s="650"/>
      <c r="F364" s="650"/>
      <c r="G364" s="650"/>
      <c r="H364" s="650"/>
      <c r="I364" s="650"/>
      <c r="J364" s="650"/>
      <c r="K364" s="650"/>
      <c r="L364" s="650"/>
      <c r="M364" s="650"/>
      <c r="N364" s="650"/>
      <c r="O364" s="650"/>
      <c r="P364" s="650"/>
      <c r="Q364" s="650"/>
      <c r="R364" s="650"/>
      <c r="S364" s="650"/>
      <c r="T364" s="650"/>
      <c r="U364" s="650"/>
      <c r="V364" s="650"/>
      <c r="W364" s="650"/>
      <c r="X364" s="650"/>
      <c r="Y364" s="650"/>
      <c r="Z364" s="650"/>
      <c r="AA364" s="650"/>
      <c r="AB364" s="650"/>
      <c r="AC364" s="650"/>
      <c r="AD364" s="650"/>
      <c r="AE364" s="650"/>
      <c r="AF364" s="650"/>
      <c r="AG364" s="650"/>
      <c r="AH364" s="650"/>
      <c r="AI364" s="650"/>
      <c r="AJ364" s="650"/>
      <c r="AK364" s="650"/>
      <c r="AL364" s="650"/>
      <c r="AM364" s="650"/>
      <c r="AN364" s="650"/>
      <c r="AO364" s="650"/>
      <c r="AP364" s="650"/>
      <c r="AQ364" s="650"/>
      <c r="AR364" s="650"/>
      <c r="AS364" s="652"/>
      <c r="AT364" s="650"/>
      <c r="AU364" s="650"/>
      <c r="AV364" s="650"/>
      <c r="AW364" s="650"/>
      <c r="AX364" s="650"/>
      <c r="AY364" s="650"/>
      <c r="AZ364" s="650"/>
      <c r="BA364" s="650"/>
    </row>
    <row r="365" spans="1:53">
      <c r="A365" s="650"/>
      <c r="B365" s="650"/>
      <c r="C365" s="650"/>
      <c r="D365" s="650"/>
      <c r="E365" s="650"/>
      <c r="F365" s="650"/>
      <c r="G365" s="650"/>
      <c r="H365" s="650"/>
      <c r="I365" s="650"/>
      <c r="J365" s="650"/>
      <c r="K365" s="650"/>
      <c r="L365" s="650"/>
      <c r="M365" s="650"/>
      <c r="N365" s="650"/>
      <c r="O365" s="650"/>
      <c r="P365" s="650"/>
      <c r="Q365" s="650"/>
      <c r="R365" s="650"/>
      <c r="S365" s="650"/>
      <c r="T365" s="650"/>
      <c r="U365" s="650"/>
      <c r="V365" s="650"/>
      <c r="W365" s="650"/>
      <c r="X365" s="650"/>
      <c r="Y365" s="650"/>
      <c r="Z365" s="650"/>
      <c r="AA365" s="650"/>
      <c r="AB365" s="650"/>
      <c r="AC365" s="650"/>
      <c r="AD365" s="650"/>
      <c r="AE365" s="650"/>
      <c r="AF365" s="650"/>
      <c r="AG365" s="650"/>
      <c r="AH365" s="650"/>
      <c r="AI365" s="650"/>
      <c r="AJ365" s="650"/>
      <c r="AK365" s="650"/>
      <c r="AL365" s="650"/>
      <c r="AM365" s="650"/>
      <c r="AN365" s="650"/>
      <c r="AO365" s="650"/>
      <c r="AP365" s="650"/>
      <c r="AQ365" s="650"/>
      <c r="AR365" s="650"/>
      <c r="AS365" s="652"/>
      <c r="AT365" s="650"/>
      <c r="AU365" s="650"/>
      <c r="AV365" s="650"/>
      <c r="AW365" s="650"/>
      <c r="AX365" s="650"/>
      <c r="AY365" s="650"/>
      <c r="AZ365" s="650"/>
      <c r="BA365" s="650"/>
    </row>
    <row r="366" spans="1:53">
      <c r="A366" s="650"/>
      <c r="B366" s="650"/>
      <c r="C366" s="650"/>
      <c r="D366" s="650"/>
      <c r="E366" s="650"/>
      <c r="F366" s="650"/>
      <c r="G366" s="650"/>
      <c r="H366" s="650"/>
      <c r="I366" s="650"/>
      <c r="J366" s="650"/>
      <c r="K366" s="650"/>
      <c r="L366" s="650"/>
      <c r="M366" s="650"/>
      <c r="N366" s="650"/>
      <c r="O366" s="650"/>
      <c r="P366" s="650"/>
      <c r="Q366" s="650"/>
      <c r="R366" s="650"/>
      <c r="S366" s="650"/>
      <c r="T366" s="650"/>
      <c r="U366" s="650"/>
      <c r="V366" s="650"/>
      <c r="W366" s="650"/>
      <c r="X366" s="650"/>
      <c r="Y366" s="650"/>
      <c r="Z366" s="650"/>
      <c r="AA366" s="650"/>
      <c r="AB366" s="650"/>
      <c r="AC366" s="650"/>
      <c r="AD366" s="650"/>
      <c r="AE366" s="650"/>
      <c r="AF366" s="650"/>
      <c r="AG366" s="650"/>
      <c r="AH366" s="650"/>
      <c r="AI366" s="650"/>
      <c r="AJ366" s="650"/>
      <c r="AK366" s="650"/>
      <c r="AL366" s="650"/>
      <c r="AM366" s="650"/>
      <c r="AN366" s="650"/>
      <c r="AO366" s="650"/>
      <c r="AP366" s="650"/>
      <c r="AQ366" s="650"/>
      <c r="AR366" s="650"/>
      <c r="AS366" s="652"/>
      <c r="AT366" s="650"/>
      <c r="AU366" s="650"/>
      <c r="AV366" s="650"/>
      <c r="AW366" s="650"/>
      <c r="AX366" s="650"/>
      <c r="AY366" s="650"/>
      <c r="AZ366" s="650"/>
      <c r="BA366" s="650"/>
    </row>
    <row r="367" spans="1:53">
      <c r="A367" s="650"/>
      <c r="B367" s="650"/>
      <c r="C367" s="650"/>
      <c r="D367" s="650"/>
      <c r="E367" s="650"/>
      <c r="F367" s="650"/>
      <c r="G367" s="650"/>
      <c r="H367" s="650"/>
      <c r="I367" s="650"/>
      <c r="J367" s="650"/>
      <c r="K367" s="650"/>
      <c r="L367" s="650"/>
      <c r="M367" s="650"/>
      <c r="N367" s="650"/>
      <c r="O367" s="650"/>
      <c r="P367" s="650"/>
      <c r="Q367" s="650"/>
      <c r="R367" s="650"/>
      <c r="S367" s="650"/>
      <c r="T367" s="650"/>
      <c r="U367" s="650"/>
      <c r="V367" s="650"/>
      <c r="W367" s="650"/>
      <c r="X367" s="650"/>
      <c r="Y367" s="650"/>
      <c r="Z367" s="650"/>
      <c r="AA367" s="650"/>
      <c r="AB367" s="650"/>
      <c r="AC367" s="650"/>
      <c r="AD367" s="650"/>
      <c r="AE367" s="650"/>
      <c r="AF367" s="650"/>
      <c r="AG367" s="650"/>
      <c r="AH367" s="650"/>
      <c r="AI367" s="650"/>
      <c r="AJ367" s="650"/>
      <c r="AK367" s="650"/>
      <c r="AL367" s="650"/>
      <c r="AM367" s="650"/>
      <c r="AN367" s="650"/>
      <c r="AO367" s="650"/>
      <c r="AP367" s="650"/>
      <c r="AQ367" s="650"/>
      <c r="AR367" s="650"/>
      <c r="AS367" s="652"/>
      <c r="AT367" s="650"/>
      <c r="AU367" s="650"/>
      <c r="AV367" s="650"/>
      <c r="AW367" s="650"/>
      <c r="AX367" s="650"/>
      <c r="AY367" s="650"/>
      <c r="AZ367" s="650"/>
      <c r="BA367" s="650"/>
    </row>
    <row r="368" spans="1:53">
      <c r="A368" s="650"/>
      <c r="B368" s="650"/>
      <c r="C368" s="650"/>
      <c r="D368" s="650"/>
      <c r="E368" s="650"/>
      <c r="F368" s="650"/>
      <c r="G368" s="650"/>
      <c r="H368" s="650"/>
      <c r="I368" s="650"/>
      <c r="J368" s="650"/>
      <c r="K368" s="650"/>
      <c r="L368" s="650"/>
      <c r="M368" s="650"/>
      <c r="N368" s="650"/>
      <c r="O368" s="650"/>
      <c r="P368" s="650"/>
      <c r="Q368" s="650"/>
      <c r="R368" s="650"/>
      <c r="S368" s="650"/>
      <c r="T368" s="650"/>
      <c r="U368" s="650"/>
      <c r="V368" s="650"/>
      <c r="W368" s="650"/>
      <c r="X368" s="650"/>
      <c r="Y368" s="650"/>
      <c r="Z368" s="650"/>
      <c r="AA368" s="650"/>
      <c r="AB368" s="650"/>
      <c r="AC368" s="650"/>
      <c r="AD368" s="650"/>
      <c r="AE368" s="650"/>
      <c r="AF368" s="650"/>
      <c r="AG368" s="650"/>
      <c r="AH368" s="650"/>
      <c r="AI368" s="650"/>
      <c r="AJ368" s="650"/>
      <c r="AK368" s="650"/>
      <c r="AL368" s="650"/>
      <c r="AM368" s="650"/>
      <c r="AN368" s="650"/>
      <c r="AO368" s="650"/>
      <c r="AP368" s="650"/>
      <c r="AQ368" s="650"/>
      <c r="AR368" s="650"/>
      <c r="AS368" s="652"/>
      <c r="AT368" s="650"/>
      <c r="AU368" s="650"/>
      <c r="AV368" s="650"/>
      <c r="AW368" s="650"/>
      <c r="AX368" s="650"/>
      <c r="AY368" s="650"/>
      <c r="AZ368" s="650"/>
      <c r="BA368" s="650"/>
    </row>
    <row r="369" spans="1:53">
      <c r="A369" s="650"/>
      <c r="B369" s="650"/>
      <c r="C369" s="650"/>
      <c r="D369" s="650"/>
      <c r="E369" s="650"/>
      <c r="F369" s="650"/>
      <c r="G369" s="650"/>
      <c r="H369" s="650"/>
      <c r="I369" s="650"/>
      <c r="J369" s="650"/>
      <c r="K369" s="650"/>
      <c r="L369" s="650"/>
      <c r="M369" s="650"/>
      <c r="N369" s="650"/>
      <c r="O369" s="650"/>
      <c r="P369" s="650"/>
      <c r="Q369" s="650"/>
      <c r="R369" s="650"/>
      <c r="S369" s="650"/>
      <c r="T369" s="650"/>
      <c r="U369" s="650"/>
      <c r="V369" s="650"/>
      <c r="W369" s="650"/>
      <c r="X369" s="650"/>
      <c r="Y369" s="650"/>
      <c r="Z369" s="650"/>
      <c r="AA369" s="650"/>
      <c r="AB369" s="650"/>
      <c r="AC369" s="650"/>
      <c r="AD369" s="650"/>
      <c r="AE369" s="650"/>
      <c r="AF369" s="650"/>
      <c r="AG369" s="650"/>
      <c r="AH369" s="650"/>
      <c r="AI369" s="650"/>
      <c r="AJ369" s="650"/>
      <c r="AK369" s="650"/>
      <c r="AL369" s="650"/>
      <c r="AM369" s="650"/>
      <c r="AN369" s="650"/>
      <c r="AO369" s="650"/>
      <c r="AP369" s="650"/>
      <c r="AQ369" s="650"/>
      <c r="AR369" s="650"/>
      <c r="AS369" s="652"/>
      <c r="AT369" s="650"/>
      <c r="AU369" s="650"/>
      <c r="AV369" s="650"/>
      <c r="AW369" s="650"/>
      <c r="AX369" s="650"/>
      <c r="AY369" s="650"/>
      <c r="AZ369" s="650"/>
      <c r="BA369" s="650"/>
    </row>
    <row r="370" spans="1:53">
      <c r="A370" s="650"/>
      <c r="B370" s="650"/>
      <c r="C370" s="650"/>
      <c r="D370" s="650"/>
      <c r="E370" s="650"/>
      <c r="F370" s="650"/>
      <c r="G370" s="650"/>
      <c r="H370" s="650"/>
      <c r="I370" s="650"/>
      <c r="J370" s="650"/>
      <c r="K370" s="650"/>
      <c r="L370" s="650"/>
      <c r="M370" s="650"/>
      <c r="N370" s="650"/>
      <c r="O370" s="650"/>
      <c r="P370" s="650"/>
      <c r="Q370" s="650"/>
      <c r="R370" s="650"/>
      <c r="S370" s="650"/>
      <c r="T370" s="650"/>
      <c r="U370" s="650"/>
      <c r="V370" s="650"/>
      <c r="W370" s="650"/>
      <c r="X370" s="650"/>
      <c r="Y370" s="650"/>
      <c r="Z370" s="650"/>
      <c r="AA370" s="650"/>
      <c r="AB370" s="650"/>
      <c r="AC370" s="650"/>
      <c r="AD370" s="650"/>
      <c r="AE370" s="650"/>
      <c r="AF370" s="650"/>
      <c r="AG370" s="650"/>
      <c r="AH370" s="650"/>
      <c r="AI370" s="650"/>
      <c r="AJ370" s="650"/>
      <c r="AK370" s="650"/>
      <c r="AL370" s="650"/>
      <c r="AM370" s="650"/>
      <c r="AN370" s="650"/>
      <c r="AO370" s="650"/>
      <c r="AP370" s="650"/>
      <c r="AQ370" s="650"/>
      <c r="AR370" s="650"/>
      <c r="AS370" s="652"/>
      <c r="AT370" s="650"/>
      <c r="AU370" s="650"/>
      <c r="AV370" s="650"/>
      <c r="AW370" s="650"/>
      <c r="AX370" s="650"/>
      <c r="AY370" s="650"/>
      <c r="AZ370" s="650"/>
      <c r="BA370" s="650"/>
    </row>
    <row r="371" spans="1:53">
      <c r="A371" s="650"/>
      <c r="B371" s="650"/>
      <c r="C371" s="650"/>
      <c r="D371" s="650"/>
      <c r="E371" s="650"/>
      <c r="F371" s="650"/>
      <c r="G371" s="650"/>
      <c r="H371" s="650"/>
      <c r="I371" s="650"/>
      <c r="J371" s="650"/>
      <c r="K371" s="650"/>
      <c r="L371" s="650"/>
      <c r="M371" s="650"/>
      <c r="N371" s="650"/>
      <c r="O371" s="650"/>
      <c r="P371" s="650"/>
      <c r="Q371" s="650"/>
      <c r="R371" s="650"/>
      <c r="S371" s="650"/>
      <c r="T371" s="650"/>
      <c r="U371" s="650"/>
      <c r="V371" s="650"/>
      <c r="W371" s="650"/>
      <c r="X371" s="650"/>
      <c r="Y371" s="650"/>
      <c r="Z371" s="650"/>
      <c r="AA371" s="650"/>
      <c r="AB371" s="650"/>
      <c r="AC371" s="650"/>
      <c r="AD371" s="650"/>
      <c r="AE371" s="650"/>
      <c r="AF371" s="650"/>
      <c r="AG371" s="650"/>
      <c r="AH371" s="650"/>
      <c r="AI371" s="650"/>
      <c r="AJ371" s="650"/>
      <c r="AK371" s="650"/>
      <c r="AL371" s="650"/>
      <c r="AM371" s="650"/>
      <c r="AN371" s="650"/>
      <c r="AO371" s="650"/>
      <c r="AP371" s="650"/>
      <c r="AQ371" s="650"/>
      <c r="AR371" s="650"/>
      <c r="AS371" s="652"/>
      <c r="AT371" s="650"/>
      <c r="AU371" s="650"/>
      <c r="AV371" s="650"/>
      <c r="AW371" s="650"/>
      <c r="AX371" s="650"/>
      <c r="AY371" s="650"/>
      <c r="AZ371" s="650"/>
      <c r="BA371" s="650"/>
    </row>
    <row r="372" spans="1:53">
      <c r="A372" s="650"/>
      <c r="B372" s="650"/>
      <c r="C372" s="650"/>
      <c r="D372" s="650"/>
      <c r="E372" s="650"/>
      <c r="F372" s="650"/>
      <c r="G372" s="650"/>
      <c r="H372" s="650"/>
      <c r="I372" s="650"/>
      <c r="J372" s="650"/>
      <c r="K372" s="650"/>
      <c r="L372" s="650"/>
      <c r="M372" s="650"/>
      <c r="N372" s="650"/>
      <c r="O372" s="650"/>
      <c r="P372" s="650"/>
      <c r="Q372" s="650"/>
      <c r="R372" s="650"/>
      <c r="S372" s="650"/>
      <c r="T372" s="650"/>
      <c r="U372" s="650"/>
      <c r="V372" s="650"/>
      <c r="W372" s="650"/>
      <c r="X372" s="650"/>
      <c r="Y372" s="650"/>
      <c r="Z372" s="650"/>
      <c r="AA372" s="650"/>
      <c r="AB372" s="650"/>
      <c r="AC372" s="650"/>
      <c r="AD372" s="650"/>
      <c r="AE372" s="650"/>
      <c r="AF372" s="650"/>
      <c r="AG372" s="650"/>
      <c r="AH372" s="650"/>
      <c r="AI372" s="650"/>
      <c r="AJ372" s="650"/>
      <c r="AK372" s="650"/>
      <c r="AL372" s="650"/>
      <c r="AM372" s="650"/>
      <c r="AN372" s="650"/>
      <c r="AO372" s="650"/>
      <c r="AP372" s="650"/>
      <c r="AQ372" s="650"/>
      <c r="AR372" s="650"/>
      <c r="AS372" s="652"/>
      <c r="AT372" s="650"/>
      <c r="AU372" s="650"/>
      <c r="AV372" s="650"/>
      <c r="AW372" s="650"/>
      <c r="AX372" s="650"/>
      <c r="AY372" s="650"/>
      <c r="AZ372" s="650"/>
      <c r="BA372" s="650"/>
    </row>
    <row r="373" spans="1:53">
      <c r="A373" s="650"/>
      <c r="B373" s="650"/>
      <c r="C373" s="650"/>
      <c r="D373" s="650"/>
      <c r="E373" s="650"/>
      <c r="F373" s="650"/>
      <c r="G373" s="650"/>
      <c r="H373" s="650"/>
      <c r="I373" s="650"/>
      <c r="J373" s="650"/>
      <c r="K373" s="650"/>
      <c r="L373" s="650"/>
      <c r="M373" s="650"/>
      <c r="N373" s="650"/>
      <c r="O373" s="650"/>
      <c r="P373" s="650"/>
      <c r="Q373" s="650"/>
      <c r="R373" s="650"/>
      <c r="S373" s="650"/>
      <c r="T373" s="650"/>
      <c r="U373" s="650"/>
      <c r="V373" s="650"/>
      <c r="W373" s="650"/>
      <c r="X373" s="650"/>
      <c r="Y373" s="650"/>
      <c r="Z373" s="650"/>
      <c r="AA373" s="650"/>
      <c r="AB373" s="650"/>
      <c r="AC373" s="650"/>
      <c r="AD373" s="650"/>
      <c r="AE373" s="650"/>
      <c r="AF373" s="650"/>
      <c r="AG373" s="650"/>
      <c r="AH373" s="650"/>
      <c r="AI373" s="650"/>
      <c r="AJ373" s="650"/>
      <c r="AK373" s="650"/>
      <c r="AL373" s="650"/>
      <c r="AM373" s="650"/>
      <c r="AN373" s="650"/>
      <c r="AO373" s="650"/>
      <c r="AP373" s="650"/>
      <c r="AQ373" s="650"/>
      <c r="AR373" s="650"/>
      <c r="AS373" s="652"/>
      <c r="AT373" s="650"/>
      <c r="AU373" s="650"/>
      <c r="AV373" s="650"/>
      <c r="AW373" s="650"/>
      <c r="AX373" s="650"/>
      <c r="AY373" s="650"/>
      <c r="AZ373" s="650"/>
      <c r="BA373" s="650"/>
    </row>
    <row r="374" spans="1:53">
      <c r="A374" s="650"/>
      <c r="B374" s="650"/>
      <c r="C374" s="650"/>
      <c r="D374" s="650"/>
      <c r="E374" s="650"/>
      <c r="F374" s="650"/>
      <c r="G374" s="650"/>
      <c r="H374" s="650"/>
      <c r="I374" s="650"/>
      <c r="J374" s="650"/>
      <c r="K374" s="650"/>
      <c r="L374" s="650"/>
      <c r="M374" s="650"/>
      <c r="N374" s="650"/>
      <c r="O374" s="650"/>
      <c r="P374" s="650"/>
      <c r="Q374" s="650"/>
      <c r="R374" s="650"/>
      <c r="S374" s="650"/>
      <c r="T374" s="650"/>
      <c r="U374" s="650"/>
      <c r="V374" s="650"/>
      <c r="W374" s="650"/>
      <c r="X374" s="650"/>
      <c r="Y374" s="650"/>
      <c r="Z374" s="650"/>
      <c r="AA374" s="650"/>
      <c r="AB374" s="650"/>
      <c r="AC374" s="650"/>
      <c r="AD374" s="650"/>
      <c r="AE374" s="650"/>
      <c r="AF374" s="650"/>
      <c r="AG374" s="650"/>
      <c r="AH374" s="650"/>
      <c r="AI374" s="650"/>
      <c r="AJ374" s="650"/>
      <c r="AK374" s="650"/>
      <c r="AL374" s="650"/>
      <c r="AM374" s="650"/>
      <c r="AN374" s="650"/>
      <c r="AO374" s="650"/>
      <c r="AP374" s="650"/>
      <c r="AQ374" s="650"/>
      <c r="AR374" s="650"/>
      <c r="AS374" s="652"/>
      <c r="AT374" s="650"/>
      <c r="AU374" s="650"/>
      <c r="AV374" s="650"/>
      <c r="AW374" s="650"/>
      <c r="AX374" s="650"/>
      <c r="AY374" s="650"/>
      <c r="AZ374" s="650"/>
      <c r="BA374" s="650"/>
    </row>
    <row r="375" spans="1:53">
      <c r="A375" s="650"/>
      <c r="B375" s="650"/>
      <c r="C375" s="650"/>
      <c r="D375" s="650"/>
      <c r="E375" s="650"/>
      <c r="F375" s="650"/>
      <c r="G375" s="650"/>
      <c r="H375" s="650"/>
      <c r="I375" s="650"/>
      <c r="J375" s="650"/>
      <c r="K375" s="650"/>
      <c r="L375" s="650"/>
      <c r="M375" s="650"/>
      <c r="N375" s="650"/>
      <c r="O375" s="650"/>
      <c r="P375" s="650"/>
      <c r="Q375" s="650"/>
      <c r="R375" s="650"/>
      <c r="S375" s="650"/>
      <c r="T375" s="650"/>
      <c r="U375" s="650"/>
      <c r="V375" s="650"/>
      <c r="W375" s="650"/>
      <c r="X375" s="650"/>
      <c r="Y375" s="650"/>
      <c r="Z375" s="650"/>
      <c r="AA375" s="650"/>
      <c r="AB375" s="650"/>
      <c r="AC375" s="650"/>
      <c r="AD375" s="650"/>
      <c r="AE375" s="650"/>
      <c r="AF375" s="650"/>
      <c r="AG375" s="650"/>
      <c r="AH375" s="650"/>
      <c r="AI375" s="650"/>
      <c r="AJ375" s="650"/>
      <c r="AK375" s="650"/>
      <c r="AL375" s="650"/>
      <c r="AM375" s="650"/>
      <c r="AN375" s="650"/>
      <c r="AO375" s="650"/>
      <c r="AP375" s="650"/>
      <c r="AQ375" s="650"/>
      <c r="AR375" s="650"/>
      <c r="AS375" s="652"/>
      <c r="AT375" s="650"/>
      <c r="AU375" s="650"/>
      <c r="AV375" s="650"/>
      <c r="AW375" s="650"/>
      <c r="AX375" s="650"/>
      <c r="AY375" s="650"/>
      <c r="AZ375" s="650"/>
      <c r="BA375" s="650"/>
    </row>
    <row r="376" spans="1:53">
      <c r="A376" s="650"/>
      <c r="B376" s="650"/>
      <c r="C376" s="650"/>
      <c r="D376" s="650"/>
      <c r="E376" s="650"/>
      <c r="F376" s="650"/>
      <c r="G376" s="650"/>
      <c r="H376" s="650"/>
      <c r="I376" s="650"/>
      <c r="J376" s="650"/>
      <c r="K376" s="650"/>
      <c r="L376" s="650"/>
      <c r="M376" s="650"/>
      <c r="N376" s="650"/>
      <c r="O376" s="650"/>
      <c r="P376" s="650"/>
      <c r="Q376" s="650"/>
      <c r="R376" s="650"/>
      <c r="S376" s="650"/>
      <c r="T376" s="650"/>
      <c r="U376" s="650"/>
      <c r="V376" s="650"/>
      <c r="W376" s="650"/>
      <c r="X376" s="650"/>
      <c r="Y376" s="650"/>
      <c r="Z376" s="650"/>
      <c r="AA376" s="650"/>
      <c r="AB376" s="650"/>
      <c r="AC376" s="650"/>
      <c r="AD376" s="650"/>
      <c r="AE376" s="650"/>
      <c r="AF376" s="650"/>
      <c r="AG376" s="650"/>
      <c r="AH376" s="650"/>
      <c r="AI376" s="650"/>
      <c r="AJ376" s="650"/>
      <c r="AK376" s="650"/>
      <c r="AL376" s="650"/>
      <c r="AM376" s="650"/>
      <c r="AN376" s="650"/>
      <c r="AO376" s="650"/>
      <c r="AP376" s="650"/>
      <c r="AQ376" s="650"/>
      <c r="AR376" s="650"/>
      <c r="AS376" s="652"/>
      <c r="AT376" s="650"/>
      <c r="AU376" s="650"/>
      <c r="AV376" s="650"/>
      <c r="AW376" s="650"/>
      <c r="AX376" s="650"/>
      <c r="AY376" s="650"/>
      <c r="AZ376" s="650"/>
      <c r="BA376" s="650"/>
    </row>
    <row r="377" spans="1:53">
      <c r="A377" s="650"/>
      <c r="B377" s="650"/>
      <c r="C377" s="650"/>
      <c r="D377" s="650"/>
      <c r="E377" s="650"/>
      <c r="F377" s="650"/>
      <c r="G377" s="650"/>
      <c r="H377" s="650"/>
      <c r="I377" s="650"/>
      <c r="J377" s="650"/>
      <c r="K377" s="650"/>
      <c r="L377" s="650"/>
      <c r="M377" s="650"/>
      <c r="N377" s="650"/>
      <c r="O377" s="650"/>
      <c r="P377" s="650"/>
      <c r="Q377" s="650"/>
      <c r="R377" s="650"/>
      <c r="S377" s="650"/>
      <c r="T377" s="650"/>
      <c r="U377" s="650"/>
      <c r="V377" s="650"/>
      <c r="W377" s="650"/>
      <c r="X377" s="650"/>
      <c r="Y377" s="650"/>
      <c r="Z377" s="650"/>
      <c r="AA377" s="650"/>
      <c r="AB377" s="650"/>
      <c r="AC377" s="650"/>
      <c r="AD377" s="650"/>
      <c r="AE377" s="650"/>
      <c r="AF377" s="650"/>
      <c r="AG377" s="650"/>
      <c r="AH377" s="650"/>
      <c r="AI377" s="650"/>
      <c r="AJ377" s="650"/>
      <c r="AK377" s="650"/>
      <c r="AL377" s="650"/>
      <c r="AM377" s="650"/>
      <c r="AN377" s="650"/>
      <c r="AO377" s="650"/>
      <c r="AP377" s="650"/>
      <c r="AQ377" s="650"/>
      <c r="AR377" s="650"/>
      <c r="AS377" s="652"/>
      <c r="AT377" s="650"/>
      <c r="AU377" s="650"/>
      <c r="AV377" s="650"/>
      <c r="AW377" s="650"/>
      <c r="AX377" s="650"/>
      <c r="AY377" s="650"/>
      <c r="AZ377" s="650"/>
      <c r="BA377" s="650"/>
    </row>
    <row r="378" spans="1:53">
      <c r="A378" s="650"/>
      <c r="B378" s="650"/>
      <c r="C378" s="650"/>
      <c r="D378" s="650"/>
      <c r="E378" s="650"/>
      <c r="F378" s="650"/>
      <c r="G378" s="650"/>
      <c r="H378" s="650"/>
      <c r="I378" s="650"/>
      <c r="J378" s="650"/>
      <c r="K378" s="650"/>
      <c r="L378" s="650"/>
      <c r="M378" s="650"/>
      <c r="N378" s="650"/>
      <c r="O378" s="650"/>
      <c r="P378" s="650"/>
      <c r="Q378" s="650"/>
      <c r="R378" s="650"/>
      <c r="S378" s="650"/>
      <c r="T378" s="650"/>
      <c r="U378" s="650"/>
      <c r="V378" s="650"/>
      <c r="W378" s="650"/>
      <c r="X378" s="650"/>
      <c r="Y378" s="650"/>
      <c r="Z378" s="650"/>
      <c r="AA378" s="650"/>
      <c r="AB378" s="650"/>
      <c r="AC378" s="650"/>
      <c r="AD378" s="650"/>
      <c r="AE378" s="650"/>
      <c r="AF378" s="650"/>
      <c r="AG378" s="650"/>
      <c r="AH378" s="650"/>
      <c r="AI378" s="650"/>
      <c r="AJ378" s="650"/>
      <c r="AK378" s="650"/>
      <c r="AL378" s="650"/>
      <c r="AM378" s="650"/>
      <c r="AN378" s="650"/>
      <c r="AO378" s="650"/>
      <c r="AP378" s="650"/>
      <c r="AQ378" s="650"/>
      <c r="AR378" s="650"/>
      <c r="AS378" s="652"/>
      <c r="AT378" s="650"/>
      <c r="AU378" s="650"/>
      <c r="AV378" s="650"/>
      <c r="AW378" s="650"/>
      <c r="AX378" s="650"/>
      <c r="AY378" s="650"/>
      <c r="AZ378" s="650"/>
      <c r="BA378" s="650"/>
    </row>
    <row r="379" spans="1:53">
      <c r="A379" s="650"/>
      <c r="B379" s="650"/>
      <c r="C379" s="650"/>
      <c r="D379" s="650"/>
      <c r="E379" s="650"/>
      <c r="F379" s="650"/>
      <c r="G379" s="650"/>
      <c r="H379" s="650"/>
      <c r="I379" s="650"/>
      <c r="J379" s="650"/>
      <c r="K379" s="650"/>
      <c r="L379" s="650"/>
      <c r="M379" s="650"/>
      <c r="N379" s="650"/>
      <c r="O379" s="650"/>
      <c r="P379" s="650"/>
      <c r="Q379" s="650"/>
      <c r="R379" s="650"/>
      <c r="S379" s="650"/>
      <c r="T379" s="650"/>
      <c r="U379" s="650"/>
      <c r="V379" s="650"/>
      <c r="W379" s="650"/>
      <c r="X379" s="650"/>
      <c r="Y379" s="650"/>
      <c r="Z379" s="650"/>
      <c r="AA379" s="650"/>
      <c r="AB379" s="650"/>
      <c r="AC379" s="650"/>
      <c r="AD379" s="650"/>
      <c r="AE379" s="650"/>
      <c r="AF379" s="650"/>
      <c r="AG379" s="650"/>
      <c r="AH379" s="650"/>
      <c r="AI379" s="650"/>
      <c r="AJ379" s="650"/>
      <c r="AK379" s="650"/>
      <c r="AL379" s="650"/>
      <c r="AM379" s="650"/>
      <c r="AN379" s="650"/>
      <c r="AO379" s="650"/>
      <c r="AP379" s="650"/>
      <c r="AQ379" s="650"/>
      <c r="AR379" s="650"/>
      <c r="AS379" s="652"/>
      <c r="AT379" s="650"/>
      <c r="AU379" s="650"/>
      <c r="AV379" s="650"/>
      <c r="AW379" s="650"/>
      <c r="AX379" s="650"/>
      <c r="AY379" s="650"/>
      <c r="AZ379" s="650"/>
      <c r="BA379" s="650"/>
    </row>
    <row r="380" spans="1:53">
      <c r="A380" s="650"/>
      <c r="B380" s="650"/>
      <c r="C380" s="650"/>
      <c r="D380" s="650"/>
      <c r="E380" s="650"/>
      <c r="F380" s="650"/>
      <c r="G380" s="650"/>
      <c r="H380" s="650"/>
      <c r="I380" s="650"/>
      <c r="J380" s="650"/>
      <c r="K380" s="650"/>
      <c r="L380" s="650"/>
      <c r="M380" s="650"/>
      <c r="N380" s="650"/>
      <c r="O380" s="650"/>
      <c r="P380" s="650"/>
      <c r="Q380" s="650"/>
      <c r="R380" s="650"/>
      <c r="S380" s="650"/>
      <c r="T380" s="650"/>
      <c r="U380" s="650"/>
      <c r="V380" s="650"/>
      <c r="W380" s="650"/>
      <c r="X380" s="650"/>
      <c r="Y380" s="650"/>
      <c r="Z380" s="650"/>
      <c r="AA380" s="650"/>
      <c r="AB380" s="650"/>
      <c r="AC380" s="650"/>
      <c r="AD380" s="650"/>
      <c r="AE380" s="650"/>
      <c r="AF380" s="650"/>
      <c r="AG380" s="650"/>
      <c r="AH380" s="650"/>
      <c r="AI380" s="650"/>
      <c r="AJ380" s="650"/>
      <c r="AK380" s="650"/>
      <c r="AL380" s="650"/>
      <c r="AM380" s="650"/>
      <c r="AN380" s="650"/>
      <c r="AO380" s="650"/>
      <c r="AP380" s="650"/>
      <c r="AQ380" s="650"/>
      <c r="AR380" s="650"/>
      <c r="AS380" s="652"/>
      <c r="AT380" s="650"/>
      <c r="AU380" s="650"/>
      <c r="AV380" s="650"/>
      <c r="AW380" s="650"/>
      <c r="AX380" s="650"/>
      <c r="AY380" s="650"/>
      <c r="AZ380" s="650"/>
      <c r="BA380" s="650"/>
    </row>
    <row r="381" spans="1:53">
      <c r="A381" s="650"/>
      <c r="B381" s="650"/>
      <c r="C381" s="650"/>
      <c r="D381" s="650"/>
      <c r="E381" s="650"/>
      <c r="F381" s="650"/>
      <c r="G381" s="650"/>
      <c r="H381" s="650"/>
      <c r="I381" s="650"/>
      <c r="J381" s="650"/>
      <c r="K381" s="650"/>
      <c r="L381" s="650"/>
      <c r="M381" s="650"/>
      <c r="N381" s="650"/>
      <c r="O381" s="650"/>
      <c r="P381" s="650"/>
      <c r="Q381" s="650"/>
      <c r="R381" s="650"/>
      <c r="S381" s="650"/>
      <c r="T381" s="650"/>
      <c r="U381" s="650"/>
      <c r="V381" s="650"/>
      <c r="W381" s="650"/>
      <c r="X381" s="650"/>
      <c r="Y381" s="650"/>
      <c r="Z381" s="650"/>
      <c r="AA381" s="650"/>
      <c r="AB381" s="650"/>
      <c r="AC381" s="650"/>
      <c r="AD381" s="650"/>
      <c r="AE381" s="650"/>
      <c r="AF381" s="650"/>
      <c r="AG381" s="650"/>
      <c r="AH381" s="650"/>
      <c r="AI381" s="650"/>
      <c r="AJ381" s="650"/>
      <c r="AK381" s="650"/>
      <c r="AL381" s="650"/>
      <c r="AM381" s="650"/>
      <c r="AN381" s="650"/>
      <c r="AO381" s="650"/>
      <c r="AP381" s="650"/>
      <c r="AQ381" s="650"/>
      <c r="AR381" s="650"/>
      <c r="AS381" s="652"/>
      <c r="AT381" s="650"/>
      <c r="AU381" s="650"/>
      <c r="AV381" s="650"/>
      <c r="AW381" s="650"/>
      <c r="AX381" s="650"/>
      <c r="AY381" s="650"/>
      <c r="AZ381" s="650"/>
      <c r="BA381" s="650"/>
    </row>
    <row r="382" spans="1:53">
      <c r="A382" s="650"/>
      <c r="B382" s="650"/>
      <c r="C382" s="650"/>
      <c r="D382" s="650"/>
      <c r="E382" s="650"/>
      <c r="F382" s="650"/>
      <c r="G382" s="650"/>
      <c r="H382" s="650"/>
      <c r="I382" s="650"/>
      <c r="J382" s="650"/>
      <c r="K382" s="650"/>
      <c r="L382" s="650"/>
      <c r="M382" s="650"/>
      <c r="N382" s="650"/>
      <c r="O382" s="650"/>
      <c r="P382" s="650"/>
      <c r="Q382" s="650"/>
      <c r="R382" s="650"/>
      <c r="S382" s="650"/>
      <c r="T382" s="650"/>
      <c r="U382" s="650"/>
      <c r="V382" s="650"/>
      <c r="W382" s="650"/>
      <c r="X382" s="650"/>
      <c r="Y382" s="650"/>
      <c r="Z382" s="650"/>
      <c r="AA382" s="650"/>
      <c r="AB382" s="650"/>
      <c r="AC382" s="650"/>
      <c r="AD382" s="650"/>
      <c r="AE382" s="650"/>
      <c r="AF382" s="650"/>
      <c r="AG382" s="650"/>
      <c r="AH382" s="650"/>
      <c r="AI382" s="650"/>
      <c r="AJ382" s="650"/>
      <c r="AK382" s="650"/>
      <c r="AL382" s="650"/>
      <c r="AM382" s="650"/>
      <c r="AN382" s="650"/>
      <c r="AO382" s="650"/>
      <c r="AP382" s="650"/>
      <c r="AQ382" s="650"/>
      <c r="AR382" s="650"/>
      <c r="AS382" s="652"/>
      <c r="AT382" s="650"/>
      <c r="AU382" s="650"/>
      <c r="AV382" s="650"/>
      <c r="AW382" s="650"/>
      <c r="AX382" s="650"/>
      <c r="AY382" s="650"/>
      <c r="AZ382" s="650"/>
      <c r="BA382" s="650"/>
    </row>
    <row r="383" spans="1:53">
      <c r="A383" s="650"/>
      <c r="B383" s="650"/>
      <c r="C383" s="650"/>
      <c r="D383" s="650"/>
      <c r="E383" s="650"/>
      <c r="F383" s="650"/>
      <c r="G383" s="650"/>
      <c r="H383" s="650"/>
      <c r="I383" s="650"/>
      <c r="J383" s="650"/>
      <c r="K383" s="650"/>
      <c r="L383" s="650"/>
      <c r="M383" s="650"/>
      <c r="N383" s="650"/>
      <c r="O383" s="650"/>
      <c r="P383" s="650"/>
      <c r="Q383" s="650"/>
      <c r="R383" s="650"/>
      <c r="S383" s="650"/>
      <c r="T383" s="650"/>
      <c r="U383" s="650"/>
      <c r="V383" s="650"/>
      <c r="W383" s="650"/>
      <c r="X383" s="650"/>
      <c r="Y383" s="650"/>
      <c r="Z383" s="650"/>
      <c r="AA383" s="650"/>
      <c r="AB383" s="650"/>
      <c r="AC383" s="650"/>
      <c r="AD383" s="650"/>
      <c r="AE383" s="650"/>
      <c r="AF383" s="650"/>
      <c r="AG383" s="650"/>
      <c r="AH383" s="650"/>
      <c r="AI383" s="650"/>
      <c r="AJ383" s="650"/>
      <c r="AK383" s="650"/>
      <c r="AL383" s="650"/>
      <c r="AM383" s="650"/>
      <c r="AN383" s="650"/>
      <c r="AO383" s="650"/>
      <c r="AP383" s="650"/>
      <c r="AQ383" s="650"/>
      <c r="AR383" s="650"/>
      <c r="AS383" s="652"/>
      <c r="AT383" s="650"/>
      <c r="AU383" s="650"/>
      <c r="AV383" s="650"/>
      <c r="AW383" s="650"/>
      <c r="AX383" s="650"/>
      <c r="AY383" s="650"/>
      <c r="AZ383" s="650"/>
      <c r="BA383" s="650"/>
    </row>
    <row r="384" spans="1:53">
      <c r="A384" s="650"/>
      <c r="B384" s="650"/>
      <c r="C384" s="650"/>
      <c r="D384" s="650"/>
      <c r="E384" s="650"/>
      <c r="F384" s="650"/>
      <c r="G384" s="650"/>
      <c r="H384" s="650"/>
      <c r="I384" s="650"/>
      <c r="J384" s="650"/>
      <c r="K384" s="650"/>
      <c r="L384" s="650"/>
      <c r="M384" s="650"/>
      <c r="N384" s="650"/>
      <c r="O384" s="650"/>
      <c r="P384" s="650"/>
      <c r="Q384" s="650"/>
      <c r="R384" s="650"/>
      <c r="S384" s="650"/>
      <c r="T384" s="650"/>
      <c r="U384" s="650"/>
      <c r="V384" s="650"/>
      <c r="W384" s="650"/>
      <c r="X384" s="650"/>
      <c r="Y384" s="650"/>
      <c r="Z384" s="650"/>
      <c r="AA384" s="650"/>
      <c r="AB384" s="650"/>
      <c r="AC384" s="650"/>
      <c r="AD384" s="650"/>
      <c r="AE384" s="650"/>
      <c r="AF384" s="650"/>
      <c r="AG384" s="650"/>
      <c r="AH384" s="650"/>
      <c r="AI384" s="650"/>
      <c r="AJ384" s="650"/>
      <c r="AK384" s="650"/>
      <c r="AL384" s="650"/>
      <c r="AM384" s="650"/>
      <c r="AN384" s="650"/>
      <c r="AO384" s="650"/>
      <c r="AP384" s="650"/>
      <c r="AQ384" s="650"/>
      <c r="AR384" s="650"/>
      <c r="AS384" s="652"/>
      <c r="AT384" s="650"/>
      <c r="AU384" s="650"/>
      <c r="AV384" s="650"/>
      <c r="AW384" s="650"/>
      <c r="AX384" s="650"/>
      <c r="AY384" s="650"/>
      <c r="AZ384" s="650"/>
      <c r="BA384" s="650"/>
    </row>
    <row r="385" spans="1:53">
      <c r="A385" s="650"/>
      <c r="B385" s="650"/>
      <c r="C385" s="650"/>
      <c r="D385" s="650"/>
      <c r="E385" s="650"/>
      <c r="F385" s="650"/>
      <c r="G385" s="650"/>
      <c r="H385" s="650"/>
      <c r="I385" s="650"/>
      <c r="J385" s="650"/>
      <c r="K385" s="650"/>
      <c r="L385" s="650"/>
      <c r="M385" s="650"/>
      <c r="N385" s="650"/>
      <c r="O385" s="650"/>
      <c r="P385" s="650"/>
      <c r="Q385" s="650"/>
      <c r="R385" s="650"/>
      <c r="S385" s="650"/>
      <c r="T385" s="650"/>
      <c r="U385" s="650"/>
      <c r="V385" s="650"/>
      <c r="W385" s="650"/>
      <c r="X385" s="650"/>
      <c r="Y385" s="650"/>
      <c r="Z385" s="650"/>
      <c r="AA385" s="650"/>
      <c r="AB385" s="650"/>
      <c r="AC385" s="650"/>
      <c r="AD385" s="650"/>
      <c r="AE385" s="650"/>
      <c r="AF385" s="650"/>
      <c r="AG385" s="650"/>
      <c r="AH385" s="650"/>
      <c r="AI385" s="650"/>
      <c r="AJ385" s="650"/>
      <c r="AK385" s="650"/>
      <c r="AL385" s="650"/>
      <c r="AM385" s="650"/>
      <c r="AN385" s="650"/>
      <c r="AO385" s="650"/>
      <c r="AP385" s="650"/>
      <c r="AQ385" s="650"/>
      <c r="AR385" s="650"/>
      <c r="AS385" s="652"/>
      <c r="AT385" s="650"/>
      <c r="AU385" s="650"/>
      <c r="AV385" s="650"/>
      <c r="AW385" s="650"/>
      <c r="AX385" s="650"/>
      <c r="AY385" s="650"/>
      <c r="AZ385" s="650"/>
      <c r="BA385" s="650"/>
    </row>
    <row r="386" spans="1:53">
      <c r="A386" s="650"/>
      <c r="B386" s="650"/>
      <c r="C386" s="650"/>
      <c r="D386" s="650"/>
      <c r="E386" s="650"/>
      <c r="F386" s="650"/>
      <c r="G386" s="650"/>
      <c r="H386" s="650"/>
      <c r="I386" s="650"/>
      <c r="J386" s="650"/>
      <c r="K386" s="650"/>
      <c r="L386" s="650"/>
      <c r="M386" s="650"/>
      <c r="N386" s="650"/>
      <c r="O386" s="650"/>
      <c r="P386" s="650"/>
      <c r="Q386" s="650"/>
      <c r="R386" s="650"/>
      <c r="S386" s="650"/>
      <c r="T386" s="650"/>
      <c r="U386" s="650"/>
      <c r="V386" s="650"/>
      <c r="W386" s="650"/>
      <c r="X386" s="650"/>
      <c r="Y386" s="650"/>
      <c r="Z386" s="650"/>
      <c r="AA386" s="650"/>
      <c r="AB386" s="650"/>
      <c r="AC386" s="650"/>
      <c r="AD386" s="650"/>
      <c r="AE386" s="650"/>
      <c r="AF386" s="650"/>
      <c r="AG386" s="650"/>
      <c r="AH386" s="650"/>
      <c r="AI386" s="650"/>
      <c r="AJ386" s="650"/>
      <c r="AK386" s="650"/>
      <c r="AL386" s="650"/>
      <c r="AM386" s="650"/>
      <c r="AN386" s="650"/>
      <c r="AO386" s="650"/>
      <c r="AP386" s="650"/>
      <c r="AQ386" s="650"/>
      <c r="AR386" s="650"/>
      <c r="AS386" s="652"/>
      <c r="AT386" s="650"/>
      <c r="AU386" s="650"/>
      <c r="AV386" s="650"/>
      <c r="AW386" s="650"/>
      <c r="AX386" s="650"/>
      <c r="AY386" s="650"/>
      <c r="AZ386" s="650"/>
      <c r="BA386" s="650"/>
    </row>
    <row r="387" spans="1:53">
      <c r="A387" s="650"/>
      <c r="B387" s="650"/>
      <c r="C387" s="650"/>
      <c r="D387" s="650"/>
      <c r="E387" s="650"/>
      <c r="F387" s="650"/>
      <c r="G387" s="650"/>
      <c r="H387" s="650"/>
      <c r="I387" s="650"/>
      <c r="J387" s="650"/>
      <c r="K387" s="650"/>
      <c r="L387" s="650"/>
      <c r="M387" s="650"/>
      <c r="N387" s="650"/>
      <c r="O387" s="650"/>
      <c r="P387" s="650"/>
      <c r="Q387" s="650"/>
      <c r="R387" s="650"/>
      <c r="S387" s="650"/>
      <c r="T387" s="650"/>
      <c r="U387" s="650"/>
      <c r="V387" s="650"/>
      <c r="W387" s="650"/>
      <c r="X387" s="650"/>
      <c r="Y387" s="650"/>
      <c r="Z387" s="650"/>
      <c r="AA387" s="650"/>
      <c r="AB387" s="650"/>
      <c r="AC387" s="650"/>
      <c r="AD387" s="650"/>
      <c r="AE387" s="650"/>
      <c r="AF387" s="650"/>
      <c r="AG387" s="650"/>
      <c r="AH387" s="650"/>
      <c r="AI387" s="650"/>
      <c r="AJ387" s="650"/>
      <c r="AK387" s="650"/>
      <c r="AL387" s="650"/>
      <c r="AM387" s="650"/>
      <c r="AN387" s="650"/>
      <c r="AO387" s="650"/>
      <c r="AP387" s="650"/>
      <c r="AQ387" s="650"/>
      <c r="AR387" s="650"/>
      <c r="AS387" s="652"/>
      <c r="AT387" s="650"/>
      <c r="AU387" s="650"/>
      <c r="AV387" s="650"/>
      <c r="AW387" s="650"/>
      <c r="AX387" s="650"/>
      <c r="AY387" s="650"/>
      <c r="AZ387" s="650"/>
      <c r="BA387" s="650"/>
    </row>
    <row r="388" spans="1:53">
      <c r="A388" s="650"/>
      <c r="B388" s="650"/>
      <c r="C388" s="650"/>
      <c r="D388" s="650"/>
      <c r="E388" s="650"/>
      <c r="F388" s="650"/>
      <c r="G388" s="650"/>
      <c r="H388" s="650"/>
      <c r="I388" s="650"/>
      <c r="J388" s="650"/>
      <c r="K388" s="650"/>
      <c r="L388" s="650"/>
      <c r="M388" s="650"/>
      <c r="N388" s="650"/>
      <c r="O388" s="650"/>
      <c r="P388" s="650"/>
      <c r="Q388" s="650"/>
      <c r="R388" s="650"/>
      <c r="S388" s="650"/>
      <c r="T388" s="650"/>
      <c r="U388" s="650"/>
      <c r="V388" s="650"/>
      <c r="W388" s="650"/>
      <c r="X388" s="650"/>
      <c r="Y388" s="650"/>
      <c r="Z388" s="650"/>
      <c r="AA388" s="650"/>
      <c r="AB388" s="650"/>
      <c r="AC388" s="650"/>
      <c r="AD388" s="650"/>
      <c r="AE388" s="650"/>
      <c r="AF388" s="650"/>
      <c r="AG388" s="650"/>
      <c r="AH388" s="650"/>
      <c r="AI388" s="650"/>
      <c r="AJ388" s="650"/>
      <c r="AK388" s="650"/>
      <c r="AL388" s="650"/>
      <c r="AM388" s="650"/>
      <c r="AN388" s="650"/>
      <c r="AO388" s="650"/>
      <c r="AP388" s="650"/>
      <c r="AQ388" s="650"/>
      <c r="AR388" s="650"/>
      <c r="AS388" s="652"/>
      <c r="AT388" s="650"/>
      <c r="AU388" s="650"/>
      <c r="AV388" s="650"/>
      <c r="AW388" s="650"/>
      <c r="AX388" s="650"/>
      <c r="AY388" s="650"/>
      <c r="AZ388" s="650"/>
      <c r="BA388" s="650"/>
    </row>
    <row r="389" spans="1:53">
      <c r="A389" s="650"/>
      <c r="B389" s="650"/>
      <c r="C389" s="650"/>
      <c r="D389" s="650"/>
      <c r="E389" s="650"/>
      <c r="F389" s="650"/>
      <c r="G389" s="650"/>
      <c r="H389" s="650"/>
      <c r="I389" s="650"/>
      <c r="J389" s="650"/>
      <c r="K389" s="650"/>
      <c r="L389" s="650"/>
      <c r="M389" s="650"/>
      <c r="N389" s="650"/>
      <c r="O389" s="650"/>
      <c r="P389" s="650"/>
      <c r="Q389" s="650"/>
      <c r="R389" s="650"/>
      <c r="S389" s="650"/>
      <c r="T389" s="650"/>
      <c r="U389" s="650"/>
      <c r="V389" s="650"/>
      <c r="W389" s="650"/>
      <c r="X389" s="650"/>
      <c r="Y389" s="650"/>
      <c r="Z389" s="650"/>
      <c r="AA389" s="650"/>
      <c r="AB389" s="650"/>
      <c r="AC389" s="650"/>
      <c r="AD389" s="650"/>
      <c r="AE389" s="650"/>
      <c r="AF389" s="650"/>
      <c r="AG389" s="650"/>
      <c r="AH389" s="650"/>
      <c r="AI389" s="650"/>
      <c r="AJ389" s="650"/>
      <c r="AK389" s="650"/>
      <c r="AL389" s="650"/>
      <c r="AM389" s="650"/>
      <c r="AN389" s="650"/>
      <c r="AO389" s="650"/>
      <c r="AP389" s="650"/>
      <c r="AQ389" s="650"/>
      <c r="AR389" s="650"/>
      <c r="AS389" s="652"/>
      <c r="AT389" s="650"/>
      <c r="AU389" s="650"/>
      <c r="AV389" s="650"/>
      <c r="AW389" s="650"/>
      <c r="AX389" s="650"/>
      <c r="AY389" s="650"/>
      <c r="AZ389" s="650"/>
      <c r="BA389" s="650"/>
    </row>
    <row r="390" spans="1:53">
      <c r="A390" s="650"/>
      <c r="B390" s="650"/>
      <c r="C390" s="650"/>
      <c r="D390" s="650"/>
      <c r="E390" s="650"/>
      <c r="F390" s="650"/>
      <c r="G390" s="650"/>
      <c r="H390" s="650"/>
      <c r="I390" s="650"/>
      <c r="J390" s="650"/>
      <c r="K390" s="650"/>
      <c r="L390" s="650"/>
      <c r="M390" s="650"/>
      <c r="N390" s="650"/>
      <c r="O390" s="650"/>
      <c r="P390" s="650"/>
      <c r="Q390" s="650"/>
      <c r="R390" s="650"/>
      <c r="S390" s="650"/>
      <c r="T390" s="650"/>
      <c r="U390" s="650"/>
      <c r="V390" s="650"/>
      <c r="W390" s="650"/>
      <c r="X390" s="650"/>
      <c r="Y390" s="650"/>
      <c r="Z390" s="650"/>
      <c r="AA390" s="650"/>
      <c r="AB390" s="650"/>
      <c r="AC390" s="650"/>
      <c r="AD390" s="650"/>
      <c r="AE390" s="650"/>
      <c r="AF390" s="650"/>
      <c r="AG390" s="650"/>
      <c r="AH390" s="650"/>
      <c r="AI390" s="650"/>
      <c r="AJ390" s="650"/>
      <c r="AK390" s="650"/>
      <c r="AL390" s="650"/>
      <c r="AM390" s="650"/>
      <c r="AN390" s="650"/>
      <c r="AO390" s="650"/>
      <c r="AP390" s="650"/>
      <c r="AQ390" s="650"/>
      <c r="AR390" s="650"/>
      <c r="AS390" s="652"/>
      <c r="AT390" s="650"/>
      <c r="AU390" s="650"/>
      <c r="AV390" s="650"/>
      <c r="AW390" s="650"/>
      <c r="AX390" s="650"/>
      <c r="AY390" s="650"/>
      <c r="AZ390" s="650"/>
      <c r="BA390" s="650"/>
    </row>
    <row r="391" spans="1:53">
      <c r="A391" s="650"/>
      <c r="B391" s="650"/>
      <c r="C391" s="650"/>
      <c r="D391" s="650"/>
      <c r="E391" s="650"/>
      <c r="F391" s="650"/>
      <c r="G391" s="650"/>
      <c r="H391" s="650"/>
      <c r="I391" s="650"/>
      <c r="J391" s="650"/>
      <c r="K391" s="650"/>
      <c r="L391" s="650"/>
      <c r="M391" s="650"/>
      <c r="N391" s="650"/>
      <c r="O391" s="650"/>
      <c r="P391" s="650"/>
      <c r="Q391" s="650"/>
      <c r="R391" s="650"/>
      <c r="S391" s="650"/>
      <c r="T391" s="650"/>
      <c r="U391" s="650"/>
      <c r="V391" s="650"/>
      <c r="W391" s="650"/>
      <c r="X391" s="650"/>
      <c r="Y391" s="650"/>
      <c r="Z391" s="650"/>
      <c r="AA391" s="650"/>
      <c r="AB391" s="650"/>
      <c r="AC391" s="650"/>
      <c r="AD391" s="650"/>
      <c r="AE391" s="650"/>
      <c r="AF391" s="650"/>
      <c r="AG391" s="650"/>
      <c r="AH391" s="650"/>
      <c r="AI391" s="650"/>
      <c r="AJ391" s="650"/>
      <c r="AK391" s="650"/>
      <c r="AL391" s="650"/>
      <c r="AM391" s="650"/>
      <c r="AN391" s="650"/>
      <c r="AO391" s="650"/>
      <c r="AP391" s="650"/>
      <c r="AQ391" s="650"/>
      <c r="AR391" s="650"/>
      <c r="AS391" s="652"/>
      <c r="AT391" s="650"/>
      <c r="AU391" s="650"/>
      <c r="AV391" s="650"/>
      <c r="AW391" s="650"/>
      <c r="AX391" s="650"/>
      <c r="AY391" s="650"/>
      <c r="AZ391" s="650"/>
      <c r="BA391" s="650"/>
    </row>
    <row r="392" spans="1:53">
      <c r="A392" s="650"/>
      <c r="B392" s="650"/>
      <c r="C392" s="650"/>
      <c r="D392" s="650"/>
      <c r="E392" s="650"/>
      <c r="F392" s="650"/>
      <c r="G392" s="650"/>
      <c r="H392" s="650"/>
      <c r="I392" s="650"/>
      <c r="J392" s="650"/>
      <c r="K392" s="650"/>
      <c r="L392" s="650"/>
      <c r="M392" s="650"/>
      <c r="N392" s="650"/>
      <c r="O392" s="650"/>
      <c r="P392" s="650"/>
      <c r="Q392" s="650"/>
      <c r="R392" s="650"/>
      <c r="S392" s="650"/>
      <c r="T392" s="650"/>
      <c r="U392" s="650"/>
      <c r="V392" s="650"/>
      <c r="W392" s="650"/>
      <c r="X392" s="650"/>
      <c r="Y392" s="650"/>
      <c r="Z392" s="650"/>
      <c r="AA392" s="650"/>
      <c r="AB392" s="650"/>
      <c r="AC392" s="650"/>
      <c r="AD392" s="650"/>
      <c r="AE392" s="650"/>
      <c r="AF392" s="650"/>
      <c r="AG392" s="650"/>
      <c r="AH392" s="650"/>
      <c r="AI392" s="650"/>
      <c r="AJ392" s="650"/>
      <c r="AK392" s="650"/>
      <c r="AL392" s="650"/>
      <c r="AM392" s="650"/>
      <c r="AN392" s="650"/>
      <c r="AO392" s="650"/>
      <c r="AP392" s="650"/>
      <c r="AQ392" s="650"/>
      <c r="AR392" s="650"/>
      <c r="AS392" s="652"/>
      <c r="AT392" s="650"/>
      <c r="AU392" s="650"/>
      <c r="AV392" s="650"/>
      <c r="AW392" s="650"/>
      <c r="AX392" s="650"/>
      <c r="AY392" s="650"/>
      <c r="AZ392" s="650"/>
      <c r="BA392" s="650"/>
    </row>
    <row r="393" spans="1:53">
      <c r="A393" s="650"/>
      <c r="B393" s="650"/>
      <c r="C393" s="650"/>
      <c r="D393" s="650"/>
      <c r="E393" s="650"/>
      <c r="F393" s="650"/>
      <c r="G393" s="650"/>
      <c r="H393" s="650"/>
      <c r="I393" s="650"/>
      <c r="J393" s="650"/>
      <c r="K393" s="650"/>
      <c r="L393" s="650"/>
      <c r="M393" s="650"/>
      <c r="N393" s="650"/>
      <c r="O393" s="650"/>
      <c r="P393" s="650"/>
      <c r="Q393" s="650"/>
      <c r="R393" s="650"/>
      <c r="S393" s="650"/>
      <c r="T393" s="650"/>
      <c r="U393" s="650"/>
      <c r="V393" s="650"/>
      <c r="W393" s="650"/>
      <c r="X393" s="650"/>
      <c r="Y393" s="650"/>
      <c r="Z393" s="650"/>
      <c r="AA393" s="650"/>
      <c r="AB393" s="650"/>
      <c r="AC393" s="650"/>
      <c r="AD393" s="650"/>
      <c r="AE393" s="650"/>
      <c r="AF393" s="650"/>
      <c r="AG393" s="650"/>
      <c r="AH393" s="650"/>
      <c r="AI393" s="650"/>
      <c r="AJ393" s="650"/>
      <c r="AK393" s="650"/>
      <c r="AL393" s="650"/>
      <c r="AM393" s="650"/>
      <c r="AN393" s="650"/>
      <c r="AO393" s="650"/>
      <c r="AP393" s="650"/>
      <c r="AQ393" s="650"/>
      <c r="AR393" s="650"/>
      <c r="AS393" s="652"/>
      <c r="AT393" s="650"/>
      <c r="AU393" s="650"/>
      <c r="AV393" s="650"/>
      <c r="AW393" s="650"/>
      <c r="AX393" s="650"/>
      <c r="AY393" s="650"/>
      <c r="AZ393" s="650"/>
      <c r="BA393" s="650"/>
    </row>
    <row r="394" spans="1:53">
      <c r="A394" s="650"/>
      <c r="B394" s="650"/>
      <c r="C394" s="650"/>
      <c r="D394" s="650"/>
      <c r="E394" s="650"/>
      <c r="F394" s="650"/>
      <c r="G394" s="650"/>
      <c r="H394" s="650"/>
      <c r="I394" s="650"/>
      <c r="J394" s="650"/>
      <c r="K394" s="650"/>
      <c r="L394" s="650"/>
      <c r="M394" s="650"/>
      <c r="N394" s="650"/>
      <c r="O394" s="650"/>
      <c r="P394" s="650"/>
      <c r="Q394" s="650"/>
      <c r="R394" s="650"/>
      <c r="S394" s="650"/>
      <c r="T394" s="650"/>
      <c r="U394" s="650"/>
      <c r="V394" s="650"/>
      <c r="W394" s="650"/>
      <c r="X394" s="650"/>
      <c r="Y394" s="650"/>
      <c r="Z394" s="650"/>
      <c r="AA394" s="650"/>
      <c r="AB394" s="650"/>
      <c r="AC394" s="650"/>
      <c r="AD394" s="650"/>
      <c r="AE394" s="650"/>
      <c r="AF394" s="650"/>
      <c r="AG394" s="650"/>
      <c r="AH394" s="650"/>
      <c r="AI394" s="650"/>
      <c r="AJ394" s="650"/>
      <c r="AK394" s="650"/>
      <c r="AL394" s="650"/>
      <c r="AM394" s="650"/>
      <c r="AN394" s="650"/>
      <c r="AO394" s="650"/>
      <c r="AP394" s="650"/>
      <c r="AQ394" s="650"/>
      <c r="AR394" s="650"/>
      <c r="AS394" s="652"/>
      <c r="AT394" s="650"/>
      <c r="AU394" s="650"/>
      <c r="AV394" s="650"/>
      <c r="AW394" s="650"/>
      <c r="AX394" s="650"/>
      <c r="AY394" s="650"/>
      <c r="AZ394" s="650"/>
      <c r="BA394" s="650"/>
    </row>
    <row r="395" spans="1:53">
      <c r="A395" s="650"/>
      <c r="B395" s="650"/>
      <c r="C395" s="650"/>
      <c r="D395" s="650"/>
      <c r="E395" s="650"/>
      <c r="F395" s="650"/>
      <c r="G395" s="650"/>
      <c r="H395" s="650"/>
      <c r="I395" s="650"/>
      <c r="J395" s="650"/>
      <c r="K395" s="650"/>
      <c r="L395" s="650"/>
      <c r="M395" s="650"/>
      <c r="N395" s="650"/>
      <c r="O395" s="650"/>
      <c r="P395" s="650"/>
      <c r="Q395" s="650"/>
      <c r="R395" s="650"/>
      <c r="S395" s="650"/>
      <c r="T395" s="650"/>
      <c r="U395" s="650"/>
      <c r="V395" s="650"/>
      <c r="W395" s="650"/>
      <c r="X395" s="650"/>
      <c r="Y395" s="650"/>
      <c r="Z395" s="650"/>
      <c r="AA395" s="650"/>
      <c r="AB395" s="650"/>
      <c r="AC395" s="650"/>
      <c r="AD395" s="650"/>
      <c r="AE395" s="650"/>
      <c r="AF395" s="650"/>
      <c r="AG395" s="650"/>
      <c r="AH395" s="650"/>
      <c r="AI395" s="650"/>
      <c r="AJ395" s="650"/>
      <c r="AK395" s="650"/>
      <c r="AL395" s="650"/>
      <c r="AM395" s="650"/>
      <c r="AN395" s="650"/>
      <c r="AO395" s="650"/>
      <c r="AP395" s="650"/>
      <c r="AQ395" s="650"/>
      <c r="AR395" s="650"/>
      <c r="AS395" s="652"/>
      <c r="AT395" s="650"/>
      <c r="AU395" s="650"/>
      <c r="AV395" s="650"/>
      <c r="AW395" s="650"/>
      <c r="AX395" s="650"/>
      <c r="AY395" s="650"/>
      <c r="AZ395" s="650"/>
      <c r="BA395" s="650"/>
    </row>
    <row r="396" spans="1:53">
      <c r="A396" s="650"/>
      <c r="B396" s="650"/>
      <c r="C396" s="650"/>
      <c r="D396" s="650"/>
      <c r="E396" s="650"/>
      <c r="F396" s="650"/>
      <c r="G396" s="650"/>
      <c r="H396" s="650"/>
      <c r="I396" s="650"/>
      <c r="J396" s="650"/>
      <c r="K396" s="650"/>
      <c r="L396" s="650"/>
      <c r="M396" s="650"/>
      <c r="N396" s="650"/>
      <c r="O396" s="650"/>
      <c r="P396" s="650"/>
      <c r="Q396" s="650"/>
      <c r="R396" s="650"/>
      <c r="S396" s="650"/>
      <c r="T396" s="650"/>
      <c r="U396" s="650"/>
      <c r="V396" s="650"/>
      <c r="W396" s="650"/>
      <c r="X396" s="650"/>
      <c r="Y396" s="650"/>
      <c r="Z396" s="650"/>
      <c r="AA396" s="650"/>
      <c r="AB396" s="650"/>
      <c r="AC396" s="650"/>
      <c r="AD396" s="650"/>
      <c r="AE396" s="650"/>
      <c r="AF396" s="650"/>
      <c r="AG396" s="650"/>
      <c r="AH396" s="650"/>
      <c r="AI396" s="650"/>
      <c r="AJ396" s="650"/>
      <c r="AK396" s="650"/>
      <c r="AL396" s="650"/>
      <c r="AM396" s="650"/>
      <c r="AN396" s="650"/>
      <c r="AO396" s="650"/>
      <c r="AP396" s="650"/>
      <c r="AQ396" s="650"/>
      <c r="AR396" s="650"/>
      <c r="AS396" s="652"/>
      <c r="AT396" s="650"/>
      <c r="AU396" s="650"/>
      <c r="AV396" s="650"/>
      <c r="AW396" s="650"/>
      <c r="AX396" s="650"/>
      <c r="AY396" s="650"/>
      <c r="AZ396" s="650"/>
      <c r="BA396" s="650"/>
    </row>
    <row r="397" spans="1:53">
      <c r="A397" s="650"/>
      <c r="B397" s="650"/>
      <c r="C397" s="650"/>
      <c r="D397" s="650"/>
      <c r="E397" s="650"/>
      <c r="F397" s="650"/>
      <c r="G397" s="650"/>
      <c r="H397" s="650"/>
      <c r="I397" s="650"/>
      <c r="J397" s="650"/>
      <c r="K397" s="650"/>
      <c r="L397" s="650"/>
      <c r="M397" s="650"/>
      <c r="N397" s="650"/>
      <c r="O397" s="650"/>
      <c r="P397" s="650"/>
      <c r="Q397" s="650"/>
      <c r="R397" s="650"/>
      <c r="S397" s="650"/>
      <c r="T397" s="650"/>
      <c r="U397" s="650"/>
      <c r="V397" s="650"/>
      <c r="W397" s="650"/>
      <c r="X397" s="650"/>
      <c r="Y397" s="650"/>
      <c r="Z397" s="650"/>
      <c r="AA397" s="650"/>
      <c r="AB397" s="650"/>
      <c r="AC397" s="650"/>
      <c r="AD397" s="650"/>
      <c r="AE397" s="650"/>
      <c r="AF397" s="650"/>
      <c r="AG397" s="650"/>
      <c r="AH397" s="650"/>
      <c r="AI397" s="650"/>
      <c r="AJ397" s="650"/>
      <c r="AK397" s="650"/>
      <c r="AL397" s="650"/>
      <c r="AM397" s="650"/>
      <c r="AN397" s="650"/>
      <c r="AO397" s="650"/>
      <c r="AP397" s="650"/>
      <c r="AQ397" s="650"/>
      <c r="AR397" s="650"/>
      <c r="AS397" s="652"/>
      <c r="AT397" s="650"/>
      <c r="AU397" s="650"/>
      <c r="AV397" s="650"/>
      <c r="AW397" s="650"/>
      <c r="AX397" s="650"/>
      <c r="AY397" s="650"/>
      <c r="AZ397" s="650"/>
      <c r="BA397" s="650"/>
    </row>
    <row r="398" spans="1:53">
      <c r="A398" s="650"/>
      <c r="B398" s="650"/>
      <c r="C398" s="650"/>
      <c r="D398" s="650"/>
      <c r="E398" s="650"/>
      <c r="F398" s="650"/>
      <c r="G398" s="650"/>
      <c r="H398" s="650"/>
      <c r="I398" s="650"/>
      <c r="J398" s="650"/>
      <c r="K398" s="650"/>
      <c r="L398" s="650"/>
      <c r="M398" s="650"/>
      <c r="N398" s="650"/>
      <c r="O398" s="650"/>
      <c r="P398" s="650"/>
      <c r="Q398" s="650"/>
      <c r="R398" s="650"/>
      <c r="S398" s="650"/>
      <c r="T398" s="650"/>
      <c r="U398" s="650"/>
      <c r="V398" s="650"/>
      <c r="W398" s="650"/>
      <c r="X398" s="650"/>
      <c r="Y398" s="650"/>
      <c r="Z398" s="650"/>
      <c r="AA398" s="650"/>
      <c r="AB398" s="650"/>
      <c r="AC398" s="650"/>
      <c r="AD398" s="650"/>
      <c r="AE398" s="650"/>
      <c r="AF398" s="650"/>
      <c r="AG398" s="650"/>
      <c r="AH398" s="650"/>
      <c r="AI398" s="650"/>
      <c r="AJ398" s="650"/>
      <c r="AK398" s="650"/>
      <c r="AL398" s="650"/>
      <c r="AM398" s="650"/>
      <c r="AN398" s="650"/>
      <c r="AO398" s="650"/>
      <c r="AP398" s="650"/>
      <c r="AQ398" s="650"/>
      <c r="AR398" s="650"/>
      <c r="AS398" s="652"/>
      <c r="AT398" s="650"/>
      <c r="AU398" s="650"/>
      <c r="AV398" s="650"/>
      <c r="AW398" s="650"/>
      <c r="AX398" s="650"/>
      <c r="AY398" s="650"/>
      <c r="AZ398" s="650"/>
      <c r="BA398" s="650"/>
    </row>
    <row r="399" spans="1:53">
      <c r="A399" s="650"/>
      <c r="B399" s="650"/>
      <c r="C399" s="650"/>
      <c r="D399" s="650"/>
      <c r="E399" s="650"/>
      <c r="F399" s="650"/>
      <c r="G399" s="650"/>
      <c r="H399" s="650"/>
      <c r="I399" s="650"/>
      <c r="J399" s="650"/>
      <c r="K399" s="650"/>
      <c r="L399" s="650"/>
      <c r="M399" s="650"/>
      <c r="N399" s="650"/>
      <c r="O399" s="650"/>
      <c r="P399" s="650"/>
      <c r="Q399" s="650"/>
      <c r="R399" s="650"/>
      <c r="S399" s="650"/>
      <c r="T399" s="650"/>
      <c r="U399" s="650"/>
      <c r="V399" s="650"/>
      <c r="W399" s="650"/>
      <c r="X399" s="650"/>
      <c r="Y399" s="650"/>
      <c r="Z399" s="650"/>
      <c r="AA399" s="650"/>
      <c r="AB399" s="650"/>
      <c r="AC399" s="650"/>
      <c r="AD399" s="650"/>
      <c r="AE399" s="650"/>
      <c r="AF399" s="650"/>
      <c r="AG399" s="650"/>
      <c r="AH399" s="650"/>
      <c r="AI399" s="650"/>
      <c r="AJ399" s="650"/>
      <c r="AK399" s="650"/>
      <c r="AL399" s="650"/>
      <c r="AM399" s="650"/>
      <c r="AN399" s="650"/>
      <c r="AO399" s="650"/>
      <c r="AP399" s="650"/>
      <c r="AQ399" s="650"/>
      <c r="AR399" s="650"/>
      <c r="AS399" s="652"/>
      <c r="AT399" s="650"/>
      <c r="AU399" s="650"/>
      <c r="AV399" s="650"/>
      <c r="AW399" s="650"/>
      <c r="AX399" s="650"/>
      <c r="AY399" s="650"/>
      <c r="AZ399" s="650"/>
      <c r="BA399" s="650"/>
    </row>
    <row r="400" spans="1:53">
      <c r="A400" s="650"/>
      <c r="B400" s="650"/>
      <c r="C400" s="650"/>
      <c r="D400" s="650"/>
      <c r="E400" s="650"/>
      <c r="F400" s="650"/>
      <c r="G400" s="650"/>
      <c r="H400" s="650"/>
      <c r="I400" s="650"/>
      <c r="J400" s="650"/>
      <c r="K400" s="650"/>
      <c r="L400" s="650"/>
      <c r="M400" s="650"/>
      <c r="N400" s="650"/>
      <c r="O400" s="650"/>
      <c r="P400" s="650"/>
      <c r="Q400" s="650"/>
      <c r="R400" s="650"/>
      <c r="S400" s="650"/>
      <c r="T400" s="650"/>
      <c r="U400" s="650"/>
      <c r="V400" s="650"/>
      <c r="W400" s="650"/>
      <c r="X400" s="650"/>
      <c r="Y400" s="650"/>
      <c r="Z400" s="650"/>
      <c r="AA400" s="650"/>
      <c r="AB400" s="650"/>
      <c r="AC400" s="650"/>
      <c r="AD400" s="650"/>
      <c r="AE400" s="650"/>
      <c r="AF400" s="650"/>
      <c r="AG400" s="650"/>
      <c r="AH400" s="650"/>
      <c r="AI400" s="650"/>
      <c r="AJ400" s="650"/>
      <c r="AK400" s="650"/>
      <c r="AL400" s="650"/>
      <c r="AM400" s="650"/>
      <c r="AN400" s="650"/>
      <c r="AO400" s="650"/>
      <c r="AP400" s="650"/>
      <c r="AQ400" s="650"/>
      <c r="AR400" s="650"/>
      <c r="AS400" s="652"/>
      <c r="AT400" s="650"/>
      <c r="AU400" s="650"/>
      <c r="AV400" s="650"/>
      <c r="AW400" s="650"/>
      <c r="AX400" s="650"/>
      <c r="AY400" s="650"/>
      <c r="AZ400" s="650"/>
      <c r="BA400" s="650"/>
    </row>
    <row r="401" spans="1:53">
      <c r="A401" s="650"/>
      <c r="B401" s="650"/>
      <c r="C401" s="650"/>
      <c r="D401" s="650"/>
      <c r="E401" s="650"/>
      <c r="F401" s="650"/>
      <c r="G401" s="650"/>
      <c r="H401" s="650"/>
      <c r="I401" s="650"/>
      <c r="J401" s="650"/>
      <c r="K401" s="650"/>
      <c r="L401" s="650"/>
      <c r="M401" s="650"/>
      <c r="N401" s="650"/>
      <c r="O401" s="650"/>
      <c r="P401" s="650"/>
      <c r="Q401" s="650"/>
      <c r="R401" s="650"/>
      <c r="S401" s="650"/>
      <c r="T401" s="650"/>
      <c r="U401" s="650"/>
      <c r="V401" s="650"/>
      <c r="W401" s="650"/>
      <c r="X401" s="650"/>
      <c r="Y401" s="650"/>
      <c r="Z401" s="650"/>
      <c r="AA401" s="650"/>
      <c r="AB401" s="650"/>
      <c r="AC401" s="650"/>
      <c r="AD401" s="650"/>
      <c r="AE401" s="650"/>
      <c r="AF401" s="650"/>
      <c r="AG401" s="650"/>
      <c r="AH401" s="650"/>
      <c r="AI401" s="650"/>
      <c r="AJ401" s="650"/>
      <c r="AK401" s="650"/>
      <c r="AL401" s="650"/>
      <c r="AM401" s="650"/>
      <c r="AN401" s="650"/>
      <c r="AO401" s="650"/>
      <c r="AP401" s="650"/>
      <c r="AQ401" s="650"/>
      <c r="AR401" s="650"/>
      <c r="AS401" s="652"/>
      <c r="AT401" s="650"/>
      <c r="AU401" s="650"/>
      <c r="AV401" s="650"/>
      <c r="AW401" s="650"/>
      <c r="AX401" s="650"/>
      <c r="AY401" s="650"/>
      <c r="AZ401" s="650"/>
      <c r="BA401" s="650"/>
    </row>
    <row r="402" spans="1:53">
      <c r="A402" s="650"/>
      <c r="B402" s="650"/>
      <c r="C402" s="650"/>
      <c r="D402" s="650"/>
      <c r="E402" s="650"/>
      <c r="F402" s="650"/>
      <c r="G402" s="650"/>
      <c r="H402" s="650"/>
      <c r="I402" s="650"/>
      <c r="J402" s="650"/>
      <c r="K402" s="650"/>
      <c r="L402" s="650"/>
      <c r="M402" s="650"/>
      <c r="N402" s="650"/>
      <c r="O402" s="650"/>
      <c r="P402" s="650"/>
      <c r="Q402" s="650"/>
      <c r="R402" s="650"/>
      <c r="S402" s="650"/>
      <c r="T402" s="650"/>
      <c r="U402" s="650"/>
      <c r="V402" s="650"/>
      <c r="W402" s="650"/>
      <c r="X402" s="650"/>
      <c r="Y402" s="650"/>
      <c r="Z402" s="650"/>
      <c r="AA402" s="650"/>
      <c r="AB402" s="650"/>
      <c r="AC402" s="650"/>
      <c r="AD402" s="650"/>
      <c r="AE402" s="650"/>
      <c r="AF402" s="650"/>
      <c r="AG402" s="650"/>
      <c r="AH402" s="650"/>
      <c r="AI402" s="650"/>
      <c r="AJ402" s="650"/>
      <c r="AK402" s="650"/>
      <c r="AL402" s="650"/>
      <c r="AM402" s="650"/>
      <c r="AN402" s="650"/>
      <c r="AO402" s="650"/>
      <c r="AP402" s="650"/>
      <c r="AQ402" s="650"/>
      <c r="AR402" s="650"/>
      <c r="AS402" s="652"/>
      <c r="AT402" s="650"/>
      <c r="AU402" s="650"/>
      <c r="AV402" s="650"/>
      <c r="AW402" s="650"/>
      <c r="AX402" s="650"/>
      <c r="AY402" s="650"/>
      <c r="AZ402" s="650"/>
      <c r="BA402" s="650"/>
    </row>
    <row r="403" spans="1:53">
      <c r="A403" s="650"/>
      <c r="B403" s="650"/>
      <c r="C403" s="650"/>
      <c r="D403" s="650"/>
      <c r="E403" s="650"/>
      <c r="F403" s="650"/>
      <c r="G403" s="650"/>
      <c r="H403" s="650"/>
      <c r="I403" s="650"/>
      <c r="J403" s="650"/>
      <c r="K403" s="650"/>
      <c r="L403" s="650"/>
      <c r="M403" s="650"/>
      <c r="N403" s="650"/>
      <c r="O403" s="650"/>
      <c r="P403" s="650"/>
      <c r="Q403" s="650"/>
      <c r="R403" s="650"/>
      <c r="S403" s="650"/>
      <c r="T403" s="650"/>
      <c r="U403" s="650"/>
      <c r="V403" s="650"/>
      <c r="W403" s="650"/>
      <c r="X403" s="650"/>
      <c r="Y403" s="650"/>
      <c r="Z403" s="650"/>
      <c r="AA403" s="650"/>
      <c r="AB403" s="650"/>
      <c r="AC403" s="650"/>
      <c r="AD403" s="650"/>
      <c r="AE403" s="650"/>
      <c r="AF403" s="650"/>
      <c r="AG403" s="650"/>
      <c r="AH403" s="650"/>
      <c r="AI403" s="650"/>
      <c r="AJ403" s="650"/>
      <c r="AK403" s="650"/>
      <c r="AL403" s="650"/>
      <c r="AM403" s="650"/>
      <c r="AN403" s="650"/>
      <c r="AO403" s="650"/>
      <c r="AP403" s="650"/>
      <c r="AQ403" s="650"/>
      <c r="AR403" s="650"/>
      <c r="AS403" s="652"/>
      <c r="AT403" s="650"/>
      <c r="AU403" s="650"/>
      <c r="AV403" s="650"/>
      <c r="AW403" s="650"/>
      <c r="AX403" s="650"/>
      <c r="AY403" s="650"/>
      <c r="AZ403" s="650"/>
      <c r="BA403" s="650"/>
    </row>
    <row r="404" spans="1:53">
      <c r="A404" s="650"/>
      <c r="B404" s="650"/>
      <c r="C404" s="650"/>
      <c r="D404" s="650"/>
      <c r="E404" s="650"/>
      <c r="F404" s="650"/>
      <c r="G404" s="650"/>
      <c r="H404" s="650"/>
      <c r="I404" s="650"/>
      <c r="J404" s="650"/>
      <c r="K404" s="650"/>
      <c r="L404" s="650"/>
      <c r="M404" s="650"/>
      <c r="N404" s="650"/>
      <c r="O404" s="650"/>
      <c r="P404" s="650"/>
      <c r="Q404" s="650"/>
      <c r="R404" s="650"/>
      <c r="S404" s="650"/>
      <c r="T404" s="650"/>
      <c r="U404" s="650"/>
      <c r="V404" s="650"/>
      <c r="W404" s="650"/>
      <c r="X404" s="650"/>
      <c r="Y404" s="650"/>
      <c r="Z404" s="650"/>
      <c r="AA404" s="650"/>
      <c r="AB404" s="650"/>
      <c r="AC404" s="650"/>
      <c r="AD404" s="650"/>
      <c r="AE404" s="650"/>
      <c r="AF404" s="650"/>
      <c r="AG404" s="650"/>
      <c r="AH404" s="650"/>
      <c r="AI404" s="650"/>
      <c r="AJ404" s="650"/>
      <c r="AK404" s="650"/>
      <c r="AL404" s="650"/>
      <c r="AM404" s="650"/>
      <c r="AN404" s="650"/>
      <c r="AO404" s="650"/>
      <c r="AP404" s="650"/>
      <c r="AQ404" s="650"/>
      <c r="AR404" s="650"/>
      <c r="AS404" s="652"/>
      <c r="AT404" s="650"/>
      <c r="AU404" s="650"/>
      <c r="AV404" s="650"/>
      <c r="AW404" s="650"/>
      <c r="AX404" s="650"/>
      <c r="AY404" s="650"/>
      <c r="AZ404" s="650"/>
      <c r="BA404" s="650"/>
    </row>
    <row r="405" spans="1:53">
      <c r="A405" s="650"/>
      <c r="B405" s="650"/>
      <c r="C405" s="650"/>
      <c r="D405" s="650"/>
      <c r="E405" s="650"/>
      <c r="F405" s="650"/>
      <c r="G405" s="650"/>
      <c r="H405" s="650"/>
      <c r="I405" s="650"/>
      <c r="J405" s="650"/>
      <c r="K405" s="650"/>
      <c r="L405" s="650"/>
      <c r="M405" s="650"/>
      <c r="N405" s="650"/>
      <c r="O405" s="650"/>
      <c r="P405" s="650"/>
      <c r="Q405" s="650"/>
      <c r="R405" s="650"/>
      <c r="S405" s="650"/>
      <c r="T405" s="650"/>
      <c r="U405" s="650"/>
      <c r="V405" s="650"/>
      <c r="W405" s="650"/>
      <c r="X405" s="650"/>
      <c r="Y405" s="650"/>
      <c r="Z405" s="650"/>
      <c r="AA405" s="650"/>
      <c r="AB405" s="650"/>
      <c r="AC405" s="650"/>
      <c r="AD405" s="650"/>
      <c r="AE405" s="650"/>
      <c r="AF405" s="650"/>
      <c r="AG405" s="650"/>
      <c r="AH405" s="650"/>
      <c r="AI405" s="650"/>
      <c r="AJ405" s="650"/>
      <c r="AK405" s="650"/>
      <c r="AL405" s="650"/>
      <c r="AM405" s="650"/>
      <c r="AN405" s="650"/>
      <c r="AO405" s="650"/>
      <c r="AP405" s="650"/>
      <c r="AQ405" s="650"/>
      <c r="AR405" s="650"/>
      <c r="AS405" s="652"/>
      <c r="AT405" s="650"/>
      <c r="AU405" s="650"/>
      <c r="AV405" s="650"/>
      <c r="AW405" s="650"/>
      <c r="AX405" s="650"/>
      <c r="AY405" s="650"/>
      <c r="AZ405" s="650"/>
      <c r="BA405" s="650"/>
    </row>
    <row r="406" spans="1:53">
      <c r="A406" s="650"/>
      <c r="B406" s="650"/>
      <c r="C406" s="650"/>
      <c r="D406" s="650"/>
      <c r="E406" s="650"/>
      <c r="F406" s="650"/>
      <c r="G406" s="650"/>
      <c r="H406" s="650"/>
      <c r="I406" s="650"/>
      <c r="J406" s="650"/>
      <c r="K406" s="650"/>
      <c r="L406" s="650"/>
      <c r="M406" s="650"/>
      <c r="N406" s="650"/>
      <c r="O406" s="650"/>
      <c r="P406" s="650"/>
      <c r="Q406" s="650"/>
      <c r="R406" s="650"/>
      <c r="S406" s="650"/>
      <c r="T406" s="650"/>
      <c r="U406" s="650"/>
      <c r="V406" s="650"/>
      <c r="W406" s="650"/>
      <c r="X406" s="650"/>
      <c r="Y406" s="650"/>
      <c r="Z406" s="650"/>
      <c r="AA406" s="650"/>
      <c r="AB406" s="650"/>
      <c r="AC406" s="650"/>
      <c r="AD406" s="650"/>
      <c r="AE406" s="650"/>
      <c r="AF406" s="650"/>
      <c r="AG406" s="650"/>
      <c r="AH406" s="650"/>
      <c r="AI406" s="650"/>
      <c r="AJ406" s="650"/>
      <c r="AK406" s="650"/>
      <c r="AL406" s="650"/>
      <c r="AM406" s="650"/>
      <c r="AN406" s="650"/>
      <c r="AO406" s="650"/>
      <c r="AP406" s="650"/>
      <c r="AQ406" s="650"/>
      <c r="AR406" s="650"/>
      <c r="AS406" s="652"/>
      <c r="AT406" s="650"/>
      <c r="AU406" s="650"/>
      <c r="AV406" s="650"/>
      <c r="AW406" s="650"/>
      <c r="AX406" s="650"/>
      <c r="AY406" s="650"/>
      <c r="AZ406" s="650"/>
      <c r="BA406" s="650"/>
    </row>
    <row r="407" spans="1:53">
      <c r="A407" s="650"/>
      <c r="B407" s="650"/>
      <c r="C407" s="650"/>
      <c r="D407" s="650"/>
      <c r="E407" s="650"/>
      <c r="F407" s="650"/>
      <c r="G407" s="650"/>
      <c r="H407" s="650"/>
      <c r="I407" s="650"/>
      <c r="J407" s="650"/>
      <c r="K407" s="650"/>
      <c r="L407" s="650"/>
      <c r="M407" s="650"/>
      <c r="N407" s="650"/>
      <c r="O407" s="650"/>
      <c r="P407" s="650"/>
      <c r="Q407" s="650"/>
      <c r="R407" s="650"/>
      <c r="S407" s="650"/>
      <c r="T407" s="650"/>
      <c r="U407" s="650"/>
      <c r="V407" s="650"/>
      <c r="W407" s="650"/>
      <c r="X407" s="650"/>
      <c r="Y407" s="650"/>
      <c r="Z407" s="650"/>
      <c r="AA407" s="650"/>
      <c r="AB407" s="650"/>
      <c r="AC407" s="650"/>
      <c r="AD407" s="650"/>
      <c r="AE407" s="650"/>
      <c r="AF407" s="650"/>
      <c r="AG407" s="650"/>
      <c r="AH407" s="650"/>
      <c r="AI407" s="650"/>
      <c r="AJ407" s="650"/>
      <c r="AK407" s="650"/>
      <c r="AL407" s="650"/>
      <c r="AM407" s="650"/>
      <c r="AN407" s="650"/>
      <c r="AO407" s="650"/>
      <c r="AP407" s="650"/>
      <c r="AQ407" s="650"/>
      <c r="AR407" s="650"/>
      <c r="AS407" s="652"/>
      <c r="AT407" s="650"/>
      <c r="AU407" s="650"/>
      <c r="AV407" s="650"/>
      <c r="AW407" s="650"/>
      <c r="AX407" s="650"/>
      <c r="AY407" s="650"/>
      <c r="AZ407" s="650"/>
      <c r="BA407" s="650"/>
    </row>
    <row r="408" spans="1:53">
      <c r="A408" s="650"/>
      <c r="B408" s="650"/>
      <c r="C408" s="650"/>
      <c r="D408" s="650"/>
      <c r="E408" s="650"/>
      <c r="F408" s="650"/>
      <c r="G408" s="650"/>
      <c r="H408" s="650"/>
      <c r="I408" s="650"/>
      <c r="J408" s="650"/>
      <c r="K408" s="650"/>
      <c r="L408" s="650"/>
      <c r="M408" s="650"/>
      <c r="N408" s="650"/>
      <c r="O408" s="650"/>
      <c r="P408" s="650"/>
      <c r="Q408" s="650"/>
      <c r="R408" s="650"/>
      <c r="S408" s="650"/>
      <c r="T408" s="650"/>
      <c r="U408" s="650"/>
      <c r="V408" s="650"/>
      <c r="W408" s="650"/>
      <c r="X408" s="650"/>
      <c r="Y408" s="650"/>
      <c r="Z408" s="650"/>
      <c r="AA408" s="650"/>
      <c r="AB408" s="650"/>
      <c r="AC408" s="650"/>
      <c r="AD408" s="650"/>
      <c r="AE408" s="650"/>
      <c r="AF408" s="650"/>
      <c r="AG408" s="650"/>
      <c r="AH408" s="650"/>
      <c r="AI408" s="650"/>
      <c r="AJ408" s="650"/>
      <c r="AK408" s="650"/>
      <c r="AL408" s="650"/>
      <c r="AM408" s="650"/>
      <c r="AN408" s="650"/>
      <c r="AO408" s="650"/>
      <c r="AP408" s="650"/>
      <c r="AQ408" s="650"/>
      <c r="AR408" s="650"/>
      <c r="AS408" s="652"/>
      <c r="AT408" s="650"/>
      <c r="AU408" s="650"/>
      <c r="AV408" s="650"/>
      <c r="AW408" s="650"/>
      <c r="AX408" s="650"/>
      <c r="AY408" s="650"/>
      <c r="AZ408" s="650"/>
      <c r="BA408" s="650"/>
    </row>
    <row r="409" spans="1:53">
      <c r="A409" s="650"/>
      <c r="B409" s="650"/>
      <c r="C409" s="650"/>
      <c r="D409" s="650"/>
      <c r="E409" s="650"/>
      <c r="F409" s="650"/>
      <c r="G409" s="650"/>
      <c r="H409" s="650"/>
      <c r="I409" s="650"/>
      <c r="J409" s="650"/>
      <c r="K409" s="650"/>
      <c r="L409" s="650"/>
      <c r="M409" s="650"/>
      <c r="N409" s="650"/>
      <c r="O409" s="650"/>
      <c r="P409" s="650"/>
      <c r="Q409" s="650"/>
      <c r="R409" s="650"/>
      <c r="S409" s="650"/>
      <c r="T409" s="650"/>
      <c r="U409" s="650"/>
      <c r="V409" s="650"/>
      <c r="W409" s="650"/>
      <c r="X409" s="650"/>
      <c r="Y409" s="650"/>
      <c r="Z409" s="650"/>
      <c r="AA409" s="650"/>
      <c r="AB409" s="650"/>
      <c r="AC409" s="650"/>
      <c r="AD409" s="650"/>
      <c r="AE409" s="650"/>
      <c r="AF409" s="650"/>
      <c r="AG409" s="650"/>
      <c r="AH409" s="650"/>
      <c r="AI409" s="650"/>
      <c r="AJ409" s="650"/>
      <c r="AK409" s="650"/>
      <c r="AL409" s="650"/>
      <c r="AM409" s="650"/>
      <c r="AN409" s="650"/>
      <c r="AO409" s="650"/>
      <c r="AP409" s="650"/>
      <c r="AQ409" s="650"/>
      <c r="AR409" s="650"/>
      <c r="AS409" s="652"/>
      <c r="AT409" s="650"/>
      <c r="AU409" s="650"/>
      <c r="AV409" s="650"/>
      <c r="AW409" s="650"/>
      <c r="AX409" s="650"/>
      <c r="AY409" s="650"/>
      <c r="AZ409" s="650"/>
      <c r="BA409" s="650"/>
    </row>
    <row r="410" spans="1:53">
      <c r="A410" s="650"/>
      <c r="B410" s="650"/>
      <c r="C410" s="650"/>
      <c r="D410" s="650"/>
      <c r="E410" s="650"/>
      <c r="F410" s="650"/>
      <c r="G410" s="650"/>
      <c r="H410" s="650"/>
      <c r="I410" s="650"/>
      <c r="J410" s="650"/>
      <c r="K410" s="650"/>
      <c r="L410" s="650"/>
      <c r="M410" s="650"/>
      <c r="N410" s="650"/>
      <c r="O410" s="650"/>
      <c r="P410" s="650"/>
      <c r="Q410" s="650"/>
      <c r="R410" s="650"/>
      <c r="S410" s="650"/>
      <c r="T410" s="650"/>
      <c r="U410" s="650"/>
      <c r="V410" s="650"/>
      <c r="W410" s="650"/>
      <c r="X410" s="650"/>
      <c r="Y410" s="650"/>
      <c r="Z410" s="650"/>
      <c r="AA410" s="650"/>
      <c r="AB410" s="650"/>
      <c r="AC410" s="650"/>
      <c r="AD410" s="650"/>
      <c r="AE410" s="650"/>
      <c r="AF410" s="650"/>
      <c r="AG410" s="650"/>
      <c r="AH410" s="650"/>
      <c r="AI410" s="650"/>
      <c r="AJ410" s="650"/>
      <c r="AK410" s="650"/>
      <c r="AL410" s="650"/>
      <c r="AM410" s="650"/>
      <c r="AN410" s="650"/>
      <c r="AO410" s="650"/>
      <c r="AP410" s="650"/>
      <c r="AQ410" s="650"/>
      <c r="AR410" s="650"/>
      <c r="AS410" s="652"/>
      <c r="AT410" s="650"/>
      <c r="AU410" s="650"/>
      <c r="AV410" s="650"/>
      <c r="AW410" s="650"/>
      <c r="AX410" s="650"/>
      <c r="AY410" s="650"/>
      <c r="AZ410" s="650"/>
      <c r="BA410" s="650"/>
    </row>
    <row r="411" spans="1:53">
      <c r="A411" s="650"/>
      <c r="B411" s="650"/>
      <c r="C411" s="650"/>
      <c r="D411" s="650"/>
      <c r="E411" s="650"/>
      <c r="F411" s="650"/>
      <c r="G411" s="650"/>
      <c r="H411" s="650"/>
      <c r="I411" s="650"/>
      <c r="J411" s="650"/>
      <c r="K411" s="650"/>
      <c r="L411" s="650"/>
      <c r="M411" s="650"/>
      <c r="N411" s="650"/>
      <c r="O411" s="650"/>
      <c r="P411" s="650"/>
      <c r="Q411" s="650"/>
      <c r="R411" s="650"/>
      <c r="S411" s="650"/>
      <c r="T411" s="650"/>
      <c r="U411" s="650"/>
      <c r="V411" s="650"/>
      <c r="W411" s="650"/>
      <c r="X411" s="650"/>
      <c r="Y411" s="650"/>
      <c r="Z411" s="650"/>
      <c r="AA411" s="650"/>
      <c r="AB411" s="650"/>
      <c r="AC411" s="650"/>
      <c r="AD411" s="650"/>
      <c r="AE411" s="650"/>
      <c r="AF411" s="650"/>
      <c r="AG411" s="650"/>
      <c r="AH411" s="650"/>
      <c r="AI411" s="650"/>
      <c r="AJ411" s="650"/>
      <c r="AK411" s="650"/>
      <c r="AL411" s="650"/>
      <c r="AM411" s="650"/>
      <c r="AN411" s="650"/>
      <c r="AO411" s="650"/>
      <c r="AP411" s="650"/>
      <c r="AQ411" s="650"/>
      <c r="AR411" s="650"/>
      <c r="AS411" s="652"/>
      <c r="AT411" s="650"/>
      <c r="AU411" s="650"/>
      <c r="AV411" s="650"/>
      <c r="AW411" s="650"/>
      <c r="AX411" s="650"/>
      <c r="AY411" s="650"/>
      <c r="AZ411" s="650"/>
      <c r="BA411" s="650"/>
    </row>
    <row r="412" spans="1:53">
      <c r="A412" s="650"/>
      <c r="B412" s="650"/>
      <c r="C412" s="650"/>
      <c r="D412" s="650"/>
      <c r="E412" s="650"/>
      <c r="F412" s="650"/>
      <c r="G412" s="650"/>
      <c r="H412" s="650"/>
      <c r="I412" s="650"/>
      <c r="J412" s="650"/>
      <c r="K412" s="650"/>
      <c r="L412" s="650"/>
      <c r="M412" s="650"/>
      <c r="N412" s="650"/>
      <c r="O412" s="650"/>
      <c r="P412" s="650"/>
      <c r="Q412" s="650"/>
      <c r="R412" s="650"/>
      <c r="S412" s="650"/>
      <c r="T412" s="650"/>
      <c r="U412" s="650"/>
      <c r="V412" s="650"/>
      <c r="W412" s="650"/>
      <c r="X412" s="650"/>
      <c r="Y412" s="650"/>
      <c r="Z412" s="650"/>
      <c r="AA412" s="650"/>
      <c r="AB412" s="650"/>
      <c r="AC412" s="650"/>
      <c r="AD412" s="650"/>
      <c r="AE412" s="650"/>
      <c r="AF412" s="650"/>
      <c r="AG412" s="650"/>
      <c r="AH412" s="650"/>
      <c r="AI412" s="650"/>
      <c r="AJ412" s="650"/>
      <c r="AK412" s="650"/>
      <c r="AL412" s="650"/>
      <c r="AM412" s="650"/>
      <c r="AN412" s="650"/>
      <c r="AO412" s="650"/>
      <c r="AP412" s="650"/>
      <c r="AQ412" s="650"/>
      <c r="AR412" s="650"/>
      <c r="AS412" s="652"/>
      <c r="AT412" s="650"/>
      <c r="AU412" s="650"/>
      <c r="AV412" s="650"/>
      <c r="AW412" s="650"/>
      <c r="AX412" s="650"/>
      <c r="AY412" s="650"/>
      <c r="AZ412" s="650"/>
      <c r="BA412" s="650"/>
    </row>
    <row r="413" spans="1:53">
      <c r="A413" s="650"/>
      <c r="B413" s="650"/>
      <c r="C413" s="650"/>
      <c r="D413" s="650"/>
      <c r="E413" s="650"/>
      <c r="F413" s="650"/>
      <c r="G413" s="650"/>
      <c r="H413" s="650"/>
      <c r="I413" s="650"/>
      <c r="J413" s="650"/>
      <c r="K413" s="650"/>
      <c r="L413" s="650"/>
      <c r="M413" s="650"/>
      <c r="N413" s="650"/>
      <c r="O413" s="650"/>
      <c r="P413" s="650"/>
      <c r="Q413" s="650"/>
      <c r="R413" s="650"/>
      <c r="S413" s="650"/>
      <c r="T413" s="650"/>
      <c r="U413" s="650"/>
      <c r="V413" s="650"/>
      <c r="W413" s="650"/>
      <c r="X413" s="650"/>
      <c r="Y413" s="650"/>
      <c r="Z413" s="650"/>
      <c r="AA413" s="650"/>
      <c r="AB413" s="650"/>
      <c r="AC413" s="650"/>
      <c r="AD413" s="650"/>
      <c r="AE413" s="650"/>
      <c r="AF413" s="650"/>
      <c r="AG413" s="650"/>
      <c r="AH413" s="650"/>
      <c r="AI413" s="650"/>
      <c r="AJ413" s="650"/>
      <c r="AK413" s="650"/>
      <c r="AL413" s="650"/>
      <c r="AM413" s="650"/>
      <c r="AN413" s="650"/>
      <c r="AO413" s="650"/>
      <c r="AP413" s="650"/>
      <c r="AQ413" s="650"/>
      <c r="AR413" s="650"/>
      <c r="AS413" s="652"/>
      <c r="AT413" s="650"/>
      <c r="AU413" s="650"/>
      <c r="AV413" s="650"/>
      <c r="AW413" s="650"/>
      <c r="AX413" s="650"/>
      <c r="AY413" s="650"/>
      <c r="AZ413" s="650"/>
      <c r="BA413" s="650"/>
    </row>
    <row r="414" spans="1:53">
      <c r="A414" s="650"/>
      <c r="B414" s="650"/>
      <c r="C414" s="650"/>
      <c r="D414" s="650"/>
      <c r="E414" s="650"/>
      <c r="F414" s="650"/>
      <c r="G414" s="650"/>
      <c r="H414" s="650"/>
      <c r="I414" s="650"/>
      <c r="J414" s="650"/>
      <c r="K414" s="650"/>
      <c r="L414" s="650"/>
      <c r="M414" s="650"/>
      <c r="N414" s="650"/>
      <c r="O414" s="650"/>
      <c r="P414" s="650"/>
      <c r="Q414" s="650"/>
      <c r="R414" s="650"/>
      <c r="S414" s="650"/>
      <c r="T414" s="650"/>
      <c r="U414" s="650"/>
      <c r="V414" s="650"/>
      <c r="W414" s="650"/>
      <c r="X414" s="650"/>
      <c r="Y414" s="650"/>
      <c r="Z414" s="650"/>
      <c r="AA414" s="650"/>
      <c r="AB414" s="650"/>
      <c r="AC414" s="650"/>
      <c r="AD414" s="650"/>
      <c r="AE414" s="650"/>
      <c r="AF414" s="650"/>
      <c r="AG414" s="650"/>
      <c r="AH414" s="650"/>
      <c r="AI414" s="650"/>
      <c r="AJ414" s="650"/>
      <c r="AK414" s="650"/>
      <c r="AL414" s="650"/>
      <c r="AM414" s="650"/>
      <c r="AN414" s="650"/>
      <c r="AO414" s="650"/>
      <c r="AP414" s="650"/>
      <c r="AQ414" s="650"/>
      <c r="AR414" s="650"/>
      <c r="AS414" s="652"/>
      <c r="AT414" s="650"/>
      <c r="AU414" s="650"/>
      <c r="AV414" s="650"/>
      <c r="AW414" s="650"/>
      <c r="AX414" s="650"/>
      <c r="AY414" s="650"/>
      <c r="AZ414" s="650"/>
      <c r="BA414" s="650"/>
    </row>
    <row r="415" spans="1:53">
      <c r="A415" s="650"/>
      <c r="B415" s="650"/>
      <c r="C415" s="650"/>
      <c r="D415" s="650"/>
      <c r="E415" s="650"/>
      <c r="F415" s="650"/>
      <c r="G415" s="650"/>
      <c r="H415" s="650"/>
      <c r="I415" s="650"/>
      <c r="J415" s="650"/>
      <c r="K415" s="650"/>
      <c r="L415" s="650"/>
      <c r="M415" s="650"/>
      <c r="N415" s="650"/>
      <c r="O415" s="650"/>
      <c r="P415" s="650"/>
      <c r="Q415" s="650"/>
      <c r="R415" s="650"/>
      <c r="S415" s="650"/>
      <c r="T415" s="650"/>
      <c r="U415" s="650"/>
      <c r="V415" s="650"/>
      <c r="W415" s="650"/>
      <c r="X415" s="650"/>
      <c r="Y415" s="650"/>
      <c r="Z415" s="650"/>
      <c r="AA415" s="650"/>
      <c r="AB415" s="650"/>
      <c r="AC415" s="650"/>
      <c r="AD415" s="650"/>
      <c r="AE415" s="650"/>
      <c r="AF415" s="650"/>
      <c r="AG415" s="650"/>
      <c r="AH415" s="650"/>
      <c r="AI415" s="650"/>
      <c r="AJ415" s="650"/>
      <c r="AK415" s="650"/>
      <c r="AL415" s="650"/>
      <c r="AM415" s="650"/>
      <c r="AN415" s="650"/>
      <c r="AO415" s="650"/>
      <c r="AP415" s="650"/>
      <c r="AQ415" s="650"/>
      <c r="AR415" s="650"/>
      <c r="AS415" s="652"/>
      <c r="AT415" s="650"/>
      <c r="AU415" s="650"/>
      <c r="AV415" s="650"/>
      <c r="AW415" s="650"/>
      <c r="AX415" s="650"/>
      <c r="AY415" s="650"/>
      <c r="AZ415" s="650"/>
      <c r="BA415" s="650"/>
    </row>
    <row r="416" spans="1:53">
      <c r="A416" s="650"/>
      <c r="B416" s="650"/>
      <c r="C416" s="650"/>
      <c r="D416" s="650"/>
      <c r="E416" s="650"/>
      <c r="F416" s="650"/>
      <c r="G416" s="650"/>
      <c r="H416" s="650"/>
      <c r="I416" s="650"/>
      <c r="J416" s="650"/>
      <c r="K416" s="650"/>
      <c r="L416" s="650"/>
      <c r="M416" s="650"/>
      <c r="N416" s="650"/>
      <c r="O416" s="650"/>
      <c r="P416" s="650"/>
      <c r="Q416" s="650"/>
      <c r="R416" s="650"/>
      <c r="S416" s="650"/>
      <c r="T416" s="650"/>
      <c r="U416" s="650"/>
      <c r="V416" s="650"/>
      <c r="W416" s="650"/>
      <c r="X416" s="650"/>
      <c r="Y416" s="650"/>
      <c r="Z416" s="650"/>
      <c r="AA416" s="650"/>
      <c r="AB416" s="650"/>
      <c r="AC416" s="650"/>
      <c r="AD416" s="650"/>
      <c r="AE416" s="650"/>
      <c r="AF416" s="650"/>
      <c r="AG416" s="650"/>
      <c r="AH416" s="650"/>
      <c r="AI416" s="650"/>
      <c r="AJ416" s="650"/>
      <c r="AK416" s="650"/>
      <c r="AL416" s="650"/>
      <c r="AM416" s="650"/>
      <c r="AN416" s="650"/>
      <c r="AO416" s="650"/>
      <c r="AP416" s="650"/>
      <c r="AQ416" s="650"/>
      <c r="AR416" s="650"/>
      <c r="AS416" s="652"/>
      <c r="AT416" s="650"/>
      <c r="AU416" s="650"/>
      <c r="AV416" s="650"/>
      <c r="AW416" s="650"/>
      <c r="AX416" s="650"/>
      <c r="AY416" s="650"/>
      <c r="AZ416" s="650"/>
      <c r="BA416" s="650"/>
    </row>
    <row r="417" spans="1:53">
      <c r="A417" s="650"/>
      <c r="B417" s="650"/>
      <c r="C417" s="650"/>
      <c r="D417" s="650"/>
      <c r="E417" s="650"/>
      <c r="F417" s="650"/>
      <c r="G417" s="650"/>
      <c r="H417" s="650"/>
      <c r="I417" s="650"/>
      <c r="J417" s="650"/>
      <c r="K417" s="650"/>
      <c r="L417" s="650"/>
      <c r="M417" s="650"/>
      <c r="N417" s="650"/>
      <c r="O417" s="650"/>
      <c r="P417" s="650"/>
      <c r="Q417" s="650"/>
      <c r="R417" s="650"/>
      <c r="S417" s="650"/>
      <c r="T417" s="650"/>
      <c r="U417" s="650"/>
      <c r="V417" s="650"/>
      <c r="W417" s="650"/>
      <c r="X417" s="650"/>
      <c r="Y417" s="650"/>
      <c r="Z417" s="650"/>
      <c r="AA417" s="650"/>
      <c r="AB417" s="650"/>
      <c r="AC417" s="650"/>
      <c r="AD417" s="650"/>
      <c r="AE417" s="650"/>
      <c r="AF417" s="650"/>
      <c r="AG417" s="650"/>
      <c r="AH417" s="650"/>
      <c r="AI417" s="650"/>
      <c r="AJ417" s="650"/>
      <c r="AK417" s="650"/>
      <c r="AL417" s="650"/>
      <c r="AM417" s="650"/>
      <c r="AN417" s="650"/>
      <c r="AO417" s="650"/>
      <c r="AP417" s="650"/>
      <c r="AQ417" s="650"/>
      <c r="AR417" s="650"/>
      <c r="AS417" s="652"/>
      <c r="AT417" s="650"/>
      <c r="AU417" s="650"/>
      <c r="AV417" s="650"/>
      <c r="AW417" s="650"/>
      <c r="AX417" s="650"/>
      <c r="AY417" s="650"/>
      <c r="AZ417" s="650"/>
      <c r="BA417" s="650"/>
    </row>
    <row r="418" spans="1:53">
      <c r="A418" s="650"/>
      <c r="B418" s="650"/>
      <c r="C418" s="650"/>
      <c r="D418" s="650"/>
      <c r="E418" s="650"/>
      <c r="F418" s="650"/>
      <c r="G418" s="650"/>
      <c r="H418" s="650"/>
      <c r="I418" s="650"/>
      <c r="J418" s="650"/>
      <c r="K418" s="650"/>
      <c r="L418" s="650"/>
      <c r="M418" s="650"/>
      <c r="N418" s="650"/>
      <c r="O418" s="650"/>
      <c r="P418" s="650"/>
      <c r="Q418" s="650"/>
      <c r="R418" s="650"/>
      <c r="S418" s="650"/>
      <c r="T418" s="650"/>
      <c r="U418" s="650"/>
      <c r="V418" s="650"/>
      <c r="W418" s="650"/>
      <c r="X418" s="650"/>
      <c r="Y418" s="650"/>
      <c r="Z418" s="650"/>
      <c r="AA418" s="650"/>
      <c r="AB418" s="650"/>
      <c r="AC418" s="650"/>
      <c r="AD418" s="650"/>
      <c r="AE418" s="650"/>
      <c r="AF418" s="650"/>
      <c r="AG418" s="650"/>
      <c r="AH418" s="650"/>
      <c r="AI418" s="650"/>
      <c r="AJ418" s="650"/>
      <c r="AK418" s="650"/>
      <c r="AL418" s="650"/>
      <c r="AM418" s="650"/>
      <c r="AN418" s="650"/>
      <c r="AO418" s="650"/>
      <c r="AP418" s="650"/>
      <c r="AQ418" s="650"/>
      <c r="AR418" s="650"/>
      <c r="AS418" s="652"/>
      <c r="AT418" s="650"/>
      <c r="AU418" s="650"/>
      <c r="AV418" s="650"/>
      <c r="AW418" s="650"/>
      <c r="AX418" s="650"/>
      <c r="AY418" s="650"/>
      <c r="AZ418" s="650"/>
      <c r="BA418" s="650"/>
    </row>
    <row r="419" spans="1:53">
      <c r="A419" s="650"/>
      <c r="B419" s="650"/>
      <c r="C419" s="650"/>
      <c r="D419" s="650"/>
      <c r="E419" s="650"/>
      <c r="F419" s="650"/>
      <c r="G419" s="650"/>
      <c r="H419" s="650"/>
      <c r="I419" s="650"/>
      <c r="J419" s="650"/>
      <c r="K419" s="650"/>
      <c r="L419" s="650"/>
      <c r="M419" s="650"/>
      <c r="N419" s="650"/>
      <c r="O419" s="650"/>
      <c r="P419" s="650"/>
      <c r="Q419" s="650"/>
      <c r="R419" s="650"/>
      <c r="S419" s="650"/>
      <c r="T419" s="650"/>
      <c r="U419" s="650"/>
      <c r="V419" s="650"/>
      <c r="W419" s="650"/>
      <c r="X419" s="650"/>
      <c r="Y419" s="650"/>
      <c r="Z419" s="650"/>
      <c r="AA419" s="650"/>
      <c r="AB419" s="650"/>
      <c r="AC419" s="650"/>
      <c r="AD419" s="650"/>
      <c r="AE419" s="650"/>
      <c r="AF419" s="650"/>
      <c r="AG419" s="650"/>
      <c r="AH419" s="650"/>
      <c r="AI419" s="650"/>
      <c r="AJ419" s="650"/>
      <c r="AK419" s="650"/>
      <c r="AL419" s="650"/>
      <c r="AM419" s="650"/>
      <c r="AN419" s="650"/>
      <c r="AO419" s="650"/>
      <c r="AP419" s="650"/>
      <c r="AQ419" s="650"/>
      <c r="AR419" s="650"/>
      <c r="AS419" s="652"/>
      <c r="AT419" s="650"/>
      <c r="AU419" s="650"/>
      <c r="AV419" s="650"/>
      <c r="AW419" s="650"/>
      <c r="AX419" s="650"/>
      <c r="AY419" s="650"/>
      <c r="AZ419" s="650"/>
      <c r="BA419" s="650"/>
    </row>
    <row r="420" spans="1:53">
      <c r="A420" s="650"/>
      <c r="B420" s="650"/>
      <c r="C420" s="650"/>
      <c r="D420" s="650"/>
      <c r="E420" s="650"/>
      <c r="F420" s="650"/>
      <c r="G420" s="650"/>
      <c r="H420" s="650"/>
      <c r="I420" s="650"/>
      <c r="J420" s="650"/>
      <c r="K420" s="650"/>
      <c r="L420" s="650"/>
      <c r="M420" s="650"/>
      <c r="N420" s="650"/>
      <c r="O420" s="650"/>
      <c r="P420" s="650"/>
      <c r="Q420" s="650"/>
      <c r="R420" s="650"/>
      <c r="S420" s="650"/>
      <c r="T420" s="650"/>
      <c r="U420" s="650"/>
      <c r="V420" s="650"/>
      <c r="W420" s="650"/>
      <c r="X420" s="650"/>
      <c r="Y420" s="650"/>
      <c r="Z420" s="650"/>
      <c r="AA420" s="650"/>
      <c r="AB420" s="650"/>
      <c r="AC420" s="650"/>
      <c r="AD420" s="650"/>
      <c r="AE420" s="650"/>
      <c r="AF420" s="650"/>
      <c r="AG420" s="650"/>
      <c r="AH420" s="650"/>
      <c r="AI420" s="650"/>
      <c r="AJ420" s="650"/>
      <c r="AK420" s="650"/>
      <c r="AL420" s="650"/>
      <c r="AM420" s="650"/>
      <c r="AN420" s="650"/>
      <c r="AO420" s="650"/>
      <c r="AP420" s="650"/>
      <c r="AQ420" s="650"/>
      <c r="AR420" s="650"/>
      <c r="AS420" s="652"/>
      <c r="AT420" s="650"/>
      <c r="AU420" s="650"/>
      <c r="AV420" s="650"/>
      <c r="AW420" s="650"/>
      <c r="AX420" s="650"/>
      <c r="AY420" s="650"/>
      <c r="AZ420" s="650"/>
      <c r="BA420" s="650"/>
    </row>
    <row r="421" spans="1:53">
      <c r="A421" s="650"/>
      <c r="B421" s="650"/>
      <c r="C421" s="650"/>
      <c r="D421" s="650"/>
      <c r="E421" s="650"/>
      <c r="F421" s="650"/>
      <c r="G421" s="650"/>
      <c r="H421" s="650"/>
      <c r="I421" s="650"/>
      <c r="J421" s="650"/>
      <c r="K421" s="650"/>
      <c r="L421" s="650"/>
      <c r="M421" s="650"/>
      <c r="N421" s="650"/>
      <c r="O421" s="650"/>
      <c r="P421" s="650"/>
      <c r="Q421" s="650"/>
      <c r="R421" s="650"/>
      <c r="S421" s="650"/>
      <c r="T421" s="650"/>
      <c r="U421" s="650"/>
      <c r="V421" s="650"/>
      <c r="W421" s="650"/>
      <c r="X421" s="650"/>
      <c r="Y421" s="650"/>
      <c r="Z421" s="650"/>
      <c r="AA421" s="650"/>
      <c r="AB421" s="650"/>
      <c r="AC421" s="650"/>
      <c r="AD421" s="650"/>
      <c r="AE421" s="650"/>
      <c r="AF421" s="650"/>
      <c r="AG421" s="650"/>
      <c r="AH421" s="650"/>
      <c r="AI421" s="650"/>
      <c r="AJ421" s="650"/>
      <c r="AK421" s="650"/>
      <c r="AL421" s="650"/>
      <c r="AM421" s="650"/>
      <c r="AN421" s="650"/>
      <c r="AO421" s="650"/>
      <c r="AP421" s="650"/>
      <c r="AQ421" s="650"/>
      <c r="AR421" s="650"/>
      <c r="AS421" s="652"/>
      <c r="AT421" s="650"/>
      <c r="AU421" s="650"/>
      <c r="AV421" s="650"/>
      <c r="AW421" s="650"/>
      <c r="AX421" s="650"/>
      <c r="AY421" s="650"/>
      <c r="AZ421" s="650"/>
      <c r="BA421" s="650"/>
    </row>
    <row r="422" spans="1:53">
      <c r="A422" s="650"/>
      <c r="B422" s="650"/>
      <c r="C422" s="650"/>
      <c r="D422" s="650"/>
      <c r="E422" s="650"/>
      <c r="F422" s="650"/>
      <c r="G422" s="650"/>
      <c r="H422" s="650"/>
      <c r="I422" s="650"/>
      <c r="J422" s="650"/>
      <c r="K422" s="650"/>
      <c r="L422" s="650"/>
      <c r="M422" s="650"/>
      <c r="N422" s="650"/>
      <c r="O422" s="650"/>
      <c r="P422" s="650"/>
      <c r="Q422" s="650"/>
      <c r="R422" s="650"/>
      <c r="S422" s="650"/>
      <c r="T422" s="650"/>
      <c r="U422" s="650"/>
      <c r="V422" s="650"/>
      <c r="W422" s="650"/>
      <c r="X422" s="650"/>
      <c r="Y422" s="650"/>
      <c r="Z422" s="650"/>
      <c r="AA422" s="650"/>
      <c r="AB422" s="650"/>
      <c r="AC422" s="650"/>
      <c r="AD422" s="650"/>
      <c r="AE422" s="650"/>
      <c r="AF422" s="650"/>
      <c r="AG422" s="650"/>
      <c r="AH422" s="650"/>
      <c r="AI422" s="650"/>
      <c r="AJ422" s="650"/>
      <c r="AK422" s="650"/>
      <c r="AL422" s="650"/>
      <c r="AM422" s="650"/>
      <c r="AN422" s="650"/>
      <c r="AO422" s="650"/>
      <c r="AP422" s="650"/>
      <c r="AQ422" s="650"/>
      <c r="AR422" s="650"/>
      <c r="AS422" s="652"/>
      <c r="AT422" s="650"/>
      <c r="AU422" s="650"/>
      <c r="AV422" s="650"/>
      <c r="AW422" s="650"/>
      <c r="AX422" s="650"/>
      <c r="AY422" s="650"/>
      <c r="AZ422" s="650"/>
      <c r="BA422" s="650"/>
    </row>
    <row r="423" spans="1:53">
      <c r="A423" s="650"/>
      <c r="B423" s="650"/>
      <c r="C423" s="650"/>
      <c r="D423" s="650"/>
      <c r="E423" s="650"/>
      <c r="F423" s="650"/>
      <c r="G423" s="650"/>
      <c r="H423" s="650"/>
      <c r="I423" s="650"/>
      <c r="J423" s="650"/>
      <c r="K423" s="650"/>
      <c r="L423" s="650"/>
      <c r="M423" s="650"/>
      <c r="N423" s="650"/>
      <c r="O423" s="650"/>
      <c r="P423" s="650"/>
      <c r="Q423" s="650"/>
      <c r="R423" s="650"/>
      <c r="S423" s="650"/>
      <c r="T423" s="650"/>
      <c r="U423" s="650"/>
      <c r="V423" s="650"/>
      <c r="W423" s="650"/>
      <c r="X423" s="650"/>
      <c r="Y423" s="650"/>
      <c r="Z423" s="650"/>
      <c r="AA423" s="650"/>
      <c r="AB423" s="650"/>
      <c r="AC423" s="650"/>
      <c r="AD423" s="650"/>
      <c r="AE423" s="650"/>
      <c r="AF423" s="650"/>
      <c r="AG423" s="650"/>
      <c r="AH423" s="650"/>
      <c r="AI423" s="650"/>
      <c r="AJ423" s="650"/>
      <c r="AK423" s="650"/>
      <c r="AL423" s="650"/>
      <c r="AM423" s="650"/>
      <c r="AN423" s="650"/>
      <c r="AO423" s="650"/>
      <c r="AP423" s="650"/>
      <c r="AQ423" s="650"/>
      <c r="AR423" s="650"/>
      <c r="AS423" s="652"/>
      <c r="AT423" s="650"/>
      <c r="AU423" s="650"/>
      <c r="AV423" s="650"/>
      <c r="AW423" s="650"/>
      <c r="AX423" s="650"/>
      <c r="AY423" s="650"/>
      <c r="AZ423" s="650"/>
      <c r="BA423" s="650"/>
    </row>
    <row r="424" spans="1:53">
      <c r="A424" s="650"/>
      <c r="B424" s="650"/>
      <c r="C424" s="650"/>
      <c r="D424" s="650"/>
      <c r="E424" s="650"/>
      <c r="F424" s="650"/>
      <c r="G424" s="650"/>
      <c r="H424" s="650"/>
      <c r="I424" s="650"/>
      <c r="J424" s="650"/>
      <c r="K424" s="650"/>
      <c r="L424" s="650"/>
      <c r="M424" s="650"/>
      <c r="N424" s="650"/>
      <c r="O424" s="650"/>
      <c r="P424" s="650"/>
      <c r="Q424" s="650"/>
      <c r="R424" s="650"/>
      <c r="S424" s="650"/>
      <c r="T424" s="650"/>
      <c r="U424" s="650"/>
      <c r="V424" s="650"/>
      <c r="W424" s="650"/>
      <c r="X424" s="650"/>
      <c r="Y424" s="650"/>
      <c r="Z424" s="650"/>
      <c r="AA424" s="650"/>
      <c r="AB424" s="650"/>
      <c r="AC424" s="650"/>
      <c r="AD424" s="650"/>
      <c r="AE424" s="650"/>
      <c r="AF424" s="650"/>
      <c r="AG424" s="650"/>
      <c r="AH424" s="650"/>
      <c r="AI424" s="650"/>
      <c r="AJ424" s="650"/>
      <c r="AK424" s="650"/>
      <c r="AL424" s="650"/>
      <c r="AM424" s="650"/>
      <c r="AN424" s="650"/>
      <c r="AO424" s="650"/>
      <c r="AP424" s="650"/>
      <c r="AQ424" s="650"/>
      <c r="AR424" s="650"/>
      <c r="AS424" s="652"/>
      <c r="AT424" s="650"/>
      <c r="AU424" s="650"/>
      <c r="AV424" s="650"/>
      <c r="AW424" s="650"/>
      <c r="AX424" s="650"/>
      <c r="AY424" s="650"/>
      <c r="AZ424" s="650"/>
      <c r="BA424" s="650"/>
    </row>
    <row r="425" spans="1:53">
      <c r="A425" s="650"/>
      <c r="B425" s="650"/>
      <c r="C425" s="650"/>
      <c r="D425" s="650"/>
      <c r="E425" s="650"/>
      <c r="F425" s="650"/>
      <c r="G425" s="650"/>
      <c r="H425" s="650"/>
      <c r="I425" s="650"/>
      <c r="J425" s="650"/>
      <c r="K425" s="650"/>
      <c r="L425" s="650"/>
      <c r="M425" s="650"/>
      <c r="N425" s="650"/>
      <c r="O425" s="650"/>
      <c r="P425" s="650"/>
      <c r="Q425" s="650"/>
      <c r="R425" s="650"/>
      <c r="S425" s="650"/>
      <c r="T425" s="650"/>
      <c r="U425" s="650"/>
      <c r="V425" s="650"/>
      <c r="W425" s="650"/>
      <c r="X425" s="650"/>
      <c r="Y425" s="650"/>
      <c r="Z425" s="650"/>
      <c r="AA425" s="650"/>
      <c r="AB425" s="650"/>
      <c r="AC425" s="650"/>
      <c r="AD425" s="650"/>
      <c r="AE425" s="650"/>
      <c r="AF425" s="650"/>
      <c r="AG425" s="650"/>
      <c r="AH425" s="650"/>
      <c r="AI425" s="650"/>
      <c r="AJ425" s="650"/>
      <c r="AK425" s="650"/>
      <c r="AL425" s="650"/>
      <c r="AM425" s="650"/>
      <c r="AN425" s="650"/>
      <c r="AO425" s="650"/>
      <c r="AP425" s="650"/>
      <c r="AQ425" s="650"/>
      <c r="AR425" s="650"/>
      <c r="AS425" s="652"/>
      <c r="AT425" s="650"/>
      <c r="AU425" s="650"/>
      <c r="AV425" s="650"/>
      <c r="AW425" s="650"/>
      <c r="AX425" s="650"/>
      <c r="AY425" s="650"/>
      <c r="AZ425" s="650"/>
      <c r="BA425" s="650"/>
    </row>
    <row r="426" spans="1:53">
      <c r="A426" s="650"/>
      <c r="B426" s="650"/>
      <c r="C426" s="650"/>
      <c r="D426" s="650"/>
      <c r="E426" s="650"/>
      <c r="F426" s="650"/>
      <c r="G426" s="650"/>
      <c r="H426" s="650"/>
      <c r="I426" s="650"/>
      <c r="J426" s="650"/>
      <c r="K426" s="650"/>
      <c r="L426" s="650"/>
      <c r="M426" s="650"/>
      <c r="N426" s="650"/>
      <c r="O426" s="650"/>
      <c r="P426" s="650"/>
      <c r="Q426" s="650"/>
      <c r="R426" s="650"/>
      <c r="S426" s="650"/>
      <c r="T426" s="650"/>
      <c r="U426" s="650"/>
      <c r="V426" s="650"/>
      <c r="W426" s="650"/>
      <c r="X426" s="650"/>
      <c r="Y426" s="650"/>
      <c r="Z426" s="650"/>
      <c r="AA426" s="650"/>
      <c r="AB426" s="650"/>
      <c r="AC426" s="650"/>
      <c r="AD426" s="650"/>
      <c r="AE426" s="650"/>
      <c r="AF426" s="650"/>
      <c r="AG426" s="650"/>
      <c r="AH426" s="650"/>
      <c r="AI426" s="650"/>
      <c r="AJ426" s="650"/>
      <c r="AK426" s="650"/>
      <c r="AL426" s="650"/>
      <c r="AM426" s="650"/>
      <c r="AN426" s="650"/>
      <c r="AO426" s="650"/>
      <c r="AP426" s="650"/>
      <c r="AQ426" s="650"/>
      <c r="AR426" s="650"/>
      <c r="AS426" s="652"/>
      <c r="AT426" s="650"/>
      <c r="AU426" s="650"/>
      <c r="AV426" s="650"/>
      <c r="AW426" s="650"/>
      <c r="AX426" s="650"/>
      <c r="AY426" s="650"/>
      <c r="AZ426" s="650"/>
      <c r="BA426" s="650"/>
    </row>
    <row r="427" spans="1:53">
      <c r="A427" s="650"/>
      <c r="B427" s="650"/>
      <c r="C427" s="650"/>
      <c r="D427" s="650"/>
      <c r="E427" s="650"/>
      <c r="F427" s="650"/>
      <c r="G427" s="650"/>
      <c r="H427" s="650"/>
      <c r="I427" s="650"/>
      <c r="J427" s="650"/>
      <c r="K427" s="650"/>
      <c r="L427" s="650"/>
      <c r="M427" s="650"/>
      <c r="N427" s="650"/>
      <c r="O427" s="650"/>
      <c r="P427" s="650"/>
      <c r="Q427" s="650"/>
      <c r="R427" s="650"/>
      <c r="S427" s="650"/>
      <c r="T427" s="650"/>
      <c r="U427" s="650"/>
      <c r="V427" s="650"/>
      <c r="W427" s="650"/>
      <c r="X427" s="650"/>
      <c r="Y427" s="650"/>
      <c r="Z427" s="650"/>
      <c r="AA427" s="650"/>
      <c r="AB427" s="650"/>
      <c r="AC427" s="650"/>
      <c r="AD427" s="650"/>
      <c r="AE427" s="650"/>
      <c r="AF427" s="650"/>
      <c r="AG427" s="650"/>
      <c r="AH427" s="650"/>
      <c r="AI427" s="650"/>
      <c r="AJ427" s="650"/>
      <c r="AK427" s="650"/>
      <c r="AL427" s="650"/>
      <c r="AM427" s="650"/>
      <c r="AN427" s="650"/>
      <c r="AO427" s="650"/>
      <c r="AP427" s="650"/>
      <c r="AQ427" s="650"/>
      <c r="AR427" s="650"/>
      <c r="AS427" s="652"/>
      <c r="AT427" s="650"/>
      <c r="AU427" s="650"/>
      <c r="AV427" s="650"/>
      <c r="AW427" s="650"/>
      <c r="AX427" s="650"/>
      <c r="AY427" s="650"/>
      <c r="AZ427" s="650"/>
      <c r="BA427" s="650"/>
    </row>
    <row r="428" spans="1:53">
      <c r="A428" s="650"/>
      <c r="B428" s="650"/>
      <c r="C428" s="650"/>
      <c r="D428" s="650"/>
      <c r="E428" s="650"/>
      <c r="F428" s="650"/>
      <c r="G428" s="650"/>
      <c r="H428" s="650"/>
      <c r="I428" s="650"/>
      <c r="J428" s="650"/>
      <c r="K428" s="650"/>
      <c r="L428" s="650"/>
      <c r="M428" s="650"/>
      <c r="N428" s="650"/>
      <c r="O428" s="650"/>
      <c r="P428" s="650"/>
      <c r="Q428" s="650"/>
      <c r="R428" s="650"/>
      <c r="S428" s="650"/>
      <c r="T428" s="650"/>
      <c r="U428" s="650"/>
      <c r="V428" s="650"/>
      <c r="W428" s="650"/>
      <c r="X428" s="650"/>
      <c r="Y428" s="650"/>
      <c r="Z428" s="650"/>
      <c r="AA428" s="650"/>
      <c r="AB428" s="650"/>
      <c r="AC428" s="650"/>
      <c r="AD428" s="650"/>
      <c r="AE428" s="650"/>
      <c r="AF428" s="650"/>
      <c r="AG428" s="650"/>
      <c r="AH428" s="650"/>
      <c r="AI428" s="650"/>
      <c r="AJ428" s="650"/>
      <c r="AK428" s="650"/>
      <c r="AL428" s="650"/>
      <c r="AM428" s="650"/>
      <c r="AN428" s="650"/>
      <c r="AO428" s="650"/>
      <c r="AP428" s="650"/>
      <c r="AQ428" s="650"/>
      <c r="AR428" s="650"/>
      <c r="AS428" s="652"/>
      <c r="AT428" s="650"/>
      <c r="AU428" s="650"/>
      <c r="AV428" s="650"/>
      <c r="AW428" s="650"/>
      <c r="AX428" s="650"/>
      <c r="AY428" s="650"/>
      <c r="AZ428" s="650"/>
      <c r="BA428" s="650"/>
    </row>
    <row r="429" spans="1:53">
      <c r="A429" s="650"/>
      <c r="B429" s="650"/>
      <c r="C429" s="650"/>
      <c r="D429" s="650"/>
      <c r="E429" s="650"/>
      <c r="F429" s="650"/>
      <c r="G429" s="650"/>
      <c r="H429" s="650"/>
      <c r="I429" s="650"/>
      <c r="J429" s="650"/>
      <c r="K429" s="650"/>
      <c r="L429" s="650"/>
      <c r="M429" s="650"/>
      <c r="N429" s="650"/>
      <c r="O429" s="650"/>
      <c r="P429" s="650"/>
      <c r="Q429" s="650"/>
      <c r="R429" s="650"/>
      <c r="S429" s="650"/>
      <c r="T429" s="650"/>
      <c r="U429" s="650"/>
      <c r="V429" s="650"/>
      <c r="W429" s="650"/>
      <c r="X429" s="650"/>
      <c r="Y429" s="650"/>
      <c r="Z429" s="650"/>
      <c r="AA429" s="650"/>
      <c r="AB429" s="650"/>
      <c r="AC429" s="650"/>
      <c r="AD429" s="650"/>
      <c r="AE429" s="650"/>
      <c r="AF429" s="650"/>
      <c r="AG429" s="650"/>
      <c r="AH429" s="650"/>
      <c r="AI429" s="650"/>
      <c r="AJ429" s="650"/>
      <c r="AK429" s="650"/>
      <c r="AL429" s="650"/>
      <c r="AM429" s="650"/>
      <c r="AN429" s="650"/>
      <c r="AO429" s="650"/>
      <c r="AP429" s="650"/>
      <c r="AQ429" s="650"/>
      <c r="AR429" s="650"/>
      <c r="AS429" s="652"/>
      <c r="AT429" s="650"/>
      <c r="AU429" s="650"/>
      <c r="AV429" s="650"/>
      <c r="AW429" s="650"/>
      <c r="AX429" s="650"/>
      <c r="AY429" s="650"/>
      <c r="AZ429" s="650"/>
      <c r="BA429" s="650"/>
    </row>
    <row r="430" spans="1:53">
      <c r="A430" s="650"/>
      <c r="B430" s="650"/>
      <c r="C430" s="650"/>
      <c r="D430" s="650"/>
      <c r="E430" s="650"/>
      <c r="F430" s="650"/>
      <c r="G430" s="650"/>
      <c r="H430" s="650"/>
      <c r="I430" s="650"/>
      <c r="J430" s="650"/>
      <c r="K430" s="650"/>
      <c r="L430" s="650"/>
      <c r="M430" s="650"/>
      <c r="N430" s="650"/>
      <c r="O430" s="650"/>
      <c r="P430" s="650"/>
      <c r="Q430" s="650"/>
      <c r="R430" s="650"/>
      <c r="S430" s="650"/>
      <c r="T430" s="650"/>
      <c r="U430" s="650"/>
      <c r="V430" s="650"/>
      <c r="W430" s="650"/>
      <c r="X430" s="650"/>
      <c r="Y430" s="650"/>
      <c r="Z430" s="650"/>
      <c r="AA430" s="650"/>
      <c r="AB430" s="650"/>
      <c r="AC430" s="650"/>
      <c r="AD430" s="650"/>
      <c r="AE430" s="650"/>
      <c r="AF430" s="650"/>
      <c r="AG430" s="650"/>
      <c r="AH430" s="650"/>
      <c r="AI430" s="650"/>
      <c r="AJ430" s="650"/>
      <c r="AK430" s="650"/>
      <c r="AL430" s="650"/>
      <c r="AM430" s="650"/>
      <c r="AN430" s="650"/>
      <c r="AO430" s="650"/>
      <c r="AP430" s="650"/>
      <c r="AQ430" s="650"/>
      <c r="AR430" s="650"/>
      <c r="AS430" s="652"/>
      <c r="AT430" s="650"/>
      <c r="AU430" s="650"/>
      <c r="AV430" s="650"/>
      <c r="AW430" s="650"/>
      <c r="AX430" s="650"/>
      <c r="AY430" s="650"/>
      <c r="AZ430" s="650"/>
      <c r="BA430" s="650"/>
    </row>
    <row r="431" spans="1:53">
      <c r="A431" s="650"/>
      <c r="B431" s="650"/>
      <c r="C431" s="650"/>
      <c r="D431" s="650"/>
      <c r="E431" s="650"/>
      <c r="F431" s="650"/>
      <c r="G431" s="650"/>
      <c r="H431" s="650"/>
      <c r="I431" s="650"/>
      <c r="J431" s="650"/>
      <c r="K431" s="650"/>
      <c r="L431" s="650"/>
      <c r="M431" s="650"/>
      <c r="N431" s="650"/>
      <c r="O431" s="650"/>
      <c r="P431" s="650"/>
      <c r="Q431" s="650"/>
      <c r="R431" s="650"/>
      <c r="S431" s="650"/>
      <c r="T431" s="650"/>
      <c r="U431" s="650"/>
      <c r="V431" s="650"/>
      <c r="W431" s="650"/>
      <c r="X431" s="650"/>
      <c r="Y431" s="650"/>
      <c r="Z431" s="650"/>
      <c r="AA431" s="650"/>
      <c r="AB431" s="650"/>
      <c r="AC431" s="650"/>
      <c r="AD431" s="650"/>
      <c r="AE431" s="650"/>
      <c r="AF431" s="650"/>
      <c r="AG431" s="650"/>
      <c r="AH431" s="650"/>
      <c r="AI431" s="650"/>
      <c r="AJ431" s="650"/>
      <c r="AK431" s="650"/>
      <c r="AL431" s="650"/>
      <c r="AM431" s="650"/>
      <c r="AN431" s="650"/>
      <c r="AO431" s="650"/>
      <c r="AP431" s="650"/>
      <c r="AQ431" s="650"/>
      <c r="AR431" s="650"/>
      <c r="AS431" s="652"/>
      <c r="AT431" s="650"/>
      <c r="AU431" s="650"/>
      <c r="AV431" s="650"/>
      <c r="AW431" s="650"/>
      <c r="AX431" s="650"/>
      <c r="AY431" s="650"/>
      <c r="AZ431" s="650"/>
      <c r="BA431" s="650"/>
    </row>
    <row r="432" spans="1:53">
      <c r="A432" s="650"/>
      <c r="B432" s="650"/>
      <c r="C432" s="650"/>
      <c r="D432" s="650"/>
      <c r="E432" s="650"/>
      <c r="F432" s="650"/>
      <c r="G432" s="650"/>
      <c r="H432" s="650"/>
      <c r="I432" s="650"/>
      <c r="J432" s="650"/>
      <c r="K432" s="650"/>
      <c r="L432" s="650"/>
      <c r="M432" s="650"/>
      <c r="N432" s="650"/>
      <c r="O432" s="650"/>
      <c r="P432" s="650"/>
      <c r="Q432" s="650"/>
      <c r="R432" s="650"/>
      <c r="S432" s="650"/>
      <c r="T432" s="650"/>
      <c r="U432" s="650"/>
      <c r="V432" s="650"/>
      <c r="W432" s="650"/>
      <c r="X432" s="650"/>
      <c r="Y432" s="650"/>
      <c r="Z432" s="650"/>
      <c r="AA432" s="650"/>
      <c r="AB432" s="650"/>
      <c r="AC432" s="650"/>
      <c r="AD432" s="650"/>
      <c r="AE432" s="650"/>
      <c r="AF432" s="650"/>
      <c r="AG432" s="650"/>
      <c r="AH432" s="650"/>
      <c r="AI432" s="650"/>
      <c r="AJ432" s="650"/>
      <c r="AK432" s="650"/>
      <c r="AL432" s="650"/>
      <c r="AM432" s="650"/>
      <c r="AN432" s="650"/>
      <c r="AO432" s="650"/>
      <c r="AP432" s="650"/>
      <c r="AQ432" s="650"/>
      <c r="AR432" s="650"/>
      <c r="AS432" s="652"/>
      <c r="AT432" s="650"/>
      <c r="AU432" s="650"/>
      <c r="AV432" s="650"/>
      <c r="AW432" s="650"/>
      <c r="AX432" s="650"/>
      <c r="AY432" s="650"/>
      <c r="AZ432" s="650"/>
      <c r="BA432" s="650"/>
    </row>
    <row r="433" spans="1:53">
      <c r="A433" s="650"/>
      <c r="B433" s="650"/>
      <c r="C433" s="650"/>
      <c r="D433" s="650"/>
      <c r="E433" s="650"/>
      <c r="F433" s="650"/>
      <c r="G433" s="650"/>
      <c r="H433" s="650"/>
      <c r="I433" s="650"/>
      <c r="J433" s="650"/>
      <c r="K433" s="650"/>
      <c r="L433" s="650"/>
      <c r="M433" s="650"/>
      <c r="N433" s="650"/>
      <c r="O433" s="650"/>
      <c r="P433" s="650"/>
      <c r="Q433" s="650"/>
      <c r="R433" s="650"/>
      <c r="S433" s="650"/>
      <c r="T433" s="650"/>
      <c r="U433" s="650"/>
      <c r="V433" s="650"/>
      <c r="W433" s="650"/>
      <c r="X433" s="650"/>
      <c r="Y433" s="650"/>
      <c r="Z433" s="650"/>
      <c r="AA433" s="650"/>
      <c r="AB433" s="650"/>
      <c r="AC433" s="650"/>
      <c r="AD433" s="650"/>
      <c r="AE433" s="650"/>
      <c r="AF433" s="650"/>
      <c r="AG433" s="650"/>
      <c r="AH433" s="650"/>
      <c r="AI433" s="650"/>
      <c r="AJ433" s="650"/>
      <c r="AK433" s="650"/>
      <c r="AL433" s="650"/>
      <c r="AM433" s="650"/>
      <c r="AN433" s="650"/>
      <c r="AO433" s="650"/>
      <c r="AP433" s="650"/>
      <c r="AQ433" s="650"/>
      <c r="AR433" s="650"/>
      <c r="AS433" s="652"/>
      <c r="AT433" s="650"/>
      <c r="AU433" s="650"/>
      <c r="AV433" s="650"/>
      <c r="AW433" s="650"/>
      <c r="AX433" s="650"/>
      <c r="AY433" s="650"/>
      <c r="AZ433" s="650"/>
      <c r="BA433" s="650"/>
    </row>
    <row r="434" spans="1:53">
      <c r="A434" s="650"/>
      <c r="B434" s="650"/>
      <c r="C434" s="650"/>
      <c r="D434" s="650"/>
      <c r="E434" s="650"/>
      <c r="F434" s="650"/>
      <c r="G434" s="650"/>
      <c r="H434" s="650"/>
      <c r="I434" s="650"/>
      <c r="J434" s="650"/>
      <c r="K434" s="650"/>
      <c r="L434" s="650"/>
      <c r="M434" s="650"/>
      <c r="N434" s="650"/>
      <c r="O434" s="650"/>
      <c r="P434" s="650"/>
      <c r="Q434" s="650"/>
      <c r="R434" s="650"/>
      <c r="S434" s="650"/>
      <c r="T434" s="650"/>
      <c r="U434" s="650"/>
      <c r="V434" s="650"/>
      <c r="W434" s="650"/>
      <c r="X434" s="650"/>
      <c r="Y434" s="650"/>
      <c r="Z434" s="650"/>
      <c r="AA434" s="650"/>
      <c r="AB434" s="650"/>
      <c r="AC434" s="650"/>
      <c r="AD434" s="650"/>
      <c r="AE434" s="650"/>
      <c r="AF434" s="650"/>
      <c r="AG434" s="650"/>
      <c r="AH434" s="650"/>
      <c r="AI434" s="650"/>
      <c r="AJ434" s="650"/>
      <c r="AK434" s="650"/>
      <c r="AL434" s="650"/>
      <c r="AM434" s="650"/>
      <c r="AN434" s="650"/>
      <c r="AO434" s="650"/>
      <c r="AP434" s="650"/>
      <c r="AQ434" s="650"/>
      <c r="AR434" s="650"/>
      <c r="AS434" s="652"/>
      <c r="AT434" s="650"/>
      <c r="AU434" s="650"/>
      <c r="AV434" s="650"/>
      <c r="AW434" s="650"/>
      <c r="AX434" s="650"/>
      <c r="AY434" s="650"/>
      <c r="AZ434" s="650"/>
      <c r="BA434" s="650"/>
    </row>
    <row r="435" spans="1:53">
      <c r="A435" s="650"/>
      <c r="B435" s="650"/>
      <c r="C435" s="650"/>
      <c r="D435" s="650"/>
      <c r="E435" s="650"/>
      <c r="F435" s="650"/>
      <c r="G435" s="650"/>
      <c r="H435" s="650"/>
      <c r="I435" s="650"/>
      <c r="J435" s="650"/>
      <c r="K435" s="650"/>
      <c r="L435" s="650"/>
      <c r="M435" s="650"/>
      <c r="N435" s="650"/>
      <c r="O435" s="650"/>
      <c r="P435" s="650"/>
      <c r="Q435" s="650"/>
      <c r="R435" s="650"/>
      <c r="S435" s="650"/>
      <c r="T435" s="650"/>
      <c r="U435" s="650"/>
      <c r="V435" s="650"/>
      <c r="W435" s="650"/>
      <c r="X435" s="650"/>
      <c r="Y435" s="650"/>
      <c r="Z435" s="650"/>
      <c r="AA435" s="650"/>
      <c r="AB435" s="650"/>
      <c r="AC435" s="650"/>
      <c r="AD435" s="650"/>
      <c r="AE435" s="650"/>
      <c r="AF435" s="650"/>
      <c r="AG435" s="650"/>
      <c r="AH435" s="650"/>
      <c r="AI435" s="650"/>
      <c r="AJ435" s="650"/>
      <c r="AK435" s="650"/>
      <c r="AL435" s="650"/>
      <c r="AM435" s="650"/>
      <c r="AN435" s="650"/>
      <c r="AO435" s="650"/>
      <c r="AP435" s="650"/>
      <c r="AQ435" s="650"/>
      <c r="AR435" s="650"/>
      <c r="AS435" s="652"/>
      <c r="AT435" s="650"/>
      <c r="AU435" s="650"/>
      <c r="AV435" s="650"/>
      <c r="AW435" s="650"/>
      <c r="AX435" s="650"/>
      <c r="AY435" s="650"/>
      <c r="AZ435" s="650"/>
      <c r="BA435" s="650"/>
    </row>
    <row r="436" spans="1:53">
      <c r="A436" s="650"/>
      <c r="B436" s="650"/>
      <c r="C436" s="650"/>
      <c r="D436" s="650"/>
      <c r="E436" s="650"/>
      <c r="F436" s="650"/>
      <c r="G436" s="650"/>
      <c r="H436" s="650"/>
      <c r="I436" s="650"/>
      <c r="J436" s="650"/>
      <c r="K436" s="650"/>
      <c r="L436" s="650"/>
      <c r="M436" s="650"/>
      <c r="N436" s="650"/>
      <c r="O436" s="650"/>
      <c r="P436" s="650"/>
      <c r="Q436" s="650"/>
      <c r="R436" s="650"/>
      <c r="S436" s="650"/>
      <c r="T436" s="650"/>
      <c r="U436" s="650"/>
      <c r="V436" s="650"/>
      <c r="W436" s="650"/>
      <c r="X436" s="650"/>
      <c r="Y436" s="650"/>
      <c r="Z436" s="650"/>
      <c r="AA436" s="650"/>
      <c r="AB436" s="650"/>
      <c r="AC436" s="650"/>
      <c r="AD436" s="650"/>
      <c r="AE436" s="650"/>
      <c r="AF436" s="650"/>
      <c r="AG436" s="650"/>
      <c r="AH436" s="650"/>
      <c r="AI436" s="650"/>
      <c r="AJ436" s="650"/>
      <c r="AK436" s="650"/>
      <c r="AL436" s="650"/>
      <c r="AM436" s="650"/>
      <c r="AN436" s="650"/>
      <c r="AO436" s="650"/>
      <c r="AP436" s="650"/>
      <c r="AQ436" s="650"/>
      <c r="AR436" s="650"/>
      <c r="AS436" s="652"/>
      <c r="AT436" s="650"/>
      <c r="AU436" s="650"/>
      <c r="AV436" s="650"/>
      <c r="AW436" s="650"/>
      <c r="AX436" s="650"/>
      <c r="AY436" s="650"/>
      <c r="AZ436" s="650"/>
      <c r="BA436" s="650"/>
    </row>
    <row r="437" spans="1:53">
      <c r="A437" s="650"/>
      <c r="B437" s="650"/>
      <c r="C437" s="650"/>
      <c r="D437" s="650"/>
      <c r="E437" s="650"/>
      <c r="F437" s="650"/>
      <c r="G437" s="650"/>
      <c r="H437" s="650"/>
      <c r="I437" s="650"/>
      <c r="J437" s="650"/>
      <c r="K437" s="650"/>
      <c r="L437" s="650"/>
      <c r="M437" s="650"/>
      <c r="N437" s="650"/>
      <c r="O437" s="650"/>
      <c r="P437" s="650"/>
      <c r="Q437" s="650"/>
      <c r="R437" s="650"/>
      <c r="S437" s="650"/>
      <c r="T437" s="650"/>
      <c r="U437" s="650"/>
      <c r="V437" s="650"/>
      <c r="W437" s="650"/>
      <c r="X437" s="650"/>
      <c r="Y437" s="650"/>
      <c r="Z437" s="650"/>
      <c r="AA437" s="650"/>
      <c r="AB437" s="650"/>
      <c r="AC437" s="650"/>
      <c r="AD437" s="650"/>
      <c r="AE437" s="650"/>
      <c r="AF437" s="650"/>
      <c r="AG437" s="650"/>
      <c r="AH437" s="650"/>
      <c r="AI437" s="650"/>
      <c r="AJ437" s="650"/>
      <c r="AK437" s="650"/>
      <c r="AL437" s="650"/>
      <c r="AM437" s="650"/>
      <c r="AN437" s="650"/>
      <c r="AO437" s="650"/>
      <c r="AP437" s="650"/>
      <c r="AQ437" s="650"/>
      <c r="AR437" s="650"/>
      <c r="AS437" s="652"/>
      <c r="AT437" s="650"/>
      <c r="AU437" s="650"/>
      <c r="AV437" s="650"/>
      <c r="AW437" s="650"/>
      <c r="AX437" s="650"/>
      <c r="AY437" s="650"/>
      <c r="AZ437" s="650"/>
      <c r="BA437" s="650"/>
    </row>
    <row r="438" spans="1:53">
      <c r="A438" s="650"/>
      <c r="B438" s="650"/>
      <c r="C438" s="650"/>
      <c r="D438" s="650"/>
      <c r="E438" s="650"/>
      <c r="F438" s="650"/>
      <c r="G438" s="650"/>
      <c r="H438" s="650"/>
      <c r="I438" s="650"/>
      <c r="J438" s="650"/>
      <c r="K438" s="650"/>
      <c r="L438" s="650"/>
      <c r="M438" s="650"/>
      <c r="N438" s="650"/>
      <c r="O438" s="650"/>
      <c r="P438" s="650"/>
      <c r="Q438" s="650"/>
      <c r="R438" s="650"/>
      <c r="S438" s="650"/>
      <c r="T438" s="650"/>
      <c r="U438" s="650"/>
      <c r="V438" s="650"/>
      <c r="W438" s="650"/>
      <c r="X438" s="650"/>
      <c r="Y438" s="650"/>
      <c r="Z438" s="650"/>
      <c r="AA438" s="650"/>
      <c r="AB438" s="650"/>
      <c r="AC438" s="650"/>
      <c r="AD438" s="650"/>
      <c r="AE438" s="650"/>
      <c r="AF438" s="650"/>
      <c r="AG438" s="650"/>
      <c r="AH438" s="650"/>
      <c r="AI438" s="650"/>
      <c r="AJ438" s="650"/>
      <c r="AK438" s="650"/>
      <c r="AL438" s="650"/>
      <c r="AM438" s="650"/>
      <c r="AN438" s="650"/>
      <c r="AO438" s="650"/>
      <c r="AP438" s="650"/>
      <c r="AQ438" s="650"/>
      <c r="AR438" s="650"/>
      <c r="AS438" s="652"/>
      <c r="AT438" s="650"/>
      <c r="AU438" s="650"/>
      <c r="AV438" s="650"/>
      <c r="AW438" s="650"/>
      <c r="AX438" s="650"/>
      <c r="AY438" s="650"/>
      <c r="AZ438" s="650"/>
      <c r="BA438" s="650"/>
    </row>
    <row r="439" spans="1:53">
      <c r="A439" s="650"/>
      <c r="B439" s="650"/>
      <c r="C439" s="650"/>
      <c r="D439" s="650"/>
      <c r="E439" s="650"/>
      <c r="F439" s="650"/>
      <c r="G439" s="650"/>
      <c r="H439" s="650"/>
      <c r="I439" s="650"/>
      <c r="J439" s="650"/>
      <c r="K439" s="650"/>
      <c r="L439" s="650"/>
      <c r="M439" s="650"/>
      <c r="N439" s="650"/>
      <c r="O439" s="650"/>
      <c r="P439" s="650"/>
      <c r="Q439" s="650"/>
      <c r="R439" s="650"/>
      <c r="S439" s="650"/>
      <c r="T439" s="650"/>
      <c r="U439" s="650"/>
      <c r="V439" s="650"/>
      <c r="W439" s="650"/>
      <c r="X439" s="650"/>
      <c r="Y439" s="650"/>
      <c r="Z439" s="650"/>
      <c r="AA439" s="650"/>
      <c r="AB439" s="650"/>
      <c r="AC439" s="650"/>
      <c r="AD439" s="650"/>
      <c r="AE439" s="650"/>
      <c r="AF439" s="650"/>
      <c r="AG439" s="650"/>
      <c r="AH439" s="650"/>
      <c r="AI439" s="650"/>
      <c r="AJ439" s="650"/>
      <c r="AK439" s="650"/>
      <c r="AL439" s="650"/>
      <c r="AM439" s="650"/>
      <c r="AN439" s="650"/>
      <c r="AO439" s="650"/>
      <c r="AP439" s="650"/>
      <c r="AQ439" s="650"/>
      <c r="AR439" s="650"/>
      <c r="AS439" s="652"/>
      <c r="AT439" s="650"/>
      <c r="AU439" s="650"/>
      <c r="AV439" s="650"/>
      <c r="AW439" s="650"/>
      <c r="AX439" s="650"/>
      <c r="AY439" s="650"/>
      <c r="AZ439" s="650"/>
      <c r="BA439" s="650"/>
    </row>
    <row r="440" spans="1:53">
      <c r="A440" s="650"/>
      <c r="B440" s="650"/>
      <c r="C440" s="650"/>
      <c r="D440" s="650"/>
      <c r="E440" s="650"/>
      <c r="F440" s="650"/>
      <c r="G440" s="650"/>
      <c r="H440" s="650"/>
      <c r="I440" s="650"/>
      <c r="J440" s="650"/>
      <c r="K440" s="650"/>
      <c r="L440" s="650"/>
      <c r="M440" s="650"/>
      <c r="N440" s="650"/>
      <c r="O440" s="650"/>
      <c r="P440" s="650"/>
      <c r="Q440" s="650"/>
      <c r="R440" s="650"/>
      <c r="S440" s="650"/>
      <c r="T440" s="650"/>
      <c r="U440" s="650"/>
      <c r="V440" s="650"/>
      <c r="W440" s="650"/>
      <c r="X440" s="650"/>
      <c r="Y440" s="650"/>
      <c r="Z440" s="650"/>
      <c r="AA440" s="650"/>
      <c r="AB440" s="650"/>
      <c r="AC440" s="650"/>
      <c r="AD440" s="650"/>
      <c r="AE440" s="650"/>
      <c r="AF440" s="650"/>
      <c r="AG440" s="650"/>
      <c r="AH440" s="650"/>
      <c r="AI440" s="650"/>
      <c r="AJ440" s="650"/>
      <c r="AK440" s="650"/>
      <c r="AL440" s="650"/>
      <c r="AM440" s="650"/>
      <c r="AN440" s="650"/>
      <c r="AO440" s="650"/>
      <c r="AP440" s="650"/>
      <c r="AQ440" s="650"/>
      <c r="AR440" s="650"/>
      <c r="AS440" s="652"/>
      <c r="AT440" s="650"/>
      <c r="AU440" s="650"/>
      <c r="AV440" s="650"/>
      <c r="AW440" s="650"/>
      <c r="AX440" s="650"/>
      <c r="AY440" s="650"/>
      <c r="AZ440" s="650"/>
      <c r="BA440" s="650"/>
    </row>
    <row r="441" spans="1:53">
      <c r="A441" s="650"/>
      <c r="B441" s="650"/>
      <c r="C441" s="650"/>
      <c r="D441" s="650"/>
      <c r="E441" s="650"/>
      <c r="F441" s="650"/>
      <c r="G441" s="650"/>
      <c r="H441" s="650"/>
      <c r="I441" s="650"/>
      <c r="J441" s="650"/>
      <c r="K441" s="650"/>
      <c r="L441" s="650"/>
      <c r="M441" s="650"/>
      <c r="N441" s="650"/>
      <c r="O441" s="650"/>
      <c r="P441" s="650"/>
      <c r="Q441" s="650"/>
      <c r="R441" s="650"/>
      <c r="S441" s="650"/>
      <c r="T441" s="650"/>
      <c r="U441" s="650"/>
      <c r="V441" s="650"/>
      <c r="W441" s="650"/>
      <c r="X441" s="650"/>
      <c r="Y441" s="650"/>
      <c r="Z441" s="650"/>
      <c r="AA441" s="650"/>
      <c r="AB441" s="650"/>
      <c r="AC441" s="650"/>
      <c r="AD441" s="650"/>
      <c r="AE441" s="650"/>
      <c r="AF441" s="650"/>
      <c r="AG441" s="650"/>
      <c r="AH441" s="650"/>
      <c r="AI441" s="650"/>
      <c r="AJ441" s="650"/>
      <c r="AK441" s="650"/>
      <c r="AL441" s="650"/>
      <c r="AM441" s="650"/>
      <c r="AN441" s="650"/>
      <c r="AO441" s="650"/>
      <c r="AP441" s="650"/>
      <c r="AQ441" s="650"/>
      <c r="AR441" s="650"/>
      <c r="AS441" s="652"/>
      <c r="AT441" s="650"/>
      <c r="AU441" s="650"/>
      <c r="AV441" s="650"/>
      <c r="AW441" s="650"/>
      <c r="AX441" s="650"/>
      <c r="AY441" s="650"/>
      <c r="AZ441" s="650"/>
      <c r="BA441" s="650"/>
    </row>
    <row r="442" spans="1:53">
      <c r="A442" s="650"/>
      <c r="B442" s="650"/>
      <c r="C442" s="650"/>
      <c r="D442" s="650"/>
      <c r="E442" s="650"/>
      <c r="F442" s="650"/>
      <c r="G442" s="650"/>
      <c r="H442" s="650"/>
      <c r="I442" s="650"/>
      <c r="J442" s="650"/>
      <c r="K442" s="650"/>
      <c r="L442" s="650"/>
      <c r="M442" s="650"/>
      <c r="N442" s="650"/>
      <c r="O442" s="650"/>
      <c r="P442" s="650"/>
      <c r="Q442" s="650"/>
      <c r="R442" s="650"/>
      <c r="S442" s="650"/>
      <c r="T442" s="650"/>
      <c r="U442" s="650"/>
      <c r="V442" s="650"/>
      <c r="W442" s="650"/>
      <c r="X442" s="650"/>
      <c r="Y442" s="650"/>
      <c r="Z442" s="650"/>
      <c r="AA442" s="650"/>
      <c r="AB442" s="650"/>
      <c r="AC442" s="650"/>
      <c r="AD442" s="650"/>
      <c r="AE442" s="650"/>
      <c r="AF442" s="650"/>
      <c r="AG442" s="650"/>
      <c r="AH442" s="650"/>
      <c r="AI442" s="650"/>
      <c r="AJ442" s="650"/>
      <c r="AK442" s="650"/>
      <c r="AL442" s="650"/>
      <c r="AM442" s="650"/>
      <c r="AN442" s="650"/>
      <c r="AO442" s="650"/>
      <c r="AP442" s="650"/>
      <c r="AQ442" s="650"/>
      <c r="AR442" s="650"/>
      <c r="AS442" s="652"/>
      <c r="AT442" s="650"/>
      <c r="AU442" s="650"/>
      <c r="AV442" s="650"/>
      <c r="AW442" s="650"/>
      <c r="AX442" s="650"/>
      <c r="AY442" s="650"/>
      <c r="AZ442" s="650"/>
      <c r="BA442" s="650"/>
    </row>
    <row r="443" spans="1:53">
      <c r="A443" s="650"/>
      <c r="B443" s="650"/>
      <c r="C443" s="650"/>
      <c r="D443" s="650"/>
      <c r="E443" s="650"/>
      <c r="F443" s="650"/>
      <c r="G443" s="650"/>
      <c r="H443" s="650"/>
      <c r="I443" s="650"/>
      <c r="J443" s="650"/>
      <c r="K443" s="650"/>
      <c r="L443" s="650"/>
      <c r="M443" s="650"/>
      <c r="N443" s="650"/>
      <c r="O443" s="650"/>
      <c r="P443" s="650"/>
      <c r="Q443" s="650"/>
      <c r="R443" s="650"/>
      <c r="S443" s="650"/>
      <c r="T443" s="650"/>
      <c r="U443" s="650"/>
      <c r="V443" s="650"/>
      <c r="W443" s="650"/>
      <c r="X443" s="650"/>
      <c r="Y443" s="650"/>
      <c r="Z443" s="650"/>
      <c r="AA443" s="650"/>
      <c r="AB443" s="650"/>
      <c r="AC443" s="650"/>
      <c r="AD443" s="650"/>
      <c r="AE443" s="650"/>
      <c r="AF443" s="650"/>
      <c r="AG443" s="650"/>
      <c r="AH443" s="650"/>
      <c r="AI443" s="650"/>
      <c r="AJ443" s="650"/>
      <c r="AK443" s="650"/>
      <c r="AL443" s="650"/>
      <c r="AM443" s="650"/>
      <c r="AN443" s="650"/>
      <c r="AO443" s="650"/>
      <c r="AP443" s="650"/>
      <c r="AQ443" s="650"/>
      <c r="AR443" s="650"/>
      <c r="AS443" s="652"/>
      <c r="AT443" s="650"/>
      <c r="AU443" s="650"/>
      <c r="AV443" s="650"/>
      <c r="AW443" s="650"/>
      <c r="AX443" s="650"/>
      <c r="AY443" s="650"/>
      <c r="AZ443" s="650"/>
      <c r="BA443" s="650"/>
    </row>
    <row r="444" spans="1:53">
      <c r="A444" s="650"/>
      <c r="B444" s="650"/>
      <c r="C444" s="650"/>
      <c r="D444" s="650"/>
      <c r="E444" s="650"/>
      <c r="F444" s="650"/>
      <c r="G444" s="650"/>
      <c r="H444" s="650"/>
      <c r="I444" s="650"/>
      <c r="J444" s="650"/>
      <c r="K444" s="650"/>
      <c r="L444" s="650"/>
      <c r="M444" s="650"/>
      <c r="N444" s="650"/>
      <c r="O444" s="650"/>
      <c r="P444" s="650"/>
      <c r="Q444" s="650"/>
      <c r="R444" s="650"/>
      <c r="S444" s="650"/>
      <c r="T444" s="650"/>
      <c r="U444" s="650"/>
      <c r="V444" s="650"/>
      <c r="W444" s="650"/>
      <c r="X444" s="650"/>
      <c r="Y444" s="650"/>
      <c r="Z444" s="650"/>
      <c r="AA444" s="650"/>
      <c r="AB444" s="650"/>
      <c r="AC444" s="650"/>
      <c r="AD444" s="650"/>
      <c r="AE444" s="650"/>
      <c r="AF444" s="650"/>
      <c r="AG444" s="650"/>
      <c r="AH444" s="650"/>
      <c r="AI444" s="650"/>
      <c r="AJ444" s="650"/>
      <c r="AK444" s="650"/>
      <c r="AL444" s="650"/>
      <c r="AM444" s="650"/>
      <c r="AN444" s="650"/>
      <c r="AO444" s="650"/>
      <c r="AP444" s="650"/>
      <c r="AQ444" s="650"/>
      <c r="AR444" s="650"/>
      <c r="AS444" s="652"/>
      <c r="AT444" s="650"/>
      <c r="AU444" s="650"/>
      <c r="AV444" s="650"/>
      <c r="AW444" s="650"/>
      <c r="AX444" s="650"/>
      <c r="AY444" s="650"/>
      <c r="AZ444" s="650"/>
      <c r="BA444" s="650"/>
    </row>
    <row r="445" spans="1:53">
      <c r="A445" s="650"/>
      <c r="B445" s="650"/>
      <c r="C445" s="650"/>
      <c r="D445" s="650"/>
      <c r="E445" s="650"/>
      <c r="F445" s="650"/>
      <c r="G445" s="650"/>
      <c r="H445" s="650"/>
      <c r="I445" s="650"/>
      <c r="J445" s="650"/>
      <c r="K445" s="650"/>
      <c r="L445" s="650"/>
      <c r="M445" s="650"/>
      <c r="N445" s="650"/>
      <c r="O445" s="650"/>
      <c r="P445" s="650"/>
      <c r="Q445" s="650"/>
      <c r="R445" s="650"/>
      <c r="S445" s="650"/>
      <c r="T445" s="650"/>
      <c r="U445" s="650"/>
      <c r="V445" s="650"/>
      <c r="W445" s="650"/>
      <c r="X445" s="650"/>
      <c r="Y445" s="650"/>
      <c r="Z445" s="650"/>
      <c r="AA445" s="650"/>
      <c r="AB445" s="650"/>
      <c r="AC445" s="650"/>
      <c r="AD445" s="650"/>
      <c r="AE445" s="650"/>
      <c r="AF445" s="650"/>
      <c r="AG445" s="650"/>
      <c r="AH445" s="650"/>
      <c r="AI445" s="650"/>
      <c r="AJ445" s="650"/>
      <c r="AK445" s="650"/>
      <c r="AL445" s="650"/>
      <c r="AM445" s="650"/>
      <c r="AN445" s="650"/>
      <c r="AO445" s="650"/>
      <c r="AP445" s="650"/>
      <c r="AQ445" s="650"/>
      <c r="AR445" s="650"/>
      <c r="AS445" s="652"/>
      <c r="AT445" s="650"/>
      <c r="AU445" s="650"/>
      <c r="AV445" s="650"/>
      <c r="AW445" s="650"/>
      <c r="AX445" s="650"/>
      <c r="AY445" s="650"/>
      <c r="AZ445" s="650"/>
      <c r="BA445" s="650"/>
    </row>
    <row r="446" spans="1:53">
      <c r="A446" s="650"/>
      <c r="B446" s="650"/>
      <c r="C446" s="650"/>
      <c r="D446" s="650"/>
      <c r="E446" s="650"/>
      <c r="F446" s="650"/>
      <c r="G446" s="650"/>
      <c r="H446" s="650"/>
      <c r="I446" s="650"/>
      <c r="J446" s="650"/>
      <c r="K446" s="650"/>
      <c r="L446" s="650"/>
      <c r="M446" s="650"/>
      <c r="N446" s="650"/>
      <c r="O446" s="650"/>
      <c r="P446" s="650"/>
      <c r="Q446" s="650"/>
      <c r="R446" s="650"/>
      <c r="S446" s="650"/>
      <c r="T446" s="650"/>
      <c r="U446" s="650"/>
      <c r="V446" s="650"/>
      <c r="W446" s="650"/>
      <c r="X446" s="650"/>
      <c r="Y446" s="650"/>
      <c r="Z446" s="650"/>
      <c r="AA446" s="650"/>
      <c r="AB446" s="650"/>
      <c r="AC446" s="650"/>
      <c r="AD446" s="650"/>
      <c r="AE446" s="650"/>
      <c r="AF446" s="650"/>
      <c r="AG446" s="650"/>
      <c r="AH446" s="650"/>
      <c r="AI446" s="650"/>
      <c r="AJ446" s="650"/>
      <c r="AK446" s="650"/>
      <c r="AL446" s="650"/>
      <c r="AM446" s="650"/>
      <c r="AN446" s="650"/>
      <c r="AO446" s="650"/>
      <c r="AP446" s="650"/>
      <c r="AQ446" s="650"/>
      <c r="AR446" s="650"/>
      <c r="AS446" s="652"/>
      <c r="AT446" s="650"/>
      <c r="AU446" s="650"/>
      <c r="AV446" s="650"/>
      <c r="AW446" s="650"/>
      <c r="AX446" s="650"/>
      <c r="AY446" s="650"/>
      <c r="AZ446" s="650"/>
      <c r="BA446" s="650"/>
    </row>
    <row r="447" spans="1:53">
      <c r="A447" s="650"/>
      <c r="B447" s="650"/>
      <c r="C447" s="650"/>
      <c r="D447" s="650"/>
      <c r="E447" s="650"/>
      <c r="F447" s="650"/>
      <c r="G447" s="650"/>
      <c r="H447" s="650"/>
      <c r="I447" s="650"/>
      <c r="J447" s="650"/>
      <c r="K447" s="650"/>
      <c r="L447" s="650"/>
      <c r="M447" s="650"/>
      <c r="N447" s="650"/>
      <c r="O447" s="650"/>
      <c r="P447" s="650"/>
      <c r="Q447" s="650"/>
      <c r="R447" s="650"/>
      <c r="S447" s="650"/>
      <c r="T447" s="650"/>
      <c r="U447" s="650"/>
      <c r="V447" s="650"/>
      <c r="W447" s="650"/>
      <c r="X447" s="650"/>
      <c r="Y447" s="650"/>
      <c r="Z447" s="650"/>
      <c r="AA447" s="650"/>
      <c r="AB447" s="650"/>
      <c r="AC447" s="650"/>
      <c r="AD447" s="650"/>
      <c r="AE447" s="650"/>
      <c r="AF447" s="650"/>
      <c r="AG447" s="650"/>
      <c r="AH447" s="650"/>
      <c r="AI447" s="650"/>
      <c r="AJ447" s="650"/>
      <c r="AK447" s="650"/>
      <c r="AL447" s="650"/>
      <c r="AM447" s="650"/>
      <c r="AN447" s="650"/>
      <c r="AO447" s="650"/>
      <c r="AP447" s="650"/>
      <c r="AQ447" s="650"/>
      <c r="AR447" s="650"/>
      <c r="AS447" s="652"/>
      <c r="AT447" s="650"/>
      <c r="AU447" s="650"/>
      <c r="AV447" s="650"/>
      <c r="AW447" s="650"/>
      <c r="AX447" s="650"/>
      <c r="AY447" s="650"/>
      <c r="AZ447" s="650"/>
      <c r="BA447" s="650"/>
    </row>
    <row r="448" spans="1:53">
      <c r="A448" s="650"/>
      <c r="B448" s="650"/>
      <c r="C448" s="650"/>
      <c r="D448" s="650"/>
      <c r="E448" s="650"/>
      <c r="F448" s="650"/>
      <c r="G448" s="650"/>
      <c r="H448" s="650"/>
      <c r="I448" s="650"/>
      <c r="J448" s="650"/>
      <c r="K448" s="650"/>
      <c r="L448" s="650"/>
      <c r="M448" s="650"/>
      <c r="N448" s="650"/>
      <c r="O448" s="650"/>
      <c r="P448" s="650"/>
      <c r="Q448" s="650"/>
      <c r="R448" s="650"/>
      <c r="S448" s="650"/>
      <c r="T448" s="650"/>
      <c r="U448" s="650"/>
      <c r="V448" s="650"/>
      <c r="W448" s="650"/>
      <c r="X448" s="650"/>
      <c r="Y448" s="650"/>
      <c r="Z448" s="650"/>
      <c r="AA448" s="650"/>
      <c r="AB448" s="650"/>
      <c r="AC448" s="650"/>
      <c r="AD448" s="650"/>
      <c r="AE448" s="650"/>
      <c r="AF448" s="650"/>
      <c r="AG448" s="650"/>
      <c r="AH448" s="650"/>
      <c r="AI448" s="650"/>
      <c r="AJ448" s="650"/>
      <c r="AK448" s="650"/>
      <c r="AL448" s="650"/>
      <c r="AM448" s="650"/>
      <c r="AN448" s="650"/>
      <c r="AO448" s="650"/>
      <c r="AP448" s="650"/>
      <c r="AQ448" s="650"/>
      <c r="AR448" s="650"/>
      <c r="AS448" s="652"/>
      <c r="AT448" s="650"/>
      <c r="AU448" s="650"/>
      <c r="AV448" s="650"/>
      <c r="AW448" s="650"/>
      <c r="AX448" s="650"/>
      <c r="AY448" s="650"/>
      <c r="AZ448" s="650"/>
      <c r="BA448" s="650"/>
    </row>
    <row r="449" spans="1:53">
      <c r="A449" s="650"/>
      <c r="B449" s="650"/>
      <c r="C449" s="650"/>
      <c r="D449" s="650"/>
      <c r="E449" s="650"/>
      <c r="F449" s="650"/>
      <c r="G449" s="650"/>
      <c r="H449" s="650"/>
      <c r="I449" s="650"/>
      <c r="J449" s="650"/>
      <c r="K449" s="650"/>
      <c r="L449" s="650"/>
      <c r="M449" s="650"/>
      <c r="N449" s="650"/>
      <c r="O449" s="650"/>
      <c r="P449" s="650"/>
      <c r="Q449" s="650"/>
      <c r="R449" s="650"/>
      <c r="S449" s="650"/>
      <c r="T449" s="650"/>
      <c r="U449" s="650"/>
      <c r="V449" s="650"/>
      <c r="W449" s="650"/>
      <c r="X449" s="650"/>
      <c r="Y449" s="650"/>
      <c r="Z449" s="650"/>
      <c r="AA449" s="650"/>
      <c r="AB449" s="650"/>
      <c r="AC449" s="650"/>
      <c r="AD449" s="650"/>
      <c r="AE449" s="650"/>
      <c r="AF449" s="650"/>
      <c r="AG449" s="650"/>
      <c r="AH449" s="650"/>
      <c r="AI449" s="650"/>
      <c r="AJ449" s="650"/>
      <c r="AK449" s="650"/>
      <c r="AL449" s="650"/>
      <c r="AM449" s="650"/>
      <c r="AN449" s="650"/>
      <c r="AO449" s="650"/>
      <c r="AP449" s="650"/>
      <c r="AQ449" s="650"/>
      <c r="AR449" s="650"/>
      <c r="AS449" s="652"/>
      <c r="AT449" s="650"/>
      <c r="AU449" s="650"/>
      <c r="AV449" s="650"/>
      <c r="AW449" s="650"/>
      <c r="AX449" s="650"/>
      <c r="AY449" s="650"/>
      <c r="AZ449" s="650"/>
      <c r="BA449" s="650"/>
    </row>
    <row r="450" spans="1:53">
      <c r="A450" s="650"/>
      <c r="B450" s="650"/>
      <c r="C450" s="650"/>
      <c r="D450" s="650"/>
      <c r="E450" s="650"/>
      <c r="F450" s="650"/>
      <c r="G450" s="650"/>
      <c r="H450" s="650"/>
      <c r="I450" s="650"/>
      <c r="J450" s="650"/>
      <c r="K450" s="650"/>
      <c r="L450" s="650"/>
      <c r="M450" s="650"/>
      <c r="N450" s="650"/>
      <c r="O450" s="650"/>
      <c r="P450" s="650"/>
      <c r="Q450" s="650"/>
      <c r="R450" s="650"/>
      <c r="S450" s="650"/>
      <c r="T450" s="650"/>
      <c r="U450" s="650"/>
      <c r="V450" s="650"/>
      <c r="W450" s="650"/>
      <c r="X450" s="650"/>
      <c r="Y450" s="650"/>
      <c r="Z450" s="650"/>
      <c r="AA450" s="650"/>
      <c r="AB450" s="650"/>
      <c r="AC450" s="650"/>
      <c r="AD450" s="650"/>
      <c r="AE450" s="650"/>
      <c r="AF450" s="650"/>
      <c r="AG450" s="650"/>
      <c r="AH450" s="650"/>
      <c r="AI450" s="650"/>
      <c r="AJ450" s="650"/>
      <c r="AK450" s="650"/>
      <c r="AL450" s="650"/>
      <c r="AM450" s="650"/>
      <c r="AN450" s="650"/>
      <c r="AO450" s="650"/>
      <c r="AP450" s="650"/>
      <c r="AQ450" s="650"/>
      <c r="AR450" s="650"/>
      <c r="AS450" s="652"/>
      <c r="AT450" s="650"/>
      <c r="AU450" s="650"/>
      <c r="AV450" s="650"/>
      <c r="AW450" s="650"/>
      <c r="AX450" s="650"/>
      <c r="AY450" s="650"/>
      <c r="AZ450" s="650"/>
      <c r="BA450" s="650"/>
    </row>
    <row r="451" spans="1:53">
      <c r="A451" s="650"/>
      <c r="B451" s="650"/>
      <c r="C451" s="650"/>
      <c r="D451" s="650"/>
      <c r="E451" s="650"/>
      <c r="F451" s="650"/>
      <c r="G451" s="650"/>
      <c r="H451" s="650"/>
      <c r="I451" s="650"/>
      <c r="J451" s="650"/>
      <c r="K451" s="650"/>
      <c r="L451" s="650"/>
      <c r="M451" s="650"/>
      <c r="N451" s="650"/>
      <c r="O451" s="650"/>
      <c r="P451" s="650"/>
      <c r="Q451" s="650"/>
      <c r="R451" s="650"/>
      <c r="S451" s="650"/>
      <c r="T451" s="650"/>
      <c r="U451" s="650"/>
      <c r="V451" s="650"/>
      <c r="W451" s="650"/>
      <c r="X451" s="650"/>
      <c r="Y451" s="650"/>
      <c r="Z451" s="650"/>
      <c r="AA451" s="650"/>
      <c r="AB451" s="650"/>
      <c r="AC451" s="650"/>
      <c r="AD451" s="650"/>
      <c r="AE451" s="650"/>
      <c r="AF451" s="650"/>
      <c r="AG451" s="650"/>
      <c r="AH451" s="650"/>
      <c r="AI451" s="650"/>
      <c r="AJ451" s="650"/>
      <c r="AK451" s="650"/>
      <c r="AL451" s="650"/>
      <c r="AM451" s="650"/>
      <c r="AN451" s="650"/>
      <c r="AO451" s="650"/>
      <c r="AP451" s="650"/>
      <c r="AQ451" s="650"/>
      <c r="AR451" s="650"/>
      <c r="AS451" s="652"/>
      <c r="AT451" s="650"/>
      <c r="AU451" s="650"/>
      <c r="AV451" s="650"/>
      <c r="AW451" s="650"/>
      <c r="AX451" s="650"/>
      <c r="AY451" s="650"/>
      <c r="AZ451" s="650"/>
      <c r="BA451" s="650"/>
    </row>
    <row r="452" spans="1:53">
      <c r="A452" s="650"/>
      <c r="B452" s="650"/>
      <c r="C452" s="650"/>
      <c r="D452" s="650"/>
      <c r="E452" s="650"/>
      <c r="F452" s="650"/>
      <c r="G452" s="650"/>
      <c r="H452" s="650"/>
      <c r="I452" s="650"/>
      <c r="J452" s="650"/>
      <c r="K452" s="650"/>
      <c r="L452" s="650"/>
      <c r="M452" s="650"/>
      <c r="N452" s="650"/>
      <c r="O452" s="650"/>
      <c r="P452" s="650"/>
      <c r="Q452" s="650"/>
      <c r="R452" s="650"/>
      <c r="S452" s="650"/>
      <c r="T452" s="650"/>
      <c r="U452" s="650"/>
      <c r="V452" s="650"/>
      <c r="W452" s="650"/>
      <c r="X452" s="650"/>
      <c r="Y452" s="650"/>
      <c r="Z452" s="650"/>
      <c r="AA452" s="650"/>
      <c r="AB452" s="650"/>
      <c r="AC452" s="650"/>
      <c r="AD452" s="650"/>
      <c r="AE452" s="650"/>
      <c r="AF452" s="650"/>
      <c r="AG452" s="650"/>
      <c r="AH452" s="650"/>
      <c r="AI452" s="650"/>
      <c r="AJ452" s="650"/>
      <c r="AK452" s="650"/>
      <c r="AL452" s="650"/>
      <c r="AM452" s="650"/>
      <c r="AN452" s="650"/>
      <c r="AO452" s="650"/>
      <c r="AP452" s="650"/>
      <c r="AQ452" s="650"/>
      <c r="AR452" s="650"/>
      <c r="AS452" s="652"/>
      <c r="AT452" s="650"/>
      <c r="AU452" s="650"/>
      <c r="AV452" s="650"/>
      <c r="AW452" s="650"/>
      <c r="AX452" s="650"/>
      <c r="AY452" s="650"/>
      <c r="AZ452" s="650"/>
      <c r="BA452" s="650"/>
    </row>
    <row r="453" spans="1:53">
      <c r="A453" s="650"/>
      <c r="B453" s="650"/>
      <c r="C453" s="650"/>
      <c r="D453" s="650"/>
      <c r="E453" s="650"/>
      <c r="F453" s="650"/>
      <c r="G453" s="650"/>
      <c r="H453" s="650"/>
      <c r="I453" s="650"/>
      <c r="J453" s="650"/>
      <c r="K453" s="650"/>
      <c r="L453" s="650"/>
      <c r="M453" s="650"/>
      <c r="N453" s="650"/>
      <c r="O453" s="650"/>
      <c r="P453" s="650"/>
      <c r="Q453" s="650"/>
      <c r="R453" s="650"/>
      <c r="S453" s="650"/>
      <c r="T453" s="650"/>
      <c r="U453" s="650"/>
      <c r="V453" s="650"/>
      <c r="W453" s="650"/>
      <c r="X453" s="650"/>
      <c r="Y453" s="650"/>
      <c r="Z453" s="650"/>
      <c r="AA453" s="650"/>
      <c r="AB453" s="650"/>
      <c r="AC453" s="650"/>
      <c r="AD453" s="650"/>
      <c r="AE453" s="650"/>
      <c r="AF453" s="650"/>
      <c r="AG453" s="650"/>
      <c r="AH453" s="650"/>
      <c r="AI453" s="650"/>
      <c r="AJ453" s="650"/>
      <c r="AK453" s="650"/>
      <c r="AL453" s="650"/>
      <c r="AM453" s="650"/>
      <c r="AN453" s="650"/>
      <c r="AO453" s="650"/>
      <c r="AP453" s="650"/>
      <c r="AQ453" s="650"/>
      <c r="AR453" s="650"/>
      <c r="AS453" s="652"/>
      <c r="AT453" s="650"/>
      <c r="AU453" s="650"/>
      <c r="AV453" s="650"/>
      <c r="AW453" s="650"/>
      <c r="AX453" s="650"/>
      <c r="AY453" s="650"/>
      <c r="AZ453" s="650"/>
      <c r="BA453" s="650"/>
    </row>
    <row r="454" spans="1:53">
      <c r="A454" s="650"/>
      <c r="B454" s="650"/>
      <c r="C454" s="650"/>
      <c r="D454" s="650"/>
      <c r="E454" s="650"/>
      <c r="F454" s="650"/>
      <c r="G454" s="650"/>
      <c r="H454" s="650"/>
      <c r="I454" s="650"/>
      <c r="J454" s="650"/>
      <c r="K454" s="650"/>
      <c r="L454" s="650"/>
      <c r="M454" s="650"/>
      <c r="N454" s="650"/>
      <c r="O454" s="650"/>
      <c r="P454" s="650"/>
      <c r="Q454" s="650"/>
      <c r="R454" s="650"/>
      <c r="S454" s="650"/>
      <c r="T454" s="650"/>
      <c r="U454" s="650"/>
      <c r="V454" s="650"/>
      <c r="W454" s="650"/>
      <c r="X454" s="650"/>
      <c r="Y454" s="650"/>
      <c r="Z454" s="650"/>
      <c r="AA454" s="650"/>
      <c r="AB454" s="650"/>
      <c r="AC454" s="650"/>
      <c r="AD454" s="650"/>
      <c r="AE454" s="650"/>
      <c r="AF454" s="650"/>
      <c r="AG454" s="650"/>
      <c r="AH454" s="650"/>
      <c r="AI454" s="650"/>
      <c r="AJ454" s="650"/>
      <c r="AK454" s="650"/>
      <c r="AL454" s="650"/>
      <c r="AM454" s="650"/>
      <c r="AN454" s="650"/>
      <c r="AO454" s="650"/>
      <c r="AP454" s="650"/>
      <c r="AQ454" s="650"/>
      <c r="AR454" s="650"/>
      <c r="AS454" s="652"/>
      <c r="AT454" s="650"/>
      <c r="AU454" s="650"/>
      <c r="AV454" s="650"/>
      <c r="AW454" s="650"/>
      <c r="AX454" s="650"/>
      <c r="AY454" s="650"/>
      <c r="AZ454" s="650"/>
      <c r="BA454" s="650"/>
    </row>
    <row r="455" spans="1:53">
      <c r="A455" s="650"/>
      <c r="B455" s="650"/>
      <c r="C455" s="650"/>
      <c r="D455" s="650"/>
      <c r="E455" s="650"/>
      <c r="F455" s="650"/>
      <c r="G455" s="650"/>
      <c r="H455" s="650"/>
      <c r="I455" s="650"/>
      <c r="J455" s="650"/>
      <c r="K455" s="650"/>
      <c r="L455" s="650"/>
      <c r="M455" s="650"/>
      <c r="N455" s="650"/>
      <c r="O455" s="650"/>
      <c r="P455" s="650"/>
      <c r="Q455" s="650"/>
      <c r="R455" s="650"/>
      <c r="S455" s="650"/>
      <c r="T455" s="650"/>
      <c r="U455" s="650"/>
      <c r="V455" s="650"/>
      <c r="W455" s="650"/>
      <c r="X455" s="650"/>
      <c r="Y455" s="650"/>
      <c r="Z455" s="650"/>
      <c r="AA455" s="650"/>
      <c r="AB455" s="650"/>
      <c r="AC455" s="650"/>
      <c r="AD455" s="650"/>
      <c r="AE455" s="650"/>
      <c r="AF455" s="650"/>
      <c r="AG455" s="650"/>
      <c r="AH455" s="650"/>
      <c r="AI455" s="650"/>
      <c r="AJ455" s="650"/>
      <c r="AK455" s="650"/>
      <c r="AL455" s="650"/>
      <c r="AM455" s="650"/>
      <c r="AN455" s="650"/>
      <c r="AO455" s="650"/>
      <c r="AP455" s="650"/>
      <c r="AQ455" s="650"/>
      <c r="AR455" s="650"/>
      <c r="AS455" s="652"/>
      <c r="AT455" s="650"/>
      <c r="AU455" s="650"/>
      <c r="AV455" s="650"/>
      <c r="AW455" s="650"/>
      <c r="AX455" s="650"/>
      <c r="AY455" s="650"/>
      <c r="AZ455" s="650"/>
      <c r="BA455" s="650"/>
    </row>
    <row r="456" spans="1:53">
      <c r="A456" s="650"/>
      <c r="B456" s="650"/>
      <c r="C456" s="650"/>
      <c r="D456" s="650"/>
      <c r="E456" s="650"/>
      <c r="F456" s="650"/>
      <c r="G456" s="650"/>
      <c r="H456" s="650"/>
      <c r="I456" s="650"/>
      <c r="J456" s="650"/>
      <c r="K456" s="650"/>
      <c r="L456" s="650"/>
      <c r="M456" s="650"/>
      <c r="N456" s="650"/>
      <c r="O456" s="650"/>
      <c r="P456" s="650"/>
      <c r="Q456" s="650"/>
      <c r="R456" s="650"/>
      <c r="S456" s="650"/>
      <c r="T456" s="650"/>
      <c r="U456" s="650"/>
      <c r="V456" s="650"/>
      <c r="W456" s="650"/>
      <c r="X456" s="650"/>
      <c r="Y456" s="650"/>
      <c r="Z456" s="650"/>
      <c r="AA456" s="650"/>
      <c r="AB456" s="650"/>
      <c r="AC456" s="650"/>
      <c r="AD456" s="650"/>
      <c r="AE456" s="650"/>
      <c r="AF456" s="650"/>
      <c r="AG456" s="650"/>
      <c r="AH456" s="650"/>
      <c r="AI456" s="650"/>
      <c r="AJ456" s="650"/>
      <c r="AK456" s="650"/>
      <c r="AL456" s="650"/>
      <c r="AM456" s="650"/>
      <c r="AN456" s="650"/>
      <c r="AO456" s="650"/>
      <c r="AP456" s="650"/>
      <c r="AQ456" s="650"/>
      <c r="AR456" s="650"/>
      <c r="AS456" s="652"/>
      <c r="AT456" s="650"/>
      <c r="AU456" s="650"/>
      <c r="AV456" s="650"/>
      <c r="AW456" s="650"/>
      <c r="AX456" s="650"/>
      <c r="AY456" s="650"/>
      <c r="AZ456" s="650"/>
      <c r="BA456" s="650"/>
    </row>
    <row r="457" spans="1:53">
      <c r="A457" s="650"/>
      <c r="B457" s="650"/>
      <c r="C457" s="650"/>
      <c r="D457" s="650"/>
      <c r="E457" s="650"/>
      <c r="F457" s="650"/>
      <c r="G457" s="650"/>
      <c r="H457" s="650"/>
      <c r="I457" s="650"/>
      <c r="J457" s="650"/>
      <c r="K457" s="650"/>
      <c r="L457" s="650"/>
      <c r="M457" s="650"/>
      <c r="N457" s="650"/>
      <c r="O457" s="650"/>
      <c r="P457" s="650"/>
      <c r="Q457" s="650"/>
      <c r="R457" s="650"/>
      <c r="S457" s="650"/>
      <c r="T457" s="650"/>
      <c r="U457" s="650"/>
      <c r="V457" s="650"/>
      <c r="W457" s="650"/>
      <c r="X457" s="650"/>
      <c r="Y457" s="650"/>
      <c r="Z457" s="650"/>
      <c r="AA457" s="650"/>
      <c r="AB457" s="650"/>
      <c r="AC457" s="650"/>
      <c r="AD457" s="650"/>
      <c r="AE457" s="650"/>
      <c r="AF457" s="650"/>
      <c r="AG457" s="650"/>
      <c r="AH457" s="650"/>
      <c r="AI457" s="650"/>
      <c r="AJ457" s="650"/>
      <c r="AK457" s="650"/>
      <c r="AL457" s="650"/>
      <c r="AM457" s="650"/>
      <c r="AN457" s="650"/>
      <c r="AO457" s="650"/>
      <c r="AP457" s="650"/>
      <c r="AQ457" s="650"/>
      <c r="AR457" s="650"/>
      <c r="AS457" s="652"/>
      <c r="AT457" s="650"/>
      <c r="AU457" s="650"/>
      <c r="AV457" s="650"/>
      <c r="AW457" s="650"/>
      <c r="AX457" s="650"/>
      <c r="AY457" s="650"/>
      <c r="AZ457" s="650"/>
      <c r="BA457" s="650"/>
    </row>
    <row r="458" spans="1:53">
      <c r="A458" s="650"/>
      <c r="B458" s="650"/>
      <c r="C458" s="650"/>
      <c r="D458" s="650"/>
      <c r="E458" s="650"/>
      <c r="F458" s="650"/>
      <c r="G458" s="650"/>
      <c r="H458" s="650"/>
      <c r="I458" s="650"/>
      <c r="J458" s="650"/>
      <c r="K458" s="650"/>
      <c r="L458" s="650"/>
      <c r="M458" s="650"/>
      <c r="N458" s="650"/>
      <c r="O458" s="650"/>
      <c r="P458" s="650"/>
      <c r="Q458" s="650"/>
      <c r="R458" s="650"/>
      <c r="S458" s="650"/>
      <c r="T458" s="650"/>
      <c r="U458" s="650"/>
      <c r="V458" s="650"/>
      <c r="W458" s="650"/>
      <c r="X458" s="650"/>
      <c r="Y458" s="650"/>
      <c r="Z458" s="650"/>
      <c r="AA458" s="650"/>
      <c r="AB458" s="650"/>
      <c r="AC458" s="650"/>
      <c r="AD458" s="650"/>
      <c r="AE458" s="650"/>
      <c r="AF458" s="650"/>
      <c r="AG458" s="650"/>
      <c r="AH458" s="650"/>
      <c r="AI458" s="650"/>
      <c r="AJ458" s="650"/>
      <c r="AK458" s="650"/>
      <c r="AL458" s="650"/>
      <c r="AM458" s="650"/>
      <c r="AN458" s="650"/>
      <c r="AO458" s="650"/>
      <c r="AP458" s="650"/>
      <c r="AQ458" s="650"/>
      <c r="AR458" s="650"/>
      <c r="AS458" s="652"/>
      <c r="AT458" s="650"/>
      <c r="AU458" s="650"/>
      <c r="AV458" s="650"/>
      <c r="AW458" s="650"/>
      <c r="AX458" s="650"/>
      <c r="AY458" s="650"/>
      <c r="AZ458" s="650"/>
      <c r="BA458" s="650"/>
    </row>
    <row r="459" spans="1:53">
      <c r="A459" s="650"/>
      <c r="B459" s="650"/>
      <c r="C459" s="650"/>
      <c r="D459" s="650"/>
      <c r="E459" s="650"/>
      <c r="F459" s="650"/>
      <c r="G459" s="650"/>
      <c r="H459" s="650"/>
      <c r="I459" s="650"/>
      <c r="J459" s="650"/>
      <c r="K459" s="650"/>
      <c r="L459" s="650"/>
      <c r="M459" s="650"/>
      <c r="N459" s="650"/>
      <c r="O459" s="650"/>
      <c r="P459" s="650"/>
      <c r="Q459" s="650"/>
      <c r="R459" s="650"/>
      <c r="S459" s="650"/>
      <c r="T459" s="650"/>
      <c r="U459" s="650"/>
      <c r="V459" s="650"/>
      <c r="W459" s="650"/>
      <c r="X459" s="650"/>
      <c r="Y459" s="650"/>
      <c r="Z459" s="650"/>
      <c r="AA459" s="650"/>
      <c r="AB459" s="650"/>
      <c r="AC459" s="650"/>
      <c r="AD459" s="650"/>
      <c r="AE459" s="650"/>
      <c r="AF459" s="650"/>
      <c r="AG459" s="650"/>
      <c r="AH459" s="650"/>
      <c r="AI459" s="650"/>
      <c r="AJ459" s="650"/>
      <c r="AK459" s="650"/>
      <c r="AL459" s="650"/>
      <c r="AM459" s="650"/>
      <c r="AN459" s="650"/>
      <c r="AO459" s="650"/>
      <c r="AP459" s="650"/>
      <c r="AQ459" s="650"/>
      <c r="AR459" s="650"/>
      <c r="AS459" s="652"/>
      <c r="AT459" s="650"/>
      <c r="AU459" s="650"/>
      <c r="AV459" s="650"/>
      <c r="AW459" s="650"/>
      <c r="AX459" s="650"/>
      <c r="AY459" s="650"/>
      <c r="AZ459" s="650"/>
      <c r="BA459" s="650"/>
    </row>
    <row r="460" spans="1:53">
      <c r="A460" s="650"/>
      <c r="B460" s="650"/>
      <c r="C460" s="650"/>
      <c r="D460" s="650"/>
      <c r="E460" s="650"/>
      <c r="F460" s="650"/>
      <c r="G460" s="650"/>
      <c r="H460" s="650"/>
      <c r="I460" s="650"/>
      <c r="J460" s="650"/>
      <c r="K460" s="650"/>
      <c r="L460" s="650"/>
      <c r="M460" s="650"/>
      <c r="N460" s="650"/>
      <c r="O460" s="650"/>
      <c r="P460" s="650"/>
      <c r="Q460" s="650"/>
      <c r="R460" s="650"/>
      <c r="S460" s="650"/>
      <c r="T460" s="650"/>
      <c r="U460" s="650"/>
      <c r="V460" s="650"/>
      <c r="W460" s="650"/>
      <c r="X460" s="650"/>
      <c r="Y460" s="650"/>
      <c r="Z460" s="650"/>
      <c r="AA460" s="650"/>
      <c r="AB460" s="650"/>
      <c r="AC460" s="650"/>
      <c r="AD460" s="650"/>
      <c r="AE460" s="650"/>
      <c r="AF460" s="650"/>
      <c r="AG460" s="650"/>
      <c r="AH460" s="650"/>
      <c r="AI460" s="650"/>
      <c r="AJ460" s="650"/>
      <c r="AK460" s="650"/>
      <c r="AL460" s="650"/>
      <c r="AM460" s="650"/>
      <c r="AN460" s="650"/>
      <c r="AO460" s="650"/>
      <c r="AP460" s="650"/>
      <c r="AQ460" s="650"/>
      <c r="AR460" s="650"/>
      <c r="AS460" s="652"/>
      <c r="AT460" s="650"/>
      <c r="AU460" s="650"/>
      <c r="AV460" s="650"/>
      <c r="AW460" s="650"/>
      <c r="AX460" s="650"/>
      <c r="AY460" s="650"/>
      <c r="AZ460" s="650"/>
      <c r="BA460" s="650"/>
    </row>
    <row r="461" spans="1:53">
      <c r="A461" s="650"/>
      <c r="B461" s="650"/>
      <c r="C461" s="650"/>
      <c r="D461" s="650"/>
      <c r="E461" s="650"/>
      <c r="F461" s="650"/>
      <c r="G461" s="650"/>
      <c r="H461" s="650"/>
      <c r="I461" s="650"/>
      <c r="J461" s="650"/>
      <c r="K461" s="650"/>
      <c r="L461" s="650"/>
      <c r="M461" s="650"/>
      <c r="N461" s="650"/>
      <c r="O461" s="650"/>
      <c r="P461" s="650"/>
      <c r="Q461" s="650"/>
      <c r="R461" s="650"/>
      <c r="S461" s="650"/>
      <c r="T461" s="650"/>
      <c r="U461" s="650"/>
      <c r="V461" s="650"/>
      <c r="W461" s="650"/>
      <c r="X461" s="650"/>
      <c r="Y461" s="650"/>
      <c r="Z461" s="650"/>
      <c r="AA461" s="650"/>
      <c r="AB461" s="650"/>
      <c r="AC461" s="650"/>
      <c r="AD461" s="650"/>
      <c r="AE461" s="650"/>
      <c r="AF461" s="650"/>
      <c r="AG461" s="650"/>
      <c r="AH461" s="650"/>
      <c r="AI461" s="650"/>
      <c r="AJ461" s="650"/>
      <c r="AK461" s="650"/>
      <c r="AL461" s="650"/>
      <c r="AM461" s="650"/>
      <c r="AN461" s="650"/>
      <c r="AO461" s="650"/>
      <c r="AP461" s="650"/>
      <c r="AQ461" s="650"/>
      <c r="AR461" s="650"/>
      <c r="AS461" s="652"/>
      <c r="AT461" s="650"/>
      <c r="AU461" s="650"/>
      <c r="AV461" s="650"/>
      <c r="AW461" s="650"/>
      <c r="AX461" s="650"/>
      <c r="AY461" s="650"/>
      <c r="AZ461" s="650"/>
      <c r="BA461" s="650"/>
    </row>
    <row r="462" spans="1:53">
      <c r="A462" s="650"/>
      <c r="B462" s="650"/>
      <c r="C462" s="650"/>
      <c r="D462" s="650"/>
      <c r="E462" s="650"/>
      <c r="F462" s="650"/>
      <c r="G462" s="650"/>
      <c r="H462" s="650"/>
      <c r="I462" s="650"/>
      <c r="J462" s="650"/>
      <c r="K462" s="650"/>
      <c r="L462" s="650"/>
      <c r="M462" s="650"/>
      <c r="N462" s="650"/>
      <c r="O462" s="650"/>
      <c r="P462" s="650"/>
      <c r="Q462" s="650"/>
      <c r="R462" s="650"/>
      <c r="S462" s="650"/>
      <c r="T462" s="650"/>
      <c r="U462" s="650"/>
      <c r="V462" s="650"/>
      <c r="W462" s="650"/>
      <c r="X462" s="650"/>
      <c r="Y462" s="650"/>
      <c r="Z462" s="650"/>
      <c r="AA462" s="650"/>
      <c r="AB462" s="650"/>
      <c r="AC462" s="650"/>
      <c r="AD462" s="650"/>
      <c r="AE462" s="650"/>
      <c r="AF462" s="650"/>
      <c r="AG462" s="650"/>
      <c r="AH462" s="650"/>
      <c r="AI462" s="650"/>
      <c r="AJ462" s="650"/>
      <c r="AK462" s="650"/>
      <c r="AL462" s="650"/>
      <c r="AM462" s="650"/>
      <c r="AN462" s="650"/>
      <c r="AO462" s="650"/>
      <c r="AP462" s="650"/>
      <c r="AQ462" s="650"/>
      <c r="AR462" s="650"/>
      <c r="AS462" s="652"/>
      <c r="AT462" s="650"/>
      <c r="AU462" s="650"/>
      <c r="AV462" s="650"/>
      <c r="AW462" s="650"/>
      <c r="AX462" s="650"/>
      <c r="AY462" s="650"/>
      <c r="AZ462" s="650"/>
      <c r="BA462" s="650"/>
    </row>
    <row r="463" spans="1:53">
      <c r="A463" s="650"/>
      <c r="B463" s="650"/>
      <c r="C463" s="650"/>
      <c r="D463" s="650"/>
      <c r="E463" s="650"/>
      <c r="F463" s="650"/>
      <c r="G463" s="650"/>
      <c r="H463" s="650"/>
      <c r="I463" s="650"/>
      <c r="J463" s="650"/>
      <c r="K463" s="650"/>
      <c r="L463" s="650"/>
      <c r="M463" s="650"/>
      <c r="N463" s="650"/>
      <c r="O463" s="650"/>
      <c r="P463" s="650"/>
      <c r="Q463" s="650"/>
      <c r="R463" s="650"/>
      <c r="S463" s="650"/>
      <c r="T463" s="650"/>
      <c r="U463" s="650"/>
      <c r="V463" s="650"/>
      <c r="W463" s="650"/>
      <c r="X463" s="650"/>
      <c r="Y463" s="650"/>
      <c r="Z463" s="650"/>
      <c r="AA463" s="650"/>
      <c r="AB463" s="650"/>
      <c r="AC463" s="650"/>
      <c r="AD463" s="650"/>
      <c r="AE463" s="650"/>
      <c r="AF463" s="650"/>
      <c r="AG463" s="650"/>
      <c r="AH463" s="650"/>
      <c r="AI463" s="650"/>
      <c r="AJ463" s="650"/>
      <c r="AK463" s="650"/>
      <c r="AL463" s="650"/>
      <c r="AM463" s="650"/>
      <c r="AN463" s="650"/>
      <c r="AO463" s="650"/>
      <c r="AP463" s="650"/>
      <c r="AQ463" s="650"/>
      <c r="AR463" s="650"/>
      <c r="AS463" s="652"/>
      <c r="AT463" s="650"/>
      <c r="AU463" s="650"/>
      <c r="AV463" s="650"/>
      <c r="AW463" s="650"/>
      <c r="AX463" s="650"/>
      <c r="AY463" s="650"/>
      <c r="AZ463" s="650"/>
      <c r="BA463" s="650"/>
    </row>
    <row r="464" spans="1:53">
      <c r="A464" s="650"/>
      <c r="B464" s="650"/>
      <c r="C464" s="650"/>
      <c r="D464" s="650"/>
      <c r="E464" s="650"/>
      <c r="F464" s="650"/>
      <c r="G464" s="650"/>
      <c r="H464" s="650"/>
      <c r="I464" s="650"/>
      <c r="J464" s="650"/>
      <c r="K464" s="650"/>
      <c r="L464" s="650"/>
      <c r="M464" s="650"/>
      <c r="N464" s="650"/>
      <c r="O464" s="650"/>
      <c r="P464" s="650"/>
      <c r="Q464" s="650"/>
      <c r="R464" s="650"/>
      <c r="S464" s="650"/>
      <c r="T464" s="650"/>
      <c r="U464" s="650"/>
      <c r="V464" s="650"/>
      <c r="W464" s="650"/>
      <c r="X464" s="650"/>
      <c r="Y464" s="650"/>
      <c r="Z464" s="650"/>
      <c r="AA464" s="650"/>
      <c r="AB464" s="650"/>
      <c r="AC464" s="650"/>
      <c r="AD464" s="650"/>
      <c r="AE464" s="650"/>
      <c r="AF464" s="650"/>
      <c r="AG464" s="650"/>
      <c r="AH464" s="650"/>
      <c r="AI464" s="650"/>
      <c r="AJ464" s="650"/>
      <c r="AK464" s="650"/>
      <c r="AL464" s="650"/>
      <c r="AM464" s="650"/>
      <c r="AN464" s="650"/>
      <c r="AO464" s="650"/>
      <c r="AP464" s="650"/>
      <c r="AQ464" s="650"/>
      <c r="AR464" s="650"/>
      <c r="AS464" s="652"/>
      <c r="AT464" s="650"/>
      <c r="AU464" s="650"/>
      <c r="AV464" s="650"/>
      <c r="AW464" s="650"/>
      <c r="AX464" s="650"/>
      <c r="AY464" s="650"/>
      <c r="AZ464" s="650"/>
      <c r="BA464" s="650"/>
    </row>
    <row r="465" spans="1:53">
      <c r="A465" s="650"/>
      <c r="B465" s="650"/>
      <c r="C465" s="650"/>
      <c r="D465" s="650"/>
      <c r="E465" s="650"/>
      <c r="F465" s="650"/>
      <c r="G465" s="650"/>
      <c r="H465" s="650"/>
      <c r="I465" s="650"/>
      <c r="J465" s="650"/>
      <c r="K465" s="650"/>
      <c r="L465" s="650"/>
      <c r="M465" s="650"/>
      <c r="N465" s="650"/>
      <c r="O465" s="650"/>
      <c r="P465" s="650"/>
      <c r="Q465" s="650"/>
      <c r="R465" s="650"/>
      <c r="S465" s="650"/>
      <c r="T465" s="650"/>
      <c r="U465" s="650"/>
      <c r="V465" s="650"/>
      <c r="W465" s="650"/>
      <c r="X465" s="650"/>
      <c r="Y465" s="650"/>
      <c r="Z465" s="650"/>
      <c r="AA465" s="650"/>
      <c r="AB465" s="650"/>
      <c r="AC465" s="650"/>
      <c r="AD465" s="650"/>
      <c r="AE465" s="650"/>
      <c r="AF465" s="650"/>
      <c r="AG465" s="650"/>
      <c r="AH465" s="650"/>
      <c r="AI465" s="650"/>
      <c r="AJ465" s="650"/>
      <c r="AK465" s="650"/>
      <c r="AL465" s="650"/>
      <c r="AM465" s="650"/>
      <c r="AN465" s="650"/>
      <c r="AO465" s="650"/>
      <c r="AP465" s="650"/>
      <c r="AQ465" s="650"/>
      <c r="AR465" s="650"/>
      <c r="AS465" s="652"/>
      <c r="AT465" s="650"/>
      <c r="AU465" s="650"/>
      <c r="AV465" s="650"/>
      <c r="AW465" s="650"/>
      <c r="AX465" s="650"/>
      <c r="AY465" s="650"/>
      <c r="AZ465" s="650"/>
      <c r="BA465" s="650"/>
    </row>
    <row r="466" spans="1:53">
      <c r="A466" s="650"/>
      <c r="B466" s="650"/>
      <c r="C466" s="650"/>
      <c r="D466" s="650"/>
      <c r="E466" s="650"/>
      <c r="F466" s="650"/>
      <c r="G466" s="650"/>
      <c r="H466" s="650"/>
      <c r="I466" s="650"/>
      <c r="J466" s="650"/>
      <c r="K466" s="650"/>
      <c r="L466" s="650"/>
      <c r="M466" s="650"/>
      <c r="N466" s="650"/>
      <c r="O466" s="650"/>
      <c r="P466" s="650"/>
      <c r="Q466" s="650"/>
      <c r="R466" s="650"/>
      <c r="S466" s="650"/>
      <c r="T466" s="650"/>
      <c r="U466" s="650"/>
      <c r="V466" s="650"/>
      <c r="W466" s="650"/>
      <c r="X466" s="650"/>
      <c r="Y466" s="650"/>
      <c r="Z466" s="650"/>
      <c r="AA466" s="650"/>
      <c r="AB466" s="650"/>
      <c r="AC466" s="650"/>
      <c r="AD466" s="650"/>
      <c r="AE466" s="650"/>
      <c r="AF466" s="650"/>
      <c r="AG466" s="650"/>
      <c r="AH466" s="650"/>
      <c r="AI466" s="650"/>
      <c r="AJ466" s="650"/>
      <c r="AK466" s="650"/>
      <c r="AL466" s="650"/>
      <c r="AM466" s="650"/>
      <c r="AN466" s="650"/>
      <c r="AO466" s="650"/>
      <c r="AP466" s="650"/>
      <c r="AQ466" s="650"/>
      <c r="AR466" s="650"/>
      <c r="AS466" s="652"/>
      <c r="AT466" s="650"/>
      <c r="AU466" s="650"/>
      <c r="AV466" s="650"/>
      <c r="AW466" s="650"/>
      <c r="AX466" s="650"/>
      <c r="AY466" s="650"/>
      <c r="AZ466" s="650"/>
      <c r="BA466" s="650"/>
    </row>
    <row r="467" spans="1:53">
      <c r="A467" s="650"/>
      <c r="B467" s="650"/>
      <c r="C467" s="650"/>
      <c r="D467" s="650"/>
      <c r="E467" s="650"/>
      <c r="F467" s="650"/>
      <c r="G467" s="650"/>
      <c r="H467" s="650"/>
      <c r="I467" s="650"/>
      <c r="J467" s="650"/>
      <c r="K467" s="650"/>
      <c r="L467" s="650"/>
      <c r="M467" s="650"/>
      <c r="N467" s="650"/>
      <c r="O467" s="650"/>
      <c r="P467" s="650"/>
      <c r="Q467" s="650"/>
      <c r="R467" s="650"/>
      <c r="S467" s="650"/>
      <c r="T467" s="650"/>
      <c r="U467" s="650"/>
      <c r="V467" s="650"/>
      <c r="W467" s="650"/>
      <c r="X467" s="650"/>
      <c r="Y467" s="650"/>
      <c r="Z467" s="650"/>
      <c r="AA467" s="650"/>
      <c r="AB467" s="650"/>
      <c r="AC467" s="650"/>
      <c r="AD467" s="650"/>
      <c r="AE467" s="650"/>
      <c r="AF467" s="650"/>
      <c r="AG467" s="650"/>
      <c r="AH467" s="650"/>
      <c r="AI467" s="650"/>
      <c r="AJ467" s="650"/>
      <c r="AK467" s="650"/>
      <c r="AL467" s="650"/>
      <c r="AM467" s="650"/>
      <c r="AN467" s="650"/>
      <c r="AO467" s="650"/>
      <c r="AP467" s="650"/>
      <c r="AQ467" s="650"/>
      <c r="AR467" s="650"/>
      <c r="AS467" s="652"/>
      <c r="AT467" s="650"/>
      <c r="AU467" s="650"/>
      <c r="AV467" s="650"/>
      <c r="AW467" s="650"/>
      <c r="AX467" s="650"/>
      <c r="AY467" s="650"/>
      <c r="AZ467" s="650"/>
      <c r="BA467" s="650"/>
    </row>
    <row r="468" spans="1:53">
      <c r="A468" s="650"/>
      <c r="B468" s="650"/>
      <c r="C468" s="650"/>
      <c r="D468" s="650"/>
      <c r="E468" s="650"/>
      <c r="F468" s="650"/>
      <c r="G468" s="650"/>
      <c r="H468" s="650"/>
      <c r="I468" s="650"/>
      <c r="J468" s="650"/>
      <c r="K468" s="650"/>
      <c r="L468" s="650"/>
      <c r="M468" s="650"/>
      <c r="N468" s="650"/>
      <c r="O468" s="650"/>
      <c r="P468" s="650"/>
      <c r="Q468" s="650"/>
      <c r="R468" s="650"/>
      <c r="S468" s="650"/>
      <c r="T468" s="650"/>
      <c r="U468" s="650"/>
      <c r="V468" s="650"/>
      <c r="W468" s="650"/>
      <c r="X468" s="650"/>
      <c r="Y468" s="650"/>
      <c r="Z468" s="650"/>
      <c r="AA468" s="650"/>
      <c r="AB468" s="650"/>
      <c r="AC468" s="650"/>
      <c r="AD468" s="650"/>
      <c r="AE468" s="650"/>
      <c r="AF468" s="650"/>
      <c r="AG468" s="650"/>
      <c r="AH468" s="650"/>
      <c r="AI468" s="650"/>
      <c r="AJ468" s="650"/>
      <c r="AK468" s="650"/>
      <c r="AL468" s="650"/>
      <c r="AM468" s="650"/>
      <c r="AN468" s="650"/>
      <c r="AO468" s="650"/>
      <c r="AP468" s="650"/>
      <c r="AQ468" s="650"/>
      <c r="AR468" s="650"/>
      <c r="AS468" s="652"/>
      <c r="AT468" s="650"/>
      <c r="AU468" s="650"/>
      <c r="AV468" s="650"/>
      <c r="AW468" s="650"/>
      <c r="AX468" s="650"/>
      <c r="AY468" s="650"/>
      <c r="AZ468" s="650"/>
      <c r="BA468" s="650"/>
    </row>
    <row r="469" spans="1:53">
      <c r="A469" s="650"/>
      <c r="B469" s="650"/>
      <c r="C469" s="650"/>
      <c r="D469" s="650"/>
      <c r="E469" s="650"/>
      <c r="F469" s="650"/>
      <c r="G469" s="650"/>
      <c r="H469" s="650"/>
      <c r="I469" s="650"/>
      <c r="J469" s="650"/>
      <c r="K469" s="650"/>
      <c r="L469" s="650"/>
      <c r="M469" s="650"/>
      <c r="N469" s="650"/>
      <c r="O469" s="650"/>
      <c r="P469" s="650"/>
      <c r="Q469" s="650"/>
      <c r="R469" s="650"/>
      <c r="S469" s="650"/>
      <c r="T469" s="650"/>
      <c r="U469" s="650"/>
      <c r="V469" s="650"/>
      <c r="W469" s="650"/>
      <c r="X469" s="650"/>
      <c r="Y469" s="650"/>
      <c r="Z469" s="650"/>
      <c r="AA469" s="650"/>
      <c r="AB469" s="650"/>
      <c r="AC469" s="650"/>
      <c r="AD469" s="650"/>
      <c r="AE469" s="650"/>
      <c r="AF469" s="650"/>
      <c r="AG469" s="650"/>
      <c r="AH469" s="650"/>
      <c r="AI469" s="650"/>
      <c r="AJ469" s="650"/>
      <c r="AK469" s="650"/>
      <c r="AL469" s="650"/>
      <c r="AM469" s="650"/>
      <c r="AN469" s="650"/>
      <c r="AO469" s="650"/>
      <c r="AP469" s="650"/>
      <c r="AQ469" s="650"/>
      <c r="AR469" s="650"/>
      <c r="AS469" s="652"/>
      <c r="AT469" s="650"/>
      <c r="AU469" s="650"/>
      <c r="AV469" s="650"/>
      <c r="AW469" s="650"/>
      <c r="AX469" s="650"/>
      <c r="AY469" s="650"/>
      <c r="AZ469" s="650"/>
      <c r="BA469" s="650"/>
    </row>
    <row r="470" spans="1:53">
      <c r="A470" s="650"/>
      <c r="B470" s="650"/>
      <c r="C470" s="650"/>
      <c r="D470" s="650"/>
      <c r="E470" s="650"/>
      <c r="F470" s="650"/>
      <c r="G470" s="650"/>
      <c r="H470" s="650"/>
      <c r="I470" s="650"/>
      <c r="J470" s="650"/>
      <c r="K470" s="650"/>
      <c r="L470" s="650"/>
      <c r="M470" s="650"/>
      <c r="N470" s="650"/>
      <c r="O470" s="650"/>
      <c r="P470" s="650"/>
      <c r="Q470" s="650"/>
      <c r="R470" s="650"/>
      <c r="S470" s="650"/>
      <c r="T470" s="650"/>
      <c r="U470" s="650"/>
      <c r="V470" s="650"/>
      <c r="W470" s="650"/>
      <c r="X470" s="650"/>
      <c r="Y470" s="650"/>
      <c r="Z470" s="650"/>
      <c r="AA470" s="650"/>
      <c r="AB470" s="650"/>
      <c r="AC470" s="650"/>
      <c r="AD470" s="650"/>
      <c r="AE470" s="650"/>
      <c r="AF470" s="650"/>
      <c r="AG470" s="650"/>
      <c r="AH470" s="650"/>
      <c r="AI470" s="650"/>
      <c r="AJ470" s="650"/>
      <c r="AK470" s="650"/>
      <c r="AL470" s="650"/>
      <c r="AM470" s="650"/>
      <c r="AN470" s="650"/>
      <c r="AO470" s="650"/>
      <c r="AP470" s="650"/>
      <c r="AQ470" s="650"/>
      <c r="AR470" s="650"/>
      <c r="AS470" s="652"/>
      <c r="AT470" s="650"/>
      <c r="AU470" s="650"/>
      <c r="AV470" s="650"/>
      <c r="AW470" s="650"/>
      <c r="AX470" s="650"/>
      <c r="AY470" s="650"/>
      <c r="AZ470" s="650"/>
      <c r="BA470" s="650"/>
    </row>
    <row r="471" spans="1:53">
      <c r="A471" s="650"/>
      <c r="B471" s="650"/>
      <c r="C471" s="650"/>
      <c r="D471" s="650"/>
      <c r="E471" s="650"/>
      <c r="F471" s="650"/>
      <c r="G471" s="650"/>
      <c r="H471" s="650"/>
      <c r="I471" s="650"/>
      <c r="J471" s="650"/>
      <c r="K471" s="650"/>
      <c r="L471" s="650"/>
      <c r="M471" s="650"/>
      <c r="N471" s="650"/>
      <c r="O471" s="650"/>
      <c r="P471" s="650"/>
      <c r="Q471" s="650"/>
      <c r="R471" s="650"/>
      <c r="S471" s="650"/>
      <c r="T471" s="650"/>
      <c r="U471" s="650"/>
      <c r="V471" s="650"/>
      <c r="W471" s="650"/>
      <c r="X471" s="650"/>
      <c r="Y471" s="650"/>
      <c r="Z471" s="650"/>
      <c r="AA471" s="650"/>
      <c r="AB471" s="650"/>
      <c r="AC471" s="650"/>
      <c r="AD471" s="650"/>
      <c r="AE471" s="650"/>
      <c r="AF471" s="650"/>
      <c r="AG471" s="650"/>
      <c r="AH471" s="650"/>
      <c r="AI471" s="650"/>
      <c r="AJ471" s="650"/>
      <c r="AK471" s="650"/>
      <c r="AL471" s="650"/>
      <c r="AM471" s="650"/>
      <c r="AN471" s="650"/>
      <c r="AO471" s="650"/>
      <c r="AP471" s="650"/>
      <c r="AQ471" s="650"/>
      <c r="AR471" s="650"/>
      <c r="AS471" s="652"/>
      <c r="AT471" s="650"/>
      <c r="AU471" s="650"/>
      <c r="AV471" s="650"/>
      <c r="AW471" s="650"/>
      <c r="AX471" s="650"/>
      <c r="AY471" s="650"/>
      <c r="AZ471" s="650"/>
      <c r="BA471" s="650"/>
    </row>
    <row r="472" spans="1:53">
      <c r="A472" s="650"/>
      <c r="B472" s="650"/>
      <c r="C472" s="650"/>
      <c r="D472" s="650"/>
      <c r="E472" s="650"/>
      <c r="F472" s="650"/>
      <c r="G472" s="650"/>
      <c r="H472" s="650"/>
      <c r="I472" s="650"/>
      <c r="J472" s="650"/>
      <c r="K472" s="650"/>
      <c r="L472" s="650"/>
      <c r="M472" s="650"/>
      <c r="N472" s="650"/>
      <c r="O472" s="650"/>
      <c r="P472" s="650"/>
      <c r="Q472" s="650"/>
      <c r="R472" s="650"/>
      <c r="S472" s="650"/>
      <c r="T472" s="650"/>
      <c r="U472" s="650"/>
      <c r="V472" s="650"/>
      <c r="W472" s="650"/>
      <c r="X472" s="650"/>
      <c r="Y472" s="650"/>
      <c r="Z472" s="650"/>
      <c r="AA472" s="650"/>
      <c r="AB472" s="650"/>
      <c r="AC472" s="650"/>
      <c r="AD472" s="650"/>
      <c r="AE472" s="650"/>
      <c r="AF472" s="650"/>
      <c r="AG472" s="650"/>
      <c r="AH472" s="650"/>
      <c r="AI472" s="650"/>
      <c r="AJ472" s="650"/>
      <c r="AK472" s="650"/>
      <c r="AL472" s="650"/>
      <c r="AM472" s="650"/>
      <c r="AN472" s="650"/>
      <c r="AO472" s="650"/>
      <c r="AP472" s="650"/>
      <c r="AQ472" s="650"/>
      <c r="AR472" s="650"/>
      <c r="AS472" s="652"/>
      <c r="AT472" s="650"/>
      <c r="AU472" s="650"/>
      <c r="AV472" s="650"/>
      <c r="AW472" s="650"/>
      <c r="AX472" s="650"/>
      <c r="AY472" s="650"/>
      <c r="AZ472" s="650"/>
      <c r="BA472" s="650"/>
    </row>
    <row r="473" spans="1:53">
      <c r="A473" s="650"/>
      <c r="B473" s="650"/>
      <c r="C473" s="650"/>
      <c r="D473" s="650"/>
      <c r="E473" s="650"/>
      <c r="F473" s="650"/>
      <c r="G473" s="650"/>
      <c r="H473" s="650"/>
      <c r="I473" s="650"/>
      <c r="J473" s="650"/>
      <c r="K473" s="650"/>
      <c r="L473" s="650"/>
      <c r="M473" s="650"/>
      <c r="N473" s="650"/>
      <c r="O473" s="650"/>
      <c r="P473" s="650"/>
      <c r="Q473" s="650"/>
      <c r="R473" s="650"/>
      <c r="S473" s="650"/>
      <c r="T473" s="650"/>
      <c r="U473" s="650"/>
      <c r="V473" s="650"/>
      <c r="W473" s="650"/>
      <c r="X473" s="650"/>
      <c r="Y473" s="650"/>
      <c r="Z473" s="650"/>
      <c r="AA473" s="650"/>
      <c r="AB473" s="650"/>
      <c r="AC473" s="650"/>
      <c r="AD473" s="650"/>
      <c r="AE473" s="650"/>
      <c r="AF473" s="650"/>
      <c r="AG473" s="650"/>
      <c r="AH473" s="650"/>
      <c r="AI473" s="650"/>
      <c r="AJ473" s="650"/>
      <c r="AK473" s="650"/>
      <c r="AL473" s="650"/>
      <c r="AM473" s="650"/>
      <c r="AN473" s="650"/>
      <c r="AO473" s="650"/>
      <c r="AP473" s="650"/>
      <c r="AQ473" s="650"/>
      <c r="AR473" s="650"/>
      <c r="AS473" s="652"/>
      <c r="AT473" s="650"/>
      <c r="AU473" s="650"/>
      <c r="AV473" s="650"/>
      <c r="AW473" s="650"/>
      <c r="AX473" s="650"/>
      <c r="AY473" s="650"/>
      <c r="AZ473" s="650"/>
      <c r="BA473" s="650"/>
    </row>
    <row r="474" spans="1:53">
      <c r="A474" s="650"/>
      <c r="B474" s="650"/>
      <c r="C474" s="650"/>
      <c r="D474" s="650"/>
      <c r="E474" s="650"/>
      <c r="F474" s="650"/>
      <c r="G474" s="650"/>
      <c r="H474" s="650"/>
      <c r="I474" s="650"/>
      <c r="J474" s="650"/>
      <c r="K474" s="650"/>
      <c r="L474" s="650"/>
      <c r="M474" s="650"/>
      <c r="N474" s="650"/>
      <c r="O474" s="650"/>
      <c r="P474" s="650"/>
      <c r="Q474" s="650"/>
      <c r="R474" s="650"/>
      <c r="S474" s="650"/>
      <c r="T474" s="650"/>
      <c r="U474" s="650"/>
      <c r="V474" s="650"/>
      <c r="W474" s="650"/>
      <c r="X474" s="650"/>
      <c r="Y474" s="650"/>
      <c r="Z474" s="650"/>
      <c r="AA474" s="650"/>
      <c r="AB474" s="650"/>
      <c r="AC474" s="650"/>
      <c r="AD474" s="650"/>
      <c r="AE474" s="650"/>
      <c r="AF474" s="650"/>
      <c r="AG474" s="650"/>
      <c r="AH474" s="650"/>
      <c r="AI474" s="650"/>
      <c r="AJ474" s="650"/>
      <c r="AK474" s="650"/>
      <c r="AL474" s="650"/>
      <c r="AM474" s="650"/>
      <c r="AN474" s="650"/>
      <c r="AO474" s="650"/>
      <c r="AP474" s="650"/>
      <c r="AQ474" s="650"/>
      <c r="AR474" s="650"/>
      <c r="AS474" s="652"/>
      <c r="AT474" s="650"/>
      <c r="AU474" s="650"/>
      <c r="AV474" s="650"/>
      <c r="AW474" s="650"/>
      <c r="AX474" s="650"/>
      <c r="AY474" s="650"/>
      <c r="AZ474" s="650"/>
      <c r="BA474" s="650"/>
    </row>
    <row r="475" spans="1:53">
      <c r="A475" s="650"/>
      <c r="B475" s="650"/>
      <c r="C475" s="650"/>
      <c r="D475" s="650"/>
      <c r="E475" s="650"/>
      <c r="F475" s="650"/>
      <c r="G475" s="650"/>
      <c r="H475" s="650"/>
      <c r="I475" s="650"/>
      <c r="J475" s="650"/>
      <c r="K475" s="650"/>
      <c r="L475" s="650"/>
      <c r="M475" s="650"/>
      <c r="N475" s="650"/>
      <c r="O475" s="650"/>
      <c r="P475" s="650"/>
      <c r="Q475" s="650"/>
      <c r="R475" s="650"/>
      <c r="S475" s="650"/>
      <c r="T475" s="650"/>
      <c r="U475" s="650"/>
      <c r="V475" s="650"/>
      <c r="W475" s="650"/>
      <c r="X475" s="650"/>
      <c r="Y475" s="650"/>
      <c r="Z475" s="650"/>
      <c r="AA475" s="650"/>
      <c r="AB475" s="650"/>
      <c r="AC475" s="650"/>
      <c r="AD475" s="650"/>
      <c r="AE475" s="650"/>
      <c r="AF475" s="650"/>
      <c r="AG475" s="650"/>
      <c r="AH475" s="650"/>
      <c r="AI475" s="650"/>
      <c r="AJ475" s="650"/>
      <c r="AK475" s="650"/>
      <c r="AL475" s="650"/>
      <c r="AM475" s="650"/>
      <c r="AN475" s="650"/>
      <c r="AO475" s="650"/>
      <c r="AP475" s="650"/>
      <c r="AQ475" s="650"/>
      <c r="AR475" s="650"/>
      <c r="AS475" s="652"/>
      <c r="AT475" s="650"/>
      <c r="AU475" s="650"/>
      <c r="AV475" s="650"/>
      <c r="AW475" s="650"/>
      <c r="AX475" s="650"/>
      <c r="AY475" s="650"/>
      <c r="AZ475" s="650"/>
      <c r="BA475" s="650"/>
    </row>
    <row r="476" spans="1:53">
      <c r="A476" s="650"/>
      <c r="B476" s="650"/>
      <c r="C476" s="650"/>
      <c r="D476" s="650"/>
      <c r="E476" s="650"/>
      <c r="F476" s="650"/>
      <c r="G476" s="650"/>
      <c r="H476" s="650"/>
      <c r="I476" s="650"/>
      <c r="J476" s="650"/>
      <c r="K476" s="650"/>
      <c r="L476" s="650"/>
      <c r="M476" s="650"/>
      <c r="N476" s="650"/>
      <c r="O476" s="650"/>
      <c r="P476" s="650"/>
      <c r="Q476" s="650"/>
      <c r="R476" s="650"/>
      <c r="S476" s="650"/>
      <c r="T476" s="650"/>
      <c r="U476" s="650"/>
      <c r="V476" s="650"/>
      <c r="W476" s="650"/>
      <c r="X476" s="650"/>
      <c r="Y476" s="650"/>
      <c r="Z476" s="650"/>
      <c r="AA476" s="650"/>
      <c r="AB476" s="650"/>
      <c r="AC476" s="650"/>
      <c r="AD476" s="650"/>
      <c r="AE476" s="650"/>
      <c r="AF476" s="650"/>
      <c r="AG476" s="650"/>
      <c r="AH476" s="650"/>
      <c r="AI476" s="650"/>
      <c r="AJ476" s="650"/>
      <c r="AK476" s="650"/>
      <c r="AL476" s="650"/>
      <c r="AM476" s="650"/>
      <c r="AN476" s="650"/>
      <c r="AO476" s="650"/>
      <c r="AP476" s="650"/>
      <c r="AQ476" s="650"/>
      <c r="AR476" s="650"/>
      <c r="AS476" s="652"/>
      <c r="AT476" s="650"/>
      <c r="AU476" s="650"/>
      <c r="AV476" s="650"/>
      <c r="AW476" s="650"/>
      <c r="AX476" s="650"/>
      <c r="AY476" s="650"/>
      <c r="AZ476" s="650"/>
      <c r="BA476" s="650"/>
    </row>
    <row r="477" spans="1:53">
      <c r="A477" s="650"/>
      <c r="B477" s="650"/>
      <c r="C477" s="650"/>
      <c r="D477" s="650"/>
      <c r="E477" s="650"/>
      <c r="F477" s="650"/>
      <c r="G477" s="650"/>
      <c r="H477" s="650"/>
      <c r="I477" s="650"/>
      <c r="J477" s="650"/>
      <c r="K477" s="650"/>
      <c r="L477" s="650"/>
      <c r="M477" s="650"/>
      <c r="N477" s="650"/>
      <c r="O477" s="650"/>
      <c r="P477" s="650"/>
      <c r="Q477" s="650"/>
      <c r="R477" s="650"/>
      <c r="S477" s="650"/>
      <c r="T477" s="650"/>
      <c r="U477" s="650"/>
      <c r="V477" s="650"/>
      <c r="W477" s="650"/>
      <c r="X477" s="650"/>
      <c r="Y477" s="650"/>
      <c r="Z477" s="650"/>
      <c r="AA477" s="650"/>
      <c r="AB477" s="650"/>
      <c r="AC477" s="650"/>
      <c r="AD477" s="650"/>
      <c r="AE477" s="650"/>
      <c r="AF477" s="650"/>
      <c r="AG477" s="650"/>
      <c r="AH477" s="650"/>
      <c r="AI477" s="650"/>
      <c r="AJ477" s="650"/>
      <c r="AK477" s="650"/>
      <c r="AL477" s="650"/>
      <c r="AM477" s="650"/>
      <c r="AN477" s="650"/>
      <c r="AO477" s="650"/>
      <c r="AP477" s="650"/>
      <c r="AQ477" s="650"/>
      <c r="AR477" s="650"/>
      <c r="AS477" s="652"/>
      <c r="AT477" s="650"/>
      <c r="AU477" s="650"/>
      <c r="AV477" s="650"/>
      <c r="AW477" s="650"/>
      <c r="AX477" s="650"/>
      <c r="AY477" s="650"/>
      <c r="AZ477" s="650"/>
      <c r="BA477" s="650"/>
    </row>
    <row r="478" spans="1:53">
      <c r="A478" s="650"/>
      <c r="B478" s="650"/>
      <c r="C478" s="650"/>
      <c r="D478" s="650"/>
      <c r="E478" s="650"/>
      <c r="F478" s="650"/>
      <c r="G478" s="650"/>
      <c r="H478" s="650"/>
      <c r="I478" s="650"/>
      <c r="J478" s="650"/>
      <c r="K478" s="650"/>
      <c r="L478" s="650"/>
      <c r="M478" s="650"/>
      <c r="N478" s="650"/>
      <c r="O478" s="650"/>
      <c r="P478" s="650"/>
      <c r="Q478" s="650"/>
      <c r="R478" s="650"/>
      <c r="S478" s="650"/>
      <c r="T478" s="650"/>
      <c r="U478" s="650"/>
      <c r="V478" s="650"/>
      <c r="W478" s="650"/>
      <c r="X478" s="650"/>
      <c r="Y478" s="650"/>
      <c r="Z478" s="650"/>
      <c r="AA478" s="650"/>
      <c r="AB478" s="650"/>
      <c r="AC478" s="650"/>
      <c r="AD478" s="650"/>
      <c r="AE478" s="650"/>
      <c r="AF478" s="650"/>
      <c r="AG478" s="650"/>
      <c r="AH478" s="650"/>
      <c r="AI478" s="650"/>
      <c r="AJ478" s="650"/>
      <c r="AK478" s="650"/>
      <c r="AL478" s="650"/>
      <c r="AM478" s="650"/>
      <c r="AN478" s="650"/>
      <c r="AO478" s="650"/>
      <c r="AP478" s="650"/>
      <c r="AQ478" s="650"/>
      <c r="AR478" s="650"/>
      <c r="AS478" s="652"/>
      <c r="AT478" s="650"/>
      <c r="AU478" s="650"/>
      <c r="AV478" s="650"/>
      <c r="AW478" s="650"/>
      <c r="AX478" s="650"/>
      <c r="AY478" s="650"/>
      <c r="AZ478" s="650"/>
      <c r="BA478" s="650"/>
    </row>
    <row r="479" spans="1:53">
      <c r="A479" s="650"/>
      <c r="B479" s="650"/>
      <c r="C479" s="650"/>
      <c r="D479" s="650"/>
      <c r="E479" s="650"/>
      <c r="F479" s="650"/>
      <c r="G479" s="650"/>
      <c r="H479" s="650"/>
      <c r="I479" s="650"/>
      <c r="J479" s="650"/>
      <c r="K479" s="650"/>
      <c r="L479" s="650"/>
      <c r="M479" s="650"/>
      <c r="N479" s="650"/>
      <c r="O479" s="650"/>
      <c r="P479" s="650"/>
      <c r="Q479" s="650"/>
      <c r="R479" s="650"/>
      <c r="S479" s="650"/>
      <c r="T479" s="650"/>
      <c r="U479" s="650"/>
      <c r="V479" s="650"/>
      <c r="W479" s="650"/>
      <c r="X479" s="650"/>
      <c r="Y479" s="650"/>
      <c r="Z479" s="650"/>
      <c r="AA479" s="650"/>
      <c r="AB479" s="650"/>
      <c r="AC479" s="650"/>
      <c r="AD479" s="650"/>
      <c r="AE479" s="650"/>
      <c r="AF479" s="650"/>
      <c r="AG479" s="650"/>
      <c r="AH479" s="650"/>
      <c r="AI479" s="650"/>
      <c r="AJ479" s="650"/>
      <c r="AK479" s="650"/>
      <c r="AL479" s="650"/>
      <c r="AM479" s="650"/>
      <c r="AN479" s="650"/>
      <c r="AO479" s="650"/>
      <c r="AP479" s="650"/>
      <c r="AQ479" s="650"/>
      <c r="AR479" s="650"/>
      <c r="AS479" s="652"/>
      <c r="AT479" s="650"/>
      <c r="AU479" s="650"/>
      <c r="AV479" s="650"/>
      <c r="AW479" s="650"/>
      <c r="AX479" s="650"/>
      <c r="AY479" s="650"/>
      <c r="AZ479" s="650"/>
      <c r="BA479" s="650"/>
    </row>
    <row r="480" spans="1:53">
      <c r="A480" s="650"/>
      <c r="B480" s="650"/>
      <c r="C480" s="650"/>
      <c r="D480" s="650"/>
      <c r="E480" s="650"/>
      <c r="F480" s="650"/>
      <c r="G480" s="650"/>
      <c r="H480" s="650"/>
      <c r="I480" s="650"/>
      <c r="J480" s="650"/>
      <c r="K480" s="650"/>
      <c r="L480" s="650"/>
      <c r="M480" s="650"/>
      <c r="N480" s="650"/>
      <c r="O480" s="650"/>
      <c r="P480" s="650"/>
      <c r="Q480" s="650"/>
      <c r="R480" s="650"/>
      <c r="S480" s="650"/>
      <c r="T480" s="650"/>
      <c r="U480" s="650"/>
      <c r="V480" s="650"/>
      <c r="W480" s="650"/>
      <c r="X480" s="650"/>
      <c r="Y480" s="650"/>
      <c r="Z480" s="650"/>
      <c r="AA480" s="650"/>
      <c r="AB480" s="650"/>
      <c r="AC480" s="650"/>
      <c r="AD480" s="650"/>
      <c r="AE480" s="650"/>
      <c r="AF480" s="650"/>
      <c r="AG480" s="650"/>
      <c r="AH480" s="650"/>
      <c r="AI480" s="650"/>
      <c r="AJ480" s="650"/>
      <c r="AK480" s="650"/>
      <c r="AL480" s="650"/>
      <c r="AM480" s="650"/>
      <c r="AN480" s="650"/>
      <c r="AO480" s="650"/>
      <c r="AP480" s="650"/>
      <c r="AQ480" s="650"/>
      <c r="AR480" s="650"/>
      <c r="AS480" s="652"/>
      <c r="AT480" s="650"/>
      <c r="AU480" s="650"/>
      <c r="AV480" s="650"/>
      <c r="AW480" s="650"/>
      <c r="AX480" s="650"/>
      <c r="AY480" s="650"/>
      <c r="AZ480" s="650"/>
      <c r="BA480" s="650"/>
    </row>
    <row r="481" spans="1:53">
      <c r="A481" s="650"/>
      <c r="B481" s="650"/>
      <c r="C481" s="650"/>
      <c r="D481" s="650"/>
      <c r="E481" s="650"/>
      <c r="F481" s="650"/>
      <c r="G481" s="650"/>
      <c r="H481" s="650"/>
      <c r="I481" s="650"/>
      <c r="J481" s="650"/>
      <c r="K481" s="650"/>
      <c r="L481" s="650"/>
      <c r="M481" s="650"/>
      <c r="N481" s="650"/>
      <c r="O481" s="650"/>
      <c r="P481" s="650"/>
      <c r="Q481" s="650"/>
      <c r="R481" s="650"/>
      <c r="S481" s="650"/>
      <c r="T481" s="650"/>
      <c r="U481" s="650"/>
      <c r="V481" s="650"/>
      <c r="W481" s="650"/>
      <c r="X481" s="650"/>
      <c r="Y481" s="650"/>
      <c r="Z481" s="650"/>
      <c r="AA481" s="650"/>
      <c r="AB481" s="650"/>
      <c r="AC481" s="650"/>
      <c r="AD481" s="650"/>
      <c r="AE481" s="650"/>
      <c r="AF481" s="650"/>
      <c r="AG481" s="650"/>
      <c r="AH481" s="650"/>
      <c r="AI481" s="650"/>
      <c r="AJ481" s="650"/>
      <c r="AK481" s="650"/>
      <c r="AL481" s="650"/>
      <c r="AM481" s="650"/>
      <c r="AN481" s="650"/>
      <c r="AO481" s="650"/>
      <c r="AP481" s="650"/>
      <c r="AQ481" s="650"/>
      <c r="AR481" s="650"/>
      <c r="AS481" s="652"/>
      <c r="AT481" s="650"/>
      <c r="AU481" s="650"/>
      <c r="AV481" s="650"/>
      <c r="AW481" s="650"/>
      <c r="AX481" s="650"/>
      <c r="AY481" s="650"/>
      <c r="AZ481" s="650"/>
      <c r="BA481" s="650"/>
    </row>
    <row r="482" spans="1:53">
      <c r="A482" s="650"/>
      <c r="B482" s="650"/>
      <c r="C482" s="650"/>
      <c r="D482" s="650"/>
      <c r="E482" s="650"/>
      <c r="F482" s="650"/>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650"/>
      <c r="AE482" s="650"/>
      <c r="AF482" s="650"/>
      <c r="AG482" s="650"/>
      <c r="AH482" s="650"/>
      <c r="AI482" s="650"/>
      <c r="AJ482" s="650"/>
      <c r="AK482" s="650"/>
      <c r="AL482" s="650"/>
      <c r="AM482" s="650"/>
      <c r="AN482" s="650"/>
      <c r="AO482" s="650"/>
      <c r="AP482" s="650"/>
      <c r="AQ482" s="650"/>
      <c r="AR482" s="650"/>
      <c r="AS482" s="652"/>
      <c r="AT482" s="650"/>
      <c r="AU482" s="650"/>
      <c r="AV482" s="650"/>
      <c r="AW482" s="650"/>
      <c r="AX482" s="650"/>
      <c r="AY482" s="650"/>
      <c r="AZ482" s="650"/>
      <c r="BA482" s="650"/>
    </row>
    <row r="483" spans="1:53">
      <c r="A483" s="650"/>
      <c r="B483" s="650"/>
      <c r="C483" s="650"/>
      <c r="D483" s="650"/>
      <c r="E483" s="650"/>
      <c r="F483" s="650"/>
      <c r="G483" s="650"/>
      <c r="H483" s="650"/>
      <c r="I483" s="650"/>
      <c r="J483" s="650"/>
      <c r="K483" s="650"/>
      <c r="L483" s="650"/>
      <c r="M483" s="650"/>
      <c r="N483" s="650"/>
      <c r="O483" s="650"/>
      <c r="P483" s="650"/>
      <c r="Q483" s="650"/>
      <c r="R483" s="650"/>
      <c r="S483" s="650"/>
      <c r="T483" s="650"/>
      <c r="U483" s="650"/>
      <c r="V483" s="650"/>
      <c r="W483" s="650"/>
      <c r="X483" s="650"/>
      <c r="Y483" s="650"/>
      <c r="Z483" s="650"/>
      <c r="AA483" s="650"/>
      <c r="AB483" s="650"/>
      <c r="AC483" s="650"/>
      <c r="AD483" s="650"/>
      <c r="AE483" s="650"/>
      <c r="AF483" s="650"/>
      <c r="AG483" s="650"/>
      <c r="AH483" s="650"/>
      <c r="AI483" s="650"/>
      <c r="AJ483" s="650"/>
      <c r="AK483" s="650"/>
      <c r="AL483" s="650"/>
      <c r="AM483" s="650"/>
      <c r="AN483" s="650"/>
      <c r="AO483" s="650"/>
      <c r="AP483" s="650"/>
      <c r="AQ483" s="650"/>
      <c r="AR483" s="650"/>
      <c r="AS483" s="652"/>
      <c r="AT483" s="650"/>
      <c r="AU483" s="650"/>
      <c r="AV483" s="650"/>
      <c r="AW483" s="650"/>
      <c r="AX483" s="650"/>
      <c r="AY483" s="650"/>
      <c r="AZ483" s="650"/>
      <c r="BA483" s="650"/>
    </row>
    <row r="484" spans="1:53">
      <c r="A484" s="650"/>
      <c r="B484" s="650"/>
      <c r="C484" s="650"/>
      <c r="D484" s="650"/>
      <c r="E484" s="650"/>
      <c r="F484" s="650"/>
      <c r="G484" s="650"/>
      <c r="H484" s="650"/>
      <c r="I484" s="650"/>
      <c r="J484" s="650"/>
      <c r="K484" s="650"/>
      <c r="L484" s="650"/>
      <c r="M484" s="650"/>
      <c r="N484" s="650"/>
      <c r="O484" s="650"/>
      <c r="P484" s="650"/>
      <c r="Q484" s="650"/>
      <c r="R484" s="650"/>
      <c r="S484" s="650"/>
      <c r="T484" s="650"/>
      <c r="U484" s="650"/>
      <c r="V484" s="650"/>
      <c r="W484" s="650"/>
      <c r="X484" s="650"/>
      <c r="Y484" s="650"/>
      <c r="Z484" s="650"/>
      <c r="AA484" s="650"/>
      <c r="AB484" s="650"/>
      <c r="AC484" s="650"/>
      <c r="AD484" s="650"/>
      <c r="AE484" s="650"/>
      <c r="AF484" s="650"/>
      <c r="AG484" s="650"/>
      <c r="AH484" s="650"/>
      <c r="AI484" s="650"/>
      <c r="AJ484" s="650"/>
      <c r="AK484" s="650"/>
      <c r="AL484" s="650"/>
      <c r="AM484" s="650"/>
      <c r="AN484" s="650"/>
      <c r="AO484" s="650"/>
      <c r="AP484" s="650"/>
      <c r="AQ484" s="650"/>
      <c r="AR484" s="650"/>
      <c r="AS484" s="652"/>
      <c r="AT484" s="650"/>
      <c r="AU484" s="650"/>
      <c r="AV484" s="650"/>
      <c r="AW484" s="650"/>
      <c r="AX484" s="650"/>
      <c r="AY484" s="650"/>
      <c r="AZ484" s="650"/>
      <c r="BA484" s="650"/>
    </row>
    <row r="485" spans="1:53">
      <c r="A485" s="650"/>
      <c r="B485" s="650"/>
      <c r="C485" s="650"/>
      <c r="D485" s="650"/>
      <c r="E485" s="650"/>
      <c r="F485" s="650"/>
      <c r="G485" s="650"/>
      <c r="H485" s="650"/>
      <c r="I485" s="650"/>
      <c r="J485" s="650"/>
      <c r="K485" s="650"/>
      <c r="L485" s="650"/>
      <c r="M485" s="650"/>
      <c r="N485" s="650"/>
      <c r="O485" s="650"/>
      <c r="P485" s="650"/>
      <c r="Q485" s="650"/>
      <c r="R485" s="650"/>
      <c r="S485" s="650"/>
      <c r="T485" s="650"/>
      <c r="U485" s="650"/>
      <c r="V485" s="650"/>
      <c r="W485" s="650"/>
      <c r="X485" s="650"/>
      <c r="Y485" s="650"/>
      <c r="Z485" s="650"/>
      <c r="AA485" s="650"/>
      <c r="AB485" s="650"/>
      <c r="AC485" s="650"/>
      <c r="AD485" s="650"/>
      <c r="AE485" s="650"/>
      <c r="AF485" s="650"/>
      <c r="AG485" s="650"/>
      <c r="AH485" s="650"/>
      <c r="AI485" s="650"/>
      <c r="AJ485" s="650"/>
      <c r="AK485" s="650"/>
      <c r="AL485" s="650"/>
      <c r="AM485" s="650"/>
      <c r="AN485" s="650"/>
      <c r="AO485" s="650"/>
      <c r="AP485" s="650"/>
      <c r="AQ485" s="650"/>
      <c r="AR485" s="650"/>
      <c r="AS485" s="652"/>
      <c r="AT485" s="650"/>
      <c r="AU485" s="650"/>
      <c r="AV485" s="650"/>
      <c r="AW485" s="650"/>
      <c r="AX485" s="650"/>
      <c r="AY485" s="650"/>
      <c r="AZ485" s="650"/>
      <c r="BA485" s="650"/>
    </row>
    <row r="486" spans="1:53">
      <c r="A486" s="650"/>
      <c r="B486" s="650"/>
      <c r="C486" s="650"/>
      <c r="D486" s="650"/>
      <c r="E486" s="650"/>
      <c r="F486" s="650"/>
      <c r="G486" s="650"/>
      <c r="H486" s="650"/>
      <c r="I486" s="650"/>
      <c r="J486" s="650"/>
      <c r="K486" s="650"/>
      <c r="L486" s="650"/>
      <c r="M486" s="650"/>
      <c r="N486" s="650"/>
      <c r="O486" s="650"/>
      <c r="P486" s="650"/>
      <c r="Q486" s="650"/>
      <c r="R486" s="650"/>
      <c r="S486" s="650"/>
      <c r="T486" s="650"/>
      <c r="U486" s="650"/>
      <c r="V486" s="650"/>
      <c r="W486" s="650"/>
      <c r="X486" s="650"/>
      <c r="Y486" s="650"/>
      <c r="Z486" s="650"/>
      <c r="AA486" s="650"/>
      <c r="AB486" s="650"/>
      <c r="AC486" s="650"/>
      <c r="AD486" s="650"/>
      <c r="AE486" s="650"/>
      <c r="AF486" s="650"/>
      <c r="AG486" s="650"/>
      <c r="AH486" s="650"/>
      <c r="AI486" s="650"/>
      <c r="AJ486" s="650"/>
      <c r="AK486" s="650"/>
      <c r="AL486" s="650"/>
      <c r="AM486" s="650"/>
      <c r="AN486" s="650"/>
      <c r="AO486" s="650"/>
      <c r="AP486" s="650"/>
      <c r="AQ486" s="650"/>
      <c r="AR486" s="650"/>
      <c r="AS486" s="652"/>
      <c r="AT486" s="650"/>
      <c r="AU486" s="650"/>
      <c r="AV486" s="650"/>
      <c r="AW486" s="650"/>
      <c r="AX486" s="650"/>
      <c r="AY486" s="650"/>
      <c r="AZ486" s="650"/>
      <c r="BA486" s="650"/>
    </row>
    <row r="487" spans="1:53">
      <c r="A487" s="650"/>
      <c r="B487" s="650"/>
      <c r="C487" s="650"/>
      <c r="D487" s="650"/>
      <c r="E487" s="650"/>
      <c r="F487" s="650"/>
      <c r="G487" s="650"/>
      <c r="H487" s="650"/>
      <c r="I487" s="650"/>
      <c r="J487" s="650"/>
      <c r="K487" s="650"/>
      <c r="L487" s="650"/>
      <c r="M487" s="650"/>
      <c r="N487" s="650"/>
      <c r="O487" s="650"/>
      <c r="P487" s="650"/>
      <c r="Q487" s="650"/>
      <c r="R487" s="650"/>
      <c r="S487" s="650"/>
      <c r="T487" s="650"/>
      <c r="U487" s="650"/>
      <c r="V487" s="650"/>
      <c r="W487" s="650"/>
      <c r="X487" s="650"/>
      <c r="Y487" s="650"/>
      <c r="Z487" s="650"/>
      <c r="AA487" s="650"/>
      <c r="AB487" s="650"/>
      <c r="AC487" s="650"/>
      <c r="AD487" s="650"/>
      <c r="AE487" s="650"/>
      <c r="AF487" s="650"/>
      <c r="AG487" s="650"/>
      <c r="AH487" s="650"/>
      <c r="AI487" s="650"/>
      <c r="AJ487" s="650"/>
      <c r="AK487" s="650"/>
      <c r="AL487" s="650"/>
      <c r="AM487" s="650"/>
      <c r="AN487" s="650"/>
      <c r="AO487" s="650"/>
      <c r="AP487" s="650"/>
      <c r="AQ487" s="650"/>
      <c r="AR487" s="650"/>
      <c r="AS487" s="652"/>
      <c r="AT487" s="650"/>
      <c r="AU487" s="650"/>
      <c r="AV487" s="650"/>
      <c r="AW487" s="650"/>
      <c r="AX487" s="650"/>
      <c r="AY487" s="650"/>
      <c r="AZ487" s="650"/>
      <c r="BA487" s="650"/>
    </row>
    <row r="488" spans="1:53">
      <c r="A488" s="650"/>
      <c r="B488" s="650"/>
      <c r="C488" s="650"/>
      <c r="D488" s="650"/>
      <c r="E488" s="650"/>
      <c r="F488" s="650"/>
      <c r="G488" s="650"/>
      <c r="H488" s="650"/>
      <c r="I488" s="650"/>
      <c r="J488" s="650"/>
      <c r="K488" s="650"/>
      <c r="L488" s="650"/>
      <c r="M488" s="650"/>
      <c r="N488" s="650"/>
      <c r="O488" s="650"/>
      <c r="P488" s="650"/>
      <c r="Q488" s="650"/>
      <c r="R488" s="650"/>
      <c r="S488" s="650"/>
      <c r="T488" s="650"/>
      <c r="U488" s="650"/>
      <c r="V488" s="650"/>
      <c r="W488" s="650"/>
      <c r="X488" s="650"/>
      <c r="Y488" s="650"/>
      <c r="Z488" s="650"/>
      <c r="AA488" s="650"/>
      <c r="AB488" s="650"/>
      <c r="AC488" s="650"/>
      <c r="AD488" s="650"/>
      <c r="AE488" s="650"/>
      <c r="AF488" s="650"/>
      <c r="AG488" s="650"/>
      <c r="AH488" s="650"/>
      <c r="AI488" s="650"/>
      <c r="AJ488" s="650"/>
      <c r="AK488" s="650"/>
      <c r="AL488" s="650"/>
      <c r="AM488" s="650"/>
      <c r="AN488" s="650"/>
      <c r="AO488" s="650"/>
      <c r="AP488" s="650"/>
      <c r="AQ488" s="650"/>
      <c r="AR488" s="650"/>
      <c r="AS488" s="652"/>
      <c r="AT488" s="650"/>
      <c r="AU488" s="650"/>
      <c r="AV488" s="650"/>
      <c r="AW488" s="650"/>
      <c r="AX488" s="650"/>
      <c r="AY488" s="650"/>
      <c r="AZ488" s="650"/>
      <c r="BA488" s="650"/>
    </row>
    <row r="489" spans="1:53">
      <c r="A489" s="650"/>
      <c r="B489" s="650"/>
      <c r="C489" s="650"/>
      <c r="D489" s="650"/>
      <c r="E489" s="650"/>
      <c r="F489" s="650"/>
      <c r="G489" s="650"/>
      <c r="H489" s="650"/>
      <c r="I489" s="650"/>
      <c r="J489" s="650"/>
      <c r="K489" s="650"/>
      <c r="L489" s="650"/>
      <c r="M489" s="650"/>
      <c r="N489" s="650"/>
      <c r="O489" s="650"/>
      <c r="P489" s="650"/>
      <c r="Q489" s="650"/>
      <c r="R489" s="650"/>
      <c r="S489" s="650"/>
      <c r="T489" s="650"/>
      <c r="U489" s="650"/>
      <c r="V489" s="650"/>
      <c r="W489" s="650"/>
      <c r="X489" s="650"/>
      <c r="Y489" s="650"/>
      <c r="Z489" s="650"/>
      <c r="AA489" s="650"/>
      <c r="AB489" s="650"/>
      <c r="AC489" s="650"/>
      <c r="AD489" s="650"/>
      <c r="AE489" s="650"/>
      <c r="AF489" s="650"/>
      <c r="AG489" s="650"/>
      <c r="AH489" s="650"/>
      <c r="AI489" s="650"/>
      <c r="AJ489" s="650"/>
      <c r="AK489" s="650"/>
      <c r="AL489" s="650"/>
      <c r="AM489" s="650"/>
      <c r="AN489" s="650"/>
      <c r="AO489" s="650"/>
      <c r="AP489" s="650"/>
      <c r="AQ489" s="650"/>
      <c r="AR489" s="650"/>
      <c r="AS489" s="652"/>
      <c r="AT489" s="650"/>
      <c r="AU489" s="650"/>
      <c r="AV489" s="650"/>
      <c r="AW489" s="650"/>
      <c r="AX489" s="650"/>
      <c r="AY489" s="650"/>
      <c r="AZ489" s="650"/>
      <c r="BA489" s="650"/>
    </row>
    <row r="490" spans="1:53">
      <c r="A490" s="650"/>
      <c r="B490" s="650"/>
      <c r="C490" s="650"/>
      <c r="D490" s="650"/>
      <c r="E490" s="650"/>
      <c r="F490" s="650"/>
      <c r="G490" s="650"/>
      <c r="H490" s="650"/>
      <c r="I490" s="650"/>
      <c r="J490" s="650"/>
      <c r="K490" s="650"/>
      <c r="L490" s="650"/>
      <c r="M490" s="650"/>
      <c r="N490" s="650"/>
      <c r="O490" s="650"/>
      <c r="P490" s="650"/>
      <c r="Q490" s="650"/>
      <c r="R490" s="650"/>
      <c r="S490" s="650"/>
      <c r="T490" s="650"/>
      <c r="U490" s="650"/>
      <c r="V490" s="650"/>
      <c r="W490" s="650"/>
      <c r="X490" s="650"/>
      <c r="Y490" s="650"/>
      <c r="Z490" s="650"/>
      <c r="AA490" s="650"/>
      <c r="AB490" s="650"/>
      <c r="AC490" s="650"/>
      <c r="AD490" s="650"/>
      <c r="AE490" s="650"/>
      <c r="AF490" s="650"/>
      <c r="AG490" s="650"/>
      <c r="AH490" s="650"/>
      <c r="AI490" s="650"/>
      <c r="AJ490" s="650"/>
      <c r="AK490" s="650"/>
      <c r="AL490" s="650"/>
      <c r="AM490" s="650"/>
      <c r="AN490" s="650"/>
      <c r="AO490" s="650"/>
      <c r="AP490" s="650"/>
      <c r="AQ490" s="650"/>
      <c r="AR490" s="650"/>
      <c r="AS490" s="652"/>
      <c r="AT490" s="650"/>
      <c r="AU490" s="650"/>
      <c r="AV490" s="650"/>
      <c r="AW490" s="650"/>
      <c r="AX490" s="650"/>
      <c r="AY490" s="650"/>
      <c r="AZ490" s="650"/>
      <c r="BA490" s="650"/>
    </row>
    <row r="491" spans="1:53">
      <c r="A491" s="650"/>
      <c r="B491" s="650"/>
      <c r="C491" s="650"/>
      <c r="D491" s="650"/>
      <c r="E491" s="650"/>
      <c r="F491" s="650"/>
      <c r="G491" s="650"/>
      <c r="H491" s="650"/>
      <c r="I491" s="650"/>
      <c r="J491" s="650"/>
      <c r="K491" s="650"/>
      <c r="L491" s="650"/>
      <c r="M491" s="650"/>
      <c r="N491" s="650"/>
      <c r="O491" s="650"/>
      <c r="P491" s="650"/>
      <c r="Q491" s="650"/>
      <c r="R491" s="650"/>
      <c r="S491" s="650"/>
      <c r="T491" s="650"/>
      <c r="U491" s="650"/>
      <c r="V491" s="650"/>
      <c r="W491" s="650"/>
      <c r="X491" s="650"/>
      <c r="Y491" s="650"/>
      <c r="Z491" s="650"/>
      <c r="AA491" s="650"/>
      <c r="AB491" s="650"/>
      <c r="AC491" s="650"/>
      <c r="AD491" s="650"/>
      <c r="AE491" s="650"/>
      <c r="AF491" s="650"/>
      <c r="AG491" s="650"/>
      <c r="AH491" s="650"/>
      <c r="AI491" s="650"/>
      <c r="AJ491" s="650"/>
      <c r="AK491" s="650"/>
      <c r="AL491" s="650"/>
      <c r="AM491" s="650"/>
      <c r="AN491" s="650"/>
      <c r="AO491" s="650"/>
      <c r="AP491" s="650"/>
      <c r="AQ491" s="650"/>
      <c r="AR491" s="650"/>
      <c r="AS491" s="652"/>
      <c r="AT491" s="650"/>
      <c r="AU491" s="650"/>
      <c r="AV491" s="650"/>
      <c r="AW491" s="650"/>
      <c r="AX491" s="650"/>
      <c r="AY491" s="650"/>
      <c r="AZ491" s="650"/>
      <c r="BA491" s="650"/>
    </row>
    <row r="492" spans="1:53">
      <c r="A492" s="650"/>
      <c r="B492" s="650"/>
      <c r="C492" s="650"/>
      <c r="D492" s="650"/>
      <c r="E492" s="650"/>
      <c r="F492" s="650"/>
      <c r="G492" s="650"/>
      <c r="H492" s="650"/>
      <c r="I492" s="650"/>
      <c r="J492" s="650"/>
      <c r="K492" s="650"/>
      <c r="L492" s="650"/>
      <c r="M492" s="650"/>
      <c r="N492" s="650"/>
      <c r="O492" s="650"/>
      <c r="P492" s="650"/>
      <c r="Q492" s="650"/>
      <c r="R492" s="650"/>
      <c r="S492" s="650"/>
      <c r="T492" s="650"/>
      <c r="U492" s="650"/>
      <c r="V492" s="650"/>
      <c r="W492" s="650"/>
      <c r="X492" s="650"/>
      <c r="Y492" s="650"/>
      <c r="Z492" s="650"/>
      <c r="AA492" s="650"/>
      <c r="AB492" s="650"/>
      <c r="AC492" s="650"/>
      <c r="AD492" s="650"/>
      <c r="AE492" s="650"/>
      <c r="AF492" s="650"/>
      <c r="AG492" s="650"/>
      <c r="AH492" s="650"/>
      <c r="AI492" s="650"/>
      <c r="AJ492" s="650"/>
      <c r="AK492" s="650"/>
      <c r="AL492" s="650"/>
      <c r="AM492" s="650"/>
      <c r="AN492" s="650"/>
      <c r="AO492" s="650"/>
      <c r="AP492" s="650"/>
      <c r="AQ492" s="650"/>
      <c r="AR492" s="650"/>
      <c r="AS492" s="652"/>
      <c r="AT492" s="650"/>
      <c r="AU492" s="650"/>
      <c r="AV492" s="650"/>
      <c r="AW492" s="650"/>
      <c r="AX492" s="650"/>
      <c r="AY492" s="650"/>
      <c r="AZ492" s="650"/>
      <c r="BA492" s="650"/>
    </row>
    <row r="493" spans="1:53">
      <c r="A493" s="650"/>
      <c r="B493" s="650"/>
      <c r="C493" s="650"/>
      <c r="D493" s="650"/>
      <c r="E493" s="650"/>
      <c r="F493" s="650"/>
      <c r="G493" s="650"/>
      <c r="H493" s="650"/>
      <c r="I493" s="650"/>
      <c r="J493" s="650"/>
      <c r="K493" s="650"/>
      <c r="L493" s="650"/>
      <c r="M493" s="650"/>
      <c r="N493" s="650"/>
      <c r="O493" s="650"/>
      <c r="P493" s="650"/>
      <c r="Q493" s="650"/>
      <c r="R493" s="650"/>
      <c r="S493" s="650"/>
      <c r="T493" s="650"/>
      <c r="U493" s="650"/>
      <c r="V493" s="650"/>
      <c r="W493" s="650"/>
      <c r="X493" s="650"/>
      <c r="Y493" s="650"/>
      <c r="Z493" s="650"/>
      <c r="AA493" s="650"/>
      <c r="AB493" s="650"/>
      <c r="AC493" s="650"/>
      <c r="AD493" s="650"/>
      <c r="AE493" s="650"/>
      <c r="AF493" s="650"/>
      <c r="AG493" s="650"/>
      <c r="AH493" s="650"/>
      <c r="AI493" s="650"/>
      <c r="AJ493" s="650"/>
      <c r="AK493" s="650"/>
      <c r="AL493" s="650"/>
      <c r="AM493" s="650"/>
      <c r="AN493" s="650"/>
      <c r="AO493" s="650"/>
      <c r="AP493" s="650"/>
      <c r="AQ493" s="650"/>
      <c r="AR493" s="650"/>
      <c r="AS493" s="652"/>
      <c r="AT493" s="650"/>
      <c r="AU493" s="650"/>
      <c r="AV493" s="650"/>
      <c r="AW493" s="650"/>
      <c r="AX493" s="650"/>
      <c r="AY493" s="650"/>
      <c r="AZ493" s="650"/>
      <c r="BA493" s="650"/>
    </row>
    <row r="494" spans="1:53">
      <c r="A494" s="650"/>
      <c r="B494" s="650"/>
      <c r="C494" s="650"/>
      <c r="D494" s="650"/>
      <c r="E494" s="650"/>
      <c r="F494" s="650"/>
      <c r="G494" s="650"/>
      <c r="H494" s="650"/>
      <c r="I494" s="650"/>
      <c r="J494" s="650"/>
      <c r="K494" s="650"/>
      <c r="L494" s="650"/>
      <c r="M494" s="650"/>
      <c r="N494" s="650"/>
      <c r="O494" s="650"/>
      <c r="P494" s="650"/>
      <c r="Q494" s="650"/>
      <c r="R494" s="650"/>
      <c r="S494" s="650"/>
      <c r="T494" s="650"/>
      <c r="U494" s="650"/>
      <c r="V494" s="650"/>
      <c r="W494" s="650"/>
      <c r="X494" s="650"/>
      <c r="Y494" s="650"/>
      <c r="Z494" s="650"/>
      <c r="AA494" s="650"/>
      <c r="AB494" s="650"/>
      <c r="AC494" s="650"/>
      <c r="AD494" s="650"/>
      <c r="AE494" s="650"/>
      <c r="AF494" s="650"/>
      <c r="AG494" s="650"/>
      <c r="AH494" s="650"/>
      <c r="AI494" s="650"/>
      <c r="AJ494" s="650"/>
      <c r="AK494" s="650"/>
      <c r="AL494" s="650"/>
      <c r="AM494" s="650"/>
      <c r="AN494" s="650"/>
      <c r="AO494" s="650"/>
      <c r="AP494" s="650"/>
      <c r="AQ494" s="650"/>
      <c r="AR494" s="650"/>
      <c r="AS494" s="652"/>
      <c r="AT494" s="650"/>
      <c r="AU494" s="650"/>
      <c r="AV494" s="650"/>
      <c r="AW494" s="650"/>
      <c r="AX494" s="650"/>
      <c r="AY494" s="650"/>
      <c r="AZ494" s="650"/>
      <c r="BA494" s="650"/>
    </row>
    <row r="495" spans="1:53">
      <c r="A495" s="650"/>
      <c r="B495" s="650"/>
      <c r="C495" s="650"/>
      <c r="D495" s="650"/>
      <c r="E495" s="650"/>
      <c r="F495" s="650"/>
      <c r="G495" s="650"/>
      <c r="H495" s="650"/>
      <c r="I495" s="650"/>
      <c r="J495" s="650"/>
      <c r="K495" s="650"/>
      <c r="L495" s="650"/>
      <c r="M495" s="650"/>
      <c r="N495" s="650"/>
      <c r="O495" s="650"/>
      <c r="P495" s="650"/>
      <c r="Q495" s="650"/>
      <c r="R495" s="650"/>
      <c r="S495" s="650"/>
      <c r="T495" s="650"/>
      <c r="U495" s="650"/>
      <c r="V495" s="650"/>
      <c r="W495" s="650"/>
      <c r="X495" s="650"/>
      <c r="Y495" s="650"/>
      <c r="Z495" s="650"/>
      <c r="AA495" s="650"/>
      <c r="AB495" s="650"/>
      <c r="AC495" s="650"/>
      <c r="AD495" s="650"/>
      <c r="AE495" s="650"/>
      <c r="AF495" s="650"/>
      <c r="AG495" s="650"/>
      <c r="AH495" s="650"/>
      <c r="AI495" s="650"/>
      <c r="AJ495" s="650"/>
      <c r="AK495" s="650"/>
      <c r="AL495" s="650"/>
      <c r="AM495" s="650"/>
      <c r="AN495" s="650"/>
      <c r="AO495" s="650"/>
      <c r="AP495" s="650"/>
      <c r="AQ495" s="650"/>
      <c r="AR495" s="650"/>
      <c r="AS495" s="652"/>
      <c r="AT495" s="650"/>
      <c r="AU495" s="650"/>
      <c r="AV495" s="650"/>
      <c r="AW495" s="650"/>
      <c r="AX495" s="650"/>
      <c r="AY495" s="650"/>
      <c r="AZ495" s="650"/>
      <c r="BA495" s="650"/>
    </row>
    <row r="496" spans="1:53">
      <c r="A496" s="650"/>
      <c r="B496" s="650"/>
      <c r="C496" s="650"/>
      <c r="D496" s="650"/>
      <c r="E496" s="650"/>
      <c r="F496" s="650"/>
      <c r="G496" s="650"/>
      <c r="H496" s="650"/>
      <c r="I496" s="650"/>
      <c r="J496" s="650"/>
      <c r="K496" s="650"/>
      <c r="L496" s="650"/>
      <c r="M496" s="650"/>
      <c r="N496" s="650"/>
      <c r="O496" s="650"/>
      <c r="P496" s="650"/>
      <c r="Q496" s="650"/>
      <c r="R496" s="650"/>
      <c r="S496" s="650"/>
      <c r="T496" s="650"/>
      <c r="U496" s="650"/>
      <c r="V496" s="650"/>
      <c r="W496" s="650"/>
      <c r="X496" s="650"/>
      <c r="Y496" s="650"/>
      <c r="Z496" s="650"/>
      <c r="AA496" s="650"/>
      <c r="AB496" s="650"/>
      <c r="AC496" s="650"/>
      <c r="AD496" s="650"/>
      <c r="AE496" s="650"/>
      <c r="AF496" s="650"/>
      <c r="AG496" s="650"/>
      <c r="AH496" s="650"/>
      <c r="AI496" s="650"/>
      <c r="AJ496" s="650"/>
      <c r="AK496" s="650"/>
      <c r="AL496" s="650"/>
      <c r="AM496" s="650"/>
      <c r="AN496" s="650"/>
      <c r="AO496" s="650"/>
      <c r="AP496" s="650"/>
      <c r="AQ496" s="650"/>
      <c r="AR496" s="650"/>
      <c r="AS496" s="652"/>
      <c r="AT496" s="650"/>
      <c r="AU496" s="650"/>
      <c r="AV496" s="650"/>
      <c r="AW496" s="650"/>
      <c r="AX496" s="650"/>
      <c r="AY496" s="650"/>
      <c r="AZ496" s="650"/>
      <c r="BA496" s="650"/>
    </row>
    <row r="497" spans="1:53">
      <c r="A497" s="650"/>
      <c r="B497" s="650"/>
      <c r="C497" s="650"/>
      <c r="D497" s="650"/>
      <c r="E497" s="650"/>
      <c r="F497" s="650"/>
      <c r="G497" s="650"/>
      <c r="H497" s="650"/>
      <c r="I497" s="650"/>
      <c r="J497" s="650"/>
      <c r="K497" s="650"/>
      <c r="L497" s="650"/>
      <c r="M497" s="650"/>
      <c r="N497" s="650"/>
      <c r="O497" s="650"/>
      <c r="P497" s="650"/>
      <c r="Q497" s="650"/>
      <c r="R497" s="650"/>
      <c r="S497" s="650"/>
      <c r="T497" s="650"/>
      <c r="U497" s="650"/>
      <c r="V497" s="650"/>
      <c r="W497" s="650"/>
      <c r="X497" s="650"/>
      <c r="Y497" s="650"/>
      <c r="Z497" s="650"/>
      <c r="AA497" s="650"/>
      <c r="AB497" s="650"/>
      <c r="AC497" s="650"/>
      <c r="AD497" s="650"/>
      <c r="AE497" s="650"/>
      <c r="AF497" s="650"/>
      <c r="AG497" s="650"/>
      <c r="AH497" s="650"/>
      <c r="AI497" s="650"/>
      <c r="AJ497" s="650"/>
      <c r="AK497" s="650"/>
      <c r="AL497" s="650"/>
      <c r="AM497" s="650"/>
      <c r="AN497" s="650"/>
      <c r="AO497" s="650"/>
      <c r="AP497" s="650"/>
      <c r="AQ497" s="650"/>
      <c r="AR497" s="650"/>
      <c r="AS497" s="652"/>
      <c r="AT497" s="650"/>
      <c r="AU497" s="650"/>
      <c r="AV497" s="650"/>
      <c r="AW497" s="650"/>
      <c r="AX497" s="650"/>
      <c r="AY497" s="650"/>
      <c r="AZ497" s="650"/>
      <c r="BA497" s="650"/>
    </row>
    <row r="498" spans="1:53">
      <c r="A498" s="650"/>
      <c r="B498" s="650"/>
      <c r="C498" s="650"/>
      <c r="D498" s="650"/>
      <c r="E498" s="650"/>
      <c r="F498" s="650"/>
      <c r="G498" s="650"/>
      <c r="H498" s="650"/>
      <c r="I498" s="650"/>
      <c r="J498" s="650"/>
      <c r="K498" s="650"/>
      <c r="L498" s="650"/>
      <c r="M498" s="650"/>
      <c r="N498" s="650"/>
      <c r="O498" s="650"/>
      <c r="P498" s="650"/>
      <c r="Q498" s="650"/>
      <c r="R498" s="650"/>
      <c r="S498" s="650"/>
      <c r="T498" s="650"/>
      <c r="U498" s="650"/>
      <c r="V498" s="650"/>
      <c r="W498" s="650"/>
      <c r="X498" s="650"/>
      <c r="Y498" s="650"/>
      <c r="Z498" s="650"/>
      <c r="AA498" s="650"/>
      <c r="AB498" s="650"/>
      <c r="AC498" s="650"/>
      <c r="AD498" s="650"/>
      <c r="AE498" s="650"/>
      <c r="AF498" s="650"/>
      <c r="AG498" s="650"/>
      <c r="AH498" s="650"/>
      <c r="AI498" s="650"/>
      <c r="AJ498" s="650"/>
      <c r="AK498" s="650"/>
      <c r="AL498" s="650"/>
      <c r="AM498" s="650"/>
      <c r="AN498" s="650"/>
      <c r="AO498" s="650"/>
      <c r="AP498" s="650"/>
      <c r="AQ498" s="650"/>
      <c r="AR498" s="650"/>
      <c r="AS498" s="652"/>
      <c r="AT498" s="650"/>
      <c r="AU498" s="650"/>
      <c r="AV498" s="650"/>
      <c r="AW498" s="650"/>
      <c r="AX498" s="650"/>
      <c r="AY498" s="650"/>
      <c r="AZ498" s="650"/>
      <c r="BA498" s="650"/>
    </row>
    <row r="499" spans="1:53">
      <c r="A499" s="650"/>
      <c r="B499" s="650"/>
      <c r="C499" s="650"/>
      <c r="D499" s="650"/>
      <c r="E499" s="650"/>
      <c r="F499" s="650"/>
      <c r="G499" s="650"/>
      <c r="H499" s="650"/>
      <c r="I499" s="650"/>
      <c r="J499" s="650"/>
      <c r="K499" s="650"/>
      <c r="L499" s="650"/>
      <c r="M499" s="650"/>
      <c r="N499" s="650"/>
      <c r="O499" s="650"/>
      <c r="P499" s="650"/>
      <c r="Q499" s="650"/>
      <c r="R499" s="650"/>
      <c r="S499" s="650"/>
      <c r="T499" s="650"/>
      <c r="U499" s="650"/>
      <c r="V499" s="650"/>
      <c r="W499" s="650"/>
      <c r="X499" s="650"/>
      <c r="Y499" s="650"/>
      <c r="Z499" s="650"/>
      <c r="AA499" s="650"/>
      <c r="AB499" s="650"/>
      <c r="AC499" s="650"/>
      <c r="AD499" s="650"/>
      <c r="AE499" s="650"/>
      <c r="AF499" s="650"/>
      <c r="AG499" s="650"/>
      <c r="AH499" s="650"/>
      <c r="AI499" s="650"/>
      <c r="AJ499" s="650"/>
      <c r="AK499" s="650"/>
      <c r="AL499" s="650"/>
      <c r="AM499" s="650"/>
      <c r="AN499" s="650"/>
      <c r="AO499" s="650"/>
      <c r="AP499" s="650"/>
      <c r="AQ499" s="650"/>
      <c r="AR499" s="650"/>
      <c r="AS499" s="652"/>
      <c r="AT499" s="650"/>
      <c r="AU499" s="650"/>
      <c r="AV499" s="650"/>
      <c r="AW499" s="650"/>
      <c r="AX499" s="650"/>
      <c r="AY499" s="650"/>
      <c r="AZ499" s="650"/>
      <c r="BA499" s="650"/>
    </row>
    <row r="500" spans="1:53">
      <c r="A500" s="650"/>
      <c r="B500" s="650"/>
      <c r="C500" s="650"/>
      <c r="D500" s="650"/>
      <c r="E500" s="650"/>
      <c r="F500" s="650"/>
      <c r="G500" s="650"/>
      <c r="H500" s="650"/>
      <c r="I500" s="650"/>
      <c r="J500" s="650"/>
      <c r="K500" s="650"/>
      <c r="L500" s="650"/>
      <c r="M500" s="650"/>
      <c r="N500" s="650"/>
      <c r="O500" s="650"/>
      <c r="P500" s="650"/>
      <c r="Q500" s="650"/>
      <c r="R500" s="650"/>
      <c r="S500" s="650"/>
      <c r="T500" s="650"/>
      <c r="U500" s="650"/>
      <c r="V500" s="650"/>
      <c r="W500" s="650"/>
      <c r="X500" s="650"/>
      <c r="Y500" s="650"/>
      <c r="Z500" s="650"/>
      <c r="AA500" s="650"/>
      <c r="AB500" s="650"/>
      <c r="AC500" s="650"/>
      <c r="AD500" s="650"/>
      <c r="AE500" s="650"/>
      <c r="AF500" s="650"/>
      <c r="AG500" s="650"/>
      <c r="AH500" s="650"/>
      <c r="AI500" s="650"/>
      <c r="AJ500" s="650"/>
      <c r="AK500" s="650"/>
      <c r="AL500" s="650"/>
      <c r="AM500" s="650"/>
      <c r="AN500" s="650"/>
      <c r="AO500" s="650"/>
      <c r="AP500" s="650"/>
      <c r="AQ500" s="650"/>
      <c r="AR500" s="650"/>
      <c r="AS500" s="652"/>
      <c r="AT500" s="650"/>
      <c r="AU500" s="650"/>
      <c r="AV500" s="650"/>
      <c r="AW500" s="650"/>
      <c r="AX500" s="650"/>
      <c r="AY500" s="650"/>
      <c r="AZ500" s="650"/>
      <c r="BA500" s="650"/>
    </row>
    <row r="501" spans="1:53">
      <c r="A501" s="650"/>
      <c r="B501" s="650"/>
      <c r="C501" s="650"/>
      <c r="D501" s="650"/>
      <c r="E501" s="650"/>
      <c r="F501" s="650"/>
      <c r="G501" s="650"/>
      <c r="H501" s="650"/>
      <c r="I501" s="650"/>
      <c r="J501" s="650"/>
      <c r="K501" s="650"/>
      <c r="L501" s="650"/>
      <c r="M501" s="650"/>
      <c r="N501" s="650"/>
      <c r="O501" s="650"/>
      <c r="P501" s="650"/>
      <c r="Q501" s="650"/>
      <c r="R501" s="650"/>
      <c r="S501" s="650"/>
      <c r="T501" s="650"/>
      <c r="U501" s="650"/>
      <c r="V501" s="650"/>
      <c r="W501" s="650"/>
      <c r="X501" s="650"/>
      <c r="Y501" s="650"/>
      <c r="Z501" s="650"/>
      <c r="AA501" s="650"/>
      <c r="AB501" s="650"/>
      <c r="AC501" s="650"/>
      <c r="AD501" s="650"/>
      <c r="AE501" s="650"/>
      <c r="AF501" s="650"/>
      <c r="AG501" s="650"/>
      <c r="AH501" s="650"/>
      <c r="AI501" s="650"/>
      <c r="AJ501" s="650"/>
      <c r="AK501" s="650"/>
      <c r="AL501" s="650"/>
      <c r="AM501" s="650"/>
      <c r="AN501" s="650"/>
      <c r="AO501" s="650"/>
      <c r="AP501" s="650"/>
      <c r="AQ501" s="650"/>
      <c r="AR501" s="650"/>
      <c r="AS501" s="652"/>
      <c r="AT501" s="650"/>
      <c r="AU501" s="650"/>
      <c r="AV501" s="650"/>
      <c r="AW501" s="650"/>
      <c r="AX501" s="650"/>
      <c r="AY501" s="650"/>
      <c r="AZ501" s="650"/>
      <c r="BA501" s="650"/>
    </row>
    <row r="502" spans="1:53">
      <c r="A502" s="650"/>
      <c r="B502" s="650"/>
      <c r="C502" s="650"/>
      <c r="D502" s="650"/>
      <c r="E502" s="650"/>
      <c r="F502" s="650"/>
      <c r="G502" s="650"/>
      <c r="H502" s="650"/>
      <c r="I502" s="650"/>
      <c r="J502" s="650"/>
      <c r="K502" s="650"/>
      <c r="L502" s="650"/>
      <c r="M502" s="650"/>
      <c r="N502" s="650"/>
      <c r="O502" s="650"/>
      <c r="P502" s="650"/>
      <c r="Q502" s="650"/>
      <c r="R502" s="650"/>
      <c r="S502" s="650"/>
      <c r="T502" s="650"/>
      <c r="U502" s="650"/>
      <c r="V502" s="650"/>
      <c r="W502" s="650"/>
      <c r="X502" s="650"/>
      <c r="Y502" s="650"/>
      <c r="Z502" s="650"/>
      <c r="AA502" s="650"/>
      <c r="AB502" s="650"/>
      <c r="AC502" s="650"/>
      <c r="AD502" s="650"/>
      <c r="AE502" s="650"/>
      <c r="AF502" s="650"/>
      <c r="AG502" s="650"/>
      <c r="AH502" s="650"/>
      <c r="AI502" s="650"/>
      <c r="AJ502" s="650"/>
      <c r="AK502" s="650"/>
      <c r="AL502" s="650"/>
      <c r="AM502" s="650"/>
      <c r="AN502" s="650"/>
      <c r="AO502" s="650"/>
      <c r="AP502" s="650"/>
      <c r="AQ502" s="650"/>
      <c r="AR502" s="650"/>
      <c r="AS502" s="652"/>
      <c r="AT502" s="650"/>
      <c r="AU502" s="650"/>
      <c r="AV502" s="650"/>
      <c r="AW502" s="650"/>
      <c r="AX502" s="650"/>
      <c r="AY502" s="650"/>
      <c r="AZ502" s="650"/>
      <c r="BA502" s="650"/>
    </row>
    <row r="503" spans="1:53">
      <c r="A503" s="650"/>
      <c r="B503" s="650"/>
      <c r="C503" s="650"/>
      <c r="D503" s="650"/>
      <c r="E503" s="650"/>
      <c r="F503" s="650"/>
      <c r="G503" s="650"/>
      <c r="H503" s="650"/>
      <c r="I503" s="650"/>
      <c r="J503" s="650"/>
      <c r="K503" s="650"/>
      <c r="L503" s="650"/>
      <c r="M503" s="650"/>
      <c r="N503" s="650"/>
      <c r="O503" s="650"/>
      <c r="P503" s="650"/>
      <c r="Q503" s="650"/>
      <c r="R503" s="650"/>
      <c r="S503" s="650"/>
      <c r="T503" s="650"/>
      <c r="U503" s="650"/>
      <c r="V503" s="650"/>
      <c r="W503" s="650"/>
      <c r="X503" s="650"/>
      <c r="Y503" s="650"/>
      <c r="Z503" s="650"/>
      <c r="AA503" s="650"/>
      <c r="AB503" s="650"/>
      <c r="AC503" s="650"/>
      <c r="AD503" s="650"/>
      <c r="AE503" s="650"/>
      <c r="AF503" s="650"/>
      <c r="AG503" s="650"/>
      <c r="AH503" s="650"/>
      <c r="AI503" s="650"/>
      <c r="AJ503" s="650"/>
      <c r="AK503" s="650"/>
      <c r="AL503" s="650"/>
      <c r="AM503" s="650"/>
      <c r="AN503" s="650"/>
      <c r="AO503" s="650"/>
      <c r="AP503" s="650"/>
      <c r="AQ503" s="650"/>
      <c r="AR503" s="650"/>
      <c r="AS503" s="652"/>
      <c r="AT503" s="650"/>
      <c r="AU503" s="650"/>
      <c r="AV503" s="650"/>
      <c r="AW503" s="650"/>
      <c r="AX503" s="650"/>
      <c r="AY503" s="650"/>
      <c r="AZ503" s="650"/>
      <c r="BA503" s="650"/>
    </row>
    <row r="504" spans="1:53">
      <c r="A504" s="650"/>
      <c r="B504" s="650"/>
      <c r="C504" s="650"/>
      <c r="D504" s="650"/>
      <c r="E504" s="650"/>
      <c r="F504" s="650"/>
      <c r="G504" s="650"/>
      <c r="H504" s="650"/>
      <c r="I504" s="650"/>
      <c r="J504" s="650"/>
      <c r="K504" s="650"/>
      <c r="L504" s="650"/>
      <c r="M504" s="650"/>
      <c r="N504" s="650"/>
      <c r="O504" s="650"/>
      <c r="P504" s="650"/>
      <c r="Q504" s="650"/>
      <c r="R504" s="650"/>
      <c r="S504" s="650"/>
      <c r="T504" s="650"/>
      <c r="U504" s="650"/>
      <c r="V504" s="650"/>
      <c r="W504" s="650"/>
      <c r="X504" s="650"/>
      <c r="Y504" s="650"/>
      <c r="Z504" s="650"/>
      <c r="AA504" s="650"/>
      <c r="AB504" s="650"/>
      <c r="AC504" s="650"/>
      <c r="AD504" s="650"/>
      <c r="AE504" s="650"/>
      <c r="AF504" s="650"/>
      <c r="AG504" s="650"/>
      <c r="AH504" s="650"/>
      <c r="AI504" s="650"/>
      <c r="AJ504" s="650"/>
      <c r="AK504" s="650"/>
      <c r="AL504" s="650"/>
      <c r="AM504" s="650"/>
      <c r="AN504" s="650"/>
      <c r="AO504" s="650"/>
      <c r="AP504" s="650"/>
      <c r="AQ504" s="650"/>
      <c r="AR504" s="650"/>
      <c r="AS504" s="652"/>
      <c r="AT504" s="650"/>
      <c r="AU504" s="650"/>
      <c r="AV504" s="650"/>
      <c r="AW504" s="650"/>
      <c r="AX504" s="650"/>
      <c r="AY504" s="650"/>
      <c r="AZ504" s="650"/>
      <c r="BA504" s="650"/>
    </row>
    <row r="505" spans="1:53">
      <c r="A505" s="650"/>
      <c r="B505" s="650"/>
      <c r="C505" s="650"/>
      <c r="D505" s="650"/>
      <c r="E505" s="650"/>
      <c r="F505" s="650"/>
      <c r="G505" s="650"/>
      <c r="H505" s="650"/>
      <c r="I505" s="650"/>
      <c r="J505" s="650"/>
      <c r="K505" s="650"/>
      <c r="L505" s="650"/>
      <c r="M505" s="650"/>
      <c r="N505" s="650"/>
      <c r="O505" s="650"/>
      <c r="P505" s="650"/>
      <c r="Q505" s="650"/>
      <c r="R505" s="650"/>
      <c r="S505" s="650"/>
      <c r="T505" s="650"/>
      <c r="U505" s="650"/>
      <c r="V505" s="650"/>
      <c r="W505" s="650"/>
      <c r="X505" s="650"/>
      <c r="Y505" s="650"/>
      <c r="Z505" s="650"/>
      <c r="AA505" s="650"/>
      <c r="AB505" s="650"/>
      <c r="AC505" s="650"/>
      <c r="AD505" s="650"/>
      <c r="AE505" s="650"/>
      <c r="AF505" s="650"/>
      <c r="AG505" s="650"/>
      <c r="AH505" s="650"/>
      <c r="AI505" s="650"/>
      <c r="AJ505" s="650"/>
      <c r="AK505" s="650"/>
      <c r="AL505" s="650"/>
      <c r="AM505" s="650"/>
      <c r="AN505" s="650"/>
      <c r="AO505" s="650"/>
      <c r="AP505" s="650"/>
      <c r="AQ505" s="650"/>
      <c r="AR505" s="650"/>
      <c r="AS505" s="652"/>
      <c r="AT505" s="650"/>
      <c r="AU505" s="650"/>
      <c r="AV505" s="650"/>
      <c r="AW505" s="650"/>
      <c r="AX505" s="650"/>
      <c r="AY505" s="650"/>
      <c r="AZ505" s="650"/>
      <c r="BA505" s="650"/>
    </row>
    <row r="506" spans="1:53">
      <c r="A506" s="650"/>
      <c r="B506" s="650"/>
      <c r="C506" s="650"/>
      <c r="D506" s="650"/>
      <c r="E506" s="650"/>
      <c r="F506" s="650"/>
      <c r="G506" s="650"/>
      <c r="H506" s="650"/>
      <c r="I506" s="650"/>
      <c r="J506" s="650"/>
      <c r="K506" s="650"/>
      <c r="L506" s="650"/>
      <c r="M506" s="650"/>
      <c r="N506" s="650"/>
      <c r="O506" s="650"/>
      <c r="P506" s="650"/>
      <c r="Q506" s="650"/>
      <c r="R506" s="650"/>
      <c r="S506" s="650"/>
      <c r="T506" s="650"/>
      <c r="U506" s="650"/>
      <c r="V506" s="650"/>
      <c r="W506" s="650"/>
      <c r="X506" s="650"/>
      <c r="Y506" s="650"/>
      <c r="Z506" s="650"/>
      <c r="AA506" s="650"/>
      <c r="AB506" s="650"/>
      <c r="AC506" s="650"/>
      <c r="AD506" s="650"/>
      <c r="AE506" s="650"/>
      <c r="AF506" s="650"/>
      <c r="AG506" s="650"/>
      <c r="AH506" s="650"/>
      <c r="AI506" s="650"/>
      <c r="AJ506" s="650"/>
      <c r="AK506" s="650"/>
      <c r="AL506" s="650"/>
      <c r="AM506" s="650"/>
      <c r="AN506" s="650"/>
      <c r="AO506" s="650"/>
      <c r="AP506" s="650"/>
      <c r="AQ506" s="650"/>
      <c r="AR506" s="650"/>
      <c r="AS506" s="652"/>
      <c r="AT506" s="650"/>
      <c r="AU506" s="650"/>
      <c r="AV506" s="650"/>
      <c r="AW506" s="650"/>
      <c r="AX506" s="650"/>
      <c r="AY506" s="650"/>
      <c r="AZ506" s="650"/>
      <c r="BA506" s="650"/>
    </row>
    <row r="507" spans="1:53">
      <c r="A507" s="650"/>
      <c r="B507" s="650"/>
      <c r="C507" s="650"/>
      <c r="D507" s="650"/>
      <c r="E507" s="650"/>
      <c r="F507" s="650"/>
      <c r="G507" s="650"/>
      <c r="H507" s="650"/>
      <c r="I507" s="650"/>
      <c r="J507" s="650"/>
      <c r="K507" s="650"/>
      <c r="L507" s="650"/>
      <c r="M507" s="650"/>
      <c r="N507" s="650"/>
      <c r="O507" s="650"/>
      <c r="P507" s="650"/>
      <c r="Q507" s="650"/>
      <c r="R507" s="650"/>
      <c r="S507" s="650"/>
      <c r="T507" s="650"/>
      <c r="U507" s="650"/>
      <c r="V507" s="650"/>
      <c r="W507" s="650"/>
      <c r="X507" s="650"/>
      <c r="Y507" s="650"/>
      <c r="Z507" s="650"/>
      <c r="AA507" s="650"/>
      <c r="AB507" s="650"/>
      <c r="AC507" s="650"/>
      <c r="AD507" s="650"/>
      <c r="AE507" s="650"/>
      <c r="AF507" s="650"/>
      <c r="AG507" s="650"/>
      <c r="AH507" s="650"/>
      <c r="AI507" s="650"/>
      <c r="AJ507" s="650"/>
      <c r="AK507" s="650"/>
      <c r="AL507" s="650"/>
      <c r="AM507" s="650"/>
      <c r="AN507" s="650"/>
      <c r="AO507" s="650"/>
      <c r="AP507" s="650"/>
      <c r="AQ507" s="650"/>
      <c r="AR507" s="650"/>
      <c r="AS507" s="652"/>
      <c r="AT507" s="650"/>
      <c r="AU507" s="650"/>
      <c r="AV507" s="650"/>
      <c r="AW507" s="650"/>
      <c r="AX507" s="650"/>
      <c r="AY507" s="650"/>
      <c r="AZ507" s="650"/>
      <c r="BA507" s="650"/>
    </row>
    <row r="508" spans="1:53">
      <c r="A508" s="650"/>
      <c r="B508" s="650"/>
      <c r="C508" s="650"/>
      <c r="D508" s="650"/>
      <c r="E508" s="650"/>
      <c r="F508" s="650"/>
      <c r="G508" s="650"/>
      <c r="H508" s="650"/>
      <c r="I508" s="650"/>
      <c r="J508" s="650"/>
      <c r="K508" s="650"/>
      <c r="L508" s="650"/>
      <c r="M508" s="650"/>
      <c r="N508" s="650"/>
      <c r="O508" s="650"/>
      <c r="P508" s="650"/>
      <c r="Q508" s="650"/>
      <c r="R508" s="650"/>
      <c r="S508" s="650"/>
      <c r="T508" s="650"/>
      <c r="U508" s="650"/>
      <c r="V508" s="650"/>
      <c r="W508" s="650"/>
      <c r="X508" s="650"/>
      <c r="Y508" s="650"/>
      <c r="Z508" s="650"/>
      <c r="AA508" s="650"/>
      <c r="AB508" s="650"/>
      <c r="AC508" s="650"/>
      <c r="AD508" s="650"/>
      <c r="AE508" s="650"/>
      <c r="AF508" s="650"/>
      <c r="AG508" s="650"/>
      <c r="AH508" s="650"/>
      <c r="AI508" s="650"/>
      <c r="AJ508" s="650"/>
      <c r="AK508" s="650"/>
      <c r="AL508" s="650"/>
      <c r="AM508" s="650"/>
      <c r="AN508" s="650"/>
      <c r="AO508" s="650"/>
      <c r="AP508" s="650"/>
      <c r="AQ508" s="650"/>
      <c r="AR508" s="650"/>
      <c r="AS508" s="652"/>
      <c r="AT508" s="650"/>
      <c r="AU508" s="650"/>
      <c r="AV508" s="650"/>
      <c r="AW508" s="650"/>
      <c r="AX508" s="650"/>
      <c r="AY508" s="650"/>
      <c r="AZ508" s="650"/>
      <c r="BA508" s="650"/>
    </row>
    <row r="509" spans="1:53">
      <c r="A509" s="650"/>
      <c r="B509" s="650"/>
      <c r="C509" s="650"/>
      <c r="D509" s="650"/>
      <c r="E509" s="650"/>
      <c r="F509" s="650"/>
      <c r="G509" s="650"/>
      <c r="H509" s="650"/>
      <c r="I509" s="650"/>
      <c r="J509" s="650"/>
      <c r="K509" s="650"/>
      <c r="L509" s="650"/>
      <c r="M509" s="650"/>
      <c r="N509" s="650"/>
      <c r="O509" s="650"/>
      <c r="P509" s="650"/>
      <c r="Q509" s="650"/>
      <c r="R509" s="650"/>
      <c r="S509" s="650"/>
      <c r="T509" s="650"/>
      <c r="U509" s="650"/>
      <c r="V509" s="650"/>
      <c r="W509" s="650"/>
      <c r="X509" s="650"/>
      <c r="Y509" s="650"/>
      <c r="Z509" s="650"/>
      <c r="AA509" s="650"/>
      <c r="AB509" s="650"/>
      <c r="AC509" s="650"/>
      <c r="AD509" s="650"/>
      <c r="AE509" s="650"/>
      <c r="AF509" s="650"/>
      <c r="AG509" s="650"/>
      <c r="AH509" s="650"/>
      <c r="AI509" s="650"/>
      <c r="AJ509" s="650"/>
      <c r="AK509" s="650"/>
      <c r="AL509" s="650"/>
      <c r="AM509" s="650"/>
      <c r="AN509" s="650"/>
      <c r="AO509" s="650"/>
      <c r="AP509" s="650"/>
      <c r="AQ509" s="650"/>
      <c r="AR509" s="650"/>
      <c r="AS509" s="652"/>
      <c r="AT509" s="650"/>
      <c r="AU509" s="650"/>
      <c r="AV509" s="650"/>
      <c r="AW509" s="650"/>
      <c r="AX509" s="650"/>
      <c r="AY509" s="650"/>
      <c r="AZ509" s="650"/>
      <c r="BA509" s="650"/>
    </row>
    <row r="510" spans="1:53">
      <c r="A510" s="650"/>
      <c r="B510" s="650"/>
      <c r="C510" s="650"/>
      <c r="D510" s="650"/>
      <c r="E510" s="650"/>
      <c r="F510" s="650"/>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650"/>
      <c r="AD510" s="650"/>
      <c r="AE510" s="650"/>
      <c r="AF510" s="650"/>
      <c r="AG510" s="650"/>
      <c r="AH510" s="650"/>
      <c r="AI510" s="650"/>
      <c r="AJ510" s="650"/>
      <c r="AK510" s="650"/>
      <c r="AL510" s="650"/>
      <c r="AM510" s="650"/>
      <c r="AN510" s="650"/>
      <c r="AO510" s="650"/>
      <c r="AP510" s="650"/>
      <c r="AQ510" s="650"/>
      <c r="AR510" s="650"/>
      <c r="AS510" s="652"/>
      <c r="AT510" s="650"/>
      <c r="AU510" s="650"/>
      <c r="AV510" s="650"/>
      <c r="AW510" s="650"/>
      <c r="AX510" s="650"/>
      <c r="AY510" s="650"/>
      <c r="AZ510" s="650"/>
      <c r="BA510" s="650"/>
    </row>
    <row r="511" spans="1:53">
      <c r="A511" s="650"/>
      <c r="B511" s="650"/>
      <c r="C511" s="650"/>
      <c r="D511" s="650"/>
      <c r="E511" s="650"/>
      <c r="F511" s="650"/>
      <c r="G511" s="650"/>
      <c r="H511" s="650"/>
      <c r="I511" s="650"/>
      <c r="J511" s="650"/>
      <c r="K511" s="650"/>
      <c r="L511" s="650"/>
      <c r="M511" s="650"/>
      <c r="N511" s="650"/>
      <c r="O511" s="650"/>
      <c r="P511" s="650"/>
      <c r="Q511" s="650"/>
      <c r="R511" s="650"/>
      <c r="S511" s="650"/>
      <c r="T511" s="650"/>
      <c r="U511" s="650"/>
      <c r="V511" s="650"/>
      <c r="W511" s="650"/>
      <c r="X511" s="650"/>
      <c r="Y511" s="650"/>
      <c r="Z511" s="650"/>
      <c r="AA511" s="650"/>
      <c r="AB511" s="650"/>
      <c r="AC511" s="650"/>
      <c r="AD511" s="650"/>
      <c r="AE511" s="650"/>
      <c r="AF511" s="650"/>
      <c r="AG511" s="650"/>
      <c r="AH511" s="650"/>
      <c r="AI511" s="650"/>
      <c r="AJ511" s="650"/>
      <c r="AK511" s="650"/>
      <c r="AL511" s="650"/>
      <c r="AM511" s="650"/>
      <c r="AN511" s="650"/>
      <c r="AO511" s="650"/>
      <c r="AP511" s="650"/>
      <c r="AQ511" s="650"/>
      <c r="AR511" s="650"/>
      <c r="AS511" s="652"/>
      <c r="AT511" s="650"/>
      <c r="AU511" s="650"/>
      <c r="AV511" s="650"/>
      <c r="AW511" s="650"/>
      <c r="AX511" s="650"/>
      <c r="AY511" s="650"/>
      <c r="AZ511" s="650"/>
      <c r="BA511" s="650"/>
    </row>
    <row r="512" spans="1:53">
      <c r="A512" s="650"/>
      <c r="B512" s="650"/>
      <c r="C512" s="650"/>
      <c r="D512" s="650"/>
      <c r="E512" s="650"/>
      <c r="F512" s="650"/>
      <c r="G512" s="650"/>
      <c r="H512" s="650"/>
      <c r="I512" s="650"/>
      <c r="J512" s="650"/>
      <c r="K512" s="650"/>
      <c r="L512" s="650"/>
      <c r="M512" s="650"/>
      <c r="N512" s="650"/>
      <c r="O512" s="650"/>
      <c r="P512" s="650"/>
      <c r="Q512" s="650"/>
      <c r="R512" s="650"/>
      <c r="S512" s="650"/>
      <c r="T512" s="650"/>
      <c r="U512" s="650"/>
      <c r="V512" s="650"/>
      <c r="W512" s="650"/>
      <c r="X512" s="650"/>
      <c r="Y512" s="650"/>
      <c r="Z512" s="650"/>
      <c r="AA512" s="650"/>
      <c r="AB512" s="650"/>
      <c r="AC512" s="650"/>
      <c r="AD512" s="650"/>
      <c r="AE512" s="650"/>
      <c r="AF512" s="650"/>
      <c r="AG512" s="650"/>
      <c r="AH512" s="650"/>
      <c r="AI512" s="650"/>
      <c r="AJ512" s="650"/>
      <c r="AK512" s="650"/>
      <c r="AL512" s="650"/>
      <c r="AM512" s="650"/>
      <c r="AN512" s="650"/>
      <c r="AO512" s="650"/>
      <c r="AP512" s="650"/>
      <c r="AQ512" s="650"/>
      <c r="AR512" s="650"/>
      <c r="AS512" s="652"/>
      <c r="AT512" s="650"/>
      <c r="AU512" s="650"/>
      <c r="AV512" s="650"/>
      <c r="AW512" s="650"/>
      <c r="AX512" s="650"/>
      <c r="AY512" s="650"/>
      <c r="AZ512" s="650"/>
      <c r="BA512" s="650"/>
    </row>
    <row r="513" spans="1:53">
      <c r="A513" s="650"/>
      <c r="B513" s="650"/>
      <c r="C513" s="650"/>
      <c r="D513" s="650"/>
      <c r="E513" s="650"/>
      <c r="F513" s="650"/>
      <c r="G513" s="650"/>
      <c r="H513" s="650"/>
      <c r="I513" s="650"/>
      <c r="J513" s="650"/>
      <c r="K513" s="650"/>
      <c r="L513" s="650"/>
      <c r="M513" s="650"/>
      <c r="N513" s="650"/>
      <c r="O513" s="650"/>
      <c r="P513" s="650"/>
      <c r="Q513" s="650"/>
      <c r="R513" s="650"/>
      <c r="S513" s="650"/>
      <c r="T513" s="650"/>
      <c r="U513" s="650"/>
      <c r="V513" s="650"/>
      <c r="W513" s="650"/>
      <c r="X513" s="650"/>
      <c r="Y513" s="650"/>
      <c r="Z513" s="650"/>
      <c r="AA513" s="650"/>
      <c r="AB513" s="650"/>
      <c r="AC513" s="650"/>
      <c r="AD513" s="650"/>
      <c r="AE513" s="650"/>
      <c r="AF513" s="650"/>
      <c r="AG513" s="650"/>
      <c r="AH513" s="650"/>
      <c r="AI513" s="650"/>
      <c r="AJ513" s="650"/>
      <c r="AK513" s="650"/>
      <c r="AL513" s="650"/>
      <c r="AM513" s="650"/>
      <c r="AN513" s="650"/>
      <c r="AO513" s="650"/>
      <c r="AP513" s="650"/>
      <c r="AQ513" s="650"/>
      <c r="AR513" s="650"/>
      <c r="AS513" s="652"/>
      <c r="AT513" s="650"/>
      <c r="AU513" s="650"/>
      <c r="AV513" s="650"/>
      <c r="AW513" s="650"/>
      <c r="AX513" s="650"/>
      <c r="AY513" s="650"/>
      <c r="AZ513" s="650"/>
      <c r="BA513" s="650"/>
    </row>
    <row r="514" spans="1:53">
      <c r="A514" s="650"/>
      <c r="B514" s="650"/>
      <c r="C514" s="650"/>
      <c r="D514" s="650"/>
      <c r="E514" s="650"/>
      <c r="F514" s="650"/>
      <c r="G514" s="650"/>
      <c r="H514" s="650"/>
      <c r="I514" s="650"/>
      <c r="J514" s="650"/>
      <c r="K514" s="650"/>
      <c r="L514" s="650"/>
      <c r="M514" s="650"/>
      <c r="N514" s="650"/>
      <c r="O514" s="650"/>
      <c r="P514" s="650"/>
      <c r="Q514" s="650"/>
      <c r="R514" s="650"/>
      <c r="S514" s="650"/>
      <c r="T514" s="650"/>
      <c r="U514" s="650"/>
      <c r="V514" s="650"/>
      <c r="W514" s="650"/>
      <c r="X514" s="650"/>
      <c r="Y514" s="650"/>
      <c r="Z514" s="650"/>
      <c r="AA514" s="650"/>
      <c r="AB514" s="650"/>
      <c r="AC514" s="650"/>
      <c r="AD514" s="650"/>
      <c r="AE514" s="650"/>
      <c r="AF514" s="650"/>
      <c r="AG514" s="650"/>
      <c r="AH514" s="650"/>
      <c r="AI514" s="650"/>
      <c r="AJ514" s="650"/>
      <c r="AK514" s="650"/>
      <c r="AL514" s="650"/>
      <c r="AM514" s="650"/>
      <c r="AN514" s="650"/>
      <c r="AO514" s="650"/>
      <c r="AP514" s="650"/>
      <c r="AQ514" s="650"/>
      <c r="AR514" s="650"/>
      <c r="AS514" s="652"/>
      <c r="AT514" s="650"/>
      <c r="AU514" s="650"/>
      <c r="AV514" s="650"/>
      <c r="AW514" s="650"/>
      <c r="AX514" s="650"/>
      <c r="AY514" s="650"/>
      <c r="AZ514" s="650"/>
      <c r="BA514" s="650"/>
    </row>
    <row r="515" spans="1:53">
      <c r="A515" s="650"/>
      <c r="B515" s="650"/>
      <c r="C515" s="650"/>
      <c r="D515" s="650"/>
      <c r="E515" s="650"/>
      <c r="F515" s="650"/>
      <c r="G515" s="650"/>
      <c r="H515" s="650"/>
      <c r="I515" s="650"/>
      <c r="J515" s="650"/>
      <c r="K515" s="650"/>
      <c r="L515" s="650"/>
      <c r="M515" s="650"/>
      <c r="N515" s="650"/>
      <c r="O515" s="650"/>
      <c r="P515" s="650"/>
      <c r="Q515" s="650"/>
      <c r="R515" s="650"/>
      <c r="S515" s="650"/>
      <c r="T515" s="650"/>
      <c r="U515" s="650"/>
      <c r="V515" s="650"/>
      <c r="W515" s="650"/>
      <c r="X515" s="650"/>
      <c r="Y515" s="650"/>
      <c r="Z515" s="650"/>
      <c r="AA515" s="650"/>
      <c r="AB515" s="650"/>
      <c r="AC515" s="650"/>
      <c r="AD515" s="650"/>
      <c r="AE515" s="650"/>
      <c r="AF515" s="650"/>
      <c r="AG515" s="650"/>
      <c r="AH515" s="650"/>
      <c r="AI515" s="650"/>
      <c r="AJ515" s="650"/>
      <c r="AK515" s="650"/>
      <c r="AL515" s="650"/>
      <c r="AM515" s="650"/>
      <c r="AN515" s="650"/>
      <c r="AO515" s="650"/>
      <c r="AP515" s="650"/>
      <c r="AQ515" s="650"/>
      <c r="AR515" s="650"/>
      <c r="AS515" s="652"/>
      <c r="AT515" s="650"/>
      <c r="AU515" s="650"/>
      <c r="AV515" s="650"/>
      <c r="AW515" s="650"/>
      <c r="AX515" s="650"/>
      <c r="AY515" s="650"/>
      <c r="AZ515" s="650"/>
      <c r="BA515" s="650"/>
    </row>
    <row r="516" spans="1:53">
      <c r="A516" s="650"/>
      <c r="B516" s="650"/>
      <c r="C516" s="650"/>
      <c r="D516" s="650"/>
      <c r="E516" s="650"/>
      <c r="F516" s="650"/>
      <c r="G516" s="650"/>
      <c r="H516" s="650"/>
      <c r="I516" s="650"/>
      <c r="J516" s="650"/>
      <c r="K516" s="650"/>
      <c r="L516" s="650"/>
      <c r="M516" s="650"/>
      <c r="N516" s="650"/>
      <c r="O516" s="650"/>
      <c r="P516" s="650"/>
      <c r="Q516" s="650"/>
      <c r="R516" s="650"/>
      <c r="S516" s="650"/>
      <c r="T516" s="650"/>
      <c r="U516" s="650"/>
      <c r="V516" s="650"/>
      <c r="W516" s="650"/>
      <c r="X516" s="650"/>
      <c r="Y516" s="650"/>
      <c r="Z516" s="650"/>
      <c r="AA516" s="650"/>
      <c r="AB516" s="650"/>
      <c r="AC516" s="650"/>
      <c r="AD516" s="650"/>
      <c r="AE516" s="650"/>
      <c r="AF516" s="650"/>
      <c r="AG516" s="650"/>
      <c r="AH516" s="650"/>
      <c r="AI516" s="650"/>
      <c r="AJ516" s="650"/>
      <c r="AK516" s="650"/>
      <c r="AL516" s="650"/>
      <c r="AM516" s="650"/>
      <c r="AN516" s="650"/>
      <c r="AO516" s="650"/>
      <c r="AP516" s="650"/>
      <c r="AQ516" s="650"/>
      <c r="AR516" s="650"/>
      <c r="AS516" s="652"/>
      <c r="AT516" s="650"/>
      <c r="AU516" s="650"/>
      <c r="AV516" s="650"/>
      <c r="AW516" s="650"/>
      <c r="AX516" s="650"/>
      <c r="AY516" s="650"/>
      <c r="AZ516" s="650"/>
      <c r="BA516" s="650"/>
    </row>
    <row r="517" spans="1:53">
      <c r="A517" s="650"/>
      <c r="B517" s="650"/>
      <c r="C517" s="650"/>
      <c r="D517" s="650"/>
      <c r="E517" s="650"/>
      <c r="F517" s="650"/>
      <c r="G517" s="650"/>
      <c r="H517" s="650"/>
      <c r="I517" s="650"/>
      <c r="J517" s="650"/>
      <c r="K517" s="650"/>
      <c r="L517" s="650"/>
      <c r="M517" s="650"/>
      <c r="N517" s="650"/>
      <c r="O517" s="650"/>
      <c r="P517" s="650"/>
      <c r="Q517" s="650"/>
      <c r="R517" s="650"/>
      <c r="S517" s="650"/>
      <c r="T517" s="650"/>
      <c r="U517" s="650"/>
      <c r="V517" s="650"/>
      <c r="W517" s="650"/>
      <c r="X517" s="650"/>
      <c r="Y517" s="650"/>
      <c r="Z517" s="650"/>
      <c r="AA517" s="650"/>
      <c r="AB517" s="650"/>
      <c r="AC517" s="650"/>
      <c r="AD517" s="650"/>
      <c r="AE517" s="650"/>
      <c r="AF517" s="650"/>
      <c r="AG517" s="650"/>
      <c r="AH517" s="650"/>
      <c r="AI517" s="650"/>
      <c r="AJ517" s="650"/>
      <c r="AK517" s="650"/>
      <c r="AL517" s="650"/>
      <c r="AM517" s="650"/>
      <c r="AN517" s="650"/>
      <c r="AO517" s="650"/>
      <c r="AP517" s="650"/>
      <c r="AQ517" s="650"/>
      <c r="AR517" s="650"/>
      <c r="AS517" s="652"/>
      <c r="AT517" s="650"/>
      <c r="AU517" s="650"/>
      <c r="AV517" s="650"/>
      <c r="AW517" s="650"/>
      <c r="AX517" s="650"/>
      <c r="AY517" s="650"/>
      <c r="AZ517" s="650"/>
      <c r="BA517" s="650"/>
    </row>
    <row r="518" spans="1:53">
      <c r="A518" s="650"/>
      <c r="B518" s="650"/>
      <c r="C518" s="650"/>
      <c r="D518" s="650"/>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c r="AA518" s="650"/>
      <c r="AB518" s="650"/>
      <c r="AC518" s="650"/>
      <c r="AD518" s="650"/>
      <c r="AE518" s="650"/>
      <c r="AF518" s="650"/>
      <c r="AG518" s="650"/>
      <c r="AH518" s="650"/>
      <c r="AI518" s="650"/>
      <c r="AJ518" s="650"/>
      <c r="AK518" s="650"/>
      <c r="AL518" s="650"/>
      <c r="AM518" s="650"/>
      <c r="AN518" s="650"/>
      <c r="AO518" s="650"/>
      <c r="AP518" s="650"/>
      <c r="AQ518" s="650"/>
      <c r="AR518" s="650"/>
      <c r="AS518" s="652"/>
      <c r="AT518" s="650"/>
      <c r="AU518" s="650"/>
      <c r="AV518" s="650"/>
      <c r="AW518" s="650"/>
      <c r="AX518" s="650"/>
      <c r="AY518" s="650"/>
      <c r="AZ518" s="650"/>
      <c r="BA518" s="650"/>
    </row>
    <row r="519" spans="1:53">
      <c r="A519" s="650"/>
      <c r="B519" s="650"/>
      <c r="C519" s="650"/>
      <c r="D519" s="650"/>
      <c r="E519" s="650"/>
      <c r="F519" s="650"/>
      <c r="G519" s="650"/>
      <c r="H519" s="650"/>
      <c r="I519" s="650"/>
      <c r="J519" s="650"/>
      <c r="K519" s="650"/>
      <c r="L519" s="650"/>
      <c r="M519" s="650"/>
      <c r="N519" s="650"/>
      <c r="O519" s="650"/>
      <c r="P519" s="650"/>
      <c r="Q519" s="650"/>
      <c r="R519" s="650"/>
      <c r="S519" s="650"/>
      <c r="T519" s="650"/>
      <c r="U519" s="650"/>
      <c r="V519" s="650"/>
      <c r="W519" s="650"/>
      <c r="X519" s="650"/>
      <c r="Y519" s="650"/>
      <c r="Z519" s="650"/>
      <c r="AA519" s="650"/>
      <c r="AB519" s="650"/>
      <c r="AC519" s="650"/>
      <c r="AD519" s="650"/>
      <c r="AE519" s="650"/>
      <c r="AF519" s="650"/>
      <c r="AG519" s="650"/>
      <c r="AH519" s="650"/>
      <c r="AI519" s="650"/>
      <c r="AJ519" s="650"/>
      <c r="AK519" s="650"/>
      <c r="AL519" s="650"/>
      <c r="AM519" s="650"/>
      <c r="AN519" s="650"/>
      <c r="AO519" s="650"/>
      <c r="AP519" s="650"/>
      <c r="AQ519" s="650"/>
      <c r="AR519" s="650"/>
      <c r="AS519" s="652"/>
      <c r="AT519" s="650"/>
      <c r="AU519" s="650"/>
      <c r="AV519" s="650"/>
      <c r="AW519" s="650"/>
      <c r="AX519" s="650"/>
      <c r="AY519" s="650"/>
      <c r="AZ519" s="650"/>
      <c r="BA519" s="650"/>
    </row>
    <row r="520" spans="1:53">
      <c r="A520" s="650"/>
      <c r="B520" s="650"/>
      <c r="C520" s="650"/>
      <c r="D520" s="650"/>
      <c r="E520" s="650"/>
      <c r="F520" s="650"/>
      <c r="G520" s="650"/>
      <c r="H520" s="650"/>
      <c r="I520" s="650"/>
      <c r="J520" s="650"/>
      <c r="K520" s="650"/>
      <c r="L520" s="650"/>
      <c r="M520" s="650"/>
      <c r="N520" s="650"/>
      <c r="O520" s="650"/>
      <c r="P520" s="650"/>
      <c r="Q520" s="650"/>
      <c r="R520" s="650"/>
      <c r="S520" s="650"/>
      <c r="T520" s="650"/>
      <c r="U520" s="650"/>
      <c r="V520" s="650"/>
      <c r="W520" s="650"/>
      <c r="X520" s="650"/>
      <c r="Y520" s="650"/>
      <c r="Z520" s="650"/>
      <c r="AA520" s="650"/>
      <c r="AB520" s="650"/>
      <c r="AC520" s="650"/>
      <c r="AD520" s="650"/>
      <c r="AE520" s="650"/>
      <c r="AF520" s="650"/>
      <c r="AG520" s="650"/>
      <c r="AH520" s="650"/>
      <c r="AI520" s="650"/>
      <c r="AJ520" s="650"/>
      <c r="AK520" s="650"/>
      <c r="AL520" s="650"/>
      <c r="AM520" s="650"/>
      <c r="AN520" s="650"/>
      <c r="AO520" s="650"/>
      <c r="AP520" s="650"/>
      <c r="AQ520" s="650"/>
      <c r="AR520" s="650"/>
      <c r="AS520" s="652"/>
      <c r="AT520" s="650"/>
      <c r="AU520" s="650"/>
      <c r="AV520" s="650"/>
      <c r="AW520" s="650"/>
      <c r="AX520" s="650"/>
      <c r="AY520" s="650"/>
      <c r="AZ520" s="650"/>
      <c r="BA520" s="650"/>
    </row>
    <row r="521" spans="1:53">
      <c r="A521" s="650"/>
      <c r="B521" s="650"/>
      <c r="C521" s="650"/>
      <c r="D521" s="650"/>
      <c r="E521" s="650"/>
      <c r="F521" s="650"/>
      <c r="G521" s="650"/>
      <c r="H521" s="650"/>
      <c r="I521" s="650"/>
      <c r="J521" s="650"/>
      <c r="K521" s="650"/>
      <c r="L521" s="650"/>
      <c r="M521" s="650"/>
      <c r="N521" s="650"/>
      <c r="O521" s="650"/>
      <c r="P521" s="650"/>
      <c r="Q521" s="650"/>
      <c r="R521" s="650"/>
      <c r="S521" s="650"/>
      <c r="T521" s="650"/>
      <c r="U521" s="650"/>
      <c r="V521" s="650"/>
      <c r="W521" s="650"/>
      <c r="X521" s="650"/>
      <c r="Y521" s="650"/>
      <c r="Z521" s="650"/>
      <c r="AA521" s="650"/>
      <c r="AB521" s="650"/>
      <c r="AC521" s="650"/>
      <c r="AD521" s="650"/>
      <c r="AE521" s="650"/>
      <c r="AF521" s="650"/>
      <c r="AG521" s="650"/>
      <c r="AH521" s="650"/>
      <c r="AI521" s="650"/>
      <c r="AJ521" s="650"/>
      <c r="AK521" s="650"/>
      <c r="AL521" s="650"/>
      <c r="AM521" s="650"/>
      <c r="AN521" s="650"/>
      <c r="AO521" s="650"/>
      <c r="AP521" s="650"/>
      <c r="AQ521" s="650"/>
      <c r="AR521" s="650"/>
      <c r="AS521" s="652"/>
      <c r="AT521" s="650"/>
      <c r="AU521" s="650"/>
      <c r="AV521" s="650"/>
      <c r="AW521" s="650"/>
      <c r="AX521" s="650"/>
      <c r="AY521" s="650"/>
      <c r="AZ521" s="650"/>
      <c r="BA521" s="650"/>
    </row>
    <row r="522" spans="1:53">
      <c r="A522" s="650"/>
      <c r="B522" s="650"/>
      <c r="C522" s="650"/>
      <c r="D522" s="650"/>
      <c r="E522" s="650"/>
      <c r="F522" s="650"/>
      <c r="G522" s="650"/>
      <c r="H522" s="650"/>
      <c r="I522" s="650"/>
      <c r="J522" s="650"/>
      <c r="K522" s="650"/>
      <c r="L522" s="650"/>
      <c r="M522" s="650"/>
      <c r="N522" s="650"/>
      <c r="O522" s="650"/>
      <c r="P522" s="650"/>
      <c r="Q522" s="650"/>
      <c r="R522" s="650"/>
      <c r="S522" s="650"/>
      <c r="T522" s="650"/>
      <c r="U522" s="650"/>
      <c r="V522" s="650"/>
      <c r="W522" s="650"/>
      <c r="X522" s="650"/>
      <c r="Y522" s="650"/>
      <c r="Z522" s="650"/>
      <c r="AA522" s="650"/>
      <c r="AB522" s="650"/>
      <c r="AC522" s="650"/>
      <c r="AD522" s="650"/>
      <c r="AE522" s="650"/>
      <c r="AF522" s="650"/>
      <c r="AG522" s="650"/>
      <c r="AH522" s="650"/>
      <c r="AI522" s="650"/>
      <c r="AJ522" s="650"/>
      <c r="AK522" s="650"/>
      <c r="AL522" s="650"/>
      <c r="AM522" s="650"/>
      <c r="AN522" s="650"/>
      <c r="AO522" s="650"/>
      <c r="AP522" s="650"/>
      <c r="AQ522" s="650"/>
      <c r="AR522" s="650"/>
      <c r="AS522" s="652"/>
      <c r="AT522" s="650"/>
      <c r="AU522" s="650"/>
      <c r="AV522" s="650"/>
      <c r="AW522" s="650"/>
      <c r="AX522" s="650"/>
      <c r="AY522" s="650"/>
      <c r="AZ522" s="650"/>
      <c r="BA522" s="650"/>
    </row>
    <row r="523" spans="1:53">
      <c r="A523" s="650"/>
      <c r="B523" s="650"/>
      <c r="C523" s="650"/>
      <c r="D523" s="650"/>
      <c r="E523" s="650"/>
      <c r="F523" s="650"/>
      <c r="G523" s="650"/>
      <c r="H523" s="650"/>
      <c r="I523" s="650"/>
      <c r="J523" s="650"/>
      <c r="K523" s="650"/>
      <c r="L523" s="650"/>
      <c r="M523" s="650"/>
      <c r="N523" s="650"/>
      <c r="O523" s="650"/>
      <c r="P523" s="650"/>
      <c r="Q523" s="650"/>
      <c r="R523" s="650"/>
      <c r="S523" s="650"/>
      <c r="T523" s="650"/>
      <c r="U523" s="650"/>
      <c r="V523" s="650"/>
      <c r="W523" s="650"/>
      <c r="X523" s="650"/>
      <c r="Y523" s="650"/>
      <c r="Z523" s="650"/>
      <c r="AA523" s="650"/>
      <c r="AB523" s="650"/>
      <c r="AC523" s="650"/>
      <c r="AD523" s="650"/>
      <c r="AE523" s="650"/>
      <c r="AF523" s="650"/>
      <c r="AG523" s="650"/>
      <c r="AH523" s="650"/>
      <c r="AI523" s="650"/>
      <c r="AJ523" s="650"/>
      <c r="AK523" s="650"/>
      <c r="AL523" s="650"/>
      <c r="AM523" s="650"/>
      <c r="AN523" s="650"/>
      <c r="AO523" s="650"/>
      <c r="AP523" s="650"/>
      <c r="AQ523" s="650"/>
      <c r="AR523" s="650"/>
      <c r="AS523" s="652"/>
      <c r="AT523" s="650"/>
      <c r="AU523" s="650"/>
      <c r="AV523" s="650"/>
      <c r="AW523" s="650"/>
      <c r="AX523" s="650"/>
      <c r="AY523" s="650"/>
      <c r="AZ523" s="650"/>
      <c r="BA523" s="650"/>
    </row>
    <row r="524" spans="1:53">
      <c r="A524" s="650"/>
      <c r="B524" s="650"/>
      <c r="C524" s="650"/>
      <c r="D524" s="650"/>
      <c r="E524" s="650"/>
      <c r="F524" s="650"/>
      <c r="G524" s="650"/>
      <c r="H524" s="650"/>
      <c r="I524" s="650"/>
      <c r="J524" s="650"/>
      <c r="K524" s="650"/>
      <c r="L524" s="650"/>
      <c r="M524" s="650"/>
      <c r="N524" s="650"/>
      <c r="O524" s="650"/>
      <c r="P524" s="650"/>
      <c r="Q524" s="650"/>
      <c r="R524" s="650"/>
      <c r="S524" s="650"/>
      <c r="T524" s="650"/>
      <c r="U524" s="650"/>
      <c r="V524" s="650"/>
      <c r="W524" s="650"/>
      <c r="X524" s="650"/>
      <c r="Y524" s="650"/>
      <c r="Z524" s="650"/>
      <c r="AA524" s="650"/>
      <c r="AB524" s="650"/>
      <c r="AC524" s="650"/>
      <c r="AD524" s="650"/>
      <c r="AE524" s="650"/>
      <c r="AF524" s="650"/>
      <c r="AG524" s="650"/>
      <c r="AH524" s="650"/>
      <c r="AI524" s="650"/>
      <c r="AJ524" s="650"/>
      <c r="AK524" s="650"/>
      <c r="AL524" s="650"/>
      <c r="AM524" s="650"/>
      <c r="AN524" s="650"/>
      <c r="AO524" s="650"/>
      <c r="AP524" s="650"/>
      <c r="AQ524" s="650"/>
      <c r="AR524" s="650"/>
      <c r="AS524" s="652"/>
      <c r="AT524" s="650"/>
      <c r="AU524" s="650"/>
      <c r="AV524" s="650"/>
      <c r="AW524" s="650"/>
      <c r="AX524" s="650"/>
      <c r="AY524" s="650"/>
      <c r="AZ524" s="650"/>
      <c r="BA524" s="650"/>
    </row>
    <row r="525" spans="1:53">
      <c r="A525" s="650"/>
      <c r="B525" s="650"/>
      <c r="C525" s="650"/>
      <c r="D525" s="650"/>
      <c r="E525" s="650"/>
      <c r="F525" s="650"/>
      <c r="G525" s="650"/>
      <c r="H525" s="650"/>
      <c r="I525" s="650"/>
      <c r="J525" s="650"/>
      <c r="K525" s="650"/>
      <c r="L525" s="650"/>
      <c r="M525" s="650"/>
      <c r="N525" s="650"/>
      <c r="O525" s="650"/>
      <c r="P525" s="650"/>
      <c r="Q525" s="650"/>
      <c r="R525" s="650"/>
      <c r="S525" s="650"/>
      <c r="T525" s="650"/>
      <c r="U525" s="650"/>
      <c r="V525" s="650"/>
      <c r="W525" s="650"/>
      <c r="X525" s="650"/>
      <c r="Y525" s="650"/>
      <c r="Z525" s="650"/>
      <c r="AA525" s="650"/>
      <c r="AB525" s="650"/>
      <c r="AC525" s="650"/>
      <c r="AD525" s="650"/>
      <c r="AE525" s="650"/>
      <c r="AF525" s="650"/>
      <c r="AG525" s="650"/>
      <c r="AH525" s="650"/>
      <c r="AI525" s="650"/>
      <c r="AJ525" s="650"/>
      <c r="AK525" s="650"/>
      <c r="AL525" s="650"/>
      <c r="AM525" s="650"/>
      <c r="AN525" s="650"/>
      <c r="AO525" s="650"/>
      <c r="AP525" s="650"/>
      <c r="AQ525" s="650"/>
      <c r="AR525" s="650"/>
      <c r="AS525" s="652"/>
      <c r="AT525" s="650"/>
      <c r="AU525" s="650"/>
      <c r="AV525" s="650"/>
      <c r="AW525" s="650"/>
      <c r="AX525" s="650"/>
      <c r="AY525" s="650"/>
      <c r="AZ525" s="650"/>
      <c r="BA525" s="650"/>
    </row>
    <row r="526" spans="1:53">
      <c r="A526" s="650"/>
      <c r="B526" s="650"/>
      <c r="C526" s="650"/>
      <c r="D526" s="650"/>
      <c r="E526" s="650"/>
      <c r="F526" s="650"/>
      <c r="G526" s="650"/>
      <c r="H526" s="650"/>
      <c r="I526" s="650"/>
      <c r="J526" s="650"/>
      <c r="K526" s="650"/>
      <c r="L526" s="650"/>
      <c r="M526" s="650"/>
      <c r="N526" s="650"/>
      <c r="O526" s="650"/>
      <c r="P526" s="650"/>
      <c r="Q526" s="650"/>
      <c r="R526" s="650"/>
      <c r="S526" s="650"/>
      <c r="T526" s="650"/>
      <c r="U526" s="650"/>
      <c r="V526" s="650"/>
      <c r="W526" s="650"/>
      <c r="X526" s="650"/>
      <c r="Y526" s="650"/>
      <c r="Z526" s="650"/>
      <c r="AA526" s="650"/>
      <c r="AB526" s="650"/>
      <c r="AC526" s="650"/>
      <c r="AD526" s="650"/>
      <c r="AE526" s="650"/>
      <c r="AF526" s="650"/>
      <c r="AG526" s="650"/>
      <c r="AH526" s="650"/>
      <c r="AI526" s="650"/>
      <c r="AJ526" s="650"/>
      <c r="AK526" s="650"/>
      <c r="AL526" s="650"/>
      <c r="AM526" s="650"/>
      <c r="AN526" s="650"/>
      <c r="AO526" s="650"/>
      <c r="AP526" s="650"/>
      <c r="AQ526" s="650"/>
      <c r="AR526" s="650"/>
      <c r="AS526" s="652"/>
      <c r="AT526" s="650"/>
      <c r="AU526" s="650"/>
      <c r="AV526" s="650"/>
      <c r="AW526" s="650"/>
      <c r="AX526" s="650"/>
      <c r="AY526" s="650"/>
      <c r="AZ526" s="650"/>
      <c r="BA526" s="650"/>
    </row>
    <row r="527" spans="1:53">
      <c r="A527" s="650"/>
      <c r="B527" s="650"/>
      <c r="C527" s="650"/>
      <c r="D527" s="650"/>
      <c r="E527" s="650"/>
      <c r="F527" s="650"/>
      <c r="G527" s="650"/>
      <c r="H527" s="650"/>
      <c r="I527" s="650"/>
      <c r="J527" s="650"/>
      <c r="K527" s="650"/>
      <c r="L527" s="650"/>
      <c r="M527" s="650"/>
      <c r="N527" s="650"/>
      <c r="O527" s="650"/>
      <c r="P527" s="650"/>
      <c r="Q527" s="650"/>
      <c r="R527" s="650"/>
      <c r="S527" s="650"/>
      <c r="T527" s="650"/>
      <c r="U527" s="650"/>
      <c r="V527" s="650"/>
      <c r="W527" s="650"/>
      <c r="X527" s="650"/>
      <c r="Y527" s="650"/>
      <c r="Z527" s="650"/>
      <c r="AA527" s="650"/>
      <c r="AB527" s="650"/>
      <c r="AC527" s="650"/>
      <c r="AD527" s="650"/>
      <c r="AE527" s="650"/>
      <c r="AF527" s="650"/>
      <c r="AG527" s="650"/>
      <c r="AH527" s="650"/>
      <c r="AI527" s="650"/>
      <c r="AJ527" s="650"/>
      <c r="AK527" s="650"/>
      <c r="AL527" s="650"/>
      <c r="AM527" s="650"/>
      <c r="AN527" s="650"/>
      <c r="AO527" s="650"/>
      <c r="AP527" s="650"/>
      <c r="AQ527" s="650"/>
      <c r="AR527" s="650"/>
      <c r="AS527" s="652"/>
      <c r="AT527" s="650"/>
      <c r="AU527" s="650"/>
      <c r="AV527" s="650"/>
      <c r="AW527" s="650"/>
      <c r="AX527" s="650"/>
      <c r="AY527" s="650"/>
      <c r="AZ527" s="650"/>
      <c r="BA527" s="650"/>
    </row>
    <row r="528" spans="1:53">
      <c r="A528" s="650"/>
      <c r="B528" s="650"/>
      <c r="C528" s="650"/>
      <c r="D528" s="650"/>
      <c r="E528" s="650"/>
      <c r="F528" s="650"/>
      <c r="G528" s="650"/>
      <c r="H528" s="650"/>
      <c r="I528" s="650"/>
      <c r="J528" s="650"/>
      <c r="K528" s="650"/>
      <c r="L528" s="650"/>
      <c r="M528" s="650"/>
      <c r="N528" s="650"/>
      <c r="O528" s="650"/>
      <c r="P528" s="650"/>
      <c r="Q528" s="650"/>
      <c r="R528" s="650"/>
      <c r="S528" s="650"/>
      <c r="T528" s="650"/>
      <c r="U528" s="650"/>
      <c r="V528" s="650"/>
      <c r="W528" s="650"/>
      <c r="X528" s="650"/>
      <c r="Y528" s="650"/>
      <c r="Z528" s="650"/>
      <c r="AA528" s="650"/>
      <c r="AB528" s="650"/>
      <c r="AC528" s="650"/>
      <c r="AD528" s="650"/>
      <c r="AE528" s="650"/>
      <c r="AF528" s="650"/>
      <c r="AG528" s="650"/>
      <c r="AH528" s="650"/>
      <c r="AI528" s="650"/>
      <c r="AJ528" s="650"/>
      <c r="AK528" s="650"/>
      <c r="AL528" s="650"/>
      <c r="AM528" s="650"/>
      <c r="AN528" s="650"/>
      <c r="AO528" s="650"/>
      <c r="AP528" s="650"/>
      <c r="AQ528" s="650"/>
      <c r="AR528" s="650"/>
      <c r="AS528" s="652"/>
      <c r="AT528" s="650"/>
      <c r="AU528" s="650"/>
      <c r="AV528" s="650"/>
      <c r="AW528" s="650"/>
      <c r="AX528" s="650"/>
      <c r="AY528" s="650"/>
      <c r="AZ528" s="650"/>
      <c r="BA528" s="650"/>
    </row>
    <row r="529" spans="1:53">
      <c r="A529" s="650"/>
      <c r="B529" s="650"/>
      <c r="C529" s="650"/>
      <c r="D529" s="650"/>
      <c r="E529" s="650"/>
      <c r="F529" s="650"/>
      <c r="G529" s="650"/>
      <c r="H529" s="650"/>
      <c r="I529" s="650"/>
      <c r="J529" s="650"/>
      <c r="K529" s="650"/>
      <c r="L529" s="650"/>
      <c r="M529" s="650"/>
      <c r="N529" s="650"/>
      <c r="O529" s="650"/>
      <c r="P529" s="650"/>
      <c r="Q529" s="650"/>
      <c r="R529" s="650"/>
      <c r="S529" s="650"/>
      <c r="T529" s="650"/>
      <c r="U529" s="650"/>
      <c r="V529" s="650"/>
      <c r="W529" s="650"/>
      <c r="X529" s="650"/>
      <c r="Y529" s="650"/>
      <c r="Z529" s="650"/>
      <c r="AA529" s="650"/>
      <c r="AB529" s="650"/>
      <c r="AC529" s="650"/>
      <c r="AD529" s="650"/>
      <c r="AE529" s="650"/>
      <c r="AF529" s="650"/>
      <c r="AG529" s="650"/>
      <c r="AH529" s="650"/>
      <c r="AI529" s="650"/>
      <c r="AJ529" s="650"/>
      <c r="AK529" s="650"/>
      <c r="AL529" s="650"/>
      <c r="AM529" s="650"/>
      <c r="AN529" s="650"/>
      <c r="AO529" s="650"/>
      <c r="AP529" s="650"/>
      <c r="AQ529" s="650"/>
      <c r="AR529" s="650"/>
      <c r="AS529" s="652"/>
      <c r="AT529" s="650"/>
      <c r="AU529" s="650"/>
      <c r="AV529" s="650"/>
      <c r="AW529" s="650"/>
      <c r="AX529" s="650"/>
      <c r="AY529" s="650"/>
      <c r="AZ529" s="650"/>
      <c r="BA529" s="650"/>
    </row>
    <row r="530" spans="1:53">
      <c r="A530" s="650"/>
      <c r="B530" s="650"/>
      <c r="C530" s="650"/>
      <c r="D530" s="650"/>
      <c r="E530" s="650"/>
      <c r="F530" s="650"/>
      <c r="G530" s="650"/>
      <c r="H530" s="650"/>
      <c r="I530" s="650"/>
      <c r="J530" s="650"/>
      <c r="K530" s="650"/>
      <c r="L530" s="650"/>
      <c r="M530" s="650"/>
      <c r="N530" s="650"/>
      <c r="O530" s="650"/>
      <c r="P530" s="650"/>
      <c r="Q530" s="650"/>
      <c r="R530" s="650"/>
      <c r="S530" s="650"/>
      <c r="T530" s="650"/>
      <c r="U530" s="650"/>
      <c r="V530" s="650"/>
      <c r="W530" s="650"/>
      <c r="X530" s="650"/>
      <c r="Y530" s="650"/>
      <c r="Z530" s="650"/>
      <c r="AA530" s="650"/>
      <c r="AB530" s="650"/>
      <c r="AC530" s="650"/>
      <c r="AD530" s="650"/>
      <c r="AE530" s="650"/>
      <c r="AF530" s="650"/>
      <c r="AG530" s="650"/>
      <c r="AH530" s="650"/>
      <c r="AI530" s="650"/>
      <c r="AJ530" s="650"/>
      <c r="AK530" s="650"/>
      <c r="AL530" s="650"/>
      <c r="AM530" s="650"/>
      <c r="AN530" s="650"/>
      <c r="AO530" s="650"/>
      <c r="AP530" s="650"/>
      <c r="AQ530" s="650"/>
      <c r="AR530" s="650"/>
      <c r="AS530" s="652"/>
      <c r="AT530" s="650"/>
      <c r="AU530" s="650"/>
      <c r="AV530" s="650"/>
      <c r="AW530" s="650"/>
      <c r="AX530" s="650"/>
      <c r="AY530" s="650"/>
      <c r="AZ530" s="650"/>
      <c r="BA530" s="650"/>
    </row>
    <row r="531" spans="1:53">
      <c r="A531" s="650"/>
      <c r="B531" s="650"/>
      <c r="C531" s="650"/>
      <c r="D531" s="650"/>
      <c r="E531" s="650"/>
      <c r="F531" s="650"/>
      <c r="G531" s="650"/>
      <c r="H531" s="650"/>
      <c r="I531" s="650"/>
      <c r="J531" s="650"/>
      <c r="K531" s="650"/>
      <c r="L531" s="650"/>
      <c r="M531" s="650"/>
      <c r="N531" s="650"/>
      <c r="O531" s="650"/>
      <c r="P531" s="650"/>
      <c r="Q531" s="650"/>
      <c r="R531" s="650"/>
      <c r="S531" s="650"/>
      <c r="T531" s="650"/>
      <c r="U531" s="650"/>
      <c r="V531" s="650"/>
      <c r="W531" s="650"/>
      <c r="X531" s="650"/>
      <c r="Y531" s="650"/>
      <c r="Z531" s="650"/>
      <c r="AA531" s="650"/>
      <c r="AB531" s="650"/>
      <c r="AC531" s="650"/>
      <c r="AD531" s="650"/>
      <c r="AE531" s="650"/>
      <c r="AF531" s="650"/>
      <c r="AG531" s="650"/>
      <c r="AH531" s="650"/>
      <c r="AI531" s="650"/>
      <c r="AJ531" s="650"/>
      <c r="AK531" s="650"/>
      <c r="AL531" s="650"/>
      <c r="AM531" s="650"/>
      <c r="AN531" s="650"/>
      <c r="AO531" s="650"/>
      <c r="AP531" s="650"/>
      <c r="AQ531" s="650"/>
      <c r="AR531" s="650"/>
      <c r="AS531" s="652"/>
      <c r="AT531" s="650"/>
      <c r="AU531" s="650"/>
      <c r="AV531" s="650"/>
      <c r="AW531" s="650"/>
      <c r="AX531" s="650"/>
      <c r="AY531" s="650"/>
      <c r="AZ531" s="650"/>
      <c r="BA531" s="650"/>
    </row>
    <row r="532" spans="1:53">
      <c r="A532" s="650"/>
      <c r="B532" s="650"/>
      <c r="C532" s="650"/>
      <c r="D532" s="650"/>
      <c r="E532" s="650"/>
      <c r="F532" s="650"/>
      <c r="G532" s="650"/>
      <c r="H532" s="650"/>
      <c r="I532" s="650"/>
      <c r="J532" s="650"/>
      <c r="K532" s="650"/>
      <c r="L532" s="650"/>
      <c r="M532" s="650"/>
      <c r="N532" s="650"/>
      <c r="O532" s="650"/>
      <c r="P532" s="650"/>
      <c r="Q532" s="650"/>
      <c r="R532" s="650"/>
      <c r="S532" s="650"/>
      <c r="T532" s="650"/>
      <c r="U532" s="650"/>
      <c r="V532" s="650"/>
      <c r="W532" s="650"/>
      <c r="X532" s="650"/>
      <c r="Y532" s="650"/>
      <c r="Z532" s="650"/>
      <c r="AA532" s="650"/>
      <c r="AB532" s="650"/>
      <c r="AC532" s="650"/>
      <c r="AD532" s="650"/>
      <c r="AE532" s="650"/>
      <c r="AF532" s="650"/>
      <c r="AG532" s="650"/>
      <c r="AH532" s="650"/>
      <c r="AI532" s="650"/>
      <c r="AJ532" s="650"/>
      <c r="AK532" s="650"/>
      <c r="AL532" s="650"/>
      <c r="AM532" s="650"/>
      <c r="AN532" s="650"/>
      <c r="AO532" s="650"/>
      <c r="AP532" s="650"/>
      <c r="AQ532" s="650"/>
      <c r="AR532" s="650"/>
      <c r="AS532" s="652"/>
      <c r="AT532" s="650"/>
      <c r="AU532" s="650"/>
      <c r="AV532" s="650"/>
      <c r="AW532" s="650"/>
      <c r="AX532" s="650"/>
      <c r="AY532" s="650"/>
      <c r="AZ532" s="650"/>
      <c r="BA532" s="650"/>
    </row>
    <row r="533" spans="1:53">
      <c r="A533" s="650"/>
      <c r="B533" s="650"/>
      <c r="C533" s="650"/>
      <c r="D533" s="650"/>
      <c r="E533" s="650"/>
      <c r="F533" s="650"/>
      <c r="G533" s="650"/>
      <c r="H533" s="650"/>
      <c r="I533" s="650"/>
      <c r="J533" s="650"/>
      <c r="K533" s="650"/>
      <c r="L533" s="650"/>
      <c r="M533" s="650"/>
      <c r="N533" s="650"/>
      <c r="O533" s="650"/>
      <c r="P533" s="650"/>
      <c r="Q533" s="650"/>
      <c r="R533" s="650"/>
      <c r="S533" s="650"/>
      <c r="T533" s="650"/>
      <c r="U533" s="650"/>
      <c r="V533" s="650"/>
      <c r="W533" s="650"/>
      <c r="X533" s="650"/>
      <c r="Y533" s="650"/>
      <c r="Z533" s="650"/>
      <c r="AA533" s="650"/>
      <c r="AB533" s="650"/>
      <c r="AC533" s="650"/>
      <c r="AD533" s="650"/>
      <c r="AE533" s="650"/>
      <c r="AF533" s="650"/>
      <c r="AG533" s="650"/>
      <c r="AH533" s="650"/>
      <c r="AI533" s="650"/>
      <c r="AJ533" s="650"/>
      <c r="AK533" s="650"/>
      <c r="AL533" s="650"/>
      <c r="AM533" s="650"/>
      <c r="AN533" s="650"/>
      <c r="AO533" s="650"/>
      <c r="AP533" s="650"/>
      <c r="AQ533" s="650"/>
      <c r="AR533" s="650"/>
      <c r="AS533" s="652"/>
      <c r="AT533" s="650"/>
      <c r="AU533" s="650"/>
      <c r="AV533" s="650"/>
      <c r="AW533" s="650"/>
      <c r="AX533" s="650"/>
      <c r="AY533" s="650"/>
      <c r="AZ533" s="650"/>
      <c r="BA533" s="650"/>
    </row>
    <row r="534" spans="1:53">
      <c r="B534" s="118"/>
    </row>
    <row r="535" spans="1:53">
      <c r="B535" s="118"/>
    </row>
    <row r="536" spans="1:53">
      <c r="B536" s="118"/>
    </row>
    <row r="537" spans="1:53">
      <c r="B537" s="118"/>
    </row>
    <row r="538" spans="1:53">
      <c r="B538" s="118"/>
    </row>
    <row r="539" spans="1:53">
      <c r="B539" s="118"/>
    </row>
    <row r="540" spans="1:53">
      <c r="B540" s="118"/>
    </row>
    <row r="541" spans="1:53">
      <c r="B541" s="118"/>
    </row>
    <row r="542" spans="1:53">
      <c r="B542" s="118"/>
    </row>
    <row r="543" spans="1:53">
      <c r="B543" s="118"/>
    </row>
    <row r="544" spans="1:53">
      <c r="B544" s="118"/>
    </row>
    <row r="545" spans="2:2">
      <c r="B545" s="118"/>
    </row>
    <row r="546" spans="2:2">
      <c r="B546" s="118"/>
    </row>
    <row r="547" spans="2:2">
      <c r="B547" s="118"/>
    </row>
  </sheetData>
  <mergeCells count="5">
    <mergeCell ref="A2:AS2"/>
    <mergeCell ref="AS117:AS118"/>
    <mergeCell ref="AS16:AS17"/>
    <mergeCell ref="AS112:AS114"/>
    <mergeCell ref="A1:F1"/>
  </mergeCells>
  <conditionalFormatting sqref="N119">
    <cfRule type="cellIs" dxfId="204" priority="262" operator="equal">
      <formula>0</formula>
    </cfRule>
  </conditionalFormatting>
  <conditionalFormatting sqref="A102">
    <cfRule type="cellIs" dxfId="203" priority="210" operator="equal">
      <formula>0</formula>
    </cfRule>
  </conditionalFormatting>
  <conditionalFormatting sqref="N112:AN116">
    <cfRule type="cellIs" dxfId="202" priority="202" operator="equal">
      <formula>0</formula>
    </cfRule>
  </conditionalFormatting>
  <conditionalFormatting sqref="B112:M116">
    <cfRule type="cellIs" dxfId="201" priority="190" operator="equal">
      <formula>0</formula>
    </cfRule>
  </conditionalFormatting>
  <conditionalFormatting sqref="A103 J103:AO103">
    <cfRule type="cellIs" dxfId="200" priority="187" operator="equal">
      <formula>0</formula>
    </cfRule>
  </conditionalFormatting>
  <conditionalFormatting sqref="AP103:AQ103">
    <cfRule type="cellIs" dxfId="199" priority="185" operator="equal">
      <formula>0</formula>
    </cfRule>
  </conditionalFormatting>
  <conditionalFormatting sqref="B103:I103">
    <cfRule type="cellIs" dxfId="198" priority="176" operator="equal">
      <formula>0</formula>
    </cfRule>
  </conditionalFormatting>
  <conditionalFormatting sqref="AO112:AQ116">
    <cfRule type="cellIs" dxfId="197" priority="119" operator="equal">
      <formula>0</formula>
    </cfRule>
  </conditionalFormatting>
  <conditionalFormatting sqref="N118:AJ118">
    <cfRule type="cellIs" dxfId="196" priority="87" operator="equal">
      <formula>0</formula>
    </cfRule>
  </conditionalFormatting>
  <conditionalFormatting sqref="O119:AJ119">
    <cfRule type="cellIs" dxfId="195" priority="86" operator="equal">
      <formula>0</formula>
    </cfRule>
  </conditionalFormatting>
  <conditionalFormatting sqref="N121:AJ122">
    <cfRule type="cellIs" dxfId="194" priority="85" operator="equal">
      <formula>0</formula>
    </cfRule>
  </conditionalFormatting>
  <conditionalFormatting sqref="AD17:AL17 B24:AQ24 B28:AQ28 B30:AQ32 B44:AQ45 AP25:AQ25 B37:AQ42">
    <cfRule type="cellIs" dxfId="193" priority="59" operator="equal">
      <formula>0</formula>
    </cfRule>
  </conditionalFormatting>
  <conditionalFormatting sqref="AC23:AL23">
    <cfRule type="cellIs" dxfId="192" priority="58" operator="equal">
      <formula>0</formula>
    </cfRule>
  </conditionalFormatting>
  <conditionalFormatting sqref="AC27:AL27">
    <cfRule type="cellIs" dxfId="191" priority="57" operator="equal">
      <formula>0</formula>
    </cfRule>
  </conditionalFormatting>
  <conditionalFormatting sqref="AC34:AL34">
    <cfRule type="cellIs" dxfId="190" priority="56" operator="equal">
      <formula>0</formula>
    </cfRule>
  </conditionalFormatting>
  <conditionalFormatting sqref="B21:AQ21">
    <cfRule type="cellIs" dxfId="189" priority="55" operator="equal">
      <formula>0</formula>
    </cfRule>
  </conditionalFormatting>
  <conditionalFormatting sqref="AM23">
    <cfRule type="cellIs" dxfId="188" priority="52" operator="equal">
      <formula>0</formula>
    </cfRule>
  </conditionalFormatting>
  <conditionalFormatting sqref="AM17:AQ17">
    <cfRule type="cellIs" dxfId="187" priority="53" operator="equal">
      <formula>0</formula>
    </cfRule>
  </conditionalFormatting>
  <conditionalFormatting sqref="AM27">
    <cfRule type="cellIs" dxfId="186" priority="51" operator="equal">
      <formula>0</formula>
    </cfRule>
  </conditionalFormatting>
  <conditionalFormatting sqref="B35:M35">
    <cfRule type="cellIs" dxfId="185" priority="54" operator="equal">
      <formula>0</formula>
    </cfRule>
  </conditionalFormatting>
  <conditionalFormatting sqref="AM34">
    <cfRule type="cellIs" dxfId="184" priority="50" operator="equal">
      <formula>0</formula>
    </cfRule>
  </conditionalFormatting>
  <conditionalFormatting sqref="B36:AQ36">
    <cfRule type="cellIs" dxfId="183" priority="45" operator="equal">
      <formula>0</formula>
    </cfRule>
  </conditionalFormatting>
  <conditionalFormatting sqref="AN23:AO23">
    <cfRule type="cellIs" dxfId="182" priority="49" operator="equal">
      <formula>0</formula>
    </cfRule>
  </conditionalFormatting>
  <conditionalFormatting sqref="AN27:AO27">
    <cfRule type="cellIs" dxfId="181" priority="48" operator="equal">
      <formula>0</formula>
    </cfRule>
  </conditionalFormatting>
  <conditionalFormatting sqref="AN34:AO34">
    <cfRule type="cellIs" dxfId="180" priority="47" operator="equal">
      <formula>0</formula>
    </cfRule>
  </conditionalFormatting>
  <conditionalFormatting sqref="C29:M29">
    <cfRule type="cellIs" dxfId="179" priority="46" operator="equal">
      <formula>0</formula>
    </cfRule>
  </conditionalFormatting>
  <conditionalFormatting sqref="AK36:AQ36">
    <cfRule type="cellIs" dxfId="178" priority="44" operator="equal">
      <formula>0</formula>
    </cfRule>
  </conditionalFormatting>
  <conditionalFormatting sqref="AR17">
    <cfRule type="cellIs" dxfId="177" priority="43" operator="equal">
      <formula>0</formula>
    </cfRule>
  </conditionalFormatting>
  <conditionalFormatting sqref="AP23:AR23">
    <cfRule type="cellIs" dxfId="176" priority="41" operator="equal">
      <formula>0</formula>
    </cfRule>
  </conditionalFormatting>
  <conditionalFormatting sqref="AR18:AR20 AR53 AR24:AR25 AR28:AR32 AR35:AR42 AR44:AR47">
    <cfRule type="cellIs" dxfId="175" priority="42" operator="equal">
      <formula>0</formula>
    </cfRule>
  </conditionalFormatting>
  <conditionalFormatting sqref="AP27:AR27">
    <cfRule type="cellIs" dxfId="174" priority="40" operator="equal">
      <formula>0</formula>
    </cfRule>
  </conditionalFormatting>
  <conditionalFormatting sqref="AP34:AR34">
    <cfRule type="cellIs" dxfId="173" priority="39" operator="equal">
      <formula>0</formula>
    </cfRule>
  </conditionalFormatting>
  <conditionalFormatting sqref="AP36:AQ36">
    <cfRule type="cellIs" dxfId="172" priority="38" operator="equal">
      <formula>0</formula>
    </cfRule>
  </conditionalFormatting>
  <conditionalFormatting sqref="B26:AQ26">
    <cfRule type="cellIs" dxfId="171" priority="35" operator="equal">
      <formula>0</formula>
    </cfRule>
  </conditionalFormatting>
  <conditionalFormatting sqref="B43:AQ43">
    <cfRule type="cellIs" dxfId="170" priority="37" operator="equal">
      <formula>0</formula>
    </cfRule>
  </conditionalFormatting>
  <conditionalFormatting sqref="B29:M29 B33:AQ33">
    <cfRule type="cellIs" dxfId="169" priority="36" operator="equal">
      <formula>0</formula>
    </cfRule>
  </conditionalFormatting>
  <conditionalFormatting sqref="B18:AQ18 B20:AQ20">
    <cfRule type="cellIs" dxfId="168" priority="34" operator="equal">
      <formula>0</formula>
    </cfRule>
  </conditionalFormatting>
  <conditionalFormatting sqref="B19:AF19">
    <cfRule type="cellIs" dxfId="167" priority="33" operator="equal">
      <formula>0</formula>
    </cfRule>
  </conditionalFormatting>
  <conditionalFormatting sqref="AG19:AN19">
    <cfRule type="cellIs" dxfId="166" priority="32" operator="equal">
      <formula>0</formula>
    </cfRule>
  </conditionalFormatting>
  <conditionalFormatting sqref="AO19:AQ19">
    <cfRule type="cellIs" dxfId="165" priority="31" operator="equal">
      <formula>0</formula>
    </cfRule>
  </conditionalFormatting>
  <conditionalFormatting sqref="N29:AN29">
    <cfRule type="cellIs" dxfId="164" priority="30" operator="equal">
      <formula>0</formula>
    </cfRule>
  </conditionalFormatting>
  <conditionalFormatting sqref="AO29:AQ29">
    <cfRule type="cellIs" dxfId="163" priority="29" operator="equal">
      <formula>0</formula>
    </cfRule>
  </conditionalFormatting>
  <conditionalFormatting sqref="AF25:AL25 AN25">
    <cfRule type="cellIs" dxfId="162" priority="28" operator="equal">
      <formula>0</formula>
    </cfRule>
  </conditionalFormatting>
  <conditionalFormatting sqref="AO25">
    <cfRule type="cellIs" dxfId="161" priority="27" operator="equal">
      <formula>0</formula>
    </cfRule>
  </conditionalFormatting>
  <conditionalFormatting sqref="AM25">
    <cfRule type="cellIs" dxfId="160" priority="26" operator="equal">
      <formula>0</formula>
    </cfRule>
  </conditionalFormatting>
  <conditionalFormatting sqref="X25:AE25">
    <cfRule type="cellIs" dxfId="159" priority="25" operator="equal">
      <formula>0</formula>
    </cfRule>
  </conditionalFormatting>
  <conditionalFormatting sqref="O25:W25">
    <cfRule type="cellIs" dxfId="158" priority="24" operator="equal">
      <formula>0</formula>
    </cfRule>
  </conditionalFormatting>
  <conditionalFormatting sqref="F25:N25">
    <cfRule type="cellIs" dxfId="157" priority="23" operator="equal">
      <formula>0</formula>
    </cfRule>
  </conditionalFormatting>
  <conditionalFormatting sqref="B25:E25">
    <cfRule type="cellIs" dxfId="156" priority="22" operator="equal">
      <formula>0</formula>
    </cfRule>
  </conditionalFormatting>
  <conditionalFormatting sqref="B57:AQ57">
    <cfRule type="cellIs" dxfId="155" priority="21" operator="equal">
      <formula>0</formula>
    </cfRule>
  </conditionalFormatting>
  <conditionalFormatting sqref="B58:AQ58">
    <cfRule type="cellIs" dxfId="154" priority="20" operator="equal">
      <formula>0</formula>
    </cfRule>
  </conditionalFormatting>
  <conditionalFormatting sqref="B56:AQ56">
    <cfRule type="cellIs" dxfId="153" priority="19" operator="equal">
      <formula>0</formula>
    </cfRule>
  </conditionalFormatting>
  <conditionalFormatting sqref="B59:AQ60">
    <cfRule type="cellIs" dxfId="152" priority="18" operator="equal">
      <formula>0</formula>
    </cfRule>
  </conditionalFormatting>
  <conditionalFormatting sqref="B61:AQ61">
    <cfRule type="cellIs" dxfId="151" priority="17" operator="equal">
      <formula>0</formula>
    </cfRule>
  </conditionalFormatting>
  <conditionalFormatting sqref="AR56:AR61">
    <cfRule type="cellIs" dxfId="150" priority="15" operator="equal">
      <formula>0</formula>
    </cfRule>
  </conditionalFormatting>
  <conditionalFormatting sqref="B67:AQ72">
    <cfRule type="cellIs" dxfId="149" priority="14" operator="equal">
      <formula>0</formula>
    </cfRule>
  </conditionalFormatting>
  <conditionalFormatting sqref="B74:AQ75">
    <cfRule type="colorScale" priority="503">
      <colorScale>
        <cfvo type="min"/>
        <cfvo type="percentile" val="50"/>
        <cfvo type="max"/>
        <color rgb="FFF8696B"/>
        <color rgb="FFFFEB84"/>
        <color rgb="FF63BE7B"/>
      </colorScale>
    </cfRule>
  </conditionalFormatting>
  <conditionalFormatting sqref="AR67">
    <cfRule type="cellIs" dxfId="148" priority="12" operator="equal">
      <formula>0</formula>
    </cfRule>
  </conditionalFormatting>
  <conditionalFormatting sqref="AR50:AR51">
    <cfRule type="cellIs" dxfId="147" priority="9" operator="equal">
      <formula>0</formula>
    </cfRule>
  </conditionalFormatting>
  <conditionalFormatting sqref="B51:G51">
    <cfRule type="cellIs" dxfId="146" priority="10" operator="equal">
      <formula>0</formula>
    </cfRule>
  </conditionalFormatting>
  <conditionalFormatting sqref="AR52">
    <cfRule type="cellIs" dxfId="145" priority="8" operator="equal">
      <formula>0</formula>
    </cfRule>
  </conditionalFormatting>
  <conditionalFormatting sqref="AQ102">
    <cfRule type="cellIs" dxfId="144" priority="7" operator="equal">
      <formula>0</formula>
    </cfRule>
  </conditionalFormatting>
  <conditionalFormatting sqref="AS106">
    <cfRule type="cellIs" dxfId="143" priority="6" operator="equal">
      <formula>0</formula>
    </cfRule>
  </conditionalFormatting>
  <conditionalFormatting sqref="AR21">
    <cfRule type="cellIs" dxfId="142" priority="5" operator="equal">
      <formula>0</formula>
    </cfRule>
  </conditionalFormatting>
  <conditionalFormatting sqref="AR26">
    <cfRule type="cellIs" dxfId="141" priority="4" operator="equal">
      <formula>0</formula>
    </cfRule>
  </conditionalFormatting>
  <conditionalFormatting sqref="AR33">
    <cfRule type="cellIs" dxfId="140" priority="3" operator="equal">
      <formula>0</formula>
    </cfRule>
  </conditionalFormatting>
  <conditionalFormatting sqref="AR43">
    <cfRule type="cellIs" dxfId="139" priority="2" operator="equal">
      <formula>0</formula>
    </cfRule>
  </conditionalFormatting>
  <conditionalFormatting sqref="N35:AQ35">
    <cfRule type="cellIs" dxfId="138" priority="1" operator="equal">
      <formula>0</formula>
    </cfRule>
  </conditionalFormatting>
  <hyperlinks>
    <hyperlink ref="AS93" location="Notes!A170" display="NOTES"/>
    <hyperlink ref="A4" location="Sector!A14" tooltip="Table 1" display="Sector!A14"/>
    <hyperlink ref="A6" location="Sector!A54" tooltip="Table 2" display="Sector!A54"/>
    <hyperlink ref="A8" location="Sector!A76" tooltip="Table 4" display="Sector!A76"/>
    <hyperlink ref="A9" location="Sector!A86" tooltip="Table 5" display="Sector!A86"/>
    <hyperlink ref="A10" location="Sector!A94" tooltip="Table 6" display="Sector!A94"/>
    <hyperlink ref="A11" location="Sector!A100" tooltip="Table 7" display="Sector!A100"/>
    <hyperlink ref="A12" location="Sector!A110" tooltip="Table 8" display="Sector!A110"/>
    <hyperlink ref="AS98" r:id="rId1"/>
    <hyperlink ref="A7" location="Sector!A65" tooltip="Table 3" display="Sector!A65"/>
    <hyperlink ref="AS85:AT85" location="Notes!A180" display="NOTES"/>
    <hyperlink ref="A5" location="Sector!A48" display="Table 2. Aust. Govt. Budgetary Allocation of R&amp;D (GBARD) and Industry R&amp;D tax measures, 1978-79 to 2019-20) ($m current prices)"/>
    <hyperlink ref="AS78" r:id="rId2"/>
    <hyperlink ref="AS88" r:id="rId3"/>
    <hyperlink ref="AS83" r:id="rId4"/>
    <hyperlink ref="AS85" location="Notes!A140" display="NOTES"/>
  </hyperlinks>
  <pageMargins left="0.7" right="0.7" top="0.75" bottom="0.75" header="0.3" footer="0.3"/>
  <pageSetup paperSize="9" orientation="portrait" horizontalDpi="300" verticalDpi="300"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499984740745262"/>
  </sheetPr>
  <dimension ref="A1:AN77"/>
  <sheetViews>
    <sheetView showGridLines="0" zoomScaleNormal="100" workbookViewId="0">
      <selection sqref="A1:XFD1"/>
    </sheetView>
  </sheetViews>
  <sheetFormatPr defaultColWidth="5.7109375" defaultRowHeight="12.75" customHeight="1"/>
  <cols>
    <col min="1" max="1" width="73.140625" style="221" customWidth="1"/>
    <col min="2" max="8" width="8.140625" style="221" bestFit="1" customWidth="1"/>
    <col min="9" max="10" width="7.5703125" style="221" bestFit="1" customWidth="1"/>
    <col min="11" max="11" width="9.85546875" style="221" bestFit="1" customWidth="1"/>
    <col min="12" max="12" width="8.7109375" style="221" bestFit="1" customWidth="1"/>
    <col min="13" max="13" width="8.140625" style="221" bestFit="1" customWidth="1"/>
    <col min="14" max="15" width="7.5703125" style="221" bestFit="1" customWidth="1"/>
    <col min="16" max="16" width="12.28515625" style="221" bestFit="1" customWidth="1"/>
    <col min="17" max="17" width="14.7109375" style="221" bestFit="1" customWidth="1"/>
    <col min="18" max="18" width="7.5703125" style="221" bestFit="1" customWidth="1"/>
    <col min="19" max="19" width="31.7109375" style="221" customWidth="1"/>
    <col min="20" max="20" width="13" style="221" customWidth="1"/>
    <col min="21" max="43" width="7.5703125" style="221" bestFit="1" customWidth="1"/>
    <col min="44" max="16384" width="5.7109375" style="221"/>
  </cols>
  <sheetData>
    <row r="1" spans="1:40" s="175" customFormat="1" ht="33" customHeight="1">
      <c r="A1" s="978" t="s">
        <v>7248</v>
      </c>
      <c r="B1" s="978"/>
      <c r="C1" s="978"/>
      <c r="D1" s="978"/>
      <c r="E1" s="978"/>
      <c r="F1" s="978"/>
      <c r="G1" s="978"/>
      <c r="H1" s="978"/>
      <c r="I1" s="978"/>
      <c r="J1" s="978"/>
      <c r="K1" s="978"/>
      <c r="L1" s="978"/>
      <c r="M1" s="978"/>
      <c r="N1" s="978"/>
      <c r="O1" s="978"/>
      <c r="P1" s="978"/>
      <c r="Q1" s="978"/>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40" s="306" customFormat="1" ht="12.75" customHeight="1">
      <c r="A2" s="336"/>
      <c r="B2" s="336"/>
      <c r="C2" s="336"/>
      <c r="D2" s="336"/>
      <c r="E2" s="336"/>
      <c r="F2" s="336"/>
      <c r="G2" s="336"/>
      <c r="H2" s="336"/>
      <c r="I2" s="336"/>
      <c r="J2" s="336"/>
      <c r="K2" s="336"/>
      <c r="L2" s="336"/>
      <c r="M2" s="336"/>
      <c r="N2" s="336"/>
      <c r="O2" s="336"/>
      <c r="P2" s="336"/>
      <c r="Q2" s="336"/>
    </row>
    <row r="3" spans="1:40" s="892" customFormat="1" ht="12.75" customHeight="1">
      <c r="A3" s="333" t="s">
        <v>7251</v>
      </c>
      <c r="B3" s="899"/>
      <c r="C3" s="899"/>
      <c r="D3" s="899"/>
      <c r="E3" s="899"/>
      <c r="F3" s="899"/>
      <c r="G3" s="899"/>
      <c r="H3" s="899"/>
      <c r="I3" s="899"/>
      <c r="J3" s="899"/>
      <c r="K3" s="899"/>
      <c r="L3" s="899"/>
      <c r="M3" s="899"/>
      <c r="N3" s="899"/>
      <c r="O3" s="899"/>
      <c r="P3" s="899"/>
      <c r="Q3" s="899"/>
    </row>
    <row r="4" spans="1:40" s="892" customFormat="1" ht="12.75" customHeight="1">
      <c r="A4" s="549" t="s">
        <v>7258</v>
      </c>
      <c r="B4" s="891"/>
      <c r="C4" s="891"/>
      <c r="D4" s="891"/>
      <c r="E4" s="891"/>
      <c r="F4" s="891"/>
      <c r="G4" s="891"/>
      <c r="H4" s="891"/>
      <c r="I4" s="891"/>
      <c r="J4" s="891"/>
      <c r="K4" s="891"/>
      <c r="L4" s="891"/>
      <c r="M4" s="891"/>
      <c r="N4" s="891"/>
      <c r="O4" s="891"/>
      <c r="P4" s="891"/>
      <c r="Q4" s="891"/>
    </row>
    <row r="5" spans="1:40" s="892" customFormat="1" ht="12.75" customHeight="1">
      <c r="A5" s="549" t="s">
        <v>7257</v>
      </c>
      <c r="B5" s="891"/>
      <c r="C5" s="891"/>
      <c r="D5" s="891"/>
      <c r="E5" s="891"/>
      <c r="F5" s="891"/>
      <c r="G5" s="891"/>
      <c r="H5" s="891"/>
      <c r="I5" s="891"/>
      <c r="J5" s="891"/>
      <c r="K5" s="891"/>
      <c r="L5" s="891"/>
      <c r="M5" s="891"/>
      <c r="N5" s="891"/>
      <c r="O5" s="891"/>
      <c r="P5" s="891"/>
      <c r="Q5" s="891"/>
    </row>
    <row r="6" spans="1:40" s="892" customFormat="1" ht="12.75" customHeight="1">
      <c r="A6" s="549" t="s">
        <v>7254</v>
      </c>
      <c r="B6" s="891"/>
      <c r="C6" s="891"/>
      <c r="D6" s="891"/>
      <c r="E6" s="891"/>
      <c r="F6" s="891"/>
      <c r="G6" s="891"/>
      <c r="H6" s="891"/>
      <c r="I6" s="891"/>
      <c r="J6" s="891"/>
      <c r="K6" s="891"/>
      <c r="L6" s="891"/>
      <c r="M6" s="891"/>
      <c r="N6" s="891"/>
      <c r="O6" s="891"/>
      <c r="P6" s="891"/>
      <c r="Q6" s="891"/>
    </row>
    <row r="7" spans="1:40" s="892" customFormat="1" ht="12.75" customHeight="1">
      <c r="A7" s="549" t="s">
        <v>7255</v>
      </c>
      <c r="B7" s="891"/>
      <c r="C7" s="891"/>
      <c r="D7" s="891"/>
      <c r="E7" s="891"/>
      <c r="F7" s="891"/>
      <c r="G7" s="891"/>
      <c r="H7" s="891"/>
      <c r="I7" s="891"/>
      <c r="J7" s="891"/>
      <c r="K7" s="891"/>
      <c r="L7" s="891"/>
      <c r="M7" s="891"/>
      <c r="N7" s="891"/>
      <c r="O7" s="891"/>
      <c r="P7" s="891"/>
      <c r="Q7" s="891"/>
    </row>
    <row r="8" spans="1:40" s="892" customFormat="1" ht="12.75" customHeight="1">
      <c r="A8" s="549" t="s">
        <v>7256</v>
      </c>
      <c r="B8" s="891"/>
      <c r="C8" s="891"/>
      <c r="D8" s="891"/>
      <c r="E8" s="891"/>
      <c r="F8" s="891"/>
      <c r="G8" s="891"/>
      <c r="H8" s="891"/>
      <c r="I8" s="891"/>
      <c r="J8" s="891"/>
      <c r="K8" s="891"/>
      <c r="L8" s="891"/>
      <c r="M8" s="891"/>
      <c r="N8" s="891"/>
      <c r="O8" s="891"/>
      <c r="P8" s="891"/>
      <c r="Q8" s="891"/>
    </row>
    <row r="9" spans="1:40" s="892" customFormat="1" ht="12.75" customHeight="1">
      <c r="A9" s="891"/>
      <c r="B9" s="891"/>
      <c r="C9" s="891"/>
      <c r="D9" s="891"/>
      <c r="E9" s="891"/>
      <c r="F9" s="891"/>
      <c r="G9" s="891"/>
      <c r="H9" s="891"/>
      <c r="I9" s="891"/>
      <c r="J9" s="891"/>
      <c r="K9" s="891"/>
      <c r="L9" s="891"/>
      <c r="M9" s="891"/>
      <c r="N9" s="891"/>
      <c r="O9" s="891"/>
      <c r="P9" s="891"/>
      <c r="Q9" s="891"/>
    </row>
    <row r="10" spans="1:40" s="46" customFormat="1" ht="19.5" customHeight="1">
      <c r="A10" s="900" t="s">
        <v>7262</v>
      </c>
      <c r="B10" s="901"/>
      <c r="C10" s="901"/>
      <c r="D10" s="901"/>
      <c r="E10" s="901"/>
      <c r="F10" s="901"/>
      <c r="G10" s="901"/>
      <c r="H10" s="901"/>
      <c r="I10" s="901"/>
      <c r="J10" s="901"/>
      <c r="K10" s="901"/>
      <c r="L10" s="901"/>
      <c r="M10" s="901"/>
      <c r="N10" s="901"/>
      <c r="O10" s="901"/>
      <c r="P10" s="901"/>
      <c r="Q10" s="902"/>
    </row>
    <row r="11" spans="1:40" ht="27.75" customHeight="1">
      <c r="A11" s="981" t="s">
        <v>7173</v>
      </c>
      <c r="B11" s="981"/>
      <c r="C11" s="981"/>
      <c r="D11" s="981"/>
      <c r="E11" s="981"/>
      <c r="F11" s="981"/>
      <c r="G11" s="981"/>
      <c r="H11" s="981"/>
      <c r="I11" s="981"/>
      <c r="J11" s="982"/>
      <c r="K11" s="323" t="s">
        <v>3966</v>
      </c>
      <c r="L11" s="323" t="s">
        <v>3967</v>
      </c>
      <c r="M11" s="969" t="s">
        <v>4209</v>
      </c>
      <c r="N11" s="996"/>
      <c r="O11" s="997"/>
      <c r="P11" s="994" t="s">
        <v>7174</v>
      </c>
      <c r="Q11" s="992" t="s">
        <v>7220</v>
      </c>
    </row>
    <row r="12" spans="1:40" ht="18.75" customHeight="1">
      <c r="A12" s="683" t="s">
        <v>6787</v>
      </c>
      <c r="B12" s="324" t="s">
        <v>942</v>
      </c>
      <c r="C12" s="324" t="s">
        <v>943</v>
      </c>
      <c r="D12" s="324" t="s">
        <v>944</v>
      </c>
      <c r="E12" s="324" t="s">
        <v>945</v>
      </c>
      <c r="F12" s="324" t="s">
        <v>946</v>
      </c>
      <c r="G12" s="324" t="s">
        <v>947</v>
      </c>
      <c r="H12" s="324" t="s">
        <v>928</v>
      </c>
      <c r="I12" s="324" t="s">
        <v>63</v>
      </c>
      <c r="J12" s="324" t="s">
        <v>938</v>
      </c>
      <c r="K12" s="684" t="s">
        <v>3968</v>
      </c>
      <c r="L12" s="684" t="s">
        <v>3969</v>
      </c>
      <c r="M12" s="324" t="s">
        <v>3970</v>
      </c>
      <c r="N12" s="339" t="s">
        <v>4436</v>
      </c>
      <c r="O12" s="339" t="s">
        <v>6884</v>
      </c>
      <c r="P12" s="995"/>
      <c r="Q12" s="993"/>
    </row>
    <row r="13" spans="1:40">
      <c r="A13" s="648" t="s">
        <v>7234</v>
      </c>
      <c r="B13" s="661" t="s">
        <v>462</v>
      </c>
      <c r="C13" s="661" t="s">
        <v>462</v>
      </c>
      <c r="D13" s="661">
        <v>1517</v>
      </c>
      <c r="E13" s="661">
        <v>1718</v>
      </c>
      <c r="F13" s="661">
        <v>1873</v>
      </c>
      <c r="G13" s="661">
        <v>2024</v>
      </c>
      <c r="H13" s="661">
        <v>2064</v>
      </c>
      <c r="I13" s="661">
        <v>1967</v>
      </c>
      <c r="J13" s="661">
        <v>1929</v>
      </c>
      <c r="K13" s="685">
        <v>1699</v>
      </c>
      <c r="L13" s="685">
        <v>1732</v>
      </c>
      <c r="M13" s="656">
        <v>1719</v>
      </c>
      <c r="N13" s="661"/>
      <c r="O13" s="661"/>
      <c r="P13" s="686"/>
      <c r="Q13" s="687"/>
      <c r="T13" s="126"/>
    </row>
    <row r="14" spans="1:40">
      <c r="A14" s="649" t="s">
        <v>7235</v>
      </c>
      <c r="B14" s="661" t="s">
        <v>462</v>
      </c>
      <c r="C14" s="661" t="s">
        <v>462</v>
      </c>
      <c r="D14" s="661" t="s">
        <v>462</v>
      </c>
      <c r="E14" s="661" t="s">
        <v>462</v>
      </c>
      <c r="F14" s="661" t="s">
        <v>462</v>
      </c>
      <c r="G14" s="661" t="s">
        <v>462</v>
      </c>
      <c r="H14" s="661" t="s">
        <v>462</v>
      </c>
      <c r="I14" s="42">
        <v>505.95299999999997</v>
      </c>
      <c r="J14" s="42">
        <v>1019.495</v>
      </c>
      <c r="K14" s="686">
        <v>1027.0840000000001</v>
      </c>
      <c r="L14" s="686">
        <v>1036.328</v>
      </c>
      <c r="M14" s="42">
        <v>1057.595</v>
      </c>
      <c r="N14" s="688">
        <v>1081.921</v>
      </c>
      <c r="O14" s="688">
        <v>1105.71</v>
      </c>
      <c r="P14" s="686">
        <f>100*(O14-L14)/L14</f>
        <v>6.6949845994704438</v>
      </c>
      <c r="Q14" s="687">
        <f t="shared" ref="Q14:Q20" si="0">O14-L14</f>
        <v>69.382000000000062</v>
      </c>
      <c r="T14" s="126"/>
    </row>
    <row r="15" spans="1:40">
      <c r="A15" s="649" t="s">
        <v>7236</v>
      </c>
      <c r="B15" s="661" t="s">
        <v>462</v>
      </c>
      <c r="C15" s="661" t="s">
        <v>462</v>
      </c>
      <c r="D15" s="661" t="s">
        <v>462</v>
      </c>
      <c r="E15" s="661" t="s">
        <v>462</v>
      </c>
      <c r="F15" s="661" t="s">
        <v>462</v>
      </c>
      <c r="G15" s="661" t="s">
        <v>462</v>
      </c>
      <c r="H15" s="661" t="s">
        <v>462</v>
      </c>
      <c r="I15" s="42">
        <v>402.21499999999997</v>
      </c>
      <c r="J15" s="42">
        <v>923.70899999999995</v>
      </c>
      <c r="K15" s="686">
        <v>894.01599999999996</v>
      </c>
      <c r="L15" s="686">
        <v>902.06200000000001</v>
      </c>
      <c r="M15" s="42">
        <v>920.57299999999998</v>
      </c>
      <c r="N15" s="688">
        <v>941.74800000000005</v>
      </c>
      <c r="O15" s="688">
        <v>962.45500000000004</v>
      </c>
      <c r="P15" s="686">
        <f>100*(O15-L15)/L15</f>
        <v>6.6949943573723347</v>
      </c>
      <c r="Q15" s="687">
        <f t="shared" si="0"/>
        <v>60.393000000000029</v>
      </c>
      <c r="T15" s="126"/>
    </row>
    <row r="16" spans="1:40">
      <c r="A16" s="649" t="s">
        <v>540</v>
      </c>
      <c r="B16" s="42">
        <v>707.06799999999998</v>
      </c>
      <c r="C16" s="42">
        <v>754.18399999999997</v>
      </c>
      <c r="D16" s="42">
        <v>811.81100000000004</v>
      </c>
      <c r="E16" s="42">
        <v>763.02599999999995</v>
      </c>
      <c r="F16" s="42">
        <v>863.41700000000003</v>
      </c>
      <c r="G16" s="42">
        <v>904.50800000000004</v>
      </c>
      <c r="H16" s="42">
        <v>825.49</v>
      </c>
      <c r="I16" s="42">
        <v>840.50300000000004</v>
      </c>
      <c r="J16" s="42">
        <v>853.09100000000001</v>
      </c>
      <c r="K16" s="686">
        <v>846.19399999999996</v>
      </c>
      <c r="L16" s="686">
        <v>868.57500000000005</v>
      </c>
      <c r="M16" s="42">
        <v>886.13599999999997</v>
      </c>
      <c r="N16" s="688">
        <v>887</v>
      </c>
      <c r="O16" s="688">
        <v>894</v>
      </c>
      <c r="P16" s="686">
        <f>100*(O16-L16)/L16</f>
        <v>2.9272083585182571</v>
      </c>
      <c r="Q16" s="687">
        <f t="shared" si="0"/>
        <v>25.424999999999955</v>
      </c>
      <c r="T16" s="126"/>
    </row>
    <row r="17" spans="1:20">
      <c r="A17" s="649" t="s">
        <v>84</v>
      </c>
      <c r="B17" s="42">
        <v>704.88400000000001</v>
      </c>
      <c r="C17" s="42">
        <v>720.41499999999996</v>
      </c>
      <c r="D17" s="42">
        <v>724.93899999999996</v>
      </c>
      <c r="E17" s="42">
        <v>733.81700000000001</v>
      </c>
      <c r="F17" s="42">
        <v>778.17700000000002</v>
      </c>
      <c r="G17" s="42">
        <v>745.26800000000003</v>
      </c>
      <c r="H17" s="42">
        <v>750.28099999999995</v>
      </c>
      <c r="I17" s="42">
        <v>787.26700000000005</v>
      </c>
      <c r="J17" s="42">
        <v>793.54899999999998</v>
      </c>
      <c r="K17" s="686">
        <v>834.56100000000004</v>
      </c>
      <c r="L17" s="686">
        <v>839.15099999999995</v>
      </c>
      <c r="M17" s="42">
        <v>834.00300000000004</v>
      </c>
      <c r="N17" s="688">
        <v>843.62099999999998</v>
      </c>
      <c r="O17" s="688">
        <v>853.73900000000003</v>
      </c>
      <c r="P17" s="686">
        <f t="shared" ref="P17:P18" si="1">100*(O17-L17)/L17</f>
        <v>1.7384237163514171</v>
      </c>
      <c r="Q17" s="687">
        <f t="shared" si="0"/>
        <v>14.588000000000079</v>
      </c>
      <c r="T17" s="126"/>
    </row>
    <row r="18" spans="1:20">
      <c r="A18" s="649" t="s">
        <v>713</v>
      </c>
      <c r="B18" s="42">
        <v>647.57399999999996</v>
      </c>
      <c r="C18" s="42">
        <v>703.47299999999996</v>
      </c>
      <c r="D18" s="42">
        <v>797.87300000000005</v>
      </c>
      <c r="E18" s="42">
        <v>873.23099999999999</v>
      </c>
      <c r="F18" s="42">
        <v>883.28399999999999</v>
      </c>
      <c r="G18" s="42">
        <v>852.89800000000002</v>
      </c>
      <c r="H18" s="42">
        <v>815.30399999999997</v>
      </c>
      <c r="I18" s="42">
        <v>743.66200000000003</v>
      </c>
      <c r="J18" s="42">
        <v>758.03</v>
      </c>
      <c r="K18" s="686">
        <v>764.10500000000002</v>
      </c>
      <c r="L18" s="686">
        <v>791.34199999999998</v>
      </c>
      <c r="M18" s="42">
        <v>805.24599999999998</v>
      </c>
      <c r="N18" s="688">
        <v>821.55700000000002</v>
      </c>
      <c r="O18" s="688">
        <v>838.83900000000006</v>
      </c>
      <c r="P18" s="686">
        <f t="shared" si="1"/>
        <v>6.0020825382704412</v>
      </c>
      <c r="Q18" s="687">
        <f t="shared" si="0"/>
        <v>47.497000000000071</v>
      </c>
      <c r="T18" s="126"/>
    </row>
    <row r="19" spans="1:20">
      <c r="A19" s="649" t="s">
        <v>730</v>
      </c>
      <c r="B19" s="42">
        <v>407.60599999999999</v>
      </c>
      <c r="C19" s="42">
        <v>421.71499999999997</v>
      </c>
      <c r="D19" s="42">
        <v>450.91199999999998</v>
      </c>
      <c r="E19" s="42">
        <v>434.07</v>
      </c>
      <c r="F19" s="42">
        <v>425.66399999999999</v>
      </c>
      <c r="G19" s="42">
        <v>439.76600000000002</v>
      </c>
      <c r="H19" s="42">
        <v>503.483</v>
      </c>
      <c r="I19" s="42">
        <v>447.46800000000002</v>
      </c>
      <c r="J19" s="42">
        <v>471.86599999999999</v>
      </c>
      <c r="K19" s="686">
        <v>468.75400000000002</v>
      </c>
      <c r="L19" s="686">
        <v>468.28199999999998</v>
      </c>
      <c r="M19" s="42">
        <v>474.62099999999998</v>
      </c>
      <c r="N19" s="688">
        <v>449.25200000000001</v>
      </c>
      <c r="O19" s="688">
        <v>418.38099999999997</v>
      </c>
      <c r="P19" s="686">
        <f>100*(O19-L19)/L19</f>
        <v>-10.656185802571958</v>
      </c>
      <c r="Q19" s="687">
        <f t="shared" si="0"/>
        <v>-49.90100000000001</v>
      </c>
      <c r="T19" s="126"/>
    </row>
    <row r="20" spans="1:20">
      <c r="A20" s="649" t="s">
        <v>7237</v>
      </c>
      <c r="B20" s="661" t="s">
        <v>462</v>
      </c>
      <c r="C20" s="661" t="s">
        <v>462</v>
      </c>
      <c r="D20" s="661" t="s">
        <v>462</v>
      </c>
      <c r="E20" s="661" t="s">
        <v>462</v>
      </c>
      <c r="F20" s="661" t="s">
        <v>462</v>
      </c>
      <c r="G20" s="661" t="s">
        <v>462</v>
      </c>
      <c r="H20" s="661" t="s">
        <v>462</v>
      </c>
      <c r="I20" s="42">
        <v>17.975999999999999</v>
      </c>
      <c r="J20" s="42">
        <v>143.315</v>
      </c>
      <c r="K20" s="686">
        <v>222.38300000000001</v>
      </c>
      <c r="L20" s="686">
        <v>392.70299999999997</v>
      </c>
      <c r="M20" s="42">
        <v>579.9</v>
      </c>
      <c r="N20" s="688">
        <v>645.95100000000002</v>
      </c>
      <c r="O20" s="688">
        <v>650</v>
      </c>
      <c r="P20" s="686">
        <f>100*(O20-L20)/L20</f>
        <v>65.519489283249698</v>
      </c>
      <c r="Q20" s="687">
        <f t="shared" si="0"/>
        <v>257.29700000000003</v>
      </c>
      <c r="T20" s="126"/>
    </row>
    <row r="21" spans="1:20">
      <c r="A21" s="649" t="s">
        <v>7238</v>
      </c>
      <c r="B21" s="661" t="s">
        <v>462</v>
      </c>
      <c r="C21" s="661" t="s">
        <v>462</v>
      </c>
      <c r="D21" s="42">
        <v>1070</v>
      </c>
      <c r="E21" s="42">
        <v>1160</v>
      </c>
      <c r="F21" s="42">
        <v>970</v>
      </c>
      <c r="G21" s="42">
        <v>830</v>
      </c>
      <c r="H21" s="42">
        <v>780</v>
      </c>
      <c r="I21" s="42">
        <v>700</v>
      </c>
      <c r="J21" s="42">
        <v>650</v>
      </c>
      <c r="K21" s="686">
        <v>360</v>
      </c>
      <c r="L21" s="686">
        <v>280</v>
      </c>
      <c r="M21" s="42">
        <v>350</v>
      </c>
      <c r="N21" s="661"/>
      <c r="O21" s="661"/>
      <c r="P21" s="686"/>
      <c r="Q21" s="687"/>
      <c r="R21" s="227"/>
      <c r="T21" s="126"/>
    </row>
    <row r="22" spans="1:20">
      <c r="A22" s="649" t="s">
        <v>83</v>
      </c>
      <c r="B22" s="689">
        <v>175.24</v>
      </c>
      <c r="C22" s="689">
        <v>179.69200000000001</v>
      </c>
      <c r="D22" s="689">
        <v>165.07599999999999</v>
      </c>
      <c r="E22" s="689">
        <v>229.10499999999999</v>
      </c>
      <c r="F22" s="689">
        <v>211.136</v>
      </c>
      <c r="G22" s="689">
        <v>253.85300000000001</v>
      </c>
      <c r="H22" s="689">
        <v>192.61600000000001</v>
      </c>
      <c r="I22" s="42">
        <v>212.17500000000001</v>
      </c>
      <c r="J22" s="42">
        <v>219.15600000000001</v>
      </c>
      <c r="K22" s="686">
        <v>242.53299999999999</v>
      </c>
      <c r="L22" s="686">
        <v>257.81799999999998</v>
      </c>
      <c r="M22" s="42">
        <v>226.018</v>
      </c>
      <c r="N22" s="688">
        <v>228.661</v>
      </c>
      <c r="O22" s="688">
        <v>229.39</v>
      </c>
      <c r="P22" s="686">
        <f>100*(O22-L22)/L22</f>
        <v>-11.026382952315199</v>
      </c>
      <c r="Q22" s="687">
        <f>O22-L22</f>
        <v>-28.427999999999997</v>
      </c>
      <c r="T22" s="126"/>
    </row>
    <row r="23" spans="1:20">
      <c r="A23" s="649" t="s">
        <v>573</v>
      </c>
      <c r="B23" s="42">
        <v>65.298999999999992</v>
      </c>
      <c r="C23" s="42">
        <v>44.37</v>
      </c>
      <c r="D23" s="42">
        <v>74.540999999999997</v>
      </c>
      <c r="E23" s="42">
        <v>64.861999999999995</v>
      </c>
      <c r="F23" s="42">
        <v>265.14999999999998</v>
      </c>
      <c r="G23" s="42">
        <v>267.27100000000002</v>
      </c>
      <c r="H23" s="42">
        <v>168.613</v>
      </c>
      <c r="I23" s="42">
        <v>198.42</v>
      </c>
      <c r="J23" s="42">
        <v>259.99799999999999</v>
      </c>
      <c r="K23" s="686">
        <v>238.99700000000001</v>
      </c>
      <c r="L23" s="686">
        <v>230.322</v>
      </c>
      <c r="M23" s="42">
        <v>125.489</v>
      </c>
      <c r="N23" s="688">
        <v>37.564</v>
      </c>
      <c r="O23" s="661"/>
      <c r="P23" s="686"/>
      <c r="Q23" s="687"/>
      <c r="T23" s="126"/>
    </row>
    <row r="24" spans="1:20">
      <c r="A24" s="649" t="s">
        <v>703</v>
      </c>
      <c r="B24" s="42">
        <v>171.054</v>
      </c>
      <c r="C24" s="42">
        <v>174.214</v>
      </c>
      <c r="D24" s="42">
        <v>178.24600000000001</v>
      </c>
      <c r="E24" s="42">
        <v>184.423</v>
      </c>
      <c r="F24" s="42">
        <v>188.8</v>
      </c>
      <c r="G24" s="42">
        <v>191.3425</v>
      </c>
      <c r="H24" s="42">
        <v>192.34</v>
      </c>
      <c r="I24" s="42">
        <v>195.416</v>
      </c>
      <c r="J24" s="42">
        <v>198.3475</v>
      </c>
      <c r="K24" s="686">
        <v>201.72200000000001</v>
      </c>
      <c r="L24" s="686">
        <v>205.453</v>
      </c>
      <c r="M24" s="42">
        <v>209.66900000000001</v>
      </c>
      <c r="N24" s="688">
        <v>214.49100000000001</v>
      </c>
      <c r="O24" s="688">
        <v>219.208</v>
      </c>
      <c r="P24" s="686">
        <f t="shared" ref="P24:P29" si="2">100*(O24-L24)/L24</f>
        <v>6.6949618647573876</v>
      </c>
      <c r="Q24" s="687">
        <f t="shared" ref="Q24:Q29" si="3">O24-L24</f>
        <v>13.754999999999995</v>
      </c>
    </row>
    <row r="25" spans="1:20">
      <c r="A25" s="649" t="s">
        <v>85</v>
      </c>
      <c r="B25" s="42">
        <v>130.56200000000001</v>
      </c>
      <c r="C25" s="42">
        <v>116.20099999999999</v>
      </c>
      <c r="D25" s="42">
        <v>111.396</v>
      </c>
      <c r="E25" s="42">
        <v>113.158</v>
      </c>
      <c r="F25" s="42">
        <v>131.15899999999999</v>
      </c>
      <c r="G25" s="42">
        <v>126.80500000000001</v>
      </c>
      <c r="H25" s="42">
        <v>121.258</v>
      </c>
      <c r="I25" s="42">
        <v>142.619</v>
      </c>
      <c r="J25" s="42">
        <v>151.108</v>
      </c>
      <c r="K25" s="686">
        <v>184.381</v>
      </c>
      <c r="L25" s="686">
        <v>192.322</v>
      </c>
      <c r="M25" s="42">
        <v>186.27199999999999</v>
      </c>
      <c r="N25" s="688">
        <v>187.61</v>
      </c>
      <c r="O25" s="688">
        <v>181.06399999999999</v>
      </c>
      <c r="P25" s="686">
        <f t="shared" si="2"/>
        <v>-5.8537244828984782</v>
      </c>
      <c r="Q25" s="687">
        <f t="shared" si="3"/>
        <v>-11.25800000000001</v>
      </c>
      <c r="T25" s="126"/>
    </row>
    <row r="26" spans="1:20">
      <c r="A26" s="649" t="s">
        <v>403</v>
      </c>
      <c r="B26" s="42">
        <v>178.874</v>
      </c>
      <c r="C26" s="42">
        <v>172.63800000000001</v>
      </c>
      <c r="D26" s="42">
        <v>165.47399999999999</v>
      </c>
      <c r="E26" s="42">
        <v>155.64500000000001</v>
      </c>
      <c r="F26" s="42">
        <v>147.09100000000001</v>
      </c>
      <c r="G26" s="42">
        <v>149.86000000000001</v>
      </c>
      <c r="H26" s="42">
        <v>140.95400000000001</v>
      </c>
      <c r="I26" s="42">
        <v>149.51400000000001</v>
      </c>
      <c r="J26" s="42">
        <v>160.768</v>
      </c>
      <c r="K26" s="686">
        <v>167.34100000000001</v>
      </c>
      <c r="L26" s="686">
        <v>184.33099999999999</v>
      </c>
      <c r="M26" s="42">
        <v>187.54</v>
      </c>
      <c r="N26" s="688">
        <v>192.24</v>
      </c>
      <c r="O26" s="688">
        <v>191.22300000000001</v>
      </c>
      <c r="P26" s="686">
        <f t="shared" si="2"/>
        <v>3.7389261708557022</v>
      </c>
      <c r="Q26" s="687">
        <f t="shared" si="3"/>
        <v>6.8920000000000243</v>
      </c>
      <c r="S26" s="227"/>
      <c r="T26" s="126"/>
    </row>
    <row r="27" spans="1:20">
      <c r="A27" s="649" t="s">
        <v>635</v>
      </c>
      <c r="B27" s="42">
        <v>104.11</v>
      </c>
      <c r="C27" s="42">
        <v>107.09</v>
      </c>
      <c r="D27" s="42">
        <v>0</v>
      </c>
      <c r="E27" s="42">
        <v>0</v>
      </c>
      <c r="F27" s="42">
        <v>80.099999999999994</v>
      </c>
      <c r="G27" s="42">
        <v>100.1</v>
      </c>
      <c r="H27" s="42">
        <v>150</v>
      </c>
      <c r="I27" s="42">
        <v>150</v>
      </c>
      <c r="J27" s="42">
        <v>421.267</v>
      </c>
      <c r="K27" s="686">
        <v>160.822</v>
      </c>
      <c r="L27" s="686">
        <v>181.905</v>
      </c>
      <c r="M27" s="42">
        <v>239.673</v>
      </c>
      <c r="N27" s="688">
        <v>253.56</v>
      </c>
      <c r="O27" s="688">
        <v>395.642</v>
      </c>
      <c r="P27" s="686">
        <f t="shared" si="2"/>
        <v>117.49924411093703</v>
      </c>
      <c r="Q27" s="687">
        <f t="shared" si="3"/>
        <v>213.73699999999999</v>
      </c>
      <c r="T27" s="126"/>
    </row>
    <row r="28" spans="1:20">
      <c r="A28" s="649" t="s">
        <v>6817</v>
      </c>
      <c r="B28" s="42">
        <v>116.851</v>
      </c>
      <c r="C28" s="42">
        <v>101.58799999999999</v>
      </c>
      <c r="D28" s="42">
        <v>103.075</v>
      </c>
      <c r="E28" s="42">
        <v>101.78</v>
      </c>
      <c r="F28" s="42">
        <v>104.46</v>
      </c>
      <c r="G28" s="42">
        <v>94.781000000000006</v>
      </c>
      <c r="H28" s="42">
        <v>93.863</v>
      </c>
      <c r="I28" s="42">
        <v>108.422</v>
      </c>
      <c r="J28" s="42">
        <v>105.61799999999999</v>
      </c>
      <c r="K28" s="686">
        <v>113.643</v>
      </c>
      <c r="L28" s="686">
        <v>118.01</v>
      </c>
      <c r="M28" s="42">
        <v>129.887</v>
      </c>
      <c r="N28" s="42">
        <v>134.18</v>
      </c>
      <c r="O28" s="686">
        <v>135.45699999999999</v>
      </c>
      <c r="P28" s="686">
        <f t="shared" si="2"/>
        <v>14.784340310143198</v>
      </c>
      <c r="Q28" s="687">
        <f t="shared" si="3"/>
        <v>17.446999999999989</v>
      </c>
    </row>
    <row r="29" spans="1:20" s="640" customFormat="1">
      <c r="A29" s="649" t="s">
        <v>80</v>
      </c>
      <c r="B29" s="42">
        <v>72.844999999999999</v>
      </c>
      <c r="C29" s="42">
        <v>88.313999999999993</v>
      </c>
      <c r="D29" s="42">
        <v>97.478999999999999</v>
      </c>
      <c r="E29" s="42">
        <v>104.73399999999999</v>
      </c>
      <c r="F29" s="42">
        <v>99.19</v>
      </c>
      <c r="G29" s="42">
        <v>101.15300000000001</v>
      </c>
      <c r="H29" s="42">
        <v>94.132999999999996</v>
      </c>
      <c r="I29" s="42">
        <v>103.524</v>
      </c>
      <c r="J29" s="42">
        <v>107.727</v>
      </c>
      <c r="K29" s="686">
        <v>107.268</v>
      </c>
      <c r="L29" s="686">
        <v>101.46299999999999</v>
      </c>
      <c r="M29" s="42">
        <v>103.318</v>
      </c>
      <c r="N29" s="42">
        <v>104.911</v>
      </c>
      <c r="O29" s="686">
        <v>106.518</v>
      </c>
      <c r="P29" s="686">
        <f t="shared" si="2"/>
        <v>4.9821117057449582</v>
      </c>
      <c r="Q29" s="686">
        <f t="shared" si="3"/>
        <v>5.0550000000000068</v>
      </c>
      <c r="T29" s="641"/>
    </row>
    <row r="30" spans="1:20">
      <c r="A30" s="224" t="s">
        <v>808</v>
      </c>
      <c r="B30" s="232">
        <v>3481.9669999999992</v>
      </c>
      <c r="C30" s="232">
        <v>3583.8940000000002</v>
      </c>
      <c r="D30" s="232">
        <v>6267.8220000000001</v>
      </c>
      <c r="E30" s="232">
        <v>6635.8509999999997</v>
      </c>
      <c r="F30" s="232">
        <v>7020.6279999999997</v>
      </c>
      <c r="G30" s="232">
        <v>7081.6054999999997</v>
      </c>
      <c r="H30" s="232">
        <v>6892.335</v>
      </c>
      <c r="I30" s="232">
        <v>7672.134</v>
      </c>
      <c r="J30" s="232">
        <v>9166.0445</v>
      </c>
      <c r="K30" s="232">
        <v>8532.8040000000001</v>
      </c>
      <c r="L30" s="232">
        <v>8782.0670000000009</v>
      </c>
      <c r="M30" s="232"/>
      <c r="N30" s="232"/>
      <c r="O30" s="232"/>
      <c r="P30" s="232"/>
      <c r="Q30" s="232"/>
    </row>
    <row r="31" spans="1:20" ht="57">
      <c r="A31" s="833" t="s">
        <v>7252</v>
      </c>
      <c r="B31" s="645"/>
      <c r="C31" s="645"/>
      <c r="D31" s="645"/>
      <c r="E31" s="645"/>
      <c r="F31" s="645"/>
      <c r="G31" s="645"/>
      <c r="H31" s="645"/>
      <c r="I31" s="645"/>
      <c r="J31" s="645"/>
      <c r="K31" s="645"/>
      <c r="L31" s="645"/>
      <c r="M31" s="645"/>
      <c r="N31" s="645"/>
      <c r="O31" s="645"/>
      <c r="P31" s="645"/>
      <c r="Q31" s="645"/>
    </row>
    <row r="32" spans="1:20" ht="15">
      <c r="B32" s="229"/>
      <c r="C32" s="229"/>
      <c r="D32" s="229"/>
      <c r="E32" s="229"/>
      <c r="F32" s="229"/>
      <c r="G32" s="229"/>
      <c r="H32" s="229"/>
      <c r="I32" s="229"/>
      <c r="J32" s="229"/>
      <c r="K32" s="229"/>
      <c r="L32" s="229"/>
      <c r="M32" s="645"/>
      <c r="N32" s="645"/>
      <c r="O32" s="645"/>
      <c r="P32" s="645"/>
      <c r="Q32" s="646"/>
    </row>
    <row r="33" spans="1:16" ht="25.5">
      <c r="A33" s="980" t="s">
        <v>7247</v>
      </c>
      <c r="B33" s="981"/>
      <c r="C33" s="981"/>
      <c r="D33" s="981"/>
      <c r="E33" s="981"/>
      <c r="F33" s="981"/>
      <c r="G33" s="981"/>
      <c r="H33" s="981"/>
      <c r="I33" s="981"/>
      <c r="J33" s="982"/>
      <c r="K33" s="323" t="s">
        <v>3966</v>
      </c>
      <c r="L33" s="323" t="s">
        <v>3967</v>
      </c>
      <c r="N33" s="227"/>
      <c r="O33" s="227"/>
      <c r="P33" s="227"/>
    </row>
    <row r="34" spans="1:16" s="306" customFormat="1" ht="23.25" customHeight="1">
      <c r="A34" s="683" t="s">
        <v>6787</v>
      </c>
      <c r="B34" s="324" t="s">
        <v>942</v>
      </c>
      <c r="C34" s="324" t="s">
        <v>943</v>
      </c>
      <c r="D34" s="324" t="s">
        <v>944</v>
      </c>
      <c r="E34" s="324" t="s">
        <v>945</v>
      </c>
      <c r="F34" s="324" t="s">
        <v>946</v>
      </c>
      <c r="G34" s="324" t="s">
        <v>947</v>
      </c>
      <c r="H34" s="324" t="s">
        <v>928</v>
      </c>
      <c r="I34" s="324" t="s">
        <v>63</v>
      </c>
      <c r="J34" s="324" t="s">
        <v>938</v>
      </c>
      <c r="K34" s="684" t="s">
        <v>3968</v>
      </c>
      <c r="L34" s="684" t="s">
        <v>3969</v>
      </c>
    </row>
    <row r="35" spans="1:16">
      <c r="A35" s="648" t="s">
        <v>409</v>
      </c>
      <c r="B35" s="661"/>
      <c r="C35" s="661"/>
      <c r="D35" s="661">
        <v>1603.6407061266875</v>
      </c>
      <c r="E35" s="661">
        <v>1818.0083160083159</v>
      </c>
      <c r="F35" s="661">
        <v>1953.6004098360656</v>
      </c>
      <c r="G35" s="661">
        <v>2126.3488132094944</v>
      </c>
      <c r="H35" s="661">
        <v>2179.6182572614107</v>
      </c>
      <c r="I35" s="661">
        <v>2002.4059999999999</v>
      </c>
      <c r="J35" s="661">
        <v>1929</v>
      </c>
      <c r="K35" s="685">
        <v>1690.5472636815923</v>
      </c>
      <c r="L35" s="685">
        <v>1706.3198857199152</v>
      </c>
    </row>
    <row r="36" spans="1:16">
      <c r="A36" s="649" t="s">
        <v>695</v>
      </c>
      <c r="B36" s="661"/>
      <c r="C36" s="661"/>
      <c r="D36" s="661"/>
      <c r="E36" s="661"/>
      <c r="F36" s="661"/>
      <c r="G36" s="661"/>
      <c r="H36" s="661"/>
      <c r="I36" s="42">
        <v>515.06015400000001</v>
      </c>
      <c r="J36" s="42">
        <v>1019.495</v>
      </c>
      <c r="K36" s="686">
        <v>1021.974129353234</v>
      </c>
      <c r="L36" s="686">
        <v>1020.962514161864</v>
      </c>
    </row>
    <row r="37" spans="1:16">
      <c r="A37" s="649" t="s">
        <v>697</v>
      </c>
      <c r="B37" s="661"/>
      <c r="C37" s="661"/>
      <c r="D37" s="661"/>
      <c r="E37" s="661"/>
      <c r="F37" s="661"/>
      <c r="G37" s="661"/>
      <c r="H37" s="661"/>
      <c r="I37" s="42">
        <v>409.45486999999997</v>
      </c>
      <c r="J37" s="42">
        <v>923.70899999999995</v>
      </c>
      <c r="K37" s="686">
        <v>889.56815920398014</v>
      </c>
      <c r="L37" s="686">
        <v>888.68725678537999</v>
      </c>
    </row>
    <row r="38" spans="1:16">
      <c r="A38" s="649" t="s">
        <v>540</v>
      </c>
      <c r="B38" s="42">
        <v>808.75867865168539</v>
      </c>
      <c r="C38" s="42">
        <v>811.58489640591961</v>
      </c>
      <c r="D38" s="42">
        <v>858.17611422637594</v>
      </c>
      <c r="E38" s="42">
        <v>807.44331392931383</v>
      </c>
      <c r="F38" s="42">
        <v>900.5722397540984</v>
      </c>
      <c r="G38" s="42">
        <v>950.24679463364293</v>
      </c>
      <c r="H38" s="42">
        <v>871.73114107883805</v>
      </c>
      <c r="I38" s="42">
        <v>855.63205400000004</v>
      </c>
      <c r="J38" s="42">
        <v>853.09100000000001</v>
      </c>
      <c r="K38" s="686">
        <v>841.98407960199006</v>
      </c>
      <c r="L38" s="686">
        <v>855.69676370622142</v>
      </c>
    </row>
    <row r="39" spans="1:16">
      <c r="A39" s="649" t="s">
        <v>84</v>
      </c>
      <c r="B39" s="42">
        <v>806.26057528089893</v>
      </c>
      <c r="C39" s="42">
        <v>775.24573995771664</v>
      </c>
      <c r="D39" s="42">
        <v>766.34257736240909</v>
      </c>
      <c r="E39" s="42">
        <v>776.53399792099788</v>
      </c>
      <c r="F39" s="42">
        <v>811.66412500000001</v>
      </c>
      <c r="G39" s="42">
        <v>782.95441073271411</v>
      </c>
      <c r="H39" s="42">
        <v>792.30918879668036</v>
      </c>
      <c r="I39" s="42">
        <v>801.43780600000002</v>
      </c>
      <c r="J39" s="42">
        <v>793.54899999999998</v>
      </c>
      <c r="K39" s="686">
        <v>830.40895522388075</v>
      </c>
      <c r="L39" s="686">
        <v>826.70902911186636</v>
      </c>
    </row>
    <row r="40" spans="1:16">
      <c r="A40" s="649" t="s">
        <v>713</v>
      </c>
      <c r="B40" s="42">
        <v>740.70823820224712</v>
      </c>
      <c r="C40" s="42">
        <v>757.0142854122621</v>
      </c>
      <c r="D40" s="42">
        <v>843.44207061266877</v>
      </c>
      <c r="E40" s="42">
        <v>924.06357380457382</v>
      </c>
      <c r="F40" s="42">
        <v>921.29417213114755</v>
      </c>
      <c r="G40" s="42">
        <v>896.02700103199174</v>
      </c>
      <c r="H40" s="42">
        <v>860.97455601659738</v>
      </c>
      <c r="I40" s="42">
        <v>757.04791599999999</v>
      </c>
      <c r="J40" s="42">
        <v>758.03</v>
      </c>
      <c r="K40" s="686">
        <v>760.30348258706476</v>
      </c>
      <c r="L40" s="686">
        <v>779.60888626176052</v>
      </c>
    </row>
    <row r="41" spans="1:16">
      <c r="A41" s="649" t="s">
        <v>730</v>
      </c>
      <c r="B41" s="42">
        <v>466.22798651685395</v>
      </c>
      <c r="C41" s="42">
        <v>453.81170190274838</v>
      </c>
      <c r="D41" s="42">
        <v>476.66502180685359</v>
      </c>
      <c r="E41" s="42">
        <v>459.33810810810809</v>
      </c>
      <c r="F41" s="42">
        <v>443.98150819672134</v>
      </c>
      <c r="G41" s="42">
        <v>462.00390918472652</v>
      </c>
      <c r="H41" s="42">
        <v>531.68640456431535</v>
      </c>
      <c r="I41" s="42">
        <v>455.522424</v>
      </c>
      <c r="J41" s="42">
        <v>471.86599999999999</v>
      </c>
      <c r="K41" s="686">
        <v>466.42189054726373</v>
      </c>
      <c r="L41" s="686">
        <v>461.33885030294073</v>
      </c>
    </row>
    <row r="42" spans="1:16">
      <c r="A42" s="649" t="s">
        <v>498</v>
      </c>
      <c r="B42" s="661"/>
      <c r="C42" s="661"/>
      <c r="D42" s="661"/>
      <c r="E42" s="661"/>
      <c r="F42" s="661"/>
      <c r="G42" s="661"/>
      <c r="H42" s="661"/>
      <c r="I42" s="42">
        <v>18.299568000000001</v>
      </c>
      <c r="J42" s="42">
        <v>143.315</v>
      </c>
      <c r="K42" s="686">
        <v>221.27661691542292</v>
      </c>
      <c r="L42" s="686">
        <v>386.8804492389537</v>
      </c>
    </row>
    <row r="43" spans="1:16">
      <c r="A43" s="649" t="s">
        <v>410</v>
      </c>
      <c r="B43" s="661"/>
      <c r="C43" s="661"/>
      <c r="D43" s="42">
        <v>1131.1111111111111</v>
      </c>
      <c r="E43" s="42">
        <v>1227.5259875259876</v>
      </c>
      <c r="F43" s="42">
        <v>1011.7418032786886</v>
      </c>
      <c r="G43" s="42">
        <v>871.97110423116612</v>
      </c>
      <c r="H43" s="42">
        <v>823.69294605809125</v>
      </c>
      <c r="I43" s="42">
        <v>712.6</v>
      </c>
      <c r="J43" s="42">
        <v>650</v>
      </c>
      <c r="K43" s="686">
        <v>358.20895522388065</v>
      </c>
      <c r="L43" s="686">
        <v>275.84848037042508</v>
      </c>
    </row>
    <row r="44" spans="1:16">
      <c r="A44" s="649" t="s">
        <v>83</v>
      </c>
      <c r="B44" s="689">
        <v>200.44305617977528</v>
      </c>
      <c r="C44" s="689">
        <v>193.3683467230444</v>
      </c>
      <c r="D44" s="689">
        <v>174.50401661474558</v>
      </c>
      <c r="E44" s="689">
        <v>242.44167359667358</v>
      </c>
      <c r="F44" s="689">
        <v>220.22177049180328</v>
      </c>
      <c r="G44" s="689">
        <v>266.68973581011352</v>
      </c>
      <c r="H44" s="689">
        <v>203.40569294605808</v>
      </c>
      <c r="I44" s="42">
        <v>215.99415000000002</v>
      </c>
      <c r="J44" s="42">
        <v>219.15600000000001</v>
      </c>
      <c r="K44" s="686">
        <v>241.32636815920398</v>
      </c>
      <c r="L44" s="686">
        <v>253.99536968622235</v>
      </c>
    </row>
    <row r="45" spans="1:16">
      <c r="A45" s="649" t="s">
        <v>573</v>
      </c>
      <c r="B45" s="42">
        <v>74.690316853932572</v>
      </c>
      <c r="C45" s="42">
        <v>47.746997885835093</v>
      </c>
      <c r="D45" s="42">
        <v>78.79827414330218</v>
      </c>
      <c r="E45" s="42">
        <v>68.637750519750512</v>
      </c>
      <c r="F45" s="42">
        <v>276.56014344262292</v>
      </c>
      <c r="G45" s="42">
        <v>280.78625180598556</v>
      </c>
      <c r="H45" s="42">
        <v>178.05812655601659</v>
      </c>
      <c r="I45" s="42">
        <v>201.99155999999999</v>
      </c>
      <c r="J45" s="42">
        <v>259.99799999999999</v>
      </c>
      <c r="K45" s="686">
        <v>237.80796019900501</v>
      </c>
      <c r="L45" s="686">
        <v>226.90704891384661</v>
      </c>
    </row>
    <row r="46" spans="1:16">
      <c r="A46" s="649" t="s">
        <v>703</v>
      </c>
      <c r="B46" s="42">
        <v>195.65502471910114</v>
      </c>
      <c r="C46" s="42">
        <v>187.47341649048627</v>
      </c>
      <c r="D46" s="42">
        <v>188.42619730010387</v>
      </c>
      <c r="E46" s="42">
        <v>195.1586424116424</v>
      </c>
      <c r="F46" s="42">
        <v>196.92459016393445</v>
      </c>
      <c r="G46" s="42">
        <v>201.01823013415893</v>
      </c>
      <c r="H46" s="42">
        <v>203.1142323651452</v>
      </c>
      <c r="I46" s="42">
        <v>198.93348800000001</v>
      </c>
      <c r="J46" s="42">
        <v>198.3475</v>
      </c>
      <c r="K46" s="686">
        <v>200.71840796019904</v>
      </c>
      <c r="L46" s="686">
        <v>202.40677799123196</v>
      </c>
    </row>
    <row r="47" spans="1:16">
      <c r="A47" s="649" t="s">
        <v>85</v>
      </c>
      <c r="B47" s="42">
        <v>149.33945617977531</v>
      </c>
      <c r="C47" s="42">
        <v>125.04505073995772</v>
      </c>
      <c r="D47" s="42">
        <v>117.75818068535825</v>
      </c>
      <c r="E47" s="42">
        <v>119.74516008316009</v>
      </c>
      <c r="F47" s="42">
        <v>136.80313729508197</v>
      </c>
      <c r="G47" s="42">
        <v>133.21722394220848</v>
      </c>
      <c r="H47" s="42">
        <v>128.05046058091284</v>
      </c>
      <c r="I47" s="42">
        <v>145.18614199999999</v>
      </c>
      <c r="J47" s="42">
        <v>151.108</v>
      </c>
      <c r="K47" s="686">
        <v>183.46368159203982</v>
      </c>
      <c r="L47" s="686">
        <v>189.4704694350032</v>
      </c>
    </row>
    <row r="48" spans="1:16">
      <c r="A48" s="649" t="s">
        <v>403</v>
      </c>
      <c r="B48" s="42">
        <v>204.59969887640449</v>
      </c>
      <c r="C48" s="42">
        <v>185.77746723044399</v>
      </c>
      <c r="D48" s="42">
        <v>174.92474766355139</v>
      </c>
      <c r="E48" s="42">
        <v>164.70541580041581</v>
      </c>
      <c r="F48" s="42">
        <v>153.42073565573773</v>
      </c>
      <c r="G48" s="42">
        <v>157.43805985552117</v>
      </c>
      <c r="H48" s="42">
        <v>148.84976348547718</v>
      </c>
      <c r="I48" s="42">
        <v>152.205252</v>
      </c>
      <c r="J48" s="42">
        <v>160.768</v>
      </c>
      <c r="K48" s="686">
        <v>166.50845771144282</v>
      </c>
      <c r="L48" s="686">
        <v>181.59795083986009</v>
      </c>
    </row>
    <row r="49" spans="1:12">
      <c r="A49" s="649" t="s">
        <v>635</v>
      </c>
      <c r="B49" s="42">
        <v>119.08312359550563</v>
      </c>
      <c r="C49" s="42">
        <v>115.24061310782241</v>
      </c>
      <c r="D49" s="42">
        <v>0</v>
      </c>
      <c r="E49" s="42">
        <v>0</v>
      </c>
      <c r="F49" s="42">
        <v>83.546926229508202</v>
      </c>
      <c r="G49" s="42">
        <v>105.16181630546954</v>
      </c>
      <c r="H49" s="42">
        <v>158.40248962655599</v>
      </c>
      <c r="I49" s="42">
        <v>152.69999999999999</v>
      </c>
      <c r="J49" s="42">
        <v>421.267</v>
      </c>
      <c r="K49" s="686">
        <v>160.02189054726369</v>
      </c>
      <c r="L49" s="686">
        <v>179.20792079207922</v>
      </c>
    </row>
    <row r="50" spans="1:12">
      <c r="A50" s="649" t="s">
        <v>6817</v>
      </c>
      <c r="B50" s="42">
        <v>133.6565370786517</v>
      </c>
      <c r="C50" s="42">
        <v>109.31985623678646</v>
      </c>
      <c r="D50" s="42">
        <v>108.96194184839045</v>
      </c>
      <c r="E50" s="42">
        <v>107.70482328482329</v>
      </c>
      <c r="F50" s="42">
        <v>108.95520491803279</v>
      </c>
      <c r="G50" s="42">
        <v>99.573847265221886</v>
      </c>
      <c r="H50" s="42">
        <v>99.120885892116178</v>
      </c>
      <c r="I50" s="42">
        <v>110.37359599999999</v>
      </c>
      <c r="J50" s="42">
        <v>105.61799999999999</v>
      </c>
      <c r="K50" s="686">
        <v>113.07761194029852</v>
      </c>
      <c r="L50" s="686">
        <v>116.26028274469239</v>
      </c>
    </row>
    <row r="51" spans="1:12">
      <c r="A51" s="649" t="s">
        <v>80</v>
      </c>
      <c r="B51" s="42">
        <v>83.321584269662921</v>
      </c>
      <c r="C51" s="42">
        <v>95.035572938689214</v>
      </c>
      <c r="D51" s="42">
        <v>103.04633644859813</v>
      </c>
      <c r="E51" s="42">
        <v>110.8307817047817</v>
      </c>
      <c r="F51" s="42">
        <v>103.45842213114754</v>
      </c>
      <c r="G51" s="42">
        <v>106.26806398348813</v>
      </c>
      <c r="H51" s="42">
        <v>99.406010373443962</v>
      </c>
      <c r="I51" s="42">
        <v>105.387432</v>
      </c>
      <c r="J51" s="42">
        <v>107.727</v>
      </c>
      <c r="K51" s="686">
        <v>106.73432835820897</v>
      </c>
      <c r="L51" s="686">
        <v>99.95862272794443</v>
      </c>
    </row>
    <row r="52" spans="1:12">
      <c r="A52" s="224" t="s">
        <v>808</v>
      </c>
      <c r="B52" s="232">
        <v>3982.7442764044945</v>
      </c>
      <c r="C52" s="232">
        <v>3856.6639450317125</v>
      </c>
      <c r="D52" s="232">
        <v>6625.7972959501567</v>
      </c>
      <c r="E52" s="232">
        <v>7022.137544698543</v>
      </c>
      <c r="F52" s="232">
        <v>7322.74518852459</v>
      </c>
      <c r="G52" s="232">
        <v>7439.7052621259036</v>
      </c>
      <c r="H52" s="232">
        <v>7278.4201556016606</v>
      </c>
      <c r="I52" s="232">
        <v>7810.2324120000012</v>
      </c>
      <c r="J52" s="232">
        <v>9166.0445</v>
      </c>
      <c r="K52" s="232">
        <v>8490.35223880597</v>
      </c>
      <c r="L52" s="232">
        <v>8651.8565587902085</v>
      </c>
    </row>
    <row r="54" spans="1:12" s="306" customFormat="1" ht="15">
      <c r="A54" s="716" t="s">
        <v>7254</v>
      </c>
      <c r="B54" s="618"/>
      <c r="C54" s="618"/>
      <c r="D54" s="618"/>
      <c r="E54" s="618"/>
      <c r="F54" s="618"/>
      <c r="G54" s="618"/>
      <c r="H54" s="618"/>
      <c r="I54" s="618"/>
      <c r="J54" s="618"/>
      <c r="K54" s="618"/>
      <c r="L54" s="619"/>
    </row>
    <row r="55" spans="1:12" ht="23.25" customHeight="1">
      <c r="A55" s="690"/>
      <c r="B55" s="398" t="s">
        <v>22</v>
      </c>
      <c r="C55" s="398" t="s">
        <v>23</v>
      </c>
      <c r="D55" s="398" t="s">
        <v>24</v>
      </c>
      <c r="E55" s="398" t="s">
        <v>25</v>
      </c>
      <c r="F55" s="398" t="s">
        <v>26</v>
      </c>
      <c r="G55" s="398" t="s">
        <v>27</v>
      </c>
      <c r="H55" s="398" t="s">
        <v>62</v>
      </c>
      <c r="I55" s="398" t="s">
        <v>63</v>
      </c>
      <c r="J55" s="398" t="s">
        <v>938</v>
      </c>
      <c r="K55" s="398" t="s">
        <v>3968</v>
      </c>
      <c r="L55" s="691" t="s">
        <v>3969</v>
      </c>
    </row>
    <row r="56" spans="1:12">
      <c r="A56" s="829" t="s">
        <v>7263</v>
      </c>
      <c r="B56" s="830">
        <v>31</v>
      </c>
      <c r="C56" s="830">
        <v>43</v>
      </c>
      <c r="D56" s="830">
        <v>50</v>
      </c>
      <c r="E56" s="830">
        <v>57</v>
      </c>
      <c r="F56" s="830">
        <v>53</v>
      </c>
      <c r="G56" s="830">
        <v>53</v>
      </c>
      <c r="H56" s="830">
        <v>60</v>
      </c>
      <c r="I56" s="830">
        <v>65</v>
      </c>
      <c r="J56" s="830">
        <v>63</v>
      </c>
      <c r="K56" s="830">
        <v>53</v>
      </c>
      <c r="L56" s="747">
        <v>38</v>
      </c>
    </row>
    <row r="57" spans="1:12">
      <c r="A57" s="829" t="s">
        <v>7264</v>
      </c>
      <c r="B57" s="830">
        <v>49</v>
      </c>
      <c r="C57" s="830">
        <v>65</v>
      </c>
      <c r="D57" s="830">
        <v>69</v>
      </c>
      <c r="E57" s="830">
        <v>73</v>
      </c>
      <c r="F57" s="830">
        <v>76</v>
      </c>
      <c r="G57" s="830">
        <v>58</v>
      </c>
      <c r="H57" s="830">
        <v>54</v>
      </c>
      <c r="I57" s="830">
        <v>73</v>
      </c>
      <c r="J57" s="830">
        <v>67</v>
      </c>
      <c r="K57" s="830">
        <v>67</v>
      </c>
      <c r="L57" s="747">
        <v>59</v>
      </c>
    </row>
    <row r="58" spans="1:12">
      <c r="A58" s="829" t="s">
        <v>7265</v>
      </c>
      <c r="B58" s="830">
        <v>41</v>
      </c>
      <c r="C58" s="830">
        <v>42</v>
      </c>
      <c r="D58" s="830">
        <v>35</v>
      </c>
      <c r="E58" s="830">
        <v>39</v>
      </c>
      <c r="F58" s="830">
        <v>32</v>
      </c>
      <c r="G58" s="830">
        <v>25</v>
      </c>
      <c r="H58" s="830">
        <v>21</v>
      </c>
      <c r="I58" s="830">
        <v>23</v>
      </c>
      <c r="J58" s="830">
        <v>26</v>
      </c>
      <c r="K58" s="830">
        <v>24</v>
      </c>
      <c r="L58" s="747">
        <v>25</v>
      </c>
    </row>
    <row r="59" spans="1:12">
      <c r="A59" s="829" t="s">
        <v>7266</v>
      </c>
      <c r="B59" s="830">
        <v>22</v>
      </c>
      <c r="C59" s="830">
        <v>24</v>
      </c>
      <c r="D59" s="830">
        <v>23</v>
      </c>
      <c r="E59" s="830">
        <v>20</v>
      </c>
      <c r="F59" s="830">
        <v>18</v>
      </c>
      <c r="G59" s="830">
        <v>19</v>
      </c>
      <c r="H59" s="830">
        <v>18</v>
      </c>
      <c r="I59" s="830">
        <v>22</v>
      </c>
      <c r="J59" s="830">
        <v>18</v>
      </c>
      <c r="K59" s="830">
        <v>17</v>
      </c>
      <c r="L59" s="747">
        <v>17</v>
      </c>
    </row>
    <row r="60" spans="1:12">
      <c r="A60" s="700" t="s">
        <v>808</v>
      </c>
      <c r="B60" s="701">
        <v>143</v>
      </c>
      <c r="C60" s="701">
        <v>174</v>
      </c>
      <c r="D60" s="701">
        <v>177</v>
      </c>
      <c r="E60" s="701">
        <v>189</v>
      </c>
      <c r="F60" s="701">
        <v>179</v>
      </c>
      <c r="G60" s="701">
        <v>155</v>
      </c>
      <c r="H60" s="701">
        <v>153</v>
      </c>
      <c r="I60" s="701">
        <v>183</v>
      </c>
      <c r="J60" s="701">
        <v>174</v>
      </c>
      <c r="K60" s="701">
        <v>161</v>
      </c>
      <c r="L60" s="702">
        <v>139</v>
      </c>
    </row>
    <row r="61" spans="1:12" ht="12.75" customHeight="1">
      <c r="B61" s="441"/>
      <c r="C61" s="441"/>
      <c r="D61" s="441"/>
      <c r="E61" s="441"/>
      <c r="F61" s="441"/>
      <c r="G61" s="441"/>
      <c r="H61" s="441"/>
      <c r="I61" s="441"/>
      <c r="J61" s="441"/>
    </row>
    <row r="62" spans="1:12" ht="15">
      <c r="A62" s="716" t="s">
        <v>7255</v>
      </c>
      <c r="B62" s="620"/>
      <c r="C62" s="620"/>
      <c r="D62" s="620"/>
      <c r="E62" s="620"/>
      <c r="F62" s="620"/>
      <c r="G62" s="620"/>
      <c r="H62" s="620"/>
      <c r="I62" s="620"/>
      <c r="J62" s="620"/>
      <c r="K62" s="620"/>
      <c r="L62" s="621"/>
    </row>
    <row r="63" spans="1:12" ht="23.25" customHeight="1">
      <c r="A63" s="690"/>
      <c r="B63" s="398" t="s">
        <v>22</v>
      </c>
      <c r="C63" s="398" t="s">
        <v>23</v>
      </c>
      <c r="D63" s="398" t="s">
        <v>24</v>
      </c>
      <c r="E63" s="398" t="s">
        <v>25</v>
      </c>
      <c r="F63" s="398" t="s">
        <v>26</v>
      </c>
      <c r="G63" s="398" t="s">
        <v>27</v>
      </c>
      <c r="H63" s="398" t="s">
        <v>62</v>
      </c>
      <c r="I63" s="398" t="s">
        <v>63</v>
      </c>
      <c r="J63" s="398" t="s">
        <v>938</v>
      </c>
      <c r="K63" s="398" t="s">
        <v>3968</v>
      </c>
      <c r="L63" s="691" t="s">
        <v>3969</v>
      </c>
    </row>
    <row r="64" spans="1:12">
      <c r="A64" s="692" t="s">
        <v>7263</v>
      </c>
      <c r="B64" s="831">
        <v>11.727767999999999</v>
      </c>
      <c r="C64" s="831">
        <v>14.715605999999998</v>
      </c>
      <c r="D64" s="831">
        <v>17.721200999999994</v>
      </c>
      <c r="E64" s="831">
        <v>17.616104999999994</v>
      </c>
      <c r="F64" s="831">
        <v>16.745359999999998</v>
      </c>
      <c r="G64" s="831">
        <v>16.601323999999998</v>
      </c>
      <c r="H64" s="831">
        <v>22.129757999999999</v>
      </c>
      <c r="I64" s="831">
        <v>20.450467999999997</v>
      </c>
      <c r="J64" s="831">
        <v>16.038911000000002</v>
      </c>
      <c r="K64" s="831">
        <v>18.804534999999994</v>
      </c>
      <c r="L64" s="832">
        <v>14.331999999999999</v>
      </c>
    </row>
    <row r="65" spans="1:12">
      <c r="A65" s="692" t="s">
        <v>7264</v>
      </c>
      <c r="B65" s="831">
        <v>193.34700000000001</v>
      </c>
      <c r="C65" s="831">
        <v>259.02400000000011</v>
      </c>
      <c r="D65" s="831">
        <v>267.92900000000009</v>
      </c>
      <c r="E65" s="831">
        <v>223.83781199999999</v>
      </c>
      <c r="F65" s="831">
        <v>269.79464800000005</v>
      </c>
      <c r="G65" s="831">
        <v>223.58625700999991</v>
      </c>
      <c r="H65" s="831">
        <v>198.95319878000004</v>
      </c>
      <c r="I65" s="831">
        <v>251.53818269999994</v>
      </c>
      <c r="J65" s="831">
        <v>226.63279999999997</v>
      </c>
      <c r="K65" s="831">
        <v>234.20271000000002</v>
      </c>
      <c r="L65" s="832">
        <v>190.83600000000004</v>
      </c>
    </row>
    <row r="66" spans="1:12">
      <c r="A66" s="692" t="s">
        <v>7265</v>
      </c>
      <c r="B66" s="831">
        <v>1220.6364390000001</v>
      </c>
      <c r="C66" s="831">
        <v>1159.6880000000003</v>
      </c>
      <c r="D66" s="831">
        <v>970.10399999999993</v>
      </c>
      <c r="E66" s="831">
        <v>1071.9919999999997</v>
      </c>
      <c r="F66" s="831">
        <v>964.71900000000005</v>
      </c>
      <c r="G66" s="831">
        <v>758.34331840000004</v>
      </c>
      <c r="H66" s="831">
        <v>770.57199999999989</v>
      </c>
      <c r="I66" s="831">
        <v>594.99400000000014</v>
      </c>
      <c r="J66" s="831">
        <v>775.30236531999992</v>
      </c>
      <c r="K66" s="831">
        <v>610.4357564500001</v>
      </c>
      <c r="L66" s="832">
        <v>648.58975644999987</v>
      </c>
    </row>
    <row r="67" spans="1:12">
      <c r="A67" s="692" t="s">
        <v>7266</v>
      </c>
      <c r="B67" s="831">
        <v>6892.1909999999998</v>
      </c>
      <c r="C67" s="831">
        <v>7436.8130720000008</v>
      </c>
      <c r="D67" s="831">
        <v>9016.3766570000007</v>
      </c>
      <c r="E67" s="831">
        <v>8613.2489999999998</v>
      </c>
      <c r="F67" s="831">
        <v>8684.8779999999988</v>
      </c>
      <c r="G67" s="831">
        <v>8886.9465000000018</v>
      </c>
      <c r="H67" s="831">
        <v>8649.2219999999998</v>
      </c>
      <c r="I67" s="831">
        <v>8659.8330000000005</v>
      </c>
      <c r="J67" s="831">
        <v>9267.8014999999996</v>
      </c>
      <c r="K67" s="831">
        <v>8532.8040000000001</v>
      </c>
      <c r="L67" s="832">
        <v>8782.0670000000009</v>
      </c>
    </row>
    <row r="68" spans="1:12">
      <c r="A68" s="695" t="s">
        <v>808</v>
      </c>
      <c r="B68" s="698">
        <v>8317.9022069999992</v>
      </c>
      <c r="C68" s="698">
        <v>8870.2406780000019</v>
      </c>
      <c r="D68" s="698">
        <v>10272.130858</v>
      </c>
      <c r="E68" s="698">
        <v>9926.6949169999989</v>
      </c>
      <c r="F68" s="698">
        <v>9936.1370079999979</v>
      </c>
      <c r="G68" s="698">
        <v>9885.4773994100015</v>
      </c>
      <c r="H68" s="698">
        <v>9640.8769567799991</v>
      </c>
      <c r="I68" s="698">
        <v>9526.8156507000003</v>
      </c>
      <c r="J68" s="698">
        <v>10285.77557632</v>
      </c>
      <c r="K68" s="698">
        <v>9396.2470014499995</v>
      </c>
      <c r="L68" s="699">
        <v>9635.8247564500016</v>
      </c>
    </row>
    <row r="69" spans="1:12" ht="12.75" customHeight="1">
      <c r="B69" s="441"/>
      <c r="C69" s="441"/>
      <c r="D69" s="441"/>
      <c r="E69" s="441"/>
      <c r="F69" s="441"/>
      <c r="G69" s="441"/>
      <c r="H69" s="441"/>
      <c r="I69" s="441"/>
      <c r="J69" s="441"/>
    </row>
    <row r="70" spans="1:12" ht="30">
      <c r="A70" s="716" t="s">
        <v>7256</v>
      </c>
      <c r="B70" s="337"/>
      <c r="C70" s="337"/>
      <c r="D70" s="337"/>
      <c r="E70" s="337"/>
      <c r="F70" s="337"/>
      <c r="G70" s="337"/>
      <c r="H70" s="337"/>
      <c r="I70" s="337"/>
      <c r="J70" s="337"/>
      <c r="K70" s="337"/>
      <c r="L70" s="338"/>
    </row>
    <row r="71" spans="1:12" ht="23.25" customHeight="1">
      <c r="A71" s="690"/>
      <c r="B71" s="398" t="s">
        <v>22</v>
      </c>
      <c r="C71" s="398" t="s">
        <v>23</v>
      </c>
      <c r="D71" s="398" t="s">
        <v>24</v>
      </c>
      <c r="E71" s="398" t="s">
        <v>25</v>
      </c>
      <c r="F71" s="398" t="s">
        <v>26</v>
      </c>
      <c r="G71" s="398" t="s">
        <v>27</v>
      </c>
      <c r="H71" s="398" t="s">
        <v>62</v>
      </c>
      <c r="I71" s="398" t="s">
        <v>63</v>
      </c>
      <c r="J71" s="398" t="s">
        <v>938</v>
      </c>
      <c r="K71" s="398" t="s">
        <v>3968</v>
      </c>
      <c r="L71" s="691" t="s">
        <v>3969</v>
      </c>
    </row>
    <row r="72" spans="1:12">
      <c r="A72" s="692" t="s">
        <v>7263</v>
      </c>
      <c r="B72" s="693">
        <v>1.4099430010286007E-3</v>
      </c>
      <c r="C72" s="693">
        <v>1.6589861013013647E-3</v>
      </c>
      <c r="D72" s="693">
        <v>1.7251728239227608E-3</v>
      </c>
      <c r="E72" s="693">
        <v>1.7746193619622042E-3</v>
      </c>
      <c r="F72" s="693">
        <v>1.6852988225220336E-3</v>
      </c>
      <c r="G72" s="693">
        <v>1.6793649238417987E-3</v>
      </c>
      <c r="H72" s="693">
        <v>2.2954092349905084E-3</v>
      </c>
      <c r="I72" s="693">
        <v>2.146621573232328E-3</v>
      </c>
      <c r="J72" s="693">
        <v>1.5593292776992841E-3</v>
      </c>
      <c r="K72" s="693">
        <v>2.0012814687713231E-3</v>
      </c>
      <c r="L72" s="694">
        <v>1.487366194617278E-3</v>
      </c>
    </row>
    <row r="73" spans="1:12">
      <c r="A73" s="692" t="s">
        <v>7264</v>
      </c>
      <c r="B73" s="693">
        <v>2.324468299678821E-2</v>
      </c>
      <c r="C73" s="693">
        <v>2.9201462440859405E-2</v>
      </c>
      <c r="D73" s="693">
        <v>2.6601024527713703E-2</v>
      </c>
      <c r="E73" s="693">
        <v>2.2859965909618016E-2</v>
      </c>
      <c r="F73" s="693">
        <v>2.7387158231674449E-2</v>
      </c>
      <c r="G73" s="693">
        <v>2.2732628822207664E-2</v>
      </c>
      <c r="H73" s="693">
        <v>2.0690073268847451E-2</v>
      </c>
      <c r="I73" s="693">
        <v>2.6472643960574957E-2</v>
      </c>
      <c r="J73" s="693">
        <v>2.2033613150354542E-2</v>
      </c>
      <c r="K73" s="693">
        <v>2.4925133403140481E-2</v>
      </c>
      <c r="L73" s="694">
        <v>1.9804843365614232E-2</v>
      </c>
    </row>
    <row r="74" spans="1:12">
      <c r="A74" s="692" t="s">
        <v>7265</v>
      </c>
      <c r="B74" s="693">
        <v>0.14674811131739005</v>
      </c>
      <c r="C74" s="693">
        <v>0.13073918082924876</v>
      </c>
      <c r="D74" s="693">
        <v>9.4440385681465192E-2</v>
      </c>
      <c r="E74" s="693">
        <v>0.1079908276584743</v>
      </c>
      <c r="F74" s="693">
        <v>9.7091958295589587E-2</v>
      </c>
      <c r="G74" s="693">
        <v>7.6712867549043259E-2</v>
      </c>
      <c r="H74" s="693">
        <v>7.99275837099125E-2</v>
      </c>
      <c r="I74" s="693">
        <v>6.2454656604621281E-2</v>
      </c>
      <c r="J74" s="693">
        <v>7.5376169698365539E-2</v>
      </c>
      <c r="K74" s="693">
        <v>6.4965912066360071E-2</v>
      </c>
      <c r="L74" s="694">
        <v>6.7310248249984897E-2</v>
      </c>
    </row>
    <row r="75" spans="1:12">
      <c r="A75" s="692" t="s">
        <v>7266</v>
      </c>
      <c r="B75" s="693">
        <v>0.82859726268479328</v>
      </c>
      <c r="C75" s="693">
        <v>0.83840037062859041</v>
      </c>
      <c r="D75" s="693">
        <v>0.8777513430894418</v>
      </c>
      <c r="E75" s="693">
        <v>0.86768547558053266</v>
      </c>
      <c r="F75" s="693">
        <v>0.8740698717225257</v>
      </c>
      <c r="G75" s="693">
        <v>0.89899011862901079</v>
      </c>
      <c r="H75" s="693">
        <v>0.89714058573451527</v>
      </c>
      <c r="I75" s="693">
        <v>0.90899554662461668</v>
      </c>
      <c r="J75" s="693">
        <v>0.90103088787358054</v>
      </c>
      <c r="K75" s="693">
        <v>0.90810767306172824</v>
      </c>
      <c r="L75" s="694">
        <v>0.91139754218978353</v>
      </c>
    </row>
    <row r="76" spans="1:12">
      <c r="A76" s="695" t="s">
        <v>808</v>
      </c>
      <c r="B76" s="696">
        <v>1.0000000000000002</v>
      </c>
      <c r="C76" s="696">
        <v>1</v>
      </c>
      <c r="D76" s="696">
        <v>1.0005179261225434</v>
      </c>
      <c r="E76" s="696">
        <v>1.0003108885105871</v>
      </c>
      <c r="F76" s="696">
        <v>1.0002342870723118</v>
      </c>
      <c r="G76" s="696">
        <v>1.0001149799241036</v>
      </c>
      <c r="H76" s="696">
        <v>1.0000536519482657</v>
      </c>
      <c r="I76" s="696">
        <v>1.0000694687630451</v>
      </c>
      <c r="J76" s="696">
        <v>0.99999999999999989</v>
      </c>
      <c r="K76" s="696">
        <v>1</v>
      </c>
      <c r="L76" s="697">
        <v>0.99999999999999989</v>
      </c>
    </row>
    <row r="77" spans="1:12" ht="12.75" customHeight="1">
      <c r="D77" s="441"/>
      <c r="E77" s="441"/>
      <c r="F77" s="441"/>
      <c r="G77" s="441"/>
    </row>
  </sheetData>
  <sortState ref="A7:Q24">
    <sortCondition descending="1" ref="K7:K24"/>
  </sortState>
  <mergeCells count="6">
    <mergeCell ref="A11:J11"/>
    <mergeCell ref="A33:J33"/>
    <mergeCell ref="A1:Q1"/>
    <mergeCell ref="Q11:Q12"/>
    <mergeCell ref="P11:P12"/>
    <mergeCell ref="M11:O11"/>
  </mergeCells>
  <conditionalFormatting sqref="B56:L56">
    <cfRule type="colorScale" priority="63">
      <colorScale>
        <cfvo type="min"/>
        <cfvo type="percentile" val="50"/>
        <cfvo type="max"/>
        <color theme="3" tint="0.59999389629810485"/>
        <color theme="6" tint="0.39997558519241921"/>
        <color theme="5" tint="-0.249977111117893"/>
      </colorScale>
    </cfRule>
  </conditionalFormatting>
  <conditionalFormatting sqref="B57:L57">
    <cfRule type="colorScale" priority="62">
      <colorScale>
        <cfvo type="min"/>
        <cfvo type="percentile" val="50"/>
        <cfvo type="max"/>
        <color theme="3" tint="0.59999389629810485"/>
        <color theme="6" tint="0.39997558519241921"/>
        <color theme="5" tint="-0.249977111117893"/>
      </colorScale>
    </cfRule>
  </conditionalFormatting>
  <conditionalFormatting sqref="B58:L58">
    <cfRule type="colorScale" priority="61">
      <colorScale>
        <cfvo type="min"/>
        <cfvo type="percentile" val="50"/>
        <cfvo type="max"/>
        <color theme="3" tint="0.59999389629810485"/>
        <color theme="6" tint="0.39997558519241921"/>
        <color theme="5" tint="-0.249977111117893"/>
      </colorScale>
    </cfRule>
  </conditionalFormatting>
  <conditionalFormatting sqref="B60:L60">
    <cfRule type="colorScale" priority="59">
      <colorScale>
        <cfvo type="min"/>
        <cfvo type="percentile" val="50"/>
        <cfvo type="max"/>
        <color theme="3" tint="0.59999389629810485"/>
        <color theme="6" tint="0.39997558519241921"/>
        <color theme="5" tint="-0.249977111117893"/>
      </colorScale>
    </cfRule>
  </conditionalFormatting>
  <conditionalFormatting sqref="B64:L64">
    <cfRule type="colorScale" priority="58">
      <colorScale>
        <cfvo type="min"/>
        <cfvo type="percentile" val="50"/>
        <cfvo type="max"/>
        <color theme="3" tint="0.59999389629810485"/>
        <color theme="6" tint="0.39997558519241921"/>
        <color theme="5" tint="-0.249977111117893"/>
      </colorScale>
    </cfRule>
  </conditionalFormatting>
  <conditionalFormatting sqref="B65:L65">
    <cfRule type="colorScale" priority="57">
      <colorScale>
        <cfvo type="min"/>
        <cfvo type="percentile" val="50"/>
        <cfvo type="max"/>
        <color theme="3" tint="0.59999389629810485"/>
        <color theme="6" tint="0.39997558519241921"/>
        <color theme="5" tint="-0.249977111117893"/>
      </colorScale>
    </cfRule>
  </conditionalFormatting>
  <conditionalFormatting sqref="B66:L66">
    <cfRule type="colorScale" priority="56">
      <colorScale>
        <cfvo type="min"/>
        <cfvo type="percentile" val="50"/>
        <cfvo type="max"/>
        <color theme="3" tint="0.59999389629810485"/>
        <color theme="6" tint="0.39997558519241921"/>
        <color theme="5" tint="-0.249977111117893"/>
      </colorScale>
    </cfRule>
  </conditionalFormatting>
  <conditionalFormatting sqref="B67:L67">
    <cfRule type="colorScale" priority="55">
      <colorScale>
        <cfvo type="min"/>
        <cfvo type="percentile" val="50"/>
        <cfvo type="max"/>
        <color theme="3" tint="0.59999389629810485"/>
        <color theme="6" tint="0.39997558519241921"/>
        <color theme="5" tint="-0.249977111117893"/>
      </colorScale>
    </cfRule>
  </conditionalFormatting>
  <conditionalFormatting sqref="B68:L68">
    <cfRule type="colorScale" priority="54">
      <colorScale>
        <cfvo type="min"/>
        <cfvo type="percentile" val="50"/>
        <cfvo type="max"/>
        <color theme="3" tint="0.59999389629810485"/>
        <color theme="6" tint="0.39997558519241921"/>
        <color theme="5" tint="-0.249977111117893"/>
      </colorScale>
    </cfRule>
  </conditionalFormatting>
  <conditionalFormatting sqref="B72:L72">
    <cfRule type="colorScale" priority="53">
      <colorScale>
        <cfvo type="min"/>
        <cfvo type="percentile" val="50"/>
        <cfvo type="max"/>
        <color theme="3" tint="0.59999389629810485"/>
        <color theme="6" tint="0.39997558519241921"/>
        <color theme="5" tint="-0.249977111117893"/>
      </colorScale>
    </cfRule>
  </conditionalFormatting>
  <conditionalFormatting sqref="B73:L73">
    <cfRule type="colorScale" priority="52">
      <colorScale>
        <cfvo type="min"/>
        <cfvo type="percentile" val="50"/>
        <cfvo type="max"/>
        <color theme="3" tint="0.59999389629810485"/>
        <color theme="6" tint="0.39997558519241921"/>
        <color theme="5" tint="-0.249977111117893"/>
      </colorScale>
    </cfRule>
  </conditionalFormatting>
  <conditionalFormatting sqref="B74:L74">
    <cfRule type="colorScale" priority="51">
      <colorScale>
        <cfvo type="min"/>
        <cfvo type="percentile" val="50"/>
        <cfvo type="max"/>
        <color theme="3" tint="0.59999389629810485"/>
        <color theme="6" tint="0.39997558519241921"/>
        <color theme="5" tint="-0.249977111117893"/>
      </colorScale>
    </cfRule>
  </conditionalFormatting>
  <conditionalFormatting sqref="B75:L75">
    <cfRule type="colorScale" priority="50">
      <colorScale>
        <cfvo type="min"/>
        <cfvo type="percentile" val="50"/>
        <cfvo type="max"/>
        <color theme="3" tint="0.59999389629810485"/>
        <color theme="6" tint="0.39997558519241921"/>
        <color theme="5" tint="-0.249977111117893"/>
      </colorScale>
    </cfRule>
  </conditionalFormatting>
  <conditionalFormatting sqref="B59:L59">
    <cfRule type="colorScale" priority="552">
      <colorScale>
        <cfvo type="min"/>
        <cfvo type="percentile" val="50"/>
        <cfvo type="max"/>
        <color theme="3" tint="0.59999389629810485"/>
        <color theme="6" tint="0.39997558519241921"/>
        <color theme="5" tint="-0.249977111117893"/>
      </colorScale>
    </cfRule>
  </conditionalFormatting>
  <conditionalFormatting sqref="M32:O32">
    <cfRule type="colorScale" priority="553">
      <colorScale>
        <cfvo type="min"/>
        <cfvo type="percentile" val="50"/>
        <cfvo type="max"/>
        <color theme="3" tint="0.59999389629810485"/>
        <color theme="6" tint="0.39997558519241921"/>
        <color theme="5" tint="-0.249977111117893"/>
      </colorScale>
    </cfRule>
  </conditionalFormatting>
  <conditionalFormatting sqref="D13:M13">
    <cfRule type="colorScale" priority="38">
      <colorScale>
        <cfvo type="min"/>
        <cfvo type="percentile" val="50"/>
        <cfvo type="max"/>
        <color theme="3" tint="0.59999389629810485"/>
        <color theme="6" tint="0.39997558519241921"/>
        <color theme="5" tint="-0.249977111117893"/>
      </colorScale>
    </cfRule>
  </conditionalFormatting>
  <conditionalFormatting sqref="I14:O14">
    <cfRule type="colorScale" priority="37">
      <colorScale>
        <cfvo type="min"/>
        <cfvo type="percentile" val="50"/>
        <cfvo type="max"/>
        <color theme="3" tint="0.59999389629810485"/>
        <color theme="6" tint="0.39997558519241921"/>
        <color theme="5" tint="-0.249977111117893"/>
      </colorScale>
    </cfRule>
  </conditionalFormatting>
  <conditionalFormatting sqref="I15:O15">
    <cfRule type="colorScale" priority="36">
      <colorScale>
        <cfvo type="min"/>
        <cfvo type="percentile" val="50"/>
        <cfvo type="max"/>
        <color theme="3" tint="0.59999389629810485"/>
        <color theme="6" tint="0.39997558519241921"/>
        <color theme="5" tint="-0.249977111117893"/>
      </colorScale>
    </cfRule>
  </conditionalFormatting>
  <conditionalFormatting sqref="B16:O16">
    <cfRule type="colorScale" priority="35">
      <colorScale>
        <cfvo type="min"/>
        <cfvo type="percentile" val="50"/>
        <cfvo type="max"/>
        <color theme="3" tint="0.59999389629810485"/>
        <color theme="6" tint="0.39997558519241921"/>
        <color theme="5" tint="-0.249977111117893"/>
      </colorScale>
    </cfRule>
  </conditionalFormatting>
  <conditionalFormatting sqref="B17:O17">
    <cfRule type="colorScale" priority="34">
      <colorScale>
        <cfvo type="min"/>
        <cfvo type="percentile" val="50"/>
        <cfvo type="max"/>
        <color theme="3" tint="0.59999389629810485"/>
        <color theme="6" tint="0.39997558519241921"/>
        <color theme="5" tint="-0.249977111117893"/>
      </colorScale>
    </cfRule>
  </conditionalFormatting>
  <conditionalFormatting sqref="B18:O18">
    <cfRule type="colorScale" priority="33">
      <colorScale>
        <cfvo type="min"/>
        <cfvo type="percentile" val="50"/>
        <cfvo type="max"/>
        <color theme="3" tint="0.59999389629810485"/>
        <color theme="6" tint="0.39997558519241921"/>
        <color theme="5" tint="-0.249977111117893"/>
      </colorScale>
    </cfRule>
  </conditionalFormatting>
  <conditionalFormatting sqref="B19:O19">
    <cfRule type="colorScale" priority="32">
      <colorScale>
        <cfvo type="min"/>
        <cfvo type="percentile" val="50"/>
        <cfvo type="max"/>
        <color theme="3" tint="0.59999389629810485"/>
        <color theme="6" tint="0.39997558519241921"/>
        <color theme="5" tint="-0.249977111117893"/>
      </colorScale>
    </cfRule>
  </conditionalFormatting>
  <conditionalFormatting sqref="I20:O20">
    <cfRule type="colorScale" priority="31">
      <colorScale>
        <cfvo type="min"/>
        <cfvo type="percentile" val="50"/>
        <cfvo type="max"/>
        <color theme="3" tint="0.59999389629810485"/>
        <color theme="6" tint="0.39997558519241921"/>
        <color theme="5" tint="-0.249977111117893"/>
      </colorScale>
    </cfRule>
  </conditionalFormatting>
  <conditionalFormatting sqref="D21:M21">
    <cfRule type="colorScale" priority="30">
      <colorScale>
        <cfvo type="min"/>
        <cfvo type="percentile" val="50"/>
        <cfvo type="max"/>
        <color theme="3" tint="0.59999389629810485"/>
        <color theme="6" tint="0.39997558519241921"/>
        <color theme="5" tint="-0.249977111117893"/>
      </colorScale>
    </cfRule>
  </conditionalFormatting>
  <conditionalFormatting sqref="B22:O22">
    <cfRule type="colorScale" priority="29">
      <colorScale>
        <cfvo type="min"/>
        <cfvo type="percentile" val="50"/>
        <cfvo type="max"/>
        <color theme="3" tint="0.59999389629810485"/>
        <color theme="6" tint="0.39997558519241921"/>
        <color theme="5" tint="-0.249977111117893"/>
      </colorScale>
    </cfRule>
  </conditionalFormatting>
  <conditionalFormatting sqref="B23:N23">
    <cfRule type="colorScale" priority="28">
      <colorScale>
        <cfvo type="min"/>
        <cfvo type="percentile" val="50"/>
        <cfvo type="max"/>
        <color theme="3" tint="0.59999389629810485"/>
        <color theme="6" tint="0.39997558519241921"/>
        <color theme="5" tint="-0.249977111117893"/>
      </colorScale>
    </cfRule>
  </conditionalFormatting>
  <conditionalFormatting sqref="B24:O24">
    <cfRule type="colorScale" priority="27">
      <colorScale>
        <cfvo type="min"/>
        <cfvo type="percentile" val="50"/>
        <cfvo type="max"/>
        <color theme="3" tint="0.59999389629810485"/>
        <color theme="6" tint="0.39997558519241921"/>
        <color theme="5" tint="-0.249977111117893"/>
      </colorScale>
    </cfRule>
  </conditionalFormatting>
  <conditionalFormatting sqref="B25:O25">
    <cfRule type="colorScale" priority="26">
      <colorScale>
        <cfvo type="min"/>
        <cfvo type="percentile" val="50"/>
        <cfvo type="max"/>
        <color theme="3" tint="0.59999389629810485"/>
        <color theme="6" tint="0.39997558519241921"/>
        <color theme="5" tint="-0.249977111117893"/>
      </colorScale>
    </cfRule>
  </conditionalFormatting>
  <conditionalFormatting sqref="B26:O26">
    <cfRule type="colorScale" priority="25">
      <colorScale>
        <cfvo type="min"/>
        <cfvo type="percentile" val="50"/>
        <cfvo type="max"/>
        <color theme="3" tint="0.59999389629810485"/>
        <color theme="6" tint="0.39997558519241921"/>
        <color theme="5" tint="-0.249977111117893"/>
      </colorScale>
    </cfRule>
  </conditionalFormatting>
  <conditionalFormatting sqref="B27:O27">
    <cfRule type="colorScale" priority="24">
      <colorScale>
        <cfvo type="min"/>
        <cfvo type="percentile" val="50"/>
        <cfvo type="max"/>
        <color theme="3" tint="0.59999389629810485"/>
        <color theme="6" tint="0.39997558519241921"/>
        <color theme="5" tint="-0.249977111117893"/>
      </colorScale>
    </cfRule>
  </conditionalFormatting>
  <conditionalFormatting sqref="B28:O28">
    <cfRule type="colorScale" priority="23">
      <colorScale>
        <cfvo type="min"/>
        <cfvo type="percentile" val="50"/>
        <cfvo type="max"/>
        <color theme="3" tint="0.59999389629810485"/>
        <color theme="6" tint="0.39997558519241921"/>
        <color theme="5" tint="-0.249977111117893"/>
      </colorScale>
    </cfRule>
  </conditionalFormatting>
  <conditionalFormatting sqref="B29:O29">
    <cfRule type="colorScale" priority="22">
      <colorScale>
        <cfvo type="min"/>
        <cfvo type="percentile" val="50"/>
        <cfvo type="max"/>
        <color theme="3" tint="0.59999389629810485"/>
        <color theme="6" tint="0.39997558519241921"/>
        <color theme="5" tint="-0.249977111117893"/>
      </colorScale>
    </cfRule>
  </conditionalFormatting>
  <conditionalFormatting sqref="B30:O30">
    <cfRule type="colorScale" priority="21">
      <colorScale>
        <cfvo type="min"/>
        <cfvo type="percentile" val="50"/>
        <cfvo type="max"/>
        <color theme="3" tint="0.59999389629810485"/>
        <color theme="6" tint="0.39997558519241921"/>
        <color theme="5" tint="-0.249977111117893"/>
      </colorScale>
    </cfRule>
  </conditionalFormatting>
  <conditionalFormatting sqref="B52:L52">
    <cfRule type="colorScale" priority="1">
      <colorScale>
        <cfvo type="min"/>
        <cfvo type="percentile" val="50"/>
        <cfvo type="max"/>
        <color theme="3" tint="0.59999389629810485"/>
        <color theme="6" tint="0.39997558519241921"/>
        <color theme="5" tint="-0.249977111117893"/>
      </colorScale>
    </cfRule>
  </conditionalFormatting>
  <conditionalFormatting sqref="D35:L35">
    <cfRule type="colorScale" priority="18">
      <colorScale>
        <cfvo type="min"/>
        <cfvo type="percentile" val="50"/>
        <cfvo type="max"/>
        <color theme="3" tint="0.59999389629810485"/>
        <color theme="6" tint="0.39997558519241921"/>
        <color theme="5" tint="-0.249977111117893"/>
      </colorScale>
    </cfRule>
  </conditionalFormatting>
  <conditionalFormatting sqref="I36:L36">
    <cfRule type="colorScale" priority="17">
      <colorScale>
        <cfvo type="min"/>
        <cfvo type="percentile" val="50"/>
        <cfvo type="max"/>
        <color theme="3" tint="0.59999389629810485"/>
        <color theme="6" tint="0.39997558519241921"/>
        <color theme="5" tint="-0.249977111117893"/>
      </colorScale>
    </cfRule>
  </conditionalFormatting>
  <conditionalFormatting sqref="I37:L37">
    <cfRule type="colorScale" priority="16">
      <colorScale>
        <cfvo type="min"/>
        <cfvo type="percentile" val="50"/>
        <cfvo type="max"/>
        <color theme="3" tint="0.59999389629810485"/>
        <color theme="6" tint="0.39997558519241921"/>
        <color theme="5" tint="-0.249977111117893"/>
      </colorScale>
    </cfRule>
  </conditionalFormatting>
  <conditionalFormatting sqref="B38:L38">
    <cfRule type="colorScale" priority="15">
      <colorScale>
        <cfvo type="min"/>
        <cfvo type="percentile" val="50"/>
        <cfvo type="max"/>
        <color theme="3" tint="0.59999389629810485"/>
        <color theme="6" tint="0.39997558519241921"/>
        <color theme="5" tint="-0.249977111117893"/>
      </colorScale>
    </cfRule>
  </conditionalFormatting>
  <conditionalFormatting sqref="B39:L39">
    <cfRule type="colorScale" priority="14">
      <colorScale>
        <cfvo type="min"/>
        <cfvo type="percentile" val="50"/>
        <cfvo type="max"/>
        <color theme="3" tint="0.59999389629810485"/>
        <color theme="6" tint="0.39997558519241921"/>
        <color theme="5" tint="-0.249977111117893"/>
      </colorScale>
    </cfRule>
  </conditionalFormatting>
  <conditionalFormatting sqref="B40:L40">
    <cfRule type="colorScale" priority="13">
      <colorScale>
        <cfvo type="min"/>
        <cfvo type="percentile" val="50"/>
        <cfvo type="max"/>
        <color theme="3" tint="0.59999389629810485"/>
        <color theme="6" tint="0.39997558519241921"/>
        <color theme="5" tint="-0.249977111117893"/>
      </colorScale>
    </cfRule>
  </conditionalFormatting>
  <conditionalFormatting sqref="B41:L41">
    <cfRule type="colorScale" priority="12">
      <colorScale>
        <cfvo type="min"/>
        <cfvo type="percentile" val="50"/>
        <cfvo type="max"/>
        <color theme="3" tint="0.59999389629810485"/>
        <color theme="6" tint="0.39997558519241921"/>
        <color theme="5" tint="-0.249977111117893"/>
      </colorScale>
    </cfRule>
  </conditionalFormatting>
  <conditionalFormatting sqref="I42:L42">
    <cfRule type="colorScale" priority="11">
      <colorScale>
        <cfvo type="min"/>
        <cfvo type="percentile" val="50"/>
        <cfvo type="max"/>
        <color theme="3" tint="0.59999389629810485"/>
        <color theme="6" tint="0.39997558519241921"/>
        <color theme="5" tint="-0.249977111117893"/>
      </colorScale>
    </cfRule>
  </conditionalFormatting>
  <conditionalFormatting sqref="D43:L43">
    <cfRule type="colorScale" priority="10">
      <colorScale>
        <cfvo type="min"/>
        <cfvo type="percentile" val="50"/>
        <cfvo type="max"/>
        <color theme="3" tint="0.59999389629810485"/>
        <color theme="6" tint="0.39997558519241921"/>
        <color theme="5" tint="-0.249977111117893"/>
      </colorScale>
    </cfRule>
  </conditionalFormatting>
  <conditionalFormatting sqref="B44:L44">
    <cfRule type="colorScale" priority="9">
      <colorScale>
        <cfvo type="min"/>
        <cfvo type="percentile" val="50"/>
        <cfvo type="max"/>
        <color theme="3" tint="0.59999389629810485"/>
        <color theme="6" tint="0.39997558519241921"/>
        <color theme="5" tint="-0.249977111117893"/>
      </colorScale>
    </cfRule>
  </conditionalFormatting>
  <conditionalFormatting sqref="B45:L45">
    <cfRule type="colorScale" priority="8">
      <colorScale>
        <cfvo type="min"/>
        <cfvo type="percentile" val="50"/>
        <cfvo type="max"/>
        <color theme="3" tint="0.59999389629810485"/>
        <color theme="6" tint="0.39997558519241921"/>
        <color theme="5" tint="-0.249977111117893"/>
      </colorScale>
    </cfRule>
  </conditionalFormatting>
  <conditionalFormatting sqref="B46:L46">
    <cfRule type="colorScale" priority="7">
      <colorScale>
        <cfvo type="min"/>
        <cfvo type="percentile" val="50"/>
        <cfvo type="max"/>
        <color theme="3" tint="0.59999389629810485"/>
        <color theme="6" tint="0.39997558519241921"/>
        <color theme="5" tint="-0.249977111117893"/>
      </colorScale>
    </cfRule>
  </conditionalFormatting>
  <conditionalFormatting sqref="B47:L47">
    <cfRule type="colorScale" priority="6">
      <colorScale>
        <cfvo type="min"/>
        <cfvo type="percentile" val="50"/>
        <cfvo type="max"/>
        <color theme="3" tint="0.59999389629810485"/>
        <color theme="6" tint="0.39997558519241921"/>
        <color theme="5" tint="-0.249977111117893"/>
      </colorScale>
    </cfRule>
  </conditionalFormatting>
  <conditionalFormatting sqref="B48:L48">
    <cfRule type="colorScale" priority="5">
      <colorScale>
        <cfvo type="min"/>
        <cfvo type="percentile" val="50"/>
        <cfvo type="max"/>
        <color theme="3" tint="0.59999389629810485"/>
        <color theme="6" tint="0.39997558519241921"/>
        <color theme="5" tint="-0.249977111117893"/>
      </colorScale>
    </cfRule>
  </conditionalFormatting>
  <conditionalFormatting sqref="B49:L49">
    <cfRule type="colorScale" priority="4">
      <colorScale>
        <cfvo type="min"/>
        <cfvo type="percentile" val="50"/>
        <cfvo type="max"/>
        <color theme="3" tint="0.59999389629810485"/>
        <color theme="6" tint="0.39997558519241921"/>
        <color theme="5" tint="-0.249977111117893"/>
      </colorScale>
    </cfRule>
  </conditionalFormatting>
  <conditionalFormatting sqref="B50:L50">
    <cfRule type="colorScale" priority="3">
      <colorScale>
        <cfvo type="min"/>
        <cfvo type="percentile" val="50"/>
        <cfvo type="max"/>
        <color theme="3" tint="0.59999389629810485"/>
        <color theme="6" tint="0.39997558519241921"/>
        <color theme="5" tint="-0.249977111117893"/>
      </colorScale>
    </cfRule>
  </conditionalFormatting>
  <conditionalFormatting sqref="B51:L51">
    <cfRule type="colorScale" priority="2">
      <colorScale>
        <cfvo type="min"/>
        <cfvo type="percentile" val="50"/>
        <cfvo type="max"/>
        <color theme="3" tint="0.59999389629810485"/>
        <color theme="6" tint="0.39997558519241921"/>
        <color theme="5" tint="-0.249977111117893"/>
      </colorScale>
    </cfRule>
  </conditionalFormatting>
  <hyperlinks>
    <hyperlink ref="A4" location="Programs!A11" display="Table 1. Australian Government R&amp;D programs and activities valued at over $100 million in 2019-20, current prices"/>
    <hyperlink ref="A5" location="Programs!A33" display="Table 2. Australian Government R&amp;D programs and activities valued at over $100 million in 2019-20, inflation adjusted"/>
    <hyperlink ref="A6" location="Programs!A54" display="Table 3. Count of programs/activities by size category"/>
    <hyperlink ref="A7" location="Programs!A62" display="Table 4. Aggregate value of programs/activities by size category"/>
    <hyperlink ref="A8" location="Programs!A70" display="Table 5. Proportion of total investment accounted for by programs/activities per size category"/>
  </hyperlinks>
  <pageMargins left="0.7" right="0.7" top="0.75" bottom="0.75" header="0.3" footer="0.3"/>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499984740745262"/>
  </sheetPr>
  <dimension ref="A1:M54"/>
  <sheetViews>
    <sheetView workbookViewId="0">
      <selection sqref="A1:XFD1"/>
    </sheetView>
  </sheetViews>
  <sheetFormatPr defaultColWidth="5.7109375" defaultRowHeight="12.75" customHeight="1"/>
  <cols>
    <col min="1" max="1" width="41" bestFit="1" customWidth="1"/>
    <col min="2" max="11" width="10.28515625" customWidth="1"/>
    <col min="12" max="12" width="10.28515625" style="221" customWidth="1"/>
    <col min="13" max="13" width="10.28515625" customWidth="1"/>
    <col min="14" max="41" width="9.140625" customWidth="1"/>
  </cols>
  <sheetData>
    <row r="1" spans="1:13" s="703" customFormat="1" ht="51" customHeight="1">
      <c r="A1" s="998" t="s">
        <v>7249</v>
      </c>
      <c r="B1" s="998"/>
      <c r="C1" s="998"/>
      <c r="D1" s="998"/>
      <c r="E1" s="998"/>
      <c r="F1" s="998"/>
      <c r="G1" s="998"/>
      <c r="H1" s="998"/>
      <c r="I1" s="998"/>
      <c r="J1" s="998"/>
      <c r="K1" s="998"/>
      <c r="L1" s="998"/>
      <c r="M1" s="998"/>
    </row>
    <row r="2" spans="1:13" s="85" customFormat="1" ht="15.75" customHeight="1">
      <c r="A2" s="340"/>
      <c r="B2" s="340"/>
      <c r="C2" s="340"/>
      <c r="D2" s="340"/>
      <c r="E2" s="340"/>
      <c r="F2" s="340"/>
      <c r="G2" s="340"/>
      <c r="H2" s="340"/>
      <c r="I2" s="340"/>
      <c r="J2" s="340"/>
      <c r="K2" s="340"/>
      <c r="L2" s="340"/>
      <c r="M2" s="340"/>
    </row>
    <row r="3" spans="1:13" ht="25.5">
      <c r="A3" s="834"/>
      <c r="B3" s="805"/>
      <c r="C3" s="805"/>
      <c r="D3" s="805"/>
      <c r="E3" s="805"/>
      <c r="F3" s="805"/>
      <c r="G3" s="805"/>
      <c r="H3" s="805"/>
      <c r="I3" s="805"/>
      <c r="J3" s="805"/>
      <c r="K3" s="323" t="s">
        <v>3966</v>
      </c>
      <c r="L3" s="323" t="s">
        <v>3967</v>
      </c>
      <c r="M3" s="806"/>
    </row>
    <row r="4" spans="1:13" s="306" customFormat="1" ht="28.5" customHeight="1">
      <c r="A4" s="835" t="s">
        <v>127</v>
      </c>
      <c r="B4" s="324" t="s">
        <v>942</v>
      </c>
      <c r="C4" s="324" t="s">
        <v>943</v>
      </c>
      <c r="D4" s="324" t="s">
        <v>944</v>
      </c>
      <c r="E4" s="324" t="s">
        <v>945</v>
      </c>
      <c r="F4" s="324" t="s">
        <v>946</v>
      </c>
      <c r="G4" s="324" t="s">
        <v>947</v>
      </c>
      <c r="H4" s="324" t="s">
        <v>928</v>
      </c>
      <c r="I4" s="324" t="s">
        <v>63</v>
      </c>
      <c r="J4" s="324" t="s">
        <v>938</v>
      </c>
      <c r="K4" s="324" t="s">
        <v>3968</v>
      </c>
      <c r="L4" s="324" t="s">
        <v>3969</v>
      </c>
      <c r="M4" s="339" t="s">
        <v>6886</v>
      </c>
    </row>
    <row r="5" spans="1:13">
      <c r="A5" s="836" t="s">
        <v>117</v>
      </c>
      <c r="B5" s="704">
        <v>3703.2240000000002</v>
      </c>
      <c r="C5" s="704">
        <v>3741.585</v>
      </c>
      <c r="D5" s="704">
        <v>4677.308</v>
      </c>
      <c r="E5" s="704">
        <v>4614.991</v>
      </c>
      <c r="F5" s="704">
        <v>4465.5099999999993</v>
      </c>
      <c r="G5" s="704">
        <v>4450.3140000000012</v>
      </c>
      <c r="H5" s="704">
        <v>4293.8830000000007</v>
      </c>
      <c r="I5" s="704">
        <v>4229.6100000000006</v>
      </c>
      <c r="J5" s="704">
        <v>4190.5730000000012</v>
      </c>
      <c r="K5" s="704">
        <v>3659.2950000000001</v>
      </c>
      <c r="L5" s="704">
        <v>3662.4430000000016</v>
      </c>
      <c r="M5" s="837">
        <v>0.38008609460736054</v>
      </c>
    </row>
    <row r="6" spans="1:13">
      <c r="A6" s="836" t="s">
        <v>113</v>
      </c>
      <c r="B6" s="704">
        <v>2677.509</v>
      </c>
      <c r="C6" s="704">
        <v>3041.4090000000001</v>
      </c>
      <c r="D6" s="704">
        <v>3004.9100000000003</v>
      </c>
      <c r="E6" s="704">
        <v>3077.1270000000004</v>
      </c>
      <c r="F6" s="704">
        <v>2977.8290000000002</v>
      </c>
      <c r="G6" s="704">
        <v>2978.0165000000002</v>
      </c>
      <c r="H6" s="704">
        <v>2998.0140000000006</v>
      </c>
      <c r="I6" s="704">
        <v>2867.925999999999</v>
      </c>
      <c r="J6" s="704">
        <v>3321.8184999999994</v>
      </c>
      <c r="K6" s="704">
        <v>3048.2280000000001</v>
      </c>
      <c r="L6" s="704">
        <v>3117.578</v>
      </c>
      <c r="M6" s="837">
        <v>0.32354033814419103</v>
      </c>
    </row>
    <row r="7" spans="1:13">
      <c r="A7" s="836" t="s">
        <v>50</v>
      </c>
      <c r="B7" s="704">
        <v>802.68200000000013</v>
      </c>
      <c r="C7" s="704">
        <v>919.83899999999994</v>
      </c>
      <c r="D7" s="704">
        <v>1086.395</v>
      </c>
      <c r="E7" s="704">
        <v>875.61500000000024</v>
      </c>
      <c r="F7" s="704">
        <v>969.50200000000007</v>
      </c>
      <c r="G7" s="704">
        <v>973.11060238999994</v>
      </c>
      <c r="H7" s="704">
        <v>880.53360000000009</v>
      </c>
      <c r="I7" s="704">
        <v>966.41134999999986</v>
      </c>
      <c r="J7" s="704">
        <v>1104.5996763199996</v>
      </c>
      <c r="K7" s="704">
        <v>1231.5641254499999</v>
      </c>
      <c r="L7" s="704">
        <v>1405.6417564499998</v>
      </c>
      <c r="M7" s="837">
        <v>0.14587664180059889</v>
      </c>
    </row>
    <row r="8" spans="1:13">
      <c r="A8" s="836" t="s">
        <v>112</v>
      </c>
      <c r="B8" s="704">
        <v>14.536</v>
      </c>
      <c r="C8" s="704">
        <v>437.26499999999999</v>
      </c>
      <c r="D8" s="704">
        <v>468.63499999999993</v>
      </c>
      <c r="E8" s="704">
        <v>443.59400000000005</v>
      </c>
      <c r="F8" s="704">
        <v>433.49799999999999</v>
      </c>
      <c r="G8" s="704">
        <v>447.84500000000003</v>
      </c>
      <c r="H8" s="704">
        <v>514.85699999999997</v>
      </c>
      <c r="I8" s="704">
        <v>457.39700000000005</v>
      </c>
      <c r="J8" s="704">
        <v>503.31600000000003</v>
      </c>
      <c r="K8" s="704">
        <v>473.56000000000006</v>
      </c>
      <c r="L8" s="704">
        <v>476.464</v>
      </c>
      <c r="M8" s="837">
        <v>4.9447142516894152E-2</v>
      </c>
    </row>
    <row r="9" spans="1:13">
      <c r="A9" s="836" t="s">
        <v>114</v>
      </c>
      <c r="B9" s="704">
        <v>277.06700000000001</v>
      </c>
      <c r="C9" s="704">
        <v>239.167</v>
      </c>
      <c r="D9" s="704">
        <v>308.01900000000001</v>
      </c>
      <c r="E9" s="704">
        <v>293.18400000000003</v>
      </c>
      <c r="F9" s="704">
        <v>484.83699999999988</v>
      </c>
      <c r="G9" s="704">
        <v>469.97399999999999</v>
      </c>
      <c r="H9" s="704">
        <v>369.29700000000003</v>
      </c>
      <c r="I9" s="704">
        <v>383.90699999999998</v>
      </c>
      <c r="J9" s="704">
        <v>546.39199999999983</v>
      </c>
      <c r="K9" s="704">
        <v>430.52199999999993</v>
      </c>
      <c r="L9" s="704">
        <v>432.24999999999994</v>
      </c>
      <c r="M9" s="837">
        <v>4.485864063796529E-2</v>
      </c>
    </row>
    <row r="10" spans="1:13">
      <c r="A10" s="836" t="s">
        <v>109</v>
      </c>
      <c r="B10" s="704">
        <v>260.584</v>
      </c>
      <c r="C10" s="704">
        <v>245.27500000000001</v>
      </c>
      <c r="D10" s="704">
        <v>264.69499999999999</v>
      </c>
      <c r="E10" s="704">
        <v>250.56399999999999</v>
      </c>
      <c r="F10" s="704">
        <v>279.11200000000002</v>
      </c>
      <c r="G10" s="704">
        <v>293.9495531</v>
      </c>
      <c r="H10" s="704">
        <v>315.19400000000002</v>
      </c>
      <c r="I10" s="704">
        <v>314.30200000000002</v>
      </c>
      <c r="J10" s="704">
        <v>349.12299999999988</v>
      </c>
      <c r="K10" s="704">
        <v>373.82400000000001</v>
      </c>
      <c r="L10" s="704">
        <v>378.04100000000005</v>
      </c>
      <c r="M10" s="837">
        <v>3.9232863771930693E-2</v>
      </c>
    </row>
    <row r="11" spans="1:13">
      <c r="A11" s="836" t="s">
        <v>115</v>
      </c>
      <c r="B11" s="704">
        <v>146.38543900000002</v>
      </c>
      <c r="C11" s="704">
        <v>198.657072</v>
      </c>
      <c r="D11" s="704">
        <v>206.17265700000002</v>
      </c>
      <c r="E11" s="704">
        <v>181.55199999999999</v>
      </c>
      <c r="F11" s="704">
        <v>178.73</v>
      </c>
      <c r="G11" s="704">
        <v>162.92099999999999</v>
      </c>
      <c r="H11" s="704">
        <v>193.04300000000001</v>
      </c>
      <c r="I11" s="704">
        <v>214.96</v>
      </c>
      <c r="J11" s="704">
        <v>202.72</v>
      </c>
      <c r="K11" s="704">
        <v>107.268</v>
      </c>
      <c r="L11" s="704">
        <v>101.46299999999999</v>
      </c>
      <c r="M11" s="837">
        <v>1.052976808571399E-2</v>
      </c>
    </row>
    <row r="12" spans="1:13">
      <c r="A12" s="836" t="s">
        <v>119</v>
      </c>
      <c r="B12" s="704">
        <v>5.69</v>
      </c>
      <c r="C12" s="704">
        <v>20.822000000000003</v>
      </c>
      <c r="D12" s="704">
        <v>29.728451</v>
      </c>
      <c r="E12" s="704">
        <v>30.598195</v>
      </c>
      <c r="F12" s="704">
        <v>38.744</v>
      </c>
      <c r="G12" s="704">
        <v>37.036000000000001</v>
      </c>
      <c r="H12" s="704">
        <v>30.559657999999999</v>
      </c>
      <c r="I12" s="704">
        <v>42.16311799999999</v>
      </c>
      <c r="J12" s="704">
        <v>42.731600000000007</v>
      </c>
      <c r="K12" s="704">
        <v>44.833000000000013</v>
      </c>
      <c r="L12" s="704">
        <v>39.570000000000007</v>
      </c>
      <c r="M12" s="837">
        <v>4.1065503991770669E-3</v>
      </c>
    </row>
    <row r="13" spans="1:13">
      <c r="A13" s="836" t="s">
        <v>120</v>
      </c>
      <c r="B13" s="704">
        <v>5.4727680000000003</v>
      </c>
      <c r="C13" s="704">
        <v>7.1190420000000003</v>
      </c>
      <c r="D13" s="704">
        <v>7.0250000000000004</v>
      </c>
      <c r="E13" s="704">
        <v>6.293000000000001</v>
      </c>
      <c r="F13" s="704">
        <v>6.91</v>
      </c>
      <c r="G13" s="704">
        <v>7.5259999999999989</v>
      </c>
      <c r="H13" s="704">
        <v>7.0750000000000002</v>
      </c>
      <c r="I13" s="704">
        <v>10.39</v>
      </c>
      <c r="J13" s="704">
        <v>8.7319999999999993</v>
      </c>
      <c r="K13" s="704">
        <v>9.1210000000000004</v>
      </c>
      <c r="L13" s="704">
        <v>9.3930000000000007</v>
      </c>
      <c r="M13" s="837">
        <v>9.7479979528607987E-4</v>
      </c>
    </row>
    <row r="14" spans="1:13">
      <c r="A14" s="838" t="s">
        <v>4732</v>
      </c>
      <c r="B14" s="704">
        <v>4.665</v>
      </c>
      <c r="C14" s="704">
        <v>5.1190000000000007</v>
      </c>
      <c r="D14" s="704">
        <v>5.6770000000000005</v>
      </c>
      <c r="E14" s="704">
        <v>4.1530000000000005</v>
      </c>
      <c r="F14" s="704">
        <v>4.2889999999999997</v>
      </c>
      <c r="G14" s="704">
        <v>4.3479999999999999</v>
      </c>
      <c r="H14" s="704">
        <v>4.2489999999999997</v>
      </c>
      <c r="I14" s="704">
        <v>3.6089999999999995</v>
      </c>
      <c r="J14" s="704">
        <v>3.3380000000000001</v>
      </c>
      <c r="K14" s="704">
        <v>4.476</v>
      </c>
      <c r="L14" s="704">
        <v>5.1130000000000004</v>
      </c>
      <c r="M14" s="837">
        <v>5.3062401291362996E-4</v>
      </c>
    </row>
    <row r="15" spans="1:13">
      <c r="A15" s="836" t="s">
        <v>118</v>
      </c>
      <c r="B15" s="704">
        <v>3.1480000000000001</v>
      </c>
      <c r="C15" s="704">
        <v>4.1495639999999998</v>
      </c>
      <c r="D15" s="704">
        <v>3.9262500000000005</v>
      </c>
      <c r="E15" s="704">
        <v>4.8344100000000001</v>
      </c>
      <c r="F15" s="704">
        <v>3.839</v>
      </c>
      <c r="G15" s="704">
        <v>3.8959999999999999</v>
      </c>
      <c r="H15" s="704">
        <v>1.9130000000000003</v>
      </c>
      <c r="I15" s="704">
        <v>3.9139999999999997</v>
      </c>
      <c r="J15" s="704">
        <v>3.8180000000000001</v>
      </c>
      <c r="K15" s="704">
        <v>6.3599999999999994</v>
      </c>
      <c r="L15" s="704">
        <v>4.819</v>
      </c>
      <c r="M15" s="837">
        <v>5.0011287272262522E-4</v>
      </c>
    </row>
    <row r="16" spans="1:13">
      <c r="A16" s="836" t="s">
        <v>3673</v>
      </c>
      <c r="B16" s="704">
        <v>1.5</v>
      </c>
      <c r="C16" s="704">
        <v>1.53</v>
      </c>
      <c r="D16" s="704">
        <v>1.56</v>
      </c>
      <c r="E16" s="704">
        <v>1.591812</v>
      </c>
      <c r="F16" s="704">
        <v>1.623648</v>
      </c>
      <c r="G16" s="704">
        <v>1.32274392</v>
      </c>
      <c r="H16" s="704">
        <v>1.34919878</v>
      </c>
      <c r="I16" s="704">
        <v>1.3761827</v>
      </c>
      <c r="J16" s="704">
        <v>1.7538</v>
      </c>
      <c r="K16" s="704">
        <v>1.7888759999999999</v>
      </c>
      <c r="L16" s="704">
        <v>1.825</v>
      </c>
      <c r="M16" s="837">
        <v>1.8939738383871987E-4</v>
      </c>
    </row>
    <row r="17" spans="1:13">
      <c r="A17" s="836" t="s">
        <v>4774</v>
      </c>
      <c r="B17" s="704">
        <v>5.2250000000000014</v>
      </c>
      <c r="C17" s="704">
        <v>5.9719999999999995</v>
      </c>
      <c r="D17" s="704">
        <v>5.4029999999999987</v>
      </c>
      <c r="E17" s="704">
        <v>5.0780000000000003</v>
      </c>
      <c r="F17" s="704">
        <v>4.7513599999999991</v>
      </c>
      <c r="G17" s="704">
        <v>4.7270000000000003</v>
      </c>
      <c r="H17" s="704">
        <v>5.3360000000000003</v>
      </c>
      <c r="I17" s="704">
        <v>5.2590000000000003</v>
      </c>
      <c r="J17" s="704">
        <v>6.335</v>
      </c>
      <c r="K17" s="704">
        <v>5.19</v>
      </c>
      <c r="L17" s="704">
        <v>1.1740000000000002</v>
      </c>
      <c r="M17" s="837">
        <v>1.2183700198720939E-4</v>
      </c>
    </row>
    <row r="18" spans="1:13">
      <c r="A18" s="838" t="s">
        <v>6545</v>
      </c>
      <c r="B18" s="704">
        <v>0</v>
      </c>
      <c r="C18" s="704">
        <v>0</v>
      </c>
      <c r="D18" s="704">
        <v>9.35E-2</v>
      </c>
      <c r="E18" s="704">
        <v>9.35E-2</v>
      </c>
      <c r="F18" s="704">
        <v>9.35E-2</v>
      </c>
      <c r="G18" s="704">
        <v>0</v>
      </c>
      <c r="H18" s="704">
        <v>6.9000000000000006E-2</v>
      </c>
      <c r="I18" s="704">
        <v>0.27</v>
      </c>
      <c r="J18" s="704">
        <v>0.11700000000000001</v>
      </c>
      <c r="K18" s="704">
        <v>0.11700000000000001</v>
      </c>
      <c r="L18" s="704">
        <v>0.05</v>
      </c>
      <c r="M18" s="837">
        <v>5.1889694202389008E-6</v>
      </c>
    </row>
    <row r="19" spans="1:13" s="113" customFormat="1">
      <c r="A19" s="836" t="s">
        <v>111</v>
      </c>
      <c r="B19" s="704">
        <v>0.30399999999999999</v>
      </c>
      <c r="C19" s="704">
        <v>0.29299999999999998</v>
      </c>
      <c r="D19" s="704">
        <v>0.42899999999999994</v>
      </c>
      <c r="E19" s="704">
        <v>0.42599999999999999</v>
      </c>
      <c r="F19" s="704">
        <v>0.54849999999999999</v>
      </c>
      <c r="G19" s="704">
        <v>0.49099999999999999</v>
      </c>
      <c r="H19" s="704">
        <v>0.50449999999999995</v>
      </c>
      <c r="I19" s="704">
        <v>0.32100000000000001</v>
      </c>
      <c r="J19" s="704">
        <v>0.40800000000000003</v>
      </c>
      <c r="K19" s="704">
        <v>0.1</v>
      </c>
      <c r="L19" s="704">
        <v>0</v>
      </c>
      <c r="M19" s="837">
        <v>0</v>
      </c>
    </row>
    <row r="20" spans="1:13">
      <c r="A20" s="836" t="s">
        <v>116</v>
      </c>
      <c r="B20" s="704">
        <v>2</v>
      </c>
      <c r="C20" s="704">
        <v>2.0390000000000001</v>
      </c>
      <c r="D20" s="704">
        <v>2.1539999999999999</v>
      </c>
      <c r="E20" s="704">
        <v>2</v>
      </c>
      <c r="F20" s="704">
        <v>1.32</v>
      </c>
      <c r="G20" s="704">
        <v>0</v>
      </c>
      <c r="H20" s="704">
        <v>0</v>
      </c>
      <c r="I20" s="704">
        <v>0</v>
      </c>
      <c r="J20" s="704">
        <v>0</v>
      </c>
      <c r="K20" s="704">
        <v>0</v>
      </c>
      <c r="L20" s="704">
        <v>0</v>
      </c>
      <c r="M20" s="837">
        <v>0</v>
      </c>
    </row>
    <row r="21" spans="1:13" ht="12.75" customHeight="1">
      <c r="A21" s="839" t="s">
        <v>808</v>
      </c>
      <c r="B21" s="467">
        <v>7909.9922069999993</v>
      </c>
      <c r="C21" s="467">
        <v>8870.2406780000019</v>
      </c>
      <c r="D21" s="467">
        <v>10072.130858000002</v>
      </c>
      <c r="E21" s="467">
        <v>9791.6949170000007</v>
      </c>
      <c r="F21" s="467">
        <v>9851.1370080000015</v>
      </c>
      <c r="G21" s="467">
        <v>9835.4773994100015</v>
      </c>
      <c r="H21" s="467">
        <v>9615.8769567799991</v>
      </c>
      <c r="I21" s="467">
        <v>9501.8156507000003</v>
      </c>
      <c r="J21" s="467">
        <v>10285.775576319997</v>
      </c>
      <c r="K21" s="467">
        <v>9396.2470014500032</v>
      </c>
      <c r="L21" s="467">
        <v>9635.8247564499998</v>
      </c>
      <c r="M21" s="840">
        <v>1.0000000000000002</v>
      </c>
    </row>
    <row r="22" spans="1:13" ht="12.75" customHeight="1">
      <c r="B22" s="227"/>
      <c r="C22" s="227"/>
      <c r="D22" s="227"/>
      <c r="E22" s="227"/>
      <c r="F22" s="227"/>
      <c r="G22" s="227"/>
      <c r="H22" s="227"/>
      <c r="I22" s="227"/>
      <c r="J22" s="227"/>
      <c r="K22" s="227"/>
      <c r="L22" s="227"/>
    </row>
    <row r="23" spans="1:13" ht="12.75" customHeight="1">
      <c r="B23" s="42"/>
      <c r="C23" s="42"/>
      <c r="D23" s="42"/>
      <c r="E23" s="42"/>
      <c r="F23" s="42"/>
      <c r="G23" s="42"/>
      <c r="H23" s="42"/>
      <c r="I23" s="42"/>
      <c r="K23" s="221"/>
      <c r="L23"/>
    </row>
    <row r="24" spans="1:13" ht="12.75" customHeight="1">
      <c r="B24" s="42"/>
      <c r="C24" s="42"/>
      <c r="D24" s="42"/>
      <c r="E24" s="42"/>
      <c r="F24" s="42"/>
      <c r="G24" s="42"/>
      <c r="H24" s="42"/>
      <c r="I24" s="42"/>
      <c r="K24" s="221"/>
      <c r="L24"/>
    </row>
    <row r="25" spans="1:13" ht="12.75" customHeight="1">
      <c r="B25" s="42"/>
      <c r="C25" s="42"/>
      <c r="D25" s="42"/>
      <c r="E25" s="42"/>
      <c r="F25" s="42"/>
      <c r="G25" s="42"/>
      <c r="H25" s="42"/>
      <c r="I25" s="42"/>
      <c r="K25" s="221"/>
      <c r="L25"/>
    </row>
    <row r="26" spans="1:13" ht="12.75" customHeight="1">
      <c r="B26" s="42"/>
      <c r="C26" s="42"/>
      <c r="D26" s="42"/>
      <c r="E26" s="42"/>
      <c r="F26" s="42"/>
      <c r="G26" s="42"/>
      <c r="H26" s="42"/>
      <c r="I26" s="42"/>
      <c r="K26" s="221"/>
      <c r="L26"/>
    </row>
    <row r="27" spans="1:13" ht="12.75" customHeight="1">
      <c r="B27" s="42"/>
      <c r="C27" s="42"/>
      <c r="D27" s="42"/>
      <c r="E27" s="42"/>
      <c r="F27" s="42"/>
      <c r="G27" s="42"/>
      <c r="H27" s="42"/>
      <c r="I27" s="42"/>
      <c r="J27" s="42"/>
    </row>
    <row r="28" spans="1:13" ht="12.75" customHeight="1">
      <c r="B28" s="42"/>
      <c r="C28" s="42"/>
      <c r="D28" s="42"/>
      <c r="E28" s="42"/>
      <c r="F28" s="42"/>
      <c r="G28" s="42"/>
      <c r="H28" s="42"/>
      <c r="I28" s="42"/>
      <c r="J28" s="42"/>
    </row>
    <row r="29" spans="1:13" ht="12.75" customHeight="1">
      <c r="B29" s="42"/>
      <c r="C29" s="42"/>
      <c r="D29" s="42"/>
      <c r="E29" s="42"/>
      <c r="F29" s="42"/>
      <c r="G29" s="42"/>
      <c r="H29" s="42"/>
      <c r="I29" s="42"/>
      <c r="J29" s="42"/>
    </row>
    <row r="30" spans="1:13" ht="12.75" customHeight="1">
      <c r="B30" s="42"/>
      <c r="C30" s="42"/>
      <c r="D30" s="42"/>
      <c r="E30" s="42"/>
      <c r="F30" s="42"/>
      <c r="G30" s="42"/>
      <c r="H30" s="42"/>
      <c r="I30" s="42"/>
      <c r="J30" s="42"/>
    </row>
    <row r="31" spans="1:13" ht="12.75" customHeight="1">
      <c r="B31" s="42"/>
      <c r="C31" s="42"/>
      <c r="D31" s="42"/>
      <c r="E31" s="42"/>
      <c r="F31" s="42"/>
      <c r="G31" s="42"/>
      <c r="H31" s="42"/>
      <c r="I31" s="42"/>
      <c r="J31" s="42"/>
    </row>
    <row r="32" spans="1:13" ht="12.75" customHeight="1">
      <c r="B32" s="42"/>
      <c r="C32" s="42"/>
      <c r="D32" s="42"/>
      <c r="E32" s="42"/>
      <c r="F32" s="42"/>
      <c r="G32" s="42"/>
      <c r="H32" s="42"/>
      <c r="I32" s="42"/>
      <c r="J32" s="42"/>
    </row>
    <row r="33" spans="2:10" ht="12.75" customHeight="1">
      <c r="B33" s="42"/>
      <c r="C33" s="42"/>
      <c r="D33" s="42"/>
      <c r="E33" s="42"/>
      <c r="F33" s="42"/>
      <c r="G33" s="42"/>
      <c r="H33" s="42"/>
      <c r="I33" s="42"/>
      <c r="J33" s="42"/>
    </row>
    <row r="34" spans="2:10" ht="12.75" customHeight="1">
      <c r="B34" s="42"/>
      <c r="C34" s="42"/>
      <c r="D34" s="42"/>
      <c r="E34" s="42"/>
      <c r="F34" s="42"/>
      <c r="G34" s="42"/>
      <c r="H34" s="42"/>
      <c r="I34" s="42"/>
      <c r="J34" s="42"/>
    </row>
    <row r="35" spans="2:10" ht="12.75" customHeight="1">
      <c r="B35" s="42"/>
      <c r="C35" s="42"/>
      <c r="D35" s="42"/>
      <c r="E35" s="42"/>
      <c r="F35" s="42"/>
      <c r="G35" s="42"/>
      <c r="H35" s="42"/>
      <c r="I35" s="42"/>
      <c r="J35" s="42"/>
    </row>
    <row r="36" spans="2:10" ht="12.75" customHeight="1">
      <c r="B36" s="42"/>
      <c r="C36" s="42"/>
      <c r="D36" s="42"/>
      <c r="E36" s="42"/>
      <c r="F36" s="42"/>
      <c r="G36" s="42"/>
      <c r="H36" s="42"/>
      <c r="I36" s="42"/>
      <c r="J36" s="42"/>
    </row>
    <row r="37" spans="2:10" ht="12.75" customHeight="1">
      <c r="B37" s="42"/>
      <c r="C37" s="42"/>
      <c r="D37" s="42"/>
      <c r="E37" s="42"/>
      <c r="F37" s="42"/>
      <c r="G37" s="42"/>
      <c r="H37" s="42"/>
      <c r="I37" s="42"/>
      <c r="J37" s="42"/>
    </row>
    <row r="39" spans="2:10" ht="12.75" customHeight="1">
      <c r="B39" s="45"/>
      <c r="C39" s="45"/>
      <c r="D39" s="45"/>
      <c r="E39" s="45"/>
      <c r="F39" s="45"/>
      <c r="G39" s="45"/>
      <c r="H39" s="45"/>
      <c r="I39" s="45"/>
      <c r="J39" s="45"/>
    </row>
    <row r="40" spans="2:10" ht="12.75" customHeight="1">
      <c r="B40" s="45"/>
      <c r="C40" s="45"/>
      <c r="D40" s="45"/>
      <c r="E40" s="45"/>
      <c r="F40" s="45"/>
      <c r="G40" s="45"/>
      <c r="H40" s="45"/>
      <c r="I40" s="45"/>
      <c r="J40" s="45"/>
    </row>
    <row r="41" spans="2:10" ht="12.75" customHeight="1">
      <c r="B41" s="45"/>
      <c r="C41" s="45"/>
      <c r="D41" s="45"/>
      <c r="E41" s="45"/>
      <c r="F41" s="45"/>
      <c r="G41" s="45"/>
      <c r="H41" s="45"/>
      <c r="I41" s="45"/>
      <c r="J41" s="45"/>
    </row>
    <row r="42" spans="2:10" ht="12.75" customHeight="1">
      <c r="B42" s="45"/>
      <c r="C42" s="45"/>
      <c r="D42" s="45"/>
      <c r="E42" s="45"/>
      <c r="F42" s="45"/>
      <c r="G42" s="45"/>
      <c r="H42" s="45"/>
      <c r="I42" s="45"/>
      <c r="J42" s="45"/>
    </row>
    <row r="43" spans="2:10" ht="12.75" customHeight="1">
      <c r="B43" s="45"/>
      <c r="C43" s="45"/>
      <c r="D43" s="45"/>
      <c r="E43" s="45"/>
      <c r="F43" s="45"/>
      <c r="G43" s="45"/>
      <c r="H43" s="45"/>
      <c r="I43" s="45"/>
      <c r="J43" s="45"/>
    </row>
    <row r="44" spans="2:10" ht="12.75" customHeight="1">
      <c r="B44" s="45"/>
      <c r="C44" s="45"/>
      <c r="D44" s="45"/>
      <c r="E44" s="45"/>
      <c r="F44" s="45"/>
      <c r="G44" s="45"/>
      <c r="H44" s="45"/>
      <c r="I44" s="45"/>
      <c r="J44" s="45"/>
    </row>
    <row r="45" spans="2:10" ht="12.75" customHeight="1">
      <c r="B45" s="45"/>
      <c r="C45" s="45"/>
      <c r="D45" s="45"/>
      <c r="E45" s="45"/>
      <c r="F45" s="45"/>
      <c r="G45" s="45"/>
      <c r="H45" s="45"/>
      <c r="I45" s="45"/>
      <c r="J45" s="45"/>
    </row>
    <row r="46" spans="2:10" ht="12.75" customHeight="1">
      <c r="B46" s="45"/>
      <c r="C46" s="45"/>
      <c r="D46" s="45"/>
      <c r="E46" s="45"/>
      <c r="F46" s="45"/>
      <c r="G46" s="45"/>
      <c r="H46" s="45"/>
      <c r="I46" s="45"/>
      <c r="J46" s="45"/>
    </row>
    <row r="47" spans="2:10" ht="12.75" customHeight="1">
      <c r="B47" s="45"/>
      <c r="C47" s="45"/>
      <c r="D47" s="45"/>
      <c r="E47" s="45"/>
      <c r="F47" s="45"/>
      <c r="G47" s="45"/>
      <c r="H47" s="45"/>
      <c r="I47" s="45"/>
      <c r="J47" s="45"/>
    </row>
    <row r="48" spans="2:10" ht="12.75" customHeight="1">
      <c r="B48" s="45"/>
      <c r="C48" s="45"/>
      <c r="D48" s="45"/>
      <c r="E48" s="45"/>
      <c r="F48" s="45"/>
      <c r="G48" s="45"/>
      <c r="H48" s="45"/>
      <c r="I48" s="45"/>
      <c r="J48" s="45"/>
    </row>
    <row r="49" spans="2:10" ht="12.75" customHeight="1">
      <c r="B49" s="45"/>
      <c r="C49" s="45"/>
      <c r="D49" s="45"/>
      <c r="E49" s="45"/>
      <c r="F49" s="45"/>
      <c r="G49" s="45"/>
      <c r="H49" s="45"/>
      <c r="I49" s="45"/>
      <c r="J49" s="45"/>
    </row>
    <row r="50" spans="2:10" ht="12.75" customHeight="1">
      <c r="B50" s="45"/>
      <c r="C50" s="45"/>
      <c r="D50" s="45"/>
      <c r="E50" s="45"/>
      <c r="F50" s="45"/>
      <c r="G50" s="45"/>
      <c r="H50" s="45"/>
      <c r="I50" s="45"/>
      <c r="J50" s="45"/>
    </row>
    <row r="51" spans="2:10" ht="12.75" customHeight="1">
      <c r="B51" s="45"/>
      <c r="C51" s="45"/>
      <c r="D51" s="45"/>
      <c r="E51" s="45"/>
      <c r="F51" s="45"/>
      <c r="G51" s="45"/>
      <c r="H51" s="45"/>
      <c r="I51" s="45"/>
      <c r="J51" s="45"/>
    </row>
    <row r="52" spans="2:10" ht="12.75" customHeight="1">
      <c r="B52" s="45"/>
      <c r="C52" s="45"/>
      <c r="D52" s="45"/>
      <c r="E52" s="45"/>
      <c r="F52" s="45"/>
      <c r="G52" s="45"/>
      <c r="H52" s="45"/>
      <c r="I52" s="45"/>
      <c r="J52" s="45"/>
    </row>
    <row r="53" spans="2:10" ht="12.75" customHeight="1">
      <c r="B53" s="45"/>
      <c r="C53" s="45"/>
      <c r="D53" s="45"/>
      <c r="E53" s="45"/>
      <c r="F53" s="45"/>
      <c r="G53" s="45"/>
      <c r="H53" s="45"/>
      <c r="I53" s="45"/>
      <c r="J53" s="45"/>
    </row>
    <row r="54" spans="2:10" ht="12.75" customHeight="1">
      <c r="B54" s="45"/>
      <c r="C54" s="45"/>
      <c r="D54" s="45"/>
      <c r="E54" s="45"/>
      <c r="F54" s="45"/>
      <c r="G54" s="45"/>
      <c r="H54" s="45"/>
      <c r="I54" s="45"/>
      <c r="J54" s="45"/>
    </row>
  </sheetData>
  <sortState ref="A5:M20">
    <sortCondition descending="1" ref="K5:K20"/>
  </sortState>
  <mergeCells count="1">
    <mergeCell ref="A1:M1"/>
  </mergeCells>
  <conditionalFormatting sqref="B10:J20 B27:J37 B23:I26">
    <cfRule type="cellIs" dxfId="137" priority="25" operator="equal">
      <formula>0</formula>
    </cfRule>
  </conditionalFormatting>
  <conditionalFormatting sqref="B5:L20">
    <cfRule type="cellIs" dxfId="136" priority="19" operator="equal">
      <formula>0</formula>
    </cfRule>
  </conditionalFormatting>
  <conditionalFormatting sqref="B5:L5">
    <cfRule type="colorScale" priority="17">
      <colorScale>
        <cfvo type="min"/>
        <cfvo type="percentile" val="50"/>
        <cfvo type="max"/>
        <color theme="3" tint="0.59999389629810485"/>
        <color theme="6" tint="0.39997558519241921"/>
        <color theme="5" tint="-0.249977111117893"/>
      </colorScale>
    </cfRule>
  </conditionalFormatting>
  <conditionalFormatting sqref="B6:L6">
    <cfRule type="colorScale" priority="16">
      <colorScale>
        <cfvo type="min"/>
        <cfvo type="percentile" val="50"/>
        <cfvo type="max"/>
        <color theme="3" tint="0.59999389629810485"/>
        <color theme="6" tint="0.39997558519241921"/>
        <color theme="5" tint="-0.249977111117893"/>
      </colorScale>
    </cfRule>
  </conditionalFormatting>
  <conditionalFormatting sqref="B7:L7">
    <cfRule type="colorScale" priority="15">
      <colorScale>
        <cfvo type="min"/>
        <cfvo type="percentile" val="50"/>
        <cfvo type="max"/>
        <color theme="3" tint="0.59999389629810485"/>
        <color theme="6" tint="0.39997558519241921"/>
        <color theme="5" tint="-0.249977111117893"/>
      </colorScale>
    </cfRule>
  </conditionalFormatting>
  <conditionalFormatting sqref="B8:L8">
    <cfRule type="colorScale" priority="14">
      <colorScale>
        <cfvo type="min"/>
        <cfvo type="percentile" val="50"/>
        <cfvo type="max"/>
        <color theme="3" tint="0.59999389629810485"/>
        <color theme="6" tint="0.39997558519241921"/>
        <color theme="5" tint="-0.249977111117893"/>
      </colorScale>
    </cfRule>
  </conditionalFormatting>
  <conditionalFormatting sqref="B9:L9">
    <cfRule type="colorScale" priority="13">
      <colorScale>
        <cfvo type="min"/>
        <cfvo type="percentile" val="50"/>
        <cfvo type="max"/>
        <color theme="3" tint="0.59999389629810485"/>
        <color theme="6" tint="0.39997558519241921"/>
        <color theme="5" tint="-0.249977111117893"/>
      </colorScale>
    </cfRule>
  </conditionalFormatting>
  <conditionalFormatting sqref="B10:L10">
    <cfRule type="colorScale" priority="12">
      <colorScale>
        <cfvo type="min"/>
        <cfvo type="percentile" val="50"/>
        <cfvo type="max"/>
        <color theme="3" tint="0.59999389629810485"/>
        <color theme="6" tint="0.39997558519241921"/>
        <color theme="5" tint="-0.249977111117893"/>
      </colorScale>
    </cfRule>
  </conditionalFormatting>
  <conditionalFormatting sqref="B11:L11">
    <cfRule type="colorScale" priority="11">
      <colorScale>
        <cfvo type="min"/>
        <cfvo type="percentile" val="50"/>
        <cfvo type="max"/>
        <color theme="3" tint="0.59999389629810485"/>
        <color theme="6" tint="0.39997558519241921"/>
        <color theme="5" tint="-0.249977111117893"/>
      </colorScale>
    </cfRule>
  </conditionalFormatting>
  <conditionalFormatting sqref="B12:L12">
    <cfRule type="colorScale" priority="10">
      <colorScale>
        <cfvo type="min"/>
        <cfvo type="percentile" val="50"/>
        <cfvo type="max"/>
        <color theme="3" tint="0.59999389629810485"/>
        <color theme="6" tint="0.39997558519241921"/>
        <color theme="5" tint="-0.249977111117893"/>
      </colorScale>
    </cfRule>
  </conditionalFormatting>
  <conditionalFormatting sqref="B13:L13">
    <cfRule type="colorScale" priority="9">
      <colorScale>
        <cfvo type="min"/>
        <cfvo type="percentile" val="50"/>
        <cfvo type="max"/>
        <color theme="3" tint="0.59999389629810485"/>
        <color theme="6" tint="0.39997558519241921"/>
        <color theme="5" tint="-0.249977111117893"/>
      </colorScale>
    </cfRule>
  </conditionalFormatting>
  <conditionalFormatting sqref="B14:L14">
    <cfRule type="colorScale" priority="8">
      <colorScale>
        <cfvo type="min"/>
        <cfvo type="percentile" val="50"/>
        <cfvo type="max"/>
        <color theme="3" tint="0.59999389629810485"/>
        <color theme="6" tint="0.39997558519241921"/>
        <color theme="5" tint="-0.249977111117893"/>
      </colorScale>
    </cfRule>
  </conditionalFormatting>
  <conditionalFormatting sqref="B15:L15">
    <cfRule type="colorScale" priority="7">
      <colorScale>
        <cfvo type="min"/>
        <cfvo type="percentile" val="50"/>
        <cfvo type="max"/>
        <color theme="3" tint="0.59999389629810485"/>
        <color theme="6" tint="0.39997558519241921"/>
        <color theme="5" tint="-0.249977111117893"/>
      </colorScale>
    </cfRule>
  </conditionalFormatting>
  <conditionalFormatting sqref="B16:L16">
    <cfRule type="colorScale" priority="6">
      <colorScale>
        <cfvo type="min"/>
        <cfvo type="percentile" val="50"/>
        <cfvo type="max"/>
        <color theme="3" tint="0.59999389629810485"/>
        <color theme="6" tint="0.39997558519241921"/>
        <color theme="5" tint="-0.249977111117893"/>
      </colorScale>
    </cfRule>
  </conditionalFormatting>
  <conditionalFormatting sqref="B17:L17">
    <cfRule type="colorScale" priority="5">
      <colorScale>
        <cfvo type="min"/>
        <cfvo type="percentile" val="50"/>
        <cfvo type="max"/>
        <color theme="3" tint="0.59999389629810485"/>
        <color theme="6" tint="0.39997558519241921"/>
        <color theme="5" tint="-0.249977111117893"/>
      </colorScale>
    </cfRule>
  </conditionalFormatting>
  <conditionalFormatting sqref="B18:L18">
    <cfRule type="colorScale" priority="4">
      <colorScale>
        <cfvo type="min"/>
        <cfvo type="percentile" val="50"/>
        <cfvo type="max"/>
        <color theme="3" tint="0.59999389629810485"/>
        <color theme="6" tint="0.39997558519241921"/>
        <color theme="5" tint="-0.249977111117893"/>
      </colorScale>
    </cfRule>
  </conditionalFormatting>
  <conditionalFormatting sqref="B19:L19">
    <cfRule type="colorScale" priority="3">
      <colorScale>
        <cfvo type="min"/>
        <cfvo type="percentile" val="50"/>
        <cfvo type="max"/>
        <color theme="3" tint="0.59999389629810485"/>
        <color theme="6" tint="0.39997558519241921"/>
        <color theme="5" tint="-0.249977111117893"/>
      </colorScale>
    </cfRule>
  </conditionalFormatting>
  <conditionalFormatting sqref="B20:L20">
    <cfRule type="colorScale" priority="2">
      <colorScale>
        <cfvo type="min"/>
        <cfvo type="percentile" val="50"/>
        <cfvo type="max"/>
        <color theme="3" tint="0.59999389629810485"/>
        <color theme="6" tint="0.39997558519241921"/>
        <color theme="5" tint="-0.249977111117893"/>
      </colorScale>
    </cfRule>
  </conditionalFormatting>
  <conditionalFormatting sqref="B21:L21">
    <cfRule type="colorScale" priority="511">
      <colorScale>
        <cfvo type="min"/>
        <cfvo type="percentile" val="50"/>
        <cfvo type="max"/>
        <color theme="3" tint="0.59999389629810485"/>
        <color theme="6" tint="0.39997558519241921"/>
        <color theme="5" tint="-0.249977111117893"/>
      </colorScale>
    </cfRule>
    <cfRule type="expression" dxfId="135" priority="512" stopIfTrue="1">
      <formula>#REF!&lt;&gt;#REF!</formula>
    </cfRule>
  </conditionalFormatting>
  <pageMargins left="0.7" right="0.7" top="0.75" bottom="0.75" header="0.3" footer="0.3"/>
  <pageSetup paperSize="9"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499984740745262"/>
  </sheetPr>
  <dimension ref="A1:AS466"/>
  <sheetViews>
    <sheetView workbookViewId="0">
      <pane xSplit="1" ySplit="1" topLeftCell="B2" activePane="bottomRight" state="frozen"/>
      <selection pane="topRight" activeCell="B1" sqref="B1"/>
      <selection pane="bottomLeft" activeCell="A6" sqref="A6"/>
      <selection pane="bottomRight" activeCell="M42" sqref="M41:M42"/>
    </sheetView>
  </sheetViews>
  <sheetFormatPr defaultColWidth="5.7109375" defaultRowHeight="12.75"/>
  <cols>
    <col min="1" max="1" width="89.140625" customWidth="1"/>
    <col min="2" max="2" width="8.28515625" customWidth="1"/>
    <col min="3" max="22" width="7.5703125" customWidth="1"/>
    <col min="23" max="24" width="9.140625" bestFit="1" customWidth="1"/>
    <col min="25" max="25" width="10.140625" bestFit="1" customWidth="1"/>
    <col min="26" max="30" width="10.28515625" bestFit="1" customWidth="1"/>
    <col min="31" max="31" width="10" customWidth="1"/>
    <col min="32" max="32" width="10.140625" style="118" customWidth="1"/>
    <col min="33" max="33" width="10.140625" style="221" customWidth="1"/>
    <col min="34" max="34" width="11.85546875" bestFit="1" customWidth="1"/>
    <col min="35" max="35" width="51.42578125" customWidth="1"/>
    <col min="36" max="36" width="43.7109375" customWidth="1"/>
    <col min="37" max="37" width="51.42578125" customWidth="1"/>
    <col min="45" max="45" width="7.5703125" bestFit="1" customWidth="1"/>
  </cols>
  <sheetData>
    <row r="1" spans="1:37" ht="51" customHeight="1">
      <c r="A1" s="327" t="s">
        <v>7276</v>
      </c>
      <c r="B1" s="2"/>
      <c r="C1" s="2"/>
      <c r="D1" s="2"/>
      <c r="E1" s="2"/>
      <c r="F1" s="2"/>
      <c r="G1" s="2"/>
      <c r="H1" s="2"/>
      <c r="I1" s="2"/>
      <c r="J1" s="43"/>
      <c r="K1" s="2"/>
      <c r="L1" s="2"/>
      <c r="M1" s="2"/>
      <c r="N1" s="2"/>
      <c r="O1" s="2"/>
      <c r="P1" s="2"/>
      <c r="Q1" s="2"/>
      <c r="R1" s="2"/>
      <c r="S1" s="2"/>
      <c r="T1" s="2"/>
      <c r="U1" s="2"/>
      <c r="V1" s="2"/>
      <c r="W1" s="2"/>
      <c r="X1" s="2"/>
      <c r="Y1" s="2"/>
      <c r="Z1" s="2"/>
      <c r="AA1" s="2"/>
      <c r="AB1" s="2"/>
      <c r="AC1" s="2"/>
      <c r="AD1" s="2"/>
      <c r="AE1" s="2"/>
      <c r="AF1" s="2"/>
      <c r="AG1" s="2"/>
      <c r="AH1" s="2"/>
      <c r="AI1" s="2"/>
      <c r="AJ1" s="2"/>
    </row>
    <row r="2" spans="1:37" s="221" customFormat="1" ht="15" customHeight="1">
      <c r="A2" s="487"/>
      <c r="B2" s="559"/>
      <c r="C2" s="559"/>
      <c r="D2" s="559"/>
      <c r="E2" s="559"/>
      <c r="F2" s="559"/>
      <c r="G2" s="559"/>
      <c r="H2" s="559"/>
      <c r="I2" s="559"/>
      <c r="J2" s="560"/>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325"/>
    </row>
    <row r="3" spans="1:37" s="892" customFormat="1" ht="12.75" customHeight="1">
      <c r="A3" s="333" t="s">
        <v>7251</v>
      </c>
      <c r="B3" s="891"/>
      <c r="C3" s="891"/>
      <c r="D3" s="891"/>
      <c r="E3" s="891"/>
      <c r="F3" s="891"/>
      <c r="G3" s="891"/>
      <c r="H3" s="891"/>
      <c r="I3" s="891"/>
      <c r="J3" s="891"/>
      <c r="K3" s="891"/>
      <c r="L3" s="891"/>
      <c r="M3" s="891"/>
      <c r="N3" s="891"/>
      <c r="O3" s="891"/>
      <c r="P3" s="891"/>
      <c r="Q3" s="891"/>
    </row>
    <row r="4" spans="1:37" s="898" customFormat="1">
      <c r="A4" s="895" t="s">
        <v>7260</v>
      </c>
      <c r="B4" s="896"/>
      <c r="C4" s="896"/>
      <c r="D4" s="896"/>
      <c r="E4" s="896"/>
      <c r="F4" s="896"/>
      <c r="G4" s="896"/>
      <c r="H4" s="896"/>
      <c r="I4" s="896"/>
      <c r="J4" s="897"/>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row>
    <row r="5" spans="1:37" s="898" customFormat="1">
      <c r="A5" s="895"/>
      <c r="B5" s="896"/>
      <c r="C5" s="896"/>
      <c r="D5" s="896"/>
      <c r="E5" s="896"/>
      <c r="F5" s="896"/>
      <c r="G5" s="896"/>
      <c r="H5" s="896"/>
      <c r="I5" s="896"/>
      <c r="J5" s="897"/>
      <c r="K5" s="896"/>
      <c r="L5" s="896"/>
      <c r="M5" s="896"/>
      <c r="N5" s="896"/>
      <c r="O5" s="896"/>
      <c r="P5" s="896"/>
      <c r="Q5" s="896"/>
      <c r="R5" s="896"/>
      <c r="S5" s="896"/>
      <c r="T5" s="896"/>
      <c r="U5" s="896"/>
      <c r="V5" s="896"/>
      <c r="W5" s="896"/>
      <c r="X5" s="896"/>
      <c r="Y5" s="896"/>
      <c r="Z5" s="896"/>
      <c r="AA5" s="896"/>
      <c r="AB5" s="896"/>
      <c r="AC5" s="896"/>
      <c r="AD5" s="896"/>
      <c r="AE5" s="896"/>
      <c r="AF5" s="896"/>
      <c r="AG5" s="896"/>
      <c r="AH5" s="896"/>
      <c r="AI5" s="896"/>
      <c r="AJ5" s="896"/>
    </row>
    <row r="6" spans="1:37" s="439" customFormat="1">
      <c r="A6" s="903" t="s">
        <v>7261</v>
      </c>
      <c r="B6" s="2"/>
      <c r="C6" s="2"/>
      <c r="D6" s="2"/>
      <c r="E6" s="2"/>
      <c r="F6" s="2"/>
      <c r="G6" s="2"/>
      <c r="H6" s="2"/>
      <c r="I6" s="2"/>
      <c r="J6" s="667"/>
      <c r="K6" s="2"/>
      <c r="L6" s="2"/>
      <c r="M6" s="2"/>
      <c r="N6" s="2"/>
      <c r="O6" s="2"/>
      <c r="P6" s="2"/>
      <c r="Q6" s="2"/>
      <c r="R6" s="2"/>
      <c r="S6" s="2"/>
      <c r="T6" s="2"/>
      <c r="U6" s="2"/>
      <c r="V6" s="2"/>
      <c r="W6" s="2"/>
      <c r="X6" s="2"/>
      <c r="Y6" s="2"/>
      <c r="Z6" s="2"/>
      <c r="AA6" s="2"/>
      <c r="AB6" s="2"/>
      <c r="AC6" s="2"/>
      <c r="AD6" s="2"/>
      <c r="AE6" s="2"/>
      <c r="AF6" s="2"/>
      <c r="AG6" s="2"/>
      <c r="AH6" s="2"/>
      <c r="AI6" s="2"/>
      <c r="AJ6" s="2"/>
    </row>
    <row r="7" spans="1:37" s="441" customFormat="1" ht="15" customHeight="1">
      <c r="A7" s="894" t="s">
        <v>81</v>
      </c>
      <c r="B7" s="2"/>
      <c r="C7" s="2"/>
      <c r="D7" s="2"/>
      <c r="E7" s="2"/>
      <c r="F7" s="2"/>
      <c r="G7" s="2"/>
      <c r="H7" s="2"/>
      <c r="I7" s="2"/>
      <c r="J7" s="893"/>
      <c r="K7" s="2"/>
      <c r="L7" s="2"/>
      <c r="M7" s="2"/>
      <c r="N7" s="2"/>
      <c r="O7" s="2"/>
      <c r="P7" s="2"/>
      <c r="Q7" s="2"/>
      <c r="R7" s="2"/>
      <c r="S7" s="2"/>
      <c r="T7" s="2"/>
      <c r="U7" s="2"/>
      <c r="V7" s="2"/>
      <c r="W7" s="2"/>
      <c r="X7" s="2"/>
      <c r="Y7" s="2"/>
      <c r="Z7" s="2"/>
      <c r="AA7" s="2"/>
      <c r="AB7" s="2"/>
      <c r="AC7" s="2"/>
      <c r="AD7" s="2"/>
      <c r="AE7" s="2"/>
      <c r="AF7" s="2"/>
      <c r="AG7" s="2"/>
      <c r="AH7" s="2"/>
      <c r="AI7" s="2"/>
      <c r="AJ7" s="2"/>
    </row>
    <row r="8" spans="1:37" s="441" customFormat="1" ht="15" customHeight="1">
      <c r="A8" s="894" t="s">
        <v>82</v>
      </c>
      <c r="B8" s="2"/>
      <c r="C8" s="2"/>
      <c r="D8" s="2"/>
      <c r="E8" s="2"/>
      <c r="F8" s="2"/>
      <c r="G8" s="2"/>
      <c r="H8" s="2"/>
      <c r="I8" s="2"/>
      <c r="J8" s="893"/>
      <c r="K8" s="2"/>
      <c r="L8" s="2"/>
      <c r="M8" s="2"/>
      <c r="N8" s="2"/>
      <c r="O8" s="2"/>
      <c r="P8" s="2"/>
      <c r="Q8" s="2"/>
      <c r="R8" s="2"/>
      <c r="S8" s="2"/>
      <c r="T8" s="2"/>
      <c r="U8" s="2"/>
      <c r="V8" s="2"/>
      <c r="W8" s="2"/>
      <c r="X8" s="2"/>
      <c r="Y8" s="2"/>
      <c r="Z8" s="2"/>
      <c r="AA8" s="2"/>
      <c r="AB8" s="2"/>
      <c r="AC8" s="2"/>
      <c r="AD8" s="2"/>
      <c r="AE8" s="2"/>
      <c r="AF8" s="2"/>
      <c r="AG8" s="2"/>
      <c r="AH8" s="2"/>
      <c r="AI8" s="2"/>
      <c r="AJ8" s="2"/>
    </row>
    <row r="9" spans="1:37" s="441" customFormat="1" ht="15" customHeight="1">
      <c r="A9" s="894" t="s">
        <v>83</v>
      </c>
      <c r="B9" s="2"/>
      <c r="C9" s="2"/>
      <c r="D9" s="2"/>
      <c r="E9" s="2"/>
      <c r="F9" s="2"/>
      <c r="G9" s="2"/>
      <c r="H9" s="2"/>
      <c r="I9" s="2"/>
      <c r="J9" s="893"/>
      <c r="K9" s="2"/>
      <c r="L9" s="2"/>
      <c r="M9" s="2"/>
      <c r="N9" s="2"/>
      <c r="O9" s="2"/>
      <c r="P9" s="2"/>
      <c r="Q9" s="2"/>
      <c r="R9" s="2"/>
      <c r="S9" s="2"/>
      <c r="T9" s="2"/>
      <c r="U9" s="2"/>
      <c r="V9" s="2"/>
      <c r="W9" s="2"/>
      <c r="X9" s="2"/>
      <c r="Y9" s="2"/>
      <c r="Z9" s="2"/>
      <c r="AA9" s="2"/>
      <c r="AB9" s="2"/>
      <c r="AC9" s="2"/>
      <c r="AD9" s="2"/>
      <c r="AE9" s="2"/>
      <c r="AF9" s="2"/>
      <c r="AG9" s="2"/>
      <c r="AH9" s="2"/>
      <c r="AI9" s="2"/>
      <c r="AJ9" s="2"/>
    </row>
    <row r="10" spans="1:37" s="441" customFormat="1" ht="15" customHeight="1">
      <c r="A10" s="894" t="s">
        <v>803</v>
      </c>
      <c r="B10" s="2"/>
      <c r="C10" s="2"/>
      <c r="D10" s="2"/>
      <c r="E10" s="2"/>
      <c r="F10" s="2"/>
      <c r="G10" s="2"/>
      <c r="H10" s="2"/>
      <c r="I10" s="2"/>
      <c r="J10" s="893"/>
      <c r="K10" s="2"/>
      <c r="L10" s="2"/>
      <c r="M10" s="2"/>
      <c r="N10" s="2"/>
      <c r="O10" s="2"/>
      <c r="P10" s="2"/>
      <c r="Q10" s="2"/>
      <c r="R10" s="2"/>
      <c r="S10" s="2"/>
      <c r="T10" s="2"/>
      <c r="U10" s="2"/>
      <c r="V10" s="2"/>
      <c r="W10" s="2"/>
      <c r="X10" s="2"/>
      <c r="Y10" s="2"/>
      <c r="Z10" s="2"/>
      <c r="AA10" s="2"/>
      <c r="AB10" s="2"/>
      <c r="AC10" s="2"/>
      <c r="AD10" s="2"/>
      <c r="AE10" s="2"/>
      <c r="AF10" s="2"/>
      <c r="AG10" s="2"/>
      <c r="AH10" s="2"/>
      <c r="AI10" s="2"/>
      <c r="AJ10" s="2"/>
    </row>
    <row r="11" spans="1:37" s="441" customFormat="1" ht="15" customHeight="1">
      <c r="A11" s="894" t="s">
        <v>801</v>
      </c>
      <c r="B11" s="2"/>
      <c r="C11" s="2"/>
      <c r="D11" s="2"/>
      <c r="E11" s="2"/>
      <c r="F11" s="2"/>
      <c r="G11" s="2"/>
      <c r="H11" s="2"/>
      <c r="I11" s="2"/>
      <c r="J11" s="893"/>
      <c r="K11" s="2"/>
      <c r="L11" s="2"/>
      <c r="M11" s="2"/>
      <c r="N11" s="2"/>
      <c r="O11" s="2"/>
      <c r="P11" s="2"/>
      <c r="Q11" s="2"/>
      <c r="R11" s="2"/>
      <c r="S11" s="2"/>
      <c r="T11" s="2"/>
      <c r="U11" s="2"/>
      <c r="V11" s="2"/>
      <c r="W11" s="2"/>
      <c r="X11" s="2"/>
      <c r="Y11" s="2"/>
      <c r="Z11" s="2"/>
      <c r="AA11" s="2"/>
      <c r="AB11" s="2"/>
      <c r="AC11" s="2"/>
      <c r="AD11" s="2"/>
      <c r="AE11" s="2"/>
      <c r="AF11" s="2"/>
      <c r="AG11" s="2"/>
      <c r="AH11" s="2"/>
      <c r="AI11" s="2"/>
      <c r="AJ11" s="2"/>
    </row>
    <row r="12" spans="1:37" s="441" customFormat="1" ht="15" customHeight="1">
      <c r="A12" s="894" t="s">
        <v>84</v>
      </c>
      <c r="B12" s="2"/>
      <c r="C12" s="2"/>
      <c r="D12" s="2"/>
      <c r="E12" s="2"/>
      <c r="F12" s="2"/>
      <c r="G12" s="2"/>
      <c r="H12" s="2"/>
      <c r="I12" s="2"/>
      <c r="J12" s="893"/>
      <c r="K12" s="2"/>
      <c r="L12" s="2"/>
      <c r="M12" s="2"/>
      <c r="N12" s="2"/>
      <c r="O12" s="2"/>
      <c r="P12" s="2"/>
      <c r="Q12" s="2"/>
      <c r="R12" s="2"/>
      <c r="S12" s="2"/>
      <c r="T12" s="2"/>
      <c r="U12" s="2"/>
      <c r="V12" s="2"/>
      <c r="W12" s="2"/>
      <c r="X12" s="2"/>
      <c r="Y12" s="2"/>
      <c r="Z12" s="2"/>
      <c r="AA12" s="2"/>
      <c r="AB12" s="2"/>
      <c r="AC12" s="2"/>
      <c r="AD12" s="2"/>
      <c r="AE12" s="2"/>
      <c r="AF12" s="2"/>
      <c r="AG12" s="2"/>
      <c r="AH12" s="2"/>
      <c r="AI12" s="2"/>
      <c r="AJ12" s="2"/>
    </row>
    <row r="13" spans="1:37" s="441" customFormat="1" ht="15" customHeight="1">
      <c r="A13" s="894" t="s">
        <v>798</v>
      </c>
      <c r="B13" s="2"/>
      <c r="C13" s="2"/>
      <c r="D13" s="2"/>
      <c r="E13" s="2"/>
      <c r="F13" s="2"/>
      <c r="G13" s="2"/>
      <c r="H13" s="2"/>
      <c r="I13" s="2"/>
      <c r="J13" s="893"/>
      <c r="K13" s="2"/>
      <c r="L13" s="2"/>
      <c r="M13" s="2"/>
      <c r="N13" s="2"/>
      <c r="O13" s="2"/>
      <c r="P13" s="2"/>
      <c r="Q13" s="2"/>
      <c r="R13" s="2"/>
      <c r="S13" s="2"/>
      <c r="T13" s="2"/>
      <c r="U13" s="2"/>
      <c r="V13" s="2"/>
      <c r="W13" s="2"/>
      <c r="X13" s="2"/>
      <c r="Y13" s="2"/>
      <c r="Z13" s="2"/>
      <c r="AA13" s="2"/>
      <c r="AB13" s="2"/>
      <c r="AC13" s="2"/>
      <c r="AD13" s="2"/>
      <c r="AE13" s="2"/>
      <c r="AF13" s="2"/>
      <c r="AG13" s="2"/>
      <c r="AH13" s="2"/>
      <c r="AI13" s="2"/>
      <c r="AJ13" s="2"/>
    </row>
    <row r="14" spans="1:37" s="441" customFormat="1" ht="15" customHeight="1">
      <c r="A14" s="894" t="s">
        <v>85</v>
      </c>
      <c r="B14" s="2"/>
      <c r="C14" s="2"/>
      <c r="D14" s="2"/>
      <c r="E14" s="2"/>
      <c r="F14" s="2"/>
      <c r="G14" s="2"/>
      <c r="H14" s="2"/>
      <c r="I14" s="2"/>
      <c r="J14" s="893"/>
      <c r="K14" s="2"/>
      <c r="L14" s="2"/>
      <c r="M14" s="2"/>
      <c r="N14" s="2"/>
      <c r="O14" s="2"/>
      <c r="P14" s="2"/>
      <c r="Q14" s="2"/>
      <c r="R14" s="2"/>
      <c r="S14" s="2"/>
      <c r="T14" s="2"/>
      <c r="U14" s="2"/>
      <c r="V14" s="2"/>
      <c r="W14" s="2"/>
      <c r="X14" s="2"/>
      <c r="Y14" s="2"/>
      <c r="Z14" s="2"/>
      <c r="AA14" s="2"/>
      <c r="AB14" s="2"/>
      <c r="AC14" s="2"/>
      <c r="AD14" s="2"/>
      <c r="AE14" s="2"/>
      <c r="AF14" s="2"/>
      <c r="AG14" s="2"/>
      <c r="AH14" s="2"/>
      <c r="AI14" s="2"/>
      <c r="AJ14" s="2"/>
    </row>
    <row r="15" spans="1:37" s="441" customFormat="1" ht="15" customHeight="1">
      <c r="A15" s="894" t="s">
        <v>795</v>
      </c>
      <c r="B15" s="2"/>
      <c r="C15" s="2"/>
      <c r="D15" s="2"/>
      <c r="E15" s="2"/>
      <c r="F15" s="2"/>
      <c r="G15" s="2"/>
      <c r="H15" s="2"/>
      <c r="I15" s="2"/>
      <c r="J15" s="893"/>
      <c r="K15" s="2"/>
      <c r="L15" s="2"/>
      <c r="M15" s="2"/>
      <c r="N15" s="2"/>
      <c r="O15" s="2"/>
      <c r="P15" s="2"/>
      <c r="Q15" s="2"/>
      <c r="R15" s="2"/>
      <c r="S15" s="2"/>
      <c r="T15" s="2"/>
      <c r="U15" s="2"/>
      <c r="V15" s="2"/>
      <c r="W15" s="2"/>
      <c r="X15" s="2"/>
      <c r="Y15" s="2"/>
      <c r="Z15" s="2"/>
      <c r="AA15" s="2"/>
      <c r="AB15" s="2"/>
      <c r="AC15" s="2"/>
      <c r="AD15" s="2"/>
      <c r="AE15" s="2"/>
      <c r="AF15" s="2"/>
      <c r="AG15" s="2"/>
      <c r="AH15" s="2"/>
      <c r="AI15" s="2"/>
      <c r="AJ15" s="2"/>
    </row>
    <row r="16" spans="1:37" s="441" customFormat="1" ht="15" customHeight="1">
      <c r="A16" s="894" t="s">
        <v>793</v>
      </c>
      <c r="B16" s="2"/>
      <c r="C16" s="2"/>
      <c r="D16" s="2"/>
      <c r="E16" s="2"/>
      <c r="F16" s="2"/>
      <c r="G16" s="2"/>
      <c r="H16" s="2"/>
      <c r="I16" s="2"/>
      <c r="J16" s="893"/>
      <c r="K16" s="2"/>
      <c r="L16" s="2"/>
      <c r="M16" s="2"/>
      <c r="N16" s="2"/>
      <c r="O16" s="2"/>
      <c r="P16" s="2"/>
      <c r="Q16" s="2"/>
      <c r="R16" s="2"/>
      <c r="S16" s="2"/>
      <c r="T16" s="2"/>
      <c r="U16" s="2"/>
      <c r="V16" s="2"/>
      <c r="W16" s="2"/>
      <c r="X16" s="2"/>
      <c r="Y16" s="2"/>
      <c r="Z16" s="2"/>
      <c r="AA16" s="2"/>
      <c r="AB16" s="2"/>
      <c r="AC16" s="2"/>
      <c r="AD16" s="2"/>
      <c r="AE16" s="2"/>
      <c r="AF16" s="2"/>
      <c r="AG16" s="2"/>
      <c r="AH16" s="2"/>
      <c r="AI16" s="2"/>
      <c r="AJ16" s="2"/>
    </row>
    <row r="17" spans="1:37" s="441" customFormat="1" ht="15" customHeight="1">
      <c r="A17" s="564"/>
      <c r="B17" s="2"/>
      <c r="C17" s="2"/>
      <c r="D17" s="2"/>
      <c r="E17" s="2"/>
      <c r="F17" s="2"/>
      <c r="G17" s="2"/>
      <c r="H17" s="2"/>
      <c r="I17" s="2"/>
      <c r="J17" s="893"/>
      <c r="K17" s="2"/>
      <c r="L17" s="2"/>
      <c r="M17" s="2"/>
      <c r="N17" s="2"/>
      <c r="O17" s="2"/>
      <c r="P17" s="2"/>
      <c r="Q17" s="2"/>
      <c r="R17" s="2"/>
      <c r="S17" s="2"/>
      <c r="T17" s="2"/>
      <c r="U17" s="2"/>
      <c r="V17" s="2"/>
      <c r="W17" s="2"/>
      <c r="X17" s="2"/>
      <c r="Y17" s="2"/>
      <c r="Z17" s="2"/>
      <c r="AA17" s="2"/>
      <c r="AB17" s="2"/>
      <c r="AC17" s="2"/>
      <c r="AD17" s="2"/>
      <c r="AE17" s="2"/>
      <c r="AF17" s="2"/>
      <c r="AG17" s="2"/>
      <c r="AH17" s="2"/>
      <c r="AI17" s="2"/>
      <c r="AJ17" s="2"/>
    </row>
    <row r="18" spans="1:37" s="221" customFormat="1" ht="30">
      <c r="A18" s="705" t="s">
        <v>7259</v>
      </c>
      <c r="B18" s="706"/>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6"/>
      <c r="AF18" s="845" t="s">
        <v>3966</v>
      </c>
      <c r="AG18" s="845" t="s">
        <v>3967</v>
      </c>
      <c r="AH18" s="1000" t="s">
        <v>6886</v>
      </c>
      <c r="AI18" s="841"/>
      <c r="AJ18" s="29"/>
      <c r="AK18" s="29"/>
    </row>
    <row r="19" spans="1:37" s="221" customFormat="1">
      <c r="A19" s="707" t="s">
        <v>0</v>
      </c>
      <c r="B19" s="324" t="s">
        <v>1</v>
      </c>
      <c r="C19" s="324" t="s">
        <v>2</v>
      </c>
      <c r="D19" s="324" t="s">
        <v>3</v>
      </c>
      <c r="E19" s="324" t="s">
        <v>4</v>
      </c>
      <c r="F19" s="324" t="s">
        <v>5</v>
      </c>
      <c r="G19" s="324" t="s">
        <v>6</v>
      </c>
      <c r="H19" s="324" t="s">
        <v>7</v>
      </c>
      <c r="I19" s="324" t="s">
        <v>8</v>
      </c>
      <c r="J19" s="324" t="s">
        <v>9</v>
      </c>
      <c r="K19" s="324" t="s">
        <v>10</v>
      </c>
      <c r="L19" s="324" t="s">
        <v>11</v>
      </c>
      <c r="M19" s="324" t="s">
        <v>12</v>
      </c>
      <c r="N19" s="324" t="s">
        <v>13</v>
      </c>
      <c r="O19" s="324" t="s">
        <v>14</v>
      </c>
      <c r="P19" s="324" t="s">
        <v>15</v>
      </c>
      <c r="Q19" s="328" t="s">
        <v>16</v>
      </c>
      <c r="R19" s="324" t="s">
        <v>17</v>
      </c>
      <c r="S19" s="324" t="s">
        <v>18</v>
      </c>
      <c r="T19" s="324" t="s">
        <v>19</v>
      </c>
      <c r="U19" s="324" t="s">
        <v>20</v>
      </c>
      <c r="V19" s="324" t="s">
        <v>21</v>
      </c>
      <c r="W19" s="324" t="s">
        <v>22</v>
      </c>
      <c r="X19" s="324" t="s">
        <v>23</v>
      </c>
      <c r="Y19" s="324" t="s">
        <v>24</v>
      </c>
      <c r="Z19" s="324" t="s">
        <v>25</v>
      </c>
      <c r="AA19" s="324" t="s">
        <v>26</v>
      </c>
      <c r="AB19" s="324" t="s">
        <v>27</v>
      </c>
      <c r="AC19" s="324" t="s">
        <v>62</v>
      </c>
      <c r="AD19" s="324" t="s">
        <v>63</v>
      </c>
      <c r="AE19" s="324" t="s">
        <v>938</v>
      </c>
      <c r="AF19" s="684" t="s">
        <v>3968</v>
      </c>
      <c r="AG19" s="684" t="s">
        <v>3969</v>
      </c>
      <c r="AH19" s="1001"/>
      <c r="AI19" s="843" t="s">
        <v>28</v>
      </c>
      <c r="AJ19" s="843" t="s">
        <v>29</v>
      </c>
      <c r="AK19" s="843" t="s">
        <v>30</v>
      </c>
    </row>
    <row r="20" spans="1:37" s="221" customFormat="1">
      <c r="A20" s="708" t="s">
        <v>31</v>
      </c>
      <c r="B20" s="709">
        <v>92.7</v>
      </c>
      <c r="C20" s="709">
        <v>100.2</v>
      </c>
      <c r="D20" s="709">
        <v>100.1</v>
      </c>
      <c r="E20" s="709">
        <v>100.1</v>
      </c>
      <c r="F20" s="709">
        <v>117.9</v>
      </c>
      <c r="G20" s="709">
        <v>118.9</v>
      </c>
      <c r="H20" s="709">
        <v>129.9</v>
      </c>
      <c r="I20" s="709">
        <v>129.6</v>
      </c>
      <c r="J20" s="709">
        <v>189.3</v>
      </c>
      <c r="K20" s="709">
        <v>205.74509999999995</v>
      </c>
      <c r="L20" s="709">
        <v>217.26288027930443</v>
      </c>
      <c r="M20" s="709">
        <v>247.03265985221128</v>
      </c>
      <c r="N20" s="709">
        <v>270.33513201837019</v>
      </c>
      <c r="O20" s="709">
        <v>296.04802973605103</v>
      </c>
      <c r="P20" s="554">
        <v>299.62439510630884</v>
      </c>
      <c r="Q20" s="709">
        <v>317.61419405700474</v>
      </c>
      <c r="R20" s="709">
        <v>330.45482733770007</v>
      </c>
      <c r="S20" s="710">
        <v>354.1811506583619</v>
      </c>
      <c r="T20" s="710">
        <v>379.60768932964334</v>
      </c>
      <c r="U20" s="710">
        <v>417.64801406342076</v>
      </c>
      <c r="V20" s="710">
        <v>447.99973853618451</v>
      </c>
      <c r="W20" s="484">
        <v>557.40807426045365</v>
      </c>
      <c r="X20" s="484">
        <v>517.04130415291274</v>
      </c>
      <c r="Y20" s="484">
        <v>573.67869773463008</v>
      </c>
      <c r="Z20" s="484">
        <v>616.39545711370226</v>
      </c>
      <c r="AA20" s="484">
        <v>506.99257393331737</v>
      </c>
      <c r="AB20" s="484">
        <v>485.09627288317591</v>
      </c>
      <c r="AC20" s="484">
        <v>410.51765844325274</v>
      </c>
      <c r="AD20" s="484">
        <v>403.98674374573619</v>
      </c>
      <c r="AE20" s="484">
        <v>430.78860207213762</v>
      </c>
      <c r="AF20" s="846">
        <v>465.40063961672399</v>
      </c>
      <c r="AG20" s="846">
        <v>470.54479150153935</v>
      </c>
      <c r="AH20" s="590">
        <v>4.8832848037588923E-2</v>
      </c>
      <c r="AI20" s="7" t="s">
        <v>32</v>
      </c>
      <c r="AJ20" s="8" t="s">
        <v>33</v>
      </c>
      <c r="AK20" s="8" t="s">
        <v>31</v>
      </c>
    </row>
    <row r="21" spans="1:37" s="221" customFormat="1">
      <c r="A21" s="708" t="s">
        <v>34</v>
      </c>
      <c r="B21" s="709">
        <v>61.599999999999994</v>
      </c>
      <c r="C21" s="709">
        <v>72.2</v>
      </c>
      <c r="D21" s="709">
        <v>88.1</v>
      </c>
      <c r="E21" s="709">
        <v>88.1</v>
      </c>
      <c r="F21" s="709">
        <v>88.1</v>
      </c>
      <c r="G21" s="709">
        <v>94.5</v>
      </c>
      <c r="H21" s="709">
        <v>105.10000000000001</v>
      </c>
      <c r="I21" s="709">
        <v>94.8</v>
      </c>
      <c r="J21" s="709">
        <v>85.5</v>
      </c>
      <c r="K21" s="709">
        <v>40.15740000000001</v>
      </c>
      <c r="L21" s="709">
        <v>87.697853488266773</v>
      </c>
      <c r="M21" s="709">
        <v>135.7329373189859</v>
      </c>
      <c r="N21" s="709">
        <v>120.6825247876904</v>
      </c>
      <c r="O21" s="709">
        <v>133.21942332746218</v>
      </c>
      <c r="P21" s="555">
        <v>141.01954171766329</v>
      </c>
      <c r="Q21" s="709">
        <v>188.10534142203133</v>
      </c>
      <c r="R21" s="709">
        <v>172.77357220467999</v>
      </c>
      <c r="S21" s="710">
        <v>126.72396478674298</v>
      </c>
      <c r="T21" s="710">
        <v>164.3684799728149</v>
      </c>
      <c r="U21" s="710">
        <v>194.81911505215811</v>
      </c>
      <c r="V21" s="710">
        <v>210.77275682327061</v>
      </c>
      <c r="W21" s="484">
        <v>318.95078264112198</v>
      </c>
      <c r="X21" s="484">
        <v>320.57045539141808</v>
      </c>
      <c r="Y21" s="484">
        <v>340.28463948036699</v>
      </c>
      <c r="Z21" s="484">
        <v>392.77742606321442</v>
      </c>
      <c r="AA21" s="484">
        <v>378.93225285682536</v>
      </c>
      <c r="AB21" s="484">
        <v>376.52955955135667</v>
      </c>
      <c r="AC21" s="484">
        <v>297.52668572357709</v>
      </c>
      <c r="AD21" s="484">
        <v>272.95687344131073</v>
      </c>
      <c r="AE21" s="484">
        <v>388.87896980607979</v>
      </c>
      <c r="AF21" s="846">
        <v>298.79864911481445</v>
      </c>
      <c r="AG21" s="846">
        <v>301.02265197741195</v>
      </c>
      <c r="AH21" s="590">
        <v>3.1239945028351007E-2</v>
      </c>
      <c r="AI21" s="7" t="s">
        <v>35</v>
      </c>
      <c r="AJ21" s="9" t="s">
        <v>36</v>
      </c>
      <c r="AK21" s="9"/>
    </row>
    <row r="22" spans="1:37" s="221" customFormat="1">
      <c r="A22" s="708" t="s">
        <v>37</v>
      </c>
      <c r="B22" s="709"/>
      <c r="C22" s="709"/>
      <c r="D22" s="709"/>
      <c r="E22" s="709"/>
      <c r="F22" s="709"/>
      <c r="G22" s="709"/>
      <c r="H22" s="709"/>
      <c r="I22" s="709"/>
      <c r="J22" s="709"/>
      <c r="K22" s="709"/>
      <c r="L22" s="709">
        <v>0.24064806241189404</v>
      </c>
      <c r="M22" s="709">
        <v>3.93</v>
      </c>
      <c r="N22" s="709">
        <v>7.1690000000000005</v>
      </c>
      <c r="O22" s="709">
        <v>7.1180000000000003</v>
      </c>
      <c r="P22" s="555">
        <v>4.6689999999999996</v>
      </c>
      <c r="Q22" s="709">
        <v>5.7359999999999998</v>
      </c>
      <c r="R22" s="709">
        <v>5.0720000000000001</v>
      </c>
      <c r="S22" s="710">
        <v>4.5940000000000003</v>
      </c>
      <c r="T22" s="710">
        <v>4.6989999999999998</v>
      </c>
      <c r="U22" s="710">
        <v>4.7930000000000001</v>
      </c>
      <c r="V22" s="710">
        <v>6.2160000000000002</v>
      </c>
      <c r="W22" s="484">
        <v>73.762</v>
      </c>
      <c r="X22" s="484">
        <v>69.322000000000003</v>
      </c>
      <c r="Y22" s="484">
        <v>48.248999999999995</v>
      </c>
      <c r="Z22" s="484">
        <v>84.864999999999995</v>
      </c>
      <c r="AA22" s="484">
        <v>31.015000000000001</v>
      </c>
      <c r="AB22" s="484">
        <v>50.8</v>
      </c>
      <c r="AC22" s="484">
        <v>29.753</v>
      </c>
      <c r="AD22" s="484">
        <v>32.370436092402215</v>
      </c>
      <c r="AE22" s="484">
        <v>29.945777086434319</v>
      </c>
      <c r="AF22" s="846">
        <v>33.970589573921352</v>
      </c>
      <c r="AG22" s="846">
        <v>57.803922795553198</v>
      </c>
      <c r="AH22" s="590">
        <v>5.9988554306259646E-3</v>
      </c>
      <c r="AI22" s="7" t="s">
        <v>835</v>
      </c>
      <c r="AJ22" s="9" t="s">
        <v>38</v>
      </c>
      <c r="AK22" s="9" t="s">
        <v>34</v>
      </c>
    </row>
    <row r="23" spans="1:37" s="221" customFormat="1">
      <c r="A23" s="708" t="s">
        <v>39</v>
      </c>
      <c r="B23" s="709">
        <v>34.9</v>
      </c>
      <c r="C23" s="709">
        <v>39.1</v>
      </c>
      <c r="D23" s="709">
        <v>42.9</v>
      </c>
      <c r="E23" s="709">
        <v>42.9</v>
      </c>
      <c r="F23" s="709">
        <v>39.5</v>
      </c>
      <c r="G23" s="709">
        <v>35.299999999999997</v>
      </c>
      <c r="H23" s="709">
        <v>35.699999999999996</v>
      </c>
      <c r="I23" s="709">
        <v>50.9</v>
      </c>
      <c r="J23" s="709">
        <v>36.5</v>
      </c>
      <c r="K23" s="709">
        <v>43.421599999999998</v>
      </c>
      <c r="L23" s="709">
        <v>24.133967802593951</v>
      </c>
      <c r="M23" s="709">
        <v>32.310882672106416</v>
      </c>
      <c r="N23" s="709">
        <v>48.958118659393129</v>
      </c>
      <c r="O23" s="709">
        <v>53.63995226973141</v>
      </c>
      <c r="P23" s="555">
        <v>71.635789226159375</v>
      </c>
      <c r="Q23" s="709">
        <v>89.839573687308842</v>
      </c>
      <c r="R23" s="709">
        <v>101.24012390057999</v>
      </c>
      <c r="S23" s="710">
        <v>138.71285780151379</v>
      </c>
      <c r="T23" s="710">
        <v>133.63555504676015</v>
      </c>
      <c r="U23" s="710">
        <v>134.37232336053165</v>
      </c>
      <c r="V23" s="710">
        <v>153.23631296009765</v>
      </c>
      <c r="W23" s="484">
        <v>192.08636511351639</v>
      </c>
      <c r="X23" s="484">
        <v>323.8459626146859</v>
      </c>
      <c r="Y23" s="484">
        <v>506.18459922473471</v>
      </c>
      <c r="Z23" s="484">
        <v>453.90236270234561</v>
      </c>
      <c r="AA23" s="484">
        <v>472.94372928392477</v>
      </c>
      <c r="AB23" s="484">
        <v>469.89306748595914</v>
      </c>
      <c r="AC23" s="484">
        <v>349.20412552417281</v>
      </c>
      <c r="AD23" s="484">
        <v>310.53997445736559</v>
      </c>
      <c r="AE23" s="484">
        <v>290.50988925325021</v>
      </c>
      <c r="AF23" s="846">
        <v>250.99963142234915</v>
      </c>
      <c r="AG23" s="846">
        <v>268.34614498507273</v>
      </c>
      <c r="AH23" s="590">
        <v>2.7848797300917511E-2</v>
      </c>
      <c r="AI23" s="7" t="s">
        <v>836</v>
      </c>
      <c r="AJ23" s="8" t="s">
        <v>40</v>
      </c>
      <c r="AK23" s="8"/>
    </row>
    <row r="24" spans="1:37" s="221" customFormat="1">
      <c r="A24" s="708" t="s">
        <v>41</v>
      </c>
      <c r="B24" s="709">
        <v>61.7</v>
      </c>
      <c r="C24" s="709">
        <v>73.3</v>
      </c>
      <c r="D24" s="709">
        <v>77.7</v>
      </c>
      <c r="E24" s="709">
        <v>11.7</v>
      </c>
      <c r="F24" s="709">
        <v>87.3</v>
      </c>
      <c r="G24" s="709">
        <v>109</v>
      </c>
      <c r="H24" s="709">
        <v>109.4</v>
      </c>
      <c r="I24" s="709">
        <v>122.5</v>
      </c>
      <c r="J24" s="709">
        <v>90.9</v>
      </c>
      <c r="K24" s="709">
        <v>101.69410000000001</v>
      </c>
      <c r="L24" s="709">
        <v>61.462984028994036</v>
      </c>
      <c r="M24" s="709">
        <v>89.188054607508533</v>
      </c>
      <c r="N24" s="709">
        <v>81.812175202539251</v>
      </c>
      <c r="O24" s="709">
        <v>83.998483789570784</v>
      </c>
      <c r="P24" s="555">
        <v>120.4047156701764</v>
      </c>
      <c r="Q24" s="709">
        <v>132.99745007293478</v>
      </c>
      <c r="R24" s="709">
        <v>149.37422904037999</v>
      </c>
      <c r="S24" s="710">
        <v>205.28218261989642</v>
      </c>
      <c r="T24" s="710">
        <v>230.43151479899421</v>
      </c>
      <c r="U24" s="710">
        <v>284.04245690115425</v>
      </c>
      <c r="V24" s="710">
        <v>453.59044629864206</v>
      </c>
      <c r="W24" s="484">
        <v>598.22998954475293</v>
      </c>
      <c r="X24" s="484">
        <v>572.51190894479237</v>
      </c>
      <c r="Y24" s="484">
        <v>694.18112628685753</v>
      </c>
      <c r="Z24" s="484">
        <v>693.96705129790485</v>
      </c>
      <c r="AA24" s="484">
        <v>890.38834162607941</v>
      </c>
      <c r="AB24" s="484">
        <v>868.49464472024465</v>
      </c>
      <c r="AC24" s="484">
        <v>688.17628080705128</v>
      </c>
      <c r="AD24" s="484">
        <v>706.17535810274717</v>
      </c>
      <c r="AE24" s="484">
        <v>739.85775785645285</v>
      </c>
      <c r="AF24" s="846">
        <v>544.5463800245584</v>
      </c>
      <c r="AG24" s="846">
        <v>518.12679056144839</v>
      </c>
      <c r="AH24" s="590">
        <v>5.3770878531992208E-2</v>
      </c>
      <c r="AI24" s="10"/>
      <c r="AJ24" s="8" t="s">
        <v>42</v>
      </c>
      <c r="AK24" s="8"/>
    </row>
    <row r="25" spans="1:37" s="221" customFormat="1">
      <c r="A25" s="708" t="s">
        <v>43</v>
      </c>
      <c r="B25" s="709">
        <v>480.7</v>
      </c>
      <c r="C25" s="709">
        <v>547.4</v>
      </c>
      <c r="D25" s="709">
        <v>653.9</v>
      </c>
      <c r="E25" s="709">
        <v>653.9</v>
      </c>
      <c r="F25" s="709">
        <v>756.2</v>
      </c>
      <c r="G25" s="709">
        <v>882.2</v>
      </c>
      <c r="H25" s="709">
        <v>876.8</v>
      </c>
      <c r="I25" s="709">
        <v>1002.4</v>
      </c>
      <c r="J25" s="709">
        <v>773.3</v>
      </c>
      <c r="K25" s="709">
        <v>817.79250000000002</v>
      </c>
      <c r="L25" s="709">
        <v>779.16121543206941</v>
      </c>
      <c r="M25" s="709">
        <v>825.07062769598747</v>
      </c>
      <c r="N25" s="709">
        <v>906.76786788472896</v>
      </c>
      <c r="O25" s="709">
        <v>1058.6346547125122</v>
      </c>
      <c r="P25" s="555">
        <v>1089.9833725117044</v>
      </c>
      <c r="Q25" s="709">
        <v>1260.0561031892851</v>
      </c>
      <c r="R25" s="709">
        <v>1240.0010155596001</v>
      </c>
      <c r="S25" s="710">
        <v>1454.1067108974955</v>
      </c>
      <c r="T25" s="710">
        <v>1545.2549206029032</v>
      </c>
      <c r="U25" s="710">
        <v>1745.4153319988804</v>
      </c>
      <c r="V25" s="710">
        <v>1953.8925780921363</v>
      </c>
      <c r="W25" s="484">
        <v>2062.0801886289637</v>
      </c>
      <c r="X25" s="484">
        <v>2039.3883062285381</v>
      </c>
      <c r="Y25" s="484">
        <v>2374.1472085742994</v>
      </c>
      <c r="Z25" s="484">
        <v>2089.3694595587081</v>
      </c>
      <c r="AA25" s="484">
        <v>1896.3157148401756</v>
      </c>
      <c r="AB25" s="484">
        <v>1809.4370154041926</v>
      </c>
      <c r="AC25" s="484">
        <v>1987.2756629663484</v>
      </c>
      <c r="AD25" s="484">
        <v>1928.3149150364595</v>
      </c>
      <c r="AE25" s="484">
        <v>1908.6419132430542</v>
      </c>
      <c r="AF25" s="846">
        <v>1592.6890114007745</v>
      </c>
      <c r="AG25" s="846">
        <v>1576.9482011107152</v>
      </c>
      <c r="AH25" s="590">
        <v>0.16365471100477977</v>
      </c>
      <c r="AI25" s="10"/>
      <c r="AJ25" s="8" t="s">
        <v>44</v>
      </c>
      <c r="AK25" s="8" t="s">
        <v>39</v>
      </c>
    </row>
    <row r="26" spans="1:37" s="221" customFormat="1">
      <c r="A26" s="708" t="s">
        <v>45</v>
      </c>
      <c r="B26" s="709">
        <v>122</v>
      </c>
      <c r="C26" s="709">
        <v>136.6</v>
      </c>
      <c r="D26" s="709">
        <v>159.9</v>
      </c>
      <c r="E26" s="709">
        <v>159.9</v>
      </c>
      <c r="F26" s="709">
        <v>181.2</v>
      </c>
      <c r="G26" s="709">
        <v>212.6</v>
      </c>
      <c r="H26" s="709">
        <v>209.2</v>
      </c>
      <c r="I26" s="709">
        <v>225.9</v>
      </c>
      <c r="J26" s="709">
        <v>223.2</v>
      </c>
      <c r="K26" s="709">
        <v>228.05160000000001</v>
      </c>
      <c r="L26" s="709">
        <v>267.57097890841681</v>
      </c>
      <c r="M26" s="709">
        <v>240.05889551687906</v>
      </c>
      <c r="N26" s="709">
        <v>299.0780051310993</v>
      </c>
      <c r="O26" s="709">
        <v>357.92303163918922</v>
      </c>
      <c r="P26" s="555">
        <v>408.72077197328963</v>
      </c>
      <c r="Q26" s="709">
        <v>511.17468248860467</v>
      </c>
      <c r="R26" s="709">
        <v>521.75481459942</v>
      </c>
      <c r="S26" s="710">
        <v>840.77690198358107</v>
      </c>
      <c r="T26" s="710">
        <v>1145.8913024108572</v>
      </c>
      <c r="U26" s="710">
        <v>859.27172601769848</v>
      </c>
      <c r="V26" s="710">
        <v>1057.7895649564614</v>
      </c>
      <c r="W26" s="484">
        <v>1041.1890158156659</v>
      </c>
      <c r="X26" s="484">
        <v>1249.8474630357125</v>
      </c>
      <c r="Y26" s="484">
        <v>1370.9324923964327</v>
      </c>
      <c r="Z26" s="484">
        <v>1199.6489984055938</v>
      </c>
      <c r="AA26" s="484">
        <v>1295.6648274426768</v>
      </c>
      <c r="AB26" s="484">
        <v>1300.523030930181</v>
      </c>
      <c r="AC26" s="484">
        <v>1150.6272957967394</v>
      </c>
      <c r="AD26" s="484">
        <v>1236.9867421591271</v>
      </c>
      <c r="AE26" s="484">
        <v>1364.5897230555395</v>
      </c>
      <c r="AF26" s="846">
        <v>1470.2004437122582</v>
      </c>
      <c r="AG26" s="846">
        <v>1661.62638529023</v>
      </c>
      <c r="AH26" s="590">
        <v>0.17244256069479952</v>
      </c>
      <c r="AI26" s="10"/>
      <c r="AJ26" s="9" t="s">
        <v>46</v>
      </c>
      <c r="AK26" s="9" t="s">
        <v>41</v>
      </c>
    </row>
    <row r="27" spans="1:37" s="221" customFormat="1">
      <c r="A27" s="708" t="s">
        <v>47</v>
      </c>
      <c r="B27" s="709">
        <v>191.5</v>
      </c>
      <c r="C27" s="709">
        <v>207.9</v>
      </c>
      <c r="D27" s="709">
        <v>232.1</v>
      </c>
      <c r="E27" s="709">
        <v>232.1</v>
      </c>
      <c r="F27" s="709">
        <v>254.3</v>
      </c>
      <c r="G27" s="709">
        <v>277.7</v>
      </c>
      <c r="H27" s="709">
        <v>286.3</v>
      </c>
      <c r="I27" s="709">
        <v>280</v>
      </c>
      <c r="J27" s="709">
        <v>279.39999999999998</v>
      </c>
      <c r="K27" s="709">
        <v>275.0949</v>
      </c>
      <c r="L27" s="709">
        <v>264.09764215808735</v>
      </c>
      <c r="M27" s="709">
        <v>293.93637285274525</v>
      </c>
      <c r="N27" s="709">
        <v>297.73725770939342</v>
      </c>
      <c r="O27" s="709">
        <v>355.88193487113278</v>
      </c>
      <c r="P27" s="555">
        <v>377.45827940982241</v>
      </c>
      <c r="Q27" s="709">
        <v>436.62225092346779</v>
      </c>
      <c r="R27" s="709">
        <v>441.16528531306005</v>
      </c>
      <c r="S27" s="710">
        <v>416.38301424680992</v>
      </c>
      <c r="T27" s="710">
        <v>428.69684439221601</v>
      </c>
      <c r="U27" s="710">
        <v>447.36896948409935</v>
      </c>
      <c r="V27" s="710">
        <v>475.42579563802968</v>
      </c>
      <c r="W27" s="484">
        <v>494.12191227011874</v>
      </c>
      <c r="X27" s="484">
        <v>497.27508423557737</v>
      </c>
      <c r="Y27" s="484">
        <v>537.10441510012788</v>
      </c>
      <c r="Z27" s="484">
        <v>546.88337506974585</v>
      </c>
      <c r="AA27" s="484">
        <v>614.55422170968393</v>
      </c>
      <c r="AB27" s="484">
        <v>664.25556234319356</v>
      </c>
      <c r="AC27" s="484">
        <v>683.51659015689188</v>
      </c>
      <c r="AD27" s="484">
        <v>699.53386882373707</v>
      </c>
      <c r="AE27" s="484">
        <v>743.17362707181974</v>
      </c>
      <c r="AF27" s="846">
        <v>780.65630229979013</v>
      </c>
      <c r="AG27" s="846">
        <v>779.77681783213404</v>
      </c>
      <c r="AH27" s="590">
        <v>8.0924756869414194E-2</v>
      </c>
      <c r="AI27" s="10"/>
      <c r="AJ27" s="8" t="s">
        <v>48</v>
      </c>
      <c r="AK27" s="8" t="s">
        <v>43</v>
      </c>
    </row>
    <row r="28" spans="1:37" s="221" customFormat="1">
      <c r="A28" s="708" t="s">
        <v>49</v>
      </c>
      <c r="B28" s="709"/>
      <c r="C28" s="709"/>
      <c r="D28" s="709"/>
      <c r="E28" s="709"/>
      <c r="F28" s="709"/>
      <c r="G28" s="709"/>
      <c r="H28" s="709"/>
      <c r="I28" s="709"/>
      <c r="J28" s="709"/>
      <c r="K28" s="709"/>
      <c r="L28" s="709"/>
      <c r="M28" s="709"/>
      <c r="N28" s="709">
        <v>9.1127383138540488</v>
      </c>
      <c r="O28" s="709">
        <v>9.4388209667567722</v>
      </c>
      <c r="P28" s="555">
        <v>10.571307815964721</v>
      </c>
      <c r="Q28" s="709">
        <v>13.8575431468759</v>
      </c>
      <c r="R28" s="709">
        <v>15.831729046820001</v>
      </c>
      <c r="S28" s="710">
        <v>17.205234571325875</v>
      </c>
      <c r="T28" s="710">
        <v>17.648103831704958</v>
      </c>
      <c r="U28" s="710">
        <v>19.513791605316541</v>
      </c>
      <c r="V28" s="710">
        <v>23.440148080740222</v>
      </c>
      <c r="W28" s="484">
        <v>21.380075513403977</v>
      </c>
      <c r="X28" s="484">
        <v>23.38452872821123</v>
      </c>
      <c r="Y28" s="484">
        <v>23.84247711055496</v>
      </c>
      <c r="Z28" s="484">
        <v>26.761621347582086</v>
      </c>
      <c r="AA28" s="484">
        <v>26.293921056697133</v>
      </c>
      <c r="AB28" s="484">
        <v>22.736672471432673</v>
      </c>
      <c r="AC28" s="484">
        <v>24.507628331775344</v>
      </c>
      <c r="AD28" s="484">
        <v>30.255033754311455</v>
      </c>
      <c r="AE28" s="484">
        <v>36.670803345672589</v>
      </c>
      <c r="AF28" s="846">
        <v>40.445799952589887</v>
      </c>
      <c r="AG28" s="846">
        <v>41.431905784663741</v>
      </c>
      <c r="AH28" s="590">
        <v>4.2997776101907342E-3</v>
      </c>
      <c r="AI28" s="10"/>
      <c r="AJ28" s="9" t="s">
        <v>50</v>
      </c>
      <c r="AK28" s="9" t="s">
        <v>45</v>
      </c>
    </row>
    <row r="29" spans="1:37" s="221" customFormat="1">
      <c r="A29" s="708" t="s">
        <v>51</v>
      </c>
      <c r="B29" s="709"/>
      <c r="C29" s="709"/>
      <c r="D29" s="709"/>
      <c r="E29" s="709"/>
      <c r="F29" s="709"/>
      <c r="G29" s="709"/>
      <c r="H29" s="709"/>
      <c r="I29" s="709"/>
      <c r="J29" s="709"/>
      <c r="K29" s="709"/>
      <c r="L29" s="709"/>
      <c r="M29" s="709"/>
      <c r="N29" s="709">
        <v>78.021150959644729</v>
      </c>
      <c r="O29" s="709">
        <v>73.245080724652524</v>
      </c>
      <c r="P29" s="555">
        <v>77.726206419785584</v>
      </c>
      <c r="Q29" s="709">
        <v>72.69993128907609</v>
      </c>
      <c r="R29" s="709">
        <v>70.29282572596</v>
      </c>
      <c r="S29" s="710">
        <v>90.738496001089104</v>
      </c>
      <c r="T29" s="710">
        <v>112.82565368110404</v>
      </c>
      <c r="U29" s="710">
        <v>133.50696428590413</v>
      </c>
      <c r="V29" s="710">
        <v>174.80494099186114</v>
      </c>
      <c r="W29" s="484">
        <v>189.4679172267125</v>
      </c>
      <c r="X29" s="484">
        <v>98.807869880711536</v>
      </c>
      <c r="Y29" s="484">
        <v>126.54108741110508</v>
      </c>
      <c r="Z29" s="484">
        <v>122.91719568807957</v>
      </c>
      <c r="AA29" s="484">
        <v>113.84035058783563</v>
      </c>
      <c r="AB29" s="484">
        <v>114.40395606150237</v>
      </c>
      <c r="AC29" s="484">
        <v>34.277425828113934</v>
      </c>
      <c r="AD29" s="484">
        <v>39.91081796769565</v>
      </c>
      <c r="AE29" s="484">
        <v>36.235208517112483</v>
      </c>
      <c r="AF29" s="846">
        <v>34.234613955765255</v>
      </c>
      <c r="AG29" s="846">
        <v>34.816024302001949</v>
      </c>
      <c r="AH29" s="590">
        <v>3.6131855133011335E-3</v>
      </c>
      <c r="AI29" s="10"/>
      <c r="AJ29" s="8" t="s">
        <v>52</v>
      </c>
      <c r="AK29" s="8" t="s">
        <v>47</v>
      </c>
    </row>
    <row r="30" spans="1:37" s="221" customFormat="1">
      <c r="A30" s="708" t="s">
        <v>53</v>
      </c>
      <c r="B30" s="709">
        <v>5.0999999999999996</v>
      </c>
      <c r="C30" s="709">
        <v>12.3</v>
      </c>
      <c r="D30" s="709">
        <v>13.3</v>
      </c>
      <c r="E30" s="709">
        <v>13.3</v>
      </c>
      <c r="F30" s="709">
        <v>13.1</v>
      </c>
      <c r="G30" s="709">
        <v>12.1</v>
      </c>
      <c r="H30" s="709">
        <v>14.2</v>
      </c>
      <c r="I30" s="709">
        <v>11.6</v>
      </c>
      <c r="J30" s="709">
        <v>11</v>
      </c>
      <c r="K30" s="709">
        <v>24.397199999999998</v>
      </c>
      <c r="L30" s="709">
        <v>12.325518730449758</v>
      </c>
      <c r="M30" s="709">
        <v>11.780846278583926</v>
      </c>
      <c r="N30" s="709">
        <v>36.08242599098714</v>
      </c>
      <c r="O30" s="709">
        <v>55.594492504987983</v>
      </c>
      <c r="P30" s="555">
        <v>88.736888843497951</v>
      </c>
      <c r="Q30" s="709">
        <v>103.90629335025226</v>
      </c>
      <c r="R30" s="709">
        <v>115.24449931799998</v>
      </c>
      <c r="S30" s="710">
        <v>148.57022123641374</v>
      </c>
      <c r="T30" s="710">
        <v>155.13353356248916</v>
      </c>
      <c r="U30" s="710">
        <v>199.72073274581319</v>
      </c>
      <c r="V30" s="710">
        <v>267.66641926675334</v>
      </c>
      <c r="W30" s="484">
        <v>306.52115128902346</v>
      </c>
      <c r="X30" s="484">
        <v>468.39679277425364</v>
      </c>
      <c r="Y30" s="484">
        <v>600.46196393580078</v>
      </c>
      <c r="Z30" s="484">
        <v>689.15562622364655</v>
      </c>
      <c r="AA30" s="484">
        <v>658.71572222673217</v>
      </c>
      <c r="AB30" s="484">
        <v>643.10799055277084</v>
      </c>
      <c r="AC30" s="484">
        <v>779.30404049309323</v>
      </c>
      <c r="AD30" s="484">
        <v>705.7384385098735</v>
      </c>
      <c r="AE30" s="484">
        <v>702.81231070359058</v>
      </c>
      <c r="AF30" s="846">
        <v>568.94585374896565</v>
      </c>
      <c r="AG30" s="846">
        <v>553.38806309515701</v>
      </c>
      <c r="AH30" s="590">
        <v>5.7430271631968684E-2</v>
      </c>
      <c r="AI30" s="10"/>
      <c r="AJ30" s="9" t="s">
        <v>54</v>
      </c>
      <c r="AK30" s="9"/>
    </row>
    <row r="31" spans="1:37" s="221" customFormat="1">
      <c r="A31" s="708" t="s">
        <v>55</v>
      </c>
      <c r="B31" s="709"/>
      <c r="C31" s="709"/>
      <c r="D31" s="709"/>
      <c r="E31" s="709"/>
      <c r="F31" s="709"/>
      <c r="G31" s="709"/>
      <c r="H31" s="709"/>
      <c r="I31" s="709"/>
      <c r="J31" s="709"/>
      <c r="K31" s="709"/>
      <c r="L31" s="709">
        <v>1743.298569036531</v>
      </c>
      <c r="M31" s="709">
        <v>1624.9</v>
      </c>
      <c r="N31" s="709">
        <v>1289.2025000000001</v>
      </c>
      <c r="O31" s="709">
        <v>1443.568</v>
      </c>
      <c r="P31" s="555">
        <v>1520.758</v>
      </c>
      <c r="Q31" s="709">
        <v>1606.922</v>
      </c>
      <c r="R31" s="709">
        <v>1178.009</v>
      </c>
      <c r="S31" s="710">
        <v>1383.2499999999998</v>
      </c>
      <c r="T31" s="710">
        <v>1400.3990000000001</v>
      </c>
      <c r="U31" s="710">
        <v>1391.6779999999999</v>
      </c>
      <c r="V31" s="710">
        <v>1408.4280000000001</v>
      </c>
      <c r="W31" s="484">
        <v>1513.962</v>
      </c>
      <c r="X31" s="484">
        <v>1661.4330000000002</v>
      </c>
      <c r="Y31" s="484">
        <v>1774.6150000000002</v>
      </c>
      <c r="Z31" s="484">
        <v>1807.4639999999999</v>
      </c>
      <c r="AA31" s="484">
        <v>1874.4600000000003</v>
      </c>
      <c r="AB31" s="484">
        <v>1947.2684999999999</v>
      </c>
      <c r="AC31" s="484">
        <v>2022.2830000000001</v>
      </c>
      <c r="AD31" s="484">
        <v>1978.077</v>
      </c>
      <c r="AE31" s="484">
        <v>2141.5515</v>
      </c>
      <c r="AF31" s="846">
        <v>2122.8220000000001</v>
      </c>
      <c r="AG31" s="846">
        <v>2143.8429999999998</v>
      </c>
      <c r="AH31" s="590">
        <v>0.22248670334098525</v>
      </c>
      <c r="AI31" s="10"/>
      <c r="AJ31" s="9" t="s">
        <v>56</v>
      </c>
      <c r="AK31" s="9" t="s">
        <v>53</v>
      </c>
    </row>
    <row r="32" spans="1:37" s="221" customFormat="1">
      <c r="A32" s="708" t="s">
        <v>57</v>
      </c>
      <c r="B32" s="709"/>
      <c r="C32" s="709"/>
      <c r="D32" s="709"/>
      <c r="E32" s="709"/>
      <c r="F32" s="709"/>
      <c r="G32" s="709"/>
      <c r="H32" s="709"/>
      <c r="I32" s="709"/>
      <c r="J32" s="709"/>
      <c r="K32" s="709"/>
      <c r="L32" s="709">
        <v>96.189446104141098</v>
      </c>
      <c r="M32" s="709">
        <v>274.74706040488098</v>
      </c>
      <c r="N32" s="709">
        <v>481.18000386568497</v>
      </c>
      <c r="O32" s="709">
        <v>406.39278216431262</v>
      </c>
      <c r="P32" s="555">
        <v>448.16323094173038</v>
      </c>
      <c r="Q32" s="709">
        <v>611.56250411196436</v>
      </c>
      <c r="R32" s="709">
        <v>553.5129703104999</v>
      </c>
      <c r="S32" s="710">
        <v>483.34861577721983</v>
      </c>
      <c r="T32" s="710">
        <v>393.21769417242808</v>
      </c>
      <c r="U32" s="710">
        <v>376.29370073838402</v>
      </c>
      <c r="V32" s="710">
        <v>400.39054648805632</v>
      </c>
      <c r="W32" s="484">
        <v>454.44046178405915</v>
      </c>
      <c r="X32" s="484">
        <v>537.7670816134995</v>
      </c>
      <c r="Y32" s="484">
        <v>570.20180980043551</v>
      </c>
      <c r="Z32" s="484">
        <v>569.03764744061527</v>
      </c>
      <c r="AA32" s="484">
        <v>607.26030866727865</v>
      </c>
      <c r="AB32" s="484">
        <v>587.90998858905709</v>
      </c>
      <c r="AC32" s="484">
        <v>603.7577551824196</v>
      </c>
      <c r="AD32" s="484">
        <v>652.99935790991253</v>
      </c>
      <c r="AE32" s="484">
        <v>920.55643385405119</v>
      </c>
      <c r="AF32" s="846">
        <v>679.02858282881402</v>
      </c>
      <c r="AG32" s="846">
        <v>712.17809269109011</v>
      </c>
      <c r="AH32" s="590">
        <v>7.390940289681254E-2</v>
      </c>
      <c r="AI32" s="10"/>
      <c r="AJ32" s="8" t="s">
        <v>58</v>
      </c>
      <c r="AK32" s="8"/>
    </row>
    <row r="33" spans="1:45" s="221" customFormat="1">
      <c r="A33" s="708" t="s">
        <v>59</v>
      </c>
      <c r="B33" s="709">
        <v>246.7</v>
      </c>
      <c r="C33" s="709">
        <v>250.1</v>
      </c>
      <c r="D33" s="709">
        <v>257.2</v>
      </c>
      <c r="E33" s="709">
        <v>257.2</v>
      </c>
      <c r="F33" s="709">
        <v>267.10000000000002</v>
      </c>
      <c r="G33" s="709">
        <v>293.10000000000002</v>
      </c>
      <c r="H33" s="709">
        <v>277.5</v>
      </c>
      <c r="I33" s="709">
        <v>292.2</v>
      </c>
      <c r="J33" s="709">
        <v>281.2</v>
      </c>
      <c r="K33" s="709">
        <v>227.51959999999997</v>
      </c>
      <c r="L33" s="709">
        <v>233.07829596873319</v>
      </c>
      <c r="M33" s="709">
        <v>250.31266280011121</v>
      </c>
      <c r="N33" s="709">
        <v>279.83309947661422</v>
      </c>
      <c r="O33" s="709">
        <v>289.7045561924831</v>
      </c>
      <c r="P33" s="555">
        <v>307.67952410359675</v>
      </c>
      <c r="Q33" s="709">
        <v>320.29964106145286</v>
      </c>
      <c r="R33" s="709">
        <v>344.00786762941999</v>
      </c>
      <c r="S33" s="710">
        <v>389.4288947195501</v>
      </c>
      <c r="T33" s="710">
        <v>449.99798894808475</v>
      </c>
      <c r="U33" s="710">
        <v>458.53630994663871</v>
      </c>
      <c r="V33" s="710">
        <v>459.56717041776687</v>
      </c>
      <c r="W33" s="484">
        <v>494.31818466220733</v>
      </c>
      <c r="X33" s="484">
        <v>490.63354139968749</v>
      </c>
      <c r="Y33" s="484">
        <v>531.70634094465481</v>
      </c>
      <c r="Z33" s="484">
        <v>498.54969611849219</v>
      </c>
      <c r="AA33" s="484">
        <v>483.76004413121314</v>
      </c>
      <c r="AB33" s="484">
        <v>495.0531387814533</v>
      </c>
      <c r="AC33" s="484">
        <v>555.16880752656425</v>
      </c>
      <c r="AD33" s="484">
        <v>504.70381037267572</v>
      </c>
      <c r="AE33" s="484">
        <v>551.56186652129793</v>
      </c>
      <c r="AF33" s="846">
        <v>513.50589020402356</v>
      </c>
      <c r="AG33" s="846">
        <v>515.97248574957848</v>
      </c>
      <c r="AH33" s="590">
        <v>5.3547306108272491E-2</v>
      </c>
      <c r="AI33" s="10"/>
      <c r="AJ33" s="8" t="s">
        <v>60</v>
      </c>
      <c r="AK33" s="8" t="s">
        <v>61</v>
      </c>
    </row>
    <row r="34" spans="1:45" s="221" customFormat="1">
      <c r="A34" s="711" t="s">
        <v>61</v>
      </c>
      <c r="B34" s="556">
        <v>976.6</v>
      </c>
      <c r="C34" s="556">
        <v>1048</v>
      </c>
      <c r="D34" s="556">
        <v>1175.5999999999999</v>
      </c>
      <c r="E34" s="556">
        <v>1175.5999999999999</v>
      </c>
      <c r="F34" s="556">
        <v>1318.8</v>
      </c>
      <c r="G34" s="556">
        <v>1414.6</v>
      </c>
      <c r="H34" s="556">
        <v>1498.7</v>
      </c>
      <c r="I34" s="556">
        <v>1630.7</v>
      </c>
      <c r="J34" s="556">
        <v>1742.8</v>
      </c>
      <c r="K34" s="556">
        <v>1725.5259999999998</v>
      </c>
      <c r="L34" s="556"/>
      <c r="M34" s="556"/>
      <c r="N34" s="556"/>
      <c r="O34" s="556"/>
      <c r="P34" s="557"/>
      <c r="Q34" s="556"/>
      <c r="R34" s="556"/>
      <c r="S34" s="18"/>
      <c r="T34" s="18"/>
      <c r="U34" s="18"/>
      <c r="V34" s="18"/>
      <c r="W34" s="412"/>
      <c r="X34" s="412"/>
      <c r="Y34" s="412"/>
      <c r="Z34" s="412"/>
      <c r="AA34" s="412"/>
      <c r="AB34" s="412"/>
      <c r="AC34" s="412"/>
      <c r="AD34" s="412"/>
      <c r="AE34" s="412"/>
      <c r="AF34" s="847"/>
      <c r="AG34" s="848"/>
      <c r="AH34" s="712"/>
      <c r="AI34" s="26"/>
      <c r="AJ34" s="27" t="s">
        <v>112</v>
      </c>
      <c r="AK34" s="27" t="s">
        <v>59</v>
      </c>
    </row>
    <row r="35" spans="1:45" s="221" customFormat="1">
      <c r="A35" s="713" t="s">
        <v>808</v>
      </c>
      <c r="B35" s="111">
        <v>2273.5</v>
      </c>
      <c r="C35" s="111">
        <v>2487.1</v>
      </c>
      <c r="D35" s="111">
        <v>2800.8</v>
      </c>
      <c r="E35" s="111">
        <v>2734.7999999999997</v>
      </c>
      <c r="F35" s="111">
        <v>3123.5</v>
      </c>
      <c r="G35" s="111">
        <v>3450</v>
      </c>
      <c r="H35" s="111">
        <v>3542.8</v>
      </c>
      <c r="I35" s="111">
        <v>3840.5999999999995</v>
      </c>
      <c r="J35" s="111">
        <v>3713.1</v>
      </c>
      <c r="K35" s="111">
        <v>3689.4</v>
      </c>
      <c r="L35" s="111">
        <v>3786.5199999999995</v>
      </c>
      <c r="M35" s="111">
        <v>4029.0010000000002</v>
      </c>
      <c r="N35" s="111">
        <v>4205.9719999999998</v>
      </c>
      <c r="O35" s="111">
        <v>4624.4072428988429</v>
      </c>
      <c r="P35" s="111">
        <v>4967.1510237396997</v>
      </c>
      <c r="Q35" s="111">
        <v>5671.393508800259</v>
      </c>
      <c r="R35" s="111">
        <v>5238.7347599861205</v>
      </c>
      <c r="S35" s="111">
        <v>6053.3022452999994</v>
      </c>
      <c r="T35" s="111">
        <v>6561.8072807500002</v>
      </c>
      <c r="U35" s="111">
        <v>6666.9804362000004</v>
      </c>
      <c r="V35" s="111">
        <v>7493.2204185499995</v>
      </c>
      <c r="W35" s="472">
        <v>8317.9181187499998</v>
      </c>
      <c r="X35" s="472">
        <v>8870.2252989999997</v>
      </c>
      <c r="Y35" s="472">
        <v>10072.130858</v>
      </c>
      <c r="Z35" s="472">
        <v>9791.6949170296302</v>
      </c>
      <c r="AA35" s="472">
        <v>9851.1370083624424</v>
      </c>
      <c r="AB35" s="472">
        <v>9835.5093997745207</v>
      </c>
      <c r="AC35" s="472">
        <v>9615.8959567800011</v>
      </c>
      <c r="AD35" s="472">
        <v>9502.5493703733537</v>
      </c>
      <c r="AE35" s="472">
        <v>10285.774382386493</v>
      </c>
      <c r="AF35" s="849">
        <v>9396.2443878553477</v>
      </c>
      <c r="AG35" s="849">
        <v>9635.8252776765967</v>
      </c>
      <c r="AH35" s="714">
        <v>1</v>
      </c>
      <c r="AI35" s="111"/>
      <c r="AJ35" s="111"/>
      <c r="AK35" s="111"/>
      <c r="AS35" s="126"/>
    </row>
    <row r="36" spans="1:45" s="221" customFormat="1">
      <c r="A36" s="114"/>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9"/>
      <c r="AJ36" s="9"/>
      <c r="AS36" s="126"/>
    </row>
    <row r="37" spans="1:45" s="221" customFormat="1" ht="30">
      <c r="A37" s="850" t="s">
        <v>7253</v>
      </c>
      <c r="B37" s="851"/>
      <c r="C37" s="851"/>
      <c r="D37" s="851"/>
      <c r="E37" s="851"/>
      <c r="F37" s="851"/>
      <c r="G37" s="851"/>
      <c r="H37" s="851"/>
      <c r="I37" s="851"/>
      <c r="J37" s="851"/>
      <c r="K37" s="851"/>
      <c r="L37" s="851"/>
      <c r="M37" s="851"/>
      <c r="N37" s="851"/>
      <c r="O37" s="851"/>
      <c r="P37" s="851"/>
      <c r="Q37" s="851"/>
      <c r="R37" s="851"/>
      <c r="S37" s="852"/>
      <c r="T37" s="852"/>
      <c r="U37" s="852"/>
      <c r="V37" s="852"/>
      <c r="W37" s="852"/>
      <c r="X37" s="852"/>
      <c r="Y37" s="852"/>
      <c r="Z37" s="852"/>
      <c r="AA37" s="852"/>
      <c r="AB37" s="852"/>
      <c r="AC37" s="852"/>
      <c r="AD37" s="852"/>
      <c r="AE37" s="852"/>
      <c r="AF37" s="845" t="s">
        <v>3966</v>
      </c>
      <c r="AG37" s="845" t="s">
        <v>3967</v>
      </c>
      <c r="AI37" s="842"/>
      <c r="AJ37" s="110"/>
    </row>
    <row r="38" spans="1:45">
      <c r="A38" s="707" t="s">
        <v>81</v>
      </c>
      <c r="B38" s="324" t="s">
        <v>1</v>
      </c>
      <c r="C38" s="324" t="s">
        <v>2</v>
      </c>
      <c r="D38" s="324" t="s">
        <v>3</v>
      </c>
      <c r="E38" s="324" t="s">
        <v>4</v>
      </c>
      <c r="F38" s="324" t="s">
        <v>5</v>
      </c>
      <c r="G38" s="324" t="s">
        <v>6</v>
      </c>
      <c r="H38" s="324" t="s">
        <v>7</v>
      </c>
      <c r="I38" s="324" t="s">
        <v>8</v>
      </c>
      <c r="J38" s="324" t="s">
        <v>9</v>
      </c>
      <c r="K38" s="324" t="s">
        <v>10</v>
      </c>
      <c r="L38" s="324" t="s">
        <v>11</v>
      </c>
      <c r="M38" s="324" t="s">
        <v>12</v>
      </c>
      <c r="N38" s="324" t="s">
        <v>13</v>
      </c>
      <c r="O38" s="324" t="s">
        <v>14</v>
      </c>
      <c r="P38" s="324" t="s">
        <v>15</v>
      </c>
      <c r="Q38" s="328" t="s">
        <v>16</v>
      </c>
      <c r="R38" s="324" t="s">
        <v>17</v>
      </c>
      <c r="S38" s="324" t="s">
        <v>18</v>
      </c>
      <c r="T38" s="324" t="s">
        <v>19</v>
      </c>
      <c r="U38" s="324" t="s">
        <v>20</v>
      </c>
      <c r="V38" s="324" t="s">
        <v>21</v>
      </c>
      <c r="W38" s="324" t="s">
        <v>22</v>
      </c>
      <c r="X38" s="324" t="s">
        <v>23</v>
      </c>
      <c r="Y38" s="324" t="s">
        <v>24</v>
      </c>
      <c r="Z38" s="324" t="s">
        <v>25</v>
      </c>
      <c r="AA38" s="324" t="s">
        <v>26</v>
      </c>
      <c r="AB38" s="324" t="s">
        <v>27</v>
      </c>
      <c r="AC38" s="324" t="s">
        <v>62</v>
      </c>
      <c r="AD38" s="324" t="s">
        <v>63</v>
      </c>
      <c r="AE38" s="324" t="s">
        <v>938</v>
      </c>
      <c r="AF38" s="684" t="s">
        <v>3968</v>
      </c>
      <c r="AG38" s="684" t="s">
        <v>3969</v>
      </c>
      <c r="AH38" s="221"/>
      <c r="AI38" s="843" t="s">
        <v>28</v>
      </c>
      <c r="AJ38" s="441"/>
    </row>
    <row r="39" spans="1:45">
      <c r="A39" s="853" t="s">
        <v>31</v>
      </c>
      <c r="B39" s="29"/>
      <c r="C39" s="29"/>
      <c r="D39" s="29"/>
      <c r="E39" s="29"/>
      <c r="F39" s="29"/>
      <c r="G39" s="29"/>
      <c r="H39" s="29"/>
      <c r="I39" s="29"/>
      <c r="J39" s="29"/>
      <c r="K39" s="29"/>
      <c r="L39" s="29"/>
      <c r="M39" s="29"/>
      <c r="N39" s="854"/>
      <c r="O39" s="29"/>
      <c r="P39" s="29"/>
      <c r="Q39" s="29"/>
      <c r="R39" s="29"/>
      <c r="S39" s="282">
        <v>0</v>
      </c>
      <c r="T39" s="282">
        <v>0</v>
      </c>
      <c r="U39" s="282">
        <v>0</v>
      </c>
      <c r="V39" s="282">
        <v>0</v>
      </c>
      <c r="W39" s="282">
        <v>0</v>
      </c>
      <c r="X39" s="282">
        <v>0</v>
      </c>
      <c r="Y39" s="282">
        <v>0</v>
      </c>
      <c r="Z39" s="282">
        <v>0</v>
      </c>
      <c r="AA39" s="282">
        <v>0</v>
      </c>
      <c r="AB39" s="282">
        <v>0</v>
      </c>
      <c r="AC39" s="282">
        <v>0</v>
      </c>
      <c r="AD39" s="282">
        <v>0</v>
      </c>
      <c r="AE39" s="282">
        <v>0</v>
      </c>
      <c r="AF39" s="860">
        <v>0</v>
      </c>
      <c r="AG39" s="860"/>
      <c r="AH39" s="221"/>
    </row>
    <row r="40" spans="1:45" ht="14.25">
      <c r="A40" s="853" t="s">
        <v>34</v>
      </c>
      <c r="B40" s="29"/>
      <c r="C40" s="29"/>
      <c r="D40" s="29"/>
      <c r="E40" s="29"/>
      <c r="F40" s="29"/>
      <c r="G40" s="29"/>
      <c r="H40" s="29"/>
      <c r="I40" s="29"/>
      <c r="J40" s="29"/>
      <c r="K40" s="29"/>
      <c r="L40" s="29"/>
      <c r="M40" s="29"/>
      <c r="N40" s="855"/>
      <c r="O40" s="29"/>
      <c r="P40" s="29"/>
      <c r="Q40" s="29"/>
      <c r="R40" s="29"/>
      <c r="S40" s="282">
        <v>0.33100000000000002</v>
      </c>
      <c r="T40" s="282">
        <v>0.314</v>
      </c>
      <c r="U40" s="282">
        <v>0.308</v>
      </c>
      <c r="V40" s="282">
        <v>0.35799999999999998</v>
      </c>
      <c r="W40" s="282">
        <v>0.34899999999999998</v>
      </c>
      <c r="X40" s="282">
        <v>0.40799999999999997</v>
      </c>
      <c r="Y40" s="282">
        <v>0.374</v>
      </c>
      <c r="Z40" s="282">
        <v>0.41099999999999998</v>
      </c>
      <c r="AA40" s="282">
        <v>0.41799999999999998</v>
      </c>
      <c r="AB40" s="282">
        <v>0.42199999999999999</v>
      </c>
      <c r="AC40" s="282">
        <v>0.185</v>
      </c>
      <c r="AD40" s="282">
        <v>0.69499999999999995</v>
      </c>
      <c r="AE40" s="282">
        <v>0</v>
      </c>
      <c r="AF40" s="860">
        <v>0</v>
      </c>
      <c r="AG40" s="860"/>
    </row>
    <row r="41" spans="1:45">
      <c r="A41" s="853" t="s">
        <v>37</v>
      </c>
      <c r="B41" s="29"/>
      <c r="C41" s="29"/>
      <c r="D41" s="29"/>
      <c r="E41" s="29"/>
      <c r="F41" s="29"/>
      <c r="G41" s="29"/>
      <c r="H41" s="29"/>
      <c r="I41" s="29"/>
      <c r="J41" s="29"/>
      <c r="K41" s="29"/>
      <c r="L41" s="29"/>
      <c r="M41" s="29"/>
      <c r="N41" s="854"/>
      <c r="O41" s="29"/>
      <c r="P41" s="29"/>
      <c r="Q41" s="29"/>
      <c r="R41" s="29"/>
      <c r="S41" s="282">
        <v>0</v>
      </c>
      <c r="T41" s="282">
        <v>0</v>
      </c>
      <c r="U41" s="282">
        <v>0</v>
      </c>
      <c r="V41" s="282">
        <v>0</v>
      </c>
      <c r="W41" s="282">
        <v>0</v>
      </c>
      <c r="X41" s="282">
        <v>0</v>
      </c>
      <c r="Y41" s="282">
        <v>0</v>
      </c>
      <c r="Z41" s="282">
        <v>0</v>
      </c>
      <c r="AA41" s="282">
        <v>0</v>
      </c>
      <c r="AB41" s="282">
        <v>0</v>
      </c>
      <c r="AC41" s="282">
        <v>0</v>
      </c>
      <c r="AD41" s="282">
        <v>0</v>
      </c>
      <c r="AE41" s="282">
        <v>0</v>
      </c>
      <c r="AF41" s="860">
        <v>0</v>
      </c>
      <c r="AG41" s="860"/>
    </row>
    <row r="42" spans="1:45">
      <c r="A42" s="853" t="s">
        <v>807</v>
      </c>
      <c r="B42" s="29"/>
      <c r="C42" s="29"/>
      <c r="D42" s="29"/>
      <c r="E42" s="29"/>
      <c r="F42" s="29"/>
      <c r="G42" s="29"/>
      <c r="H42" s="29"/>
      <c r="I42" s="29"/>
      <c r="J42" s="29"/>
      <c r="K42" s="29"/>
      <c r="L42" s="29"/>
      <c r="M42" s="29"/>
      <c r="N42" s="854"/>
      <c r="O42" s="29"/>
      <c r="P42" s="29"/>
      <c r="Q42" s="29"/>
      <c r="R42" s="29"/>
      <c r="S42" s="282">
        <v>0</v>
      </c>
      <c r="T42" s="282">
        <v>0</v>
      </c>
      <c r="U42" s="282">
        <v>0</v>
      </c>
      <c r="V42" s="282">
        <v>0</v>
      </c>
      <c r="W42" s="282">
        <v>0</v>
      </c>
      <c r="X42" s="282">
        <v>0</v>
      </c>
      <c r="Y42" s="282">
        <v>0</v>
      </c>
      <c r="Z42" s="282">
        <v>0</v>
      </c>
      <c r="AA42" s="282">
        <v>0</v>
      </c>
      <c r="AB42" s="282">
        <v>0</v>
      </c>
      <c r="AC42" s="282">
        <v>0</v>
      </c>
      <c r="AD42" s="282">
        <v>0</v>
      </c>
      <c r="AE42" s="282">
        <v>0</v>
      </c>
      <c r="AF42" s="860">
        <v>0</v>
      </c>
      <c r="AG42" s="860"/>
    </row>
    <row r="43" spans="1:45">
      <c r="A43" s="853" t="s">
        <v>41</v>
      </c>
      <c r="B43" s="29"/>
      <c r="C43" s="29"/>
      <c r="D43" s="29"/>
      <c r="E43" s="29"/>
      <c r="F43" s="29"/>
      <c r="G43" s="29"/>
      <c r="H43" s="29"/>
      <c r="I43" s="29"/>
      <c r="J43" s="29"/>
      <c r="K43" s="29"/>
      <c r="L43" s="29"/>
      <c r="M43" s="29"/>
      <c r="N43" s="854"/>
      <c r="O43" s="29"/>
      <c r="P43" s="29"/>
      <c r="Q43" s="29"/>
      <c r="R43" s="29"/>
      <c r="S43" s="282">
        <v>0</v>
      </c>
      <c r="T43" s="282">
        <v>0</v>
      </c>
      <c r="U43" s="282">
        <v>0</v>
      </c>
      <c r="V43" s="282">
        <v>0</v>
      </c>
      <c r="W43" s="282">
        <v>0</v>
      </c>
      <c r="X43" s="282">
        <v>0</v>
      </c>
      <c r="Y43" s="282">
        <v>0</v>
      </c>
      <c r="Z43" s="282">
        <v>0</v>
      </c>
      <c r="AA43" s="282">
        <v>0</v>
      </c>
      <c r="AB43" s="282">
        <v>0</v>
      </c>
      <c r="AC43" s="282">
        <v>0</v>
      </c>
      <c r="AD43" s="282">
        <v>0</v>
      </c>
      <c r="AE43" s="282">
        <v>0</v>
      </c>
      <c r="AF43" s="860">
        <v>0</v>
      </c>
      <c r="AG43" s="860"/>
    </row>
    <row r="44" spans="1:45">
      <c r="A44" s="853" t="s">
        <v>43</v>
      </c>
      <c r="B44" s="29"/>
      <c r="C44" s="29"/>
      <c r="D44" s="29"/>
      <c r="E44" s="29"/>
      <c r="F44" s="29"/>
      <c r="G44" s="29"/>
      <c r="H44" s="29"/>
      <c r="I44" s="29"/>
      <c r="J44" s="29"/>
      <c r="K44" s="29"/>
      <c r="L44" s="29"/>
      <c r="M44" s="29"/>
      <c r="N44" s="854"/>
      <c r="O44" s="29"/>
      <c r="P44" s="29"/>
      <c r="Q44" s="29"/>
      <c r="R44" s="29"/>
      <c r="S44" s="282">
        <v>0</v>
      </c>
      <c r="T44" s="282">
        <v>0</v>
      </c>
      <c r="U44" s="282">
        <v>0</v>
      </c>
      <c r="V44" s="282">
        <v>0</v>
      </c>
      <c r="W44" s="282">
        <v>0</v>
      </c>
      <c r="X44" s="282">
        <v>0</v>
      </c>
      <c r="Y44" s="282">
        <v>0</v>
      </c>
      <c r="Z44" s="282">
        <v>0</v>
      </c>
      <c r="AA44" s="282">
        <v>0</v>
      </c>
      <c r="AB44" s="282">
        <v>0</v>
      </c>
      <c r="AC44" s="282">
        <v>0</v>
      </c>
      <c r="AD44" s="282">
        <v>0</v>
      </c>
      <c r="AE44" s="282">
        <v>0</v>
      </c>
      <c r="AF44" s="860">
        <v>0</v>
      </c>
      <c r="AG44" s="860"/>
    </row>
    <row r="45" spans="1:45">
      <c r="A45" s="853" t="s">
        <v>45</v>
      </c>
      <c r="B45" s="29"/>
      <c r="C45" s="29"/>
      <c r="D45" s="29"/>
      <c r="E45" s="29"/>
      <c r="F45" s="29"/>
      <c r="G45" s="29"/>
      <c r="H45" s="29"/>
      <c r="I45" s="29"/>
      <c r="J45" s="29"/>
      <c r="K45" s="29"/>
      <c r="L45" s="29"/>
      <c r="M45" s="29"/>
      <c r="N45" s="854"/>
      <c r="O45" s="29"/>
      <c r="P45" s="29"/>
      <c r="Q45" s="29"/>
      <c r="R45" s="29"/>
      <c r="S45" s="282">
        <v>0.49299999999999999</v>
      </c>
      <c r="T45" s="282">
        <v>0.46899999999999997</v>
      </c>
      <c r="U45" s="282">
        <v>0.45800000000000002</v>
      </c>
      <c r="V45" s="282">
        <v>0.53400000000000003</v>
      </c>
      <c r="W45" s="282">
        <v>0.52100000000000002</v>
      </c>
      <c r="X45" s="282">
        <v>0.61199999999999999</v>
      </c>
      <c r="Y45" s="282">
        <v>0.56200000000000006</v>
      </c>
      <c r="Z45" s="282">
        <v>0.61799999999999999</v>
      </c>
      <c r="AA45" s="282">
        <v>0.629</v>
      </c>
      <c r="AB45" s="282">
        <v>0.63500000000000001</v>
      </c>
      <c r="AC45" s="282">
        <v>0</v>
      </c>
      <c r="AD45" s="282">
        <v>0</v>
      </c>
      <c r="AE45" s="282">
        <v>0</v>
      </c>
      <c r="AF45" s="860">
        <v>0</v>
      </c>
      <c r="AG45" s="860"/>
    </row>
    <row r="46" spans="1:45">
      <c r="A46" s="853" t="s">
        <v>47</v>
      </c>
      <c r="B46" s="29"/>
      <c r="C46" s="29"/>
      <c r="D46" s="29"/>
      <c r="E46" s="29"/>
      <c r="F46" s="29"/>
      <c r="G46" s="29"/>
      <c r="H46" s="29"/>
      <c r="I46" s="29"/>
      <c r="J46" s="29"/>
      <c r="K46" s="29"/>
      <c r="L46" s="29"/>
      <c r="M46" s="29"/>
      <c r="N46" s="854"/>
      <c r="O46" s="29"/>
      <c r="P46" s="29"/>
      <c r="Q46" s="29"/>
      <c r="R46" s="29"/>
      <c r="S46" s="282">
        <v>0</v>
      </c>
      <c r="T46" s="282">
        <v>0</v>
      </c>
      <c r="U46" s="282">
        <v>0</v>
      </c>
      <c r="V46" s="282">
        <v>0</v>
      </c>
      <c r="W46" s="282">
        <v>0</v>
      </c>
      <c r="X46" s="282">
        <v>0</v>
      </c>
      <c r="Y46" s="282">
        <v>0</v>
      </c>
      <c r="Z46" s="282">
        <v>0</v>
      </c>
      <c r="AA46" s="282">
        <v>0</v>
      </c>
      <c r="AB46" s="282">
        <v>0</v>
      </c>
      <c r="AC46" s="282">
        <v>0</v>
      </c>
      <c r="AD46" s="282">
        <v>0</v>
      </c>
      <c r="AE46" s="282">
        <v>0</v>
      </c>
      <c r="AF46" s="860">
        <v>0</v>
      </c>
      <c r="AG46" s="860"/>
    </row>
    <row r="47" spans="1:45">
      <c r="A47" s="853" t="s">
        <v>49</v>
      </c>
      <c r="B47" s="29"/>
      <c r="C47" s="29"/>
      <c r="D47" s="29"/>
      <c r="E47" s="29"/>
      <c r="F47" s="29"/>
      <c r="G47" s="29"/>
      <c r="H47" s="29"/>
      <c r="I47" s="29"/>
      <c r="J47" s="29"/>
      <c r="K47" s="29"/>
      <c r="L47" s="29"/>
      <c r="M47" s="29"/>
      <c r="N47" s="854"/>
      <c r="O47" s="29"/>
      <c r="P47" s="29"/>
      <c r="Q47" s="29"/>
      <c r="R47" s="29"/>
      <c r="S47" s="282">
        <v>0.28899999999999998</v>
      </c>
      <c r="T47" s="282">
        <v>0.27500000000000002</v>
      </c>
      <c r="U47" s="282">
        <v>0.26900000000000002</v>
      </c>
      <c r="V47" s="282">
        <v>0.313</v>
      </c>
      <c r="W47" s="282">
        <v>0.30499999999999999</v>
      </c>
      <c r="X47" s="282">
        <v>0.35799999999999998</v>
      </c>
      <c r="Y47" s="282">
        <v>0.32800000000000001</v>
      </c>
      <c r="Z47" s="282">
        <v>0.46100000000000002</v>
      </c>
      <c r="AA47" s="282">
        <v>0.46899999999999997</v>
      </c>
      <c r="AB47" s="282">
        <v>0.47399999999999998</v>
      </c>
      <c r="AC47" s="282">
        <v>0.104</v>
      </c>
      <c r="AD47" s="282">
        <v>0.39</v>
      </c>
      <c r="AE47" s="282">
        <v>0</v>
      </c>
      <c r="AF47" s="860">
        <v>0</v>
      </c>
      <c r="AG47" s="860"/>
    </row>
    <row r="48" spans="1:45">
      <c r="A48" s="853" t="s">
        <v>51</v>
      </c>
      <c r="B48" s="29"/>
      <c r="C48" s="29"/>
      <c r="D48" s="29"/>
      <c r="E48" s="29"/>
      <c r="F48" s="29"/>
      <c r="G48" s="29"/>
      <c r="H48" s="29"/>
      <c r="I48" s="29"/>
      <c r="J48" s="29"/>
      <c r="K48" s="29"/>
      <c r="L48" s="29"/>
      <c r="M48" s="29"/>
      <c r="N48" s="854"/>
      <c r="O48" s="29"/>
      <c r="P48" s="29"/>
      <c r="Q48" s="29"/>
      <c r="R48" s="29"/>
      <c r="S48" s="282">
        <v>0.33600000000000002</v>
      </c>
      <c r="T48" s="282">
        <v>0.32</v>
      </c>
      <c r="U48" s="282">
        <v>0.313</v>
      </c>
      <c r="V48" s="282">
        <v>0.36399999999999999</v>
      </c>
      <c r="W48" s="282">
        <v>0.35499999999999998</v>
      </c>
      <c r="X48" s="282">
        <v>0.58599999999999997</v>
      </c>
      <c r="Y48" s="282">
        <v>0.70499999999999996</v>
      </c>
      <c r="Z48" s="282">
        <v>0.83699999999999997</v>
      </c>
      <c r="AA48" s="282">
        <v>0.85099999999999998</v>
      </c>
      <c r="AB48" s="282">
        <v>0.85899999999999999</v>
      </c>
      <c r="AC48" s="282">
        <v>0.34300000000000003</v>
      </c>
      <c r="AD48" s="282">
        <v>1.288</v>
      </c>
      <c r="AE48" s="282">
        <v>0.46400000000000002</v>
      </c>
      <c r="AF48" s="860">
        <v>0.52300000000000002</v>
      </c>
      <c r="AG48" s="860">
        <v>0.69799999999999995</v>
      </c>
    </row>
    <row r="49" spans="1:35">
      <c r="A49" s="853" t="s">
        <v>53</v>
      </c>
      <c r="B49" s="29"/>
      <c r="C49" s="29"/>
      <c r="D49" s="29"/>
      <c r="E49" s="29"/>
      <c r="F49" s="29"/>
      <c r="G49" s="29"/>
      <c r="H49" s="29"/>
      <c r="I49" s="29"/>
      <c r="J49" s="29"/>
      <c r="K49" s="29"/>
      <c r="L49" s="29"/>
      <c r="M49" s="29"/>
      <c r="N49" s="854"/>
      <c r="O49" s="29"/>
      <c r="P49" s="29"/>
      <c r="Q49" s="29"/>
      <c r="R49" s="29"/>
      <c r="S49" s="282">
        <v>0.125</v>
      </c>
      <c r="T49" s="282">
        <v>0.11899999999999999</v>
      </c>
      <c r="U49" s="282">
        <v>0.11600000000000001</v>
      </c>
      <c r="V49" s="282">
        <v>0.13500000000000001</v>
      </c>
      <c r="W49" s="282">
        <v>0.13200000000000001</v>
      </c>
      <c r="X49" s="282">
        <v>0.155</v>
      </c>
      <c r="Y49" s="282">
        <v>0.14299999999999999</v>
      </c>
      <c r="Z49" s="282">
        <v>0.157</v>
      </c>
      <c r="AA49" s="282">
        <v>0.16</v>
      </c>
      <c r="AB49" s="282">
        <v>0.16200000000000001</v>
      </c>
      <c r="AC49" s="282">
        <v>0.16500000000000001</v>
      </c>
      <c r="AD49" s="282">
        <v>0.62</v>
      </c>
      <c r="AE49" s="282">
        <v>0.95399999999999996</v>
      </c>
      <c r="AF49" s="860">
        <v>0.83699999999999997</v>
      </c>
      <c r="AG49" s="860">
        <v>1.121</v>
      </c>
    </row>
    <row r="50" spans="1:35">
      <c r="A50" s="853" t="s">
        <v>55</v>
      </c>
      <c r="B50" s="29"/>
      <c r="C50" s="29"/>
      <c r="D50" s="29"/>
      <c r="E50" s="29"/>
      <c r="F50" s="29"/>
      <c r="G50" s="29"/>
      <c r="H50" s="29"/>
      <c r="I50" s="29"/>
      <c r="J50" s="29"/>
      <c r="K50" s="29"/>
      <c r="L50" s="29"/>
      <c r="M50" s="29"/>
      <c r="N50" s="854"/>
      <c r="O50" s="29"/>
      <c r="P50" s="29"/>
      <c r="Q50" s="29"/>
      <c r="R50" s="29"/>
      <c r="S50" s="282">
        <v>0</v>
      </c>
      <c r="T50" s="282">
        <v>0</v>
      </c>
      <c r="U50" s="282">
        <v>0</v>
      </c>
      <c r="V50" s="282">
        <v>0</v>
      </c>
      <c r="W50" s="282">
        <v>0</v>
      </c>
      <c r="X50" s="282">
        <v>0</v>
      </c>
      <c r="Y50" s="282">
        <v>0</v>
      </c>
      <c r="Z50" s="282">
        <v>0</v>
      </c>
      <c r="AA50" s="282">
        <v>0</v>
      </c>
      <c r="AB50" s="282">
        <v>0</v>
      </c>
      <c r="AC50" s="282">
        <v>0</v>
      </c>
      <c r="AD50" s="282">
        <v>0</v>
      </c>
      <c r="AE50" s="282">
        <v>0</v>
      </c>
      <c r="AF50" s="860">
        <v>0</v>
      </c>
      <c r="AG50" s="860"/>
    </row>
    <row r="51" spans="1:35">
      <c r="A51" s="853" t="s">
        <v>57</v>
      </c>
      <c r="B51" s="29"/>
      <c r="C51" s="29"/>
      <c r="D51" s="29"/>
      <c r="E51" s="29"/>
      <c r="F51" s="29"/>
      <c r="G51" s="29"/>
      <c r="H51" s="29"/>
      <c r="I51" s="29"/>
      <c r="J51" s="29"/>
      <c r="K51" s="29"/>
      <c r="L51" s="29"/>
      <c r="M51" s="29"/>
      <c r="N51" s="854"/>
      <c r="O51" s="29"/>
      <c r="P51" s="29"/>
      <c r="Q51" s="29"/>
      <c r="R51" s="29"/>
      <c r="S51" s="282">
        <v>0.35599999999999998</v>
      </c>
      <c r="T51" s="282">
        <v>0.33800000000000002</v>
      </c>
      <c r="U51" s="282">
        <v>0.33100000000000002</v>
      </c>
      <c r="V51" s="282">
        <v>0.38500000000000001</v>
      </c>
      <c r="W51" s="282">
        <v>0.376</v>
      </c>
      <c r="X51" s="282">
        <v>0.27200000000000002</v>
      </c>
      <c r="Y51" s="282">
        <v>2.5999999999999999E-2</v>
      </c>
      <c r="Z51" s="282">
        <v>0.443</v>
      </c>
      <c r="AA51" s="282">
        <v>0.45</v>
      </c>
      <c r="AB51" s="282">
        <v>0.45400000000000001</v>
      </c>
      <c r="AC51" s="282">
        <v>0</v>
      </c>
      <c r="AD51" s="282">
        <v>0</v>
      </c>
      <c r="AE51" s="282">
        <v>0</v>
      </c>
      <c r="AF51" s="860">
        <v>0</v>
      </c>
      <c r="AG51" s="860"/>
    </row>
    <row r="52" spans="1:35">
      <c r="A52" s="853" t="s">
        <v>59</v>
      </c>
      <c r="B52" s="29"/>
      <c r="C52" s="29"/>
      <c r="D52" s="29"/>
      <c r="E52" s="29"/>
      <c r="F52" s="29"/>
      <c r="G52" s="29"/>
      <c r="H52" s="29"/>
      <c r="I52" s="29"/>
      <c r="J52" s="29"/>
      <c r="K52" s="29"/>
      <c r="L52" s="29"/>
      <c r="M52" s="29"/>
      <c r="N52" s="854"/>
      <c r="O52" s="29"/>
      <c r="P52" s="29"/>
      <c r="Q52" s="29"/>
      <c r="R52" s="29"/>
      <c r="S52" s="282">
        <v>0</v>
      </c>
      <c r="T52" s="282">
        <v>0</v>
      </c>
      <c r="U52" s="282">
        <v>0</v>
      </c>
      <c r="V52" s="282">
        <v>0</v>
      </c>
      <c r="W52" s="282">
        <v>0</v>
      </c>
      <c r="X52" s="282">
        <v>0</v>
      </c>
      <c r="Y52" s="282">
        <v>0</v>
      </c>
      <c r="Z52" s="282">
        <v>0</v>
      </c>
      <c r="AA52" s="282">
        <v>0</v>
      </c>
      <c r="AB52" s="282">
        <v>0</v>
      </c>
      <c r="AC52" s="282">
        <v>0</v>
      </c>
      <c r="AD52" s="282">
        <v>0</v>
      </c>
      <c r="AE52" s="282">
        <v>0</v>
      </c>
      <c r="AF52" s="861">
        <v>0</v>
      </c>
      <c r="AG52" s="860"/>
    </row>
    <row r="53" spans="1:35">
      <c r="A53" s="856" t="s">
        <v>806</v>
      </c>
      <c r="B53" s="220"/>
      <c r="C53" s="220"/>
      <c r="D53" s="220"/>
      <c r="E53" s="220"/>
      <c r="F53" s="220"/>
      <c r="G53" s="220"/>
      <c r="H53" s="220"/>
      <c r="I53" s="220"/>
      <c r="J53" s="220"/>
      <c r="K53" s="220"/>
      <c r="L53" s="220"/>
      <c r="M53" s="220"/>
      <c r="N53" s="220"/>
      <c r="O53" s="220"/>
      <c r="P53" s="220"/>
      <c r="Q53" s="220"/>
      <c r="R53" s="220"/>
      <c r="S53" s="220">
        <v>1.9300000000000002</v>
      </c>
      <c r="T53" s="220">
        <v>1.835</v>
      </c>
      <c r="U53" s="220">
        <v>1.7950000000000002</v>
      </c>
      <c r="V53" s="220">
        <v>2.089</v>
      </c>
      <c r="W53" s="419">
        <v>2.0379999999999998</v>
      </c>
      <c r="X53" s="419">
        <v>2.391</v>
      </c>
      <c r="Y53" s="419">
        <v>2.1379999999999995</v>
      </c>
      <c r="Z53" s="419">
        <v>2.927</v>
      </c>
      <c r="AA53" s="419">
        <v>2.9770000000000003</v>
      </c>
      <c r="AB53" s="419">
        <v>3.0059999999999998</v>
      </c>
      <c r="AC53" s="419">
        <v>0.79700000000000004</v>
      </c>
      <c r="AD53" s="419">
        <v>2.9930000000000003</v>
      </c>
      <c r="AE53" s="419">
        <v>1.4179999999999999</v>
      </c>
      <c r="AF53" s="862">
        <v>1.3599999999999999</v>
      </c>
      <c r="AG53" s="862">
        <v>1.819</v>
      </c>
    </row>
    <row r="54" spans="1:35" s="221" customFormat="1">
      <c r="A54" s="31"/>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row>
    <row r="55" spans="1:35">
      <c r="A55" s="707" t="s">
        <v>82</v>
      </c>
      <c r="B55" s="324" t="s">
        <v>1</v>
      </c>
      <c r="C55" s="324" t="s">
        <v>2</v>
      </c>
      <c r="D55" s="324" t="s">
        <v>3</v>
      </c>
      <c r="E55" s="324" t="s">
        <v>4</v>
      </c>
      <c r="F55" s="324" t="s">
        <v>5</v>
      </c>
      <c r="G55" s="324" t="s">
        <v>6</v>
      </c>
      <c r="H55" s="324" t="s">
        <v>7</v>
      </c>
      <c r="I55" s="324" t="s">
        <v>8</v>
      </c>
      <c r="J55" s="324" t="s">
        <v>9</v>
      </c>
      <c r="K55" s="324" t="s">
        <v>10</v>
      </c>
      <c r="L55" s="324" t="s">
        <v>11</v>
      </c>
      <c r="M55" s="324" t="s">
        <v>12</v>
      </c>
      <c r="N55" s="324" t="s">
        <v>13</v>
      </c>
      <c r="O55" s="324" t="s">
        <v>14</v>
      </c>
      <c r="P55" s="324" t="s">
        <v>15</v>
      </c>
      <c r="Q55" s="328" t="s">
        <v>16</v>
      </c>
      <c r="R55" s="324" t="s">
        <v>17</v>
      </c>
      <c r="S55" s="324" t="s">
        <v>18</v>
      </c>
      <c r="T55" s="324" t="s">
        <v>19</v>
      </c>
      <c r="U55" s="324" t="s">
        <v>20</v>
      </c>
      <c r="V55" s="324" t="s">
        <v>21</v>
      </c>
      <c r="W55" s="324" t="s">
        <v>22</v>
      </c>
      <c r="X55" s="324" t="s">
        <v>23</v>
      </c>
      <c r="Y55" s="324" t="s">
        <v>24</v>
      </c>
      <c r="Z55" s="324" t="s">
        <v>25</v>
      </c>
      <c r="AA55" s="324" t="s">
        <v>26</v>
      </c>
      <c r="AB55" s="324" t="s">
        <v>27</v>
      </c>
      <c r="AC55" s="324" t="s">
        <v>62</v>
      </c>
      <c r="AD55" s="324" t="s">
        <v>63</v>
      </c>
      <c r="AE55" s="324" t="s">
        <v>938</v>
      </c>
      <c r="AF55" s="684" t="s">
        <v>3968</v>
      </c>
      <c r="AG55" s="684" t="s">
        <v>3969</v>
      </c>
      <c r="AH55" s="221"/>
      <c r="AI55" s="843" t="s">
        <v>28</v>
      </c>
    </row>
    <row r="56" spans="1:35">
      <c r="A56" s="853" t="s">
        <v>31</v>
      </c>
      <c r="B56" s="29"/>
      <c r="C56" s="29"/>
      <c r="D56" s="29"/>
      <c r="E56" s="29"/>
      <c r="F56" s="29"/>
      <c r="G56" s="29"/>
      <c r="H56" s="29"/>
      <c r="I56" s="29"/>
      <c r="J56" s="29"/>
      <c r="K56" s="29"/>
      <c r="L56" s="29"/>
      <c r="M56" s="29"/>
      <c r="N56" s="854"/>
      <c r="O56" s="29"/>
      <c r="P56" s="29"/>
      <c r="Q56" s="29"/>
      <c r="R56" s="29"/>
      <c r="S56" s="438">
        <v>0</v>
      </c>
      <c r="T56" s="438">
        <v>0</v>
      </c>
      <c r="U56" s="438">
        <v>13.315</v>
      </c>
      <c r="V56" s="438">
        <v>7.5069999999999997</v>
      </c>
      <c r="W56" s="438">
        <v>8.2850000000000001</v>
      </c>
      <c r="X56" s="438">
        <v>16.478999999999999</v>
      </c>
      <c r="Y56" s="438">
        <v>16.994</v>
      </c>
      <c r="Z56" s="438">
        <v>17.123990910545686</v>
      </c>
      <c r="AA56" s="438">
        <v>18.100826372219558</v>
      </c>
      <c r="AB56" s="438">
        <v>20.949839999999998</v>
      </c>
      <c r="AC56" s="438">
        <v>20.242000000000001</v>
      </c>
      <c r="AD56" s="282">
        <v>20.776513203072899</v>
      </c>
      <c r="AE56" s="282">
        <v>22.424053899167554</v>
      </c>
      <c r="AF56" s="860">
        <v>23.689085146851799</v>
      </c>
      <c r="AG56" s="860">
        <v>22.4</v>
      </c>
      <c r="AH56" s="221"/>
    </row>
    <row r="57" spans="1:35">
      <c r="A57" s="853" t="s">
        <v>34</v>
      </c>
      <c r="B57" s="29"/>
      <c r="C57" s="29"/>
      <c r="D57" s="29"/>
      <c r="E57" s="29"/>
      <c r="F57" s="29"/>
      <c r="G57" s="29"/>
      <c r="H57" s="29"/>
      <c r="I57" s="29"/>
      <c r="J57" s="29"/>
      <c r="K57" s="29"/>
      <c r="L57" s="29"/>
      <c r="M57" s="29"/>
      <c r="N57" s="854"/>
      <c r="O57" s="29"/>
      <c r="P57" s="29"/>
      <c r="Q57" s="29"/>
      <c r="R57" s="29"/>
      <c r="S57" s="438">
        <v>0</v>
      </c>
      <c r="T57" s="438">
        <v>0</v>
      </c>
      <c r="U57" s="438">
        <v>6.9269999999999996</v>
      </c>
      <c r="V57" s="438">
        <v>14.313000000000001</v>
      </c>
      <c r="W57" s="438">
        <v>15.69</v>
      </c>
      <c r="X57" s="438">
        <v>7.4359999999999999</v>
      </c>
      <c r="Y57" s="438">
        <v>7.48</v>
      </c>
      <c r="Z57" s="438">
        <v>7.5372161945911351</v>
      </c>
      <c r="AA57" s="438">
        <v>7.9671755480876953</v>
      </c>
      <c r="AB57" s="438">
        <v>11.522411999999999</v>
      </c>
      <c r="AC57" s="438">
        <v>8.0969999999999995</v>
      </c>
      <c r="AD57" s="282">
        <v>8.3108105624583164</v>
      </c>
      <c r="AE57" s="282">
        <v>8.9698431193340422</v>
      </c>
      <c r="AF57" s="860">
        <v>9.4758681174814132</v>
      </c>
      <c r="AG57" s="860">
        <v>8.9600000000000009</v>
      </c>
    </row>
    <row r="58" spans="1:35">
      <c r="A58" s="853" t="s">
        <v>37</v>
      </c>
      <c r="B58" s="29"/>
      <c r="C58" s="29"/>
      <c r="D58" s="29"/>
      <c r="E58" s="29"/>
      <c r="F58" s="29"/>
      <c r="G58" s="29"/>
      <c r="H58" s="29"/>
      <c r="I58" s="29"/>
      <c r="J58" s="29"/>
      <c r="K58" s="29"/>
      <c r="L58" s="29"/>
      <c r="M58" s="29"/>
      <c r="N58" s="854"/>
      <c r="O58" s="29"/>
      <c r="P58" s="29"/>
      <c r="Q58" s="29"/>
      <c r="R58" s="29"/>
      <c r="S58" s="438">
        <v>0</v>
      </c>
      <c r="T58" s="438">
        <v>0</v>
      </c>
      <c r="U58" s="438">
        <v>0</v>
      </c>
      <c r="V58" s="438">
        <v>0</v>
      </c>
      <c r="W58" s="438">
        <v>0</v>
      </c>
      <c r="X58" s="438">
        <v>0</v>
      </c>
      <c r="Y58" s="438">
        <v>0</v>
      </c>
      <c r="Z58" s="438">
        <v>0</v>
      </c>
      <c r="AA58" s="438">
        <v>0</v>
      </c>
      <c r="AB58" s="438">
        <v>0</v>
      </c>
      <c r="AC58" s="438"/>
      <c r="AD58" s="282">
        <v>0</v>
      </c>
      <c r="AE58" s="282">
        <v>0</v>
      </c>
      <c r="AF58" s="860">
        <v>0</v>
      </c>
      <c r="AG58" s="860"/>
    </row>
    <row r="59" spans="1:35">
      <c r="A59" s="853" t="s">
        <v>39</v>
      </c>
      <c r="B59" s="29"/>
      <c r="C59" s="29"/>
      <c r="D59" s="29"/>
      <c r="E59" s="29"/>
      <c r="F59" s="29"/>
      <c r="G59" s="29"/>
      <c r="H59" s="29"/>
      <c r="I59" s="29"/>
      <c r="J59" s="29"/>
      <c r="K59" s="29"/>
      <c r="L59" s="29"/>
      <c r="M59" s="29"/>
      <c r="N59" s="854"/>
      <c r="O59" s="29"/>
      <c r="P59" s="29"/>
      <c r="Q59" s="29"/>
      <c r="R59" s="29"/>
      <c r="S59" s="438">
        <v>0</v>
      </c>
      <c r="T59" s="438">
        <v>0</v>
      </c>
      <c r="U59" s="438">
        <v>0</v>
      </c>
      <c r="V59" s="438">
        <v>0</v>
      </c>
      <c r="W59" s="438">
        <v>0</v>
      </c>
      <c r="X59" s="438">
        <v>0</v>
      </c>
      <c r="Y59" s="438">
        <v>0</v>
      </c>
      <c r="Z59" s="438">
        <v>0</v>
      </c>
      <c r="AA59" s="438">
        <v>0</v>
      </c>
      <c r="AB59" s="438">
        <v>0</v>
      </c>
      <c r="AC59" s="438">
        <v>0</v>
      </c>
      <c r="AD59" s="282">
        <v>0</v>
      </c>
      <c r="AE59" s="282">
        <v>0</v>
      </c>
      <c r="AF59" s="860">
        <v>0</v>
      </c>
      <c r="AG59" s="860"/>
    </row>
    <row r="60" spans="1:35">
      <c r="A60" s="853" t="s">
        <v>41</v>
      </c>
      <c r="B60" s="29"/>
      <c r="C60" s="29"/>
      <c r="D60" s="29"/>
      <c r="E60" s="29"/>
      <c r="F60" s="29"/>
      <c r="G60" s="29"/>
      <c r="H60" s="29"/>
      <c r="I60" s="29"/>
      <c r="J60" s="29"/>
      <c r="K60" s="29"/>
      <c r="L60" s="29"/>
      <c r="M60" s="29"/>
      <c r="N60" s="854"/>
      <c r="O60" s="29"/>
      <c r="P60" s="29"/>
      <c r="Q60" s="29"/>
      <c r="R60" s="29"/>
      <c r="S60" s="438">
        <v>0</v>
      </c>
      <c r="T60" s="438">
        <v>0</v>
      </c>
      <c r="U60" s="438">
        <v>0</v>
      </c>
      <c r="V60" s="438">
        <v>0</v>
      </c>
      <c r="W60" s="438">
        <v>0</v>
      </c>
      <c r="X60" s="438">
        <v>0</v>
      </c>
      <c r="Y60" s="438">
        <v>0</v>
      </c>
      <c r="Z60" s="438">
        <v>0</v>
      </c>
      <c r="AA60" s="438">
        <v>0</v>
      </c>
      <c r="AB60" s="438">
        <v>0</v>
      </c>
      <c r="AC60" s="438">
        <v>0</v>
      </c>
      <c r="AD60" s="282">
        <v>0</v>
      </c>
      <c r="AE60" s="282">
        <v>0</v>
      </c>
      <c r="AF60" s="860">
        <v>0</v>
      </c>
      <c r="AG60" s="860"/>
    </row>
    <row r="61" spans="1:35">
      <c r="A61" s="853" t="s">
        <v>43</v>
      </c>
      <c r="B61" s="29"/>
      <c r="C61" s="29"/>
      <c r="D61" s="29"/>
      <c r="E61" s="29"/>
      <c r="F61" s="29"/>
      <c r="G61" s="29"/>
      <c r="H61" s="29"/>
      <c r="I61" s="29"/>
      <c r="J61" s="29"/>
      <c r="K61" s="29"/>
      <c r="L61" s="29"/>
      <c r="M61" s="29"/>
      <c r="N61" s="854"/>
      <c r="O61" s="29"/>
      <c r="P61" s="29"/>
      <c r="Q61" s="29"/>
      <c r="R61" s="29"/>
      <c r="S61" s="438">
        <v>0</v>
      </c>
      <c r="T61" s="438">
        <v>0</v>
      </c>
      <c r="U61" s="438">
        <v>0</v>
      </c>
      <c r="V61" s="438">
        <v>0</v>
      </c>
      <c r="W61" s="438">
        <v>0</v>
      </c>
      <c r="X61" s="438">
        <v>0</v>
      </c>
      <c r="Y61" s="438">
        <v>0</v>
      </c>
      <c r="Z61" s="438">
        <v>0</v>
      </c>
      <c r="AA61" s="438">
        <v>0</v>
      </c>
      <c r="AB61" s="438">
        <v>0</v>
      </c>
      <c r="AC61" s="438">
        <v>0</v>
      </c>
      <c r="AD61" s="282">
        <v>0</v>
      </c>
      <c r="AE61" s="282">
        <v>0</v>
      </c>
      <c r="AF61" s="860">
        <v>0</v>
      </c>
      <c r="AG61" s="860"/>
    </row>
    <row r="62" spans="1:35">
      <c r="A62" s="853" t="s">
        <v>45</v>
      </c>
      <c r="B62" s="29"/>
      <c r="C62" s="29"/>
      <c r="D62" s="29"/>
      <c r="E62" s="29"/>
      <c r="F62" s="29"/>
      <c r="G62" s="29"/>
      <c r="H62" s="29"/>
      <c r="I62" s="29"/>
      <c r="J62" s="29"/>
      <c r="K62" s="29"/>
      <c r="L62" s="29"/>
      <c r="M62" s="29"/>
      <c r="N62" s="854"/>
      <c r="O62" s="29"/>
      <c r="P62" s="29"/>
      <c r="Q62" s="29"/>
      <c r="R62" s="29"/>
      <c r="S62" s="438">
        <v>0</v>
      </c>
      <c r="T62" s="438">
        <v>0</v>
      </c>
      <c r="U62" s="438">
        <v>0</v>
      </c>
      <c r="V62" s="438">
        <v>0</v>
      </c>
      <c r="W62" s="438">
        <v>0</v>
      </c>
      <c r="X62" s="438">
        <v>0</v>
      </c>
      <c r="Y62" s="438">
        <v>0</v>
      </c>
      <c r="Z62" s="438">
        <v>0</v>
      </c>
      <c r="AA62" s="438">
        <v>0</v>
      </c>
      <c r="AB62" s="438">
        <v>0</v>
      </c>
      <c r="AC62" s="438">
        <v>0</v>
      </c>
      <c r="AD62" s="282">
        <v>0</v>
      </c>
      <c r="AE62" s="282">
        <v>0</v>
      </c>
      <c r="AF62" s="860">
        <v>0</v>
      </c>
      <c r="AG62" s="860"/>
    </row>
    <row r="63" spans="1:35">
      <c r="A63" s="853" t="s">
        <v>47</v>
      </c>
      <c r="B63" s="29"/>
      <c r="C63" s="29"/>
      <c r="D63" s="29"/>
      <c r="E63" s="29"/>
      <c r="F63" s="29"/>
      <c r="G63" s="29"/>
      <c r="H63" s="29"/>
      <c r="I63" s="29"/>
      <c r="J63" s="29"/>
      <c r="K63" s="29"/>
      <c r="L63" s="29"/>
      <c r="M63" s="29"/>
      <c r="N63" s="854"/>
      <c r="O63" s="29"/>
      <c r="P63" s="29"/>
      <c r="Q63" s="29"/>
      <c r="R63" s="29"/>
      <c r="S63" s="438">
        <v>4.1630000000000003</v>
      </c>
      <c r="T63" s="438">
        <v>4.4000000000000004</v>
      </c>
      <c r="U63" s="438">
        <v>3.194</v>
      </c>
      <c r="V63" s="438">
        <v>1.9019999999999999</v>
      </c>
      <c r="W63" s="438">
        <v>2.0979999999999999</v>
      </c>
      <c r="X63" s="438">
        <v>1.9219999999999999</v>
      </c>
      <c r="Y63" s="438">
        <v>1.7709999999999999</v>
      </c>
      <c r="Z63" s="438">
        <v>1.7845467754840776</v>
      </c>
      <c r="AA63" s="438">
        <v>1.8863459753560572</v>
      </c>
      <c r="AB63" s="438">
        <v>0</v>
      </c>
      <c r="AC63" s="438">
        <v>0</v>
      </c>
      <c r="AD63" s="282">
        <v>0</v>
      </c>
      <c r="AE63" s="282">
        <v>0</v>
      </c>
      <c r="AF63" s="860">
        <v>0</v>
      </c>
      <c r="AG63" s="860"/>
    </row>
    <row r="64" spans="1:35">
      <c r="A64" s="853" t="s">
        <v>49</v>
      </c>
      <c r="B64" s="29"/>
      <c r="C64" s="29"/>
      <c r="D64" s="29"/>
      <c r="E64" s="29"/>
      <c r="F64" s="29"/>
      <c r="G64" s="29"/>
      <c r="H64" s="29"/>
      <c r="I64" s="29"/>
      <c r="J64" s="29"/>
      <c r="K64" s="29"/>
      <c r="L64" s="29"/>
      <c r="M64" s="29"/>
      <c r="N64" s="854"/>
      <c r="O64" s="29"/>
      <c r="P64" s="29"/>
      <c r="Q64" s="29"/>
      <c r="R64" s="29"/>
      <c r="S64" s="438">
        <v>0</v>
      </c>
      <c r="T64" s="438">
        <v>0</v>
      </c>
      <c r="U64" s="438">
        <v>0</v>
      </c>
      <c r="V64" s="438">
        <v>0</v>
      </c>
      <c r="W64" s="438">
        <v>0</v>
      </c>
      <c r="X64" s="438">
        <v>0</v>
      </c>
      <c r="Y64" s="438">
        <v>0</v>
      </c>
      <c r="Z64" s="438">
        <v>0</v>
      </c>
      <c r="AA64" s="438">
        <v>0</v>
      </c>
      <c r="AB64" s="438">
        <v>0</v>
      </c>
      <c r="AC64" s="438">
        <v>0</v>
      </c>
      <c r="AD64" s="282">
        <v>0</v>
      </c>
      <c r="AE64" s="282">
        <v>0</v>
      </c>
      <c r="AF64" s="860">
        <v>0</v>
      </c>
      <c r="AG64" s="860"/>
    </row>
    <row r="65" spans="1:38">
      <c r="A65" s="853" t="s">
        <v>51</v>
      </c>
      <c r="B65" s="29"/>
      <c r="C65" s="29"/>
      <c r="D65" s="29"/>
      <c r="E65" s="29"/>
      <c r="F65" s="29"/>
      <c r="G65" s="29"/>
      <c r="H65" s="29"/>
      <c r="I65" s="29"/>
      <c r="J65" s="29"/>
      <c r="K65" s="29"/>
      <c r="L65" s="29"/>
      <c r="M65" s="29"/>
      <c r="N65" s="854"/>
      <c r="O65" s="29"/>
      <c r="P65" s="29"/>
      <c r="Q65" s="29"/>
      <c r="R65" s="29"/>
      <c r="S65" s="438">
        <v>0</v>
      </c>
      <c r="T65" s="438">
        <v>0</v>
      </c>
      <c r="U65" s="438">
        <v>0</v>
      </c>
      <c r="V65" s="438">
        <v>0</v>
      </c>
      <c r="W65" s="438">
        <v>0</v>
      </c>
      <c r="X65" s="438">
        <v>0</v>
      </c>
      <c r="Y65" s="438">
        <v>0</v>
      </c>
      <c r="Z65" s="438">
        <v>0</v>
      </c>
      <c r="AA65" s="438">
        <v>0</v>
      </c>
      <c r="AB65" s="438">
        <v>0</v>
      </c>
      <c r="AC65" s="438">
        <v>0</v>
      </c>
      <c r="AD65" s="282">
        <v>0</v>
      </c>
      <c r="AE65" s="282">
        <v>0</v>
      </c>
      <c r="AF65" s="860">
        <v>0</v>
      </c>
      <c r="AG65" s="860"/>
    </row>
    <row r="66" spans="1:38">
      <c r="A66" s="853" t="s">
        <v>53</v>
      </c>
      <c r="B66" s="29"/>
      <c r="C66" s="29"/>
      <c r="D66" s="29"/>
      <c r="E66" s="29"/>
      <c r="F66" s="29"/>
      <c r="G66" s="29"/>
      <c r="H66" s="29"/>
      <c r="I66" s="29"/>
      <c r="J66" s="29"/>
      <c r="K66" s="29"/>
      <c r="L66" s="29"/>
      <c r="M66" s="29"/>
      <c r="N66" s="854"/>
      <c r="O66" s="29"/>
      <c r="P66" s="29"/>
      <c r="Q66" s="29"/>
      <c r="R66" s="29"/>
      <c r="S66" s="438">
        <v>0</v>
      </c>
      <c r="T66" s="438">
        <v>0</v>
      </c>
      <c r="U66" s="438">
        <v>0</v>
      </c>
      <c r="V66" s="438">
        <v>0</v>
      </c>
      <c r="W66" s="438">
        <v>0</v>
      </c>
      <c r="X66" s="438">
        <v>0</v>
      </c>
      <c r="Y66" s="438">
        <v>0</v>
      </c>
      <c r="Z66" s="438">
        <v>0</v>
      </c>
      <c r="AA66" s="438">
        <v>0</v>
      </c>
      <c r="AB66" s="438">
        <v>0</v>
      </c>
      <c r="AC66" s="438">
        <v>0</v>
      </c>
      <c r="AD66" s="282">
        <v>0</v>
      </c>
      <c r="AE66" s="282">
        <v>0</v>
      </c>
      <c r="AF66" s="860">
        <v>0</v>
      </c>
      <c r="AG66" s="860"/>
      <c r="AI66" s="29"/>
      <c r="AJ66" s="29"/>
      <c r="AK66" s="29"/>
      <c r="AL66" s="29"/>
    </row>
    <row r="67" spans="1:38">
      <c r="A67" s="853" t="s">
        <v>55</v>
      </c>
      <c r="B67" s="29"/>
      <c r="C67" s="29"/>
      <c r="D67" s="29"/>
      <c r="E67" s="29"/>
      <c r="F67" s="29"/>
      <c r="G67" s="29"/>
      <c r="H67" s="29"/>
      <c r="I67" s="29"/>
      <c r="J67" s="29"/>
      <c r="K67" s="29"/>
      <c r="L67" s="29"/>
      <c r="M67" s="29"/>
      <c r="N67" s="854"/>
      <c r="O67" s="29"/>
      <c r="P67" s="29"/>
      <c r="Q67" s="29"/>
      <c r="R67" s="29"/>
      <c r="S67" s="438">
        <v>0</v>
      </c>
      <c r="T67" s="438">
        <v>0</v>
      </c>
      <c r="U67" s="438">
        <v>0</v>
      </c>
      <c r="V67" s="438">
        <v>0</v>
      </c>
      <c r="W67" s="438">
        <v>0</v>
      </c>
      <c r="X67" s="438">
        <v>0</v>
      </c>
      <c r="Y67" s="438">
        <v>0</v>
      </c>
      <c r="Z67" s="438">
        <v>0</v>
      </c>
      <c r="AA67" s="438">
        <v>0</v>
      </c>
      <c r="AB67" s="438">
        <v>0</v>
      </c>
      <c r="AC67" s="438">
        <v>0</v>
      </c>
      <c r="AD67" s="282">
        <v>0</v>
      </c>
      <c r="AE67" s="282">
        <v>0</v>
      </c>
      <c r="AF67" s="860">
        <v>0</v>
      </c>
      <c r="AG67" s="860"/>
      <c r="AI67" s="29"/>
      <c r="AJ67" s="29"/>
      <c r="AK67" s="29"/>
      <c r="AL67" s="29"/>
    </row>
    <row r="68" spans="1:38">
      <c r="A68" s="853" t="s">
        <v>57</v>
      </c>
      <c r="B68" s="29"/>
      <c r="C68" s="29"/>
      <c r="D68" s="29"/>
      <c r="E68" s="29"/>
      <c r="F68" s="29"/>
      <c r="G68" s="29"/>
      <c r="H68" s="29"/>
      <c r="I68" s="29"/>
      <c r="J68" s="29"/>
      <c r="K68" s="29"/>
      <c r="L68" s="29"/>
      <c r="M68" s="29"/>
      <c r="N68" s="854"/>
      <c r="O68" s="29"/>
      <c r="P68" s="29"/>
      <c r="Q68" s="29"/>
      <c r="R68" s="29"/>
      <c r="S68" s="438">
        <v>18.962</v>
      </c>
      <c r="T68" s="438">
        <v>20.07</v>
      </c>
      <c r="U68" s="438">
        <v>3.194</v>
      </c>
      <c r="V68" s="438">
        <v>3.9039999999999999</v>
      </c>
      <c r="W68" s="438">
        <v>4.34</v>
      </c>
      <c r="X68" s="438">
        <v>5.0460000000000003</v>
      </c>
      <c r="Y68" s="438">
        <v>5</v>
      </c>
      <c r="Z68" s="438">
        <v>5.0382461193791004</v>
      </c>
      <c r="AA68" s="438">
        <v>5.3256521043366947</v>
      </c>
      <c r="AB68" s="438">
        <v>6.3237480000000001</v>
      </c>
      <c r="AC68" s="438">
        <v>12.144</v>
      </c>
      <c r="AD68" s="282">
        <v>12.464676234468792</v>
      </c>
      <c r="AE68" s="282">
        <v>13.453102981498409</v>
      </c>
      <c r="AF68" s="860">
        <v>14.212046735666826</v>
      </c>
      <c r="AG68" s="860">
        <v>13.44</v>
      </c>
      <c r="AI68" s="112"/>
      <c r="AJ68" s="29"/>
      <c r="AK68" s="29"/>
      <c r="AL68" s="29"/>
    </row>
    <row r="69" spans="1:38">
      <c r="A69" s="853" t="s">
        <v>59</v>
      </c>
      <c r="B69" s="29"/>
      <c r="C69" s="29"/>
      <c r="D69" s="29"/>
      <c r="E69" s="29"/>
      <c r="F69" s="29"/>
      <c r="G69" s="29"/>
      <c r="H69" s="29"/>
      <c r="I69" s="29"/>
      <c r="J69" s="29"/>
      <c r="K69" s="29"/>
      <c r="L69" s="29"/>
      <c r="M69" s="29"/>
      <c r="N69" s="854"/>
      <c r="O69" s="29"/>
      <c r="P69" s="29"/>
      <c r="Q69" s="29"/>
      <c r="R69" s="29"/>
      <c r="S69" s="438">
        <v>0</v>
      </c>
      <c r="T69" s="438">
        <v>0</v>
      </c>
      <c r="U69" s="438">
        <v>0</v>
      </c>
      <c r="V69" s="438">
        <v>0</v>
      </c>
      <c r="W69" s="438">
        <v>0</v>
      </c>
      <c r="X69" s="438">
        <v>0</v>
      </c>
      <c r="Y69" s="438">
        <v>0</v>
      </c>
      <c r="Z69" s="438">
        <v>0</v>
      </c>
      <c r="AA69" s="438">
        <v>0</v>
      </c>
      <c r="AB69" s="438">
        <v>0</v>
      </c>
      <c r="AC69" s="438">
        <v>0</v>
      </c>
      <c r="AD69" s="282">
        <v>0</v>
      </c>
      <c r="AE69" s="282">
        <v>0</v>
      </c>
      <c r="AF69" s="860">
        <v>0</v>
      </c>
      <c r="AG69" s="860"/>
      <c r="AI69" s="29"/>
      <c r="AJ69" s="29"/>
      <c r="AK69" s="29"/>
      <c r="AL69" s="29"/>
    </row>
    <row r="70" spans="1:38">
      <c r="A70" s="856" t="s">
        <v>805</v>
      </c>
      <c r="B70" s="220"/>
      <c r="C70" s="220"/>
      <c r="D70" s="220"/>
      <c r="E70" s="220"/>
      <c r="F70" s="220"/>
      <c r="G70" s="220"/>
      <c r="H70" s="220"/>
      <c r="I70" s="220"/>
      <c r="J70" s="220"/>
      <c r="K70" s="220"/>
      <c r="L70" s="220"/>
      <c r="M70" s="220"/>
      <c r="N70" s="220"/>
      <c r="O70" s="220"/>
      <c r="P70" s="220"/>
      <c r="Q70" s="220"/>
      <c r="R70" s="220"/>
      <c r="S70" s="220">
        <v>23.125</v>
      </c>
      <c r="T70" s="220">
        <v>24.47</v>
      </c>
      <c r="U70" s="220">
        <v>26.629999999999995</v>
      </c>
      <c r="V70" s="220">
        <v>27.626000000000001</v>
      </c>
      <c r="W70" s="419">
        <v>30.413</v>
      </c>
      <c r="X70" s="419">
        <v>30.882999999999999</v>
      </c>
      <c r="Y70" s="419">
        <v>31.245000000000001</v>
      </c>
      <c r="Z70" s="419">
        <v>31.483999999999998</v>
      </c>
      <c r="AA70" s="419">
        <v>33.280000000000008</v>
      </c>
      <c r="AB70" s="419">
        <v>38.795999999999999</v>
      </c>
      <c r="AC70" s="419">
        <v>40.482999999999997</v>
      </c>
      <c r="AD70" s="419">
        <v>41.552000000000007</v>
      </c>
      <c r="AE70" s="419">
        <v>44.847000000000008</v>
      </c>
      <c r="AF70" s="862">
        <v>47.377000000000038</v>
      </c>
      <c r="AG70" s="862">
        <v>44.8</v>
      </c>
      <c r="AI70" s="29"/>
      <c r="AJ70" s="29"/>
      <c r="AK70" s="29"/>
      <c r="AL70" s="29"/>
    </row>
    <row r="71" spans="1:38" s="221" customFormat="1">
      <c r="A71" s="230"/>
      <c r="B71" s="230"/>
      <c r="C71" s="230"/>
      <c r="D71" s="230"/>
      <c r="E71" s="230"/>
      <c r="F71" s="230"/>
      <c r="G71" s="230"/>
      <c r="H71" s="230"/>
      <c r="I71" s="230"/>
      <c r="J71" s="230"/>
      <c r="K71" s="230"/>
      <c r="L71" s="230"/>
      <c r="M71" s="230"/>
      <c r="N71" s="230"/>
      <c r="O71" s="230"/>
      <c r="P71" s="230"/>
      <c r="Q71" s="117"/>
      <c r="R71" s="230"/>
      <c r="S71" s="230"/>
      <c r="T71" s="230"/>
      <c r="U71" s="230"/>
      <c r="V71" s="230"/>
      <c r="W71" s="230"/>
      <c r="X71" s="230"/>
      <c r="AG71" s="433"/>
      <c r="AI71" s="19"/>
      <c r="AJ71" s="19"/>
      <c r="AK71" s="19"/>
      <c r="AL71" s="29"/>
    </row>
    <row r="72" spans="1:38">
      <c r="A72" s="707" t="s">
        <v>83</v>
      </c>
      <c r="B72" s="324" t="s">
        <v>1</v>
      </c>
      <c r="C72" s="324" t="s">
        <v>2</v>
      </c>
      <c r="D72" s="324" t="s">
        <v>3</v>
      </c>
      <c r="E72" s="324" t="s">
        <v>4</v>
      </c>
      <c r="F72" s="324" t="s">
        <v>5</v>
      </c>
      <c r="G72" s="324" t="s">
        <v>6</v>
      </c>
      <c r="H72" s="324" t="s">
        <v>7</v>
      </c>
      <c r="I72" s="324" t="s">
        <v>8</v>
      </c>
      <c r="J72" s="324" t="s">
        <v>9</v>
      </c>
      <c r="K72" s="324" t="s">
        <v>10</v>
      </c>
      <c r="L72" s="324" t="s">
        <v>11</v>
      </c>
      <c r="M72" s="324" t="s">
        <v>12</v>
      </c>
      <c r="N72" s="324" t="s">
        <v>13</v>
      </c>
      <c r="O72" s="324" t="s">
        <v>14</v>
      </c>
      <c r="P72" s="324" t="s">
        <v>15</v>
      </c>
      <c r="Q72" s="328" t="s">
        <v>16</v>
      </c>
      <c r="R72" s="324" t="s">
        <v>17</v>
      </c>
      <c r="S72" s="324" t="s">
        <v>18</v>
      </c>
      <c r="T72" s="324" t="s">
        <v>19</v>
      </c>
      <c r="U72" s="324" t="s">
        <v>20</v>
      </c>
      <c r="V72" s="324" t="s">
        <v>21</v>
      </c>
      <c r="W72" s="324" t="s">
        <v>22</v>
      </c>
      <c r="X72" s="324" t="s">
        <v>23</v>
      </c>
      <c r="Y72" s="324" t="s">
        <v>24</v>
      </c>
      <c r="Z72" s="324" t="s">
        <v>25</v>
      </c>
      <c r="AA72" s="324" t="s">
        <v>26</v>
      </c>
      <c r="AB72" s="324" t="s">
        <v>27</v>
      </c>
      <c r="AC72" s="324" t="s">
        <v>62</v>
      </c>
      <c r="AD72" s="324" t="s">
        <v>63</v>
      </c>
      <c r="AE72" s="324" t="s">
        <v>938</v>
      </c>
      <c r="AF72" s="684" t="s">
        <v>3968</v>
      </c>
      <c r="AG72" s="684" t="s">
        <v>3969</v>
      </c>
      <c r="AH72" s="221"/>
      <c r="AI72" s="843" t="s">
        <v>28</v>
      </c>
      <c r="AJ72" s="29"/>
      <c r="AK72" s="29"/>
      <c r="AL72" s="29"/>
    </row>
    <row r="73" spans="1:38">
      <c r="A73" s="853" t="s">
        <v>31</v>
      </c>
      <c r="B73" s="29"/>
      <c r="C73" s="29"/>
      <c r="D73" s="29"/>
      <c r="E73" s="29"/>
      <c r="F73" s="29"/>
      <c r="G73" s="29"/>
      <c r="H73" s="29"/>
      <c r="I73" s="29"/>
      <c r="J73" s="29"/>
      <c r="K73" s="29"/>
      <c r="L73" s="29"/>
      <c r="M73" s="29"/>
      <c r="N73" s="34"/>
      <c r="O73" s="29"/>
      <c r="P73" s="29"/>
      <c r="Q73" s="29"/>
      <c r="R73" s="29"/>
      <c r="S73" s="438">
        <v>1.702</v>
      </c>
      <c r="T73" s="438">
        <v>2.0499999999999998</v>
      </c>
      <c r="U73" s="438">
        <v>2.2200000000000002</v>
      </c>
      <c r="V73" s="438">
        <v>2.5099999999999998</v>
      </c>
      <c r="W73" s="438">
        <v>2.2480000000000002</v>
      </c>
      <c r="X73" s="438">
        <v>2.3980000000000001</v>
      </c>
      <c r="Y73" s="438">
        <v>2.2829999999999999</v>
      </c>
      <c r="Z73" s="438">
        <v>2.282</v>
      </c>
      <c r="AA73" s="438">
        <v>2.5059999999999998</v>
      </c>
      <c r="AB73" s="438">
        <v>2.387</v>
      </c>
      <c r="AC73" s="438">
        <v>2.3460000000000001</v>
      </c>
      <c r="AD73" s="438">
        <v>4.4859999999999998</v>
      </c>
      <c r="AE73" s="438">
        <v>11.512</v>
      </c>
      <c r="AF73" s="234">
        <v>11.909000000000001</v>
      </c>
      <c r="AG73" s="234">
        <v>12</v>
      </c>
      <c r="AH73" s="221"/>
      <c r="AI73" s="112"/>
      <c r="AJ73" s="29"/>
      <c r="AK73" s="29"/>
      <c r="AL73" s="29"/>
    </row>
    <row r="74" spans="1:38">
      <c r="A74" s="853" t="s">
        <v>34</v>
      </c>
      <c r="B74" s="29"/>
      <c r="C74" s="29"/>
      <c r="D74" s="29"/>
      <c r="E74" s="29"/>
      <c r="F74" s="29"/>
      <c r="G74" s="29"/>
      <c r="H74" s="29"/>
      <c r="I74" s="29"/>
      <c r="J74" s="29"/>
      <c r="K74" s="29"/>
      <c r="L74" s="29"/>
      <c r="M74" s="29"/>
      <c r="N74" s="34"/>
      <c r="O74" s="29"/>
      <c r="P74" s="29"/>
      <c r="Q74" s="29"/>
      <c r="R74" s="29"/>
      <c r="S74" s="438">
        <v>13.430999999999999</v>
      </c>
      <c r="T74" s="438">
        <v>16.173999999999999</v>
      </c>
      <c r="U74" s="438">
        <v>19.914999999999999</v>
      </c>
      <c r="V74" s="438">
        <v>21.38</v>
      </c>
      <c r="W74" s="438">
        <v>17.734999999999999</v>
      </c>
      <c r="X74" s="438">
        <v>18.917000000000002</v>
      </c>
      <c r="Y74" s="438">
        <v>18.013000000000002</v>
      </c>
      <c r="Z74" s="438">
        <v>36.905000000000001</v>
      </c>
      <c r="AA74" s="438">
        <v>27.780999999999999</v>
      </c>
      <c r="AB74" s="438">
        <v>55.042999999999999</v>
      </c>
      <c r="AC74" s="438">
        <v>26.288</v>
      </c>
      <c r="AD74" s="438">
        <v>19.739999999999998</v>
      </c>
      <c r="AE74" s="438">
        <v>29.215756486959613</v>
      </c>
      <c r="AF74" s="234">
        <v>42.829000000000001</v>
      </c>
      <c r="AG74" s="234">
        <v>41.618000000000002</v>
      </c>
      <c r="AI74" s="112"/>
      <c r="AJ74" s="29"/>
      <c r="AK74" s="29"/>
      <c r="AL74" s="29"/>
    </row>
    <row r="75" spans="1:38">
      <c r="A75" s="853" t="s">
        <v>37</v>
      </c>
      <c r="B75" s="29"/>
      <c r="C75" s="29"/>
      <c r="D75" s="29"/>
      <c r="E75" s="29"/>
      <c r="F75" s="29"/>
      <c r="G75" s="29"/>
      <c r="H75" s="29"/>
      <c r="I75" s="29"/>
      <c r="J75" s="29"/>
      <c r="K75" s="29"/>
      <c r="L75" s="29"/>
      <c r="M75" s="29"/>
      <c r="N75" s="34"/>
      <c r="O75" s="29"/>
      <c r="P75" s="29"/>
      <c r="Q75" s="29"/>
      <c r="R75" s="29"/>
      <c r="S75" s="438">
        <v>0</v>
      </c>
      <c r="T75" s="438">
        <v>0</v>
      </c>
      <c r="U75" s="438">
        <v>0</v>
      </c>
      <c r="V75" s="438">
        <v>0</v>
      </c>
      <c r="W75" s="438">
        <v>0</v>
      </c>
      <c r="X75" s="438">
        <v>0</v>
      </c>
      <c r="Y75" s="438">
        <v>0</v>
      </c>
      <c r="Z75" s="438">
        <v>0</v>
      </c>
      <c r="AA75" s="438">
        <v>0</v>
      </c>
      <c r="AB75" s="438">
        <v>0</v>
      </c>
      <c r="AC75" s="438">
        <v>0</v>
      </c>
      <c r="AD75" s="438">
        <v>0</v>
      </c>
      <c r="AE75" s="438">
        <v>0</v>
      </c>
      <c r="AF75" s="234">
        <v>0</v>
      </c>
      <c r="AG75" s="234"/>
      <c r="AI75" s="112"/>
      <c r="AJ75" s="29"/>
      <c r="AK75" s="29"/>
      <c r="AL75" s="29"/>
    </row>
    <row r="76" spans="1:38">
      <c r="A76" s="853" t="s">
        <v>39</v>
      </c>
      <c r="B76" s="29"/>
      <c r="C76" s="29"/>
      <c r="D76" s="29"/>
      <c r="E76" s="29"/>
      <c r="F76" s="29"/>
      <c r="G76" s="29"/>
      <c r="H76" s="29"/>
      <c r="I76" s="29"/>
      <c r="J76" s="29"/>
      <c r="K76" s="29"/>
      <c r="L76" s="29"/>
      <c r="M76" s="29"/>
      <c r="N76" s="34"/>
      <c r="O76" s="29"/>
      <c r="P76" s="29"/>
      <c r="Q76" s="29"/>
      <c r="R76" s="29"/>
      <c r="S76" s="438">
        <v>3.0379999999999998</v>
      </c>
      <c r="T76" s="438">
        <v>3.6579999999999999</v>
      </c>
      <c r="U76" s="438">
        <v>3.9620000000000002</v>
      </c>
      <c r="V76" s="438">
        <v>4.47</v>
      </c>
      <c r="W76" s="438">
        <v>4.0110000000000001</v>
      </c>
      <c r="X76" s="438">
        <v>4.2789999999999999</v>
      </c>
      <c r="Y76" s="438">
        <v>4.0739999999999998</v>
      </c>
      <c r="Z76" s="438">
        <v>4.0730000000000004</v>
      </c>
      <c r="AA76" s="438">
        <v>4.4720000000000004</v>
      </c>
      <c r="AB76" s="438">
        <v>4.2619999999999996</v>
      </c>
      <c r="AC76" s="438">
        <v>4.1859999999999999</v>
      </c>
      <c r="AD76" s="438">
        <v>4.2729999999999997</v>
      </c>
      <c r="AE76" s="438">
        <v>11.678655829924494</v>
      </c>
      <c r="AF76" s="234">
        <v>12.712</v>
      </c>
      <c r="AG76" s="234">
        <v>12.5</v>
      </c>
      <c r="AI76" s="112"/>
      <c r="AJ76" s="29"/>
      <c r="AK76" s="29"/>
      <c r="AL76" s="29"/>
    </row>
    <row r="77" spans="1:38">
      <c r="A77" s="853" t="s">
        <v>41</v>
      </c>
      <c r="B77" s="29"/>
      <c r="C77" s="29"/>
      <c r="D77" s="29"/>
      <c r="E77" s="29"/>
      <c r="F77" s="29"/>
      <c r="G77" s="29"/>
      <c r="H77" s="29"/>
      <c r="I77" s="29"/>
      <c r="J77" s="29"/>
      <c r="K77" s="29"/>
      <c r="L77" s="29"/>
      <c r="M77" s="29"/>
      <c r="N77" s="34"/>
      <c r="O77" s="29"/>
      <c r="P77" s="29"/>
      <c r="Q77" s="29"/>
      <c r="R77" s="29"/>
      <c r="S77" s="438">
        <v>8.2159999999999993</v>
      </c>
      <c r="T77" s="438">
        <v>9.8930000000000007</v>
      </c>
      <c r="U77" s="438">
        <v>10.714</v>
      </c>
      <c r="V77" s="438">
        <v>12.1</v>
      </c>
      <c r="W77" s="438">
        <v>10.848000000000001</v>
      </c>
      <c r="X77" s="438">
        <v>11.571999999999999</v>
      </c>
      <c r="Y77" s="438">
        <v>11.018000000000001</v>
      </c>
      <c r="Z77" s="438">
        <v>11.013</v>
      </c>
      <c r="AA77" s="438">
        <v>12.093999999999999</v>
      </c>
      <c r="AB77" s="438">
        <v>11.523</v>
      </c>
      <c r="AC77" s="438">
        <v>11.319000000000001</v>
      </c>
      <c r="AD77" s="438">
        <v>13.111000000000001</v>
      </c>
      <c r="AE77" s="438">
        <v>26.337944166520963</v>
      </c>
      <c r="AF77" s="234">
        <v>29.577999999999999</v>
      </c>
      <c r="AG77" s="234">
        <v>30</v>
      </c>
      <c r="AI77" s="112"/>
      <c r="AJ77" s="29"/>
      <c r="AK77" s="29"/>
      <c r="AL77" s="29"/>
    </row>
    <row r="78" spans="1:38">
      <c r="A78" s="853" t="s">
        <v>43</v>
      </c>
      <c r="B78" s="29"/>
      <c r="C78" s="29"/>
      <c r="D78" s="29"/>
      <c r="E78" s="29"/>
      <c r="F78" s="29"/>
      <c r="G78" s="29"/>
      <c r="H78" s="29"/>
      <c r="I78" s="29"/>
      <c r="J78" s="29"/>
      <c r="K78" s="29"/>
      <c r="L78" s="29"/>
      <c r="M78" s="29"/>
      <c r="N78" s="34"/>
      <c r="O78" s="29"/>
      <c r="P78" s="29"/>
      <c r="Q78" s="29"/>
      <c r="R78" s="29"/>
      <c r="S78" s="438">
        <v>13.991</v>
      </c>
      <c r="T78" s="438">
        <v>16.847999999999999</v>
      </c>
      <c r="U78" s="438">
        <v>18.244</v>
      </c>
      <c r="V78" s="438">
        <v>20.6</v>
      </c>
      <c r="W78" s="438">
        <v>18.474</v>
      </c>
      <c r="X78" s="438">
        <v>19.704999999999998</v>
      </c>
      <c r="Y78" s="438">
        <v>18.763000000000002</v>
      </c>
      <c r="Z78" s="438">
        <v>18.754999999999999</v>
      </c>
      <c r="AA78" s="438">
        <v>20.594999999999999</v>
      </c>
      <c r="AB78" s="438">
        <v>19.623000000000001</v>
      </c>
      <c r="AC78" s="438">
        <v>19.276</v>
      </c>
      <c r="AD78" s="438">
        <v>22.353000000000002</v>
      </c>
      <c r="AE78" s="438">
        <v>10.64875193431666</v>
      </c>
      <c r="AF78" s="234">
        <v>12.153</v>
      </c>
      <c r="AG78" s="234">
        <v>12</v>
      </c>
      <c r="AI78" s="112"/>
      <c r="AJ78" s="29"/>
      <c r="AK78" s="29"/>
      <c r="AL78" s="29"/>
    </row>
    <row r="79" spans="1:38">
      <c r="A79" s="853" t="s">
        <v>45</v>
      </c>
      <c r="B79" s="29"/>
      <c r="C79" s="29"/>
      <c r="D79" s="29"/>
      <c r="E79" s="29"/>
      <c r="F79" s="29"/>
      <c r="G79" s="29"/>
      <c r="H79" s="29"/>
      <c r="I79" s="29"/>
      <c r="J79" s="29"/>
      <c r="K79" s="29"/>
      <c r="L79" s="29"/>
      <c r="M79" s="29"/>
      <c r="N79" s="34"/>
      <c r="O79" s="29"/>
      <c r="P79" s="29"/>
      <c r="Q79" s="29"/>
      <c r="R79" s="29"/>
      <c r="S79" s="438">
        <v>33.579000000000001</v>
      </c>
      <c r="T79" s="438">
        <v>40.436</v>
      </c>
      <c r="U79" s="438">
        <v>73.787999999999997</v>
      </c>
      <c r="V79" s="438">
        <v>49.44</v>
      </c>
      <c r="W79" s="438">
        <v>44.338000000000001</v>
      </c>
      <c r="X79" s="438">
        <v>47.295000000000002</v>
      </c>
      <c r="Y79" s="438">
        <v>45.033999999999999</v>
      </c>
      <c r="Z79" s="438">
        <v>71.114000000000004</v>
      </c>
      <c r="AA79" s="438">
        <v>60.493000000000002</v>
      </c>
      <c r="AB79" s="438">
        <v>97.093999999999994</v>
      </c>
      <c r="AC79" s="438">
        <v>57.011000000000003</v>
      </c>
      <c r="AD79" s="438">
        <v>54.667999999999999</v>
      </c>
      <c r="AE79" s="438">
        <v>37.067634753684743</v>
      </c>
      <c r="AF79" s="234">
        <v>40.378</v>
      </c>
      <c r="AG79" s="234">
        <f>40.4+16.3</f>
        <v>56.7</v>
      </c>
      <c r="AI79" s="112"/>
      <c r="AJ79" s="29"/>
      <c r="AK79" s="29"/>
      <c r="AL79" s="29"/>
    </row>
    <row r="80" spans="1:38">
      <c r="A80" s="853" t="s">
        <v>47</v>
      </c>
      <c r="B80" s="29"/>
      <c r="C80" s="29"/>
      <c r="D80" s="29"/>
      <c r="E80" s="29"/>
      <c r="F80" s="29"/>
      <c r="G80" s="29"/>
      <c r="H80" s="29"/>
      <c r="I80" s="29"/>
      <c r="J80" s="29"/>
      <c r="K80" s="29"/>
      <c r="L80" s="29"/>
      <c r="M80" s="29"/>
      <c r="N80" s="34"/>
      <c r="O80" s="29"/>
      <c r="P80" s="29"/>
      <c r="Q80" s="29"/>
      <c r="R80" s="29"/>
      <c r="S80" s="438">
        <v>0.92300000000000004</v>
      </c>
      <c r="T80" s="438">
        <v>1.111</v>
      </c>
      <c r="U80" s="438">
        <v>1.204</v>
      </c>
      <c r="V80" s="438">
        <v>1.36</v>
      </c>
      <c r="W80" s="438">
        <v>1.2190000000000001</v>
      </c>
      <c r="X80" s="438">
        <v>1.3</v>
      </c>
      <c r="Y80" s="438">
        <v>1.238</v>
      </c>
      <c r="Z80" s="438">
        <v>1.2370000000000001</v>
      </c>
      <c r="AA80" s="438">
        <v>1.359</v>
      </c>
      <c r="AB80" s="438">
        <v>1.2949999999999999</v>
      </c>
      <c r="AC80" s="438">
        <v>1.2709999999999999</v>
      </c>
      <c r="AD80" s="438">
        <v>3.5009999999999999</v>
      </c>
      <c r="AE80" s="438">
        <v>6.1441364426747933</v>
      </c>
      <c r="AF80" s="234">
        <v>7.7880000000000003</v>
      </c>
      <c r="AG80" s="234">
        <v>8.1999999999999993</v>
      </c>
      <c r="AI80" s="112"/>
      <c r="AJ80" s="29"/>
      <c r="AK80" s="29"/>
      <c r="AL80" s="29"/>
    </row>
    <row r="81" spans="1:38">
      <c r="A81" s="853" t="s">
        <v>49</v>
      </c>
      <c r="B81" s="29"/>
      <c r="C81" s="29"/>
      <c r="D81" s="29"/>
      <c r="E81" s="29"/>
      <c r="F81" s="29"/>
      <c r="G81" s="29"/>
      <c r="H81" s="29"/>
      <c r="I81" s="29"/>
      <c r="J81" s="29"/>
      <c r="K81" s="29"/>
      <c r="L81" s="29"/>
      <c r="M81" s="29"/>
      <c r="N81" s="34"/>
      <c r="O81" s="29"/>
      <c r="P81" s="29"/>
      <c r="Q81" s="29"/>
      <c r="R81" s="29"/>
      <c r="S81" s="438">
        <v>0</v>
      </c>
      <c r="T81" s="438">
        <v>0</v>
      </c>
      <c r="U81" s="438">
        <v>0</v>
      </c>
      <c r="V81" s="438">
        <v>0</v>
      </c>
      <c r="W81" s="438">
        <v>0</v>
      </c>
      <c r="X81" s="438">
        <v>0</v>
      </c>
      <c r="Y81" s="438">
        <v>0</v>
      </c>
      <c r="Z81" s="438">
        <v>0</v>
      </c>
      <c r="AA81" s="438">
        <v>0</v>
      </c>
      <c r="AB81" s="438">
        <v>0</v>
      </c>
      <c r="AC81" s="438">
        <v>0</v>
      </c>
      <c r="AD81" s="438">
        <v>0</v>
      </c>
      <c r="AE81" s="438">
        <v>6.0145953753816581</v>
      </c>
      <c r="AF81" s="234">
        <v>6.53</v>
      </c>
      <c r="AG81" s="234">
        <v>6.5</v>
      </c>
      <c r="AI81" s="112"/>
      <c r="AJ81" s="29"/>
      <c r="AK81" s="29"/>
      <c r="AL81" s="29"/>
    </row>
    <row r="82" spans="1:38">
      <c r="A82" s="853" t="s">
        <v>51</v>
      </c>
      <c r="B82" s="29"/>
      <c r="C82" s="29"/>
      <c r="D82" s="29"/>
      <c r="E82" s="29"/>
      <c r="F82" s="29"/>
      <c r="G82" s="29"/>
      <c r="H82" s="29"/>
      <c r="I82" s="29"/>
      <c r="J82" s="29"/>
      <c r="K82" s="29"/>
      <c r="L82" s="29"/>
      <c r="M82" s="29"/>
      <c r="N82" s="34"/>
      <c r="O82" s="29"/>
      <c r="P82" s="29"/>
      <c r="Q82" s="29"/>
      <c r="R82" s="29"/>
      <c r="S82" s="438">
        <v>0.92100000000000004</v>
      </c>
      <c r="T82" s="438">
        <v>1.109</v>
      </c>
      <c r="U82" s="438">
        <v>1.2</v>
      </c>
      <c r="V82" s="438">
        <v>1.36</v>
      </c>
      <c r="W82" s="438">
        <v>1.216</v>
      </c>
      <c r="X82" s="438">
        <v>1.2969999999999999</v>
      </c>
      <c r="Y82" s="438">
        <v>1.2350000000000001</v>
      </c>
      <c r="Z82" s="438">
        <v>1.234</v>
      </c>
      <c r="AA82" s="438">
        <v>1.355</v>
      </c>
      <c r="AB82" s="438">
        <v>1.292</v>
      </c>
      <c r="AC82" s="438">
        <v>1.268</v>
      </c>
      <c r="AD82" s="438">
        <v>1.347</v>
      </c>
      <c r="AE82" s="438">
        <v>0</v>
      </c>
      <c r="AF82" s="234">
        <v>0</v>
      </c>
      <c r="AG82" s="234"/>
      <c r="AI82" s="112"/>
      <c r="AJ82" s="29"/>
      <c r="AK82" s="29"/>
      <c r="AL82" s="29"/>
    </row>
    <row r="83" spans="1:38">
      <c r="A83" s="853" t="s">
        <v>53</v>
      </c>
      <c r="B83" s="29"/>
      <c r="C83" s="29"/>
      <c r="D83" s="29"/>
      <c r="E83" s="29"/>
      <c r="F83" s="29"/>
      <c r="G83" s="29"/>
      <c r="H83" s="29"/>
      <c r="I83" s="29"/>
      <c r="J83" s="29"/>
      <c r="K83" s="29"/>
      <c r="L83" s="29"/>
      <c r="M83" s="29"/>
      <c r="N83" s="34"/>
      <c r="O83" s="29"/>
      <c r="P83" s="29"/>
      <c r="Q83" s="29"/>
      <c r="R83" s="29"/>
      <c r="S83" s="438">
        <v>0</v>
      </c>
      <c r="T83" s="438">
        <v>0</v>
      </c>
      <c r="U83" s="438">
        <v>0</v>
      </c>
      <c r="V83" s="438">
        <v>0</v>
      </c>
      <c r="W83" s="438">
        <v>0</v>
      </c>
      <c r="X83" s="438">
        <v>0</v>
      </c>
      <c r="Y83" s="438">
        <v>0</v>
      </c>
      <c r="Z83" s="438">
        <v>0</v>
      </c>
      <c r="AA83" s="438">
        <v>0</v>
      </c>
      <c r="AB83" s="438">
        <v>0</v>
      </c>
      <c r="AC83" s="438">
        <v>0</v>
      </c>
      <c r="AD83" s="438">
        <v>0</v>
      </c>
      <c r="AE83" s="438">
        <v>0</v>
      </c>
      <c r="AF83" s="234">
        <v>0</v>
      </c>
      <c r="AG83" s="234"/>
      <c r="AI83" s="112"/>
      <c r="AJ83" s="29"/>
      <c r="AK83" s="29"/>
      <c r="AL83" s="29"/>
    </row>
    <row r="84" spans="1:38">
      <c r="A84" s="853" t="s">
        <v>55</v>
      </c>
      <c r="B84" s="29"/>
      <c r="C84" s="29"/>
      <c r="D84" s="29"/>
      <c r="E84" s="29"/>
      <c r="F84" s="29"/>
      <c r="G84" s="29"/>
      <c r="H84" s="29"/>
      <c r="I84" s="29"/>
      <c r="J84" s="29"/>
      <c r="K84" s="29"/>
      <c r="L84" s="29"/>
      <c r="M84" s="29"/>
      <c r="N84" s="34"/>
      <c r="O84" s="29"/>
      <c r="P84" s="29"/>
      <c r="Q84" s="29"/>
      <c r="R84" s="29"/>
      <c r="S84" s="438">
        <v>0</v>
      </c>
      <c r="T84" s="438">
        <v>0</v>
      </c>
      <c r="U84" s="438">
        <v>0</v>
      </c>
      <c r="V84" s="438">
        <v>0</v>
      </c>
      <c r="W84" s="438">
        <v>0</v>
      </c>
      <c r="X84" s="438">
        <v>0</v>
      </c>
      <c r="Y84" s="438">
        <v>0</v>
      </c>
      <c r="Z84" s="438">
        <v>0</v>
      </c>
      <c r="AA84" s="438">
        <v>0</v>
      </c>
      <c r="AB84" s="438">
        <v>0</v>
      </c>
      <c r="AC84" s="438">
        <v>0</v>
      </c>
      <c r="AD84" s="438">
        <v>4.7759999999999998</v>
      </c>
      <c r="AE84" s="438">
        <v>0</v>
      </c>
      <c r="AF84" s="234">
        <v>0</v>
      </c>
      <c r="AG84" s="234"/>
      <c r="AI84" s="112"/>
      <c r="AJ84" s="29"/>
      <c r="AK84" s="29"/>
      <c r="AL84" s="29"/>
    </row>
    <row r="85" spans="1:38">
      <c r="A85" s="853" t="s">
        <v>57</v>
      </c>
      <c r="B85" s="29"/>
      <c r="C85" s="29"/>
      <c r="D85" s="29"/>
      <c r="E85" s="29"/>
      <c r="F85" s="29"/>
      <c r="G85" s="29"/>
      <c r="H85" s="29"/>
      <c r="I85" s="29"/>
      <c r="J85" s="29"/>
      <c r="K85" s="29"/>
      <c r="L85" s="29"/>
      <c r="M85" s="29"/>
      <c r="N85" s="34"/>
      <c r="O85" s="29"/>
      <c r="P85" s="29"/>
      <c r="Q85" s="29"/>
      <c r="R85" s="29"/>
      <c r="S85" s="438">
        <v>88.596999999999994</v>
      </c>
      <c r="T85" s="438">
        <v>47.339999999999996</v>
      </c>
      <c r="U85" s="438">
        <v>51.263000000000005</v>
      </c>
      <c r="V85" s="438">
        <v>57.877000000000002</v>
      </c>
      <c r="W85" s="438">
        <v>71.906000000000006</v>
      </c>
      <c r="X85" s="438">
        <v>69.467999999999989</v>
      </c>
      <c r="Y85" s="438">
        <v>60.122999999999998</v>
      </c>
      <c r="Z85" s="438">
        <v>79.197999999999993</v>
      </c>
      <c r="AA85" s="438">
        <v>76.86399999999999</v>
      </c>
      <c r="AB85" s="438">
        <v>57.887</v>
      </c>
      <c r="AC85" s="438">
        <v>66.266000000000005</v>
      </c>
      <c r="AD85" s="438">
        <v>80.453999999999994</v>
      </c>
      <c r="AE85" s="438">
        <v>75.027620790605994</v>
      </c>
      <c r="AF85" s="234">
        <v>72.3</v>
      </c>
      <c r="AG85" s="234">
        <v>72</v>
      </c>
      <c r="AI85" s="112"/>
      <c r="AJ85" s="29"/>
      <c r="AK85" s="29"/>
      <c r="AL85" s="29"/>
    </row>
    <row r="86" spans="1:38">
      <c r="A86" s="853" t="s">
        <v>59</v>
      </c>
      <c r="B86" s="29"/>
      <c r="C86" s="29"/>
      <c r="D86" s="29"/>
      <c r="E86" s="29"/>
      <c r="F86" s="29"/>
      <c r="G86" s="29"/>
      <c r="H86" s="29"/>
      <c r="I86" s="29"/>
      <c r="J86" s="29"/>
      <c r="K86" s="29"/>
      <c r="L86" s="29"/>
      <c r="M86" s="29"/>
      <c r="N86" s="34"/>
      <c r="O86" s="29"/>
      <c r="P86" s="29"/>
      <c r="Q86" s="29"/>
      <c r="R86" s="29"/>
      <c r="S86" s="438">
        <v>2.4569999999999999</v>
      </c>
      <c r="T86" s="438">
        <v>2.9590000000000001</v>
      </c>
      <c r="U86" s="438">
        <v>3.2040000000000002</v>
      </c>
      <c r="V86" s="438">
        <v>3.6179999999999999</v>
      </c>
      <c r="W86" s="438">
        <v>3.2450000000000001</v>
      </c>
      <c r="X86" s="438">
        <v>3.4609999999999999</v>
      </c>
      <c r="Y86" s="438">
        <v>3.2949999999999999</v>
      </c>
      <c r="Z86" s="438">
        <v>3.294</v>
      </c>
      <c r="AA86" s="438">
        <v>3.617</v>
      </c>
      <c r="AB86" s="438">
        <v>3.4470000000000001</v>
      </c>
      <c r="AC86" s="438">
        <v>3.3849999999999998</v>
      </c>
      <c r="AD86" s="438">
        <v>3.4660000000000002</v>
      </c>
      <c r="AE86" s="438">
        <v>5.5085589285205518</v>
      </c>
      <c r="AF86" s="234">
        <v>6.3559999999999999</v>
      </c>
      <c r="AG86" s="234">
        <v>6.3</v>
      </c>
      <c r="AI86" s="112"/>
      <c r="AJ86" s="29"/>
      <c r="AK86" s="29"/>
      <c r="AL86" s="29"/>
    </row>
    <row r="87" spans="1:38">
      <c r="A87" s="856" t="s">
        <v>804</v>
      </c>
      <c r="B87" s="220"/>
      <c r="C87" s="220"/>
      <c r="D87" s="220"/>
      <c r="E87" s="220"/>
      <c r="F87" s="220"/>
      <c r="G87" s="220"/>
      <c r="H87" s="220"/>
      <c r="I87" s="220"/>
      <c r="J87" s="220"/>
      <c r="K87" s="220"/>
      <c r="L87" s="220"/>
      <c r="M87" s="220"/>
      <c r="N87" s="220"/>
      <c r="O87" s="220"/>
      <c r="P87" s="220"/>
      <c r="Q87" s="220"/>
      <c r="R87" s="220"/>
      <c r="S87" s="220">
        <v>166.85499999999999</v>
      </c>
      <c r="T87" s="220">
        <v>141.578</v>
      </c>
      <c r="U87" s="220">
        <v>185.714</v>
      </c>
      <c r="V87" s="220">
        <v>174.715</v>
      </c>
      <c r="W87" s="419">
        <v>175.24</v>
      </c>
      <c r="X87" s="419">
        <v>179.69200000000001</v>
      </c>
      <c r="Y87" s="419">
        <v>165.07599999999999</v>
      </c>
      <c r="Z87" s="419">
        <v>229.10499999999999</v>
      </c>
      <c r="AA87" s="419">
        <v>211.136</v>
      </c>
      <c r="AB87" s="419">
        <v>253.85300000000001</v>
      </c>
      <c r="AC87" s="419">
        <v>192.61600000000001</v>
      </c>
      <c r="AD87" s="419">
        <v>212.17500000000001</v>
      </c>
      <c r="AE87" s="419">
        <v>219.15565470858948</v>
      </c>
      <c r="AF87" s="862">
        <v>242.53300000000002</v>
      </c>
      <c r="AG87" s="862">
        <v>257.81799999999998</v>
      </c>
      <c r="AI87" s="29"/>
      <c r="AJ87" s="29"/>
      <c r="AK87" s="29"/>
      <c r="AL87" s="29"/>
    </row>
    <row r="88" spans="1:38" s="221" customFormat="1">
      <c r="A88" s="230"/>
      <c r="B88" s="230"/>
      <c r="C88" s="230"/>
      <c r="D88" s="230"/>
      <c r="E88" s="230"/>
      <c r="F88" s="230"/>
      <c r="G88" s="230"/>
      <c r="H88" s="230"/>
      <c r="I88" s="230"/>
      <c r="J88" s="230"/>
      <c r="K88" s="230"/>
      <c r="L88" s="230"/>
      <c r="M88" s="230"/>
      <c r="N88" s="230"/>
      <c r="O88" s="230"/>
      <c r="P88" s="230"/>
      <c r="Q88" s="117"/>
      <c r="R88" s="230"/>
      <c r="S88" s="230"/>
      <c r="T88" s="230"/>
      <c r="U88" s="230"/>
      <c r="V88" s="230"/>
      <c r="W88" s="230"/>
      <c r="X88" s="230"/>
      <c r="AI88" s="19"/>
      <c r="AJ88" s="19"/>
      <c r="AK88" s="19"/>
      <c r="AL88" s="29"/>
    </row>
    <row r="89" spans="1:38">
      <c r="A89" s="707" t="s">
        <v>803</v>
      </c>
      <c r="B89" s="324" t="s">
        <v>1</v>
      </c>
      <c r="C89" s="324" t="s">
        <v>2</v>
      </c>
      <c r="D89" s="324" t="s">
        <v>3</v>
      </c>
      <c r="E89" s="324" t="s">
        <v>4</v>
      </c>
      <c r="F89" s="324" t="s">
        <v>5</v>
      </c>
      <c r="G89" s="324" t="s">
        <v>6</v>
      </c>
      <c r="H89" s="324" t="s">
        <v>7</v>
      </c>
      <c r="I89" s="324" t="s">
        <v>8</v>
      </c>
      <c r="J89" s="324" t="s">
        <v>9</v>
      </c>
      <c r="K89" s="324" t="s">
        <v>10</v>
      </c>
      <c r="L89" s="324" t="s">
        <v>11</v>
      </c>
      <c r="M89" s="324" t="s">
        <v>12</v>
      </c>
      <c r="N89" s="324" t="s">
        <v>13</v>
      </c>
      <c r="O89" s="324" t="s">
        <v>14</v>
      </c>
      <c r="P89" s="324" t="s">
        <v>15</v>
      </c>
      <c r="Q89" s="328" t="s">
        <v>16</v>
      </c>
      <c r="R89" s="324" t="s">
        <v>17</v>
      </c>
      <c r="S89" s="324" t="s">
        <v>18</v>
      </c>
      <c r="T89" s="324" t="s">
        <v>19</v>
      </c>
      <c r="U89" s="324" t="s">
        <v>20</v>
      </c>
      <c r="V89" s="324" t="s">
        <v>21</v>
      </c>
      <c r="W89" s="324" t="s">
        <v>22</v>
      </c>
      <c r="X89" s="324" t="s">
        <v>23</v>
      </c>
      <c r="Y89" s="324" t="s">
        <v>24</v>
      </c>
      <c r="Z89" s="324" t="s">
        <v>25</v>
      </c>
      <c r="AA89" s="324" t="s">
        <v>26</v>
      </c>
      <c r="AB89" s="324" t="s">
        <v>27</v>
      </c>
      <c r="AC89" s="324" t="s">
        <v>62</v>
      </c>
      <c r="AD89" s="324" t="s">
        <v>63</v>
      </c>
      <c r="AE89" s="324" t="s">
        <v>938</v>
      </c>
      <c r="AF89" s="684" t="s">
        <v>3968</v>
      </c>
      <c r="AG89" s="684" t="s">
        <v>3969</v>
      </c>
      <c r="AH89" s="221"/>
      <c r="AI89" s="843" t="s">
        <v>28</v>
      </c>
      <c r="AJ89" s="29"/>
      <c r="AK89" s="29"/>
      <c r="AL89" s="29"/>
    </row>
    <row r="90" spans="1:38">
      <c r="A90" s="853" t="s">
        <v>31</v>
      </c>
      <c r="B90" s="29"/>
      <c r="C90" s="29"/>
      <c r="D90" s="29"/>
      <c r="E90" s="29"/>
      <c r="F90" s="29"/>
      <c r="G90" s="29"/>
      <c r="H90" s="29"/>
      <c r="I90" s="29"/>
      <c r="J90" s="29"/>
      <c r="K90" s="29"/>
      <c r="L90" s="29"/>
      <c r="M90" s="29"/>
      <c r="N90" s="34"/>
      <c r="O90" s="29"/>
      <c r="P90" s="29"/>
      <c r="Q90" s="29"/>
      <c r="R90" s="29"/>
      <c r="S90" s="438">
        <v>45.281680838361858</v>
      </c>
      <c r="T90" s="438">
        <v>45.683849679643423</v>
      </c>
      <c r="U90" s="438">
        <v>48.588948583420766</v>
      </c>
      <c r="V90" s="438">
        <v>49.50074296618444</v>
      </c>
      <c r="W90" s="438">
        <v>57.927743094307708</v>
      </c>
      <c r="X90" s="438">
        <v>64.076885072375632</v>
      </c>
      <c r="Y90" s="438">
        <v>82.83373727463011</v>
      </c>
      <c r="Z90" s="438">
        <v>102.72277508198661</v>
      </c>
      <c r="AA90" s="438">
        <v>107.36835657510174</v>
      </c>
      <c r="AB90" s="438">
        <v>99.619872500165613</v>
      </c>
      <c r="AC90" s="438">
        <v>94.649807272789118</v>
      </c>
      <c r="AD90" s="438">
        <v>87.254297836248753</v>
      </c>
      <c r="AE90" s="438">
        <v>73.302065554152307</v>
      </c>
      <c r="AF90" s="234">
        <v>85.187167503171096</v>
      </c>
      <c r="AG90" s="234">
        <v>80.147513735639052</v>
      </c>
      <c r="AH90" s="221"/>
      <c r="AI90" s="112"/>
      <c r="AJ90" s="29"/>
      <c r="AK90" s="29"/>
      <c r="AL90" s="29"/>
    </row>
    <row r="91" spans="1:38">
      <c r="A91" s="853" t="s">
        <v>34</v>
      </c>
      <c r="B91" s="29"/>
      <c r="C91" s="29"/>
      <c r="D91" s="29"/>
      <c r="E91" s="29"/>
      <c r="F91" s="29"/>
      <c r="G91" s="29"/>
      <c r="H91" s="29"/>
      <c r="I91" s="29"/>
      <c r="J91" s="29"/>
      <c r="K91" s="29"/>
      <c r="L91" s="29"/>
      <c r="M91" s="29"/>
      <c r="N91" s="854"/>
      <c r="O91" s="29"/>
      <c r="P91" s="29"/>
      <c r="Q91" s="29"/>
      <c r="R91" s="29"/>
      <c r="S91" s="438">
        <v>13.55745177674299</v>
      </c>
      <c r="T91" s="438">
        <v>13.678099322814928</v>
      </c>
      <c r="U91" s="438">
        <v>15.945754372158097</v>
      </c>
      <c r="V91" s="438">
        <v>16.246479453270616</v>
      </c>
      <c r="W91" s="438">
        <v>18.986864799618886</v>
      </c>
      <c r="X91" s="438">
        <v>21.58659298212444</v>
      </c>
      <c r="Y91" s="438">
        <v>14.656595870366962</v>
      </c>
      <c r="Z91" s="438">
        <v>10.314592767433316</v>
      </c>
      <c r="AA91" s="438">
        <v>1.4131725345870998</v>
      </c>
      <c r="AB91" s="438">
        <v>0.37140556519753704</v>
      </c>
      <c r="AC91" s="438">
        <v>0</v>
      </c>
      <c r="AD91" s="438">
        <v>0</v>
      </c>
      <c r="AE91" s="438">
        <v>0</v>
      </c>
      <c r="AF91" s="234">
        <v>0</v>
      </c>
      <c r="AG91" s="234">
        <v>0</v>
      </c>
      <c r="AH91" s="221"/>
      <c r="AI91" s="112"/>
      <c r="AJ91" s="29"/>
      <c r="AK91" s="29"/>
      <c r="AL91" s="29"/>
    </row>
    <row r="92" spans="1:38">
      <c r="A92" s="853" t="s">
        <v>37</v>
      </c>
      <c r="B92" s="29"/>
      <c r="C92" s="29"/>
      <c r="D92" s="29"/>
      <c r="E92" s="29"/>
      <c r="F92" s="29"/>
      <c r="G92" s="29"/>
      <c r="H92" s="29"/>
      <c r="I92" s="29"/>
      <c r="J92" s="29"/>
      <c r="K92" s="29"/>
      <c r="L92" s="29"/>
      <c r="M92" s="29"/>
      <c r="N92" s="854"/>
      <c r="O92" s="29"/>
      <c r="P92" s="29"/>
      <c r="Q92" s="29"/>
      <c r="R92" s="29"/>
      <c r="S92" s="438">
        <v>0</v>
      </c>
      <c r="T92" s="438">
        <v>0</v>
      </c>
      <c r="U92" s="438">
        <v>0</v>
      </c>
      <c r="V92" s="438">
        <v>0</v>
      </c>
      <c r="W92" s="438">
        <v>0</v>
      </c>
      <c r="X92" s="438">
        <v>0</v>
      </c>
      <c r="Y92" s="438">
        <v>0</v>
      </c>
      <c r="Z92" s="438">
        <v>0</v>
      </c>
      <c r="AA92" s="438">
        <v>0</v>
      </c>
      <c r="AB92" s="438">
        <v>0</v>
      </c>
      <c r="AC92" s="438">
        <v>0</v>
      </c>
      <c r="AD92" s="438">
        <v>0</v>
      </c>
      <c r="AE92" s="438">
        <v>0</v>
      </c>
      <c r="AF92" s="234">
        <v>0</v>
      </c>
      <c r="AG92" s="234">
        <v>0</v>
      </c>
      <c r="AI92" s="112"/>
      <c r="AJ92" s="29"/>
      <c r="AK92" s="29"/>
      <c r="AL92" s="29"/>
    </row>
    <row r="93" spans="1:38" ht="14.25">
      <c r="A93" s="853" t="s">
        <v>39</v>
      </c>
      <c r="B93" s="29"/>
      <c r="C93" s="29"/>
      <c r="D93" s="29"/>
      <c r="E93" s="29"/>
      <c r="F93" s="29"/>
      <c r="G93" s="29"/>
      <c r="H93" s="29"/>
      <c r="I93" s="29"/>
      <c r="J93" s="29"/>
      <c r="K93" s="29"/>
      <c r="L93" s="29"/>
      <c r="M93" s="29"/>
      <c r="N93" s="855"/>
      <c r="O93" s="29"/>
      <c r="P93" s="29"/>
      <c r="Q93" s="29"/>
      <c r="R93" s="29"/>
      <c r="S93" s="438">
        <v>41.234214421513798</v>
      </c>
      <c r="T93" s="438">
        <v>41.60547134676014</v>
      </c>
      <c r="U93" s="438">
        <v>34.858160720531657</v>
      </c>
      <c r="V93" s="438">
        <v>35.507286700097637</v>
      </c>
      <c r="W93" s="438">
        <v>36.242781421225395</v>
      </c>
      <c r="X93" s="438">
        <v>37.899617428566188</v>
      </c>
      <c r="Y93" s="438">
        <v>47.118519204734703</v>
      </c>
      <c r="Z93" s="438">
        <v>59.79364659364559</v>
      </c>
      <c r="AA93" s="438">
        <v>76.271456017551259</v>
      </c>
      <c r="AB93" s="438">
        <v>77.781994794133354</v>
      </c>
      <c r="AC93" s="438">
        <v>72.90450465970676</v>
      </c>
      <c r="AD93" s="438">
        <v>59.106530495641728</v>
      </c>
      <c r="AE93" s="438">
        <v>34.821668331179183</v>
      </c>
      <c r="AF93" s="234">
        <v>33.937033819864858</v>
      </c>
      <c r="AG93" s="234">
        <v>37.929674523060662</v>
      </c>
      <c r="AI93" s="112"/>
      <c r="AJ93" s="29"/>
      <c r="AK93" s="29"/>
      <c r="AL93" s="29"/>
    </row>
    <row r="94" spans="1:38">
      <c r="A94" s="853" t="s">
        <v>41</v>
      </c>
      <c r="B94" s="29"/>
      <c r="C94" s="29"/>
      <c r="D94" s="29"/>
      <c r="E94" s="29"/>
      <c r="F94" s="29"/>
      <c r="G94" s="29"/>
      <c r="H94" s="29"/>
      <c r="I94" s="29"/>
      <c r="J94" s="29"/>
      <c r="K94" s="29"/>
      <c r="L94" s="29"/>
      <c r="M94" s="29"/>
      <c r="N94" s="854"/>
      <c r="O94" s="29"/>
      <c r="P94" s="29"/>
      <c r="Q94" s="29"/>
      <c r="R94" s="29"/>
      <c r="S94" s="438">
        <v>25.221230319896399</v>
      </c>
      <c r="T94" s="438">
        <v>25.442266798994215</v>
      </c>
      <c r="U94" s="438">
        <v>28.173171301154245</v>
      </c>
      <c r="V94" s="438">
        <v>28.703375898642058</v>
      </c>
      <c r="W94" s="438">
        <v>31.630226104458885</v>
      </c>
      <c r="X94" s="438">
        <v>36.238041345612523</v>
      </c>
      <c r="Y94" s="438">
        <v>45.0272563668576</v>
      </c>
      <c r="Z94" s="438">
        <v>47.107015350804851</v>
      </c>
      <c r="AA94" s="438">
        <v>41.05496661500645</v>
      </c>
      <c r="AB94" s="438">
        <v>29.402163491274308</v>
      </c>
      <c r="AC94" s="438">
        <v>34.419705061223475</v>
      </c>
      <c r="AD94" s="438">
        <v>31.503834501373102</v>
      </c>
      <c r="AE94" s="438">
        <v>34.526167332800959</v>
      </c>
      <c r="AF94" s="234">
        <v>31.440730614890619</v>
      </c>
      <c r="AG94" s="234">
        <v>27.900428649367282</v>
      </c>
      <c r="AI94" s="112"/>
      <c r="AJ94" s="29"/>
      <c r="AK94" s="29"/>
      <c r="AL94" s="29"/>
    </row>
    <row r="95" spans="1:38">
      <c r="A95" s="853" t="s">
        <v>43</v>
      </c>
      <c r="B95" s="29"/>
      <c r="C95" s="29"/>
      <c r="D95" s="29"/>
      <c r="E95" s="29"/>
      <c r="F95" s="29"/>
      <c r="G95" s="29"/>
      <c r="H95" s="29"/>
      <c r="I95" s="29"/>
      <c r="J95" s="29"/>
      <c r="K95" s="29"/>
      <c r="L95" s="29"/>
      <c r="M95" s="29"/>
      <c r="N95" s="854"/>
      <c r="O95" s="29"/>
      <c r="P95" s="29"/>
      <c r="Q95" s="29"/>
      <c r="R95" s="29"/>
      <c r="S95" s="438">
        <v>127.6668712974954</v>
      </c>
      <c r="T95" s="438">
        <v>128.80460710290336</v>
      </c>
      <c r="U95" s="438">
        <v>121.16167479888072</v>
      </c>
      <c r="V95" s="438">
        <v>123.43597579213635</v>
      </c>
      <c r="W95" s="438">
        <v>136.53262932366874</v>
      </c>
      <c r="X95" s="438">
        <v>141.33620261650015</v>
      </c>
      <c r="Y95" s="438">
        <v>117.61972440429903</v>
      </c>
      <c r="Z95" s="438">
        <v>102.69198228770786</v>
      </c>
      <c r="AA95" s="438">
        <v>97.662777691191522</v>
      </c>
      <c r="AB95" s="438">
        <v>83.895639705706685</v>
      </c>
      <c r="AC95" s="438">
        <v>88.899921254092149</v>
      </c>
      <c r="AD95" s="438">
        <v>81.874355582626265</v>
      </c>
      <c r="AE95" s="438">
        <v>88.350376582065479</v>
      </c>
      <c r="AF95" s="234">
        <v>85.702385098192423</v>
      </c>
      <c r="AG95" s="234">
        <v>85.079626139344569</v>
      </c>
      <c r="AI95" s="112"/>
      <c r="AJ95" s="29"/>
      <c r="AK95" s="29"/>
      <c r="AL95" s="29"/>
    </row>
    <row r="96" spans="1:38">
      <c r="A96" s="853" t="s">
        <v>45</v>
      </c>
      <c r="B96" s="29"/>
      <c r="C96" s="29"/>
      <c r="D96" s="29"/>
      <c r="E96" s="29"/>
      <c r="F96" s="29"/>
      <c r="G96" s="29"/>
      <c r="H96" s="29"/>
      <c r="I96" s="29"/>
      <c r="J96" s="29"/>
      <c r="K96" s="29"/>
      <c r="L96" s="29"/>
      <c r="M96" s="29"/>
      <c r="N96" s="854"/>
      <c r="O96" s="29"/>
      <c r="P96" s="29"/>
      <c r="Q96" s="29"/>
      <c r="R96" s="29"/>
      <c r="S96" s="438">
        <v>52.180061903581041</v>
      </c>
      <c r="T96" s="438">
        <v>52.64815666085687</v>
      </c>
      <c r="U96" s="438">
        <v>59.483376617698497</v>
      </c>
      <c r="V96" s="438">
        <v>60.59845160646136</v>
      </c>
      <c r="W96" s="438">
        <v>73.724505120008075</v>
      </c>
      <c r="X96" s="438">
        <v>90.785182109482705</v>
      </c>
      <c r="Y96" s="438">
        <v>102.24696965643264</v>
      </c>
      <c r="Z96" s="438">
        <v>118.09632595463353</v>
      </c>
      <c r="AA96" s="438">
        <v>109.84942659089208</v>
      </c>
      <c r="AB96" s="438">
        <v>101.29775512949293</v>
      </c>
      <c r="AC96" s="438">
        <v>76.367452408073078</v>
      </c>
      <c r="AD96" s="438">
        <v>57.01412760180564</v>
      </c>
      <c r="AE96" s="438">
        <v>52.084188258765323</v>
      </c>
      <c r="AF96" s="234">
        <v>41.565789796142525</v>
      </c>
      <c r="AG96" s="234">
        <v>39.528545289084846</v>
      </c>
      <c r="AI96" s="112"/>
      <c r="AJ96" s="29"/>
      <c r="AK96" s="29"/>
      <c r="AL96" s="29"/>
    </row>
    <row r="97" spans="1:38">
      <c r="A97" s="853" t="s">
        <v>47</v>
      </c>
      <c r="B97" s="29"/>
      <c r="C97" s="29"/>
      <c r="D97" s="29"/>
      <c r="E97" s="29"/>
      <c r="F97" s="29"/>
      <c r="G97" s="29"/>
      <c r="H97" s="29"/>
      <c r="I97" s="29"/>
      <c r="J97" s="29"/>
      <c r="K97" s="29"/>
      <c r="L97" s="29"/>
      <c r="M97" s="29"/>
      <c r="N97" s="854"/>
      <c r="O97" s="29"/>
      <c r="P97" s="29"/>
      <c r="Q97" s="29"/>
      <c r="R97" s="29"/>
      <c r="S97" s="438">
        <v>21.361050266809947</v>
      </c>
      <c r="T97" s="438">
        <v>21.554279592216055</v>
      </c>
      <c r="U97" s="438">
        <v>22.951462924099332</v>
      </c>
      <c r="V97" s="438">
        <v>23.376236598029646</v>
      </c>
      <c r="W97" s="438">
        <v>26.720086573707437</v>
      </c>
      <c r="X97" s="438">
        <v>27.245281900236055</v>
      </c>
      <c r="Y97" s="438">
        <v>29.352649530127827</v>
      </c>
      <c r="Z97" s="438">
        <v>26.556301775551784</v>
      </c>
      <c r="AA97" s="438">
        <v>26.351980767330584</v>
      </c>
      <c r="AB97" s="438">
        <v>21.174175356643438</v>
      </c>
      <c r="AC97" s="438">
        <v>26.949630740027825</v>
      </c>
      <c r="AD97" s="438">
        <v>24.059048670147849</v>
      </c>
      <c r="AE97" s="438">
        <v>22.583250120308008</v>
      </c>
      <c r="AF97" s="234">
        <v>20.469871747941959</v>
      </c>
      <c r="AG97" s="234">
        <v>20.954181076110416</v>
      </c>
      <c r="AI97" s="112"/>
      <c r="AJ97" s="29"/>
      <c r="AK97" s="29"/>
      <c r="AL97" s="29"/>
    </row>
    <row r="98" spans="1:38">
      <c r="A98" s="853" t="s">
        <v>49</v>
      </c>
      <c r="B98" s="29"/>
      <c r="C98" s="29"/>
      <c r="D98" s="29"/>
      <c r="E98" s="29"/>
      <c r="F98" s="29"/>
      <c r="G98" s="29"/>
      <c r="H98" s="29"/>
      <c r="I98" s="29"/>
      <c r="J98" s="29"/>
      <c r="K98" s="29"/>
      <c r="L98" s="29"/>
      <c r="M98" s="29"/>
      <c r="N98" s="854"/>
      <c r="O98" s="29"/>
      <c r="P98" s="29"/>
      <c r="Q98" s="29"/>
      <c r="R98" s="29"/>
      <c r="S98" s="438">
        <v>14.670765161325875</v>
      </c>
      <c r="T98" s="438">
        <v>14.756314331704957</v>
      </c>
      <c r="U98" s="438">
        <v>16.192307205316542</v>
      </c>
      <c r="V98" s="438">
        <v>16.49460098074022</v>
      </c>
      <c r="W98" s="438">
        <v>17.548541098691693</v>
      </c>
      <c r="X98" s="438">
        <v>19.344358590611698</v>
      </c>
      <c r="Y98" s="438">
        <v>16.385833490554958</v>
      </c>
      <c r="Z98" s="438">
        <v>17.958158960172085</v>
      </c>
      <c r="AA98" s="438">
        <v>15.736275234582811</v>
      </c>
      <c r="AB98" s="438">
        <v>14.045051343195899</v>
      </c>
      <c r="AC98" s="438">
        <v>14.584566095235184</v>
      </c>
      <c r="AD98" s="438">
        <v>12.763734704118868</v>
      </c>
      <c r="AE98" s="438">
        <v>13.921561295830102</v>
      </c>
      <c r="AF98" s="234">
        <v>15.630077475368411</v>
      </c>
      <c r="AG98" s="234">
        <v>17.159406866370329</v>
      </c>
      <c r="AI98" s="112"/>
      <c r="AJ98" s="29"/>
      <c r="AK98" s="29"/>
      <c r="AL98" s="29"/>
    </row>
    <row r="99" spans="1:38">
      <c r="A99" s="853" t="s">
        <v>51</v>
      </c>
      <c r="B99" s="29"/>
      <c r="C99" s="29"/>
      <c r="D99" s="29"/>
      <c r="E99" s="29"/>
      <c r="F99" s="29"/>
      <c r="G99" s="29"/>
      <c r="H99" s="29"/>
      <c r="I99" s="29"/>
      <c r="J99" s="29"/>
      <c r="K99" s="29"/>
      <c r="L99" s="29"/>
      <c r="M99" s="29"/>
      <c r="N99" s="854"/>
      <c r="O99" s="29"/>
      <c r="P99" s="29"/>
      <c r="Q99" s="29"/>
      <c r="R99" s="29"/>
      <c r="S99" s="438">
        <v>32.1404209810891</v>
      </c>
      <c r="T99" s="438">
        <v>32.447658181104046</v>
      </c>
      <c r="U99" s="438">
        <v>34.963396685904158</v>
      </c>
      <c r="V99" s="438">
        <v>35.617895091861193</v>
      </c>
      <c r="W99" s="438">
        <v>40.260168310022046</v>
      </c>
      <c r="X99" s="438">
        <v>43.043158206263861</v>
      </c>
      <c r="Y99" s="438">
        <v>38.761359411105083</v>
      </c>
      <c r="Z99" s="438">
        <v>34.239600606069573</v>
      </c>
      <c r="AA99" s="438">
        <v>30.523542305487087</v>
      </c>
      <c r="AB99" s="438">
        <v>29.97634114249529</v>
      </c>
      <c r="AC99" s="438">
        <v>26.503426679360125</v>
      </c>
      <c r="AD99" s="438">
        <v>24.413813053096824</v>
      </c>
      <c r="AE99" s="438">
        <v>22.753281808019299</v>
      </c>
      <c r="AF99" s="234">
        <v>21.155717728705998</v>
      </c>
      <c r="AG99" s="234">
        <v>21.596142645689849</v>
      </c>
      <c r="AI99" s="112"/>
      <c r="AJ99" s="29"/>
      <c r="AK99" s="29"/>
      <c r="AL99" s="29"/>
    </row>
    <row r="100" spans="1:38">
      <c r="A100" s="853" t="s">
        <v>53</v>
      </c>
      <c r="B100" s="29"/>
      <c r="C100" s="29"/>
      <c r="D100" s="29"/>
      <c r="E100" s="29"/>
      <c r="F100" s="29"/>
      <c r="G100" s="29"/>
      <c r="H100" s="29"/>
      <c r="I100" s="29"/>
      <c r="J100" s="29"/>
      <c r="K100" s="29"/>
      <c r="L100" s="29"/>
      <c r="M100" s="29"/>
      <c r="N100" s="854"/>
      <c r="O100" s="29"/>
      <c r="P100" s="29"/>
      <c r="Q100" s="29"/>
      <c r="R100" s="29"/>
      <c r="S100" s="438">
        <v>33.456627926413731</v>
      </c>
      <c r="T100" s="438">
        <v>33.774383712489168</v>
      </c>
      <c r="U100" s="438">
        <v>36.390596825813212</v>
      </c>
      <c r="V100" s="438">
        <v>37.071747736753359</v>
      </c>
      <c r="W100" s="438">
        <v>41.903825118598839</v>
      </c>
      <c r="X100" s="438">
        <v>44.800021806519517</v>
      </c>
      <c r="Y100" s="438">
        <v>40.343616765800775</v>
      </c>
      <c r="Z100" s="438">
        <v>35.637196139946568</v>
      </c>
      <c r="AA100" s="438">
        <v>31.769401175098803</v>
      </c>
      <c r="AB100" s="438">
        <v>31.199865270760405</v>
      </c>
      <c r="AC100" s="438">
        <v>27.585199196885032</v>
      </c>
      <c r="AD100" s="438">
        <v>25.410295218529349</v>
      </c>
      <c r="AE100" s="438">
        <v>50.696601597898727</v>
      </c>
      <c r="AF100" s="234">
        <v>50.129879074703119</v>
      </c>
      <c r="AG100" s="234">
        <v>51.109503217203368</v>
      </c>
      <c r="AI100" s="112"/>
      <c r="AJ100" s="29"/>
      <c r="AK100" s="29"/>
      <c r="AL100" s="29"/>
    </row>
    <row r="101" spans="1:38">
      <c r="A101" s="853" t="s">
        <v>55</v>
      </c>
      <c r="B101" s="29"/>
      <c r="C101" s="29"/>
      <c r="D101" s="29"/>
      <c r="E101" s="29"/>
      <c r="F101" s="29"/>
      <c r="G101" s="29"/>
      <c r="H101" s="29"/>
      <c r="I101" s="29"/>
      <c r="J101" s="29"/>
      <c r="K101" s="29"/>
      <c r="L101" s="29"/>
      <c r="M101" s="29"/>
      <c r="N101" s="854"/>
      <c r="O101" s="29"/>
      <c r="P101" s="29"/>
      <c r="Q101" s="29"/>
      <c r="R101" s="29"/>
      <c r="S101" s="438">
        <v>0</v>
      </c>
      <c r="T101" s="438">
        <v>0</v>
      </c>
      <c r="U101" s="438">
        <v>0</v>
      </c>
      <c r="V101" s="438">
        <v>0</v>
      </c>
      <c r="W101" s="438">
        <v>0</v>
      </c>
      <c r="X101" s="438">
        <v>0</v>
      </c>
      <c r="Y101" s="438">
        <v>0</v>
      </c>
      <c r="Z101" s="438">
        <v>0</v>
      </c>
      <c r="AA101" s="438">
        <v>0</v>
      </c>
      <c r="AB101" s="438">
        <v>0</v>
      </c>
      <c r="AC101" s="438">
        <v>0</v>
      </c>
      <c r="AD101" s="438">
        <v>0</v>
      </c>
      <c r="AE101" s="438">
        <v>0</v>
      </c>
      <c r="AF101" s="234">
        <v>0</v>
      </c>
      <c r="AG101" s="234">
        <v>0</v>
      </c>
      <c r="AI101" s="112"/>
      <c r="AJ101" s="29"/>
      <c r="AK101" s="29"/>
      <c r="AL101" s="29"/>
    </row>
    <row r="102" spans="1:38">
      <c r="A102" s="853" t="s">
        <v>57</v>
      </c>
      <c r="B102" s="29"/>
      <c r="C102" s="29"/>
      <c r="D102" s="29"/>
      <c r="E102" s="29"/>
      <c r="F102" s="29"/>
      <c r="G102" s="29"/>
      <c r="H102" s="29"/>
      <c r="I102" s="29"/>
      <c r="J102" s="29"/>
      <c r="K102" s="29"/>
      <c r="L102" s="29"/>
      <c r="M102" s="29"/>
      <c r="N102" s="854"/>
      <c r="O102" s="29"/>
      <c r="P102" s="29"/>
      <c r="Q102" s="29"/>
      <c r="R102" s="29"/>
      <c r="S102" s="438">
        <v>154.59448848721976</v>
      </c>
      <c r="T102" s="438">
        <v>155.97041462242814</v>
      </c>
      <c r="U102" s="438">
        <v>149.67561017838403</v>
      </c>
      <c r="V102" s="438">
        <v>152.47715569805629</v>
      </c>
      <c r="W102" s="438">
        <v>161.25790971629718</v>
      </c>
      <c r="X102" s="438">
        <v>172.20042501760184</v>
      </c>
      <c r="Y102" s="438">
        <v>258.2798384804355</v>
      </c>
      <c r="Z102" s="438">
        <v>314.31099104659614</v>
      </c>
      <c r="AA102" s="438">
        <v>340.31587754383401</v>
      </c>
      <c r="AB102" s="438">
        <v>359.73226036467474</v>
      </c>
      <c r="AC102" s="438">
        <v>348.83660524893889</v>
      </c>
      <c r="AD102" s="438">
        <v>338.14719055809815</v>
      </c>
      <c r="AE102" s="438">
        <v>362.52124438549305</v>
      </c>
      <c r="AF102" s="234">
        <v>375.8998715323375</v>
      </c>
      <c r="AG102" s="234">
        <v>406.84367180082444</v>
      </c>
      <c r="AI102" s="112"/>
      <c r="AJ102" s="29"/>
      <c r="AK102" s="29"/>
      <c r="AL102" s="29"/>
    </row>
    <row r="103" spans="1:38">
      <c r="A103" s="853" t="s">
        <v>59</v>
      </c>
      <c r="B103" s="29"/>
      <c r="C103" s="29"/>
      <c r="D103" s="29"/>
      <c r="E103" s="29"/>
      <c r="F103" s="29"/>
      <c r="G103" s="29"/>
      <c r="H103" s="29"/>
      <c r="I103" s="29"/>
      <c r="J103" s="29"/>
      <c r="K103" s="29"/>
      <c r="L103" s="29"/>
      <c r="M103" s="29"/>
      <c r="N103" s="854"/>
      <c r="O103" s="29"/>
      <c r="P103" s="29"/>
      <c r="Q103" s="29"/>
      <c r="R103" s="29"/>
      <c r="S103" s="438">
        <v>5.0671366195501433</v>
      </c>
      <c r="T103" s="438">
        <v>5.1104986480846986</v>
      </c>
      <c r="U103" s="438">
        <v>4.7005397866386849</v>
      </c>
      <c r="V103" s="438">
        <v>4.7870514777669317</v>
      </c>
      <c r="W103" s="438">
        <v>4.8387193193950653</v>
      </c>
      <c r="X103" s="438">
        <v>4.9172329241054102</v>
      </c>
      <c r="Y103" s="438">
        <v>5.2468995446548563</v>
      </c>
      <c r="Z103" s="438">
        <v>3.8024134354521122</v>
      </c>
      <c r="AA103" s="438">
        <v>4.9667669493366446</v>
      </c>
      <c r="AB103" s="438">
        <v>4.4014753362597929</v>
      </c>
      <c r="AC103" s="438">
        <v>3.6031813836683066</v>
      </c>
      <c r="AD103" s="438">
        <v>2.815771778313386</v>
      </c>
      <c r="AE103" s="438">
        <v>2.4695947334875035</v>
      </c>
      <c r="AF103" s="234">
        <v>2.9864756086813418</v>
      </c>
      <c r="AG103" s="234">
        <v>3.0933060573050808</v>
      </c>
      <c r="AI103" s="112"/>
      <c r="AJ103" s="29"/>
      <c r="AK103" s="29"/>
      <c r="AL103" s="29"/>
    </row>
    <row r="104" spans="1:38">
      <c r="A104" s="856" t="s">
        <v>802</v>
      </c>
      <c r="B104" s="220"/>
      <c r="C104" s="220"/>
      <c r="D104" s="220"/>
      <c r="E104" s="220"/>
      <c r="F104" s="220"/>
      <c r="G104" s="220"/>
      <c r="H104" s="220"/>
      <c r="I104" s="220"/>
      <c r="J104" s="220"/>
      <c r="K104" s="220"/>
      <c r="L104" s="220"/>
      <c r="M104" s="220"/>
      <c r="N104" s="220"/>
      <c r="O104" s="220"/>
      <c r="P104" s="220"/>
      <c r="Q104" s="220"/>
      <c r="R104" s="220"/>
      <c r="S104" s="220">
        <v>566.43200000000002</v>
      </c>
      <c r="T104" s="220">
        <v>571.476</v>
      </c>
      <c r="U104" s="220">
        <v>573.08500000000004</v>
      </c>
      <c r="V104" s="220">
        <v>583.81700000000012</v>
      </c>
      <c r="W104" s="419">
        <v>647.57399999999996</v>
      </c>
      <c r="X104" s="419">
        <v>703.47300000000007</v>
      </c>
      <c r="Y104" s="419">
        <v>797.87300000000005</v>
      </c>
      <c r="Z104" s="419">
        <v>873.23099999999999</v>
      </c>
      <c r="AA104" s="419">
        <v>883.28399999999999</v>
      </c>
      <c r="AB104" s="419">
        <v>852.89800000000002</v>
      </c>
      <c r="AC104" s="419">
        <v>815.30399999999997</v>
      </c>
      <c r="AD104" s="419">
        <v>744.36299999999994</v>
      </c>
      <c r="AE104" s="419">
        <v>758.02999999999986</v>
      </c>
      <c r="AF104" s="862">
        <v>764.10499999999979</v>
      </c>
      <c r="AG104" s="862">
        <v>791.34199999999998</v>
      </c>
      <c r="AI104" s="29"/>
      <c r="AJ104" s="29"/>
      <c r="AK104" s="29"/>
      <c r="AL104" s="29"/>
    </row>
    <row r="105" spans="1:38" s="221" customFormat="1">
      <c r="A105" s="230"/>
      <c r="B105" s="230"/>
      <c r="C105" s="230"/>
      <c r="D105" s="230"/>
      <c r="E105" s="230"/>
      <c r="F105" s="230"/>
      <c r="G105" s="230"/>
      <c r="H105" s="230"/>
      <c r="I105" s="230"/>
      <c r="J105" s="230"/>
      <c r="K105" s="230"/>
      <c r="L105" s="230"/>
      <c r="M105" s="230"/>
      <c r="N105" s="230"/>
      <c r="O105" s="230"/>
      <c r="P105" s="230"/>
      <c r="Q105" s="117"/>
      <c r="R105" s="230"/>
      <c r="S105" s="230"/>
      <c r="T105" s="230"/>
      <c r="U105" s="230"/>
      <c r="V105" s="230"/>
      <c r="W105" s="230"/>
      <c r="X105" s="230"/>
      <c r="AI105" s="19"/>
      <c r="AJ105" s="19"/>
      <c r="AK105" s="19"/>
      <c r="AL105" s="29"/>
    </row>
    <row r="106" spans="1:38">
      <c r="A106" s="707" t="s">
        <v>801</v>
      </c>
      <c r="B106" s="324" t="s">
        <v>1</v>
      </c>
      <c r="C106" s="324" t="s">
        <v>2</v>
      </c>
      <c r="D106" s="324" t="s">
        <v>3</v>
      </c>
      <c r="E106" s="324" t="s">
        <v>4</v>
      </c>
      <c r="F106" s="324" t="s">
        <v>5</v>
      </c>
      <c r="G106" s="324" t="s">
        <v>6</v>
      </c>
      <c r="H106" s="324" t="s">
        <v>7</v>
      </c>
      <c r="I106" s="324" t="s">
        <v>8</v>
      </c>
      <c r="J106" s="324" t="s">
        <v>9</v>
      </c>
      <c r="K106" s="324" t="s">
        <v>10</v>
      </c>
      <c r="L106" s="324" t="s">
        <v>11</v>
      </c>
      <c r="M106" s="324" t="s">
        <v>12</v>
      </c>
      <c r="N106" s="324" t="s">
        <v>13</v>
      </c>
      <c r="O106" s="324" t="s">
        <v>14</v>
      </c>
      <c r="P106" s="324" t="s">
        <v>15</v>
      </c>
      <c r="Q106" s="328" t="s">
        <v>16</v>
      </c>
      <c r="R106" s="324" t="s">
        <v>17</v>
      </c>
      <c r="S106" s="324" t="s">
        <v>18</v>
      </c>
      <c r="T106" s="324" t="s">
        <v>19</v>
      </c>
      <c r="U106" s="324" t="s">
        <v>20</v>
      </c>
      <c r="V106" s="324" t="s">
        <v>21</v>
      </c>
      <c r="W106" s="324" t="s">
        <v>22</v>
      </c>
      <c r="X106" s="324" t="s">
        <v>23</v>
      </c>
      <c r="Y106" s="324" t="s">
        <v>24</v>
      </c>
      <c r="Z106" s="324" t="s">
        <v>25</v>
      </c>
      <c r="AA106" s="324" t="s">
        <v>26</v>
      </c>
      <c r="AB106" s="324" t="s">
        <v>27</v>
      </c>
      <c r="AC106" s="324" t="s">
        <v>62</v>
      </c>
      <c r="AD106" s="324" t="s">
        <v>63</v>
      </c>
      <c r="AE106" s="324" t="s">
        <v>938</v>
      </c>
      <c r="AF106" s="684" t="s">
        <v>3968</v>
      </c>
      <c r="AG106" s="684" t="s">
        <v>3969</v>
      </c>
      <c r="AH106" s="221"/>
      <c r="AI106" s="843" t="s">
        <v>28</v>
      </c>
      <c r="AJ106" s="29"/>
      <c r="AK106" s="29"/>
      <c r="AL106" s="29"/>
    </row>
    <row r="107" spans="1:38">
      <c r="A107" s="853" t="s">
        <v>31</v>
      </c>
      <c r="B107" s="29"/>
      <c r="C107" s="29"/>
      <c r="D107" s="29"/>
      <c r="E107" s="29"/>
      <c r="F107" s="29"/>
      <c r="G107" s="29"/>
      <c r="H107" s="29"/>
      <c r="I107" s="29"/>
      <c r="J107" s="29"/>
      <c r="K107" s="29"/>
      <c r="L107" s="29"/>
      <c r="M107" s="29"/>
      <c r="N107" s="854"/>
      <c r="O107" s="29"/>
      <c r="P107" s="29"/>
      <c r="Q107" s="29"/>
      <c r="R107" s="29"/>
      <c r="S107" s="438">
        <v>8.8000000000000007</v>
      </c>
      <c r="T107" s="438">
        <v>9.6999999999999993</v>
      </c>
      <c r="U107" s="438">
        <v>9.6999999999999993</v>
      </c>
      <c r="V107" s="438">
        <v>15.5</v>
      </c>
      <c r="W107" s="438">
        <v>19.8</v>
      </c>
      <c r="X107" s="438">
        <v>25.103000000000002</v>
      </c>
      <c r="Y107" s="438">
        <v>28.044</v>
      </c>
      <c r="Z107" s="438">
        <v>29.826000000000001</v>
      </c>
      <c r="AA107" s="438">
        <v>28.693000000000001</v>
      </c>
      <c r="AB107" s="438">
        <v>21.071999999999999</v>
      </c>
      <c r="AC107" s="438">
        <v>19.561</v>
      </c>
      <c r="AD107" s="438">
        <v>13.678000000000001</v>
      </c>
      <c r="AE107" s="438">
        <v>11.821999999999999</v>
      </c>
      <c r="AF107" s="234">
        <v>12.247999999999999</v>
      </c>
      <c r="AG107" s="234">
        <v>12.926</v>
      </c>
      <c r="AH107" s="221"/>
      <c r="AI107" s="112"/>
      <c r="AJ107" s="29"/>
      <c r="AK107" s="29"/>
      <c r="AL107" s="29"/>
    </row>
    <row r="108" spans="1:38">
      <c r="A108" s="853" t="s">
        <v>34</v>
      </c>
      <c r="B108" s="29"/>
      <c r="C108" s="29"/>
      <c r="D108" s="29"/>
      <c r="E108" s="29"/>
      <c r="F108" s="29"/>
      <c r="G108" s="29"/>
      <c r="H108" s="29"/>
      <c r="I108" s="29"/>
      <c r="J108" s="29"/>
      <c r="K108" s="29"/>
      <c r="L108" s="29"/>
      <c r="M108" s="29"/>
      <c r="N108" s="854"/>
      <c r="O108" s="29"/>
      <c r="P108" s="29"/>
      <c r="Q108" s="29"/>
      <c r="R108" s="29"/>
      <c r="S108" s="438">
        <v>2.6</v>
      </c>
      <c r="T108" s="438">
        <v>2.7</v>
      </c>
      <c r="U108" s="438">
        <v>2.2999999999999998</v>
      </c>
      <c r="V108" s="438">
        <v>2.5</v>
      </c>
      <c r="W108" s="438">
        <v>1.2</v>
      </c>
      <c r="X108" s="438">
        <v>1.1679999999999999</v>
      </c>
      <c r="Y108" s="438">
        <v>1.3560000000000001</v>
      </c>
      <c r="Z108" s="438">
        <v>1.2789999999999999</v>
      </c>
      <c r="AA108" s="438">
        <v>1.3149999999999999</v>
      </c>
      <c r="AB108" s="438">
        <v>2.2160000000000002</v>
      </c>
      <c r="AC108" s="438">
        <v>1.8</v>
      </c>
      <c r="AD108" s="438">
        <v>1.474</v>
      </c>
      <c r="AE108" s="438">
        <v>1.516</v>
      </c>
      <c r="AF108" s="234">
        <v>1.6080000000000001</v>
      </c>
      <c r="AG108" s="234">
        <v>1.657</v>
      </c>
      <c r="AI108" s="112"/>
      <c r="AJ108" s="29"/>
      <c r="AK108" s="29"/>
      <c r="AL108" s="29"/>
    </row>
    <row r="109" spans="1:38">
      <c r="A109" s="853" t="s">
        <v>37</v>
      </c>
      <c r="B109" s="29"/>
      <c r="C109" s="29"/>
      <c r="D109" s="29"/>
      <c r="E109" s="29"/>
      <c r="F109" s="29"/>
      <c r="G109" s="29"/>
      <c r="H109" s="29"/>
      <c r="I109" s="29"/>
      <c r="J109" s="29"/>
      <c r="K109" s="29"/>
      <c r="L109" s="29"/>
      <c r="M109" s="29"/>
      <c r="N109" s="854"/>
      <c r="O109" s="29"/>
      <c r="P109" s="29"/>
      <c r="Q109" s="29"/>
      <c r="R109" s="29"/>
      <c r="S109" s="438">
        <v>0</v>
      </c>
      <c r="T109" s="438">
        <v>0</v>
      </c>
      <c r="U109" s="438">
        <v>0</v>
      </c>
      <c r="V109" s="438">
        <v>1.3</v>
      </c>
      <c r="W109" s="438">
        <v>1.6</v>
      </c>
      <c r="X109" s="438">
        <v>1.56</v>
      </c>
      <c r="Y109" s="438">
        <v>1.61</v>
      </c>
      <c r="Z109" s="438">
        <v>1.3</v>
      </c>
      <c r="AA109" s="438">
        <v>1.5</v>
      </c>
      <c r="AB109" s="438">
        <v>0.83</v>
      </c>
      <c r="AC109" s="438">
        <v>0.80500000000000005</v>
      </c>
      <c r="AD109" s="438">
        <v>0.376</v>
      </c>
      <c r="AE109" s="438">
        <v>0</v>
      </c>
      <c r="AF109" s="234">
        <v>0</v>
      </c>
      <c r="AG109" s="234"/>
      <c r="AI109" s="112"/>
      <c r="AJ109" s="29"/>
      <c r="AK109" s="29"/>
      <c r="AL109" s="29"/>
    </row>
    <row r="110" spans="1:38">
      <c r="A110" s="853" t="s">
        <v>39</v>
      </c>
      <c r="B110" s="29"/>
      <c r="C110" s="29"/>
      <c r="D110" s="29"/>
      <c r="E110" s="29"/>
      <c r="F110" s="29"/>
      <c r="G110" s="29"/>
      <c r="H110" s="29"/>
      <c r="I110" s="29"/>
      <c r="J110" s="29"/>
      <c r="K110" s="29"/>
      <c r="L110" s="29"/>
      <c r="M110" s="29"/>
      <c r="N110" s="854"/>
      <c r="O110" s="29"/>
      <c r="P110" s="29"/>
      <c r="Q110" s="29"/>
      <c r="R110" s="29"/>
      <c r="S110" s="438">
        <v>0</v>
      </c>
      <c r="T110" s="438">
        <v>0</v>
      </c>
      <c r="U110" s="438">
        <v>0</v>
      </c>
      <c r="V110" s="438">
        <v>0</v>
      </c>
      <c r="W110" s="438">
        <v>0</v>
      </c>
      <c r="X110" s="438">
        <v>0</v>
      </c>
      <c r="Y110" s="438">
        <v>0</v>
      </c>
      <c r="Z110" s="438">
        <v>0</v>
      </c>
      <c r="AA110" s="438">
        <v>0</v>
      </c>
      <c r="AB110" s="438">
        <v>0</v>
      </c>
      <c r="AC110" s="438">
        <v>0</v>
      </c>
      <c r="AD110" s="438">
        <v>0</v>
      </c>
      <c r="AE110" s="438">
        <v>0</v>
      </c>
      <c r="AF110" s="234">
        <v>0</v>
      </c>
      <c r="AG110" s="234"/>
      <c r="AI110" s="112"/>
      <c r="AJ110" s="29"/>
      <c r="AK110" s="29"/>
      <c r="AL110" s="29"/>
    </row>
    <row r="111" spans="1:38">
      <c r="A111" s="853" t="s">
        <v>41</v>
      </c>
      <c r="B111" s="29"/>
      <c r="C111" s="29"/>
      <c r="D111" s="29"/>
      <c r="E111" s="29"/>
      <c r="F111" s="29"/>
      <c r="G111" s="29"/>
      <c r="H111" s="29"/>
      <c r="I111" s="29"/>
      <c r="J111" s="29"/>
      <c r="K111" s="29"/>
      <c r="L111" s="29"/>
      <c r="M111" s="29"/>
      <c r="N111" s="854"/>
      <c r="O111" s="29"/>
      <c r="P111" s="29"/>
      <c r="Q111" s="29"/>
      <c r="R111" s="29"/>
      <c r="S111" s="438">
        <v>0</v>
      </c>
      <c r="T111" s="438">
        <v>0</v>
      </c>
      <c r="U111" s="438">
        <v>0</v>
      </c>
      <c r="V111" s="438">
        <v>0</v>
      </c>
      <c r="W111" s="438">
        <v>0</v>
      </c>
      <c r="X111" s="438">
        <v>0</v>
      </c>
      <c r="Y111" s="438">
        <v>0</v>
      </c>
      <c r="Z111" s="438">
        <v>0</v>
      </c>
      <c r="AA111" s="438">
        <v>0</v>
      </c>
      <c r="AB111" s="438">
        <v>0.443</v>
      </c>
      <c r="AC111" s="438">
        <v>0.36</v>
      </c>
      <c r="AD111" s="438">
        <v>0.29499999999999998</v>
      </c>
      <c r="AE111" s="438">
        <v>0.30299999999999999</v>
      </c>
      <c r="AF111" s="234">
        <v>0.86299999999999999</v>
      </c>
      <c r="AG111" s="234">
        <v>0.33100000000000002</v>
      </c>
      <c r="AI111" s="112"/>
      <c r="AJ111" s="29"/>
      <c r="AK111" s="29"/>
      <c r="AL111" s="29"/>
    </row>
    <row r="112" spans="1:38">
      <c r="A112" s="853" t="s">
        <v>43</v>
      </c>
      <c r="B112" s="29"/>
      <c r="C112" s="29"/>
      <c r="D112" s="29"/>
      <c r="E112" s="29"/>
      <c r="F112" s="29"/>
      <c r="G112" s="29"/>
      <c r="H112" s="29"/>
      <c r="I112" s="29"/>
      <c r="J112" s="29"/>
      <c r="K112" s="29"/>
      <c r="L112" s="29"/>
      <c r="M112" s="29"/>
      <c r="N112" s="854"/>
      <c r="O112" s="29"/>
      <c r="P112" s="29"/>
      <c r="Q112" s="29"/>
      <c r="R112" s="29"/>
      <c r="S112" s="438">
        <v>0</v>
      </c>
      <c r="T112" s="438">
        <v>0</v>
      </c>
      <c r="U112" s="438">
        <v>0</v>
      </c>
      <c r="V112" s="438">
        <v>0</v>
      </c>
      <c r="W112" s="438">
        <v>0</v>
      </c>
      <c r="X112" s="438">
        <v>0</v>
      </c>
      <c r="Y112" s="438">
        <v>0</v>
      </c>
      <c r="Z112" s="438">
        <v>0</v>
      </c>
      <c r="AA112" s="438">
        <v>0</v>
      </c>
      <c r="AB112" s="438">
        <v>0</v>
      </c>
      <c r="AC112" s="438">
        <v>0</v>
      </c>
      <c r="AD112" s="438">
        <v>0</v>
      </c>
      <c r="AE112" s="438">
        <v>0</v>
      </c>
      <c r="AF112" s="234">
        <v>0</v>
      </c>
      <c r="AG112" s="234"/>
      <c r="AI112" s="112"/>
      <c r="AJ112" s="29"/>
      <c r="AK112" s="29"/>
      <c r="AL112" s="29"/>
    </row>
    <row r="113" spans="1:38">
      <c r="A113" s="853" t="s">
        <v>45</v>
      </c>
      <c r="B113" s="29"/>
      <c r="C113" s="29"/>
      <c r="D113" s="29"/>
      <c r="E113" s="29"/>
      <c r="F113" s="29"/>
      <c r="G113" s="29"/>
      <c r="H113" s="29"/>
      <c r="I113" s="29"/>
      <c r="J113" s="29"/>
      <c r="K113" s="29"/>
      <c r="L113" s="29"/>
      <c r="M113" s="29"/>
      <c r="N113" s="854"/>
      <c r="O113" s="29"/>
      <c r="P113" s="29"/>
      <c r="Q113" s="29"/>
      <c r="R113" s="29"/>
      <c r="S113" s="438">
        <v>0.3</v>
      </c>
      <c r="T113" s="438">
        <v>0.4</v>
      </c>
      <c r="U113" s="438">
        <v>0.6</v>
      </c>
      <c r="V113" s="438">
        <v>0.6</v>
      </c>
      <c r="W113" s="438">
        <v>0</v>
      </c>
      <c r="X113" s="438">
        <v>0</v>
      </c>
      <c r="Y113" s="438">
        <v>0</v>
      </c>
      <c r="Z113" s="438">
        <v>0</v>
      </c>
      <c r="AA113" s="438">
        <v>0</v>
      </c>
      <c r="AB113" s="438">
        <v>0</v>
      </c>
      <c r="AC113" s="438">
        <v>0</v>
      </c>
      <c r="AD113" s="438">
        <v>0</v>
      </c>
      <c r="AE113" s="438">
        <v>0</v>
      </c>
      <c r="AF113" s="234">
        <v>0</v>
      </c>
      <c r="AG113" s="234"/>
      <c r="AI113" s="112"/>
      <c r="AJ113" s="29"/>
      <c r="AK113" s="29"/>
      <c r="AL113" s="29"/>
    </row>
    <row r="114" spans="1:38">
      <c r="A114" s="853" t="s">
        <v>47</v>
      </c>
      <c r="B114" s="29"/>
      <c r="C114" s="29"/>
      <c r="D114" s="29"/>
      <c r="E114" s="29"/>
      <c r="F114" s="29"/>
      <c r="G114" s="29"/>
      <c r="H114" s="29"/>
      <c r="I114" s="29"/>
      <c r="J114" s="29"/>
      <c r="K114" s="29"/>
      <c r="L114" s="29"/>
      <c r="M114" s="29"/>
      <c r="N114" s="854"/>
      <c r="O114" s="29"/>
      <c r="P114" s="29"/>
      <c r="Q114" s="29"/>
      <c r="R114" s="29"/>
      <c r="S114" s="438">
        <v>0</v>
      </c>
      <c r="T114" s="438">
        <v>0</v>
      </c>
      <c r="U114" s="438">
        <v>0</v>
      </c>
      <c r="V114" s="438">
        <v>0</v>
      </c>
      <c r="W114" s="438">
        <v>0</v>
      </c>
      <c r="X114" s="438">
        <v>0</v>
      </c>
      <c r="Y114" s="438">
        <v>0</v>
      </c>
      <c r="Z114" s="438">
        <v>0</v>
      </c>
      <c r="AA114" s="438">
        <v>0</v>
      </c>
      <c r="AB114" s="438">
        <v>2.2160000000000002</v>
      </c>
      <c r="AC114" s="438">
        <v>1.8</v>
      </c>
      <c r="AD114" s="438">
        <v>1.474</v>
      </c>
      <c r="AE114" s="438">
        <v>1.516</v>
      </c>
      <c r="AF114" s="234">
        <v>1.6080000000000001</v>
      </c>
      <c r="AG114" s="234">
        <v>1.657</v>
      </c>
      <c r="AI114" s="112"/>
      <c r="AJ114" s="29"/>
      <c r="AK114" s="29"/>
      <c r="AL114" s="29"/>
    </row>
    <row r="115" spans="1:38">
      <c r="A115" s="853" t="s">
        <v>49</v>
      </c>
      <c r="B115" s="29"/>
      <c r="C115" s="29"/>
      <c r="D115" s="29"/>
      <c r="E115" s="29"/>
      <c r="F115" s="29"/>
      <c r="G115" s="29"/>
      <c r="H115" s="29"/>
      <c r="I115" s="29"/>
      <c r="J115" s="29"/>
      <c r="K115" s="29"/>
      <c r="L115" s="29"/>
      <c r="M115" s="29"/>
      <c r="N115" s="854"/>
      <c r="O115" s="29"/>
      <c r="P115" s="29"/>
      <c r="Q115" s="29"/>
      <c r="R115" s="29"/>
      <c r="S115" s="438">
        <v>0</v>
      </c>
      <c r="T115" s="438">
        <v>0</v>
      </c>
      <c r="U115" s="438">
        <v>0</v>
      </c>
      <c r="V115" s="438">
        <v>0</v>
      </c>
      <c r="W115" s="438">
        <v>0</v>
      </c>
      <c r="X115" s="438">
        <v>0</v>
      </c>
      <c r="Y115" s="438">
        <v>0</v>
      </c>
      <c r="Z115" s="438">
        <v>0</v>
      </c>
      <c r="AA115" s="438">
        <v>0</v>
      </c>
      <c r="AB115" s="438">
        <v>0</v>
      </c>
      <c r="AC115" s="438">
        <v>0</v>
      </c>
      <c r="AD115" s="438">
        <v>0</v>
      </c>
      <c r="AE115" s="438">
        <v>0</v>
      </c>
      <c r="AF115" s="234">
        <v>0</v>
      </c>
      <c r="AG115" s="234"/>
      <c r="AI115" s="29"/>
      <c r="AJ115" s="29"/>
      <c r="AK115" s="29"/>
      <c r="AL115" s="29"/>
    </row>
    <row r="116" spans="1:38">
      <c r="A116" s="853" t="s">
        <v>51</v>
      </c>
      <c r="B116" s="29"/>
      <c r="C116" s="29"/>
      <c r="D116" s="29"/>
      <c r="E116" s="29"/>
      <c r="F116" s="29"/>
      <c r="G116" s="29"/>
      <c r="H116" s="29"/>
      <c r="I116" s="29"/>
      <c r="J116" s="29"/>
      <c r="K116" s="29"/>
      <c r="L116" s="29"/>
      <c r="M116" s="29"/>
      <c r="N116" s="854"/>
      <c r="O116" s="29"/>
      <c r="P116" s="29"/>
      <c r="Q116" s="29"/>
      <c r="R116" s="29"/>
      <c r="S116" s="438">
        <v>0</v>
      </c>
      <c r="T116" s="438">
        <v>0</v>
      </c>
      <c r="U116" s="438">
        <v>0</v>
      </c>
      <c r="V116" s="438">
        <v>0</v>
      </c>
      <c r="W116" s="438">
        <v>0</v>
      </c>
      <c r="X116" s="438">
        <v>0</v>
      </c>
      <c r="Y116" s="438">
        <v>0</v>
      </c>
      <c r="Z116" s="438">
        <v>0</v>
      </c>
      <c r="AA116" s="438">
        <v>0</v>
      </c>
      <c r="AB116" s="438">
        <v>0</v>
      </c>
      <c r="AC116" s="438">
        <v>0</v>
      </c>
      <c r="AD116" s="438">
        <v>0</v>
      </c>
      <c r="AE116" s="438">
        <v>0</v>
      </c>
      <c r="AF116" s="234">
        <v>0</v>
      </c>
      <c r="AG116" s="234"/>
      <c r="AI116" s="29"/>
      <c r="AJ116" s="29"/>
      <c r="AK116" s="29"/>
      <c r="AL116" s="29"/>
    </row>
    <row r="117" spans="1:38">
      <c r="A117" s="853" t="s">
        <v>53</v>
      </c>
      <c r="B117" s="29"/>
      <c r="C117" s="29"/>
      <c r="D117" s="29"/>
      <c r="E117" s="29"/>
      <c r="F117" s="29"/>
      <c r="G117" s="29"/>
      <c r="H117" s="29"/>
      <c r="I117" s="29"/>
      <c r="J117" s="29"/>
      <c r="K117" s="29"/>
      <c r="L117" s="29"/>
      <c r="M117" s="29"/>
      <c r="N117" s="854"/>
      <c r="O117" s="29"/>
      <c r="P117" s="29"/>
      <c r="Q117" s="29"/>
      <c r="R117" s="29"/>
      <c r="S117" s="438">
        <v>0</v>
      </c>
      <c r="T117" s="438">
        <v>0</v>
      </c>
      <c r="U117" s="438">
        <v>0</v>
      </c>
      <c r="V117" s="438">
        <v>0</v>
      </c>
      <c r="W117" s="438">
        <v>0</v>
      </c>
      <c r="X117" s="438">
        <v>0</v>
      </c>
      <c r="Y117" s="438">
        <v>0</v>
      </c>
      <c r="Z117" s="438">
        <v>0</v>
      </c>
      <c r="AA117" s="438">
        <v>0</v>
      </c>
      <c r="AB117" s="438">
        <v>0</v>
      </c>
      <c r="AC117" s="438">
        <v>0</v>
      </c>
      <c r="AD117" s="438">
        <v>0</v>
      </c>
      <c r="AE117" s="438">
        <v>0</v>
      </c>
      <c r="AF117" s="234">
        <v>0</v>
      </c>
      <c r="AG117" s="234"/>
      <c r="AI117" s="29"/>
      <c r="AJ117" s="29"/>
      <c r="AK117" s="29"/>
      <c r="AL117" s="29"/>
    </row>
    <row r="118" spans="1:38">
      <c r="A118" s="853" t="s">
        <v>55</v>
      </c>
      <c r="B118" s="29"/>
      <c r="C118" s="29"/>
      <c r="D118" s="29"/>
      <c r="E118" s="29"/>
      <c r="F118" s="29"/>
      <c r="G118" s="29"/>
      <c r="H118" s="29"/>
      <c r="I118" s="29"/>
      <c r="J118" s="29"/>
      <c r="K118" s="29"/>
      <c r="L118" s="29"/>
      <c r="M118" s="29"/>
      <c r="N118" s="854"/>
      <c r="O118" s="29"/>
      <c r="P118" s="29"/>
      <c r="Q118" s="29"/>
      <c r="R118" s="29"/>
      <c r="S118" s="438">
        <v>0</v>
      </c>
      <c r="T118" s="438">
        <v>0</v>
      </c>
      <c r="U118" s="438">
        <v>0</v>
      </c>
      <c r="V118" s="438">
        <v>0</v>
      </c>
      <c r="W118" s="438">
        <v>0</v>
      </c>
      <c r="X118" s="438">
        <v>0</v>
      </c>
      <c r="Y118" s="438">
        <v>0</v>
      </c>
      <c r="Z118" s="438">
        <v>0</v>
      </c>
      <c r="AA118" s="438">
        <v>0</v>
      </c>
      <c r="AB118" s="438">
        <v>0</v>
      </c>
      <c r="AC118" s="438">
        <v>0</v>
      </c>
      <c r="AD118" s="438">
        <v>0</v>
      </c>
      <c r="AE118" s="438">
        <v>0</v>
      </c>
      <c r="AF118" s="234">
        <v>0</v>
      </c>
      <c r="AG118" s="234"/>
      <c r="AI118" s="29"/>
      <c r="AJ118" s="29"/>
      <c r="AK118" s="29"/>
      <c r="AL118" s="29"/>
    </row>
    <row r="119" spans="1:38">
      <c r="A119" s="853" t="s">
        <v>57</v>
      </c>
      <c r="B119" s="29"/>
      <c r="C119" s="29"/>
      <c r="D119" s="29"/>
      <c r="E119" s="29"/>
      <c r="F119" s="29"/>
      <c r="G119" s="29"/>
      <c r="H119" s="29"/>
      <c r="I119" s="29"/>
      <c r="J119" s="29"/>
      <c r="K119" s="29"/>
      <c r="L119" s="29"/>
      <c r="M119" s="29"/>
      <c r="N119" s="854"/>
      <c r="O119" s="29"/>
      <c r="P119" s="29"/>
      <c r="Q119" s="29"/>
      <c r="R119" s="29"/>
      <c r="S119" s="438">
        <v>0</v>
      </c>
      <c r="T119" s="438">
        <v>0</v>
      </c>
      <c r="U119" s="438">
        <v>0</v>
      </c>
      <c r="V119" s="438">
        <v>0</v>
      </c>
      <c r="W119" s="438">
        <v>0</v>
      </c>
      <c r="X119" s="438">
        <v>0</v>
      </c>
      <c r="Y119" s="438">
        <v>0</v>
      </c>
      <c r="Z119" s="438">
        <v>0</v>
      </c>
      <c r="AA119" s="438">
        <v>0</v>
      </c>
      <c r="AB119" s="438">
        <v>0</v>
      </c>
      <c r="AC119" s="438">
        <v>0</v>
      </c>
      <c r="AD119" s="438">
        <v>0</v>
      </c>
      <c r="AE119" s="438">
        <v>0</v>
      </c>
      <c r="AF119" s="234">
        <v>0</v>
      </c>
      <c r="AG119" s="234"/>
      <c r="AI119" s="29"/>
      <c r="AJ119" s="29"/>
      <c r="AK119" s="29"/>
      <c r="AL119" s="29"/>
    </row>
    <row r="120" spans="1:38">
      <c r="A120" s="853" t="s">
        <v>59</v>
      </c>
      <c r="B120" s="29"/>
      <c r="C120" s="29"/>
      <c r="D120" s="29"/>
      <c r="E120" s="29"/>
      <c r="F120" s="29"/>
      <c r="G120" s="29"/>
      <c r="H120" s="29"/>
      <c r="I120" s="29"/>
      <c r="J120" s="29"/>
      <c r="K120" s="29"/>
      <c r="L120" s="29"/>
      <c r="M120" s="29"/>
      <c r="N120" s="854"/>
      <c r="O120" s="29"/>
      <c r="P120" s="29"/>
      <c r="Q120" s="29"/>
      <c r="R120" s="29"/>
      <c r="S120" s="438">
        <v>0</v>
      </c>
      <c r="T120" s="438">
        <v>0</v>
      </c>
      <c r="U120" s="438">
        <v>0</v>
      </c>
      <c r="V120" s="438">
        <v>0</v>
      </c>
      <c r="W120" s="438">
        <v>0</v>
      </c>
      <c r="X120" s="438">
        <v>0</v>
      </c>
      <c r="Y120" s="438">
        <v>0</v>
      </c>
      <c r="Z120" s="438">
        <v>0</v>
      </c>
      <c r="AA120" s="438">
        <v>0</v>
      </c>
      <c r="AB120" s="438">
        <v>0</v>
      </c>
      <c r="AC120" s="438">
        <v>0</v>
      </c>
      <c r="AD120" s="438">
        <v>0</v>
      </c>
      <c r="AE120" s="438">
        <v>0</v>
      </c>
      <c r="AF120" s="234">
        <v>0</v>
      </c>
      <c r="AG120" s="234"/>
      <c r="AI120" s="29"/>
      <c r="AJ120" s="29"/>
      <c r="AK120" s="29"/>
      <c r="AL120" s="29"/>
    </row>
    <row r="121" spans="1:38">
      <c r="A121" s="856" t="s">
        <v>800</v>
      </c>
      <c r="B121" s="220"/>
      <c r="C121" s="220"/>
      <c r="D121" s="220"/>
      <c r="E121" s="220"/>
      <c r="F121" s="220"/>
      <c r="G121" s="220"/>
      <c r="H121" s="220"/>
      <c r="I121" s="220"/>
      <c r="J121" s="220"/>
      <c r="K121" s="220"/>
      <c r="L121" s="220"/>
      <c r="M121" s="220"/>
      <c r="N121" s="220"/>
      <c r="O121" s="220"/>
      <c r="P121" s="220"/>
      <c r="Q121" s="220"/>
      <c r="R121" s="220"/>
      <c r="S121" s="220">
        <v>11.700000000000001</v>
      </c>
      <c r="T121" s="220">
        <v>12.799999999999999</v>
      </c>
      <c r="U121" s="220">
        <v>12.6</v>
      </c>
      <c r="V121" s="220">
        <v>19.900000000000002</v>
      </c>
      <c r="W121" s="419">
        <v>22.6</v>
      </c>
      <c r="X121" s="419">
        <v>27.831</v>
      </c>
      <c r="Y121" s="419">
        <v>31.01</v>
      </c>
      <c r="Z121" s="419">
        <v>32.405000000000001</v>
      </c>
      <c r="AA121" s="419">
        <v>31.508000000000003</v>
      </c>
      <c r="AB121" s="419">
        <v>26.777000000000001</v>
      </c>
      <c r="AC121" s="419">
        <v>24.326000000000001</v>
      </c>
      <c r="AD121" s="419">
        <v>17.297000000000001</v>
      </c>
      <c r="AE121" s="419">
        <v>15.157</v>
      </c>
      <c r="AF121" s="862">
        <v>16.326999999999998</v>
      </c>
      <c r="AG121" s="862">
        <v>16.570999999999998</v>
      </c>
      <c r="AI121" s="29"/>
      <c r="AJ121" s="29"/>
      <c r="AK121" s="29"/>
      <c r="AL121" s="29"/>
    </row>
    <row r="122" spans="1:38" s="221" customFormat="1">
      <c r="A122" s="230"/>
      <c r="B122" s="230"/>
      <c r="C122" s="230"/>
      <c r="D122" s="230"/>
      <c r="E122" s="230"/>
      <c r="F122" s="230"/>
      <c r="G122" s="230"/>
      <c r="H122" s="230"/>
      <c r="I122" s="230"/>
      <c r="J122" s="230"/>
      <c r="K122" s="230"/>
      <c r="L122" s="230"/>
      <c r="M122" s="230"/>
      <c r="N122" s="230"/>
      <c r="O122" s="230"/>
      <c r="P122" s="230"/>
      <c r="Q122" s="117"/>
      <c r="R122" s="230"/>
      <c r="S122" s="230"/>
      <c r="T122" s="230"/>
      <c r="U122" s="230"/>
      <c r="V122" s="230"/>
      <c r="W122" s="230"/>
      <c r="X122" s="230"/>
      <c r="AI122" s="19"/>
      <c r="AJ122" s="19"/>
      <c r="AK122" s="19"/>
      <c r="AL122" s="29"/>
    </row>
    <row r="123" spans="1:38">
      <c r="A123" s="707" t="s">
        <v>84</v>
      </c>
      <c r="B123" s="324" t="s">
        <v>1</v>
      </c>
      <c r="C123" s="324" t="s">
        <v>2</v>
      </c>
      <c r="D123" s="324" t="s">
        <v>3</v>
      </c>
      <c r="E123" s="324" t="s">
        <v>4</v>
      </c>
      <c r="F123" s="324" t="s">
        <v>5</v>
      </c>
      <c r="G123" s="324" t="s">
        <v>6</v>
      </c>
      <c r="H123" s="324" t="s">
        <v>7</v>
      </c>
      <c r="I123" s="324" t="s">
        <v>8</v>
      </c>
      <c r="J123" s="324" t="s">
        <v>9</v>
      </c>
      <c r="K123" s="324" t="s">
        <v>10</v>
      </c>
      <c r="L123" s="324" t="s">
        <v>11</v>
      </c>
      <c r="M123" s="324" t="s">
        <v>12</v>
      </c>
      <c r="N123" s="324" t="s">
        <v>13</v>
      </c>
      <c r="O123" s="324" t="s">
        <v>14</v>
      </c>
      <c r="P123" s="324" t="s">
        <v>15</v>
      </c>
      <c r="Q123" s="328" t="s">
        <v>16</v>
      </c>
      <c r="R123" s="324" t="s">
        <v>17</v>
      </c>
      <c r="S123" s="324" t="s">
        <v>18</v>
      </c>
      <c r="T123" s="324" t="s">
        <v>19</v>
      </c>
      <c r="U123" s="324" t="s">
        <v>20</v>
      </c>
      <c r="V123" s="324" t="s">
        <v>21</v>
      </c>
      <c r="W123" s="324" t="s">
        <v>22</v>
      </c>
      <c r="X123" s="324" t="s">
        <v>23</v>
      </c>
      <c r="Y123" s="324" t="s">
        <v>24</v>
      </c>
      <c r="Z123" s="324" t="s">
        <v>25</v>
      </c>
      <c r="AA123" s="324" t="s">
        <v>26</v>
      </c>
      <c r="AB123" s="324" t="s">
        <v>27</v>
      </c>
      <c r="AC123" s="324" t="s">
        <v>62</v>
      </c>
      <c r="AD123" s="324" t="s">
        <v>63</v>
      </c>
      <c r="AE123" s="324" t="s">
        <v>938</v>
      </c>
      <c r="AF123" s="684" t="s">
        <v>3968</v>
      </c>
      <c r="AG123" s="684" t="s">
        <v>3969</v>
      </c>
      <c r="AH123" s="221"/>
      <c r="AI123" s="843" t="s">
        <v>28</v>
      </c>
      <c r="AJ123" s="29"/>
      <c r="AK123" s="29"/>
      <c r="AL123" s="29"/>
    </row>
    <row r="124" spans="1:38">
      <c r="A124" s="853" t="s">
        <v>31</v>
      </c>
      <c r="B124" s="29"/>
      <c r="C124" s="29"/>
      <c r="D124" s="29"/>
      <c r="E124" s="29"/>
      <c r="F124" s="29"/>
      <c r="G124" s="29"/>
      <c r="H124" s="29"/>
      <c r="I124" s="29"/>
      <c r="J124" s="29"/>
      <c r="K124" s="29"/>
      <c r="L124" s="29"/>
      <c r="M124" s="29"/>
      <c r="N124" s="857"/>
      <c r="O124" s="29"/>
      <c r="P124" s="29"/>
      <c r="Q124" s="29"/>
      <c r="R124" s="29"/>
      <c r="S124" s="438">
        <v>135.81</v>
      </c>
      <c r="T124" s="438">
        <v>139.5</v>
      </c>
      <c r="U124" s="438">
        <v>143.71</v>
      </c>
      <c r="V124" s="438">
        <v>146.81800000000001</v>
      </c>
      <c r="W124" s="438">
        <v>76.068224716145949</v>
      </c>
      <c r="X124" s="438">
        <v>77.741035580537172</v>
      </c>
      <c r="Y124" s="438">
        <v>77.94</v>
      </c>
      <c r="Z124" s="438">
        <v>79.188999999999993</v>
      </c>
      <c r="AA124" s="438">
        <v>94.289483070436162</v>
      </c>
      <c r="AB124" s="438">
        <v>62.122767773530349</v>
      </c>
      <c r="AC124" s="438">
        <v>67.455851170463632</v>
      </c>
      <c r="AD124" s="438">
        <v>67.38293270641455</v>
      </c>
      <c r="AE124" s="438">
        <v>67.900910197962219</v>
      </c>
      <c r="AF124" s="234">
        <v>71.410147975388469</v>
      </c>
      <c r="AG124" s="234">
        <v>71.802896473349705</v>
      </c>
      <c r="AH124" s="221"/>
      <c r="AI124" s="112"/>
      <c r="AJ124" s="29"/>
      <c r="AK124" s="29"/>
      <c r="AL124" s="29"/>
    </row>
    <row r="125" spans="1:38">
      <c r="A125" s="853" t="s">
        <v>34</v>
      </c>
      <c r="B125" s="29"/>
      <c r="C125" s="29"/>
      <c r="D125" s="29"/>
      <c r="E125" s="29"/>
      <c r="F125" s="29"/>
      <c r="G125" s="29"/>
      <c r="H125" s="29"/>
      <c r="I125" s="29"/>
      <c r="J125" s="29"/>
      <c r="K125" s="29"/>
      <c r="L125" s="29"/>
      <c r="M125" s="29"/>
      <c r="N125" s="857"/>
      <c r="O125" s="29"/>
      <c r="P125" s="29"/>
      <c r="Q125" s="29"/>
      <c r="R125" s="29"/>
      <c r="S125" s="438">
        <v>28.88</v>
      </c>
      <c r="T125" s="438">
        <v>29.67</v>
      </c>
      <c r="U125" s="438">
        <v>45.73</v>
      </c>
      <c r="V125" s="438">
        <v>39.896000000000001</v>
      </c>
      <c r="W125" s="438">
        <v>148.93443839150308</v>
      </c>
      <c r="X125" s="438">
        <v>152.21010385929361</v>
      </c>
      <c r="Y125" s="438">
        <v>152.59800000000001</v>
      </c>
      <c r="Z125" s="438">
        <v>155.04499999999999</v>
      </c>
      <c r="AA125" s="438">
        <v>161.33818992691056</v>
      </c>
      <c r="AB125" s="438">
        <v>148.10516794323917</v>
      </c>
      <c r="AC125" s="438">
        <v>162.9980450970983</v>
      </c>
      <c r="AD125" s="438">
        <v>145.41653581621676</v>
      </c>
      <c r="AE125" s="438">
        <v>146.53436327528294</v>
      </c>
      <c r="AF125" s="234">
        <v>154.10751541415013</v>
      </c>
      <c r="AG125" s="234">
        <v>154.955090960756</v>
      </c>
      <c r="AI125" s="112"/>
      <c r="AJ125" s="29"/>
      <c r="AK125" s="29"/>
      <c r="AL125" s="29"/>
    </row>
    <row r="126" spans="1:38">
      <c r="A126" s="853" t="s">
        <v>37</v>
      </c>
      <c r="B126" s="29"/>
      <c r="C126" s="29"/>
      <c r="D126" s="29"/>
      <c r="E126" s="29"/>
      <c r="F126" s="29"/>
      <c r="G126" s="29"/>
      <c r="H126" s="29"/>
      <c r="I126" s="29"/>
      <c r="J126" s="29"/>
      <c r="K126" s="29"/>
      <c r="L126" s="29"/>
      <c r="M126" s="29"/>
      <c r="N126" s="857"/>
      <c r="O126" s="29"/>
      <c r="P126" s="29"/>
      <c r="Q126" s="29"/>
      <c r="R126" s="29"/>
      <c r="S126" s="438">
        <v>0</v>
      </c>
      <c r="T126" s="438">
        <v>0</v>
      </c>
      <c r="U126" s="438">
        <v>0</v>
      </c>
      <c r="V126" s="438">
        <v>0</v>
      </c>
      <c r="W126" s="438">
        <v>0</v>
      </c>
      <c r="X126" s="438">
        <v>0</v>
      </c>
      <c r="Y126" s="438">
        <v>0</v>
      </c>
      <c r="Z126" s="438">
        <v>0</v>
      </c>
      <c r="AA126" s="438">
        <v>0</v>
      </c>
      <c r="AB126" s="438">
        <v>0</v>
      </c>
      <c r="AC126" s="438">
        <v>0</v>
      </c>
      <c r="AD126" s="438">
        <v>4.932436092402221</v>
      </c>
      <c r="AE126" s="438">
        <v>4.9703520864343202</v>
      </c>
      <c r="AF126" s="234">
        <v>5.2272285739213498</v>
      </c>
      <c r="AG126" s="234">
        <v>5.2559777955531999</v>
      </c>
      <c r="AI126" s="112"/>
      <c r="AJ126" s="29"/>
      <c r="AK126" s="29"/>
      <c r="AL126" s="29"/>
    </row>
    <row r="127" spans="1:38">
      <c r="A127" s="853" t="s">
        <v>39</v>
      </c>
      <c r="B127" s="29"/>
      <c r="C127" s="29"/>
      <c r="D127" s="29"/>
      <c r="E127" s="29"/>
      <c r="F127" s="29"/>
      <c r="G127" s="29"/>
      <c r="H127" s="29"/>
      <c r="I127" s="29"/>
      <c r="J127" s="29"/>
      <c r="K127" s="29"/>
      <c r="L127" s="29"/>
      <c r="M127" s="29"/>
      <c r="N127" s="857"/>
      <c r="O127" s="29"/>
      <c r="P127" s="29"/>
      <c r="Q127" s="29"/>
      <c r="R127" s="29"/>
      <c r="S127" s="438">
        <v>14.99</v>
      </c>
      <c r="T127" s="438">
        <v>15.4</v>
      </c>
      <c r="U127" s="438">
        <v>15.87</v>
      </c>
      <c r="V127" s="438">
        <v>11.500999999999999</v>
      </c>
      <c r="W127" s="438">
        <v>49.518257592291022</v>
      </c>
      <c r="X127" s="438">
        <v>50.60747978611969</v>
      </c>
      <c r="Y127" s="438">
        <v>53.436999999999998</v>
      </c>
      <c r="Z127" s="438">
        <v>51.55</v>
      </c>
      <c r="AA127" s="438">
        <v>52.554348516773508</v>
      </c>
      <c r="AB127" s="438">
        <v>27.490386675025764</v>
      </c>
      <c r="AC127" s="438">
        <v>24.965638020521336</v>
      </c>
      <c r="AD127" s="438">
        <v>28.777824944918954</v>
      </c>
      <c r="AE127" s="438">
        <v>28.99904217276082</v>
      </c>
      <c r="AF127" s="234">
        <v>30.49776338290571</v>
      </c>
      <c r="AG127" s="234">
        <v>30.665497957044131</v>
      </c>
      <c r="AI127" s="112"/>
      <c r="AJ127" s="29"/>
      <c r="AK127" s="29"/>
      <c r="AL127" s="29"/>
    </row>
    <row r="128" spans="1:38">
      <c r="A128" s="853" t="s">
        <v>41</v>
      </c>
      <c r="B128" s="29"/>
      <c r="C128" s="29"/>
      <c r="D128" s="29"/>
      <c r="E128" s="29"/>
      <c r="F128" s="29"/>
      <c r="G128" s="29"/>
      <c r="H128" s="29"/>
      <c r="I128" s="29"/>
      <c r="J128" s="29"/>
      <c r="K128" s="29"/>
      <c r="L128" s="29"/>
      <c r="M128" s="29"/>
      <c r="N128" s="857"/>
      <c r="O128" s="29"/>
      <c r="P128" s="29"/>
      <c r="Q128" s="29"/>
      <c r="R128" s="29"/>
      <c r="S128" s="438">
        <v>42.09</v>
      </c>
      <c r="T128" s="438">
        <v>43.234999999999999</v>
      </c>
      <c r="U128" s="438">
        <v>44.54</v>
      </c>
      <c r="V128" s="438">
        <v>57.814</v>
      </c>
      <c r="W128" s="438">
        <v>51.101019440294117</v>
      </c>
      <c r="X128" s="438">
        <v>52.225214599179814</v>
      </c>
      <c r="Y128" s="438">
        <v>52.357999999999997</v>
      </c>
      <c r="Z128" s="438">
        <v>53.197000000000003</v>
      </c>
      <c r="AA128" s="438">
        <v>55.800873687873114</v>
      </c>
      <c r="AB128" s="438">
        <v>50.087440443370355</v>
      </c>
      <c r="AC128" s="438">
        <v>49.286084674386572</v>
      </c>
      <c r="AD128" s="438">
        <v>50.520891202977523</v>
      </c>
      <c r="AE128" s="438">
        <v>50.909248958346957</v>
      </c>
      <c r="AF128" s="234">
        <v>53.54032796957339</v>
      </c>
      <c r="AG128" s="234">
        <v>53.834794288249121</v>
      </c>
      <c r="AI128" s="112"/>
      <c r="AJ128" s="29"/>
      <c r="AK128" s="29"/>
      <c r="AL128" s="29"/>
    </row>
    <row r="129" spans="1:38">
      <c r="A129" s="853" t="s">
        <v>43</v>
      </c>
      <c r="B129" s="29"/>
      <c r="C129" s="29"/>
      <c r="D129" s="29"/>
      <c r="E129" s="29"/>
      <c r="F129" s="29"/>
      <c r="G129" s="29"/>
      <c r="H129" s="29"/>
      <c r="I129" s="29"/>
      <c r="J129" s="29"/>
      <c r="K129" s="29"/>
      <c r="L129" s="29"/>
      <c r="M129" s="29"/>
      <c r="N129" s="857"/>
      <c r="O129" s="29"/>
      <c r="P129" s="29"/>
      <c r="Q129" s="29"/>
      <c r="R129" s="29"/>
      <c r="S129" s="438">
        <v>218.958</v>
      </c>
      <c r="T129" s="438">
        <v>224.93</v>
      </c>
      <c r="U129" s="438">
        <v>241.88</v>
      </c>
      <c r="V129" s="438">
        <v>207.744</v>
      </c>
      <c r="W129" s="438">
        <v>115.65699380529485</v>
      </c>
      <c r="X129" s="438">
        <v>118.1992022620376</v>
      </c>
      <c r="Y129" s="438">
        <v>118.501</v>
      </c>
      <c r="Z129" s="438">
        <v>120.4</v>
      </c>
      <c r="AA129" s="438">
        <v>111.60067283218416</v>
      </c>
      <c r="AB129" s="438">
        <v>143.52462636408623</v>
      </c>
      <c r="AC129" s="438">
        <v>146.87564269647564</v>
      </c>
      <c r="AD129" s="438">
        <v>171.6188318067133</v>
      </c>
      <c r="AE129" s="438">
        <v>172.93807821572469</v>
      </c>
      <c r="AF129" s="234">
        <v>181.87582051491896</v>
      </c>
      <c r="AG129" s="234">
        <v>182.87611889474198</v>
      </c>
      <c r="AI129" s="112"/>
      <c r="AJ129" s="29"/>
      <c r="AK129" s="29"/>
      <c r="AL129" s="29"/>
    </row>
    <row r="130" spans="1:38">
      <c r="A130" s="853" t="s">
        <v>45</v>
      </c>
      <c r="B130" s="29"/>
      <c r="C130" s="29"/>
      <c r="D130" s="29"/>
      <c r="E130" s="29"/>
      <c r="F130" s="29"/>
      <c r="G130" s="29"/>
      <c r="H130" s="29"/>
      <c r="I130" s="29"/>
      <c r="J130" s="29"/>
      <c r="K130" s="29"/>
      <c r="L130" s="29"/>
      <c r="M130" s="29"/>
      <c r="N130" s="857"/>
      <c r="O130" s="29"/>
      <c r="P130" s="29"/>
      <c r="Q130" s="29"/>
      <c r="R130" s="29"/>
      <c r="S130" s="438">
        <v>23.58</v>
      </c>
      <c r="T130" s="438">
        <v>24.23</v>
      </c>
      <c r="U130" s="438">
        <v>25.76</v>
      </c>
      <c r="V130" s="438">
        <v>34.567</v>
      </c>
      <c r="W130" s="438">
        <v>37.294010945657824</v>
      </c>
      <c r="X130" s="438">
        <v>38.113437626229775</v>
      </c>
      <c r="Y130" s="438">
        <v>38.21</v>
      </c>
      <c r="Z130" s="438">
        <v>38.823999999999998</v>
      </c>
      <c r="AA130" s="438">
        <v>58.649736262544657</v>
      </c>
      <c r="AB130" s="438">
        <v>33.425495681768105</v>
      </c>
      <c r="AC130" s="438">
        <v>35.21947413173158</v>
      </c>
      <c r="AD130" s="438">
        <v>34.030794074459969</v>
      </c>
      <c r="AE130" s="438">
        <v>34.292391257041288</v>
      </c>
      <c r="AF130" s="234">
        <v>36.064682004347098</v>
      </c>
      <c r="AG130" s="234">
        <v>36.263034060577802</v>
      </c>
      <c r="AI130" s="112"/>
      <c r="AJ130" s="29"/>
      <c r="AK130" s="29"/>
      <c r="AL130" s="29"/>
    </row>
    <row r="131" spans="1:38">
      <c r="A131" s="853" t="s">
        <v>47</v>
      </c>
      <c r="B131" s="29"/>
      <c r="C131" s="29"/>
      <c r="D131" s="29"/>
      <c r="E131" s="29"/>
      <c r="F131" s="29"/>
      <c r="G131" s="29"/>
      <c r="H131" s="29"/>
      <c r="I131" s="29"/>
      <c r="J131" s="29"/>
      <c r="K131" s="29"/>
      <c r="L131" s="29"/>
      <c r="M131" s="29"/>
      <c r="N131" s="857"/>
      <c r="O131" s="29"/>
      <c r="P131" s="29"/>
      <c r="Q131" s="29"/>
      <c r="R131" s="29"/>
      <c r="S131" s="438">
        <v>97.18</v>
      </c>
      <c r="T131" s="438">
        <v>99.83</v>
      </c>
      <c r="U131" s="438">
        <v>105.33</v>
      </c>
      <c r="V131" s="438">
        <v>110.17700000000001</v>
      </c>
      <c r="W131" s="438">
        <v>90.722331296411312</v>
      </c>
      <c r="X131" s="438">
        <v>92.716919685341253</v>
      </c>
      <c r="Y131" s="438">
        <v>92.953999999999994</v>
      </c>
      <c r="Z131" s="438">
        <v>94.444000000000003</v>
      </c>
      <c r="AA131" s="438">
        <v>134.09837067763729</v>
      </c>
      <c r="AB131" s="438">
        <v>166.2835203616701</v>
      </c>
      <c r="AC131" s="438">
        <v>164.09909057825078</v>
      </c>
      <c r="AD131" s="438">
        <v>156.58478416312815</v>
      </c>
      <c r="AE131" s="438">
        <v>157.78846275736117</v>
      </c>
      <c r="AF131" s="234">
        <v>165.94324643751816</v>
      </c>
      <c r="AG131" s="234">
        <v>166.85591729219288</v>
      </c>
      <c r="AI131" s="112"/>
      <c r="AJ131" s="29"/>
      <c r="AK131" s="29"/>
      <c r="AL131" s="29"/>
    </row>
    <row r="132" spans="1:38">
      <c r="A132" s="853" t="s">
        <v>49</v>
      </c>
      <c r="B132" s="29"/>
      <c r="C132" s="29"/>
      <c r="D132" s="29"/>
      <c r="E132" s="29"/>
      <c r="F132" s="29"/>
      <c r="G132" s="29"/>
      <c r="H132" s="29"/>
      <c r="I132" s="29"/>
      <c r="J132" s="29"/>
      <c r="K132" s="29"/>
      <c r="L132" s="29"/>
      <c r="M132" s="29"/>
      <c r="N132" s="857"/>
      <c r="O132" s="29"/>
      <c r="P132" s="29"/>
      <c r="Q132" s="29"/>
      <c r="R132" s="29"/>
      <c r="S132" s="438">
        <v>0.80800000000000005</v>
      </c>
      <c r="T132" s="438">
        <v>0.83</v>
      </c>
      <c r="U132" s="438">
        <v>0.85499999999999998</v>
      </c>
      <c r="V132" s="438">
        <v>0.98099999999999998</v>
      </c>
      <c r="W132" s="438">
        <v>0.38854091471228475</v>
      </c>
      <c r="X132" s="438">
        <v>0.39752873759952906</v>
      </c>
      <c r="Y132" s="438">
        <v>0.39900000000000002</v>
      </c>
      <c r="Z132" s="438">
        <v>0.40500000000000003</v>
      </c>
      <c r="AA132" s="438">
        <v>2.9737141234343225</v>
      </c>
      <c r="AB132" s="438">
        <v>1.0618576837967719</v>
      </c>
      <c r="AC132" s="438">
        <v>1.0440192019818448</v>
      </c>
      <c r="AD132" s="438">
        <v>1.3046122628563708</v>
      </c>
      <c r="AE132" s="438">
        <v>1.3146409119551115</v>
      </c>
      <c r="AF132" s="234">
        <v>1.3825838531989452</v>
      </c>
      <c r="AG132" s="234">
        <v>1.3901879227471066</v>
      </c>
      <c r="AI132" s="112"/>
      <c r="AJ132" s="29"/>
      <c r="AK132" s="29"/>
      <c r="AL132" s="29"/>
    </row>
    <row r="133" spans="1:38">
      <c r="A133" s="853" t="s">
        <v>51</v>
      </c>
      <c r="B133" s="29"/>
      <c r="C133" s="29"/>
      <c r="D133" s="29"/>
      <c r="E133" s="29"/>
      <c r="F133" s="29"/>
      <c r="G133" s="29"/>
      <c r="H133" s="29"/>
      <c r="I133" s="29"/>
      <c r="J133" s="29"/>
      <c r="K133" s="29"/>
      <c r="L133" s="29"/>
      <c r="M133" s="29"/>
      <c r="N133" s="857"/>
      <c r="O133" s="29"/>
      <c r="P133" s="29"/>
      <c r="Q133" s="29"/>
      <c r="R133" s="29"/>
      <c r="S133" s="438">
        <v>0</v>
      </c>
      <c r="T133" s="438">
        <v>0</v>
      </c>
      <c r="U133" s="438">
        <v>0</v>
      </c>
      <c r="V133" s="438">
        <v>0</v>
      </c>
      <c r="W133" s="438">
        <v>8.9936374166904471</v>
      </c>
      <c r="X133" s="438">
        <v>9.1914957244476696</v>
      </c>
      <c r="Y133" s="438">
        <v>9.2149999999999999</v>
      </c>
      <c r="Z133" s="438">
        <v>9.3629999999999995</v>
      </c>
      <c r="AA133" s="438">
        <v>4.6412154615085424</v>
      </c>
      <c r="AB133" s="438">
        <v>5.4288199872870706</v>
      </c>
      <c r="AC133" s="438">
        <v>5.3555400609761916</v>
      </c>
      <c r="AD133" s="438">
        <v>11.669469374469495</v>
      </c>
      <c r="AE133" s="438">
        <v>11.759173432032796</v>
      </c>
      <c r="AF133" s="234">
        <v>12.366908078279632</v>
      </c>
      <c r="AG133" s="234">
        <v>12.434924805731912</v>
      </c>
      <c r="AI133" s="112"/>
      <c r="AJ133" s="29"/>
      <c r="AK133" s="29"/>
      <c r="AL133" s="29"/>
    </row>
    <row r="134" spans="1:38">
      <c r="A134" s="853" t="s">
        <v>53</v>
      </c>
      <c r="B134" s="29"/>
      <c r="C134" s="29"/>
      <c r="D134" s="29"/>
      <c r="E134" s="29"/>
      <c r="F134" s="29"/>
      <c r="G134" s="29"/>
      <c r="H134" s="29"/>
      <c r="I134" s="29"/>
      <c r="J134" s="29"/>
      <c r="K134" s="29"/>
      <c r="L134" s="29"/>
      <c r="M134" s="29"/>
      <c r="N134" s="857"/>
      <c r="O134" s="29"/>
      <c r="P134" s="29"/>
      <c r="Q134" s="29"/>
      <c r="R134" s="29"/>
      <c r="S134" s="438">
        <v>6.5380000000000003</v>
      </c>
      <c r="T134" s="438">
        <v>6.72</v>
      </c>
      <c r="U134" s="438">
        <v>6.915</v>
      </c>
      <c r="V134" s="438">
        <v>8.2550000000000008</v>
      </c>
      <c r="W134" s="438">
        <v>28.577480120424614</v>
      </c>
      <c r="X134" s="438">
        <v>29.20603191773413</v>
      </c>
      <c r="Y134" s="438">
        <v>29.280999999999999</v>
      </c>
      <c r="Z134" s="438">
        <v>29.75</v>
      </c>
      <c r="AA134" s="438">
        <v>10.422380574033289</v>
      </c>
      <c r="AB134" s="438">
        <v>13.532735361210408</v>
      </c>
      <c r="AC134" s="438">
        <v>14.17978207505177</v>
      </c>
      <c r="AD134" s="438">
        <v>14.588262303650016</v>
      </c>
      <c r="AE134" s="438">
        <v>14.897371124895725</v>
      </c>
      <c r="AF134" s="234">
        <v>15.667293315679439</v>
      </c>
      <c r="AG134" s="234">
        <v>15.753461823816012</v>
      </c>
      <c r="AI134" s="112"/>
      <c r="AJ134" s="29"/>
      <c r="AK134" s="29"/>
      <c r="AL134" s="29"/>
    </row>
    <row r="135" spans="1:38">
      <c r="A135" s="853" t="s">
        <v>55</v>
      </c>
      <c r="B135" s="29"/>
      <c r="C135" s="29"/>
      <c r="D135" s="29"/>
      <c r="E135" s="29"/>
      <c r="F135" s="29"/>
      <c r="G135" s="29"/>
      <c r="H135" s="29"/>
      <c r="I135" s="29"/>
      <c r="J135" s="29"/>
      <c r="K135" s="29"/>
      <c r="L135" s="29"/>
      <c r="M135" s="29"/>
      <c r="N135" s="857"/>
      <c r="O135" s="29"/>
      <c r="P135" s="29"/>
      <c r="Q135" s="29"/>
      <c r="R135" s="29"/>
      <c r="S135" s="438">
        <v>0</v>
      </c>
      <c r="T135" s="438">
        <v>0</v>
      </c>
      <c r="U135" s="438">
        <v>0</v>
      </c>
      <c r="V135" s="438">
        <v>0</v>
      </c>
      <c r="W135" s="438">
        <v>0</v>
      </c>
      <c r="X135" s="438">
        <v>0</v>
      </c>
      <c r="Y135" s="438">
        <v>0</v>
      </c>
      <c r="Z135" s="438">
        <v>0</v>
      </c>
      <c r="AA135" s="438">
        <v>0</v>
      </c>
      <c r="AB135" s="438">
        <v>0</v>
      </c>
      <c r="AC135" s="438"/>
      <c r="AD135" s="438"/>
      <c r="AE135" s="438"/>
      <c r="AF135" s="234"/>
      <c r="AG135" s="234"/>
      <c r="AI135" s="112"/>
      <c r="AJ135" s="29"/>
      <c r="AK135" s="29"/>
      <c r="AL135" s="29"/>
    </row>
    <row r="136" spans="1:38">
      <c r="A136" s="853" t="s">
        <v>57</v>
      </c>
      <c r="B136" s="29"/>
      <c r="C136" s="29"/>
      <c r="D136" s="29"/>
      <c r="E136" s="29"/>
      <c r="F136" s="29"/>
      <c r="G136" s="29"/>
      <c r="H136" s="29"/>
      <c r="I136" s="29"/>
      <c r="J136" s="29"/>
      <c r="K136" s="29"/>
      <c r="L136" s="29"/>
      <c r="M136" s="29"/>
      <c r="N136" s="857"/>
      <c r="O136" s="29"/>
      <c r="P136" s="29"/>
      <c r="Q136" s="29"/>
      <c r="R136" s="29"/>
      <c r="S136" s="438">
        <v>22.94</v>
      </c>
      <c r="T136" s="438">
        <v>23.57</v>
      </c>
      <c r="U136" s="438">
        <v>30.26</v>
      </c>
      <c r="V136" s="438">
        <v>55.359000000000002</v>
      </c>
      <c r="W136" s="438">
        <v>89.429495917762068</v>
      </c>
      <c r="X136" s="438">
        <v>91.396098395897667</v>
      </c>
      <c r="Y136" s="438">
        <v>91.629000000000005</v>
      </c>
      <c r="Z136" s="438">
        <v>93.097999999999999</v>
      </c>
      <c r="AA136" s="438">
        <v>86.158746835948051</v>
      </c>
      <c r="AB136" s="438">
        <v>91.113293624102297</v>
      </c>
      <c r="AC136" s="438">
        <v>75.827580563104519</v>
      </c>
      <c r="AD136" s="438">
        <v>93.465925876968853</v>
      </c>
      <c r="AE136" s="438">
        <v>94.184405229030759</v>
      </c>
      <c r="AF136" s="234">
        <v>99.052019991639014</v>
      </c>
      <c r="AG136" s="234">
        <v>99.596795953805483</v>
      </c>
      <c r="AI136" s="112"/>
      <c r="AJ136" s="29"/>
      <c r="AK136" s="29"/>
      <c r="AL136" s="29"/>
    </row>
    <row r="137" spans="1:38">
      <c r="A137" s="853" t="s">
        <v>59</v>
      </c>
      <c r="B137" s="29"/>
      <c r="C137" s="29"/>
      <c r="D137" s="29"/>
      <c r="E137" s="29"/>
      <c r="F137" s="29"/>
      <c r="G137" s="29"/>
      <c r="H137" s="29"/>
      <c r="I137" s="29"/>
      <c r="J137" s="29"/>
      <c r="K137" s="29"/>
      <c r="L137" s="29"/>
      <c r="M137" s="29"/>
      <c r="N137" s="857"/>
      <c r="O137" s="29"/>
      <c r="P137" s="29"/>
      <c r="Q137" s="29"/>
      <c r="R137" s="29"/>
      <c r="S137" s="438">
        <v>2.1259999999999999</v>
      </c>
      <c r="T137" s="438">
        <v>2.1850000000000001</v>
      </c>
      <c r="U137" s="438">
        <v>2.25</v>
      </c>
      <c r="V137" s="438">
        <v>2.6779999999999999</v>
      </c>
      <c r="W137" s="438">
        <v>8.2155694428122938</v>
      </c>
      <c r="X137" s="438">
        <v>8.3954518255821107</v>
      </c>
      <c r="Y137" s="438">
        <v>8.4169999999999998</v>
      </c>
      <c r="Z137" s="438">
        <v>8.5519999999999996</v>
      </c>
      <c r="AA137" s="438">
        <v>5.6492680307165282</v>
      </c>
      <c r="AB137" s="438">
        <v>3.1238881009134563</v>
      </c>
      <c r="AC137" s="438">
        <v>2.9932517299577559</v>
      </c>
      <c r="AD137" s="438">
        <v>7.0066993748236968</v>
      </c>
      <c r="AE137" s="438">
        <v>7.0605603811709976</v>
      </c>
      <c r="AF137" s="234">
        <v>7.425462488479539</v>
      </c>
      <c r="AG137" s="234">
        <v>7.4663017714344342</v>
      </c>
      <c r="AI137" s="112"/>
      <c r="AJ137" s="29"/>
      <c r="AK137" s="29"/>
      <c r="AL137" s="29"/>
    </row>
    <row r="138" spans="1:38">
      <c r="A138" s="856" t="s">
        <v>799</v>
      </c>
      <c r="B138" s="220"/>
      <c r="C138" s="220"/>
      <c r="D138" s="220"/>
      <c r="E138" s="220"/>
      <c r="F138" s="220"/>
      <c r="G138" s="220"/>
      <c r="H138" s="220"/>
      <c r="I138" s="220"/>
      <c r="J138" s="220"/>
      <c r="K138" s="220"/>
      <c r="L138" s="220"/>
      <c r="M138" s="220"/>
      <c r="N138" s="220"/>
      <c r="O138" s="220"/>
      <c r="P138" s="220"/>
      <c r="Q138" s="220"/>
      <c r="R138" s="220"/>
      <c r="S138" s="220">
        <v>593.90000000000009</v>
      </c>
      <c r="T138" s="220">
        <v>610.10000000000014</v>
      </c>
      <c r="U138" s="220">
        <v>663.1</v>
      </c>
      <c r="V138" s="220">
        <v>675.79000000000008</v>
      </c>
      <c r="W138" s="419">
        <v>704.9</v>
      </c>
      <c r="X138" s="419">
        <v>720.4</v>
      </c>
      <c r="Y138" s="419">
        <v>724.93900000000008</v>
      </c>
      <c r="Z138" s="419">
        <v>733.81699999999989</v>
      </c>
      <c r="AA138" s="419">
        <v>778.17700000000002</v>
      </c>
      <c r="AB138" s="419">
        <v>745.3</v>
      </c>
      <c r="AC138" s="419">
        <v>750.3</v>
      </c>
      <c r="AD138" s="419">
        <v>787.3</v>
      </c>
      <c r="AE138" s="419">
        <v>793.54899999999975</v>
      </c>
      <c r="AF138" s="862">
        <v>834.56099999999981</v>
      </c>
      <c r="AG138" s="862">
        <v>839.15099999999984</v>
      </c>
      <c r="AI138" s="29"/>
      <c r="AJ138" s="29"/>
      <c r="AK138" s="29"/>
      <c r="AL138" s="29"/>
    </row>
    <row r="139" spans="1:38" s="221" customFormat="1">
      <c r="A139" s="230"/>
      <c r="B139" s="230"/>
      <c r="C139" s="230"/>
      <c r="D139" s="230"/>
      <c r="E139" s="230"/>
      <c r="F139" s="230"/>
      <c r="G139" s="230"/>
      <c r="H139" s="230"/>
      <c r="I139" s="230"/>
      <c r="J139" s="230"/>
      <c r="K139" s="230"/>
      <c r="L139" s="230"/>
      <c r="M139" s="230"/>
      <c r="N139" s="230"/>
      <c r="O139" s="230"/>
      <c r="P139" s="230"/>
      <c r="Q139" s="117"/>
      <c r="R139" s="230"/>
      <c r="S139" s="230"/>
      <c r="T139" s="230"/>
      <c r="U139" s="230"/>
      <c r="V139" s="230"/>
      <c r="W139" s="230"/>
      <c r="X139" s="230"/>
      <c r="AI139" s="19"/>
      <c r="AJ139" s="19"/>
      <c r="AK139" s="19"/>
      <c r="AL139" s="29"/>
    </row>
    <row r="140" spans="1:38">
      <c r="A140" s="707" t="s">
        <v>798</v>
      </c>
      <c r="B140" s="324" t="s">
        <v>1</v>
      </c>
      <c r="C140" s="324" t="s">
        <v>2</v>
      </c>
      <c r="D140" s="324" t="s">
        <v>3</v>
      </c>
      <c r="E140" s="324" t="s">
        <v>4</v>
      </c>
      <c r="F140" s="324" t="s">
        <v>5</v>
      </c>
      <c r="G140" s="324" t="s">
        <v>6</v>
      </c>
      <c r="H140" s="324" t="s">
        <v>7</v>
      </c>
      <c r="I140" s="324" t="s">
        <v>8</v>
      </c>
      <c r="J140" s="324" t="s">
        <v>9</v>
      </c>
      <c r="K140" s="324" t="s">
        <v>10</v>
      </c>
      <c r="L140" s="324" t="s">
        <v>11</v>
      </c>
      <c r="M140" s="324" t="s">
        <v>12</v>
      </c>
      <c r="N140" s="324" t="s">
        <v>13</v>
      </c>
      <c r="O140" s="324" t="s">
        <v>14</v>
      </c>
      <c r="P140" s="324" t="s">
        <v>15</v>
      </c>
      <c r="Q140" s="328" t="s">
        <v>16</v>
      </c>
      <c r="R140" s="324" t="s">
        <v>17</v>
      </c>
      <c r="S140" s="324" t="s">
        <v>18</v>
      </c>
      <c r="T140" s="324" t="s">
        <v>19</v>
      </c>
      <c r="U140" s="324" t="s">
        <v>20</v>
      </c>
      <c r="V140" s="324" t="s">
        <v>21</v>
      </c>
      <c r="W140" s="324" t="s">
        <v>22</v>
      </c>
      <c r="X140" s="324" t="s">
        <v>23</v>
      </c>
      <c r="Y140" s="324" t="s">
        <v>24</v>
      </c>
      <c r="Z140" s="324" t="s">
        <v>25</v>
      </c>
      <c r="AA140" s="324" t="s">
        <v>26</v>
      </c>
      <c r="AB140" s="324" t="s">
        <v>27</v>
      </c>
      <c r="AC140" s="324" t="s">
        <v>62</v>
      </c>
      <c r="AD140" s="324" t="s">
        <v>63</v>
      </c>
      <c r="AE140" s="324" t="s">
        <v>938</v>
      </c>
      <c r="AF140" s="684" t="s">
        <v>3968</v>
      </c>
      <c r="AG140" s="684" t="s">
        <v>3969</v>
      </c>
      <c r="AH140" s="221"/>
      <c r="AI140" s="843" t="s">
        <v>28</v>
      </c>
      <c r="AJ140" s="112"/>
      <c r="AK140" s="29"/>
      <c r="AL140" s="29"/>
    </row>
    <row r="141" spans="1:38">
      <c r="A141" s="853" t="s">
        <v>31</v>
      </c>
      <c r="B141" s="29"/>
      <c r="C141" s="29"/>
      <c r="D141" s="29"/>
      <c r="E141" s="29"/>
      <c r="F141" s="29"/>
      <c r="G141" s="29"/>
      <c r="H141" s="29"/>
      <c r="I141" s="29"/>
      <c r="J141" s="29"/>
      <c r="K141" s="29"/>
      <c r="L141" s="29"/>
      <c r="M141" s="29"/>
      <c r="N141" s="854"/>
      <c r="O141" s="29"/>
      <c r="P141" s="29"/>
      <c r="Q141" s="29"/>
      <c r="R141" s="29"/>
      <c r="S141" s="438">
        <v>0</v>
      </c>
      <c r="T141" s="438">
        <v>0</v>
      </c>
      <c r="U141" s="438">
        <v>0</v>
      </c>
      <c r="V141" s="438">
        <v>0</v>
      </c>
      <c r="W141" s="438">
        <v>16.75</v>
      </c>
      <c r="X141" s="438">
        <v>14.2</v>
      </c>
      <c r="Y141" s="438">
        <v>0</v>
      </c>
      <c r="Z141" s="438">
        <v>0</v>
      </c>
      <c r="AA141" s="438">
        <v>12.188000000000001</v>
      </c>
      <c r="AB141" s="438">
        <v>15.510999999999999</v>
      </c>
      <c r="AC141" s="438">
        <v>23.128</v>
      </c>
      <c r="AD141" s="438">
        <v>22.111000000000001</v>
      </c>
      <c r="AE141" s="438">
        <v>43.171999999999997</v>
      </c>
      <c r="AF141" s="860">
        <v>25.472999999999999</v>
      </c>
      <c r="AG141" s="860">
        <v>36.420468999999997</v>
      </c>
      <c r="AH141" s="221"/>
      <c r="AI141" s="112"/>
      <c r="AJ141" s="484"/>
      <c r="AK141" s="29"/>
      <c r="AL141" s="29"/>
    </row>
    <row r="142" spans="1:38">
      <c r="A142" s="853" t="s">
        <v>34</v>
      </c>
      <c r="B142" s="29"/>
      <c r="C142" s="29"/>
      <c r="D142" s="29"/>
      <c r="E142" s="29"/>
      <c r="F142" s="29"/>
      <c r="G142" s="29"/>
      <c r="H142" s="29"/>
      <c r="I142" s="29"/>
      <c r="J142" s="29"/>
      <c r="K142" s="29"/>
      <c r="L142" s="29"/>
      <c r="M142" s="29"/>
      <c r="N142" s="854"/>
      <c r="O142" s="29"/>
      <c r="P142" s="29"/>
      <c r="Q142" s="29"/>
      <c r="R142" s="29"/>
      <c r="S142" s="438">
        <v>0</v>
      </c>
      <c r="T142" s="438">
        <v>0</v>
      </c>
      <c r="U142" s="438">
        <v>0</v>
      </c>
      <c r="V142" s="438">
        <v>0</v>
      </c>
      <c r="W142" s="438">
        <v>4.5999999999999996</v>
      </c>
      <c r="X142" s="438">
        <v>13.41</v>
      </c>
      <c r="Y142" s="438">
        <v>0</v>
      </c>
      <c r="Z142" s="438">
        <v>0</v>
      </c>
      <c r="AA142" s="438">
        <v>7.8929999999999998</v>
      </c>
      <c r="AB142" s="438">
        <v>10.045</v>
      </c>
      <c r="AC142" s="438">
        <v>10.528</v>
      </c>
      <c r="AD142" s="438">
        <v>12.861000000000001</v>
      </c>
      <c r="AE142" s="438">
        <v>20.718</v>
      </c>
      <c r="AF142" s="860">
        <v>13.510999999999999</v>
      </c>
      <c r="AG142" s="860">
        <v>13.84989</v>
      </c>
      <c r="AI142" s="112"/>
      <c r="AJ142" s="484"/>
      <c r="AK142" s="29"/>
      <c r="AL142" s="29"/>
    </row>
    <row r="143" spans="1:38">
      <c r="A143" s="853" t="s">
        <v>37</v>
      </c>
      <c r="B143" s="29"/>
      <c r="C143" s="29"/>
      <c r="D143" s="29"/>
      <c r="E143" s="29"/>
      <c r="F143" s="29"/>
      <c r="G143" s="29"/>
      <c r="H143" s="29"/>
      <c r="I143" s="29"/>
      <c r="J143" s="29"/>
      <c r="K143" s="29"/>
      <c r="L143" s="29"/>
      <c r="M143" s="29"/>
      <c r="N143" s="854"/>
      <c r="O143" s="29"/>
      <c r="P143" s="29"/>
      <c r="Q143" s="29"/>
      <c r="R143" s="29"/>
      <c r="S143" s="438">
        <v>0</v>
      </c>
      <c r="T143" s="438">
        <v>0</v>
      </c>
      <c r="U143" s="438">
        <v>0</v>
      </c>
      <c r="V143" s="438">
        <v>0</v>
      </c>
      <c r="W143" s="438">
        <v>12.76</v>
      </c>
      <c r="X143" s="438">
        <v>5.94</v>
      </c>
      <c r="Y143" s="438">
        <v>0</v>
      </c>
      <c r="Z143" s="438">
        <v>0</v>
      </c>
      <c r="AA143" s="438">
        <v>2.681</v>
      </c>
      <c r="AB143" s="438">
        <v>6.8239999999999998</v>
      </c>
      <c r="AC143" s="438">
        <v>8.6440000000000001</v>
      </c>
      <c r="AD143" s="438">
        <v>8.8170000000000002</v>
      </c>
      <c r="AE143" s="438">
        <v>9.0374250000000007</v>
      </c>
      <c r="AF143" s="860">
        <v>9.2633609999999997</v>
      </c>
      <c r="AG143" s="860">
        <v>9.7479449999999996</v>
      </c>
      <c r="AI143" s="112"/>
      <c r="AJ143" s="484"/>
      <c r="AK143" s="29"/>
      <c r="AL143" s="29"/>
    </row>
    <row r="144" spans="1:38">
      <c r="A144" s="853" t="s">
        <v>39</v>
      </c>
      <c r="B144" s="29"/>
      <c r="C144" s="29"/>
      <c r="D144" s="29"/>
      <c r="E144" s="29"/>
      <c r="F144" s="29"/>
      <c r="G144" s="29"/>
      <c r="H144" s="29"/>
      <c r="I144" s="29"/>
      <c r="J144" s="29"/>
      <c r="K144" s="29"/>
      <c r="L144" s="29"/>
      <c r="M144" s="29"/>
      <c r="N144" s="854"/>
      <c r="O144" s="29"/>
      <c r="P144" s="29"/>
      <c r="Q144" s="29"/>
      <c r="R144" s="29"/>
      <c r="S144" s="438">
        <v>0</v>
      </c>
      <c r="T144" s="438">
        <v>0</v>
      </c>
      <c r="U144" s="438">
        <v>0</v>
      </c>
      <c r="V144" s="438">
        <v>0</v>
      </c>
      <c r="W144" s="438">
        <v>0</v>
      </c>
      <c r="X144" s="438">
        <v>0</v>
      </c>
      <c r="Y144" s="438">
        <v>0</v>
      </c>
      <c r="Z144" s="438">
        <v>0</v>
      </c>
      <c r="AA144" s="438">
        <v>0</v>
      </c>
      <c r="AB144" s="438"/>
      <c r="AC144" s="438">
        <v>0</v>
      </c>
      <c r="AD144" s="438">
        <v>0</v>
      </c>
      <c r="AE144" s="438">
        <v>0</v>
      </c>
      <c r="AF144" s="860">
        <v>0</v>
      </c>
      <c r="AG144" s="860">
        <v>0</v>
      </c>
      <c r="AI144" s="112"/>
      <c r="AJ144" s="485"/>
      <c r="AK144" s="29"/>
      <c r="AL144" s="29"/>
    </row>
    <row r="145" spans="1:38">
      <c r="A145" s="853" t="s">
        <v>41</v>
      </c>
      <c r="B145" s="29"/>
      <c r="C145" s="29"/>
      <c r="D145" s="29"/>
      <c r="E145" s="29"/>
      <c r="F145" s="29"/>
      <c r="G145" s="29"/>
      <c r="H145" s="29"/>
      <c r="I145" s="29"/>
      <c r="J145" s="29"/>
      <c r="K145" s="29"/>
      <c r="L145" s="29"/>
      <c r="M145" s="29"/>
      <c r="N145" s="854"/>
      <c r="O145" s="29"/>
      <c r="P145" s="29"/>
      <c r="Q145" s="29"/>
      <c r="R145" s="29"/>
      <c r="S145" s="438">
        <v>0</v>
      </c>
      <c r="T145" s="438">
        <v>0</v>
      </c>
      <c r="U145" s="438">
        <v>0</v>
      </c>
      <c r="V145" s="438">
        <v>0</v>
      </c>
      <c r="W145" s="438">
        <v>0</v>
      </c>
      <c r="X145" s="438">
        <v>0</v>
      </c>
      <c r="Y145" s="438">
        <v>0</v>
      </c>
      <c r="Z145" s="438">
        <v>0</v>
      </c>
      <c r="AA145" s="438">
        <v>0.96</v>
      </c>
      <c r="AB145" s="438">
        <v>0.504</v>
      </c>
      <c r="AC145" s="438">
        <v>1.0489999999999999</v>
      </c>
      <c r="AD145" s="438">
        <v>1.071</v>
      </c>
      <c r="AE145" s="438">
        <v>0</v>
      </c>
      <c r="AF145" s="860">
        <v>0</v>
      </c>
      <c r="AG145" s="860">
        <v>0</v>
      </c>
      <c r="AI145" s="112"/>
      <c r="AJ145" s="485"/>
      <c r="AK145" s="29"/>
      <c r="AL145" s="29"/>
    </row>
    <row r="146" spans="1:38">
      <c r="A146" s="853" t="s">
        <v>43</v>
      </c>
      <c r="B146" s="29"/>
      <c r="C146" s="29"/>
      <c r="D146" s="29"/>
      <c r="E146" s="29"/>
      <c r="F146" s="29"/>
      <c r="G146" s="29"/>
      <c r="H146" s="29"/>
      <c r="I146" s="29"/>
      <c r="J146" s="29"/>
      <c r="K146" s="29"/>
      <c r="L146" s="29"/>
      <c r="M146" s="29"/>
      <c r="N146" s="854"/>
      <c r="O146" s="29"/>
      <c r="P146" s="29"/>
      <c r="Q146" s="29"/>
      <c r="R146" s="29"/>
      <c r="S146" s="438">
        <v>0</v>
      </c>
      <c r="T146" s="438">
        <v>0</v>
      </c>
      <c r="U146" s="438">
        <v>0</v>
      </c>
      <c r="V146" s="438">
        <v>0</v>
      </c>
      <c r="W146" s="438">
        <v>8.1999999999999993</v>
      </c>
      <c r="X146" s="438">
        <v>8</v>
      </c>
      <c r="Y146" s="438">
        <v>0</v>
      </c>
      <c r="Z146" s="438">
        <v>0</v>
      </c>
      <c r="AA146" s="438">
        <v>6.6749999999999998</v>
      </c>
      <c r="AB146" s="438">
        <v>8.4949999999999992</v>
      </c>
      <c r="AC146" s="438">
        <v>12.192</v>
      </c>
      <c r="AD146" s="438">
        <v>12.436</v>
      </c>
      <c r="AE146" s="438">
        <v>41.185000000000002</v>
      </c>
      <c r="AF146" s="860">
        <v>13.465</v>
      </c>
      <c r="AG146" s="860">
        <v>14.277963</v>
      </c>
      <c r="AI146" s="112"/>
      <c r="AJ146" s="484"/>
      <c r="AK146" s="29"/>
      <c r="AL146" s="29"/>
    </row>
    <row r="147" spans="1:38">
      <c r="A147" s="853" t="s">
        <v>45</v>
      </c>
      <c r="B147" s="29"/>
      <c r="C147" s="29"/>
      <c r="D147" s="29"/>
      <c r="E147" s="29"/>
      <c r="F147" s="29"/>
      <c r="G147" s="29"/>
      <c r="H147" s="29"/>
      <c r="I147" s="29"/>
      <c r="J147" s="29"/>
      <c r="K147" s="29"/>
      <c r="L147" s="29"/>
      <c r="M147" s="29"/>
      <c r="N147" s="854"/>
      <c r="O147" s="29"/>
      <c r="P147" s="29"/>
      <c r="Q147" s="29"/>
      <c r="R147" s="29"/>
      <c r="S147" s="438">
        <v>0</v>
      </c>
      <c r="T147" s="438">
        <v>0</v>
      </c>
      <c r="U147" s="438">
        <v>0</v>
      </c>
      <c r="V147" s="438">
        <v>0</v>
      </c>
      <c r="W147" s="438">
        <v>9.5500000000000007</v>
      </c>
      <c r="X147" s="438">
        <v>14.79</v>
      </c>
      <c r="Y147" s="438">
        <v>0</v>
      </c>
      <c r="Z147" s="438">
        <v>0</v>
      </c>
      <c r="AA147" s="438">
        <v>5.2430000000000003</v>
      </c>
      <c r="AB147" s="438">
        <v>6.6719999999999997</v>
      </c>
      <c r="AC147" s="438">
        <v>7.9109999999999996</v>
      </c>
      <c r="AD147" s="438">
        <v>8.07</v>
      </c>
      <c r="AE147" s="438">
        <v>22.311</v>
      </c>
      <c r="AF147" s="860">
        <v>8.4789999999999992</v>
      </c>
      <c r="AG147" s="860">
        <v>13.52098</v>
      </c>
      <c r="AI147" s="112"/>
      <c r="AJ147" s="484"/>
      <c r="AK147" s="29"/>
      <c r="AL147" s="29"/>
    </row>
    <row r="148" spans="1:38">
      <c r="A148" s="853" t="s">
        <v>47</v>
      </c>
      <c r="B148" s="29"/>
      <c r="C148" s="29"/>
      <c r="D148" s="29"/>
      <c r="E148" s="29"/>
      <c r="F148" s="29"/>
      <c r="G148" s="29"/>
      <c r="H148" s="29"/>
      <c r="I148" s="29"/>
      <c r="J148" s="29"/>
      <c r="K148" s="29"/>
      <c r="L148" s="29"/>
      <c r="M148" s="29"/>
      <c r="N148" s="854"/>
      <c r="O148" s="29"/>
      <c r="P148" s="29"/>
      <c r="Q148" s="29"/>
      <c r="R148" s="29"/>
      <c r="S148" s="438">
        <v>0</v>
      </c>
      <c r="T148" s="438">
        <v>0</v>
      </c>
      <c r="U148" s="438">
        <v>0</v>
      </c>
      <c r="V148" s="438">
        <v>0</v>
      </c>
      <c r="W148" s="438">
        <v>11.12</v>
      </c>
      <c r="X148" s="438">
        <v>5.16</v>
      </c>
      <c r="Y148" s="438">
        <v>0</v>
      </c>
      <c r="Z148" s="438">
        <v>0</v>
      </c>
      <c r="AA148" s="438">
        <v>4.1130000000000004</v>
      </c>
      <c r="AB148" s="438">
        <v>9.3480000000000008</v>
      </c>
      <c r="AC148" s="438">
        <v>8.0449999999999999</v>
      </c>
      <c r="AD148" s="438">
        <v>9.6890000000000001</v>
      </c>
      <c r="AE148" s="438">
        <v>13.952</v>
      </c>
      <c r="AF148" s="860">
        <v>10.18</v>
      </c>
      <c r="AG148" s="860">
        <v>10.433994</v>
      </c>
      <c r="AI148" s="112"/>
      <c r="AJ148" s="484"/>
      <c r="AK148" s="29"/>
      <c r="AL148" s="29"/>
    </row>
    <row r="149" spans="1:38">
      <c r="A149" s="853" t="s">
        <v>49</v>
      </c>
      <c r="B149" s="29"/>
      <c r="C149" s="29"/>
      <c r="D149" s="29"/>
      <c r="E149" s="29"/>
      <c r="F149" s="29"/>
      <c r="G149" s="29"/>
      <c r="H149" s="29"/>
      <c r="I149" s="29"/>
      <c r="J149" s="29"/>
      <c r="K149" s="29"/>
      <c r="L149" s="29"/>
      <c r="M149" s="29"/>
      <c r="N149" s="854"/>
      <c r="O149" s="29"/>
      <c r="P149" s="29"/>
      <c r="Q149" s="29"/>
      <c r="R149" s="29"/>
      <c r="S149" s="438">
        <v>0</v>
      </c>
      <c r="T149" s="438">
        <v>0</v>
      </c>
      <c r="U149" s="438">
        <v>0</v>
      </c>
      <c r="V149" s="438">
        <v>0</v>
      </c>
      <c r="W149" s="438">
        <v>0</v>
      </c>
      <c r="X149" s="438">
        <v>0</v>
      </c>
      <c r="Y149" s="438">
        <v>0</v>
      </c>
      <c r="Z149" s="438">
        <v>0</v>
      </c>
      <c r="AA149" s="438">
        <v>0</v>
      </c>
      <c r="AB149" s="438">
        <v>0</v>
      </c>
      <c r="AC149" s="438">
        <v>0</v>
      </c>
      <c r="AD149" s="438">
        <v>0</v>
      </c>
      <c r="AE149" s="438">
        <v>0</v>
      </c>
      <c r="AF149" s="860">
        <v>0</v>
      </c>
      <c r="AG149" s="860">
        <v>0</v>
      </c>
      <c r="AI149" s="112"/>
      <c r="AJ149" s="485"/>
      <c r="AK149" s="29"/>
      <c r="AL149" s="29"/>
    </row>
    <row r="150" spans="1:38">
      <c r="A150" s="853" t="s">
        <v>51</v>
      </c>
      <c r="B150" s="29"/>
      <c r="C150" s="29"/>
      <c r="D150" s="29"/>
      <c r="E150" s="29"/>
      <c r="F150" s="29"/>
      <c r="G150" s="29"/>
      <c r="H150" s="29"/>
      <c r="I150" s="29"/>
      <c r="J150" s="29"/>
      <c r="K150" s="29"/>
      <c r="L150" s="29"/>
      <c r="M150" s="29"/>
      <c r="N150" s="854"/>
      <c r="O150" s="29"/>
      <c r="P150" s="29"/>
      <c r="Q150" s="29"/>
      <c r="R150" s="29"/>
      <c r="S150" s="438">
        <v>0</v>
      </c>
      <c r="T150" s="438">
        <v>0</v>
      </c>
      <c r="U150" s="438">
        <v>0</v>
      </c>
      <c r="V150" s="438">
        <v>0</v>
      </c>
      <c r="W150" s="438">
        <v>0</v>
      </c>
      <c r="X150" s="438">
        <v>0</v>
      </c>
      <c r="Y150" s="438">
        <v>0</v>
      </c>
      <c r="Z150" s="438">
        <v>0</v>
      </c>
      <c r="AA150" s="438">
        <v>0</v>
      </c>
      <c r="AB150" s="438">
        <v>0</v>
      </c>
      <c r="AC150" s="438">
        <v>0</v>
      </c>
      <c r="AD150" s="438">
        <v>0</v>
      </c>
      <c r="AE150" s="438">
        <v>0</v>
      </c>
      <c r="AF150" s="860">
        <v>0</v>
      </c>
      <c r="AG150" s="860">
        <v>0</v>
      </c>
      <c r="AI150" s="112"/>
      <c r="AJ150" s="485"/>
      <c r="AK150" s="29"/>
      <c r="AL150" s="29"/>
    </row>
    <row r="151" spans="1:38">
      <c r="A151" s="853" t="s">
        <v>53</v>
      </c>
      <c r="B151" s="29"/>
      <c r="C151" s="29"/>
      <c r="D151" s="29"/>
      <c r="E151" s="29"/>
      <c r="F151" s="29"/>
      <c r="G151" s="29"/>
      <c r="H151" s="29"/>
      <c r="I151" s="29"/>
      <c r="J151" s="29"/>
      <c r="K151" s="29"/>
      <c r="L151" s="29"/>
      <c r="M151" s="29"/>
      <c r="N151" s="854"/>
      <c r="O151" s="29"/>
      <c r="P151" s="29"/>
      <c r="Q151" s="29"/>
      <c r="R151" s="29"/>
      <c r="S151" s="438">
        <v>0</v>
      </c>
      <c r="T151" s="438">
        <v>0</v>
      </c>
      <c r="U151" s="438">
        <v>0</v>
      </c>
      <c r="V151" s="438">
        <v>0</v>
      </c>
      <c r="W151" s="438">
        <v>0</v>
      </c>
      <c r="X151" s="438">
        <v>0</v>
      </c>
      <c r="Y151" s="438">
        <v>0</v>
      </c>
      <c r="Z151" s="438">
        <v>0</v>
      </c>
      <c r="AA151" s="438">
        <v>0</v>
      </c>
      <c r="AB151" s="438">
        <v>0</v>
      </c>
      <c r="AC151" s="438">
        <v>0</v>
      </c>
      <c r="AD151" s="438">
        <v>0</v>
      </c>
      <c r="AE151" s="438">
        <v>0</v>
      </c>
      <c r="AF151" s="860">
        <v>0</v>
      </c>
      <c r="AG151" s="860">
        <v>0</v>
      </c>
      <c r="AI151" s="112"/>
      <c r="AJ151" s="485"/>
      <c r="AK151" s="29"/>
      <c r="AL151" s="29"/>
    </row>
    <row r="152" spans="1:38">
      <c r="A152" s="853" t="s">
        <v>55</v>
      </c>
      <c r="B152" s="29"/>
      <c r="C152" s="29"/>
      <c r="D152" s="29"/>
      <c r="E152" s="29"/>
      <c r="F152" s="29"/>
      <c r="G152" s="29"/>
      <c r="H152" s="29"/>
      <c r="I152" s="29"/>
      <c r="J152" s="29"/>
      <c r="K152" s="29"/>
      <c r="L152" s="29"/>
      <c r="M152" s="29"/>
      <c r="N152" s="858"/>
      <c r="O152" s="29"/>
      <c r="P152" s="29"/>
      <c r="Q152" s="29"/>
      <c r="R152" s="29"/>
      <c r="S152" s="438">
        <v>0</v>
      </c>
      <c r="T152" s="438">
        <v>0</v>
      </c>
      <c r="U152" s="438">
        <v>0</v>
      </c>
      <c r="V152" s="438">
        <v>0</v>
      </c>
      <c r="W152" s="438">
        <v>0</v>
      </c>
      <c r="X152" s="438">
        <v>0</v>
      </c>
      <c r="Y152" s="438">
        <v>0</v>
      </c>
      <c r="Z152" s="438">
        <v>0</v>
      </c>
      <c r="AA152" s="438">
        <v>0</v>
      </c>
      <c r="AB152" s="438">
        <v>0</v>
      </c>
      <c r="AC152" s="438">
        <v>0</v>
      </c>
      <c r="AD152" s="438">
        <v>0</v>
      </c>
      <c r="AE152" s="438">
        <v>0</v>
      </c>
      <c r="AF152" s="860">
        <v>0</v>
      </c>
      <c r="AG152" s="860">
        <v>0</v>
      </c>
      <c r="AI152" s="112"/>
      <c r="AJ152" s="485"/>
      <c r="AK152" s="29"/>
      <c r="AL152" s="29"/>
    </row>
    <row r="153" spans="1:38">
      <c r="A153" s="853" t="s">
        <v>57</v>
      </c>
      <c r="B153" s="29"/>
      <c r="C153" s="29"/>
      <c r="D153" s="29"/>
      <c r="E153" s="29"/>
      <c r="F153" s="29"/>
      <c r="G153" s="29"/>
      <c r="H153" s="29"/>
      <c r="I153" s="29"/>
      <c r="J153" s="29"/>
      <c r="K153" s="29"/>
      <c r="L153" s="29"/>
      <c r="M153" s="29"/>
      <c r="N153" s="854"/>
      <c r="O153" s="29"/>
      <c r="P153" s="29"/>
      <c r="Q153" s="29"/>
      <c r="R153" s="29"/>
      <c r="S153" s="438">
        <v>13.146000000000001</v>
      </c>
      <c r="T153" s="438">
        <v>78.195999999999998</v>
      </c>
      <c r="U153" s="438">
        <v>120.59699999999999</v>
      </c>
      <c r="V153" s="438">
        <v>102.8</v>
      </c>
      <c r="W153" s="438">
        <v>41.13</v>
      </c>
      <c r="X153" s="438">
        <v>45.59</v>
      </c>
      <c r="Y153" s="438">
        <v>0</v>
      </c>
      <c r="Z153" s="438">
        <v>0</v>
      </c>
      <c r="AA153" s="438">
        <v>40.347000000000001</v>
      </c>
      <c r="AB153" s="438">
        <v>42.701000000000001</v>
      </c>
      <c r="AC153" s="438">
        <v>78.503</v>
      </c>
      <c r="AD153" s="438">
        <v>74.944999999999993</v>
      </c>
      <c r="AE153" s="438">
        <v>270.89100000000002</v>
      </c>
      <c r="AF153" s="860">
        <v>80.450148999999996</v>
      </c>
      <c r="AG153" s="860">
        <f>87.354401-3.7</f>
        <v>83.654400999999993</v>
      </c>
      <c r="AI153" s="112"/>
      <c r="AJ153" s="484"/>
      <c r="AK153" s="29"/>
      <c r="AL153" s="29"/>
    </row>
    <row r="154" spans="1:38">
      <c r="A154" s="853" t="s">
        <v>59</v>
      </c>
      <c r="B154" s="29"/>
      <c r="C154" s="29"/>
      <c r="D154" s="29"/>
      <c r="E154" s="29"/>
      <c r="F154" s="29"/>
      <c r="G154" s="29"/>
      <c r="H154" s="29"/>
      <c r="I154" s="29"/>
      <c r="J154" s="29"/>
      <c r="K154" s="29"/>
      <c r="L154" s="29"/>
      <c r="M154" s="29"/>
      <c r="N154" s="854"/>
      <c r="O154" s="29"/>
      <c r="P154" s="29"/>
      <c r="Q154" s="29"/>
      <c r="R154" s="29"/>
      <c r="S154" s="438">
        <v>0</v>
      </c>
      <c r="T154" s="438">
        <v>0</v>
      </c>
      <c r="U154" s="438">
        <v>0</v>
      </c>
      <c r="V154" s="438">
        <v>0</v>
      </c>
      <c r="W154" s="438">
        <v>0</v>
      </c>
      <c r="X154" s="438">
        <v>0</v>
      </c>
      <c r="Y154" s="438">
        <v>0</v>
      </c>
      <c r="Z154" s="438">
        <v>0</v>
      </c>
      <c r="AA154" s="438">
        <v>0</v>
      </c>
      <c r="AB154" s="438">
        <v>0</v>
      </c>
      <c r="AC154" s="438">
        <v>0</v>
      </c>
      <c r="AD154" s="438">
        <v>0</v>
      </c>
      <c r="AE154" s="438">
        <v>0</v>
      </c>
      <c r="AF154" s="860">
        <v>0</v>
      </c>
      <c r="AG154" s="860"/>
      <c r="AI154" s="112"/>
      <c r="AJ154" s="485"/>
      <c r="AK154" s="29"/>
      <c r="AL154" s="29"/>
    </row>
    <row r="155" spans="1:38">
      <c r="A155" s="856" t="s">
        <v>797</v>
      </c>
      <c r="B155" s="220"/>
      <c r="C155" s="220"/>
      <c r="D155" s="220"/>
      <c r="E155" s="220"/>
      <c r="F155" s="220"/>
      <c r="G155" s="220"/>
      <c r="H155" s="220"/>
      <c r="I155" s="220"/>
      <c r="J155" s="220"/>
      <c r="K155" s="220"/>
      <c r="L155" s="220"/>
      <c r="M155" s="220"/>
      <c r="N155" s="220"/>
      <c r="O155" s="220"/>
      <c r="P155" s="220"/>
      <c r="Q155" s="220"/>
      <c r="R155" s="220"/>
      <c r="S155" s="220">
        <v>13.146000000000001</v>
      </c>
      <c r="T155" s="220">
        <v>78.195999999999998</v>
      </c>
      <c r="U155" s="220">
        <v>120.59699999999999</v>
      </c>
      <c r="V155" s="220">
        <v>102.8</v>
      </c>
      <c r="W155" s="419">
        <v>104.11</v>
      </c>
      <c r="X155" s="419">
        <v>107.09</v>
      </c>
      <c r="Y155" s="419">
        <v>0</v>
      </c>
      <c r="Z155" s="419">
        <v>0</v>
      </c>
      <c r="AA155" s="419">
        <v>80.099999999999994</v>
      </c>
      <c r="AB155" s="419">
        <v>100.1</v>
      </c>
      <c r="AC155" s="419">
        <v>150</v>
      </c>
      <c r="AD155" s="419">
        <v>150</v>
      </c>
      <c r="AE155" s="419">
        <v>421.26642500000003</v>
      </c>
      <c r="AF155" s="862">
        <v>160.82150999999999</v>
      </c>
      <c r="AG155" s="862">
        <v>181.905642</v>
      </c>
      <c r="AI155" s="29"/>
      <c r="AJ155" s="112"/>
      <c r="AK155" s="29"/>
      <c r="AL155" s="29"/>
    </row>
    <row r="156" spans="1:38" s="221" customFormat="1">
      <c r="A156" s="230"/>
      <c r="B156" s="230"/>
      <c r="C156" s="230"/>
      <c r="D156" s="230"/>
      <c r="E156" s="230"/>
      <c r="F156" s="230"/>
      <c r="G156" s="230"/>
      <c r="H156" s="230"/>
      <c r="I156" s="230"/>
      <c r="J156" s="230"/>
      <c r="K156" s="230"/>
      <c r="L156" s="230"/>
      <c r="M156" s="230"/>
      <c r="N156" s="230"/>
      <c r="O156" s="230"/>
      <c r="P156" s="230"/>
      <c r="Q156" s="117"/>
      <c r="R156" s="230"/>
      <c r="S156" s="230"/>
      <c r="T156" s="230"/>
      <c r="U156" s="230"/>
      <c r="V156" s="230"/>
      <c r="W156" s="230"/>
      <c r="X156" s="230"/>
      <c r="AI156" s="19"/>
      <c r="AJ156" s="19"/>
      <c r="AK156" s="19"/>
      <c r="AL156" s="29"/>
    </row>
    <row r="157" spans="1:38">
      <c r="A157" s="707" t="s">
        <v>85</v>
      </c>
      <c r="B157" s="324" t="s">
        <v>1</v>
      </c>
      <c r="C157" s="324" t="s">
        <v>2</v>
      </c>
      <c r="D157" s="324" t="s">
        <v>3</v>
      </c>
      <c r="E157" s="324" t="s">
        <v>4</v>
      </c>
      <c r="F157" s="324" t="s">
        <v>5</v>
      </c>
      <c r="G157" s="324" t="s">
        <v>6</v>
      </c>
      <c r="H157" s="324" t="s">
        <v>7</v>
      </c>
      <c r="I157" s="324" t="s">
        <v>8</v>
      </c>
      <c r="J157" s="324" t="s">
        <v>9</v>
      </c>
      <c r="K157" s="324" t="s">
        <v>10</v>
      </c>
      <c r="L157" s="324" t="s">
        <v>11</v>
      </c>
      <c r="M157" s="324" t="s">
        <v>12</v>
      </c>
      <c r="N157" s="324" t="s">
        <v>13</v>
      </c>
      <c r="O157" s="324" t="s">
        <v>14</v>
      </c>
      <c r="P157" s="324" t="s">
        <v>15</v>
      </c>
      <c r="Q157" s="328" t="s">
        <v>16</v>
      </c>
      <c r="R157" s="324" t="s">
        <v>17</v>
      </c>
      <c r="S157" s="324" t="s">
        <v>18</v>
      </c>
      <c r="T157" s="324" t="s">
        <v>19</v>
      </c>
      <c r="U157" s="324" t="s">
        <v>20</v>
      </c>
      <c r="V157" s="324" t="s">
        <v>21</v>
      </c>
      <c r="W157" s="324" t="s">
        <v>22</v>
      </c>
      <c r="X157" s="324" t="s">
        <v>23</v>
      </c>
      <c r="Y157" s="324" t="s">
        <v>24</v>
      </c>
      <c r="Z157" s="324" t="s">
        <v>25</v>
      </c>
      <c r="AA157" s="324" t="s">
        <v>26</v>
      </c>
      <c r="AB157" s="324" t="s">
        <v>27</v>
      </c>
      <c r="AC157" s="324" t="s">
        <v>62</v>
      </c>
      <c r="AD157" s="324" t="s">
        <v>63</v>
      </c>
      <c r="AE157" s="324" t="s">
        <v>938</v>
      </c>
      <c r="AF157" s="684" t="s">
        <v>3968</v>
      </c>
      <c r="AG157" s="684" t="s">
        <v>3969</v>
      </c>
      <c r="AH157" s="221"/>
      <c r="AI157" s="843" t="s">
        <v>28</v>
      </c>
      <c r="AJ157" s="29"/>
      <c r="AK157" s="29"/>
      <c r="AL157" s="29"/>
    </row>
    <row r="158" spans="1:38">
      <c r="A158" s="853" t="s">
        <v>31</v>
      </c>
      <c r="B158" s="29"/>
      <c r="C158" s="29"/>
      <c r="D158" s="29"/>
      <c r="E158" s="29"/>
      <c r="F158" s="29"/>
      <c r="G158" s="29"/>
      <c r="H158" s="29"/>
      <c r="I158" s="29"/>
      <c r="J158" s="29"/>
      <c r="K158" s="29"/>
      <c r="L158" s="29"/>
      <c r="M158" s="29"/>
      <c r="N158" s="854"/>
      <c r="O158" s="29"/>
      <c r="P158" s="29"/>
      <c r="Q158" s="29"/>
      <c r="R158" s="29"/>
      <c r="S158" s="438">
        <v>33.299999999999997</v>
      </c>
      <c r="T158" s="438">
        <v>38.880000000000003</v>
      </c>
      <c r="U158" s="438">
        <v>44.95</v>
      </c>
      <c r="V158" s="438">
        <v>43.1</v>
      </c>
      <c r="W158" s="438">
        <v>40.473999999999997</v>
      </c>
      <c r="X158" s="438">
        <v>36.021999999999998</v>
      </c>
      <c r="Y158" s="438">
        <v>34.533000000000001</v>
      </c>
      <c r="Z158" s="438">
        <v>35.079000000000001</v>
      </c>
      <c r="AA158" s="438">
        <v>40.659999999999997</v>
      </c>
      <c r="AB158" s="282">
        <v>96.347999999999999</v>
      </c>
      <c r="AC158" s="282">
        <v>65.373000000000005</v>
      </c>
      <c r="AD158" s="282">
        <v>76.888999999999996</v>
      </c>
      <c r="AE158" s="282">
        <v>81.380572420855557</v>
      </c>
      <c r="AF158" s="860">
        <v>116.25623899131263</v>
      </c>
      <c r="AG158" s="860">
        <v>104.17791229255056</v>
      </c>
      <c r="AH158" s="221"/>
      <c r="AI158" s="112"/>
      <c r="AJ158" s="29"/>
      <c r="AK158" s="29"/>
      <c r="AL158" s="29"/>
    </row>
    <row r="159" spans="1:38">
      <c r="A159" s="853" t="s">
        <v>34</v>
      </c>
      <c r="B159" s="29"/>
      <c r="C159" s="29"/>
      <c r="D159" s="29"/>
      <c r="E159" s="29"/>
      <c r="F159" s="29"/>
      <c r="G159" s="29"/>
      <c r="H159" s="29"/>
      <c r="I159" s="29"/>
      <c r="J159" s="29"/>
      <c r="K159" s="29"/>
      <c r="L159" s="29"/>
      <c r="M159" s="29"/>
      <c r="N159" s="854"/>
      <c r="O159" s="29"/>
      <c r="P159" s="29"/>
      <c r="Q159" s="29"/>
      <c r="R159" s="29"/>
      <c r="S159" s="438">
        <v>6.44</v>
      </c>
      <c r="T159" s="438">
        <v>7.52</v>
      </c>
      <c r="U159" s="438">
        <v>8.6999999999999993</v>
      </c>
      <c r="V159" s="438">
        <v>8.3420000000000005</v>
      </c>
      <c r="W159" s="438">
        <v>7.8339999999999996</v>
      </c>
      <c r="X159" s="438">
        <v>6.9720000000000004</v>
      </c>
      <c r="Y159" s="438">
        <v>6.6840000000000002</v>
      </c>
      <c r="Z159" s="438">
        <v>6.79</v>
      </c>
      <c r="AA159" s="438">
        <v>7.87</v>
      </c>
      <c r="AB159" s="282">
        <v>0</v>
      </c>
      <c r="AC159" s="282">
        <v>0</v>
      </c>
      <c r="AD159" s="282">
        <v>0</v>
      </c>
      <c r="AE159" s="282">
        <v>0</v>
      </c>
      <c r="AF159" s="860">
        <v>1.4008299865308309</v>
      </c>
      <c r="AG159" s="860">
        <v>1.1493658100196977</v>
      </c>
      <c r="AI159" s="112"/>
      <c r="AJ159" s="29"/>
      <c r="AK159" s="29"/>
      <c r="AL159" s="29"/>
    </row>
    <row r="160" spans="1:38">
      <c r="A160" s="853" t="s">
        <v>37</v>
      </c>
      <c r="B160" s="29"/>
      <c r="C160" s="29"/>
      <c r="D160" s="29"/>
      <c r="E160" s="29"/>
      <c r="F160" s="29"/>
      <c r="G160" s="29"/>
      <c r="H160" s="29"/>
      <c r="I160" s="29"/>
      <c r="J160" s="29"/>
      <c r="K160" s="29"/>
      <c r="L160" s="29"/>
      <c r="M160" s="29"/>
      <c r="N160" s="854"/>
      <c r="O160" s="29"/>
      <c r="P160" s="29"/>
      <c r="Q160" s="29"/>
      <c r="R160" s="29"/>
      <c r="S160" s="438">
        <v>0</v>
      </c>
      <c r="T160" s="438">
        <v>0</v>
      </c>
      <c r="U160" s="438">
        <v>0</v>
      </c>
      <c r="V160" s="438">
        <v>0</v>
      </c>
      <c r="W160" s="438">
        <v>0</v>
      </c>
      <c r="X160" s="438">
        <v>0</v>
      </c>
      <c r="Y160" s="438">
        <v>0</v>
      </c>
      <c r="Z160" s="438">
        <v>0</v>
      </c>
      <c r="AA160" s="438">
        <v>0</v>
      </c>
      <c r="AB160" s="282">
        <v>0</v>
      </c>
      <c r="AC160" s="282">
        <v>0</v>
      </c>
      <c r="AD160" s="282">
        <v>0</v>
      </c>
      <c r="AE160" s="282">
        <v>0</v>
      </c>
      <c r="AF160" s="860">
        <v>0</v>
      </c>
      <c r="AG160" s="860"/>
      <c r="AI160" s="112"/>
      <c r="AJ160" s="29"/>
      <c r="AK160" s="29"/>
      <c r="AL160" s="29"/>
    </row>
    <row r="161" spans="1:38" ht="13.5" customHeight="1">
      <c r="A161" s="853" t="s">
        <v>39</v>
      </c>
      <c r="B161" s="29"/>
      <c r="C161" s="29"/>
      <c r="D161" s="29"/>
      <c r="E161" s="29"/>
      <c r="F161" s="29"/>
      <c r="G161" s="29"/>
      <c r="H161" s="29"/>
      <c r="I161" s="29"/>
      <c r="J161" s="29"/>
      <c r="K161" s="29"/>
      <c r="L161" s="29"/>
      <c r="M161" s="29"/>
      <c r="N161" s="854"/>
      <c r="O161" s="29"/>
      <c r="P161" s="29"/>
      <c r="Q161" s="29"/>
      <c r="R161" s="29"/>
      <c r="S161" s="438">
        <v>0</v>
      </c>
      <c r="T161" s="438">
        <v>0</v>
      </c>
      <c r="U161" s="438">
        <v>0</v>
      </c>
      <c r="V161" s="438">
        <v>0</v>
      </c>
      <c r="W161" s="438">
        <v>0</v>
      </c>
      <c r="X161" s="438">
        <v>0</v>
      </c>
      <c r="Y161" s="438">
        <v>0</v>
      </c>
      <c r="Z161" s="438">
        <v>0</v>
      </c>
      <c r="AA161" s="438">
        <v>0</v>
      </c>
      <c r="AB161" s="282">
        <v>17.783999999999999</v>
      </c>
      <c r="AC161" s="282">
        <v>26.646000000000001</v>
      </c>
      <c r="AD161" s="282">
        <v>31.34</v>
      </c>
      <c r="AE161" s="282">
        <v>31.216205031028426</v>
      </c>
      <c r="AF161" s="860">
        <v>60.448382206377062</v>
      </c>
      <c r="AG161" s="860">
        <v>80.264862772786557</v>
      </c>
      <c r="AI161" s="558" t="s">
        <v>7041</v>
      </c>
      <c r="AJ161" s="29"/>
      <c r="AK161" s="29"/>
      <c r="AL161" s="29"/>
    </row>
    <row r="162" spans="1:38">
      <c r="A162" s="853" t="s">
        <v>41</v>
      </c>
      <c r="B162" s="29"/>
      <c r="C162" s="29"/>
      <c r="D162" s="29"/>
      <c r="E162" s="29"/>
      <c r="F162" s="29"/>
      <c r="G162" s="29"/>
      <c r="H162" s="29"/>
      <c r="I162" s="29"/>
      <c r="J162" s="29"/>
      <c r="K162" s="29"/>
      <c r="L162" s="29"/>
      <c r="M162" s="29"/>
      <c r="N162" s="854"/>
      <c r="O162" s="29"/>
      <c r="P162" s="29"/>
      <c r="Q162" s="29"/>
      <c r="R162" s="29"/>
      <c r="S162" s="438">
        <v>8.59</v>
      </c>
      <c r="T162" s="438">
        <v>10.029999999999999</v>
      </c>
      <c r="U162" s="438">
        <v>11.6</v>
      </c>
      <c r="V162" s="438">
        <v>11.122999999999999</v>
      </c>
      <c r="W162" s="438">
        <v>10.445</v>
      </c>
      <c r="X162" s="438">
        <v>9.2959999999999994</v>
      </c>
      <c r="Y162" s="438">
        <v>8.9120000000000008</v>
      </c>
      <c r="Z162" s="438">
        <v>9.0530000000000008</v>
      </c>
      <c r="AA162" s="438">
        <v>10.493</v>
      </c>
      <c r="AB162" s="282">
        <v>12.673</v>
      </c>
      <c r="AC162" s="282">
        <v>29.239000000000001</v>
      </c>
      <c r="AD162" s="282">
        <v>34.39</v>
      </c>
      <c r="AE162" s="282">
        <v>38.511222548116031</v>
      </c>
      <c r="AF162" s="860">
        <v>0</v>
      </c>
      <c r="AG162" s="860"/>
      <c r="AI162" s="112"/>
      <c r="AJ162" s="29"/>
      <c r="AK162" s="29"/>
      <c r="AL162" s="29"/>
    </row>
    <row r="163" spans="1:38">
      <c r="A163" s="853" t="s">
        <v>43</v>
      </c>
      <c r="B163" s="29"/>
      <c r="C163" s="29"/>
      <c r="D163" s="29"/>
      <c r="E163" s="29"/>
      <c r="F163" s="29"/>
      <c r="G163" s="29"/>
      <c r="H163" s="29"/>
      <c r="I163" s="29"/>
      <c r="J163" s="29"/>
      <c r="K163" s="29"/>
      <c r="L163" s="29"/>
      <c r="M163" s="29"/>
      <c r="N163" s="854"/>
      <c r="O163" s="29"/>
      <c r="P163" s="29"/>
      <c r="Q163" s="29"/>
      <c r="R163" s="29"/>
      <c r="S163" s="438">
        <v>55.85</v>
      </c>
      <c r="T163" s="438">
        <v>65.209999999999994</v>
      </c>
      <c r="U163" s="438">
        <v>75.400000000000006</v>
      </c>
      <c r="V163" s="438">
        <v>72.296000000000006</v>
      </c>
      <c r="W163" s="438">
        <v>67.891999999999996</v>
      </c>
      <c r="X163" s="438">
        <v>60.424999999999997</v>
      </c>
      <c r="Y163" s="438">
        <v>57.924999999999997</v>
      </c>
      <c r="Z163" s="438">
        <v>58.841000000000001</v>
      </c>
      <c r="AA163" s="438">
        <v>68.200999999999993</v>
      </c>
      <c r="AB163" s="282">
        <v>0</v>
      </c>
      <c r="AC163" s="282">
        <v>0</v>
      </c>
      <c r="AD163" s="282">
        <v>0</v>
      </c>
      <c r="AE163" s="282">
        <v>0</v>
      </c>
      <c r="AF163" s="860">
        <v>0</v>
      </c>
      <c r="AG163" s="860"/>
      <c r="AI163" s="112"/>
      <c r="AJ163" s="29"/>
      <c r="AK163" s="29"/>
      <c r="AL163" s="29"/>
    </row>
    <row r="164" spans="1:38">
      <c r="A164" s="853" t="s">
        <v>45</v>
      </c>
      <c r="B164" s="29"/>
      <c r="C164" s="29"/>
      <c r="D164" s="29"/>
      <c r="E164" s="29"/>
      <c r="F164" s="29"/>
      <c r="G164" s="29"/>
      <c r="H164" s="29"/>
      <c r="I164" s="29"/>
      <c r="J164" s="29"/>
      <c r="K164" s="29"/>
      <c r="L164" s="29"/>
      <c r="M164" s="29"/>
      <c r="N164" s="854"/>
      <c r="O164" s="29"/>
      <c r="P164" s="29"/>
      <c r="Q164" s="29"/>
      <c r="R164" s="29"/>
      <c r="S164" s="438">
        <v>0</v>
      </c>
      <c r="T164" s="438">
        <v>0</v>
      </c>
      <c r="U164" s="438">
        <v>0</v>
      </c>
      <c r="V164" s="438">
        <v>0</v>
      </c>
      <c r="W164" s="438">
        <v>0</v>
      </c>
      <c r="X164" s="438">
        <v>0</v>
      </c>
      <c r="Y164" s="438">
        <v>0</v>
      </c>
      <c r="Z164" s="438">
        <v>0</v>
      </c>
      <c r="AA164" s="438">
        <v>0</v>
      </c>
      <c r="AB164" s="282">
        <v>0</v>
      </c>
      <c r="AC164" s="282">
        <v>0</v>
      </c>
      <c r="AD164" s="282">
        <v>0</v>
      </c>
      <c r="AE164" s="282">
        <v>0</v>
      </c>
      <c r="AF164" s="860">
        <v>0</v>
      </c>
      <c r="AG164" s="860"/>
      <c r="AI164" s="112"/>
      <c r="AJ164" s="29"/>
      <c r="AK164" s="29"/>
      <c r="AL164" s="29"/>
    </row>
    <row r="165" spans="1:38">
      <c r="A165" s="853" t="s">
        <v>47</v>
      </c>
      <c r="B165" s="29"/>
      <c r="C165" s="29"/>
      <c r="D165" s="29"/>
      <c r="E165" s="29"/>
      <c r="F165" s="29"/>
      <c r="G165" s="29"/>
      <c r="H165" s="29"/>
      <c r="I165" s="29"/>
      <c r="J165" s="29"/>
      <c r="K165" s="29"/>
      <c r="L165" s="29"/>
      <c r="M165" s="29"/>
      <c r="N165" s="854"/>
      <c r="O165" s="29"/>
      <c r="P165" s="29"/>
      <c r="Q165" s="29"/>
      <c r="R165" s="29"/>
      <c r="S165" s="438">
        <v>0</v>
      </c>
      <c r="T165" s="438">
        <v>0</v>
      </c>
      <c r="U165" s="438">
        <v>0</v>
      </c>
      <c r="V165" s="438">
        <v>0</v>
      </c>
      <c r="W165" s="438">
        <v>0</v>
      </c>
      <c r="X165" s="438">
        <v>0</v>
      </c>
      <c r="Y165" s="438">
        <v>0</v>
      </c>
      <c r="Z165" s="438">
        <v>0</v>
      </c>
      <c r="AA165" s="438">
        <v>0</v>
      </c>
      <c r="AB165" s="282">
        <v>0</v>
      </c>
      <c r="AC165" s="282">
        <v>0</v>
      </c>
      <c r="AD165" s="282">
        <v>0</v>
      </c>
      <c r="AE165" s="282">
        <v>0</v>
      </c>
      <c r="AF165" s="860">
        <v>4.7781126652767307</v>
      </c>
      <c r="AG165" s="860">
        <v>5.40159056558144</v>
      </c>
      <c r="AI165" s="112"/>
      <c r="AJ165" s="29"/>
      <c r="AK165" s="29"/>
      <c r="AL165" s="29"/>
    </row>
    <row r="166" spans="1:38">
      <c r="A166" s="853" t="s">
        <v>49</v>
      </c>
      <c r="B166" s="29"/>
      <c r="C166" s="29"/>
      <c r="D166" s="29"/>
      <c r="E166" s="29"/>
      <c r="F166" s="29"/>
      <c r="G166" s="29"/>
      <c r="H166" s="29"/>
      <c r="I166" s="29"/>
      <c r="J166" s="29"/>
      <c r="K166" s="29"/>
      <c r="L166" s="29"/>
      <c r="M166" s="29"/>
      <c r="N166" s="854"/>
      <c r="O166" s="29"/>
      <c r="P166" s="29"/>
      <c r="Q166" s="29"/>
      <c r="R166" s="29"/>
      <c r="S166" s="438">
        <v>0</v>
      </c>
      <c r="T166" s="438">
        <v>0</v>
      </c>
      <c r="U166" s="438">
        <v>0</v>
      </c>
      <c r="V166" s="438">
        <v>0</v>
      </c>
      <c r="W166" s="438">
        <v>0</v>
      </c>
      <c r="X166" s="438">
        <v>0</v>
      </c>
      <c r="Y166" s="438">
        <v>0</v>
      </c>
      <c r="Z166" s="438">
        <v>0</v>
      </c>
      <c r="AA166" s="438">
        <v>0</v>
      </c>
      <c r="AB166" s="282">
        <v>0</v>
      </c>
      <c r="AC166" s="282">
        <v>0</v>
      </c>
      <c r="AD166" s="282">
        <v>0</v>
      </c>
      <c r="AE166" s="282">
        <v>0</v>
      </c>
      <c r="AF166" s="860">
        <v>1.4974361505027891</v>
      </c>
      <c r="AG166" s="860">
        <v>1.32826855906174</v>
      </c>
      <c r="AI166" s="112"/>
      <c r="AJ166" s="29"/>
      <c r="AK166" s="29"/>
      <c r="AL166" s="29"/>
    </row>
    <row r="167" spans="1:38">
      <c r="A167" s="853" t="s">
        <v>51</v>
      </c>
      <c r="B167" s="29"/>
      <c r="C167" s="29"/>
      <c r="D167" s="29"/>
      <c r="E167" s="29"/>
      <c r="F167" s="29"/>
      <c r="G167" s="29"/>
      <c r="H167" s="29"/>
      <c r="I167" s="29"/>
      <c r="J167" s="29"/>
      <c r="K167" s="29"/>
      <c r="L167" s="29"/>
      <c r="M167" s="29"/>
      <c r="N167" s="854"/>
      <c r="O167" s="29"/>
      <c r="P167" s="29"/>
      <c r="Q167" s="29"/>
      <c r="R167" s="29"/>
      <c r="S167" s="438">
        <v>0</v>
      </c>
      <c r="T167" s="438">
        <v>0</v>
      </c>
      <c r="U167" s="438">
        <v>0</v>
      </c>
      <c r="V167" s="438">
        <v>0</v>
      </c>
      <c r="W167" s="438">
        <v>0</v>
      </c>
      <c r="X167" s="438">
        <v>0</v>
      </c>
      <c r="Y167" s="438">
        <v>0</v>
      </c>
      <c r="Z167" s="438">
        <v>0</v>
      </c>
      <c r="AA167" s="438">
        <v>0</v>
      </c>
      <c r="AB167" s="282">
        <v>0</v>
      </c>
      <c r="AC167" s="282">
        <v>0</v>
      </c>
      <c r="AD167" s="282">
        <v>0</v>
      </c>
      <c r="AE167" s="282">
        <v>0</v>
      </c>
      <c r="AF167" s="860">
        <v>0</v>
      </c>
      <c r="AG167" s="860"/>
      <c r="AI167" s="112"/>
      <c r="AJ167" s="29"/>
      <c r="AK167" s="29"/>
      <c r="AL167" s="29"/>
    </row>
    <row r="168" spans="1:38">
      <c r="A168" s="853" t="s">
        <v>53</v>
      </c>
      <c r="B168" s="29"/>
      <c r="C168" s="29"/>
      <c r="D168" s="29"/>
      <c r="E168" s="29"/>
      <c r="F168" s="29"/>
      <c r="G168" s="29"/>
      <c r="H168" s="29"/>
      <c r="I168" s="29"/>
      <c r="J168" s="29"/>
      <c r="K168" s="29"/>
      <c r="L168" s="29"/>
      <c r="M168" s="29"/>
      <c r="N168" s="854"/>
      <c r="O168" s="29"/>
      <c r="P168" s="29"/>
      <c r="Q168" s="29"/>
      <c r="R168" s="29"/>
      <c r="S168" s="438">
        <v>0</v>
      </c>
      <c r="T168" s="438">
        <v>0</v>
      </c>
      <c r="U168" s="438">
        <v>0</v>
      </c>
      <c r="V168" s="438">
        <v>0</v>
      </c>
      <c r="W168" s="438">
        <v>0</v>
      </c>
      <c r="X168" s="438">
        <v>0</v>
      </c>
      <c r="Y168" s="438">
        <v>0</v>
      </c>
      <c r="Z168" s="438">
        <v>0</v>
      </c>
      <c r="AA168" s="438">
        <v>0</v>
      </c>
      <c r="AB168" s="282">
        <v>0</v>
      </c>
      <c r="AC168" s="282">
        <v>0</v>
      </c>
      <c r="AD168" s="282">
        <v>0</v>
      </c>
      <c r="AE168" s="282">
        <v>0</v>
      </c>
      <c r="AF168" s="860">
        <v>0</v>
      </c>
      <c r="AG168" s="860"/>
      <c r="AI168" s="112"/>
      <c r="AJ168" s="29"/>
      <c r="AK168" s="29"/>
      <c r="AL168" s="29"/>
    </row>
    <row r="169" spans="1:38">
      <c r="A169" s="853" t="s">
        <v>55</v>
      </c>
      <c r="B169" s="29"/>
      <c r="C169" s="29"/>
      <c r="D169" s="29"/>
      <c r="E169" s="29"/>
      <c r="F169" s="29"/>
      <c r="G169" s="29"/>
      <c r="H169" s="29"/>
      <c r="I169" s="29"/>
      <c r="J169" s="29"/>
      <c r="K169" s="29"/>
      <c r="L169" s="29"/>
      <c r="M169" s="29"/>
      <c r="N169" s="854"/>
      <c r="O169" s="29"/>
      <c r="P169" s="29"/>
      <c r="Q169" s="29"/>
      <c r="R169" s="29"/>
      <c r="S169" s="438">
        <v>0</v>
      </c>
      <c r="T169" s="438">
        <v>0</v>
      </c>
      <c r="U169" s="438">
        <v>0</v>
      </c>
      <c r="V169" s="438">
        <v>0</v>
      </c>
      <c r="W169" s="438">
        <v>0</v>
      </c>
      <c r="X169" s="438">
        <v>0</v>
      </c>
      <c r="Y169" s="438">
        <v>0</v>
      </c>
      <c r="Z169" s="438">
        <v>0</v>
      </c>
      <c r="AA169" s="438">
        <v>0</v>
      </c>
      <c r="AB169" s="282">
        <v>0</v>
      </c>
      <c r="AC169" s="282">
        <v>0</v>
      </c>
      <c r="AD169" s="282">
        <v>0</v>
      </c>
      <c r="AE169" s="282">
        <v>0</v>
      </c>
      <c r="AF169" s="860">
        <v>0</v>
      </c>
      <c r="AG169" s="860"/>
      <c r="AI169" s="112"/>
      <c r="AJ169" s="29"/>
      <c r="AK169" s="29"/>
      <c r="AL169" s="29"/>
    </row>
    <row r="170" spans="1:38">
      <c r="A170" s="853" t="s">
        <v>57</v>
      </c>
      <c r="B170" s="29"/>
      <c r="C170" s="29"/>
      <c r="D170" s="29"/>
      <c r="E170" s="29"/>
      <c r="F170" s="29"/>
      <c r="G170" s="29"/>
      <c r="H170" s="29"/>
      <c r="I170" s="29"/>
      <c r="J170" s="29"/>
      <c r="K170" s="29"/>
      <c r="L170" s="29"/>
      <c r="M170" s="29"/>
      <c r="N170" s="854"/>
      <c r="O170" s="29"/>
      <c r="P170" s="29"/>
      <c r="Q170" s="29"/>
      <c r="R170" s="29"/>
      <c r="S170" s="438">
        <v>3.22</v>
      </c>
      <c r="T170" s="438">
        <v>3.76</v>
      </c>
      <c r="U170" s="438">
        <v>4.3499999999999996</v>
      </c>
      <c r="V170" s="438">
        <v>4.1710000000000003</v>
      </c>
      <c r="W170" s="438">
        <v>3.9169999999999998</v>
      </c>
      <c r="X170" s="438">
        <v>3.4860000000000002</v>
      </c>
      <c r="Y170" s="438">
        <v>3.3420000000000001</v>
      </c>
      <c r="Z170" s="438">
        <v>3.395</v>
      </c>
      <c r="AA170" s="438">
        <v>3.9350000000000001</v>
      </c>
      <c r="AB170" s="282">
        <v>0</v>
      </c>
      <c r="AC170" s="282">
        <v>0</v>
      </c>
      <c r="AD170" s="282">
        <v>0</v>
      </c>
      <c r="AE170" s="282">
        <v>0</v>
      </c>
      <c r="AF170" s="860">
        <v>0</v>
      </c>
      <c r="AG170" s="860"/>
      <c r="AI170" s="112"/>
      <c r="AJ170" s="29"/>
      <c r="AK170" s="29"/>
      <c r="AL170" s="29"/>
    </row>
    <row r="171" spans="1:38">
      <c r="A171" s="853" t="s">
        <v>59</v>
      </c>
      <c r="B171" s="29"/>
      <c r="C171" s="29"/>
      <c r="D171" s="29"/>
      <c r="E171" s="29"/>
      <c r="F171" s="29"/>
      <c r="G171" s="29"/>
      <c r="H171" s="29"/>
      <c r="I171" s="29"/>
      <c r="J171" s="29"/>
      <c r="K171" s="29"/>
      <c r="L171" s="29"/>
      <c r="M171" s="29"/>
      <c r="N171" s="854"/>
      <c r="O171" s="29"/>
      <c r="P171" s="29"/>
      <c r="Q171" s="29"/>
      <c r="R171" s="29"/>
      <c r="S171" s="438">
        <v>0</v>
      </c>
      <c r="T171" s="438">
        <v>0</v>
      </c>
      <c r="U171" s="438">
        <v>0</v>
      </c>
      <c r="V171" s="438">
        <v>0</v>
      </c>
      <c r="W171" s="438">
        <v>0</v>
      </c>
      <c r="X171" s="438">
        <v>0</v>
      </c>
      <c r="Y171" s="438">
        <v>0</v>
      </c>
      <c r="Z171" s="438">
        <v>0</v>
      </c>
      <c r="AA171" s="438">
        <v>0</v>
      </c>
      <c r="AB171" s="282">
        <v>0</v>
      </c>
      <c r="AC171" s="282">
        <v>0</v>
      </c>
      <c r="AD171" s="282">
        <v>0</v>
      </c>
      <c r="AE171" s="282">
        <v>0</v>
      </c>
      <c r="AF171" s="860">
        <v>0</v>
      </c>
      <c r="AG171" s="860"/>
      <c r="AI171" s="112"/>
      <c r="AJ171" s="29"/>
      <c r="AK171" s="29"/>
      <c r="AL171" s="29"/>
    </row>
    <row r="172" spans="1:38">
      <c r="A172" s="856" t="s">
        <v>796</v>
      </c>
      <c r="B172" s="220"/>
      <c r="C172" s="220"/>
      <c r="D172" s="220"/>
      <c r="E172" s="220"/>
      <c r="F172" s="220"/>
      <c r="G172" s="220"/>
      <c r="H172" s="220"/>
      <c r="I172" s="220"/>
      <c r="J172" s="220"/>
      <c r="K172" s="220"/>
      <c r="L172" s="220"/>
      <c r="M172" s="220"/>
      <c r="N172" s="220"/>
      <c r="O172" s="220"/>
      <c r="P172" s="220"/>
      <c r="Q172" s="220"/>
      <c r="R172" s="220"/>
      <c r="S172" s="220">
        <v>107.4</v>
      </c>
      <c r="T172" s="220">
        <v>125.4</v>
      </c>
      <c r="U172" s="220">
        <v>145</v>
      </c>
      <c r="V172" s="220">
        <v>139.03199999999998</v>
      </c>
      <c r="W172" s="419">
        <v>130.56199999999998</v>
      </c>
      <c r="X172" s="419">
        <v>116.20100000000001</v>
      </c>
      <c r="Y172" s="419">
        <v>111.396</v>
      </c>
      <c r="Z172" s="419">
        <v>113.158</v>
      </c>
      <c r="AA172" s="419">
        <v>131.15899999999999</v>
      </c>
      <c r="AB172" s="419">
        <v>126.80500000000001</v>
      </c>
      <c r="AC172" s="419">
        <v>121.25800000000001</v>
      </c>
      <c r="AD172" s="419">
        <v>142.619</v>
      </c>
      <c r="AE172" s="419">
        <v>151.108</v>
      </c>
      <c r="AF172" s="862">
        <v>184.38100000000003</v>
      </c>
      <c r="AG172" s="862">
        <v>192.322</v>
      </c>
      <c r="AI172" s="29"/>
      <c r="AJ172" s="29"/>
      <c r="AK172" s="29"/>
      <c r="AL172" s="29"/>
    </row>
    <row r="173" spans="1:38" s="221" customFormat="1">
      <c r="A173" s="230"/>
      <c r="B173" s="230"/>
      <c r="C173" s="230"/>
      <c r="D173" s="230"/>
      <c r="E173" s="230"/>
      <c r="F173" s="230"/>
      <c r="G173" s="230"/>
      <c r="H173" s="230"/>
      <c r="I173" s="230"/>
      <c r="J173" s="230"/>
      <c r="K173" s="230"/>
      <c r="L173" s="230"/>
      <c r="M173" s="230"/>
      <c r="N173" s="230"/>
      <c r="O173" s="230"/>
      <c r="P173" s="230"/>
      <c r="Q173" s="117"/>
      <c r="R173" s="230"/>
      <c r="S173" s="230"/>
      <c r="T173" s="230"/>
      <c r="U173" s="230"/>
      <c r="V173" s="230"/>
      <c r="W173" s="230"/>
      <c r="X173" s="230"/>
      <c r="AI173" s="19"/>
      <c r="AJ173" s="19"/>
      <c r="AK173" s="19"/>
      <c r="AL173" s="29"/>
    </row>
    <row r="174" spans="1:38">
      <c r="A174" s="707" t="s">
        <v>795</v>
      </c>
      <c r="B174" s="324" t="s">
        <v>1</v>
      </c>
      <c r="C174" s="324" t="s">
        <v>2</v>
      </c>
      <c r="D174" s="324" t="s">
        <v>3</v>
      </c>
      <c r="E174" s="324" t="s">
        <v>4</v>
      </c>
      <c r="F174" s="324" t="s">
        <v>5</v>
      </c>
      <c r="G174" s="324" t="s">
        <v>6</v>
      </c>
      <c r="H174" s="324" t="s">
        <v>7</v>
      </c>
      <c r="I174" s="324" t="s">
        <v>8</v>
      </c>
      <c r="J174" s="324" t="s">
        <v>9</v>
      </c>
      <c r="K174" s="324" t="s">
        <v>10</v>
      </c>
      <c r="L174" s="324" t="s">
        <v>11</v>
      </c>
      <c r="M174" s="324" t="s">
        <v>12</v>
      </c>
      <c r="N174" s="324" t="s">
        <v>13</v>
      </c>
      <c r="O174" s="324" t="s">
        <v>14</v>
      </c>
      <c r="P174" s="324" t="s">
        <v>15</v>
      </c>
      <c r="Q174" s="328" t="s">
        <v>16</v>
      </c>
      <c r="R174" s="324" t="s">
        <v>17</v>
      </c>
      <c r="S174" s="324" t="s">
        <v>18</v>
      </c>
      <c r="T174" s="324" t="s">
        <v>19</v>
      </c>
      <c r="U174" s="324" t="s">
        <v>20</v>
      </c>
      <c r="V174" s="324" t="s">
        <v>21</v>
      </c>
      <c r="W174" s="324" t="s">
        <v>22</v>
      </c>
      <c r="X174" s="324" t="s">
        <v>23</v>
      </c>
      <c r="Y174" s="324" t="s">
        <v>24</v>
      </c>
      <c r="Z174" s="324" t="s">
        <v>25</v>
      </c>
      <c r="AA174" s="324" t="s">
        <v>26</v>
      </c>
      <c r="AB174" s="324" t="s">
        <v>27</v>
      </c>
      <c r="AC174" s="324" t="s">
        <v>62</v>
      </c>
      <c r="AD174" s="324" t="s">
        <v>63</v>
      </c>
      <c r="AE174" s="324" t="s">
        <v>938</v>
      </c>
      <c r="AF174" s="684" t="s">
        <v>3968</v>
      </c>
      <c r="AG174" s="684" t="s">
        <v>3969</v>
      </c>
      <c r="AH174" s="221"/>
      <c r="AI174" s="843" t="s">
        <v>28</v>
      </c>
      <c r="AJ174" s="29"/>
      <c r="AK174" s="29"/>
      <c r="AL174" s="29"/>
    </row>
    <row r="175" spans="1:38" ht="12" customHeight="1">
      <c r="A175" s="807" t="s">
        <v>31</v>
      </c>
      <c r="B175" s="29"/>
      <c r="C175" s="29"/>
      <c r="D175" s="29"/>
      <c r="E175" s="29"/>
      <c r="F175" s="29"/>
      <c r="G175" s="29"/>
      <c r="H175" s="29"/>
      <c r="I175" s="29"/>
      <c r="J175" s="29"/>
      <c r="K175" s="29"/>
      <c r="L175" s="29"/>
      <c r="M175" s="29"/>
      <c r="N175" s="152"/>
      <c r="O175" s="29"/>
      <c r="P175" s="29"/>
      <c r="Q175" s="29"/>
      <c r="R175" s="29"/>
      <c r="S175" s="438">
        <v>14.28746982</v>
      </c>
      <c r="T175" s="438">
        <v>22.493839649999998</v>
      </c>
      <c r="U175" s="438">
        <v>27.664065479999998</v>
      </c>
      <c r="V175" s="438">
        <v>39.145995569999997</v>
      </c>
      <c r="W175" s="438">
        <v>39.504106449999995</v>
      </c>
      <c r="X175" s="438">
        <v>38.842383499999997</v>
      </c>
      <c r="Y175" s="438">
        <v>102.47696046000002</v>
      </c>
      <c r="Z175" s="438">
        <v>97.580691121170005</v>
      </c>
      <c r="AA175" s="438">
        <v>46.678907915559996</v>
      </c>
      <c r="AB175" s="438">
        <v>46.946792609479992</v>
      </c>
      <c r="AC175" s="438">
        <v>0</v>
      </c>
      <c r="AD175" s="438">
        <v>0</v>
      </c>
      <c r="AE175" s="438">
        <v>0</v>
      </c>
      <c r="AF175" s="860">
        <v>0</v>
      </c>
      <c r="AG175" s="860">
        <v>0</v>
      </c>
      <c r="AH175" s="221"/>
      <c r="AI175" s="999" t="s">
        <v>7199</v>
      </c>
      <c r="AJ175" s="29"/>
      <c r="AK175" s="29"/>
      <c r="AL175" s="29"/>
    </row>
    <row r="176" spans="1:38">
      <c r="A176" s="807" t="s">
        <v>34</v>
      </c>
      <c r="B176" s="29"/>
      <c r="C176" s="29"/>
      <c r="D176" s="29"/>
      <c r="E176" s="29"/>
      <c r="F176" s="29"/>
      <c r="G176" s="29"/>
      <c r="H176" s="29"/>
      <c r="I176" s="29"/>
      <c r="J176" s="29"/>
      <c r="K176" s="29"/>
      <c r="L176" s="29"/>
      <c r="M176" s="29"/>
      <c r="N176" s="152"/>
      <c r="O176" s="29"/>
      <c r="P176" s="29"/>
      <c r="Q176" s="29"/>
      <c r="R176" s="29"/>
      <c r="S176" s="438">
        <v>22.031513009999998</v>
      </c>
      <c r="T176" s="438">
        <v>22.562380650000001</v>
      </c>
      <c r="U176" s="438">
        <v>27.748360680000001</v>
      </c>
      <c r="V176" s="438">
        <v>39.265277370000007</v>
      </c>
      <c r="W176" s="438">
        <v>39.624479450000003</v>
      </c>
      <c r="X176" s="438">
        <v>45.772758549999999</v>
      </c>
      <c r="Y176" s="438">
        <v>86.260043610000011</v>
      </c>
      <c r="Z176" s="438">
        <v>112.86461710119001</v>
      </c>
      <c r="AA176" s="438">
        <v>104.00271484724</v>
      </c>
      <c r="AB176" s="438">
        <v>104.59957404292</v>
      </c>
      <c r="AC176" s="438">
        <v>35.158640626478807</v>
      </c>
      <c r="AD176" s="438">
        <v>33.235527062635661</v>
      </c>
      <c r="AE176" s="438">
        <v>32.443006924503166</v>
      </c>
      <c r="AF176" s="860">
        <v>26.378435596652125</v>
      </c>
      <c r="AG176" s="860">
        <v>25.77630520663627</v>
      </c>
      <c r="AI176" s="999"/>
      <c r="AJ176" s="29"/>
      <c r="AK176" s="29"/>
      <c r="AL176" s="29"/>
    </row>
    <row r="177" spans="1:38">
      <c r="A177" s="807" t="s">
        <v>37</v>
      </c>
      <c r="B177" s="29"/>
      <c r="C177" s="29"/>
      <c r="D177" s="29"/>
      <c r="E177" s="29"/>
      <c r="F177" s="29"/>
      <c r="G177" s="29"/>
      <c r="H177" s="29"/>
      <c r="I177" s="29"/>
      <c r="J177" s="29"/>
      <c r="K177" s="29"/>
      <c r="L177" s="29"/>
      <c r="M177" s="29"/>
      <c r="N177" s="152"/>
      <c r="O177" s="29"/>
      <c r="P177" s="29"/>
      <c r="Q177" s="29"/>
      <c r="R177" s="29"/>
      <c r="S177" s="438">
        <v>0</v>
      </c>
      <c r="T177" s="438">
        <v>0</v>
      </c>
      <c r="U177" s="438">
        <v>0</v>
      </c>
      <c r="V177" s="438">
        <v>0</v>
      </c>
      <c r="W177" s="438">
        <v>0</v>
      </c>
      <c r="X177" s="438">
        <v>0</v>
      </c>
      <c r="Y177" s="438">
        <v>0</v>
      </c>
      <c r="Z177" s="438">
        <v>0</v>
      </c>
      <c r="AA177" s="438">
        <v>0</v>
      </c>
      <c r="AB177" s="438">
        <v>0</v>
      </c>
      <c r="AC177" s="438">
        <v>0</v>
      </c>
      <c r="AD177" s="438">
        <v>0</v>
      </c>
      <c r="AE177" s="438">
        <v>0</v>
      </c>
      <c r="AF177" s="860">
        <v>0</v>
      </c>
      <c r="AG177" s="860">
        <v>0</v>
      </c>
      <c r="AI177" s="999"/>
      <c r="AJ177" s="29"/>
      <c r="AK177" s="29"/>
      <c r="AL177" s="29"/>
    </row>
    <row r="178" spans="1:38">
      <c r="A178" s="807" t="s">
        <v>39</v>
      </c>
      <c r="B178" s="29"/>
      <c r="C178" s="29"/>
      <c r="D178" s="29"/>
      <c r="E178" s="29"/>
      <c r="F178" s="29"/>
      <c r="G178" s="29"/>
      <c r="H178" s="29"/>
      <c r="I178" s="29"/>
      <c r="J178" s="29"/>
      <c r="K178" s="29"/>
      <c r="L178" s="29"/>
      <c r="M178" s="29"/>
      <c r="N178" s="152"/>
      <c r="O178" s="29"/>
      <c r="P178" s="29"/>
      <c r="Q178" s="29"/>
      <c r="R178" s="29"/>
      <c r="S178" s="438">
        <v>57.450643380000002</v>
      </c>
      <c r="T178" s="438">
        <v>54.540083699999997</v>
      </c>
      <c r="U178" s="438">
        <v>67.076162639999993</v>
      </c>
      <c r="V178" s="438">
        <v>94.916026259999995</v>
      </c>
      <c r="W178" s="438">
        <v>95.784326099999987</v>
      </c>
      <c r="X178" s="438">
        <v>223.12586540000001</v>
      </c>
      <c r="Y178" s="438">
        <v>392.50708002000005</v>
      </c>
      <c r="Z178" s="438">
        <v>327.76390410869999</v>
      </c>
      <c r="AA178" s="438">
        <v>327.94291674959999</v>
      </c>
      <c r="AB178" s="438">
        <v>329.82494209679999</v>
      </c>
      <c r="AC178" s="438">
        <v>211.09678406394474</v>
      </c>
      <c r="AD178" s="438">
        <v>180.40743631680496</v>
      </c>
      <c r="AE178" s="438">
        <v>176.1055178883573</v>
      </c>
      <c r="AF178" s="860">
        <v>106.82557601320151</v>
      </c>
      <c r="AG178" s="860">
        <v>104.38710973218137</v>
      </c>
      <c r="AI178" s="999"/>
      <c r="AJ178" s="29"/>
      <c r="AK178" s="29"/>
      <c r="AL178" s="29"/>
    </row>
    <row r="179" spans="1:38">
      <c r="A179" s="807" t="s">
        <v>41</v>
      </c>
      <c r="B179" s="29"/>
      <c r="C179" s="29"/>
      <c r="D179" s="29"/>
      <c r="E179" s="29"/>
      <c r="F179" s="29"/>
      <c r="G179" s="29"/>
      <c r="H179" s="29"/>
      <c r="I179" s="29"/>
      <c r="J179" s="29"/>
      <c r="K179" s="29"/>
      <c r="L179" s="29"/>
      <c r="M179" s="29"/>
      <c r="N179" s="152"/>
      <c r="O179" s="29"/>
      <c r="P179" s="29"/>
      <c r="Q179" s="29"/>
      <c r="R179" s="29"/>
      <c r="S179" s="438">
        <v>111.93295230000001</v>
      </c>
      <c r="T179" s="438">
        <v>133.393248</v>
      </c>
      <c r="U179" s="438">
        <v>164.0537856</v>
      </c>
      <c r="V179" s="438">
        <v>232.1440704</v>
      </c>
      <c r="W179" s="438">
        <v>234.26774399999999</v>
      </c>
      <c r="X179" s="438">
        <v>240.28865300000001</v>
      </c>
      <c r="Y179" s="438">
        <v>393.81586992000001</v>
      </c>
      <c r="Z179" s="438">
        <v>403.66303594710001</v>
      </c>
      <c r="AA179" s="438">
        <v>357.30650132319994</v>
      </c>
      <c r="AB179" s="438">
        <v>359.35704078559996</v>
      </c>
      <c r="AC179" s="438">
        <v>363.30149107144126</v>
      </c>
      <c r="AD179" s="438">
        <v>303.5556323983966</v>
      </c>
      <c r="AE179" s="438">
        <v>296.31717485066798</v>
      </c>
      <c r="AF179" s="860">
        <v>174.52232144009437</v>
      </c>
      <c r="AG179" s="860">
        <v>170.53856762383191</v>
      </c>
      <c r="AI179" s="999"/>
      <c r="AJ179" s="29"/>
      <c r="AK179" s="29"/>
      <c r="AL179" s="29"/>
    </row>
    <row r="180" spans="1:38">
      <c r="A180" s="807" t="s">
        <v>43</v>
      </c>
      <c r="B180" s="29"/>
      <c r="C180" s="29"/>
      <c r="D180" s="29"/>
      <c r="E180" s="29"/>
      <c r="F180" s="29"/>
      <c r="G180" s="29"/>
      <c r="H180" s="29"/>
      <c r="I180" s="29"/>
      <c r="J180" s="29"/>
      <c r="K180" s="29"/>
      <c r="L180" s="29"/>
      <c r="M180" s="29"/>
      <c r="N180" s="152"/>
      <c r="O180" s="29"/>
      <c r="P180" s="29"/>
      <c r="Q180" s="29"/>
      <c r="R180" s="29"/>
      <c r="S180" s="438">
        <v>470.41083960000009</v>
      </c>
      <c r="T180" s="438">
        <v>520.71331349999991</v>
      </c>
      <c r="U180" s="438">
        <v>640.39965719999987</v>
      </c>
      <c r="V180" s="438">
        <v>906.19660229999988</v>
      </c>
      <c r="W180" s="438">
        <v>914.48656549999987</v>
      </c>
      <c r="X180" s="438">
        <v>977.23090135000007</v>
      </c>
      <c r="Y180" s="438">
        <v>1391.9524841700002</v>
      </c>
      <c r="Z180" s="438">
        <v>1243.0564772709999</v>
      </c>
      <c r="AA180" s="438">
        <v>1193.1742643168</v>
      </c>
      <c r="AB180" s="438">
        <v>1200.0217493343998</v>
      </c>
      <c r="AC180" s="438">
        <v>1406.4500990157806</v>
      </c>
      <c r="AD180" s="438">
        <v>1367.34072764712</v>
      </c>
      <c r="AE180" s="438">
        <v>1334.7357065109472</v>
      </c>
      <c r="AF180" s="860">
        <v>1068.1528057876633</v>
      </c>
      <c r="AG180" s="860">
        <v>1043.7704930766288</v>
      </c>
      <c r="AI180" s="999"/>
      <c r="AJ180" s="29"/>
      <c r="AK180" s="29"/>
      <c r="AL180" s="29"/>
    </row>
    <row r="181" spans="1:38">
      <c r="A181" s="807" t="s">
        <v>45</v>
      </c>
      <c r="B181" s="29"/>
      <c r="C181" s="29"/>
      <c r="D181" s="29"/>
      <c r="E181" s="29"/>
      <c r="F181" s="29"/>
      <c r="G181" s="29"/>
      <c r="H181" s="29"/>
      <c r="I181" s="29"/>
      <c r="J181" s="29"/>
      <c r="K181" s="29"/>
      <c r="L181" s="29"/>
      <c r="M181" s="29"/>
      <c r="N181" s="152"/>
      <c r="O181" s="29"/>
      <c r="P181" s="29"/>
      <c r="Q181" s="29"/>
      <c r="R181" s="29"/>
      <c r="S181" s="438">
        <v>30.478840080000005</v>
      </c>
      <c r="T181" s="438">
        <v>33.566145750000004</v>
      </c>
      <c r="U181" s="438">
        <v>41.281349400000003</v>
      </c>
      <c r="V181" s="438">
        <v>58.415113350000006</v>
      </c>
      <c r="W181" s="438">
        <v>58.949499750000001</v>
      </c>
      <c r="X181" s="438">
        <v>52.522843299999998</v>
      </c>
      <c r="Y181" s="438">
        <v>77.65952274</v>
      </c>
      <c r="Z181" s="438">
        <v>80.245672450959987</v>
      </c>
      <c r="AA181" s="438">
        <v>80.418664589239995</v>
      </c>
      <c r="AB181" s="438">
        <v>80.880177728919989</v>
      </c>
      <c r="AC181" s="438">
        <v>86.718769256934621</v>
      </c>
      <c r="AD181" s="438">
        <v>109.85847048286158</v>
      </c>
      <c r="AE181" s="438">
        <v>107.23883246604845</v>
      </c>
      <c r="AF181" s="860">
        <v>105.08684646176846</v>
      </c>
      <c r="AG181" s="860">
        <v>102.68806949056733</v>
      </c>
      <c r="AI181" s="999"/>
      <c r="AJ181" s="29"/>
      <c r="AK181" s="29"/>
      <c r="AL181" s="29"/>
    </row>
    <row r="182" spans="1:38">
      <c r="A182" s="807" t="s">
        <v>47</v>
      </c>
      <c r="B182" s="29"/>
      <c r="C182" s="29"/>
      <c r="D182" s="29"/>
      <c r="E182" s="29"/>
      <c r="F182" s="29"/>
      <c r="G182" s="29"/>
      <c r="H182" s="29"/>
      <c r="I182" s="29"/>
      <c r="J182" s="29"/>
      <c r="K182" s="29"/>
      <c r="L182" s="29"/>
      <c r="M182" s="29"/>
      <c r="N182" s="152"/>
      <c r="O182" s="29"/>
      <c r="P182" s="29"/>
      <c r="Q182" s="29"/>
      <c r="R182" s="29"/>
      <c r="S182" s="438">
        <v>20.224963979999998</v>
      </c>
      <c r="T182" s="438">
        <v>20.221564799999999</v>
      </c>
      <c r="U182" s="438">
        <v>24.869506560000001</v>
      </c>
      <c r="V182" s="438">
        <v>35.191559040000001</v>
      </c>
      <c r="W182" s="438">
        <v>35.513494399999999</v>
      </c>
      <c r="X182" s="438">
        <v>35.341882650000002</v>
      </c>
      <c r="Y182" s="438">
        <v>49.614765569999996</v>
      </c>
      <c r="Z182" s="438">
        <v>67.563526518710006</v>
      </c>
      <c r="AA182" s="438">
        <v>68.443524289359999</v>
      </c>
      <c r="AB182" s="438">
        <v>68.836313524879998</v>
      </c>
      <c r="AC182" s="438">
        <v>72.024868838613287</v>
      </c>
      <c r="AD182" s="438">
        <v>86.400035990461035</v>
      </c>
      <c r="AE182" s="438">
        <v>84.339777751475779</v>
      </c>
      <c r="AF182" s="860">
        <v>88.797071449053334</v>
      </c>
      <c r="AG182" s="860">
        <v>86.770134898249296</v>
      </c>
      <c r="AI182" s="999"/>
      <c r="AJ182" s="29"/>
      <c r="AK182" s="29"/>
      <c r="AL182" s="29"/>
    </row>
    <row r="183" spans="1:38">
      <c r="A183" s="807" t="s">
        <v>49</v>
      </c>
      <c r="B183" s="29"/>
      <c r="C183" s="29"/>
      <c r="D183" s="29"/>
      <c r="E183" s="29"/>
      <c r="F183" s="29"/>
      <c r="G183" s="29"/>
      <c r="H183" s="29"/>
      <c r="I183" s="29"/>
      <c r="J183" s="29"/>
      <c r="K183" s="29"/>
      <c r="L183" s="29"/>
      <c r="M183" s="29"/>
      <c r="N183" s="152"/>
      <c r="O183" s="29"/>
      <c r="P183" s="29"/>
      <c r="Q183" s="29"/>
      <c r="R183" s="29"/>
      <c r="S183" s="438">
        <v>1.4374694100000001</v>
      </c>
      <c r="T183" s="438">
        <v>1.7867895</v>
      </c>
      <c r="U183" s="438">
        <v>2.1974844</v>
      </c>
      <c r="V183" s="438">
        <v>3.1095470999999999</v>
      </c>
      <c r="W183" s="438">
        <v>3.1379934999999999</v>
      </c>
      <c r="X183" s="438">
        <v>3.2846414000000004</v>
      </c>
      <c r="Y183" s="438">
        <v>6.72964362</v>
      </c>
      <c r="Z183" s="438">
        <v>7.9374623874099992</v>
      </c>
      <c r="AA183" s="438">
        <v>7.1149316986800004</v>
      </c>
      <c r="AB183" s="438">
        <v>7.1557634444400007</v>
      </c>
      <c r="AC183" s="438">
        <v>8.7750430345583137</v>
      </c>
      <c r="AD183" s="438">
        <v>15.796686787336217</v>
      </c>
      <c r="AE183" s="438">
        <v>15.420005762505715</v>
      </c>
      <c r="AF183" s="860">
        <v>15.405702473519741</v>
      </c>
      <c r="AG183" s="860">
        <v>15.054042436484565</v>
      </c>
      <c r="AI183" s="999"/>
      <c r="AJ183" s="29"/>
      <c r="AK183" s="29"/>
      <c r="AL183" s="29"/>
    </row>
    <row r="184" spans="1:38">
      <c r="A184" s="807" t="s">
        <v>51</v>
      </c>
      <c r="B184" s="29"/>
      <c r="C184" s="29"/>
      <c r="D184" s="29"/>
      <c r="E184" s="29"/>
      <c r="F184" s="29"/>
      <c r="G184" s="29"/>
      <c r="H184" s="29"/>
      <c r="I184" s="29"/>
      <c r="J184" s="29"/>
      <c r="K184" s="29"/>
      <c r="L184" s="29"/>
      <c r="M184" s="29"/>
      <c r="N184" s="152"/>
      <c r="O184" s="29"/>
      <c r="P184" s="29"/>
      <c r="Q184" s="29"/>
      <c r="R184" s="29"/>
      <c r="S184" s="438">
        <v>56.995075020000002</v>
      </c>
      <c r="T184" s="438">
        <v>78.770995499999998</v>
      </c>
      <c r="U184" s="438">
        <v>96.876567599999987</v>
      </c>
      <c r="V184" s="438">
        <v>137.08504589999998</v>
      </c>
      <c r="W184" s="438">
        <v>138.3391115</v>
      </c>
      <c r="X184" s="438">
        <v>44.397215950000003</v>
      </c>
      <c r="Y184" s="438">
        <v>76.195728000000003</v>
      </c>
      <c r="Z184" s="438">
        <v>76.817595082010001</v>
      </c>
      <c r="AA184" s="438">
        <v>75.921092820840002</v>
      </c>
      <c r="AB184" s="438">
        <v>76.356794931720003</v>
      </c>
      <c r="AC184" s="438">
        <v>0.30295908777761782</v>
      </c>
      <c r="AD184" s="438">
        <v>0.87153554012933754</v>
      </c>
      <c r="AE184" s="438">
        <v>0.85075327706039428</v>
      </c>
      <c r="AF184" s="860">
        <v>8.898814877962738E-2</v>
      </c>
      <c r="AG184" s="860">
        <v>8.6956850580189551E-2</v>
      </c>
      <c r="AI184" s="999"/>
      <c r="AJ184" s="29"/>
      <c r="AK184" s="29"/>
      <c r="AL184" s="29"/>
    </row>
    <row r="185" spans="1:38">
      <c r="A185" s="807" t="s">
        <v>53</v>
      </c>
      <c r="B185" s="29"/>
      <c r="C185" s="29"/>
      <c r="D185" s="29"/>
      <c r="E185" s="29"/>
      <c r="F185" s="29"/>
      <c r="G185" s="29"/>
      <c r="H185" s="29"/>
      <c r="I185" s="29"/>
      <c r="J185" s="29"/>
      <c r="K185" s="29"/>
      <c r="L185" s="29"/>
      <c r="M185" s="29"/>
      <c r="N185" s="152"/>
      <c r="O185" s="29"/>
      <c r="P185" s="29"/>
      <c r="Q185" s="29"/>
      <c r="R185" s="29"/>
      <c r="S185" s="438">
        <v>82.498193310000005</v>
      </c>
      <c r="T185" s="438">
        <v>84.78578985</v>
      </c>
      <c r="U185" s="438">
        <v>104.27386691999999</v>
      </c>
      <c r="V185" s="438">
        <v>147.55258352999999</v>
      </c>
      <c r="W185" s="438">
        <v>148.90240704999999</v>
      </c>
      <c r="X185" s="438">
        <v>196.97310304999999</v>
      </c>
      <c r="Y185" s="438">
        <v>371.96848917</v>
      </c>
      <c r="Z185" s="438">
        <v>503.66632508370003</v>
      </c>
      <c r="AA185" s="438">
        <v>488.06544047760008</v>
      </c>
      <c r="AB185" s="438">
        <v>490.86638992080009</v>
      </c>
      <c r="AC185" s="438">
        <v>598.10940122115642</v>
      </c>
      <c r="AD185" s="438">
        <v>503.49076298769415</v>
      </c>
      <c r="AE185" s="438">
        <v>491.48473798079607</v>
      </c>
      <c r="AF185" s="860">
        <v>447.48568135858312</v>
      </c>
      <c r="AG185" s="860">
        <v>437.27109805413755</v>
      </c>
      <c r="AI185" s="999"/>
      <c r="AJ185" s="29"/>
      <c r="AK185" s="29"/>
      <c r="AL185" s="29"/>
    </row>
    <row r="186" spans="1:38" ht="12.75" customHeight="1">
      <c r="A186" s="807" t="s">
        <v>55</v>
      </c>
      <c r="B186" s="29"/>
      <c r="C186" s="29"/>
      <c r="D186" s="29"/>
      <c r="E186" s="29"/>
      <c r="F186" s="29"/>
      <c r="G186" s="29"/>
      <c r="H186" s="29"/>
      <c r="I186" s="29"/>
      <c r="J186" s="29"/>
      <c r="K186" s="29"/>
      <c r="L186" s="29"/>
      <c r="M186" s="29"/>
      <c r="N186" s="152"/>
      <c r="O186" s="29"/>
      <c r="P186" s="29"/>
      <c r="Q186" s="29"/>
      <c r="R186" s="29"/>
      <c r="S186" s="438">
        <v>0</v>
      </c>
      <c r="T186" s="438">
        <v>0</v>
      </c>
      <c r="U186" s="438">
        <v>0</v>
      </c>
      <c r="V186" s="438">
        <v>0</v>
      </c>
      <c r="W186" s="438">
        <v>0</v>
      </c>
      <c r="X186" s="438">
        <v>0</v>
      </c>
      <c r="Y186" s="438">
        <v>0</v>
      </c>
      <c r="Z186" s="438">
        <v>0</v>
      </c>
      <c r="AA186" s="438">
        <v>0</v>
      </c>
      <c r="AB186" s="438">
        <v>0</v>
      </c>
      <c r="AC186" s="438">
        <v>0</v>
      </c>
      <c r="AD186" s="438">
        <v>0</v>
      </c>
      <c r="AE186" s="438">
        <v>0</v>
      </c>
      <c r="AF186" s="860">
        <v>0</v>
      </c>
      <c r="AG186" s="860">
        <v>0</v>
      </c>
      <c r="AI186" s="999"/>
      <c r="AJ186" s="29"/>
      <c r="AK186" s="29"/>
      <c r="AL186" s="29"/>
    </row>
    <row r="187" spans="1:38">
      <c r="A187" s="807" t="s">
        <v>57</v>
      </c>
      <c r="B187" s="29"/>
      <c r="C187" s="29"/>
      <c r="D187" s="29"/>
      <c r="E187" s="29"/>
      <c r="F187" s="29"/>
      <c r="G187" s="29"/>
      <c r="H187" s="29"/>
      <c r="I187" s="29"/>
      <c r="J187" s="29"/>
      <c r="K187" s="29"/>
      <c r="L187" s="29"/>
      <c r="M187" s="29"/>
      <c r="N187" s="152"/>
      <c r="O187" s="29"/>
      <c r="P187" s="29"/>
      <c r="Q187" s="29"/>
      <c r="R187" s="29"/>
      <c r="S187" s="438">
        <v>0.60419228999999997</v>
      </c>
      <c r="T187" s="438">
        <v>0.52230855000000009</v>
      </c>
      <c r="U187" s="438">
        <v>0.64236156000000011</v>
      </c>
      <c r="V187" s="438">
        <v>0.90897279000000009</v>
      </c>
      <c r="W187" s="438">
        <v>0.91728815000000008</v>
      </c>
      <c r="X187" s="438">
        <v>0.62451619999999997</v>
      </c>
      <c r="Y187" s="438">
        <v>1.7069713200000001</v>
      </c>
      <c r="Z187" s="438">
        <v>2.53341027464</v>
      </c>
      <c r="AA187" s="438">
        <v>2.9020321831600002</v>
      </c>
      <c r="AB187" s="438">
        <v>2.91868660028</v>
      </c>
      <c r="AC187" s="438">
        <v>6.7315693703762207</v>
      </c>
      <c r="AD187" s="438">
        <v>7.0245652403766501</v>
      </c>
      <c r="AE187" s="438">
        <v>6.8570604674229303</v>
      </c>
      <c r="AF187" s="860">
        <v>3.078495569170776</v>
      </c>
      <c r="AG187" s="860">
        <v>3.0082239364602241</v>
      </c>
      <c r="AI187" s="999"/>
      <c r="AJ187" s="29"/>
      <c r="AK187" s="29"/>
      <c r="AL187" s="29"/>
    </row>
    <row r="188" spans="1:38">
      <c r="A188" s="807" t="s">
        <v>59</v>
      </c>
      <c r="B188" s="29"/>
      <c r="C188" s="29"/>
      <c r="D188" s="29"/>
      <c r="E188" s="29"/>
      <c r="F188" s="29"/>
      <c r="G188" s="29"/>
      <c r="H188" s="29"/>
      <c r="I188" s="29"/>
      <c r="J188" s="29"/>
      <c r="K188" s="29"/>
      <c r="L188" s="29"/>
      <c r="M188" s="29"/>
      <c r="N188" s="152"/>
      <c r="O188" s="29"/>
      <c r="P188" s="29"/>
      <c r="Q188" s="29"/>
      <c r="R188" s="29"/>
      <c r="S188" s="438">
        <v>28.647758100000001</v>
      </c>
      <c r="T188" s="438">
        <v>31.643490300000003</v>
      </c>
      <c r="U188" s="438">
        <v>38.916770160000006</v>
      </c>
      <c r="V188" s="438">
        <v>55.069118940000003</v>
      </c>
      <c r="W188" s="438">
        <v>55.572895900000006</v>
      </c>
      <c r="X188" s="438">
        <v>36.594856650000004</v>
      </c>
      <c r="Y188" s="438">
        <v>46.112441400000002</v>
      </c>
      <c r="Z188" s="438">
        <v>39.30728268304</v>
      </c>
      <c r="AA188" s="438">
        <v>36.029009151159997</v>
      </c>
      <c r="AB188" s="438">
        <v>36.23577534428</v>
      </c>
      <c r="AC188" s="438">
        <v>30.330374412938106</v>
      </c>
      <c r="AD188" s="438">
        <v>34.018339219538575</v>
      </c>
      <c r="AE188" s="438">
        <v>33.207152478118843</v>
      </c>
      <c r="AF188" s="860">
        <v>23.177952106862612</v>
      </c>
      <c r="AG188" s="860">
        <v>22.648877920839038</v>
      </c>
      <c r="AI188" s="999"/>
      <c r="AJ188" s="29"/>
      <c r="AK188" s="29"/>
      <c r="AL188" s="29"/>
    </row>
    <row r="189" spans="1:38">
      <c r="A189" s="839" t="s">
        <v>794</v>
      </c>
      <c r="B189" s="220"/>
      <c r="C189" s="220"/>
      <c r="D189" s="220"/>
      <c r="E189" s="220"/>
      <c r="F189" s="220"/>
      <c r="G189" s="220"/>
      <c r="H189" s="220"/>
      <c r="I189" s="220"/>
      <c r="J189" s="220"/>
      <c r="K189" s="220"/>
      <c r="L189" s="220"/>
      <c r="M189" s="220"/>
      <c r="N189" s="220"/>
      <c r="O189" s="220"/>
      <c r="P189" s="220"/>
      <c r="Q189" s="220"/>
      <c r="R189" s="220"/>
      <c r="S189" s="220">
        <v>896.99991030000024</v>
      </c>
      <c r="T189" s="220">
        <v>1004.9999497500002</v>
      </c>
      <c r="U189" s="220">
        <v>1235.9999381999996</v>
      </c>
      <c r="V189" s="220">
        <v>1748.9999125499999</v>
      </c>
      <c r="W189" s="419">
        <v>1764.9999117499999</v>
      </c>
      <c r="X189" s="419">
        <v>1894.9996210000002</v>
      </c>
      <c r="Y189" s="419">
        <v>2997.0000000000005</v>
      </c>
      <c r="Z189" s="596">
        <v>2963.00000002963</v>
      </c>
      <c r="AA189" s="596">
        <v>2788.00000036244</v>
      </c>
      <c r="AB189" s="596">
        <v>2804.00000036452</v>
      </c>
      <c r="AC189" s="596">
        <v>2819</v>
      </c>
      <c r="AD189" s="596">
        <v>2641.9997196733543</v>
      </c>
      <c r="AE189" s="596">
        <v>2578.9997263579039</v>
      </c>
      <c r="AF189" s="863">
        <v>2058.9998764053489</v>
      </c>
      <c r="AG189" s="863">
        <v>2011.9998792265967</v>
      </c>
      <c r="AI189" s="329"/>
      <c r="AJ189" s="29"/>
      <c r="AK189" s="29"/>
      <c r="AL189" s="29"/>
    </row>
    <row r="190" spans="1:38">
      <c r="S190" s="45"/>
      <c r="T190" s="45"/>
      <c r="U190" s="45"/>
      <c r="V190" s="45"/>
      <c r="W190" s="45"/>
      <c r="X190" s="45"/>
      <c r="Y190" s="45"/>
      <c r="Z190" s="45"/>
      <c r="AA190" s="45"/>
      <c r="AB190" s="45"/>
      <c r="AC190" s="45"/>
      <c r="AD190" s="45"/>
      <c r="AE190" s="45"/>
      <c r="AH190" s="221"/>
      <c r="AI190" s="29"/>
      <c r="AJ190" s="29"/>
      <c r="AK190" s="29"/>
      <c r="AL190" s="29"/>
    </row>
    <row r="191" spans="1:38" s="306" customFormat="1">
      <c r="A191" s="707" t="s">
        <v>793</v>
      </c>
      <c r="B191" s="324" t="s">
        <v>1</v>
      </c>
      <c r="C191" s="324" t="s">
        <v>2</v>
      </c>
      <c r="D191" s="324" t="s">
        <v>3</v>
      </c>
      <c r="E191" s="324" t="s">
        <v>4</v>
      </c>
      <c r="F191" s="324" t="s">
        <v>5</v>
      </c>
      <c r="G191" s="324" t="s">
        <v>6</v>
      </c>
      <c r="H191" s="324" t="s">
        <v>7</v>
      </c>
      <c r="I191" s="324" t="s">
        <v>8</v>
      </c>
      <c r="J191" s="324" t="s">
        <v>9</v>
      </c>
      <c r="K191" s="324" t="s">
        <v>10</v>
      </c>
      <c r="L191" s="324" t="s">
        <v>11</v>
      </c>
      <c r="M191" s="324" t="s">
        <v>12</v>
      </c>
      <c r="N191" s="324" t="s">
        <v>13</v>
      </c>
      <c r="O191" s="324" t="s">
        <v>14</v>
      </c>
      <c r="P191" s="324" t="s">
        <v>15</v>
      </c>
      <c r="Q191" s="328" t="s">
        <v>16</v>
      </c>
      <c r="R191" s="324" t="s">
        <v>17</v>
      </c>
      <c r="S191" s="324" t="s">
        <v>18</v>
      </c>
      <c r="T191" s="324" t="s">
        <v>19</v>
      </c>
      <c r="U191" s="324" t="s">
        <v>20</v>
      </c>
      <c r="V191" s="324" t="s">
        <v>21</v>
      </c>
      <c r="W191" s="324" t="s">
        <v>22</v>
      </c>
      <c r="X191" s="324" t="s">
        <v>23</v>
      </c>
      <c r="Y191" s="324" t="s">
        <v>24</v>
      </c>
      <c r="Z191" s="324" t="s">
        <v>25</v>
      </c>
      <c r="AA191" s="324" t="s">
        <v>26</v>
      </c>
      <c r="AB191" s="324" t="s">
        <v>27</v>
      </c>
      <c r="AC191" s="324" t="s">
        <v>62</v>
      </c>
      <c r="AD191" s="324" t="s">
        <v>63</v>
      </c>
      <c r="AE191" s="324" t="s">
        <v>938</v>
      </c>
      <c r="AF191" s="684" t="s">
        <v>3968</v>
      </c>
      <c r="AG191" s="684" t="s">
        <v>3969</v>
      </c>
      <c r="AH191" s="221"/>
      <c r="AI191" s="844" t="s">
        <v>28</v>
      </c>
      <c r="AJ191" s="597"/>
      <c r="AK191" s="597"/>
      <c r="AL191" s="597"/>
    </row>
    <row r="192" spans="1:38" s="221" customFormat="1">
      <c r="A192" s="807" t="s">
        <v>31</v>
      </c>
      <c r="B192" s="859"/>
      <c r="C192" s="859"/>
      <c r="D192" s="859"/>
      <c r="E192" s="859"/>
      <c r="F192" s="859"/>
      <c r="G192" s="859"/>
      <c r="H192" s="859"/>
      <c r="I192" s="859"/>
      <c r="J192" s="859"/>
      <c r="K192" s="859"/>
      <c r="L192" s="859"/>
      <c r="M192" s="859"/>
      <c r="N192" s="859"/>
      <c r="O192" s="859"/>
      <c r="P192" s="859"/>
      <c r="Q192" s="859"/>
      <c r="R192" s="859"/>
      <c r="S192" s="859">
        <v>114.99999999999999</v>
      </c>
      <c r="T192" s="859">
        <v>121.29999999999998</v>
      </c>
      <c r="U192" s="859">
        <v>127.5</v>
      </c>
      <c r="V192" s="859">
        <v>143.91800000000001</v>
      </c>
      <c r="W192" s="859">
        <v>296.351</v>
      </c>
      <c r="X192" s="859">
        <v>242.179</v>
      </c>
      <c r="Y192" s="859">
        <v>228.57400000000001</v>
      </c>
      <c r="Z192" s="859">
        <v>252.59199999999998</v>
      </c>
      <c r="AA192" s="859">
        <v>156.50799999999998</v>
      </c>
      <c r="AB192" s="859">
        <v>120.139</v>
      </c>
      <c r="AC192" s="859">
        <v>117.76199999999999</v>
      </c>
      <c r="AD192" s="859">
        <v>111.40899999999999</v>
      </c>
      <c r="AE192" s="859">
        <v>119.27499999999999</v>
      </c>
      <c r="AF192" s="864">
        <v>119.22799999999999</v>
      </c>
      <c r="AG192" s="864">
        <v>130.67000000000002</v>
      </c>
      <c r="AI192" s="29"/>
      <c r="AJ192" s="29"/>
      <c r="AK192" s="29"/>
      <c r="AL192" s="29"/>
    </row>
    <row r="193" spans="1:38" s="221" customFormat="1">
      <c r="A193" s="807" t="s">
        <v>34</v>
      </c>
      <c r="B193" s="859"/>
      <c r="C193" s="859"/>
      <c r="D193" s="859"/>
      <c r="E193" s="859"/>
      <c r="F193" s="859"/>
      <c r="G193" s="859"/>
      <c r="H193" s="859"/>
      <c r="I193" s="859"/>
      <c r="J193" s="859"/>
      <c r="K193" s="859"/>
      <c r="L193" s="859"/>
      <c r="M193" s="859"/>
      <c r="N193" s="859"/>
      <c r="O193" s="859"/>
      <c r="P193" s="859"/>
      <c r="Q193" s="859"/>
      <c r="R193" s="859"/>
      <c r="S193" s="859">
        <v>39.453000000000003</v>
      </c>
      <c r="T193" s="859">
        <v>71.749999999999986</v>
      </c>
      <c r="U193" s="859">
        <v>67.24499999999999</v>
      </c>
      <c r="V193" s="859">
        <v>68.472000000000008</v>
      </c>
      <c r="W193" s="859">
        <v>63.996999999999993</v>
      </c>
      <c r="X193" s="859">
        <v>52.689999999999991</v>
      </c>
      <c r="Y193" s="859">
        <v>52.862999999999985</v>
      </c>
      <c r="Z193" s="859">
        <v>61.631</v>
      </c>
      <c r="AA193" s="859">
        <v>58.933999999999997</v>
      </c>
      <c r="AB193" s="859">
        <v>44.205000000000005</v>
      </c>
      <c r="AC193" s="859">
        <v>52.471999999999994</v>
      </c>
      <c r="AD193" s="859">
        <v>51.224000000000004</v>
      </c>
      <c r="AE193" s="859">
        <v>149.482</v>
      </c>
      <c r="AF193" s="864">
        <v>49.488000000000007</v>
      </c>
      <c r="AG193" s="864">
        <v>53.057000000000002</v>
      </c>
      <c r="AI193" s="29"/>
      <c r="AJ193" s="29"/>
      <c r="AK193" s="29"/>
      <c r="AL193" s="29"/>
    </row>
    <row r="194" spans="1:38" s="221" customFormat="1">
      <c r="A194" s="807" t="s">
        <v>37</v>
      </c>
      <c r="B194" s="859"/>
      <c r="C194" s="859"/>
      <c r="D194" s="859"/>
      <c r="E194" s="859"/>
      <c r="F194" s="859"/>
      <c r="G194" s="859"/>
      <c r="H194" s="859"/>
      <c r="I194" s="859"/>
      <c r="J194" s="859"/>
      <c r="K194" s="859"/>
      <c r="L194" s="859"/>
      <c r="M194" s="859"/>
      <c r="N194" s="859"/>
      <c r="O194" s="859"/>
      <c r="P194" s="859"/>
      <c r="Q194" s="859"/>
      <c r="R194" s="859"/>
      <c r="S194" s="859">
        <v>4.5940000000000003</v>
      </c>
      <c r="T194" s="859">
        <v>4.6989999999999998</v>
      </c>
      <c r="U194" s="859">
        <v>4.7930000000000001</v>
      </c>
      <c r="V194" s="859">
        <v>4.9160000000000004</v>
      </c>
      <c r="W194" s="859">
        <v>59.402000000000001</v>
      </c>
      <c r="X194" s="859">
        <v>61.821999999999996</v>
      </c>
      <c r="Y194" s="859">
        <v>46.638999999999996</v>
      </c>
      <c r="Z194" s="859">
        <v>83.564999999999998</v>
      </c>
      <c r="AA194" s="859">
        <v>26.834</v>
      </c>
      <c r="AB194" s="859">
        <v>43.146000000000001</v>
      </c>
      <c r="AC194" s="859">
        <v>20.304000000000002</v>
      </c>
      <c r="AD194" s="859">
        <v>18.244999999999997</v>
      </c>
      <c r="AE194" s="859">
        <v>15.937999999999999</v>
      </c>
      <c r="AF194" s="864">
        <v>19.48</v>
      </c>
      <c r="AG194" s="864">
        <v>42.8</v>
      </c>
      <c r="AI194" s="29"/>
      <c r="AJ194" s="29"/>
      <c r="AK194" s="29"/>
      <c r="AL194" s="29"/>
    </row>
    <row r="195" spans="1:38" s="221" customFormat="1">
      <c r="A195" s="807" t="s">
        <v>39</v>
      </c>
      <c r="B195" s="859"/>
      <c r="C195" s="859"/>
      <c r="D195" s="859"/>
      <c r="E195" s="859"/>
      <c r="F195" s="859"/>
      <c r="G195" s="859"/>
      <c r="H195" s="859"/>
      <c r="I195" s="859"/>
      <c r="J195" s="859"/>
      <c r="K195" s="859"/>
      <c r="L195" s="859"/>
      <c r="M195" s="859"/>
      <c r="N195" s="859"/>
      <c r="O195" s="859"/>
      <c r="P195" s="859"/>
      <c r="Q195" s="859"/>
      <c r="R195" s="859"/>
      <c r="S195" s="859">
        <v>22</v>
      </c>
      <c r="T195" s="859">
        <v>18.432000000000002</v>
      </c>
      <c r="U195" s="859">
        <v>12.605999999999998</v>
      </c>
      <c r="V195" s="859">
        <v>6.8419999999999996</v>
      </c>
      <c r="W195" s="859">
        <v>6.5299999999999994</v>
      </c>
      <c r="X195" s="859">
        <v>7.9340000000000002</v>
      </c>
      <c r="Y195" s="859">
        <v>9.048</v>
      </c>
      <c r="Z195" s="859">
        <v>10.721812</v>
      </c>
      <c r="AA195" s="859">
        <v>11.703007999999999</v>
      </c>
      <c r="AB195" s="859">
        <v>12.749743920000002</v>
      </c>
      <c r="AC195" s="859">
        <v>9.405198780000001</v>
      </c>
      <c r="AD195" s="859">
        <v>6.6351827000000005</v>
      </c>
      <c r="AE195" s="859">
        <v>7.6888000000000005</v>
      </c>
      <c r="AF195" s="864">
        <v>6.5788760000000002</v>
      </c>
      <c r="AG195" s="864">
        <v>2.5990000000000002</v>
      </c>
      <c r="AI195" s="29"/>
      <c r="AJ195" s="29"/>
      <c r="AK195" s="29"/>
      <c r="AL195" s="29"/>
    </row>
    <row r="196" spans="1:38" s="221" customFormat="1">
      <c r="A196" s="807" t="s">
        <v>41</v>
      </c>
      <c r="B196" s="859"/>
      <c r="C196" s="859"/>
      <c r="D196" s="859"/>
      <c r="E196" s="859"/>
      <c r="F196" s="859"/>
      <c r="G196" s="859"/>
      <c r="H196" s="859"/>
      <c r="I196" s="859"/>
      <c r="J196" s="859"/>
      <c r="K196" s="859"/>
      <c r="L196" s="859"/>
      <c r="M196" s="859"/>
      <c r="N196" s="859"/>
      <c r="O196" s="859"/>
      <c r="P196" s="859"/>
      <c r="Q196" s="859"/>
      <c r="R196" s="859"/>
      <c r="S196" s="859">
        <v>9.2319999999999993</v>
      </c>
      <c r="T196" s="859">
        <v>8.4380000000000006</v>
      </c>
      <c r="U196" s="859">
        <v>24.961500000000001</v>
      </c>
      <c r="V196" s="859">
        <v>111.706</v>
      </c>
      <c r="W196" s="859">
        <v>259.93799999999999</v>
      </c>
      <c r="X196" s="859">
        <v>222.892</v>
      </c>
      <c r="Y196" s="859">
        <v>183.05</v>
      </c>
      <c r="Z196" s="859">
        <v>169.934</v>
      </c>
      <c r="AA196" s="859">
        <v>412.67899999999997</v>
      </c>
      <c r="AB196" s="859">
        <v>404.505</v>
      </c>
      <c r="AC196" s="859">
        <v>199.202</v>
      </c>
      <c r="AD196" s="859">
        <v>271.72799999999995</v>
      </c>
      <c r="AE196" s="859">
        <v>292.95299999999997</v>
      </c>
      <c r="AF196" s="864">
        <v>254.602</v>
      </c>
      <c r="AG196" s="864">
        <v>235.52199999999999</v>
      </c>
      <c r="AI196" s="29"/>
      <c r="AJ196" s="29"/>
      <c r="AK196" s="29"/>
      <c r="AL196" s="29"/>
    </row>
    <row r="197" spans="1:38" s="221" customFormat="1">
      <c r="A197" s="807" t="s">
        <v>43</v>
      </c>
      <c r="B197" s="859"/>
      <c r="C197" s="859"/>
      <c r="D197" s="859"/>
      <c r="E197" s="859"/>
      <c r="F197" s="859"/>
      <c r="G197" s="859"/>
      <c r="H197" s="859"/>
      <c r="I197" s="859"/>
      <c r="J197" s="859"/>
      <c r="K197" s="859"/>
      <c r="L197" s="859"/>
      <c r="M197" s="859"/>
      <c r="N197" s="859"/>
      <c r="O197" s="859"/>
      <c r="P197" s="859"/>
      <c r="Q197" s="859"/>
      <c r="R197" s="859"/>
      <c r="S197" s="859">
        <v>567.23</v>
      </c>
      <c r="T197" s="859">
        <v>588.74900000000002</v>
      </c>
      <c r="U197" s="859">
        <v>648.33000000000004</v>
      </c>
      <c r="V197" s="859">
        <v>623.62</v>
      </c>
      <c r="W197" s="859">
        <v>800.83800000000008</v>
      </c>
      <c r="X197" s="859">
        <v>714.49200000000019</v>
      </c>
      <c r="Y197" s="859">
        <v>669.38600000000008</v>
      </c>
      <c r="Z197" s="859">
        <v>545.62500000000011</v>
      </c>
      <c r="AA197" s="859">
        <v>398.40700000000004</v>
      </c>
      <c r="AB197" s="859">
        <v>353.87700000000001</v>
      </c>
      <c r="AC197" s="859">
        <v>313.58200000000005</v>
      </c>
      <c r="AD197" s="859">
        <v>272.69200000000001</v>
      </c>
      <c r="AE197" s="859">
        <v>260.78399999999999</v>
      </c>
      <c r="AF197" s="864">
        <v>231.34</v>
      </c>
      <c r="AG197" s="864">
        <v>238.94399999999999</v>
      </c>
      <c r="AI197" s="29"/>
      <c r="AJ197" s="29"/>
      <c r="AK197" s="29"/>
      <c r="AL197" s="29"/>
    </row>
    <row r="198" spans="1:38" s="221" customFormat="1">
      <c r="A198" s="807" t="s">
        <v>45</v>
      </c>
      <c r="B198" s="859"/>
      <c r="C198" s="859"/>
      <c r="D198" s="859"/>
      <c r="E198" s="859"/>
      <c r="F198" s="859"/>
      <c r="G198" s="859"/>
      <c r="H198" s="859"/>
      <c r="I198" s="859"/>
      <c r="J198" s="859"/>
      <c r="K198" s="859"/>
      <c r="L198" s="859"/>
      <c r="M198" s="859"/>
      <c r="N198" s="859"/>
      <c r="O198" s="859"/>
      <c r="P198" s="859"/>
      <c r="Q198" s="859"/>
      <c r="R198" s="859"/>
      <c r="S198" s="859">
        <v>700.16600000000005</v>
      </c>
      <c r="T198" s="859">
        <v>994.14200000000028</v>
      </c>
      <c r="U198" s="859">
        <v>657.90099999999995</v>
      </c>
      <c r="V198" s="859">
        <v>853.63499999999999</v>
      </c>
      <c r="W198" s="859">
        <v>816.81200000000001</v>
      </c>
      <c r="X198" s="859">
        <v>1005.729</v>
      </c>
      <c r="Y198" s="859">
        <v>1107.22</v>
      </c>
      <c r="Z198" s="859">
        <v>890.7510000000002</v>
      </c>
      <c r="AA198" s="859">
        <v>980.38200000000006</v>
      </c>
      <c r="AB198" s="859">
        <v>980.51860238999996</v>
      </c>
      <c r="AC198" s="859">
        <v>887.39960000000008</v>
      </c>
      <c r="AD198" s="859">
        <v>973.34534999999983</v>
      </c>
      <c r="AE198" s="859">
        <v>1111.5956763199997</v>
      </c>
      <c r="AF198" s="864">
        <v>1238.62612545</v>
      </c>
      <c r="AG198" s="864">
        <v>1412.9257564500001</v>
      </c>
      <c r="AI198" s="29"/>
      <c r="AJ198" s="29"/>
      <c r="AK198" s="29"/>
      <c r="AL198" s="29"/>
    </row>
    <row r="199" spans="1:38" s="221" customFormat="1">
      <c r="A199" s="807" t="s">
        <v>47</v>
      </c>
      <c r="B199" s="859"/>
      <c r="C199" s="859"/>
      <c r="D199" s="859"/>
      <c r="E199" s="859"/>
      <c r="F199" s="859"/>
      <c r="G199" s="859"/>
      <c r="H199" s="859"/>
      <c r="I199" s="859"/>
      <c r="J199" s="859"/>
      <c r="K199" s="859"/>
      <c r="L199" s="859"/>
      <c r="M199" s="859"/>
      <c r="N199" s="859"/>
      <c r="O199" s="859"/>
      <c r="P199" s="859"/>
      <c r="Q199" s="859"/>
      <c r="R199" s="859"/>
      <c r="S199" s="859">
        <v>272.53099999999995</v>
      </c>
      <c r="T199" s="859">
        <v>281.58</v>
      </c>
      <c r="U199" s="859">
        <v>289.82</v>
      </c>
      <c r="V199" s="859">
        <v>303.41900000000004</v>
      </c>
      <c r="W199" s="859">
        <v>326.72899999999998</v>
      </c>
      <c r="X199" s="859">
        <v>333.58900000000006</v>
      </c>
      <c r="Y199" s="859">
        <v>362.17400000000004</v>
      </c>
      <c r="Z199" s="859">
        <v>355.298</v>
      </c>
      <c r="AA199" s="859">
        <v>378.30200000000002</v>
      </c>
      <c r="AB199" s="859">
        <v>395.10255310000008</v>
      </c>
      <c r="AC199" s="859">
        <v>409.327</v>
      </c>
      <c r="AD199" s="859">
        <v>417.82600000000002</v>
      </c>
      <c r="AE199" s="859">
        <v>456.84999999999997</v>
      </c>
      <c r="AF199" s="864">
        <v>481.09199999999998</v>
      </c>
      <c r="AG199" s="864">
        <v>479.50400000000002</v>
      </c>
      <c r="AI199" s="29"/>
      <c r="AJ199" s="29"/>
      <c r="AK199" s="29"/>
      <c r="AL199" s="29"/>
    </row>
    <row r="200" spans="1:38" s="221" customFormat="1">
      <c r="A200" s="807" t="s">
        <v>49</v>
      </c>
      <c r="B200" s="859"/>
      <c r="C200" s="859"/>
      <c r="D200" s="859"/>
      <c r="E200" s="859"/>
      <c r="F200" s="859"/>
      <c r="G200" s="859"/>
      <c r="H200" s="859"/>
      <c r="I200" s="859"/>
      <c r="J200" s="859"/>
      <c r="K200" s="859"/>
      <c r="L200" s="859"/>
      <c r="M200" s="859"/>
      <c r="N200" s="859"/>
      <c r="O200" s="859"/>
      <c r="P200" s="859"/>
      <c r="Q200" s="859"/>
      <c r="R200" s="859"/>
      <c r="S200" s="859">
        <v>0</v>
      </c>
      <c r="T200" s="859">
        <v>0</v>
      </c>
      <c r="U200" s="859">
        <v>0</v>
      </c>
      <c r="V200" s="859">
        <v>2.5419999999999998</v>
      </c>
      <c r="W200" s="859">
        <v>0</v>
      </c>
      <c r="X200" s="859">
        <v>0</v>
      </c>
      <c r="Y200" s="859">
        <v>0</v>
      </c>
      <c r="Z200" s="859">
        <v>0</v>
      </c>
      <c r="AA200" s="859">
        <v>0</v>
      </c>
      <c r="AB200" s="859">
        <v>0</v>
      </c>
      <c r="AC200" s="859">
        <v>0</v>
      </c>
      <c r="AD200" s="859">
        <v>0</v>
      </c>
      <c r="AE200" s="859">
        <v>0</v>
      </c>
      <c r="AF200" s="864">
        <v>0</v>
      </c>
      <c r="AG200" s="864">
        <v>0</v>
      </c>
      <c r="AI200" s="29"/>
      <c r="AJ200" s="29"/>
      <c r="AK200" s="29"/>
      <c r="AL200" s="29"/>
    </row>
    <row r="201" spans="1:38" s="221" customFormat="1">
      <c r="A201" s="807" t="s">
        <v>51</v>
      </c>
      <c r="B201" s="859"/>
      <c r="C201" s="859"/>
      <c r="D201" s="859"/>
      <c r="E201" s="859"/>
      <c r="F201" s="859"/>
      <c r="G201" s="859"/>
      <c r="H201" s="859"/>
      <c r="I201" s="859"/>
      <c r="J201" s="859"/>
      <c r="K201" s="859"/>
      <c r="L201" s="859"/>
      <c r="M201" s="859"/>
      <c r="N201" s="859"/>
      <c r="O201" s="859"/>
      <c r="P201" s="859"/>
      <c r="Q201" s="859"/>
      <c r="R201" s="859"/>
      <c r="S201" s="859">
        <v>0.34599999999999997</v>
      </c>
      <c r="T201" s="859">
        <v>0.17799999999999999</v>
      </c>
      <c r="U201" s="859">
        <v>0.154</v>
      </c>
      <c r="V201" s="859">
        <v>0.378</v>
      </c>
      <c r="W201" s="859">
        <v>0.30399999999999999</v>
      </c>
      <c r="X201" s="859">
        <v>0.29300000000000004</v>
      </c>
      <c r="Y201" s="859">
        <v>0.42900000000000005</v>
      </c>
      <c r="Z201" s="859">
        <v>0.42600000000000005</v>
      </c>
      <c r="AA201" s="859">
        <v>0.54849999999999999</v>
      </c>
      <c r="AB201" s="859">
        <v>0.49099999999999999</v>
      </c>
      <c r="AC201" s="859">
        <v>0.50449999999999995</v>
      </c>
      <c r="AD201" s="859">
        <v>0.32100000000000001</v>
      </c>
      <c r="AE201" s="859">
        <v>0.40800000000000003</v>
      </c>
      <c r="AF201" s="864">
        <v>0.1</v>
      </c>
      <c r="AG201" s="864">
        <v>0</v>
      </c>
      <c r="AI201" s="29"/>
      <c r="AJ201" s="29"/>
      <c r="AK201" s="29"/>
      <c r="AL201" s="29"/>
    </row>
    <row r="202" spans="1:38" s="221" customFormat="1">
      <c r="A202" s="807" t="s">
        <v>53</v>
      </c>
      <c r="B202" s="859"/>
      <c r="C202" s="859"/>
      <c r="D202" s="859"/>
      <c r="E202" s="859"/>
      <c r="F202" s="859"/>
      <c r="G202" s="859"/>
      <c r="H202" s="859"/>
      <c r="I202" s="859"/>
      <c r="J202" s="859"/>
      <c r="K202" s="859"/>
      <c r="L202" s="859"/>
      <c r="M202" s="859"/>
      <c r="N202" s="859"/>
      <c r="O202" s="859"/>
      <c r="P202" s="859"/>
      <c r="Q202" s="859"/>
      <c r="R202" s="859"/>
      <c r="S202" s="859">
        <v>25.952400000000004</v>
      </c>
      <c r="T202" s="859">
        <v>29.734360000000002</v>
      </c>
      <c r="U202" s="859">
        <v>52.025269000000002</v>
      </c>
      <c r="V202" s="859">
        <v>74.652087999999992</v>
      </c>
      <c r="W202" s="859">
        <v>87.005438999999996</v>
      </c>
      <c r="X202" s="859">
        <v>197.26263599999999</v>
      </c>
      <c r="Y202" s="859">
        <v>158.72585800000004</v>
      </c>
      <c r="Z202" s="859">
        <v>119.94510500000001</v>
      </c>
      <c r="AA202" s="859">
        <v>128.29849999999999</v>
      </c>
      <c r="AB202" s="859">
        <v>107.34699999999999</v>
      </c>
      <c r="AC202" s="859">
        <v>139.26465800000003</v>
      </c>
      <c r="AD202" s="859">
        <v>161.62911799999998</v>
      </c>
      <c r="AE202" s="859">
        <v>144.77960000000002</v>
      </c>
      <c r="AF202" s="864">
        <v>54.826000000000001</v>
      </c>
      <c r="AG202" s="864">
        <v>48.132999999999996</v>
      </c>
      <c r="AI202" s="29"/>
      <c r="AJ202" s="29"/>
      <c r="AK202" s="29"/>
      <c r="AL202" s="29"/>
    </row>
    <row r="203" spans="1:38" s="221" customFormat="1" ht="12.75" customHeight="1">
      <c r="A203" s="807" t="s">
        <v>55</v>
      </c>
      <c r="B203" s="859"/>
      <c r="C203" s="859"/>
      <c r="D203" s="859"/>
      <c r="E203" s="859"/>
      <c r="F203" s="859"/>
      <c r="G203" s="859"/>
      <c r="H203" s="859"/>
      <c r="I203" s="859"/>
      <c r="J203" s="859"/>
      <c r="K203" s="859"/>
      <c r="L203" s="859"/>
      <c r="M203" s="859"/>
      <c r="N203" s="859"/>
      <c r="O203" s="859"/>
      <c r="P203" s="859"/>
      <c r="Q203" s="859"/>
      <c r="R203" s="859"/>
      <c r="S203" s="859">
        <v>1383.2499999999998</v>
      </c>
      <c r="T203" s="859">
        <v>1400.3990000000001</v>
      </c>
      <c r="U203" s="859">
        <v>1391.6779999999999</v>
      </c>
      <c r="V203" s="859">
        <v>1408.4280000000001</v>
      </c>
      <c r="W203" s="859">
        <v>1513.962</v>
      </c>
      <c r="X203" s="859">
        <v>1661.4330000000002</v>
      </c>
      <c r="Y203" s="859">
        <v>1774.6150000000002</v>
      </c>
      <c r="Z203" s="859">
        <v>1807.4639999999999</v>
      </c>
      <c r="AA203" s="859">
        <v>1874.4600000000003</v>
      </c>
      <c r="AB203" s="859">
        <v>1947.2684999999999</v>
      </c>
      <c r="AC203" s="859">
        <v>2022.2830000000001</v>
      </c>
      <c r="AD203" s="859">
        <v>1973.3009999999999</v>
      </c>
      <c r="AE203" s="859">
        <v>2141.5515</v>
      </c>
      <c r="AF203" s="864">
        <v>2122.8220000000001</v>
      </c>
      <c r="AG203" s="864">
        <v>2143.8429999999998</v>
      </c>
      <c r="AI203" s="29"/>
      <c r="AJ203" s="29"/>
      <c r="AK203" s="29"/>
      <c r="AL203" s="29"/>
    </row>
    <row r="204" spans="1:38" s="221" customFormat="1">
      <c r="A204" s="807" t="s">
        <v>57</v>
      </c>
      <c r="B204" s="859"/>
      <c r="C204" s="859"/>
      <c r="D204" s="859"/>
      <c r="E204" s="859"/>
      <c r="F204" s="859"/>
      <c r="G204" s="859"/>
      <c r="H204" s="859"/>
      <c r="I204" s="859"/>
      <c r="J204" s="859"/>
      <c r="K204" s="859"/>
      <c r="L204" s="859"/>
      <c r="M204" s="859"/>
      <c r="N204" s="859"/>
      <c r="O204" s="859"/>
      <c r="P204" s="859"/>
      <c r="Q204" s="859"/>
      <c r="R204" s="859"/>
      <c r="S204" s="859">
        <v>180.928935</v>
      </c>
      <c r="T204" s="859">
        <v>63.450971000000003</v>
      </c>
      <c r="U204" s="859">
        <v>15.980729000000002</v>
      </c>
      <c r="V204" s="859">
        <v>22.508417999999999</v>
      </c>
      <c r="W204" s="859">
        <v>81.16676799999999</v>
      </c>
      <c r="X204" s="859">
        <v>149.68404199999998</v>
      </c>
      <c r="Y204" s="859">
        <v>150.095</v>
      </c>
      <c r="Z204" s="859">
        <v>71.021000000000001</v>
      </c>
      <c r="AA204" s="859">
        <v>50.962000000000003</v>
      </c>
      <c r="AB204" s="859">
        <v>26.780000000000005</v>
      </c>
      <c r="AC204" s="859">
        <v>15.449</v>
      </c>
      <c r="AD204" s="859">
        <v>46.498000000000005</v>
      </c>
      <c r="AE204" s="859">
        <v>97.622</v>
      </c>
      <c r="AF204" s="864">
        <v>34.036000000000001</v>
      </c>
      <c r="AG204" s="864">
        <v>33.634999999999998</v>
      </c>
      <c r="AI204" s="29"/>
      <c r="AJ204" s="29"/>
      <c r="AK204" s="29"/>
      <c r="AL204" s="29"/>
    </row>
    <row r="205" spans="1:38" s="221" customFormat="1">
      <c r="A205" s="807" t="s">
        <v>59</v>
      </c>
      <c r="B205" s="859"/>
      <c r="C205" s="859"/>
      <c r="D205" s="859"/>
      <c r="E205" s="859"/>
      <c r="F205" s="859"/>
      <c r="G205" s="859"/>
      <c r="H205" s="859"/>
      <c r="I205" s="859"/>
      <c r="J205" s="859"/>
      <c r="K205" s="859"/>
      <c r="L205" s="859"/>
      <c r="M205" s="859"/>
      <c r="N205" s="859"/>
      <c r="O205" s="859"/>
      <c r="P205" s="859"/>
      <c r="Q205" s="859"/>
      <c r="R205" s="859"/>
      <c r="S205" s="859">
        <v>351.13099999999997</v>
      </c>
      <c r="T205" s="859">
        <v>408.1</v>
      </c>
      <c r="U205" s="859">
        <v>409.46500000000003</v>
      </c>
      <c r="V205" s="859">
        <v>393.41499999999996</v>
      </c>
      <c r="W205" s="859">
        <v>422.44599999999997</v>
      </c>
      <c r="X205" s="859">
        <v>437.26499999999999</v>
      </c>
      <c r="Y205" s="859">
        <v>468.63499999999993</v>
      </c>
      <c r="Z205" s="859">
        <v>443.59400000000005</v>
      </c>
      <c r="AA205" s="859">
        <v>433.49799999999999</v>
      </c>
      <c r="AB205" s="859">
        <v>447.84500000000003</v>
      </c>
      <c r="AC205" s="859">
        <v>514.85700000000008</v>
      </c>
      <c r="AD205" s="859">
        <v>457.39700000000005</v>
      </c>
      <c r="AE205" s="859">
        <v>503.31600000000003</v>
      </c>
      <c r="AF205" s="864">
        <v>473.56000000000006</v>
      </c>
      <c r="AG205" s="864">
        <v>476.46399999999994</v>
      </c>
      <c r="AI205" s="29"/>
      <c r="AJ205" s="29"/>
      <c r="AK205" s="29"/>
      <c r="AL205" s="29"/>
    </row>
    <row r="206" spans="1:38" s="221" customFormat="1">
      <c r="A206" s="839" t="s">
        <v>792</v>
      </c>
      <c r="B206" s="220"/>
      <c r="C206" s="220"/>
      <c r="D206" s="220"/>
      <c r="E206" s="220"/>
      <c r="F206" s="220"/>
      <c r="G206" s="220"/>
      <c r="H206" s="220"/>
      <c r="I206" s="220"/>
      <c r="J206" s="220"/>
      <c r="K206" s="220"/>
      <c r="L206" s="220"/>
      <c r="M206" s="220"/>
      <c r="N206" s="220"/>
      <c r="O206" s="220"/>
      <c r="P206" s="220"/>
      <c r="Q206" s="220"/>
      <c r="R206" s="220"/>
      <c r="S206" s="33">
        <v>3671.8143349999996</v>
      </c>
      <c r="T206" s="33">
        <v>3990.952331</v>
      </c>
      <c r="U206" s="33">
        <v>3702.4594979999997</v>
      </c>
      <c r="V206" s="33">
        <v>4018.4515059999999</v>
      </c>
      <c r="W206" s="582">
        <v>4735.4812069999998</v>
      </c>
      <c r="X206" s="582">
        <v>5087.2646780000005</v>
      </c>
      <c r="Y206" s="582">
        <v>5211.4538580000008</v>
      </c>
      <c r="Z206" s="582">
        <v>4812.5679170000003</v>
      </c>
      <c r="AA206" s="582">
        <v>4911.5160080000005</v>
      </c>
      <c r="AB206" s="582">
        <v>4883.9743994099999</v>
      </c>
      <c r="AC206" s="582">
        <v>4701.8119567799995</v>
      </c>
      <c r="AD206" s="582">
        <v>4762.2506506999989</v>
      </c>
      <c r="AE206" s="582">
        <v>5302.2435763199992</v>
      </c>
      <c r="AF206" s="865">
        <v>5085.7790014500006</v>
      </c>
      <c r="AG206" s="865">
        <v>5298.0967564499997</v>
      </c>
      <c r="AI206" s="29"/>
      <c r="AJ206" s="29"/>
      <c r="AK206" s="29"/>
      <c r="AL206" s="29"/>
    </row>
    <row r="207" spans="1:38">
      <c r="AF207" s="45"/>
      <c r="AG207" s="227"/>
      <c r="AI207" s="29"/>
      <c r="AJ207" s="29"/>
      <c r="AK207" s="29"/>
      <c r="AL207" s="29"/>
    </row>
    <row r="208" spans="1:38">
      <c r="AF208" s="45"/>
      <c r="AG208" s="227"/>
      <c r="AI208" s="29"/>
      <c r="AJ208" s="29"/>
      <c r="AK208" s="29"/>
      <c r="AL208" s="29"/>
    </row>
    <row r="209" spans="32:38">
      <c r="AF209" s="45"/>
      <c r="AG209" s="227"/>
      <c r="AI209" s="29"/>
      <c r="AJ209" s="29"/>
      <c r="AK209" s="29"/>
      <c r="AL209" s="29"/>
    </row>
    <row r="210" spans="32:38">
      <c r="AF210" s="45"/>
      <c r="AG210" s="227"/>
      <c r="AI210" s="29"/>
      <c r="AJ210" s="29"/>
      <c r="AK210" s="29"/>
      <c r="AL210" s="29"/>
    </row>
    <row r="211" spans="32:38">
      <c r="AF211" s="45"/>
      <c r="AG211" s="227"/>
      <c r="AI211" s="29"/>
      <c r="AJ211" s="29"/>
      <c r="AK211" s="29"/>
      <c r="AL211" s="29"/>
    </row>
    <row r="212" spans="32:38">
      <c r="AF212" s="45"/>
      <c r="AG212" s="227"/>
      <c r="AI212" s="29"/>
      <c r="AJ212" s="29"/>
      <c r="AK212" s="29"/>
      <c r="AL212" s="29"/>
    </row>
    <row r="213" spans="32:38">
      <c r="AF213" s="45"/>
      <c r="AG213" s="227"/>
      <c r="AI213" s="29"/>
      <c r="AJ213" s="29"/>
      <c r="AK213" s="29"/>
      <c r="AL213" s="29"/>
    </row>
    <row r="214" spans="32:38">
      <c r="AF214" s="45"/>
      <c r="AG214" s="227"/>
      <c r="AI214" s="29"/>
      <c r="AJ214" s="29"/>
      <c r="AK214" s="29"/>
      <c r="AL214" s="29"/>
    </row>
    <row r="215" spans="32:38">
      <c r="AI215" s="29"/>
      <c r="AJ215" s="29"/>
      <c r="AK215" s="29"/>
      <c r="AL215" s="29"/>
    </row>
    <row r="216" spans="32:38">
      <c r="AI216" s="29"/>
      <c r="AJ216" s="29"/>
      <c r="AK216" s="29"/>
      <c r="AL216" s="29"/>
    </row>
    <row r="217" spans="32:38">
      <c r="AI217" s="29"/>
      <c r="AJ217" s="29"/>
      <c r="AK217" s="29"/>
      <c r="AL217" s="29"/>
    </row>
    <row r="218" spans="32:38">
      <c r="AI218" s="29"/>
      <c r="AJ218" s="29"/>
      <c r="AK218" s="29"/>
      <c r="AL218" s="29"/>
    </row>
    <row r="219" spans="32:38">
      <c r="AI219" s="29"/>
      <c r="AJ219" s="29"/>
      <c r="AK219" s="29"/>
      <c r="AL219" s="29"/>
    </row>
    <row r="220" spans="32:38">
      <c r="AI220" s="29"/>
      <c r="AJ220" s="29"/>
      <c r="AK220" s="29"/>
      <c r="AL220" s="29"/>
    </row>
    <row r="221" spans="32:38">
      <c r="AI221" s="29"/>
      <c r="AJ221" s="29"/>
      <c r="AK221" s="29"/>
      <c r="AL221" s="29"/>
    </row>
    <row r="222" spans="32:38">
      <c r="AI222" s="29"/>
      <c r="AJ222" s="29"/>
      <c r="AK222" s="29"/>
      <c r="AL222" s="29"/>
    </row>
    <row r="223" spans="32:38">
      <c r="AI223" s="29"/>
      <c r="AJ223" s="29"/>
      <c r="AK223" s="29"/>
      <c r="AL223" s="29"/>
    </row>
    <row r="224" spans="32:38">
      <c r="AI224" s="29"/>
      <c r="AJ224" s="29"/>
      <c r="AK224" s="29"/>
      <c r="AL224" s="29"/>
    </row>
    <row r="225" spans="35:38">
      <c r="AI225" s="29"/>
      <c r="AJ225" s="29"/>
      <c r="AK225" s="29"/>
      <c r="AL225" s="29"/>
    </row>
    <row r="226" spans="35:38">
      <c r="AI226" s="29"/>
      <c r="AJ226" s="29"/>
      <c r="AK226" s="29"/>
      <c r="AL226" s="29"/>
    </row>
    <row r="227" spans="35:38">
      <c r="AI227" s="29"/>
      <c r="AJ227" s="29"/>
      <c r="AK227" s="29"/>
      <c r="AL227" s="29"/>
    </row>
    <row r="228" spans="35:38">
      <c r="AI228" s="29"/>
      <c r="AJ228" s="29"/>
      <c r="AK228" s="29"/>
      <c r="AL228" s="29"/>
    </row>
    <row r="229" spans="35:38">
      <c r="AI229" s="29"/>
      <c r="AJ229" s="29"/>
      <c r="AK229" s="29"/>
      <c r="AL229" s="29"/>
    </row>
    <row r="230" spans="35:38">
      <c r="AI230" s="29"/>
      <c r="AJ230" s="29"/>
      <c r="AK230" s="29"/>
      <c r="AL230" s="29"/>
    </row>
    <row r="231" spans="35:38">
      <c r="AI231" s="29"/>
      <c r="AJ231" s="29"/>
      <c r="AK231" s="29"/>
      <c r="AL231" s="29"/>
    </row>
    <row r="232" spans="35:38">
      <c r="AI232" s="29"/>
      <c r="AJ232" s="29"/>
      <c r="AK232" s="29"/>
      <c r="AL232" s="29"/>
    </row>
    <row r="233" spans="35:38">
      <c r="AI233" s="29"/>
      <c r="AJ233" s="29"/>
      <c r="AK233" s="29"/>
      <c r="AL233" s="29"/>
    </row>
    <row r="234" spans="35:38">
      <c r="AI234" s="29"/>
      <c r="AJ234" s="29"/>
      <c r="AK234" s="29"/>
      <c r="AL234" s="29"/>
    </row>
    <row r="235" spans="35:38">
      <c r="AI235" s="29"/>
      <c r="AJ235" s="29"/>
      <c r="AK235" s="29"/>
      <c r="AL235" s="29"/>
    </row>
    <row r="236" spans="35:38">
      <c r="AI236" s="29"/>
      <c r="AJ236" s="29"/>
      <c r="AK236" s="29"/>
      <c r="AL236" s="29"/>
    </row>
    <row r="237" spans="35:38">
      <c r="AI237" s="29"/>
      <c r="AJ237" s="29"/>
      <c r="AK237" s="29"/>
      <c r="AL237" s="29"/>
    </row>
    <row r="238" spans="35:38">
      <c r="AI238" s="29"/>
      <c r="AJ238" s="29"/>
      <c r="AK238" s="29"/>
      <c r="AL238" s="29"/>
    </row>
    <row r="239" spans="35:38">
      <c r="AI239" s="29"/>
      <c r="AJ239" s="29"/>
      <c r="AK239" s="29"/>
      <c r="AL239" s="29"/>
    </row>
    <row r="240" spans="35:38">
      <c r="AI240" s="29"/>
      <c r="AJ240" s="29"/>
      <c r="AK240" s="29"/>
      <c r="AL240" s="29"/>
    </row>
    <row r="241" spans="35:38">
      <c r="AI241" s="29"/>
      <c r="AJ241" s="29"/>
      <c r="AK241" s="29"/>
      <c r="AL241" s="29"/>
    </row>
    <row r="242" spans="35:38">
      <c r="AI242" s="29"/>
      <c r="AJ242" s="29"/>
      <c r="AK242" s="29"/>
      <c r="AL242" s="29"/>
    </row>
    <row r="243" spans="35:38">
      <c r="AI243" s="29"/>
      <c r="AJ243" s="29"/>
      <c r="AK243" s="29"/>
      <c r="AL243" s="29"/>
    </row>
    <row r="244" spans="35:38">
      <c r="AI244" s="29"/>
      <c r="AJ244" s="29"/>
      <c r="AK244" s="29"/>
      <c r="AL244" s="29"/>
    </row>
    <row r="245" spans="35:38">
      <c r="AI245" s="29"/>
      <c r="AJ245" s="29"/>
      <c r="AK245" s="29"/>
      <c r="AL245" s="29"/>
    </row>
    <row r="246" spans="35:38">
      <c r="AI246" s="29"/>
      <c r="AJ246" s="29"/>
      <c r="AK246" s="29"/>
      <c r="AL246" s="29"/>
    </row>
    <row r="247" spans="35:38">
      <c r="AI247" s="29"/>
      <c r="AJ247" s="29"/>
      <c r="AK247" s="29"/>
      <c r="AL247" s="29"/>
    </row>
    <row r="248" spans="35:38">
      <c r="AI248" s="29"/>
      <c r="AJ248" s="29"/>
      <c r="AK248" s="29"/>
      <c r="AL248" s="29"/>
    </row>
    <row r="249" spans="35:38">
      <c r="AI249" s="29"/>
      <c r="AJ249" s="29"/>
      <c r="AK249" s="29"/>
      <c r="AL249" s="29"/>
    </row>
    <row r="250" spans="35:38">
      <c r="AI250" s="29"/>
      <c r="AJ250" s="29"/>
      <c r="AK250" s="29"/>
      <c r="AL250" s="29"/>
    </row>
    <row r="251" spans="35:38">
      <c r="AI251" s="29"/>
      <c r="AJ251" s="29"/>
      <c r="AK251" s="29"/>
      <c r="AL251" s="29"/>
    </row>
    <row r="252" spans="35:38">
      <c r="AI252" s="29"/>
      <c r="AJ252" s="29"/>
      <c r="AK252" s="29"/>
      <c r="AL252" s="29"/>
    </row>
    <row r="253" spans="35:38">
      <c r="AI253" s="29"/>
      <c r="AJ253" s="29"/>
      <c r="AK253" s="29"/>
      <c r="AL253" s="29"/>
    </row>
    <row r="254" spans="35:38">
      <c r="AI254" s="29"/>
      <c r="AJ254" s="29"/>
      <c r="AK254" s="29"/>
      <c r="AL254" s="29"/>
    </row>
    <row r="255" spans="35:38">
      <c r="AI255" s="29"/>
      <c r="AJ255" s="29"/>
      <c r="AK255" s="29"/>
      <c r="AL255" s="29"/>
    </row>
    <row r="256" spans="35:38">
      <c r="AI256" s="29"/>
      <c r="AJ256" s="29"/>
      <c r="AK256" s="29"/>
      <c r="AL256" s="29"/>
    </row>
    <row r="257" spans="35:38">
      <c r="AI257" s="29"/>
      <c r="AJ257" s="29"/>
      <c r="AK257" s="29"/>
      <c r="AL257" s="29"/>
    </row>
    <row r="258" spans="35:38">
      <c r="AI258" s="29"/>
      <c r="AJ258" s="29"/>
      <c r="AK258" s="29"/>
      <c r="AL258" s="29"/>
    </row>
    <row r="259" spans="35:38">
      <c r="AI259" s="29"/>
      <c r="AJ259" s="29"/>
      <c r="AK259" s="29"/>
      <c r="AL259" s="29"/>
    </row>
    <row r="260" spans="35:38">
      <c r="AI260" s="29"/>
      <c r="AJ260" s="29"/>
      <c r="AK260" s="29"/>
      <c r="AL260" s="29"/>
    </row>
    <row r="261" spans="35:38">
      <c r="AI261" s="29"/>
      <c r="AJ261" s="29"/>
      <c r="AK261" s="29"/>
      <c r="AL261" s="29"/>
    </row>
    <row r="262" spans="35:38">
      <c r="AI262" s="29"/>
      <c r="AJ262" s="29"/>
      <c r="AK262" s="29"/>
      <c r="AL262" s="29"/>
    </row>
    <row r="263" spans="35:38">
      <c r="AI263" s="29"/>
      <c r="AJ263" s="29"/>
      <c r="AK263" s="29"/>
      <c r="AL263" s="29"/>
    </row>
    <row r="264" spans="35:38">
      <c r="AI264" s="29"/>
      <c r="AJ264" s="29"/>
      <c r="AK264" s="29"/>
      <c r="AL264" s="29"/>
    </row>
    <row r="265" spans="35:38">
      <c r="AI265" s="29"/>
      <c r="AJ265" s="29"/>
      <c r="AK265" s="29"/>
      <c r="AL265" s="29"/>
    </row>
    <row r="266" spans="35:38">
      <c r="AI266" s="29"/>
      <c r="AJ266" s="29"/>
      <c r="AK266" s="29"/>
      <c r="AL266" s="29"/>
    </row>
    <row r="267" spans="35:38">
      <c r="AI267" s="29"/>
      <c r="AJ267" s="29"/>
      <c r="AK267" s="29"/>
      <c r="AL267" s="29"/>
    </row>
    <row r="268" spans="35:38">
      <c r="AI268" s="29"/>
      <c r="AJ268" s="29"/>
      <c r="AK268" s="29"/>
      <c r="AL268" s="29"/>
    </row>
    <row r="269" spans="35:38">
      <c r="AI269" s="29"/>
      <c r="AJ269" s="29"/>
      <c r="AK269" s="29"/>
      <c r="AL269" s="29"/>
    </row>
    <row r="270" spans="35:38">
      <c r="AI270" s="29"/>
      <c r="AJ270" s="29"/>
      <c r="AK270" s="29"/>
      <c r="AL270" s="29"/>
    </row>
    <row r="271" spans="35:38">
      <c r="AI271" s="29"/>
      <c r="AJ271" s="29"/>
      <c r="AK271" s="29"/>
      <c r="AL271" s="29"/>
    </row>
    <row r="272" spans="35:38">
      <c r="AI272" s="29"/>
      <c r="AJ272" s="29"/>
      <c r="AK272" s="29"/>
      <c r="AL272" s="29"/>
    </row>
    <row r="273" spans="35:38">
      <c r="AI273" s="29"/>
      <c r="AJ273" s="29"/>
      <c r="AK273" s="29"/>
      <c r="AL273" s="29"/>
    </row>
    <row r="274" spans="35:38">
      <c r="AI274" s="29"/>
      <c r="AJ274" s="29"/>
      <c r="AK274" s="29"/>
      <c r="AL274" s="29"/>
    </row>
    <row r="275" spans="35:38">
      <c r="AI275" s="29"/>
      <c r="AJ275" s="29"/>
      <c r="AK275" s="29"/>
      <c r="AL275" s="29"/>
    </row>
    <row r="276" spans="35:38">
      <c r="AI276" s="29"/>
      <c r="AJ276" s="29"/>
      <c r="AK276" s="29"/>
      <c r="AL276" s="29"/>
    </row>
    <row r="277" spans="35:38">
      <c r="AI277" s="29"/>
      <c r="AJ277" s="29"/>
      <c r="AK277" s="29"/>
      <c r="AL277" s="29"/>
    </row>
    <row r="278" spans="35:38">
      <c r="AI278" s="29"/>
      <c r="AJ278" s="29"/>
      <c r="AK278" s="29"/>
      <c r="AL278" s="29"/>
    </row>
    <row r="279" spans="35:38">
      <c r="AI279" s="29"/>
      <c r="AJ279" s="29"/>
      <c r="AK279" s="29"/>
      <c r="AL279" s="29"/>
    </row>
    <row r="280" spans="35:38">
      <c r="AI280" s="29"/>
      <c r="AJ280" s="29"/>
      <c r="AK280" s="29"/>
      <c r="AL280" s="29"/>
    </row>
    <row r="281" spans="35:38">
      <c r="AI281" s="29"/>
      <c r="AJ281" s="29"/>
      <c r="AK281" s="29"/>
      <c r="AL281" s="29"/>
    </row>
    <row r="383" spans="2:2">
      <c r="B383" t="s">
        <v>838</v>
      </c>
    </row>
    <row r="429" spans="2:2">
      <c r="B429" t="s">
        <v>841</v>
      </c>
    </row>
    <row r="466" spans="2:2">
      <c r="B466" t="s">
        <v>852</v>
      </c>
    </row>
  </sheetData>
  <sortState ref="A49:AG104">
    <sortCondition ref="A49:A104"/>
  </sortState>
  <mergeCells count="2">
    <mergeCell ref="AI175:AI188"/>
    <mergeCell ref="AH18:AH19"/>
  </mergeCells>
  <conditionalFormatting sqref="B104:R104 B36:AH36 B34:AE34 AH20:AH34">
    <cfRule type="cellIs" dxfId="134" priority="185" operator="equal">
      <formula>0</formula>
    </cfRule>
  </conditionalFormatting>
  <conditionalFormatting sqref="S53:AG54">
    <cfRule type="cellIs" dxfId="133" priority="182" operator="equal">
      <formula>0</formula>
    </cfRule>
  </conditionalFormatting>
  <conditionalFormatting sqref="S70:AG70">
    <cfRule type="cellIs" dxfId="132" priority="181" operator="equal">
      <formula>0</formula>
    </cfRule>
  </conditionalFormatting>
  <conditionalFormatting sqref="S121:AG121">
    <cfRule type="cellIs" dxfId="131" priority="179" operator="equal">
      <formula>0</formula>
    </cfRule>
  </conditionalFormatting>
  <conditionalFormatting sqref="S138:V138 Y138:AG138">
    <cfRule type="cellIs" dxfId="130" priority="178" operator="equal">
      <formula>0</formula>
    </cfRule>
  </conditionalFormatting>
  <conditionalFormatting sqref="S172:AG172">
    <cfRule type="cellIs" dxfId="129" priority="177" operator="equal">
      <formula>0</formula>
    </cfRule>
  </conditionalFormatting>
  <conditionalFormatting sqref="S39:AB52">
    <cfRule type="cellIs" dxfId="128" priority="175" operator="equal">
      <formula>0</formula>
    </cfRule>
  </conditionalFormatting>
  <conditionalFormatting sqref="S73:AC86">
    <cfRule type="cellIs" dxfId="127" priority="174" operator="equal">
      <formula>0</formula>
    </cfRule>
  </conditionalFormatting>
  <conditionalFormatting sqref="S158:AA171">
    <cfRule type="cellIs" dxfId="126" priority="172" operator="equal">
      <formula>0</formula>
    </cfRule>
  </conditionalFormatting>
  <conditionalFormatting sqref="AC39:AC52">
    <cfRule type="cellIs" dxfId="125" priority="169" operator="equal">
      <formula>0</formula>
    </cfRule>
  </conditionalFormatting>
  <conditionalFormatting sqref="AB158:AB171">
    <cfRule type="cellIs" dxfId="124" priority="168" operator="equal">
      <formula>0</formula>
    </cfRule>
  </conditionalFormatting>
  <conditionalFormatting sqref="S141:AC154">
    <cfRule type="cellIs" dxfId="123" priority="167" operator="equal">
      <formula>0</formula>
    </cfRule>
  </conditionalFormatting>
  <conditionalFormatting sqref="S107:AB120">
    <cfRule type="cellIs" dxfId="122" priority="166" operator="equal">
      <formula>0</formula>
    </cfRule>
  </conditionalFormatting>
  <conditionalFormatting sqref="S124:V137 Y135:AB135 Y136:AA137 Y124:AA134">
    <cfRule type="cellIs" dxfId="121" priority="165" operator="equal">
      <formula>0</formula>
    </cfRule>
  </conditionalFormatting>
  <conditionalFormatting sqref="S56:AC69">
    <cfRule type="cellIs" dxfId="120" priority="164" operator="equal">
      <formula>0</formula>
    </cfRule>
  </conditionalFormatting>
  <conditionalFormatting sqref="AC107:AC120">
    <cfRule type="cellIs" dxfId="119" priority="162" operator="equal">
      <formula>0</formula>
    </cfRule>
  </conditionalFormatting>
  <conditionalFormatting sqref="AC158:AC171">
    <cfRule type="cellIs" dxfId="118" priority="161" operator="equal">
      <formula>0</formula>
    </cfRule>
  </conditionalFormatting>
  <conditionalFormatting sqref="AB124:AB134 AB136:AB137">
    <cfRule type="cellIs" dxfId="117" priority="159" operator="equal">
      <formula>0</formula>
    </cfRule>
  </conditionalFormatting>
  <conditionalFormatting sqref="B70:R70">
    <cfRule type="cellIs" dxfId="116" priority="146" operator="equal">
      <formula>0</formula>
    </cfRule>
  </conditionalFormatting>
  <conditionalFormatting sqref="AD39:AE52">
    <cfRule type="cellIs" dxfId="115" priority="158" operator="equal">
      <formula>0</formula>
    </cfRule>
  </conditionalFormatting>
  <conditionalFormatting sqref="B121:R121">
    <cfRule type="cellIs" dxfId="114" priority="143" operator="equal">
      <formula>0</formula>
    </cfRule>
  </conditionalFormatting>
  <conditionalFormatting sqref="AD56:AD69">
    <cfRule type="cellIs" dxfId="113" priority="157" operator="equal">
      <formula>0</formula>
    </cfRule>
  </conditionalFormatting>
  <conditionalFormatting sqref="B138:R138">
    <cfRule type="cellIs" dxfId="112" priority="142" operator="equal">
      <formula>0</formula>
    </cfRule>
  </conditionalFormatting>
  <conditionalFormatting sqref="S87:AG87">
    <cfRule type="cellIs" dxfId="111" priority="151" operator="equal">
      <formula>0</formula>
    </cfRule>
  </conditionalFormatting>
  <conditionalFormatting sqref="S155:AC155">
    <cfRule type="cellIs" dxfId="110" priority="150" operator="equal">
      <formula>0</formula>
    </cfRule>
  </conditionalFormatting>
  <conditionalFormatting sqref="N152">
    <cfRule type="cellIs" dxfId="109" priority="148" operator="equal">
      <formula>0</formula>
    </cfRule>
  </conditionalFormatting>
  <conditionalFormatting sqref="B53:R54">
    <cfRule type="cellIs" dxfId="108" priority="147" operator="equal">
      <formula>0</formula>
    </cfRule>
  </conditionalFormatting>
  <conditionalFormatting sqref="B87:R87">
    <cfRule type="cellIs" dxfId="107" priority="145" operator="equal">
      <formula>0</formula>
    </cfRule>
  </conditionalFormatting>
  <conditionalFormatting sqref="B155:R155">
    <cfRule type="cellIs" dxfId="106" priority="141" operator="equal">
      <formula>0</formula>
    </cfRule>
  </conditionalFormatting>
  <conditionalFormatting sqref="B172:R172">
    <cfRule type="cellIs" dxfId="105" priority="140" operator="equal">
      <formula>0</formula>
    </cfRule>
  </conditionalFormatting>
  <conditionalFormatting sqref="AD73:AE86">
    <cfRule type="cellIs" dxfId="104" priority="104" operator="equal">
      <formula>0</formula>
    </cfRule>
  </conditionalFormatting>
  <conditionalFormatting sqref="S90:AC103">
    <cfRule type="cellIs" dxfId="103" priority="103" operator="equal">
      <formula>0</formula>
    </cfRule>
  </conditionalFormatting>
  <conditionalFormatting sqref="S104:AG104">
    <cfRule type="cellIs" dxfId="102" priority="102" operator="equal">
      <formula>0</formula>
    </cfRule>
  </conditionalFormatting>
  <conditionalFormatting sqref="AC135">
    <cfRule type="cellIs" dxfId="101" priority="98" operator="equal">
      <formula>0</formula>
    </cfRule>
  </conditionalFormatting>
  <conditionalFormatting sqref="AD107:AD120">
    <cfRule type="cellIs" dxfId="100" priority="100" operator="equal">
      <formula>0</formula>
    </cfRule>
  </conditionalFormatting>
  <conditionalFormatting sqref="AC124:AC134 AC136:AC137">
    <cfRule type="cellIs" dxfId="99" priority="97" operator="equal">
      <formula>0</formula>
    </cfRule>
  </conditionalFormatting>
  <conditionalFormatting sqref="AD158:AE171">
    <cfRule type="cellIs" dxfId="98" priority="92" operator="equal">
      <formula>0</formula>
    </cfRule>
  </conditionalFormatting>
  <conditionalFormatting sqref="AF39:AG51">
    <cfRule type="cellIs" dxfId="97" priority="84" operator="equal">
      <formula>0</formula>
    </cfRule>
  </conditionalFormatting>
  <conditionalFormatting sqref="AF52:AG52">
    <cfRule type="cellIs" dxfId="96" priority="73" operator="equal">
      <formula>0</formula>
    </cfRule>
  </conditionalFormatting>
  <conditionalFormatting sqref="B189:R189">
    <cfRule type="cellIs" dxfId="95" priority="70" operator="equal">
      <formula>0</formula>
    </cfRule>
  </conditionalFormatting>
  <conditionalFormatting sqref="S189:AG189">
    <cfRule type="cellIs" dxfId="94" priority="68" operator="equal">
      <formula>0</formula>
    </cfRule>
  </conditionalFormatting>
  <conditionalFormatting sqref="S175:AE188">
    <cfRule type="cellIs" dxfId="93" priority="67" operator="equal">
      <formula>0</formula>
    </cfRule>
  </conditionalFormatting>
  <conditionalFormatting sqref="AF175:AG188">
    <cfRule type="cellIs" dxfId="92" priority="66" operator="equal">
      <formula>0</formula>
    </cfRule>
  </conditionalFormatting>
  <conditionalFormatting sqref="AE56:AG69">
    <cfRule type="cellIs" dxfId="91" priority="40" operator="equal">
      <formula>0</formula>
    </cfRule>
  </conditionalFormatting>
  <conditionalFormatting sqref="AD135:AG135">
    <cfRule type="cellIs" dxfId="90" priority="32" operator="equal">
      <formula>0</formula>
    </cfRule>
  </conditionalFormatting>
  <conditionalFormatting sqref="AF158:AF171">
    <cfRule type="cellIs" dxfId="89" priority="29" operator="equal">
      <formula>0</formula>
    </cfRule>
  </conditionalFormatting>
  <conditionalFormatting sqref="AD90:AG103">
    <cfRule type="cellIs" dxfId="88" priority="37" operator="equal">
      <formula>0</formula>
    </cfRule>
  </conditionalFormatting>
  <conditionalFormatting sqref="AE115:AG120 AE107:AE114">
    <cfRule type="cellIs" dxfId="87" priority="34" operator="equal">
      <formula>0</formula>
    </cfRule>
  </conditionalFormatting>
  <conditionalFormatting sqref="AD124:AG134 AD136:AG137">
    <cfRule type="cellIs" dxfId="86" priority="31" operator="equal">
      <formula>0</formula>
    </cfRule>
  </conditionalFormatting>
  <conditionalFormatting sqref="W138:X138">
    <cfRule type="cellIs" dxfId="85" priority="26" operator="equal">
      <formula>0</formula>
    </cfRule>
  </conditionalFormatting>
  <conditionalFormatting sqref="W124:X137">
    <cfRule type="cellIs" dxfId="84" priority="25" operator="equal">
      <formula>0</formula>
    </cfRule>
  </conditionalFormatting>
  <conditionalFormatting sqref="AD149:AD152 AD144 AD154">
    <cfRule type="cellIs" dxfId="83" priority="24" operator="equal">
      <formula>0</formula>
    </cfRule>
  </conditionalFormatting>
  <conditionalFormatting sqref="AD141:AD154">
    <cfRule type="cellIs" dxfId="82" priority="23" operator="equal">
      <formula>0</formula>
    </cfRule>
  </conditionalFormatting>
  <conditionalFormatting sqref="AE149:AE152 AE144 AE154">
    <cfRule type="cellIs" dxfId="81" priority="21" operator="equal">
      <formula>0</formula>
    </cfRule>
  </conditionalFormatting>
  <conditionalFormatting sqref="AE141:AE154">
    <cfRule type="cellIs" dxfId="80" priority="20" operator="equal">
      <formula>0</formula>
    </cfRule>
  </conditionalFormatting>
  <conditionalFormatting sqref="AF141:AF154">
    <cfRule type="cellIs" dxfId="79" priority="18" operator="equal">
      <formula>0</formula>
    </cfRule>
  </conditionalFormatting>
  <conditionalFormatting sqref="AD155:AG155">
    <cfRule type="cellIs" dxfId="78" priority="17" operator="equal">
      <formula>0</formula>
    </cfRule>
  </conditionalFormatting>
  <conditionalFormatting sqref="AG141:AG154">
    <cfRule type="cellIs" dxfId="77" priority="16" operator="equal">
      <formula>0</formula>
    </cfRule>
  </conditionalFormatting>
  <conditionalFormatting sqref="AG107:AG114">
    <cfRule type="cellIs" dxfId="76" priority="15" operator="equal">
      <formula>0</formula>
    </cfRule>
  </conditionalFormatting>
  <conditionalFormatting sqref="AF107:AF114">
    <cfRule type="cellIs" dxfId="75" priority="14" operator="equal">
      <formula>0</formula>
    </cfRule>
  </conditionalFormatting>
  <conditionalFormatting sqref="AF75:AG75 AF82:AG84">
    <cfRule type="cellIs" dxfId="74" priority="13" operator="equal">
      <formula>0</formula>
    </cfRule>
  </conditionalFormatting>
  <conditionalFormatting sqref="AF73:AG74 AF76:AG81 AF85:AG86">
    <cfRule type="cellIs" dxfId="73" priority="12" operator="equal">
      <formula>0</formula>
    </cfRule>
  </conditionalFormatting>
  <conditionalFormatting sqref="AF34">
    <cfRule type="cellIs" dxfId="72" priority="8" operator="equal">
      <formula>0</formula>
    </cfRule>
  </conditionalFormatting>
  <conditionalFormatting sqref="AG158:AG171">
    <cfRule type="cellIs" dxfId="71" priority="7" operator="equal">
      <formula>0</formula>
    </cfRule>
  </conditionalFormatting>
  <conditionalFormatting sqref="S206:AG206">
    <cfRule type="cellIs" dxfId="70" priority="4" operator="equal">
      <formula>0</formula>
    </cfRule>
  </conditionalFormatting>
  <conditionalFormatting sqref="B206:R206">
    <cfRule type="cellIs" dxfId="69" priority="5" operator="equal">
      <formula>0</formula>
    </cfRule>
  </conditionalFormatting>
  <conditionalFormatting sqref="B37:AE37 AI37:AJ37">
    <cfRule type="cellIs" dxfId="68" priority="1" operator="equal">
      <formula>0</formula>
    </cfRule>
  </conditionalFormatting>
  <hyperlinks>
    <hyperlink ref="A4" location="SEO!A17" display="Total Australian Government investment in R&amp;D by SEO"/>
    <hyperlink ref="A7" location="SEO!A38" display="Australian Institute of Aboriginal and Torres Strait Islander Studies (AIATSIS)"/>
    <hyperlink ref="A8" location="SEO!A55" display="Australian Institute of Marine Science (AIMS)"/>
    <hyperlink ref="A9" location="SEO!A72" display="Australian Nuclear Science &amp; Technology Organisation (ANSTO)"/>
    <hyperlink ref="A10" location="SEO!A89" display="Australian Research Council (ARC)"/>
    <hyperlink ref="A11" location="SEO!A106" display="Bureau of Meteorology (BoM)"/>
    <hyperlink ref="A12" location="SEO!A123" display="Commonwealth Scientific and Industrial Research Organisation (CSIRO)"/>
    <hyperlink ref="A13" location="SEO!A140" display="National Collaborative Research Infrastructure Strategy (NCRIS)"/>
    <hyperlink ref="A14" location="SEO!A157" display="Geoscience Australia"/>
    <hyperlink ref="A15" location="SEO!A174" display="Industry R&amp;D Tax Measures"/>
    <hyperlink ref="A16" location="SEO!A191" display="All other programs"/>
  </hyperlinks>
  <pageMargins left="0.7" right="0.7" top="0.75" bottom="0.75" header="0.3" footer="0.3"/>
  <pageSetup paperSize="9"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499984740745262"/>
  </sheetPr>
  <dimension ref="A1:AS477"/>
  <sheetViews>
    <sheetView workbookViewId="0">
      <selection sqref="A1:XFD1"/>
    </sheetView>
  </sheetViews>
  <sheetFormatPr defaultColWidth="5.7109375" defaultRowHeight="12.75"/>
  <cols>
    <col min="1" max="1" width="70.140625" style="191" customWidth="1"/>
    <col min="2" max="2" width="8" style="191" hidden="1" customWidth="1"/>
    <col min="3" max="15" width="7.7109375" style="191" hidden="1" customWidth="1"/>
    <col min="16" max="16" width="8.5703125" style="191" hidden="1" customWidth="1"/>
    <col min="17" max="18" width="7.7109375" style="191" hidden="1" customWidth="1"/>
    <col min="19" max="31" width="8.5703125" style="191" hidden="1" customWidth="1"/>
    <col min="32" max="32" width="8.140625" style="191" hidden="1" customWidth="1"/>
    <col min="33" max="41" width="7.5703125" style="191" bestFit="1" customWidth="1"/>
    <col min="42" max="42" width="10" style="191" customWidth="1"/>
    <col min="43" max="43" width="8.7109375" style="191" bestFit="1" customWidth="1"/>
    <col min="44" max="44" width="39.42578125" style="191" customWidth="1"/>
    <col min="45" max="16384" width="5.7109375" style="191"/>
  </cols>
  <sheetData>
    <row r="1" spans="1:45" s="175" customFormat="1" ht="33" customHeight="1">
      <c r="A1" s="978" t="s">
        <v>7250</v>
      </c>
      <c r="B1" s="978"/>
      <c r="C1" s="978"/>
      <c r="D1" s="978"/>
      <c r="E1" s="978"/>
      <c r="F1" s="978"/>
      <c r="G1" s="905"/>
      <c r="H1" s="905"/>
      <c r="I1" s="905"/>
      <c r="J1" s="905"/>
      <c r="K1" s="905"/>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45" s="332" customFormat="1">
      <c r="A2" s="1002"/>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c r="AC2" s="1002"/>
      <c r="AD2" s="1002"/>
      <c r="AE2" s="1002"/>
      <c r="AF2" s="1002"/>
      <c r="AG2" s="1002"/>
      <c r="AH2" s="1002"/>
      <c r="AI2" s="1002"/>
      <c r="AJ2" s="1002"/>
      <c r="AK2" s="1002"/>
      <c r="AL2" s="1002"/>
      <c r="AM2" s="1002"/>
      <c r="AN2" s="1002"/>
      <c r="AO2" s="1002"/>
      <c r="AP2" s="1002"/>
      <c r="AQ2" s="1002"/>
      <c r="AR2" s="1002"/>
    </row>
    <row r="3" spans="1:45" ht="30">
      <c r="A3" s="716" t="s">
        <v>7191</v>
      </c>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330" t="s">
        <v>3966</v>
      </c>
      <c r="AQ3" s="330" t="s">
        <v>3967</v>
      </c>
      <c r="AR3" s="869"/>
    </row>
    <row r="4" spans="1:45">
      <c r="A4" s="718" t="s">
        <v>89</v>
      </c>
      <c r="B4" s="331" t="s">
        <v>64</v>
      </c>
      <c r="C4" s="331" t="s">
        <v>65</v>
      </c>
      <c r="D4" s="331" t="s">
        <v>66</v>
      </c>
      <c r="E4" s="331" t="s">
        <v>67</v>
      </c>
      <c r="F4" s="331" t="s">
        <v>68</v>
      </c>
      <c r="G4" s="331" t="s">
        <v>69</v>
      </c>
      <c r="H4" s="331" t="s">
        <v>70</v>
      </c>
      <c r="I4" s="331" t="s">
        <v>71</v>
      </c>
      <c r="J4" s="331" t="s">
        <v>72</v>
      </c>
      <c r="K4" s="331" t="s">
        <v>73</v>
      </c>
      <c r="L4" s="331" t="s">
        <v>1</v>
      </c>
      <c r="M4" s="331" t="s">
        <v>2</v>
      </c>
      <c r="N4" s="331" t="s">
        <v>3</v>
      </c>
      <c r="O4" s="331" t="s">
        <v>4</v>
      </c>
      <c r="P4" s="331" t="s">
        <v>5</v>
      </c>
      <c r="Q4" s="331" t="s">
        <v>6</v>
      </c>
      <c r="R4" s="331" t="s">
        <v>7</v>
      </c>
      <c r="S4" s="331" t="s">
        <v>8</v>
      </c>
      <c r="T4" s="331" t="s">
        <v>9</v>
      </c>
      <c r="U4" s="331" t="s">
        <v>10</v>
      </c>
      <c r="V4" s="331" t="s">
        <v>11</v>
      </c>
      <c r="W4" s="331" t="s">
        <v>12</v>
      </c>
      <c r="X4" s="331" t="s">
        <v>13</v>
      </c>
      <c r="Y4" s="331" t="s">
        <v>14</v>
      </c>
      <c r="Z4" s="331" t="s">
        <v>15</v>
      </c>
      <c r="AA4" s="331" t="s">
        <v>16</v>
      </c>
      <c r="AB4" s="331" t="s">
        <v>17</v>
      </c>
      <c r="AC4" s="331" t="s">
        <v>18</v>
      </c>
      <c r="AD4" s="331" t="s">
        <v>19</v>
      </c>
      <c r="AE4" s="331" t="s">
        <v>20</v>
      </c>
      <c r="AF4" s="331" t="s">
        <v>21</v>
      </c>
      <c r="AG4" s="331" t="s">
        <v>22</v>
      </c>
      <c r="AH4" s="331" t="s">
        <v>23</v>
      </c>
      <c r="AI4" s="331" t="s">
        <v>24</v>
      </c>
      <c r="AJ4" s="331" t="s">
        <v>25</v>
      </c>
      <c r="AK4" s="331" t="s">
        <v>26</v>
      </c>
      <c r="AL4" s="331" t="s">
        <v>27</v>
      </c>
      <c r="AM4" s="331" t="s">
        <v>62</v>
      </c>
      <c r="AN4" s="331" t="s">
        <v>63</v>
      </c>
      <c r="AO4" s="331" t="s">
        <v>938</v>
      </c>
      <c r="AP4" s="866" t="s">
        <v>3968</v>
      </c>
      <c r="AQ4" s="866" t="s">
        <v>3969</v>
      </c>
      <c r="AR4" s="874" t="s">
        <v>28</v>
      </c>
    </row>
    <row r="5" spans="1:45" s="561" customFormat="1">
      <c r="A5" s="720" t="s">
        <v>6744</v>
      </c>
      <c r="B5" s="192">
        <v>0</v>
      </c>
      <c r="C5" s="192">
        <v>0</v>
      </c>
      <c r="D5" s="192">
        <v>0</v>
      </c>
      <c r="E5" s="192">
        <v>0</v>
      </c>
      <c r="F5" s="192">
        <v>0</v>
      </c>
      <c r="G5" s="192">
        <v>0</v>
      </c>
      <c r="H5" s="192">
        <v>0</v>
      </c>
      <c r="I5" s="192">
        <v>0</v>
      </c>
      <c r="J5" s="192">
        <v>0</v>
      </c>
      <c r="K5" s="192">
        <v>0</v>
      </c>
      <c r="L5" s="192">
        <v>0</v>
      </c>
      <c r="M5" s="192">
        <v>0</v>
      </c>
      <c r="N5" s="192">
        <v>0</v>
      </c>
      <c r="O5" s="192">
        <v>0</v>
      </c>
      <c r="P5" s="192">
        <v>0</v>
      </c>
      <c r="Q5" s="192">
        <v>0</v>
      </c>
      <c r="R5" s="192">
        <v>0</v>
      </c>
      <c r="S5" s="192">
        <v>0</v>
      </c>
      <c r="T5" s="192">
        <v>0</v>
      </c>
      <c r="U5" s="192">
        <v>0</v>
      </c>
      <c r="V5" s="192">
        <v>0</v>
      </c>
      <c r="W5" s="192">
        <v>0</v>
      </c>
      <c r="X5" s="192">
        <v>0</v>
      </c>
      <c r="Y5" s="192">
        <v>0</v>
      </c>
      <c r="Z5" s="192">
        <v>0</v>
      </c>
      <c r="AA5" s="192">
        <v>0</v>
      </c>
      <c r="AB5" s="192">
        <v>2.63</v>
      </c>
      <c r="AC5" s="192">
        <v>2.96</v>
      </c>
      <c r="AD5" s="192">
        <v>4.9000000000000004</v>
      </c>
      <c r="AE5" s="192">
        <v>0.81899999999999995</v>
      </c>
      <c r="AF5" s="192">
        <v>0.41699999999999998</v>
      </c>
      <c r="AG5" s="192">
        <v>1.8420000000000001</v>
      </c>
      <c r="AH5" s="192">
        <v>2.4380000000000002</v>
      </c>
      <c r="AI5" s="192">
        <v>4.2910000000000004</v>
      </c>
      <c r="AJ5" s="192">
        <v>4.6230000000000002</v>
      </c>
      <c r="AK5" s="192">
        <v>5.476</v>
      </c>
      <c r="AL5" s="192">
        <v>2.9556335900000001</v>
      </c>
      <c r="AM5" s="192">
        <v>2.5030000000000001</v>
      </c>
      <c r="AN5" s="192">
        <v>3.165</v>
      </c>
      <c r="AO5" s="192">
        <v>5.7233122699999974</v>
      </c>
      <c r="AP5" s="867">
        <v>5.27</v>
      </c>
      <c r="AQ5" s="721">
        <v>3.4350000000000001</v>
      </c>
      <c r="AR5" s="870" t="s">
        <v>6745</v>
      </c>
    </row>
    <row r="6" spans="1:45" s="561" customFormat="1">
      <c r="A6" s="720" t="s">
        <v>6739</v>
      </c>
      <c r="B6" s="192">
        <v>0</v>
      </c>
      <c r="C6" s="192">
        <v>0</v>
      </c>
      <c r="D6" s="192">
        <v>0.14000000000000001</v>
      </c>
      <c r="E6" s="192">
        <v>0.15</v>
      </c>
      <c r="F6" s="192">
        <v>0.15</v>
      </c>
      <c r="G6" s="192">
        <v>0.15</v>
      </c>
      <c r="H6" s="192">
        <v>0.16</v>
      </c>
      <c r="I6" s="192">
        <v>0.22</v>
      </c>
      <c r="J6" s="192">
        <v>0.31</v>
      </c>
      <c r="K6" s="192">
        <v>0.28000000000000003</v>
      </c>
      <c r="L6" s="192">
        <v>0.37</v>
      </c>
      <c r="M6" s="192">
        <v>0.3</v>
      </c>
      <c r="N6" s="192">
        <v>0.45</v>
      </c>
      <c r="O6" s="192">
        <v>0.56999999999999995</v>
      </c>
      <c r="P6" s="192">
        <v>0.68</v>
      </c>
      <c r="Q6" s="192">
        <v>0.67</v>
      </c>
      <c r="R6" s="192">
        <v>0.63</v>
      </c>
      <c r="S6" s="192">
        <v>0.68</v>
      </c>
      <c r="T6" s="192">
        <v>0.76</v>
      </c>
      <c r="U6" s="192">
        <v>0.77</v>
      </c>
      <c r="V6" s="192">
        <v>0.71</v>
      </c>
      <c r="W6" s="192">
        <v>0.66</v>
      </c>
      <c r="X6" s="192">
        <v>0.68</v>
      </c>
      <c r="Y6" s="192">
        <v>0.71</v>
      </c>
      <c r="Z6" s="192">
        <v>0.52</v>
      </c>
      <c r="AA6" s="192">
        <v>5.3</v>
      </c>
      <c r="AB6" s="192">
        <v>4.43</v>
      </c>
      <c r="AC6" s="192">
        <v>4.43</v>
      </c>
      <c r="AD6" s="192">
        <v>4.0999999999999996</v>
      </c>
      <c r="AE6" s="192">
        <v>0.82799999999999996</v>
      </c>
      <c r="AF6" s="192">
        <v>0.89</v>
      </c>
      <c r="AG6" s="192">
        <v>1.117</v>
      </c>
      <c r="AH6" s="192">
        <v>1.6781751699999998</v>
      </c>
      <c r="AI6" s="192">
        <v>1.9710000000000001</v>
      </c>
      <c r="AJ6" s="192">
        <v>1.758</v>
      </c>
      <c r="AK6" s="192">
        <v>2.194</v>
      </c>
      <c r="AL6" s="192">
        <v>2.0294775299999999</v>
      </c>
      <c r="AM6" s="192">
        <v>2.3849999999999998</v>
      </c>
      <c r="AN6" s="192">
        <v>2.4900000000000002</v>
      </c>
      <c r="AO6" s="192">
        <v>2.4878544200000001</v>
      </c>
      <c r="AP6" s="867">
        <v>2.335</v>
      </c>
      <c r="AQ6" s="721">
        <v>2.3250000000000002</v>
      </c>
      <c r="AR6" s="871" t="s">
        <v>7064</v>
      </c>
    </row>
    <row r="7" spans="1:45" s="561" customFormat="1">
      <c r="A7" s="720" t="s">
        <v>6741</v>
      </c>
      <c r="B7" s="192">
        <v>0</v>
      </c>
      <c r="C7" s="192">
        <v>0</v>
      </c>
      <c r="D7" s="192">
        <v>0</v>
      </c>
      <c r="E7" s="192">
        <v>0</v>
      </c>
      <c r="F7" s="192">
        <v>0</v>
      </c>
      <c r="G7" s="192">
        <v>0</v>
      </c>
      <c r="H7" s="192">
        <v>0</v>
      </c>
      <c r="I7" s="192">
        <v>0</v>
      </c>
      <c r="J7" s="192">
        <v>0</v>
      </c>
      <c r="K7" s="192">
        <v>0</v>
      </c>
      <c r="L7" s="192">
        <v>0</v>
      </c>
      <c r="M7" s="192">
        <v>0</v>
      </c>
      <c r="N7" s="192">
        <v>0</v>
      </c>
      <c r="O7" s="192">
        <v>0</v>
      </c>
      <c r="P7" s="192">
        <v>0</v>
      </c>
      <c r="Q7" s="192">
        <v>0</v>
      </c>
      <c r="R7" s="192">
        <v>0</v>
      </c>
      <c r="S7" s="192">
        <v>0</v>
      </c>
      <c r="T7" s="192">
        <v>0</v>
      </c>
      <c r="U7" s="192">
        <v>0</v>
      </c>
      <c r="V7" s="192">
        <v>0</v>
      </c>
      <c r="W7" s="192">
        <v>0</v>
      </c>
      <c r="X7" s="192">
        <v>0</v>
      </c>
      <c r="Y7" s="192">
        <v>0</v>
      </c>
      <c r="Z7" s="192">
        <v>0</v>
      </c>
      <c r="AA7" s="192">
        <v>0</v>
      </c>
      <c r="AB7" s="192">
        <v>0</v>
      </c>
      <c r="AC7" s="192">
        <v>0</v>
      </c>
      <c r="AD7" s="192">
        <v>0</v>
      </c>
      <c r="AE7" s="192">
        <v>0</v>
      </c>
      <c r="AF7" s="192">
        <v>0</v>
      </c>
      <c r="AG7" s="192">
        <v>0</v>
      </c>
      <c r="AH7" s="192">
        <v>0</v>
      </c>
      <c r="AI7" s="192">
        <v>0</v>
      </c>
      <c r="AJ7" s="192">
        <v>0</v>
      </c>
      <c r="AK7" s="192">
        <v>0</v>
      </c>
      <c r="AL7" s="192">
        <v>0</v>
      </c>
      <c r="AM7" s="192">
        <v>0</v>
      </c>
      <c r="AN7" s="192">
        <v>6.5869999999999997</v>
      </c>
      <c r="AO7" s="192">
        <v>3.2902100000000004E-2</v>
      </c>
      <c r="AP7" s="867">
        <v>11.327999999999999</v>
      </c>
      <c r="AQ7" s="721">
        <v>10.773999999999999</v>
      </c>
      <c r="AR7" s="871" t="s">
        <v>7065</v>
      </c>
    </row>
    <row r="8" spans="1:45" s="561" customFormat="1">
      <c r="A8" s="720" t="s">
        <v>1279</v>
      </c>
      <c r="B8" s="192">
        <v>0.28999999999999998</v>
      </c>
      <c r="C8" s="192">
        <v>0.28999999999999998</v>
      </c>
      <c r="D8" s="192">
        <v>0.39</v>
      </c>
      <c r="E8" s="192">
        <v>0.42</v>
      </c>
      <c r="F8" s="192">
        <v>0.4</v>
      </c>
      <c r="G8" s="192">
        <v>0.42</v>
      </c>
      <c r="H8" s="192">
        <v>0.6</v>
      </c>
      <c r="I8" s="192">
        <v>0.78</v>
      </c>
      <c r="J8" s="192">
        <v>1</v>
      </c>
      <c r="K8" s="192">
        <v>1.43</v>
      </c>
      <c r="L8" s="192">
        <v>1.37</v>
      </c>
      <c r="M8" s="192">
        <v>1.95</v>
      </c>
      <c r="N8" s="192">
        <v>2.58</v>
      </c>
      <c r="O8" s="192">
        <v>2.67</v>
      </c>
      <c r="P8" s="192">
        <v>2.88</v>
      </c>
      <c r="Q8" s="192">
        <v>3.61</v>
      </c>
      <c r="R8" s="192">
        <v>3.75</v>
      </c>
      <c r="S8" s="192">
        <v>3.57</v>
      </c>
      <c r="T8" s="192">
        <v>3.42</v>
      </c>
      <c r="U8" s="192">
        <v>3.46</v>
      </c>
      <c r="V8" s="192">
        <v>3.47</v>
      </c>
      <c r="W8" s="192">
        <v>3.65</v>
      </c>
      <c r="X8" s="192">
        <v>3.92</v>
      </c>
      <c r="Y8" s="192">
        <v>11.79</v>
      </c>
      <c r="Z8" s="192">
        <v>13.3</v>
      </c>
      <c r="AA8" s="192">
        <v>13.3</v>
      </c>
      <c r="AB8" s="192">
        <v>13.47</v>
      </c>
      <c r="AC8" s="192">
        <v>13.47</v>
      </c>
      <c r="AD8" s="192">
        <v>12.1</v>
      </c>
      <c r="AE8" s="192">
        <v>3.1749999999999998</v>
      </c>
      <c r="AF8" s="192">
        <v>3.9820000000000002</v>
      </c>
      <c r="AG8" s="192">
        <v>3.6659999999999999</v>
      </c>
      <c r="AH8" s="192">
        <v>4.5990000000000002</v>
      </c>
      <c r="AI8" s="192">
        <v>4.7460000000000004</v>
      </c>
      <c r="AJ8" s="192">
        <v>4.6920000000000002</v>
      </c>
      <c r="AK8" s="192">
        <v>4.6879999999999997</v>
      </c>
      <c r="AL8" s="192">
        <v>5.1826962699999992</v>
      </c>
      <c r="AM8" s="192">
        <v>4.8730000000000002</v>
      </c>
      <c r="AN8" s="192">
        <v>5.0650000000000004</v>
      </c>
      <c r="AO8" s="192">
        <v>5.3515978899999999</v>
      </c>
      <c r="AP8" s="867">
        <v>5.37</v>
      </c>
      <c r="AQ8" s="721">
        <v>5.69</v>
      </c>
      <c r="AR8" s="871" t="s">
        <v>7065</v>
      </c>
    </row>
    <row r="9" spans="1:45" s="561" customFormat="1">
      <c r="A9" s="720" t="s">
        <v>6778</v>
      </c>
      <c r="B9" s="192">
        <v>0</v>
      </c>
      <c r="C9" s="192">
        <v>5.4</v>
      </c>
      <c r="D9" s="192">
        <v>7.54</v>
      </c>
      <c r="E9" s="192">
        <v>8.77</v>
      </c>
      <c r="F9" s="192">
        <v>8.83</v>
      </c>
      <c r="G9" s="192">
        <v>9.3000000000000007</v>
      </c>
      <c r="H9" s="192">
        <v>12.32</v>
      </c>
      <c r="I9" s="192">
        <v>11.88</v>
      </c>
      <c r="J9" s="192">
        <v>15.25</v>
      </c>
      <c r="K9" s="192">
        <v>18.309999999999999</v>
      </c>
      <c r="L9" s="192">
        <v>14.21</v>
      </c>
      <c r="M9" s="192">
        <v>19.63</v>
      </c>
      <c r="N9" s="192">
        <v>17.11</v>
      </c>
      <c r="O9" s="192">
        <v>14.05</v>
      </c>
      <c r="P9" s="192">
        <v>12.32</v>
      </c>
      <c r="Q9" s="192">
        <v>12.45</v>
      </c>
      <c r="R9" s="192">
        <v>19.5</v>
      </c>
      <c r="S9" s="192">
        <v>10.94</v>
      </c>
      <c r="T9" s="192">
        <v>12.79</v>
      </c>
      <c r="U9" s="192">
        <v>13.09</v>
      </c>
      <c r="V9" s="192">
        <v>10.53</v>
      </c>
      <c r="W9" s="192">
        <v>11.97</v>
      </c>
      <c r="X9" s="192">
        <v>11.81</v>
      </c>
      <c r="Y9" s="192">
        <v>56.31</v>
      </c>
      <c r="Z9" s="192">
        <v>62.6</v>
      </c>
      <c r="AA9" s="192">
        <v>40.4</v>
      </c>
      <c r="AB9" s="192">
        <v>40.409999999999997</v>
      </c>
      <c r="AC9" s="192">
        <v>42</v>
      </c>
      <c r="AD9" s="192">
        <v>46.5</v>
      </c>
      <c r="AE9" s="192">
        <v>45.11</v>
      </c>
      <c r="AF9" s="192">
        <v>41.7</v>
      </c>
      <c r="AG9" s="192">
        <v>35.319000000000003</v>
      </c>
      <c r="AH9" s="192">
        <v>47.026000000000003</v>
      </c>
      <c r="AI9" s="192">
        <v>52</v>
      </c>
      <c r="AJ9" s="192">
        <v>43.744999999999997</v>
      </c>
      <c r="AK9" s="192">
        <v>43.308999999999997</v>
      </c>
      <c r="AL9" s="192">
        <v>48.3035584</v>
      </c>
      <c r="AM9" s="192">
        <v>50.331000000000003</v>
      </c>
      <c r="AN9" s="192">
        <v>60.210999999999999</v>
      </c>
      <c r="AO9" s="192">
        <v>72.479141259999992</v>
      </c>
      <c r="AP9" s="867">
        <v>69</v>
      </c>
      <c r="AQ9" s="721">
        <v>52</v>
      </c>
      <c r="AR9" s="870"/>
    </row>
    <row r="10" spans="1:45" s="561" customFormat="1">
      <c r="A10" s="720" t="s">
        <v>90</v>
      </c>
      <c r="B10" s="192">
        <v>0</v>
      </c>
      <c r="C10" s="192">
        <v>0</v>
      </c>
      <c r="D10" s="192">
        <v>0.31</v>
      </c>
      <c r="E10" s="192">
        <v>0.47</v>
      </c>
      <c r="F10" s="192">
        <v>0.28999999999999998</v>
      </c>
      <c r="G10" s="192">
        <v>1.03</v>
      </c>
      <c r="H10" s="192">
        <v>0.99</v>
      </c>
      <c r="I10" s="192">
        <v>1.37</v>
      </c>
      <c r="J10" s="192">
        <v>1.01</v>
      </c>
      <c r="K10" s="192">
        <v>0.99</v>
      </c>
      <c r="L10" s="192">
        <v>1.1000000000000001</v>
      </c>
      <c r="M10" s="192">
        <v>1.99</v>
      </c>
      <c r="N10" s="192">
        <v>0</v>
      </c>
      <c r="O10" s="192">
        <v>0</v>
      </c>
      <c r="P10" s="192">
        <v>0</v>
      </c>
      <c r="Q10" s="192">
        <v>0</v>
      </c>
      <c r="R10" s="192">
        <v>0</v>
      </c>
      <c r="S10" s="192">
        <v>0</v>
      </c>
      <c r="T10" s="192">
        <v>0</v>
      </c>
      <c r="U10" s="192">
        <v>0</v>
      </c>
      <c r="V10" s="192">
        <v>0</v>
      </c>
      <c r="W10" s="192">
        <v>0</v>
      </c>
      <c r="X10" s="192">
        <v>0</v>
      </c>
      <c r="Y10" s="192">
        <v>0</v>
      </c>
      <c r="Z10" s="192">
        <v>0</v>
      </c>
      <c r="AA10" s="192">
        <v>0</v>
      </c>
      <c r="AB10" s="192">
        <v>0</v>
      </c>
      <c r="AC10" s="192">
        <v>0</v>
      </c>
      <c r="AD10" s="192">
        <v>0</v>
      </c>
      <c r="AE10" s="192">
        <v>0</v>
      </c>
      <c r="AF10" s="192">
        <v>0</v>
      </c>
      <c r="AG10" s="192">
        <v>0</v>
      </c>
      <c r="AH10" s="192">
        <v>0</v>
      </c>
      <c r="AI10" s="192">
        <v>0</v>
      </c>
      <c r="AJ10" s="192">
        <v>0</v>
      </c>
      <c r="AK10" s="192">
        <v>0</v>
      </c>
      <c r="AL10" s="192">
        <v>0</v>
      </c>
      <c r="AM10" s="192">
        <v>0</v>
      </c>
      <c r="AN10" s="192">
        <v>0</v>
      </c>
      <c r="AO10" s="192">
        <v>0</v>
      </c>
      <c r="AP10" s="867">
        <v>0</v>
      </c>
      <c r="AQ10" s="867"/>
      <c r="AR10" s="871" t="s">
        <v>6745</v>
      </c>
    </row>
    <row r="11" spans="1:45" s="429" customFormat="1">
      <c r="A11" s="720" t="s">
        <v>7067</v>
      </c>
      <c r="B11" s="192">
        <v>0.19</v>
      </c>
      <c r="C11" s="192">
        <v>0.23</v>
      </c>
      <c r="D11" s="192">
        <v>0.24</v>
      </c>
      <c r="E11" s="192">
        <v>0.22</v>
      </c>
      <c r="F11" s="192">
        <v>0.24</v>
      </c>
      <c r="G11" s="192">
        <v>0.23</v>
      </c>
      <c r="H11" s="192">
        <v>0.24</v>
      </c>
      <c r="I11" s="192">
        <v>0.28999999999999998</v>
      </c>
      <c r="J11" s="192">
        <v>0.38</v>
      </c>
      <c r="K11" s="192">
        <v>0.4</v>
      </c>
      <c r="L11" s="192">
        <v>0.38</v>
      </c>
      <c r="M11" s="192">
        <v>0.46</v>
      </c>
      <c r="N11" s="192">
        <v>0.55000000000000004</v>
      </c>
      <c r="O11" s="192">
        <v>0.78</v>
      </c>
      <c r="P11" s="192">
        <v>0.65</v>
      </c>
      <c r="Q11" s="192">
        <v>0.67</v>
      </c>
      <c r="R11" s="192">
        <v>0.71</v>
      </c>
      <c r="S11" s="192">
        <v>0.71</v>
      </c>
      <c r="T11" s="192">
        <v>0.79</v>
      </c>
      <c r="U11" s="192">
        <v>0.82</v>
      </c>
      <c r="V11" s="192">
        <v>0.79</v>
      </c>
      <c r="W11" s="192">
        <v>0.84</v>
      </c>
      <c r="X11" s="192">
        <v>0.85</v>
      </c>
      <c r="Y11" s="192">
        <v>0.9</v>
      </c>
      <c r="Z11" s="192">
        <v>1.1000000000000001</v>
      </c>
      <c r="AA11" s="192">
        <v>1.1000000000000001</v>
      </c>
      <c r="AB11" s="192">
        <v>1.1399999999999999</v>
      </c>
      <c r="AC11" s="192">
        <v>1.1399999999999999</v>
      </c>
      <c r="AD11" s="192">
        <v>1.4</v>
      </c>
      <c r="AE11" s="192">
        <v>1.0129999999999999</v>
      </c>
      <c r="AF11" s="192">
        <v>1.0900000000000001</v>
      </c>
      <c r="AG11" s="192">
        <v>1.4650000000000001</v>
      </c>
      <c r="AH11" s="192">
        <v>1.4735780000000001</v>
      </c>
      <c r="AI11" s="192">
        <v>1.528</v>
      </c>
      <c r="AJ11" s="192">
        <v>1.1200000000000001</v>
      </c>
      <c r="AK11" s="192">
        <v>1.163</v>
      </c>
      <c r="AL11" s="192">
        <v>1.2402437100000001</v>
      </c>
      <c r="AM11" s="192">
        <v>1.2250000000000001</v>
      </c>
      <c r="AN11" s="192">
        <v>0</v>
      </c>
      <c r="AO11" s="192">
        <v>0</v>
      </c>
      <c r="AP11" s="867">
        <v>0</v>
      </c>
      <c r="AQ11" s="721"/>
      <c r="AR11" s="871" t="s">
        <v>7068</v>
      </c>
      <c r="AS11" s="429" t="s">
        <v>277</v>
      </c>
    </row>
    <row r="12" spans="1:45" s="561" customFormat="1">
      <c r="A12" s="720" t="s">
        <v>91</v>
      </c>
      <c r="B12" s="192">
        <v>0</v>
      </c>
      <c r="C12" s="192">
        <v>5.47</v>
      </c>
      <c r="D12" s="192">
        <v>4.42</v>
      </c>
      <c r="E12" s="192">
        <v>5.16</v>
      </c>
      <c r="F12" s="192">
        <v>4.28</v>
      </c>
      <c r="G12" s="192">
        <v>2.14</v>
      </c>
      <c r="H12" s="192">
        <v>4.17</v>
      </c>
      <c r="I12" s="192">
        <v>3.28</v>
      </c>
      <c r="J12" s="192">
        <v>4.82</v>
      </c>
      <c r="K12" s="192">
        <v>7.07</v>
      </c>
      <c r="L12" s="192">
        <v>15.02</v>
      </c>
      <c r="M12" s="192">
        <v>17.05</v>
      </c>
      <c r="N12" s="192">
        <v>14.95</v>
      </c>
      <c r="O12" s="192">
        <v>13.88</v>
      </c>
      <c r="P12" s="192">
        <v>16.100000000000001</v>
      </c>
      <c r="Q12" s="192">
        <v>1.48</v>
      </c>
      <c r="R12" s="192">
        <v>0</v>
      </c>
      <c r="S12" s="192">
        <v>0</v>
      </c>
      <c r="T12" s="192">
        <v>0</v>
      </c>
      <c r="U12" s="192">
        <v>0</v>
      </c>
      <c r="V12" s="192">
        <v>0</v>
      </c>
      <c r="W12" s="192">
        <v>0</v>
      </c>
      <c r="X12" s="192">
        <v>0</v>
      </c>
      <c r="Y12" s="192">
        <v>0</v>
      </c>
      <c r="Z12" s="192">
        <v>0</v>
      </c>
      <c r="AA12" s="192">
        <v>0</v>
      </c>
      <c r="AB12" s="192">
        <v>0</v>
      </c>
      <c r="AC12" s="192">
        <v>0</v>
      </c>
      <c r="AD12" s="192">
        <v>0</v>
      </c>
      <c r="AE12" s="192">
        <v>0</v>
      </c>
      <c r="AF12" s="192">
        <v>0</v>
      </c>
      <c r="AG12" s="192">
        <v>0</v>
      </c>
      <c r="AH12" s="192">
        <v>0</v>
      </c>
      <c r="AI12" s="192">
        <v>0</v>
      </c>
      <c r="AJ12" s="192">
        <v>0</v>
      </c>
      <c r="AK12" s="192">
        <v>0</v>
      </c>
      <c r="AL12" s="192">
        <v>0</v>
      </c>
      <c r="AM12" s="192">
        <v>0</v>
      </c>
      <c r="AN12" s="192">
        <v>0</v>
      </c>
      <c r="AO12" s="192">
        <v>0</v>
      </c>
      <c r="AP12" s="867">
        <v>0</v>
      </c>
      <c r="AQ12" s="867"/>
      <c r="AR12" s="870"/>
    </row>
    <row r="13" spans="1:45" s="561" customFormat="1">
      <c r="A13" s="720" t="s">
        <v>1073</v>
      </c>
      <c r="B13" s="192">
        <v>0</v>
      </c>
      <c r="C13" s="192">
        <v>0</v>
      </c>
      <c r="D13" s="192">
        <v>0</v>
      </c>
      <c r="E13" s="192">
        <v>0.2</v>
      </c>
      <c r="F13" s="192">
        <v>0.25</v>
      </c>
      <c r="G13" s="192">
        <v>0.67</v>
      </c>
      <c r="H13" s="192">
        <v>1</v>
      </c>
      <c r="I13" s="192">
        <v>0.89</v>
      </c>
      <c r="J13" s="192">
        <v>1.04</v>
      </c>
      <c r="K13" s="192">
        <v>0.86</v>
      </c>
      <c r="L13" s="192">
        <v>1.55</v>
      </c>
      <c r="M13" s="192">
        <v>1.87</v>
      </c>
      <c r="N13" s="192">
        <v>2.66</v>
      </c>
      <c r="O13" s="192">
        <v>3.87</v>
      </c>
      <c r="P13" s="192">
        <v>3.89</v>
      </c>
      <c r="Q13" s="192">
        <v>2.57</v>
      </c>
      <c r="R13" s="192">
        <v>2.13</v>
      </c>
      <c r="S13" s="192">
        <v>2.9</v>
      </c>
      <c r="T13" s="192">
        <v>4.3</v>
      </c>
      <c r="U13" s="192">
        <v>5.48</v>
      </c>
      <c r="V13" s="192">
        <v>5.47</v>
      </c>
      <c r="W13" s="192">
        <v>5.36</v>
      </c>
      <c r="X13" s="192">
        <v>5.44</v>
      </c>
      <c r="Y13" s="192">
        <v>5</v>
      </c>
      <c r="Z13" s="192">
        <v>7.2</v>
      </c>
      <c r="AA13" s="192">
        <v>3.4</v>
      </c>
      <c r="AB13" s="192">
        <v>3.45</v>
      </c>
      <c r="AC13" s="192">
        <v>4.05</v>
      </c>
      <c r="AD13" s="192">
        <v>4.2</v>
      </c>
      <c r="AE13" s="192">
        <v>1.954</v>
      </c>
      <c r="AF13" s="192">
        <v>2.198</v>
      </c>
      <c r="AG13" s="192">
        <v>3.4340000000000002</v>
      </c>
      <c r="AH13" s="192">
        <v>4.5759999999999996</v>
      </c>
      <c r="AI13" s="192">
        <v>10.294</v>
      </c>
      <c r="AJ13" s="192">
        <v>11.8</v>
      </c>
      <c r="AK13" s="192">
        <v>10.977</v>
      </c>
      <c r="AL13" s="192">
        <v>7.2982820400000001</v>
      </c>
      <c r="AM13" s="192">
        <v>6.0540000000000003</v>
      </c>
      <c r="AN13" s="192">
        <v>6.1310000000000002</v>
      </c>
      <c r="AO13" s="192">
        <v>9.0927674699999983</v>
      </c>
      <c r="AP13" s="867">
        <v>9.17</v>
      </c>
      <c r="AQ13" s="721">
        <v>5.8390000000000004</v>
      </c>
      <c r="AR13" s="870"/>
    </row>
    <row r="14" spans="1:45" s="561" customFormat="1">
      <c r="A14" s="720" t="s">
        <v>99</v>
      </c>
      <c r="B14" s="192">
        <v>0.44</v>
      </c>
      <c r="C14" s="192">
        <v>0.46</v>
      </c>
      <c r="D14" s="192">
        <v>0.42</v>
      </c>
      <c r="E14" s="192">
        <v>0.42</v>
      </c>
      <c r="F14" s="192">
        <v>0.54</v>
      </c>
      <c r="G14" s="192">
        <v>0.56999999999999995</v>
      </c>
      <c r="H14" s="192">
        <v>0.6</v>
      </c>
      <c r="I14" s="192">
        <v>0.67</v>
      </c>
      <c r="J14" s="192">
        <v>1.26</v>
      </c>
      <c r="K14" s="192">
        <v>1.64</v>
      </c>
      <c r="L14" s="192">
        <v>1.57</v>
      </c>
      <c r="M14" s="192">
        <v>2.94</v>
      </c>
      <c r="N14" s="192">
        <v>4.82</v>
      </c>
      <c r="O14" s="192">
        <v>5.21</v>
      </c>
      <c r="P14" s="192">
        <v>5.65</v>
      </c>
      <c r="Q14" s="192">
        <v>6.2</v>
      </c>
      <c r="R14" s="192">
        <v>6.13</v>
      </c>
      <c r="S14" s="192">
        <v>5.75</v>
      </c>
      <c r="T14" s="192">
        <v>8.36</v>
      </c>
      <c r="U14" s="192">
        <v>10.94</v>
      </c>
      <c r="V14" s="192">
        <v>11.86</v>
      </c>
      <c r="W14" s="192">
        <v>14.25</v>
      </c>
      <c r="X14" s="192">
        <v>15.71</v>
      </c>
      <c r="Y14" s="192">
        <v>11.52</v>
      </c>
      <c r="Z14" s="192">
        <v>12.9</v>
      </c>
      <c r="AA14" s="192">
        <v>16.3</v>
      </c>
      <c r="AB14" s="192">
        <v>31</v>
      </c>
      <c r="AC14" s="192">
        <v>31</v>
      </c>
      <c r="AD14" s="192">
        <v>31</v>
      </c>
      <c r="AE14" s="192">
        <v>27.963999999999999</v>
      </c>
      <c r="AF14" s="192">
        <v>27.318000000000001</v>
      </c>
      <c r="AG14" s="192">
        <v>28.253</v>
      </c>
      <c r="AH14" s="192">
        <v>30.244</v>
      </c>
      <c r="AI14" s="192">
        <v>30.864999999999998</v>
      </c>
      <c r="AJ14" s="192">
        <v>31.274999999999999</v>
      </c>
      <c r="AK14" s="192">
        <v>32.981000000000002</v>
      </c>
      <c r="AL14" s="192">
        <v>35.372936769999988</v>
      </c>
      <c r="AM14" s="192">
        <v>35.369</v>
      </c>
      <c r="AN14" s="192">
        <v>31.327000000000002</v>
      </c>
      <c r="AO14" s="192">
        <v>32.485981009999996</v>
      </c>
      <c r="AP14" s="867">
        <v>30.346</v>
      </c>
      <c r="AQ14" s="721">
        <v>29.434999999999999</v>
      </c>
      <c r="AR14" s="870" t="s">
        <v>6782</v>
      </c>
      <c r="AS14" s="562" t="s">
        <v>277</v>
      </c>
    </row>
    <row r="15" spans="1:45" s="561" customFormat="1">
      <c r="A15" s="720" t="s">
        <v>92</v>
      </c>
      <c r="B15" s="192">
        <v>0.09</v>
      </c>
      <c r="C15" s="192">
        <v>0.09</v>
      </c>
      <c r="D15" s="192">
        <v>0.12</v>
      </c>
      <c r="E15" s="192">
        <v>0.12</v>
      </c>
      <c r="F15" s="192">
        <v>0.12</v>
      </c>
      <c r="G15" s="192">
        <v>0.09</v>
      </c>
      <c r="H15" s="192">
        <v>0.12</v>
      </c>
      <c r="I15" s="192">
        <v>0.16</v>
      </c>
      <c r="J15" s="192">
        <v>0.32</v>
      </c>
      <c r="K15" s="192">
        <v>0.26</v>
      </c>
      <c r="L15" s="192">
        <v>0.28999999999999998</v>
      </c>
      <c r="M15" s="192">
        <v>0.39</v>
      </c>
      <c r="N15" s="192">
        <v>0.45</v>
      </c>
      <c r="O15" s="192">
        <v>0.78</v>
      </c>
      <c r="P15" s="192">
        <v>0.92</v>
      </c>
      <c r="Q15" s="192">
        <v>0.46</v>
      </c>
      <c r="R15" s="192">
        <v>0.49</v>
      </c>
      <c r="S15" s="192">
        <v>0.39</v>
      </c>
      <c r="T15" s="192">
        <v>0.79</v>
      </c>
      <c r="U15" s="192">
        <v>0.41</v>
      </c>
      <c r="V15" s="192">
        <v>0.7</v>
      </c>
      <c r="W15" s="192">
        <v>0.7</v>
      </c>
      <c r="X15" s="192">
        <v>0.71</v>
      </c>
      <c r="Y15" s="192">
        <v>0.45</v>
      </c>
      <c r="Z15" s="192">
        <v>0.56999999999999995</v>
      </c>
      <c r="AA15" s="192">
        <v>0</v>
      </c>
      <c r="AB15" s="192">
        <v>0</v>
      </c>
      <c r="AC15" s="192">
        <v>0</v>
      </c>
      <c r="AD15" s="192">
        <v>0</v>
      </c>
      <c r="AE15" s="192">
        <v>0</v>
      </c>
      <c r="AF15" s="192">
        <v>0</v>
      </c>
      <c r="AG15" s="192">
        <v>0</v>
      </c>
      <c r="AH15" s="192">
        <v>0</v>
      </c>
      <c r="AI15" s="192">
        <v>0</v>
      </c>
      <c r="AJ15" s="192">
        <v>0</v>
      </c>
      <c r="AK15" s="192">
        <v>0</v>
      </c>
      <c r="AL15" s="192">
        <v>0</v>
      </c>
      <c r="AM15" s="192">
        <v>0</v>
      </c>
      <c r="AN15" s="192">
        <v>0</v>
      </c>
      <c r="AO15" s="192">
        <v>0</v>
      </c>
      <c r="AP15" s="867">
        <v>0</v>
      </c>
      <c r="AQ15" s="867"/>
      <c r="AR15" s="870"/>
    </row>
    <row r="16" spans="1:45" s="561" customFormat="1">
      <c r="A16" s="720" t="s">
        <v>1078</v>
      </c>
      <c r="B16" s="192">
        <v>0</v>
      </c>
      <c r="C16" s="192">
        <v>0</v>
      </c>
      <c r="D16" s="192">
        <v>0</v>
      </c>
      <c r="E16" s="192">
        <v>0</v>
      </c>
      <c r="F16" s="192">
        <v>0</v>
      </c>
      <c r="G16" s="192">
        <v>0</v>
      </c>
      <c r="H16" s="192">
        <v>0</v>
      </c>
      <c r="I16" s="192">
        <v>0</v>
      </c>
      <c r="J16" s="192">
        <v>0</v>
      </c>
      <c r="K16" s="192">
        <v>0</v>
      </c>
      <c r="L16" s="192">
        <v>0</v>
      </c>
      <c r="M16" s="192">
        <v>0</v>
      </c>
      <c r="N16" s="192">
        <v>0.5</v>
      </c>
      <c r="O16" s="192">
        <v>1.1200000000000001</v>
      </c>
      <c r="P16" s="192">
        <v>1.01</v>
      </c>
      <c r="Q16" s="192">
        <v>2.0099999999999998</v>
      </c>
      <c r="R16" s="192">
        <v>2.41</v>
      </c>
      <c r="S16" s="192">
        <v>2.46</v>
      </c>
      <c r="T16" s="192">
        <v>2.52</v>
      </c>
      <c r="U16" s="192">
        <v>2.88</v>
      </c>
      <c r="V16" s="192">
        <v>3.3</v>
      </c>
      <c r="W16" s="192">
        <v>3.61</v>
      </c>
      <c r="X16" s="192">
        <v>3.57</v>
      </c>
      <c r="Y16" s="192">
        <v>4.4000000000000004</v>
      </c>
      <c r="Z16" s="192">
        <v>4.97</v>
      </c>
      <c r="AA16" s="192">
        <v>6.08</v>
      </c>
      <c r="AB16" s="192">
        <v>2</v>
      </c>
      <c r="AC16" s="192">
        <v>5.74</v>
      </c>
      <c r="AD16" s="192">
        <v>5.74</v>
      </c>
      <c r="AE16" s="192">
        <v>0.82199999999999995</v>
      </c>
      <c r="AF16" s="192">
        <v>0.23</v>
      </c>
      <c r="AG16" s="192">
        <v>0.80700000000000005</v>
      </c>
      <c r="AH16" s="192">
        <v>0.91400000000000003</v>
      </c>
      <c r="AI16" s="192">
        <v>0.91</v>
      </c>
      <c r="AJ16" s="192">
        <v>0.85499999999999998</v>
      </c>
      <c r="AK16" s="192">
        <v>0.875</v>
      </c>
      <c r="AL16" s="192">
        <v>0.96815445</v>
      </c>
      <c r="AM16" s="192">
        <v>0.71199999999999997</v>
      </c>
      <c r="AN16" s="192">
        <v>1.2609999999999999</v>
      </c>
      <c r="AO16" s="192">
        <v>1.10490431</v>
      </c>
      <c r="AP16" s="867">
        <v>1.05</v>
      </c>
      <c r="AQ16" s="721">
        <v>1.2</v>
      </c>
      <c r="AR16" s="870"/>
    </row>
    <row r="17" spans="1:45" s="561" customFormat="1">
      <c r="A17" s="720" t="s">
        <v>1300</v>
      </c>
      <c r="B17" s="192">
        <v>0</v>
      </c>
      <c r="C17" s="192">
        <v>0</v>
      </c>
      <c r="D17" s="192">
        <v>0</v>
      </c>
      <c r="E17" s="192">
        <v>0</v>
      </c>
      <c r="F17" s="192">
        <v>0</v>
      </c>
      <c r="G17" s="192">
        <v>0</v>
      </c>
      <c r="H17" s="192">
        <v>0</v>
      </c>
      <c r="I17" s="192">
        <v>0</v>
      </c>
      <c r="J17" s="192">
        <v>0</v>
      </c>
      <c r="K17" s="192">
        <v>0</v>
      </c>
      <c r="L17" s="192">
        <v>0</v>
      </c>
      <c r="M17" s="192">
        <v>0</v>
      </c>
      <c r="N17" s="192">
        <v>0</v>
      </c>
      <c r="O17" s="192">
        <v>0</v>
      </c>
      <c r="P17" s="192">
        <v>0</v>
      </c>
      <c r="Q17" s="192">
        <v>0</v>
      </c>
      <c r="R17" s="192">
        <v>0.38</v>
      </c>
      <c r="S17" s="192">
        <v>1</v>
      </c>
      <c r="T17" s="192">
        <v>1.72</v>
      </c>
      <c r="U17" s="192">
        <v>2.5299999999999998</v>
      </c>
      <c r="V17" s="192">
        <v>2.56</v>
      </c>
      <c r="W17" s="192">
        <v>3.14</v>
      </c>
      <c r="X17" s="192">
        <v>3.17</v>
      </c>
      <c r="Y17" s="192">
        <v>3.03</v>
      </c>
      <c r="Z17" s="192">
        <v>3</v>
      </c>
      <c r="AA17" s="192">
        <v>3.8</v>
      </c>
      <c r="AB17" s="192">
        <v>3.83</v>
      </c>
      <c r="AC17" s="192">
        <v>3.83</v>
      </c>
      <c r="AD17" s="192">
        <v>3.6</v>
      </c>
      <c r="AE17" s="192">
        <v>4.6289999999999996</v>
      </c>
      <c r="AF17" s="192">
        <v>5.1909999999999998</v>
      </c>
      <c r="AG17" s="192">
        <v>5.0949999999999998</v>
      </c>
      <c r="AH17" s="192">
        <v>5.1970000000000001</v>
      </c>
      <c r="AI17" s="192">
        <v>5.234</v>
      </c>
      <c r="AJ17" s="192">
        <v>4.5</v>
      </c>
      <c r="AK17" s="192">
        <v>4.9219999999999997</v>
      </c>
      <c r="AL17" s="192">
        <v>5.4210079999999996</v>
      </c>
      <c r="AM17" s="192">
        <v>5.6050000000000004</v>
      </c>
      <c r="AN17" s="192">
        <v>5.89</v>
      </c>
      <c r="AO17" s="192">
        <v>6.4272209099999991</v>
      </c>
      <c r="AP17" s="867">
        <v>6.4660000000000002</v>
      </c>
      <c r="AQ17" s="721">
        <v>6.4390000000000001</v>
      </c>
      <c r="AR17" s="870"/>
    </row>
    <row r="18" spans="1:45" s="561" customFormat="1">
      <c r="A18" s="720" t="s">
        <v>93</v>
      </c>
      <c r="B18" s="192">
        <v>0</v>
      </c>
      <c r="C18" s="192">
        <v>0</v>
      </c>
      <c r="D18" s="192">
        <v>0</v>
      </c>
      <c r="E18" s="192">
        <v>0</v>
      </c>
      <c r="F18" s="192">
        <v>0</v>
      </c>
      <c r="G18" s="192">
        <v>0</v>
      </c>
      <c r="H18" s="192">
        <v>0</v>
      </c>
      <c r="I18" s="192">
        <v>0.24</v>
      </c>
      <c r="J18" s="192">
        <v>0.66</v>
      </c>
      <c r="K18" s="192">
        <v>0.84</v>
      </c>
      <c r="L18" s="192">
        <v>0.98</v>
      </c>
      <c r="M18" s="192">
        <v>1.32</v>
      </c>
      <c r="N18" s="192">
        <v>0</v>
      </c>
      <c r="O18" s="192">
        <v>0</v>
      </c>
      <c r="P18" s="192">
        <v>0</v>
      </c>
      <c r="Q18" s="192">
        <v>0</v>
      </c>
      <c r="R18" s="192">
        <v>0</v>
      </c>
      <c r="S18" s="192">
        <v>0</v>
      </c>
      <c r="T18" s="192">
        <v>0</v>
      </c>
      <c r="U18" s="192">
        <v>0</v>
      </c>
      <c r="V18" s="192">
        <v>0</v>
      </c>
      <c r="W18" s="192">
        <v>0</v>
      </c>
      <c r="X18" s="192">
        <v>0</v>
      </c>
      <c r="Y18" s="192">
        <v>0</v>
      </c>
      <c r="Z18" s="192">
        <v>0</v>
      </c>
      <c r="AA18" s="192">
        <v>0</v>
      </c>
      <c r="AB18" s="192">
        <v>0</v>
      </c>
      <c r="AC18" s="192">
        <v>0</v>
      </c>
      <c r="AD18" s="192">
        <v>0</v>
      </c>
      <c r="AE18" s="192">
        <v>0</v>
      </c>
      <c r="AF18" s="192">
        <v>0</v>
      </c>
      <c r="AG18" s="192">
        <v>0</v>
      </c>
      <c r="AH18" s="192">
        <v>0</v>
      </c>
      <c r="AI18" s="192">
        <v>0</v>
      </c>
      <c r="AJ18" s="192">
        <v>0</v>
      </c>
      <c r="AK18" s="192">
        <v>0</v>
      </c>
      <c r="AL18" s="192">
        <v>0</v>
      </c>
      <c r="AM18" s="192">
        <v>0</v>
      </c>
      <c r="AN18" s="192">
        <v>0</v>
      </c>
      <c r="AO18" s="192">
        <v>0</v>
      </c>
      <c r="AP18" s="867">
        <v>0</v>
      </c>
      <c r="AQ18" s="867"/>
      <c r="AR18" s="870"/>
    </row>
    <row r="19" spans="1:45" s="561" customFormat="1">
      <c r="A19" s="720" t="s">
        <v>6743</v>
      </c>
      <c r="B19" s="192">
        <v>0</v>
      </c>
      <c r="C19" s="192">
        <v>0</v>
      </c>
      <c r="D19" s="192">
        <v>0</v>
      </c>
      <c r="E19" s="192">
        <v>0</v>
      </c>
      <c r="F19" s="192">
        <v>0</v>
      </c>
      <c r="G19" s="192">
        <v>0</v>
      </c>
      <c r="H19" s="192">
        <v>0</v>
      </c>
      <c r="I19" s="192">
        <v>0</v>
      </c>
      <c r="J19" s="192">
        <v>0</v>
      </c>
      <c r="K19" s="192">
        <v>0</v>
      </c>
      <c r="L19" s="192">
        <v>0</v>
      </c>
      <c r="M19" s="192">
        <v>0</v>
      </c>
      <c r="N19" s="192">
        <v>4.2699999999999996</v>
      </c>
      <c r="O19" s="192">
        <v>5.31</v>
      </c>
      <c r="P19" s="192">
        <v>9.36</v>
      </c>
      <c r="Q19" s="192">
        <v>12.61</v>
      </c>
      <c r="R19" s="192">
        <v>8.51</v>
      </c>
      <c r="S19" s="192">
        <v>17.18</v>
      </c>
      <c r="T19" s="192">
        <v>19.48</v>
      </c>
      <c r="U19" s="192">
        <v>20.39</v>
      </c>
      <c r="V19" s="192">
        <v>17.97</v>
      </c>
      <c r="W19" s="192">
        <v>17.75</v>
      </c>
      <c r="X19" s="192">
        <v>21.13</v>
      </c>
      <c r="Y19" s="192">
        <v>24.79</v>
      </c>
      <c r="Z19" s="192">
        <v>25.6</v>
      </c>
      <c r="AA19" s="192">
        <v>28.2</v>
      </c>
      <c r="AB19" s="192">
        <v>25.71</v>
      </c>
      <c r="AC19" s="192">
        <v>25.91</v>
      </c>
      <c r="AD19" s="192">
        <v>23.2</v>
      </c>
      <c r="AE19" s="192">
        <v>36.386000000000003</v>
      </c>
      <c r="AF19" s="192">
        <v>30.777999999999999</v>
      </c>
      <c r="AG19" s="192">
        <v>30.245000000000001</v>
      </c>
      <c r="AH19" s="192">
        <v>22.190999999999999</v>
      </c>
      <c r="AI19" s="192">
        <v>46.610999999999997</v>
      </c>
      <c r="AJ19" s="192">
        <v>55.552999999999997</v>
      </c>
      <c r="AK19" s="192">
        <v>55.719000000000001</v>
      </c>
      <c r="AL19" s="192">
        <v>53.699282689999997</v>
      </c>
      <c r="AM19" s="192">
        <v>59.451999999999998</v>
      </c>
      <c r="AN19" s="192">
        <v>77.513000000000005</v>
      </c>
      <c r="AO19" s="192">
        <v>61.089907849999996</v>
      </c>
      <c r="AP19" s="867">
        <v>49.164999999999999</v>
      </c>
      <c r="AQ19" s="721">
        <v>71.290000000000006</v>
      </c>
      <c r="AR19" s="870"/>
    </row>
    <row r="20" spans="1:45" s="561" customFormat="1">
      <c r="A20" s="720" t="s">
        <v>6746</v>
      </c>
      <c r="B20" s="192">
        <v>3.47</v>
      </c>
      <c r="C20" s="192">
        <v>3.09</v>
      </c>
      <c r="D20" s="192">
        <v>2.0099999999999998</v>
      </c>
      <c r="E20" s="192">
        <v>1.97</v>
      </c>
      <c r="F20" s="192">
        <v>4.6500000000000004</v>
      </c>
      <c r="G20" s="192">
        <v>4.6500000000000004</v>
      </c>
      <c r="H20" s="192">
        <v>5.4</v>
      </c>
      <c r="I20" s="192">
        <v>5.48</v>
      </c>
      <c r="J20" s="192">
        <v>6.4</v>
      </c>
      <c r="K20" s="192">
        <v>5.16</v>
      </c>
      <c r="L20" s="192">
        <v>8.35</v>
      </c>
      <c r="M20" s="192">
        <v>9.84</v>
      </c>
      <c r="N20" s="192">
        <v>8.4499999999999993</v>
      </c>
      <c r="O20" s="192">
        <v>12.92</v>
      </c>
      <c r="P20" s="192">
        <v>18.350000000000001</v>
      </c>
      <c r="Q20" s="192">
        <v>19.95</v>
      </c>
      <c r="R20" s="192">
        <v>16.28</v>
      </c>
      <c r="S20" s="192">
        <v>33.65</v>
      </c>
      <c r="T20" s="192">
        <v>35.17</v>
      </c>
      <c r="U20" s="192">
        <v>32.020000000000003</v>
      </c>
      <c r="V20" s="192">
        <v>31.64</v>
      </c>
      <c r="W20" s="192">
        <v>29.05</v>
      </c>
      <c r="X20" s="192">
        <v>27.37</v>
      </c>
      <c r="Y20" s="192">
        <v>37.14</v>
      </c>
      <c r="Z20" s="192">
        <v>39.4</v>
      </c>
      <c r="AA20" s="192">
        <v>41.4</v>
      </c>
      <c r="AB20" s="192">
        <v>41.45</v>
      </c>
      <c r="AC20" s="192">
        <v>41.45</v>
      </c>
      <c r="AD20" s="192">
        <v>27.6</v>
      </c>
      <c r="AE20" s="192">
        <v>40.390999999999998</v>
      </c>
      <c r="AF20" s="192">
        <v>31.111999999999998</v>
      </c>
      <c r="AG20" s="192">
        <v>45.179000000000002</v>
      </c>
      <c r="AH20" s="192">
        <v>63.963999999999999</v>
      </c>
      <c r="AI20" s="192">
        <v>64.176000000000002</v>
      </c>
      <c r="AJ20" s="192">
        <v>62.843000000000004</v>
      </c>
      <c r="AK20" s="192">
        <v>64.697000000000003</v>
      </c>
      <c r="AL20" s="192">
        <v>63.891059469999995</v>
      </c>
      <c r="AM20" s="192">
        <v>51.067999999999998</v>
      </c>
      <c r="AN20" s="192">
        <v>62.043999999999997</v>
      </c>
      <c r="AO20" s="192">
        <v>56.326490360000022</v>
      </c>
      <c r="AP20" s="867">
        <v>49.164999999999999</v>
      </c>
      <c r="AQ20" s="721">
        <v>57.612000000000002</v>
      </c>
      <c r="AR20" s="870"/>
    </row>
    <row r="21" spans="1:45" s="429" customFormat="1">
      <c r="A21" s="720" t="s">
        <v>7069</v>
      </c>
      <c r="B21" s="192">
        <v>0</v>
      </c>
      <c r="C21" s="192">
        <v>0</v>
      </c>
      <c r="D21" s="192">
        <v>0.02</v>
      </c>
      <c r="E21" s="192">
        <v>0.06</v>
      </c>
      <c r="F21" s="192">
        <v>0.05</v>
      </c>
      <c r="G21" s="192">
        <v>0.05</v>
      </c>
      <c r="H21" s="192">
        <v>0.05</v>
      </c>
      <c r="I21" s="192">
        <v>0.08</v>
      </c>
      <c r="J21" s="192">
        <v>0.09</v>
      </c>
      <c r="K21" s="192">
        <v>0.11</v>
      </c>
      <c r="L21" s="192">
        <v>0.1</v>
      </c>
      <c r="M21" s="192">
        <v>0.12</v>
      </c>
      <c r="N21" s="192">
        <v>0.14000000000000001</v>
      </c>
      <c r="O21" s="192">
        <v>7.0000000000000007E-2</v>
      </c>
      <c r="P21" s="192">
        <v>0.12</v>
      </c>
      <c r="Q21" s="192">
        <v>0.15</v>
      </c>
      <c r="R21" s="192">
        <v>0.15</v>
      </c>
      <c r="S21" s="192">
        <v>0.15</v>
      </c>
      <c r="T21" s="192">
        <v>0.2</v>
      </c>
      <c r="U21" s="192">
        <v>0.16</v>
      </c>
      <c r="V21" s="192">
        <v>0.18</v>
      </c>
      <c r="W21" s="192">
        <v>0.19</v>
      </c>
      <c r="X21" s="192">
        <v>0.19</v>
      </c>
      <c r="Y21" s="192">
        <v>0.2</v>
      </c>
      <c r="Z21" s="192">
        <v>0.19</v>
      </c>
      <c r="AA21" s="192">
        <v>0.18</v>
      </c>
      <c r="AB21" s="192">
        <v>0.22</v>
      </c>
      <c r="AC21" s="192">
        <v>0.23</v>
      </c>
      <c r="AD21" s="192">
        <v>0.5</v>
      </c>
      <c r="AE21" s="192">
        <v>0.27800000000000002</v>
      </c>
      <c r="AF21" s="192">
        <v>0.28499999999999998</v>
      </c>
      <c r="AG21" s="192">
        <v>0.36399999999999999</v>
      </c>
      <c r="AH21" s="192">
        <v>0.36760900000000002</v>
      </c>
      <c r="AI21" s="192">
        <v>0.42099999999999999</v>
      </c>
      <c r="AJ21" s="192">
        <v>0.28699999999999998</v>
      </c>
      <c r="AK21" s="192">
        <v>0.29799999999999999</v>
      </c>
      <c r="AL21" s="192">
        <v>0.28348505999999996</v>
      </c>
      <c r="AM21" s="192">
        <v>0.246</v>
      </c>
      <c r="AN21" s="192">
        <v>0</v>
      </c>
      <c r="AO21" s="192">
        <v>0</v>
      </c>
      <c r="AP21" s="867">
        <v>0</v>
      </c>
      <c r="AQ21" s="721"/>
      <c r="AR21" s="871" t="s">
        <v>7068</v>
      </c>
      <c r="AS21" s="429" t="s">
        <v>277</v>
      </c>
    </row>
    <row r="22" spans="1:45" s="561" customFormat="1">
      <c r="A22" s="720" t="s">
        <v>1306</v>
      </c>
      <c r="B22" s="192">
        <v>0</v>
      </c>
      <c r="C22" s="192">
        <v>0</v>
      </c>
      <c r="D22" s="192">
        <v>0</v>
      </c>
      <c r="E22" s="192">
        <v>0</v>
      </c>
      <c r="F22" s="192">
        <v>0</v>
      </c>
      <c r="G22" s="192">
        <v>0</v>
      </c>
      <c r="H22" s="192">
        <v>0</v>
      </c>
      <c r="I22" s="192">
        <v>0</v>
      </c>
      <c r="J22" s="192">
        <v>0</v>
      </c>
      <c r="K22" s="192">
        <v>0</v>
      </c>
      <c r="L22" s="192">
        <v>0.2</v>
      </c>
      <c r="M22" s="192">
        <v>1.62</v>
      </c>
      <c r="N22" s="192">
        <v>3.26</v>
      </c>
      <c r="O22" s="192">
        <v>4.9400000000000004</v>
      </c>
      <c r="P22" s="192">
        <v>7.24</v>
      </c>
      <c r="Q22" s="192">
        <v>3.12</v>
      </c>
      <c r="R22" s="192">
        <v>3.61</v>
      </c>
      <c r="S22" s="192">
        <v>4.28</v>
      </c>
      <c r="T22" s="192">
        <v>8.0399999999999991</v>
      </c>
      <c r="U22" s="192">
        <v>9.06</v>
      </c>
      <c r="V22" s="192">
        <v>8.86</v>
      </c>
      <c r="W22" s="192">
        <v>9.83</v>
      </c>
      <c r="X22" s="192">
        <v>10.77</v>
      </c>
      <c r="Y22" s="192">
        <v>10.44</v>
      </c>
      <c r="Z22" s="192">
        <v>22.4</v>
      </c>
      <c r="AA22" s="192">
        <v>25.3</v>
      </c>
      <c r="AB22" s="192">
        <v>26.5</v>
      </c>
      <c r="AC22" s="192">
        <v>26.5</v>
      </c>
      <c r="AD22" s="192">
        <v>16.8</v>
      </c>
      <c r="AE22" s="192">
        <v>18.788</v>
      </c>
      <c r="AF22" s="192">
        <v>18.731000000000002</v>
      </c>
      <c r="AG22" s="192">
        <v>21.425999999999998</v>
      </c>
      <c r="AH22" s="192">
        <v>21.597999999999999</v>
      </c>
      <c r="AI22" s="192">
        <v>21.056000000000001</v>
      </c>
      <c r="AJ22" s="192">
        <v>23.812999999999999</v>
      </c>
      <c r="AK22" s="192">
        <v>24.623000000000001</v>
      </c>
      <c r="AL22" s="192">
        <v>26.318708319999999</v>
      </c>
      <c r="AM22" s="192">
        <v>29.673999999999999</v>
      </c>
      <c r="AN22" s="192">
        <v>31.094999999999999</v>
      </c>
      <c r="AO22" s="192">
        <v>32.947880740000009</v>
      </c>
      <c r="AP22" s="867">
        <v>32.841000000000001</v>
      </c>
      <c r="AQ22" s="721">
        <v>33.557000000000002</v>
      </c>
      <c r="AR22" s="871" t="s">
        <v>7065</v>
      </c>
    </row>
    <row r="23" spans="1:45" s="561" customFormat="1">
      <c r="A23" s="720" t="s">
        <v>6742</v>
      </c>
      <c r="B23" s="192">
        <v>0</v>
      </c>
      <c r="C23" s="192">
        <v>0</v>
      </c>
      <c r="D23" s="192">
        <v>0</v>
      </c>
      <c r="E23" s="192">
        <v>0</v>
      </c>
      <c r="F23" s="192">
        <v>0</v>
      </c>
      <c r="G23" s="192">
        <v>0</v>
      </c>
      <c r="H23" s="192">
        <v>0</v>
      </c>
      <c r="I23" s="192">
        <v>0</v>
      </c>
      <c r="J23" s="192">
        <v>0</v>
      </c>
      <c r="K23" s="192">
        <v>0</v>
      </c>
      <c r="L23" s="192">
        <v>0</v>
      </c>
      <c r="M23" s="192">
        <v>0</v>
      </c>
      <c r="N23" s="192">
        <v>0</v>
      </c>
      <c r="O23" s="192">
        <v>0</v>
      </c>
      <c r="P23" s="192">
        <v>0</v>
      </c>
      <c r="Q23" s="192">
        <v>0</v>
      </c>
      <c r="R23" s="192">
        <v>0</v>
      </c>
      <c r="S23" s="192">
        <v>0</v>
      </c>
      <c r="T23" s="192">
        <v>0</v>
      </c>
      <c r="U23" s="192">
        <v>0</v>
      </c>
      <c r="V23" s="192">
        <v>0</v>
      </c>
      <c r="W23" s="192">
        <v>0</v>
      </c>
      <c r="X23" s="192">
        <v>0</v>
      </c>
      <c r="Y23" s="192">
        <v>0</v>
      </c>
      <c r="Z23" s="192">
        <v>0</v>
      </c>
      <c r="AA23" s="192">
        <v>0</v>
      </c>
      <c r="AB23" s="192">
        <v>0</v>
      </c>
      <c r="AC23" s="192">
        <v>0</v>
      </c>
      <c r="AD23" s="192">
        <v>0</v>
      </c>
      <c r="AE23" s="192">
        <v>0</v>
      </c>
      <c r="AF23" s="192">
        <v>0</v>
      </c>
      <c r="AG23" s="192">
        <v>0</v>
      </c>
      <c r="AH23" s="192">
        <v>0</v>
      </c>
      <c r="AI23" s="192">
        <v>0</v>
      </c>
      <c r="AJ23" s="192">
        <v>0</v>
      </c>
      <c r="AK23" s="192">
        <v>0</v>
      </c>
      <c r="AL23" s="192">
        <v>0</v>
      </c>
      <c r="AM23" s="192">
        <v>0</v>
      </c>
      <c r="AN23" s="192">
        <v>0.68899999999999995</v>
      </c>
      <c r="AO23" s="192">
        <v>0.71643751000000011</v>
      </c>
      <c r="AP23" s="867">
        <v>0.69099999999999995</v>
      </c>
      <c r="AQ23" s="721">
        <v>0.66300000000000003</v>
      </c>
      <c r="AR23" s="871" t="s">
        <v>7065</v>
      </c>
    </row>
    <row r="24" spans="1:45" s="561" customFormat="1">
      <c r="A24" s="720" t="s">
        <v>94</v>
      </c>
      <c r="B24" s="192">
        <v>3.2</v>
      </c>
      <c r="C24" s="192">
        <v>3.18</v>
      </c>
      <c r="D24" s="192">
        <v>3.3</v>
      </c>
      <c r="E24" s="192">
        <v>3.02</v>
      </c>
      <c r="F24" s="192">
        <v>4.16</v>
      </c>
      <c r="G24" s="192">
        <v>3.61</v>
      </c>
      <c r="H24" s="192">
        <v>4.6100000000000003</v>
      </c>
      <c r="I24" s="192">
        <v>5.55</v>
      </c>
      <c r="J24" s="192">
        <v>7.68</v>
      </c>
      <c r="K24" s="192">
        <v>8.65</v>
      </c>
      <c r="L24" s="192">
        <v>11.58</v>
      </c>
      <c r="M24" s="192">
        <v>13.3</v>
      </c>
      <c r="N24" s="192">
        <v>15.17</v>
      </c>
      <c r="O24" s="192">
        <v>25.6</v>
      </c>
      <c r="P24" s="192">
        <v>25.55</v>
      </c>
      <c r="Q24" s="192">
        <v>24.65</v>
      </c>
      <c r="R24" s="192">
        <v>23.52</v>
      </c>
      <c r="S24" s="192">
        <v>22.4</v>
      </c>
      <c r="T24" s="192">
        <v>23.13</v>
      </c>
      <c r="U24" s="192">
        <v>24.5</v>
      </c>
      <c r="V24" s="192">
        <v>12.31</v>
      </c>
      <c r="W24" s="192">
        <v>21.33</v>
      </c>
      <c r="X24" s="192">
        <v>23.52</v>
      </c>
      <c r="Y24" s="192">
        <v>15.93</v>
      </c>
      <c r="Z24" s="192">
        <v>19.399999999999999</v>
      </c>
      <c r="AA24" s="192">
        <v>20.5</v>
      </c>
      <c r="AB24" s="192">
        <v>21.13</v>
      </c>
      <c r="AC24" s="192">
        <v>21.77</v>
      </c>
      <c r="AD24" s="192">
        <v>22.1</v>
      </c>
      <c r="AE24" s="192">
        <v>30.561</v>
      </c>
      <c r="AF24" s="192">
        <v>34.847999999999999</v>
      </c>
      <c r="AG24" s="192">
        <v>35.5</v>
      </c>
      <c r="AH24" s="192">
        <v>35.228999999999999</v>
      </c>
      <c r="AI24" s="192">
        <v>36.006999999999998</v>
      </c>
      <c r="AJ24" s="192">
        <v>35.5</v>
      </c>
      <c r="AK24" s="192">
        <v>40.179000000000002</v>
      </c>
      <c r="AL24" s="192">
        <v>43.673939920000002</v>
      </c>
      <c r="AM24" s="192">
        <v>41.503</v>
      </c>
      <c r="AN24" s="192">
        <v>0</v>
      </c>
      <c r="AO24" s="192">
        <v>0</v>
      </c>
      <c r="AP24" s="867">
        <v>0</v>
      </c>
      <c r="AQ24" s="867"/>
      <c r="AR24" s="871" t="s">
        <v>7066</v>
      </c>
      <c r="AS24" s="562" t="s">
        <v>277</v>
      </c>
    </row>
    <row r="25" spans="1:45" s="561" customFormat="1">
      <c r="A25" s="720" t="s">
        <v>6740</v>
      </c>
      <c r="B25" s="192">
        <v>0</v>
      </c>
      <c r="C25" s="192">
        <v>0</v>
      </c>
      <c r="D25" s="192">
        <v>0</v>
      </c>
      <c r="E25" s="192">
        <v>0</v>
      </c>
      <c r="F25" s="192">
        <v>0</v>
      </c>
      <c r="G25" s="192">
        <v>0</v>
      </c>
      <c r="H25" s="192">
        <v>0</v>
      </c>
      <c r="I25" s="192">
        <v>0</v>
      </c>
      <c r="J25" s="192">
        <v>0</v>
      </c>
      <c r="K25" s="192">
        <v>0</v>
      </c>
      <c r="L25" s="192">
        <v>0</v>
      </c>
      <c r="M25" s="192">
        <v>0</v>
      </c>
      <c r="N25" s="192">
        <v>0</v>
      </c>
      <c r="O25" s="192">
        <v>0</v>
      </c>
      <c r="P25" s="192">
        <v>0</v>
      </c>
      <c r="Q25" s="192">
        <v>0</v>
      </c>
      <c r="R25" s="192">
        <v>0</v>
      </c>
      <c r="S25" s="192">
        <v>0</v>
      </c>
      <c r="T25" s="192">
        <v>0</v>
      </c>
      <c r="U25" s="192">
        <v>0</v>
      </c>
      <c r="V25" s="192">
        <v>0</v>
      </c>
      <c r="W25" s="192">
        <v>0</v>
      </c>
      <c r="X25" s="192">
        <v>0</v>
      </c>
      <c r="Y25" s="192">
        <v>0</v>
      </c>
      <c r="Z25" s="192">
        <v>0</v>
      </c>
      <c r="AA25" s="192">
        <v>0</v>
      </c>
      <c r="AB25" s="192">
        <v>0</v>
      </c>
      <c r="AC25" s="192">
        <v>0</v>
      </c>
      <c r="AD25" s="192">
        <v>0</v>
      </c>
      <c r="AE25" s="192">
        <v>0</v>
      </c>
      <c r="AF25" s="192">
        <v>0</v>
      </c>
      <c r="AG25" s="192">
        <v>0</v>
      </c>
      <c r="AH25" s="192">
        <v>0</v>
      </c>
      <c r="AI25" s="192">
        <v>0</v>
      </c>
      <c r="AJ25" s="192">
        <v>0</v>
      </c>
      <c r="AK25" s="192">
        <v>0</v>
      </c>
      <c r="AL25" s="192">
        <v>0</v>
      </c>
      <c r="AM25" s="192">
        <v>0</v>
      </c>
      <c r="AN25" s="192">
        <v>25.606000000000002</v>
      </c>
      <c r="AO25" s="192">
        <v>27.065250490000015</v>
      </c>
      <c r="AP25" s="867">
        <v>30.152999999999999</v>
      </c>
      <c r="AQ25" s="721">
        <v>29.914999999999999</v>
      </c>
      <c r="AR25" s="871" t="s">
        <v>7065</v>
      </c>
    </row>
    <row r="26" spans="1:45" s="561" customFormat="1">
      <c r="A26" s="720" t="s">
        <v>95</v>
      </c>
      <c r="B26" s="192">
        <v>0.35</v>
      </c>
      <c r="C26" s="192">
        <v>0.41</v>
      </c>
      <c r="D26" s="192">
        <v>0.28000000000000003</v>
      </c>
      <c r="E26" s="192">
        <v>0.3</v>
      </c>
      <c r="F26" s="192">
        <v>0.23</v>
      </c>
      <c r="G26" s="192">
        <v>0.3</v>
      </c>
      <c r="H26" s="192">
        <v>0.31</v>
      </c>
      <c r="I26" s="192">
        <v>0.55000000000000004</v>
      </c>
      <c r="J26" s="192">
        <v>0.4</v>
      </c>
      <c r="K26" s="192">
        <v>0.52</v>
      </c>
      <c r="L26" s="192">
        <v>0.46</v>
      </c>
      <c r="M26" s="192">
        <v>0.68</v>
      </c>
      <c r="N26" s="192">
        <v>0</v>
      </c>
      <c r="O26" s="192">
        <v>0</v>
      </c>
      <c r="P26" s="192">
        <v>0</v>
      </c>
      <c r="Q26" s="192">
        <v>0</v>
      </c>
      <c r="R26" s="192">
        <v>0</v>
      </c>
      <c r="S26" s="192">
        <v>0</v>
      </c>
      <c r="T26" s="192">
        <v>0</v>
      </c>
      <c r="U26" s="192">
        <v>0</v>
      </c>
      <c r="V26" s="192">
        <v>0</v>
      </c>
      <c r="W26" s="192">
        <v>0</v>
      </c>
      <c r="X26" s="192">
        <v>0</v>
      </c>
      <c r="Y26" s="192">
        <v>0</v>
      </c>
      <c r="Z26" s="192">
        <v>0</v>
      </c>
      <c r="AA26" s="192">
        <v>0</v>
      </c>
      <c r="AB26" s="192">
        <v>0</v>
      </c>
      <c r="AC26" s="192">
        <v>0</v>
      </c>
      <c r="AD26" s="192">
        <v>0</v>
      </c>
      <c r="AE26" s="192">
        <v>0</v>
      </c>
      <c r="AF26" s="192">
        <v>0</v>
      </c>
      <c r="AG26" s="192">
        <v>0</v>
      </c>
      <c r="AH26" s="192">
        <v>0</v>
      </c>
      <c r="AI26" s="192">
        <v>0</v>
      </c>
      <c r="AJ26" s="192">
        <v>0</v>
      </c>
      <c r="AK26" s="192">
        <v>0</v>
      </c>
      <c r="AL26" s="192">
        <v>0</v>
      </c>
      <c r="AM26" s="192">
        <v>0</v>
      </c>
      <c r="AN26" s="192">
        <v>0</v>
      </c>
      <c r="AO26" s="192">
        <v>0</v>
      </c>
      <c r="AP26" s="867">
        <v>0</v>
      </c>
      <c r="AQ26" s="867"/>
      <c r="AR26" s="870"/>
    </row>
    <row r="27" spans="1:45" s="561" customFormat="1">
      <c r="A27" s="720" t="s">
        <v>96</v>
      </c>
      <c r="B27" s="192">
        <v>0</v>
      </c>
      <c r="C27" s="192">
        <v>0</v>
      </c>
      <c r="D27" s="192">
        <v>0</v>
      </c>
      <c r="E27" s="192">
        <v>0</v>
      </c>
      <c r="F27" s="192">
        <v>0</v>
      </c>
      <c r="G27" s="192">
        <v>0</v>
      </c>
      <c r="H27" s="192">
        <v>0</v>
      </c>
      <c r="I27" s="192">
        <v>0</v>
      </c>
      <c r="J27" s="192">
        <v>0</v>
      </c>
      <c r="K27" s="192">
        <v>0</v>
      </c>
      <c r="L27" s="192">
        <v>0</v>
      </c>
      <c r="M27" s="192">
        <v>0.2</v>
      </c>
      <c r="N27" s="192">
        <v>0.3</v>
      </c>
      <c r="O27" s="192">
        <v>0.15</v>
      </c>
      <c r="P27" s="192">
        <v>0.99</v>
      </c>
      <c r="Q27" s="192">
        <v>1.03</v>
      </c>
      <c r="R27" s="192">
        <v>1.32</v>
      </c>
      <c r="S27" s="192">
        <v>1.57</v>
      </c>
      <c r="T27" s="192">
        <v>1.39</v>
      </c>
      <c r="U27" s="192">
        <v>1.87</v>
      </c>
      <c r="V27" s="192">
        <v>1.8</v>
      </c>
      <c r="W27" s="192">
        <v>0</v>
      </c>
      <c r="X27" s="192">
        <v>0</v>
      </c>
      <c r="Y27" s="192">
        <v>0</v>
      </c>
      <c r="Z27" s="192">
        <v>0</v>
      </c>
      <c r="AA27" s="192">
        <v>0</v>
      </c>
      <c r="AB27" s="192">
        <v>0</v>
      </c>
      <c r="AC27" s="192">
        <v>0</v>
      </c>
      <c r="AD27" s="192">
        <v>0</v>
      </c>
      <c r="AE27" s="192">
        <v>0</v>
      </c>
      <c r="AF27" s="192">
        <v>0</v>
      </c>
      <c r="AG27" s="192">
        <v>0</v>
      </c>
      <c r="AH27" s="192">
        <v>0</v>
      </c>
      <c r="AI27" s="192">
        <v>0</v>
      </c>
      <c r="AJ27" s="192">
        <v>0</v>
      </c>
      <c r="AK27" s="192">
        <v>0</v>
      </c>
      <c r="AL27" s="192">
        <v>0</v>
      </c>
      <c r="AM27" s="192">
        <v>0</v>
      </c>
      <c r="AN27" s="192">
        <v>0</v>
      </c>
      <c r="AO27" s="192">
        <v>0</v>
      </c>
      <c r="AP27" s="867">
        <v>0</v>
      </c>
      <c r="AQ27" s="867"/>
      <c r="AR27" s="870"/>
    </row>
    <row r="28" spans="1:45" s="561" customFormat="1">
      <c r="A28" s="720" t="s">
        <v>1317</v>
      </c>
      <c r="B28" s="192">
        <v>0</v>
      </c>
      <c r="C28" s="192">
        <v>0</v>
      </c>
      <c r="D28" s="192">
        <v>0</v>
      </c>
      <c r="E28" s="192">
        <v>0</v>
      </c>
      <c r="F28" s="192">
        <v>0</v>
      </c>
      <c r="G28" s="192">
        <v>0</v>
      </c>
      <c r="H28" s="192">
        <v>0</v>
      </c>
      <c r="I28" s="192">
        <v>0</v>
      </c>
      <c r="J28" s="192">
        <v>0</v>
      </c>
      <c r="K28" s="192">
        <v>1.28</v>
      </c>
      <c r="L28" s="192">
        <v>1.4</v>
      </c>
      <c r="M28" s="192">
        <v>1.37</v>
      </c>
      <c r="N28" s="192">
        <v>1.48</v>
      </c>
      <c r="O28" s="192">
        <v>1.28</v>
      </c>
      <c r="P28" s="192">
        <v>3.4</v>
      </c>
      <c r="Q28" s="192">
        <v>4.4800000000000004</v>
      </c>
      <c r="R28" s="192">
        <v>4.8899999999999997</v>
      </c>
      <c r="S28" s="192">
        <v>5.46</v>
      </c>
      <c r="T28" s="192">
        <v>5.99</v>
      </c>
      <c r="U28" s="192">
        <v>6.17</v>
      </c>
      <c r="V28" s="192">
        <v>6.04</v>
      </c>
      <c r="W28" s="192">
        <v>5.99</v>
      </c>
      <c r="X28" s="192">
        <v>6.17</v>
      </c>
      <c r="Y28" s="192">
        <v>4.28</v>
      </c>
      <c r="Z28" s="192">
        <v>5.3</v>
      </c>
      <c r="AA28" s="192">
        <v>5.5</v>
      </c>
      <c r="AB28" s="192">
        <v>5.47</v>
      </c>
      <c r="AC28" s="192">
        <v>5.47</v>
      </c>
      <c r="AD28" s="192">
        <v>5.0999999999999996</v>
      </c>
      <c r="AE28" s="192">
        <v>4.8230000000000004</v>
      </c>
      <c r="AF28" s="192">
        <v>4.4939999999999998</v>
      </c>
      <c r="AG28" s="192">
        <v>4.1360000000000001</v>
      </c>
      <c r="AH28" s="192">
        <v>3.823</v>
      </c>
      <c r="AI28" s="192">
        <v>3.915</v>
      </c>
      <c r="AJ28" s="192">
        <v>4.3419999999999996</v>
      </c>
      <c r="AK28" s="192">
        <v>19.559999999999999</v>
      </c>
      <c r="AL28" s="192">
        <v>22.678872089999999</v>
      </c>
      <c r="AM28" s="192">
        <v>24.332999999999998</v>
      </c>
      <c r="AN28" s="192">
        <v>25.545999999999999</v>
      </c>
      <c r="AO28" s="192">
        <v>23.674017550000002</v>
      </c>
      <c r="AP28" s="867">
        <v>23.053999999999998</v>
      </c>
      <c r="AQ28" s="721">
        <v>23.8</v>
      </c>
      <c r="AR28" s="870"/>
    </row>
    <row r="29" spans="1:45" s="561" customFormat="1">
      <c r="A29" s="720" t="s">
        <v>97</v>
      </c>
      <c r="B29" s="192">
        <v>0.39</v>
      </c>
      <c r="C29" s="192">
        <v>0.39</v>
      </c>
      <c r="D29" s="192">
        <v>0.38</v>
      </c>
      <c r="E29" s="192">
        <v>0.41</v>
      </c>
      <c r="F29" s="192">
        <v>0.47</v>
      </c>
      <c r="G29" s="192">
        <v>0.55000000000000004</v>
      </c>
      <c r="H29" s="192">
        <v>0.67</v>
      </c>
      <c r="I29" s="192">
        <v>0.66</v>
      </c>
      <c r="J29" s="192">
        <v>0.69</v>
      </c>
      <c r="K29" s="192">
        <v>0.64</v>
      </c>
      <c r="L29" s="192">
        <v>0.94</v>
      </c>
      <c r="M29" s="192">
        <v>0.77</v>
      </c>
      <c r="N29" s="192">
        <v>0.59</v>
      </c>
      <c r="O29" s="192">
        <v>0.59</v>
      </c>
      <c r="P29" s="192">
        <v>0.92</v>
      </c>
      <c r="Q29" s="192">
        <v>0.64</v>
      </c>
      <c r="R29" s="192">
        <v>0.33</v>
      </c>
      <c r="S29" s="192">
        <v>0.49</v>
      </c>
      <c r="T29" s="192">
        <v>0.56999999999999995</v>
      </c>
      <c r="U29" s="192">
        <v>0.83</v>
      </c>
      <c r="V29" s="192">
        <v>0.63</v>
      </c>
      <c r="W29" s="192">
        <v>0.76</v>
      </c>
      <c r="X29" s="192">
        <v>0.68</v>
      </c>
      <c r="Y29" s="192">
        <v>0.63</v>
      </c>
      <c r="Z29" s="192">
        <v>0</v>
      </c>
      <c r="AA29" s="192">
        <v>0</v>
      </c>
      <c r="AB29" s="192">
        <v>0</v>
      </c>
      <c r="AC29" s="192">
        <v>0</v>
      </c>
      <c r="AD29" s="192">
        <v>0</v>
      </c>
      <c r="AE29" s="192">
        <v>0</v>
      </c>
      <c r="AF29" s="192">
        <v>0</v>
      </c>
      <c r="AG29" s="192">
        <v>0</v>
      </c>
      <c r="AH29" s="192">
        <v>0</v>
      </c>
      <c r="AI29" s="192">
        <v>0</v>
      </c>
      <c r="AJ29" s="192">
        <v>0</v>
      </c>
      <c r="AK29" s="192">
        <v>0</v>
      </c>
      <c r="AL29" s="192">
        <v>0</v>
      </c>
      <c r="AM29" s="192">
        <v>0</v>
      </c>
      <c r="AN29" s="192">
        <v>0</v>
      </c>
      <c r="AO29" s="192">
        <v>0</v>
      </c>
      <c r="AP29" s="867">
        <v>0</v>
      </c>
      <c r="AQ29" s="867"/>
      <c r="AR29" s="870"/>
    </row>
    <row r="30" spans="1:45" s="561" customFormat="1">
      <c r="A30" s="720" t="s">
        <v>4596</v>
      </c>
      <c r="B30" s="192">
        <v>0</v>
      </c>
      <c r="C30" s="192">
        <v>0.26</v>
      </c>
      <c r="D30" s="192">
        <v>0.26</v>
      </c>
      <c r="E30" s="192">
        <v>0.28000000000000003</v>
      </c>
      <c r="F30" s="192">
        <v>0.37</v>
      </c>
      <c r="G30" s="192">
        <v>0.38</v>
      </c>
      <c r="H30" s="192">
        <v>0.49</v>
      </c>
      <c r="I30" s="192">
        <v>0.52</v>
      </c>
      <c r="J30" s="192">
        <v>0.67</v>
      </c>
      <c r="K30" s="192">
        <v>0.82</v>
      </c>
      <c r="L30" s="192">
        <v>0.94</v>
      </c>
      <c r="M30" s="192">
        <v>1.28</v>
      </c>
      <c r="N30" s="192">
        <v>1.25</v>
      </c>
      <c r="O30" s="192">
        <v>0.96</v>
      </c>
      <c r="P30" s="192">
        <v>1.6</v>
      </c>
      <c r="Q30" s="192">
        <v>1.7</v>
      </c>
      <c r="R30" s="192">
        <v>2.08</v>
      </c>
      <c r="S30" s="192">
        <v>1.91</v>
      </c>
      <c r="T30" s="192">
        <v>2.62</v>
      </c>
      <c r="U30" s="192">
        <v>2.37</v>
      </c>
      <c r="V30" s="192">
        <v>4.5999999999999996</v>
      </c>
      <c r="W30" s="192">
        <v>5.63</v>
      </c>
      <c r="X30" s="192">
        <v>5.52</v>
      </c>
      <c r="Y30" s="192">
        <v>7.35</v>
      </c>
      <c r="Z30" s="192">
        <v>7.8</v>
      </c>
      <c r="AA30" s="192">
        <v>7.7</v>
      </c>
      <c r="AB30" s="192">
        <v>7.91</v>
      </c>
      <c r="AC30" s="192">
        <v>7.91</v>
      </c>
      <c r="AD30" s="192">
        <v>13.2</v>
      </c>
      <c r="AE30" s="192">
        <v>9.8789999999999996</v>
      </c>
      <c r="AF30" s="192">
        <v>12.537000000000001</v>
      </c>
      <c r="AG30" s="192">
        <v>12.11</v>
      </c>
      <c r="AH30" s="192">
        <v>11.207000000000001</v>
      </c>
      <c r="AI30" s="192">
        <v>11.162000000000001</v>
      </c>
      <c r="AJ30" s="192">
        <v>11.74</v>
      </c>
      <c r="AK30" s="192">
        <v>12.709</v>
      </c>
      <c r="AL30" s="192">
        <v>11.844677079999999</v>
      </c>
      <c r="AM30" s="192">
        <v>11.727</v>
      </c>
      <c r="AN30" s="192">
        <v>13.332000000000001</v>
      </c>
      <c r="AO30" s="192">
        <v>14.058477999999999</v>
      </c>
      <c r="AP30" s="867">
        <v>12.635999999999999</v>
      </c>
      <c r="AQ30" s="721">
        <v>12.285</v>
      </c>
      <c r="AR30" s="871" t="s">
        <v>7065</v>
      </c>
    </row>
    <row r="31" spans="1:45">
      <c r="A31" s="723" t="s">
        <v>808</v>
      </c>
      <c r="B31" s="430">
        <v>8.4200000000000017</v>
      </c>
      <c r="C31" s="430">
        <v>19.270000000000003</v>
      </c>
      <c r="D31" s="430">
        <v>19.830000000000002</v>
      </c>
      <c r="E31" s="430">
        <v>21.97</v>
      </c>
      <c r="F31" s="430">
        <v>25.03</v>
      </c>
      <c r="G31" s="430">
        <v>24.14</v>
      </c>
      <c r="H31" s="430">
        <v>31.73</v>
      </c>
      <c r="I31" s="430">
        <v>32.620000000000005</v>
      </c>
      <c r="J31" s="430">
        <v>41.980000000000004</v>
      </c>
      <c r="K31" s="430">
        <v>49.26</v>
      </c>
      <c r="L31" s="430">
        <v>60.809999999999995</v>
      </c>
      <c r="M31" s="430">
        <v>77.08</v>
      </c>
      <c r="N31" s="430">
        <v>78.98</v>
      </c>
      <c r="O31" s="430">
        <v>94.750000000000014</v>
      </c>
      <c r="P31" s="430">
        <v>111.63</v>
      </c>
      <c r="Q31" s="430">
        <v>98.45</v>
      </c>
      <c r="R31" s="430">
        <v>96.82</v>
      </c>
      <c r="S31" s="430">
        <v>115.48999999999998</v>
      </c>
      <c r="T31" s="430">
        <v>132.04</v>
      </c>
      <c r="U31" s="430">
        <v>137.75</v>
      </c>
      <c r="V31" s="430">
        <v>123.42</v>
      </c>
      <c r="W31" s="430">
        <v>134.70999999999998</v>
      </c>
      <c r="X31" s="430">
        <v>141.21</v>
      </c>
      <c r="Y31" s="430">
        <v>194.87</v>
      </c>
      <c r="Z31" s="430">
        <v>226.25000000000003</v>
      </c>
      <c r="AA31" s="430">
        <v>218.46</v>
      </c>
      <c r="AB31" s="430">
        <v>230.74999999999997</v>
      </c>
      <c r="AC31" s="430">
        <v>237.86</v>
      </c>
      <c r="AD31" s="430">
        <v>222.03999999999996</v>
      </c>
      <c r="AE31" s="430">
        <v>227.42000000000002</v>
      </c>
      <c r="AF31" s="430">
        <v>215.80099999999999</v>
      </c>
      <c r="AG31" s="430">
        <v>229.95800000000003</v>
      </c>
      <c r="AH31" s="430">
        <v>256.52536216999999</v>
      </c>
      <c r="AI31" s="430">
        <v>295.18699999999995</v>
      </c>
      <c r="AJ31" s="430">
        <v>298.44600000000003</v>
      </c>
      <c r="AK31" s="430">
        <v>324.37</v>
      </c>
      <c r="AL31" s="430">
        <v>331.16201538999997</v>
      </c>
      <c r="AM31" s="430">
        <v>327.05999999999995</v>
      </c>
      <c r="AN31" s="430">
        <v>357.952</v>
      </c>
      <c r="AO31" s="430">
        <v>351.06414414</v>
      </c>
      <c r="AP31" s="868">
        <v>338.03999999999996</v>
      </c>
      <c r="AQ31" s="868">
        <v>346.25900000000007</v>
      </c>
      <c r="AR31" s="872"/>
    </row>
    <row r="32" spans="1:45">
      <c r="A32" s="431"/>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1"/>
      <c r="AR32" s="431"/>
    </row>
    <row r="33" spans="1:45" ht="30">
      <c r="A33" s="716" t="s">
        <v>7192</v>
      </c>
      <c r="B33" s="717"/>
      <c r="C33" s="717"/>
      <c r="D33" s="717"/>
      <c r="E33" s="717"/>
      <c r="F33" s="717"/>
      <c r="G33" s="717"/>
      <c r="H33" s="717"/>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330" t="s">
        <v>3966</v>
      </c>
      <c r="AQ33" s="330" t="s">
        <v>3967</v>
      </c>
      <c r="AR33" s="715"/>
    </row>
    <row r="34" spans="1:45">
      <c r="A34" s="718" t="s">
        <v>6790</v>
      </c>
      <c r="B34" s="331" t="s">
        <v>64</v>
      </c>
      <c r="C34" s="331" t="s">
        <v>65</v>
      </c>
      <c r="D34" s="331" t="s">
        <v>66</v>
      </c>
      <c r="E34" s="331" t="s">
        <v>67</v>
      </c>
      <c r="F34" s="331" t="s">
        <v>68</v>
      </c>
      <c r="G34" s="331" t="s">
        <v>69</v>
      </c>
      <c r="H34" s="331" t="s">
        <v>70</v>
      </c>
      <c r="I34" s="331" t="s">
        <v>71</v>
      </c>
      <c r="J34" s="331" t="s">
        <v>72</v>
      </c>
      <c r="K34" s="331" t="s">
        <v>73</v>
      </c>
      <c r="L34" s="331" t="s">
        <v>1</v>
      </c>
      <c r="M34" s="331" t="s">
        <v>2</v>
      </c>
      <c r="N34" s="331" t="s">
        <v>3</v>
      </c>
      <c r="O34" s="331" t="s">
        <v>4</v>
      </c>
      <c r="P34" s="331" t="s">
        <v>5</v>
      </c>
      <c r="Q34" s="331" t="s">
        <v>6</v>
      </c>
      <c r="R34" s="331" t="s">
        <v>7</v>
      </c>
      <c r="S34" s="331" t="s">
        <v>8</v>
      </c>
      <c r="T34" s="331" t="s">
        <v>9</v>
      </c>
      <c r="U34" s="331" t="s">
        <v>10</v>
      </c>
      <c r="V34" s="331" t="s">
        <v>11</v>
      </c>
      <c r="W34" s="331" t="s">
        <v>12</v>
      </c>
      <c r="X34" s="331" t="s">
        <v>13</v>
      </c>
      <c r="Y34" s="331" t="s">
        <v>14</v>
      </c>
      <c r="Z34" s="331" t="s">
        <v>15</v>
      </c>
      <c r="AA34" s="331" t="s">
        <v>16</v>
      </c>
      <c r="AB34" s="331" t="s">
        <v>17</v>
      </c>
      <c r="AC34" s="331" t="s">
        <v>18</v>
      </c>
      <c r="AD34" s="331" t="s">
        <v>19</v>
      </c>
      <c r="AE34" s="331" t="s">
        <v>20</v>
      </c>
      <c r="AF34" s="331" t="s">
        <v>21</v>
      </c>
      <c r="AG34" s="331" t="s">
        <v>22</v>
      </c>
      <c r="AH34" s="331" t="s">
        <v>23</v>
      </c>
      <c r="AI34" s="331" t="s">
        <v>24</v>
      </c>
      <c r="AJ34" s="331" t="s">
        <v>25</v>
      </c>
      <c r="AK34" s="331" t="s">
        <v>26</v>
      </c>
      <c r="AL34" s="331" t="s">
        <v>27</v>
      </c>
      <c r="AM34" s="331" t="s">
        <v>62</v>
      </c>
      <c r="AN34" s="331" t="s">
        <v>63</v>
      </c>
      <c r="AO34" s="331" t="s">
        <v>938</v>
      </c>
      <c r="AP34" s="331" t="s">
        <v>3968</v>
      </c>
      <c r="AQ34" s="719" t="s">
        <v>3969</v>
      </c>
      <c r="AR34" s="874" t="s">
        <v>28</v>
      </c>
    </row>
    <row r="35" spans="1:45" s="561" customFormat="1">
      <c r="A35" s="720" t="s">
        <v>6747</v>
      </c>
      <c r="B35" s="192">
        <v>0</v>
      </c>
      <c r="C35" s="192">
        <v>0</v>
      </c>
      <c r="D35" s="192">
        <v>0</v>
      </c>
      <c r="E35" s="192">
        <v>0</v>
      </c>
      <c r="F35" s="192">
        <v>0.2</v>
      </c>
      <c r="G35" s="192">
        <v>0.1</v>
      </c>
      <c r="H35" s="192">
        <v>0.3</v>
      </c>
      <c r="I35" s="192">
        <v>0.4</v>
      </c>
      <c r="J35" s="192">
        <v>1.5</v>
      </c>
      <c r="K35" s="192">
        <v>3</v>
      </c>
      <c r="L35" s="192">
        <v>4</v>
      </c>
      <c r="M35" s="192">
        <v>5</v>
      </c>
      <c r="N35" s="192">
        <v>6</v>
      </c>
      <c r="O35" s="192">
        <v>8.4</v>
      </c>
      <c r="P35" s="192">
        <v>10.5</v>
      </c>
      <c r="Q35" s="192">
        <v>10.5</v>
      </c>
      <c r="R35" s="192">
        <v>10.5</v>
      </c>
      <c r="S35" s="192">
        <v>10.5</v>
      </c>
      <c r="T35" s="192">
        <v>5.6</v>
      </c>
      <c r="U35" s="192">
        <v>10.8</v>
      </c>
      <c r="V35" s="192">
        <v>11</v>
      </c>
      <c r="W35" s="192">
        <v>3.8</v>
      </c>
      <c r="X35" s="192">
        <v>3.7</v>
      </c>
      <c r="Y35" s="192">
        <v>17.2</v>
      </c>
      <c r="Z35" s="192">
        <v>14.92</v>
      </c>
      <c r="AA35" s="192">
        <v>14.8</v>
      </c>
      <c r="AB35" s="192">
        <v>14.6</v>
      </c>
      <c r="AC35" s="192">
        <v>14.9</v>
      </c>
      <c r="AD35" s="192">
        <v>14.9</v>
      </c>
      <c r="AE35" s="192">
        <v>13.4</v>
      </c>
      <c r="AF35" s="192">
        <v>13.345000000000001</v>
      </c>
      <c r="AG35" s="192">
        <v>13.991</v>
      </c>
      <c r="AH35" s="192">
        <v>13.125999999999999</v>
      </c>
      <c r="AI35" s="192">
        <v>15.071</v>
      </c>
      <c r="AJ35" s="192">
        <v>14.719000000000001</v>
      </c>
      <c r="AK35" s="192">
        <v>14.461</v>
      </c>
      <c r="AL35" s="192">
        <v>13.02844653</v>
      </c>
      <c r="AM35" s="192">
        <v>11.837</v>
      </c>
      <c r="AN35" s="192">
        <v>3.9649999999999999</v>
      </c>
      <c r="AO35" s="192">
        <v>4.8730000000000002</v>
      </c>
      <c r="AP35" s="192">
        <v>5.2409999999999997</v>
      </c>
      <c r="AQ35" s="721">
        <v>16.082000000000001</v>
      </c>
      <c r="AR35" s="875" t="s">
        <v>7070</v>
      </c>
      <c r="AS35" s="562" t="s">
        <v>277</v>
      </c>
    </row>
    <row r="36" spans="1:45" s="561" customFormat="1">
      <c r="A36" s="720" t="s">
        <v>6739</v>
      </c>
      <c r="B36" s="192">
        <v>0</v>
      </c>
      <c r="C36" s="192">
        <v>0</v>
      </c>
      <c r="D36" s="192">
        <v>0</v>
      </c>
      <c r="E36" s="192">
        <v>0</v>
      </c>
      <c r="F36" s="192">
        <v>0</v>
      </c>
      <c r="G36" s="192">
        <v>0</v>
      </c>
      <c r="H36" s="192">
        <v>0</v>
      </c>
      <c r="I36" s="192">
        <v>0</v>
      </c>
      <c r="J36" s="192">
        <v>0</v>
      </c>
      <c r="K36" s="192">
        <v>0</v>
      </c>
      <c r="L36" s="192">
        <v>0</v>
      </c>
      <c r="M36" s="192">
        <v>0</v>
      </c>
      <c r="N36" s="192">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1.78423428</v>
      </c>
      <c r="AM36" s="192">
        <v>1.536</v>
      </c>
      <c r="AN36" s="192">
        <v>1.956</v>
      </c>
      <c r="AO36" s="192">
        <v>2.633</v>
      </c>
      <c r="AP36" s="192">
        <v>2.6659999999999999</v>
      </c>
      <c r="AQ36" s="721">
        <v>2.758</v>
      </c>
      <c r="AR36" s="870"/>
    </row>
    <row r="37" spans="1:45" s="561" customFormat="1">
      <c r="A37" s="720" t="s">
        <v>1279</v>
      </c>
      <c r="B37" s="192">
        <v>0</v>
      </c>
      <c r="C37" s="192">
        <v>0</v>
      </c>
      <c r="D37" s="192">
        <v>0</v>
      </c>
      <c r="E37" s="192">
        <v>0</v>
      </c>
      <c r="F37" s="192">
        <v>0</v>
      </c>
      <c r="G37" s="192">
        <v>0</v>
      </c>
      <c r="H37" s="192">
        <v>0</v>
      </c>
      <c r="I37" s="192">
        <v>0</v>
      </c>
      <c r="J37" s="192">
        <v>0</v>
      </c>
      <c r="K37" s="192">
        <v>0</v>
      </c>
      <c r="L37" s="192">
        <v>0</v>
      </c>
      <c r="M37" s="192">
        <v>0</v>
      </c>
      <c r="N37" s="192">
        <v>0</v>
      </c>
      <c r="O37" s="192">
        <v>0</v>
      </c>
      <c r="P37" s="192">
        <v>0</v>
      </c>
      <c r="Q37" s="192">
        <v>0</v>
      </c>
      <c r="R37" s="192">
        <v>0</v>
      </c>
      <c r="S37" s="192">
        <v>0</v>
      </c>
      <c r="T37" s="192">
        <v>0</v>
      </c>
      <c r="U37" s="192">
        <v>0</v>
      </c>
      <c r="V37" s="192">
        <v>0</v>
      </c>
      <c r="W37" s="192">
        <v>0</v>
      </c>
      <c r="X37" s="192">
        <v>0</v>
      </c>
      <c r="Y37" s="192">
        <v>0</v>
      </c>
      <c r="Z37" s="192">
        <v>0</v>
      </c>
      <c r="AA37" s="192">
        <v>0</v>
      </c>
      <c r="AB37" s="192">
        <v>0</v>
      </c>
      <c r="AC37" s="192">
        <v>0</v>
      </c>
      <c r="AD37" s="192">
        <v>0</v>
      </c>
      <c r="AE37" s="192">
        <v>0</v>
      </c>
      <c r="AF37" s="192">
        <v>0</v>
      </c>
      <c r="AG37" s="192">
        <v>0</v>
      </c>
      <c r="AH37" s="192">
        <v>0</v>
      </c>
      <c r="AI37" s="192">
        <v>0</v>
      </c>
      <c r="AJ37" s="192">
        <v>0</v>
      </c>
      <c r="AK37" s="192">
        <v>0</v>
      </c>
      <c r="AL37" s="192">
        <v>0</v>
      </c>
      <c r="AM37" s="192">
        <v>0</v>
      </c>
      <c r="AN37" s="192">
        <v>4.9400000000000004</v>
      </c>
      <c r="AO37" s="192">
        <v>5.4720000000000004</v>
      </c>
      <c r="AP37" s="192">
        <v>5.62</v>
      </c>
      <c r="AQ37" s="721">
        <v>5.69</v>
      </c>
      <c r="AR37" s="871" t="s">
        <v>7071</v>
      </c>
      <c r="AS37" s="562" t="s">
        <v>277</v>
      </c>
    </row>
    <row r="38" spans="1:45" s="561" customFormat="1">
      <c r="A38" s="720" t="s">
        <v>1287</v>
      </c>
      <c r="B38" s="192">
        <v>3.1</v>
      </c>
      <c r="C38" s="192">
        <v>10.4</v>
      </c>
      <c r="D38" s="192">
        <v>6.9</v>
      </c>
      <c r="E38" s="192">
        <v>7.9</v>
      </c>
      <c r="F38" s="192">
        <v>8.6</v>
      </c>
      <c r="G38" s="192">
        <v>10</v>
      </c>
      <c r="H38" s="192">
        <v>11.7</v>
      </c>
      <c r="I38" s="192">
        <v>13</v>
      </c>
      <c r="J38" s="192">
        <v>14.4</v>
      </c>
      <c r="K38" s="192">
        <v>12.1</v>
      </c>
      <c r="L38" s="192">
        <v>21.7</v>
      </c>
      <c r="M38" s="192">
        <v>20.8</v>
      </c>
      <c r="N38" s="192">
        <v>11.7</v>
      </c>
      <c r="O38" s="192">
        <v>13.8</v>
      </c>
      <c r="P38" s="192">
        <v>13.2</v>
      </c>
      <c r="Q38" s="192">
        <v>12</v>
      </c>
      <c r="R38" s="192">
        <v>15.1</v>
      </c>
      <c r="S38" s="192">
        <v>11.7</v>
      </c>
      <c r="T38" s="192">
        <v>10.4</v>
      </c>
      <c r="U38" s="192">
        <v>7.2</v>
      </c>
      <c r="V38" s="192">
        <v>9.6</v>
      </c>
      <c r="W38" s="192">
        <v>9.1999999999999993</v>
      </c>
      <c r="X38" s="192">
        <v>9</v>
      </c>
      <c r="Y38" s="192">
        <v>22.5</v>
      </c>
      <c r="Z38" s="192">
        <v>16.2</v>
      </c>
      <c r="AA38" s="192">
        <v>16.2</v>
      </c>
      <c r="AB38" s="192">
        <v>13.7</v>
      </c>
      <c r="AC38" s="192">
        <v>16.2</v>
      </c>
      <c r="AD38" s="192">
        <v>11.6</v>
      </c>
      <c r="AE38" s="192">
        <v>12.1</v>
      </c>
      <c r="AF38" s="192">
        <v>12.2</v>
      </c>
      <c r="AG38" s="192">
        <v>10.321999999999999</v>
      </c>
      <c r="AH38" s="192">
        <v>9.6</v>
      </c>
      <c r="AI38" s="192">
        <v>11.5</v>
      </c>
      <c r="AJ38" s="192">
        <v>13.746</v>
      </c>
      <c r="AK38" s="192">
        <v>12.97</v>
      </c>
      <c r="AL38" s="192">
        <v>12.478474390000001</v>
      </c>
      <c r="AM38" s="192">
        <v>13.423999999999999</v>
      </c>
      <c r="AN38" s="192">
        <v>14.742000000000001</v>
      </c>
      <c r="AO38" s="192">
        <v>17.87</v>
      </c>
      <c r="AP38" s="192">
        <v>17.600000000000001</v>
      </c>
      <c r="AQ38" s="721">
        <v>17.5</v>
      </c>
      <c r="AR38" s="870"/>
    </row>
    <row r="39" spans="1:45" s="561" customFormat="1">
      <c r="A39" s="720" t="s">
        <v>1073</v>
      </c>
      <c r="B39" s="192">
        <v>0</v>
      </c>
      <c r="C39" s="192">
        <v>0</v>
      </c>
      <c r="D39" s="192">
        <v>0</v>
      </c>
      <c r="E39" s="192">
        <v>0</v>
      </c>
      <c r="F39" s="192">
        <v>0</v>
      </c>
      <c r="G39" s="192">
        <v>0</v>
      </c>
      <c r="H39" s="192">
        <v>0</v>
      </c>
      <c r="I39" s="192">
        <v>0</v>
      </c>
      <c r="J39" s="192">
        <v>0</v>
      </c>
      <c r="K39" s="192">
        <v>0</v>
      </c>
      <c r="L39" s="192">
        <v>0</v>
      </c>
      <c r="M39" s="192">
        <v>0</v>
      </c>
      <c r="N39" s="192">
        <v>0</v>
      </c>
      <c r="O39" s="192">
        <v>0</v>
      </c>
      <c r="P39" s="192">
        <v>0</v>
      </c>
      <c r="Q39" s="192">
        <v>0</v>
      </c>
      <c r="R39" s="192">
        <v>0</v>
      </c>
      <c r="S39" s="192">
        <v>0</v>
      </c>
      <c r="T39" s="192">
        <v>0</v>
      </c>
      <c r="U39" s="192">
        <v>0</v>
      </c>
      <c r="V39" s="192">
        <v>0</v>
      </c>
      <c r="W39" s="192">
        <v>0</v>
      </c>
      <c r="X39" s="192">
        <v>0</v>
      </c>
      <c r="Y39" s="192">
        <v>0</v>
      </c>
      <c r="Z39" s="192">
        <v>0</v>
      </c>
      <c r="AA39" s="192">
        <v>0</v>
      </c>
      <c r="AB39" s="192">
        <v>0</v>
      </c>
      <c r="AC39" s="192">
        <v>0</v>
      </c>
      <c r="AD39" s="192">
        <v>0</v>
      </c>
      <c r="AE39" s="192">
        <v>0</v>
      </c>
      <c r="AF39" s="192">
        <v>0</v>
      </c>
      <c r="AG39" s="192">
        <v>0</v>
      </c>
      <c r="AH39" s="192">
        <v>0</v>
      </c>
      <c r="AI39" s="192">
        <v>0</v>
      </c>
      <c r="AJ39" s="192">
        <v>0</v>
      </c>
      <c r="AK39" s="192">
        <v>0</v>
      </c>
      <c r="AL39" s="192">
        <v>0</v>
      </c>
      <c r="AM39" s="192">
        <v>0</v>
      </c>
      <c r="AN39" s="192">
        <v>6.1289999999999996</v>
      </c>
      <c r="AO39" s="192">
        <v>9.0890000000000004</v>
      </c>
      <c r="AP39" s="192">
        <v>9.1549999999999994</v>
      </c>
      <c r="AQ39" s="721">
        <v>5.8390000000000004</v>
      </c>
      <c r="AR39" s="871" t="s">
        <v>7072</v>
      </c>
      <c r="AS39" s="562" t="s">
        <v>277</v>
      </c>
    </row>
    <row r="40" spans="1:45" s="561" customFormat="1">
      <c r="A40" s="720" t="s">
        <v>99</v>
      </c>
      <c r="B40" s="192">
        <v>0</v>
      </c>
      <c r="C40" s="192">
        <v>0</v>
      </c>
      <c r="D40" s="192">
        <v>0</v>
      </c>
      <c r="E40" s="192">
        <v>0</v>
      </c>
      <c r="F40" s="192">
        <v>0</v>
      </c>
      <c r="G40" s="192">
        <v>0</v>
      </c>
      <c r="H40" s="192">
        <v>0</v>
      </c>
      <c r="I40" s="192">
        <v>0</v>
      </c>
      <c r="J40" s="192">
        <v>0</v>
      </c>
      <c r="K40" s="192">
        <v>0</v>
      </c>
      <c r="L40" s="192">
        <v>0</v>
      </c>
      <c r="M40" s="192">
        <v>0</v>
      </c>
      <c r="N40" s="192">
        <v>0</v>
      </c>
      <c r="O40" s="192">
        <v>0</v>
      </c>
      <c r="P40" s="192">
        <v>0</v>
      </c>
      <c r="Q40" s="192">
        <v>0</v>
      </c>
      <c r="R40" s="192">
        <v>0</v>
      </c>
      <c r="S40" s="192">
        <v>0</v>
      </c>
      <c r="T40" s="192">
        <v>0</v>
      </c>
      <c r="U40" s="192">
        <v>0</v>
      </c>
      <c r="V40" s="192">
        <v>0</v>
      </c>
      <c r="W40" s="192">
        <v>0</v>
      </c>
      <c r="X40" s="192">
        <v>0</v>
      </c>
      <c r="Y40" s="192">
        <v>0</v>
      </c>
      <c r="Z40" s="192">
        <v>0</v>
      </c>
      <c r="AA40" s="192">
        <v>15.351667000000001</v>
      </c>
      <c r="AB40" s="192">
        <v>14.532978</v>
      </c>
      <c r="AC40" s="192">
        <v>15.359</v>
      </c>
      <c r="AD40" s="192">
        <v>15.997999999999999</v>
      </c>
      <c r="AE40" s="192">
        <v>18.297000000000001</v>
      </c>
      <c r="AF40" s="192">
        <v>19.167000000000002</v>
      </c>
      <c r="AG40" s="192">
        <v>19.641999999999999</v>
      </c>
      <c r="AH40" s="192">
        <v>17.748999999999999</v>
      </c>
      <c r="AI40" s="192">
        <v>18.431999999999999</v>
      </c>
      <c r="AJ40" s="192">
        <v>19.28</v>
      </c>
      <c r="AK40" s="192">
        <v>20.388000000000002</v>
      </c>
      <c r="AL40" s="192">
        <v>21.392051980000002</v>
      </c>
      <c r="AM40" s="192">
        <v>22.224</v>
      </c>
      <c r="AN40" s="192">
        <v>21.617999999999999</v>
      </c>
      <c r="AO40" s="192">
        <v>20.376000000000001</v>
      </c>
      <c r="AP40" s="192">
        <v>18.393999999999998</v>
      </c>
      <c r="AQ40" s="721">
        <v>18.306000000000001</v>
      </c>
      <c r="AR40" s="870"/>
    </row>
    <row r="41" spans="1:45" s="561" customFormat="1">
      <c r="A41" s="720" t="s">
        <v>1078</v>
      </c>
      <c r="B41" s="192">
        <v>0.7</v>
      </c>
      <c r="C41" s="192">
        <v>0.9</v>
      </c>
      <c r="D41" s="192">
        <v>1.3</v>
      </c>
      <c r="E41" s="192">
        <v>1.5</v>
      </c>
      <c r="F41" s="192">
        <v>2.5</v>
      </c>
      <c r="G41" s="192">
        <v>3.1</v>
      </c>
      <c r="H41" s="192">
        <v>4.3</v>
      </c>
      <c r="I41" s="192">
        <v>5</v>
      </c>
      <c r="J41" s="192">
        <v>6.2</v>
      </c>
      <c r="K41" s="192">
        <v>6.2</v>
      </c>
      <c r="L41" s="192">
        <v>5.4</v>
      </c>
      <c r="M41" s="192">
        <v>8.1</v>
      </c>
      <c r="N41" s="192">
        <v>8.4</v>
      </c>
      <c r="O41" s="192">
        <v>6.6</v>
      </c>
      <c r="P41" s="192">
        <v>7.5</v>
      </c>
      <c r="Q41" s="192">
        <v>8.5</v>
      </c>
      <c r="R41" s="192">
        <v>9.1999999999999993</v>
      </c>
      <c r="S41" s="192">
        <v>10.4</v>
      </c>
      <c r="T41" s="192">
        <v>11.3</v>
      </c>
      <c r="U41" s="192">
        <v>11.2</v>
      </c>
      <c r="V41" s="192">
        <v>12.1</v>
      </c>
      <c r="W41" s="192">
        <v>13.1</v>
      </c>
      <c r="X41" s="192">
        <v>12.8</v>
      </c>
      <c r="Y41" s="192">
        <v>15.8</v>
      </c>
      <c r="Z41" s="192">
        <v>25.5</v>
      </c>
      <c r="AA41" s="192">
        <v>27.9</v>
      </c>
      <c r="AB41" s="192">
        <v>31.7</v>
      </c>
      <c r="AC41" s="192">
        <v>32.799999999999997</v>
      </c>
      <c r="AD41" s="192">
        <v>28</v>
      </c>
      <c r="AE41" s="192">
        <v>14.9</v>
      </c>
      <c r="AF41" s="192">
        <v>21.35</v>
      </c>
      <c r="AG41" s="192">
        <v>16.335000000000001</v>
      </c>
      <c r="AH41" s="192">
        <v>16.527999999999999</v>
      </c>
      <c r="AI41" s="192">
        <v>17.494</v>
      </c>
      <c r="AJ41" s="192">
        <v>17.041</v>
      </c>
      <c r="AK41" s="192">
        <v>18.120999999999999</v>
      </c>
      <c r="AL41" s="192">
        <v>18.708153619999997</v>
      </c>
      <c r="AM41" s="192">
        <v>19.783000000000001</v>
      </c>
      <c r="AN41" s="192">
        <v>22.021999999999998</v>
      </c>
      <c r="AO41" s="192">
        <v>22.710999999999999</v>
      </c>
      <c r="AP41" s="192">
        <v>22.504999999999999</v>
      </c>
      <c r="AQ41" s="721">
        <v>23.407</v>
      </c>
      <c r="AR41" s="870"/>
    </row>
    <row r="42" spans="1:45" s="561" customFormat="1">
      <c r="A42" s="720" t="s">
        <v>1300</v>
      </c>
      <c r="B42" s="192">
        <v>0</v>
      </c>
      <c r="C42" s="192">
        <v>0</v>
      </c>
      <c r="D42" s="192">
        <v>0</v>
      </c>
      <c r="E42" s="192">
        <v>0</v>
      </c>
      <c r="F42" s="192">
        <v>0</v>
      </c>
      <c r="G42" s="192">
        <v>0</v>
      </c>
      <c r="H42" s="192">
        <v>0</v>
      </c>
      <c r="I42" s="192">
        <v>0</v>
      </c>
      <c r="J42" s="192">
        <v>0</v>
      </c>
      <c r="K42" s="192">
        <v>0</v>
      </c>
      <c r="L42" s="192">
        <v>0</v>
      </c>
      <c r="M42" s="192">
        <v>0</v>
      </c>
      <c r="N42" s="192">
        <v>0</v>
      </c>
      <c r="O42" s="192">
        <v>0</v>
      </c>
      <c r="P42" s="192">
        <v>0</v>
      </c>
      <c r="Q42" s="192">
        <v>0</v>
      </c>
      <c r="R42" s="192">
        <v>0</v>
      </c>
      <c r="S42" s="192">
        <v>0</v>
      </c>
      <c r="T42" s="192">
        <v>0</v>
      </c>
      <c r="U42" s="192">
        <v>0</v>
      </c>
      <c r="V42" s="192">
        <v>0</v>
      </c>
      <c r="W42" s="192">
        <v>0</v>
      </c>
      <c r="X42" s="192">
        <v>0</v>
      </c>
      <c r="Y42" s="192">
        <v>0</v>
      </c>
      <c r="Z42" s="192">
        <v>0</v>
      </c>
      <c r="AA42" s="192">
        <v>0</v>
      </c>
      <c r="AB42" s="192">
        <v>0</v>
      </c>
      <c r="AC42" s="192">
        <v>0</v>
      </c>
      <c r="AD42" s="192">
        <v>0</v>
      </c>
      <c r="AE42" s="192">
        <v>0</v>
      </c>
      <c r="AF42" s="192">
        <v>0</v>
      </c>
      <c r="AG42" s="192">
        <v>0</v>
      </c>
      <c r="AH42" s="192">
        <v>0</v>
      </c>
      <c r="AI42" s="192">
        <v>0</v>
      </c>
      <c r="AJ42" s="192">
        <v>0</v>
      </c>
      <c r="AK42" s="192">
        <v>0</v>
      </c>
      <c r="AL42" s="192">
        <v>3.3042346999999999</v>
      </c>
      <c r="AM42" s="192">
        <v>4.1609999999999996</v>
      </c>
      <c r="AN42" s="192">
        <v>6.008</v>
      </c>
      <c r="AO42" s="192">
        <v>5.734</v>
      </c>
      <c r="AP42" s="192">
        <v>6.3140000000000001</v>
      </c>
      <c r="AQ42" s="721">
        <v>6.4619999999999997</v>
      </c>
      <c r="AR42" s="870"/>
    </row>
    <row r="43" spans="1:45" s="561" customFormat="1">
      <c r="A43" s="720" t="s">
        <v>1082</v>
      </c>
      <c r="B43" s="192">
        <v>0</v>
      </c>
      <c r="C43" s="192">
        <v>6</v>
      </c>
      <c r="D43" s="192">
        <v>5.8</v>
      </c>
      <c r="E43" s="192">
        <v>7.5</v>
      </c>
      <c r="F43" s="192">
        <v>6.8</v>
      </c>
      <c r="G43" s="192">
        <v>10.9</v>
      </c>
      <c r="H43" s="192">
        <v>14.1</v>
      </c>
      <c r="I43" s="192">
        <v>15.2</v>
      </c>
      <c r="J43" s="192">
        <v>17.899999999999999</v>
      </c>
      <c r="K43" s="192">
        <v>11.2</v>
      </c>
      <c r="L43" s="192">
        <v>11.1</v>
      </c>
      <c r="M43" s="192">
        <v>13.3</v>
      </c>
      <c r="N43" s="192">
        <v>14.4</v>
      </c>
      <c r="O43" s="192">
        <v>14.8</v>
      </c>
      <c r="P43" s="192">
        <v>15.7</v>
      </c>
      <c r="Q43" s="192">
        <v>21.2</v>
      </c>
      <c r="R43" s="192">
        <v>23.3</v>
      </c>
      <c r="S43" s="192">
        <v>21.3</v>
      </c>
      <c r="T43" s="192">
        <v>29.1</v>
      </c>
      <c r="U43" s="192">
        <v>33.799999999999997</v>
      </c>
      <c r="V43" s="192">
        <v>33.6</v>
      </c>
      <c r="W43" s="192">
        <v>31.9</v>
      </c>
      <c r="X43" s="192">
        <v>34</v>
      </c>
      <c r="Y43" s="192">
        <v>40.799999999999997</v>
      </c>
      <c r="Z43" s="192">
        <v>39.200000000000003</v>
      </c>
      <c r="AA43" s="192">
        <v>39.200000000000003</v>
      </c>
      <c r="AB43" s="192">
        <v>35.1</v>
      </c>
      <c r="AC43" s="192">
        <v>35.1</v>
      </c>
      <c r="AD43" s="192">
        <v>35.799999999999997</v>
      </c>
      <c r="AE43" s="192">
        <v>37.5</v>
      </c>
      <c r="AF43" s="192">
        <v>42.22</v>
      </c>
      <c r="AG43" s="192">
        <v>50.070999999999998</v>
      </c>
      <c r="AH43" s="192">
        <v>53.404000000000003</v>
      </c>
      <c r="AI43" s="192">
        <v>57.567999999999998</v>
      </c>
      <c r="AJ43" s="192">
        <v>62.845999999999997</v>
      </c>
      <c r="AK43" s="192">
        <v>68.742000000000004</v>
      </c>
      <c r="AL43" s="192">
        <v>67.848254620000006</v>
      </c>
      <c r="AM43" s="192">
        <v>70.224999999999994</v>
      </c>
      <c r="AN43" s="192">
        <v>73.284999999999997</v>
      </c>
      <c r="AO43" s="192">
        <v>71.262</v>
      </c>
      <c r="AP43" s="192">
        <v>61.456000000000003</v>
      </c>
      <c r="AQ43" s="721">
        <v>70.102000000000004</v>
      </c>
      <c r="AR43" s="870"/>
    </row>
    <row r="44" spans="1:45" s="561" customFormat="1">
      <c r="A44" s="720" t="s">
        <v>1306</v>
      </c>
      <c r="B44" s="192">
        <v>0</v>
      </c>
      <c r="C44" s="192">
        <v>0</v>
      </c>
      <c r="D44" s="192">
        <v>0</v>
      </c>
      <c r="E44" s="192">
        <v>0</v>
      </c>
      <c r="F44" s="192">
        <v>0</v>
      </c>
      <c r="G44" s="192">
        <v>0</v>
      </c>
      <c r="H44" s="192">
        <v>0</v>
      </c>
      <c r="I44" s="192">
        <v>0</v>
      </c>
      <c r="J44" s="192">
        <v>0</v>
      </c>
      <c r="K44" s="192">
        <v>0</v>
      </c>
      <c r="L44" s="192">
        <v>0.6</v>
      </c>
      <c r="M44" s="192">
        <v>1.2</v>
      </c>
      <c r="N44" s="192">
        <v>3.1</v>
      </c>
      <c r="O44" s="192">
        <v>4.4000000000000004</v>
      </c>
      <c r="P44" s="192">
        <v>8.3000000000000007</v>
      </c>
      <c r="Q44" s="192">
        <v>9.6</v>
      </c>
      <c r="R44" s="192">
        <v>10.7</v>
      </c>
      <c r="S44" s="192">
        <v>11.4</v>
      </c>
      <c r="T44" s="192">
        <v>12</v>
      </c>
      <c r="U44" s="192">
        <v>11.4</v>
      </c>
      <c r="V44" s="192">
        <v>15.3</v>
      </c>
      <c r="W44" s="192">
        <v>15.8</v>
      </c>
      <c r="X44" s="192">
        <v>15.8</v>
      </c>
      <c r="Y44" s="192">
        <v>29.5</v>
      </c>
      <c r="Z44" s="192">
        <v>30.2</v>
      </c>
      <c r="AA44" s="192">
        <v>30</v>
      </c>
      <c r="AB44" s="192">
        <v>30</v>
      </c>
      <c r="AC44" s="192">
        <v>32.9</v>
      </c>
      <c r="AD44" s="192">
        <v>34</v>
      </c>
      <c r="AE44" s="192">
        <v>36.200000000000003</v>
      </c>
      <c r="AF44" s="192">
        <v>32.351999999999997</v>
      </c>
      <c r="AG44" s="192">
        <v>40.186999999999998</v>
      </c>
      <c r="AH44" s="192">
        <v>39.229999999999997</v>
      </c>
      <c r="AI44" s="192">
        <v>42</v>
      </c>
      <c r="AJ44" s="192">
        <v>41.887999999999998</v>
      </c>
      <c r="AK44" s="192">
        <v>41.258000000000003</v>
      </c>
      <c r="AL44" s="192">
        <v>41.021000000000001</v>
      </c>
      <c r="AM44" s="192">
        <v>44.067</v>
      </c>
      <c r="AN44" s="192">
        <v>45.53</v>
      </c>
      <c r="AO44" s="192">
        <v>51.292000000000002</v>
      </c>
      <c r="AP44" s="192">
        <v>52.18</v>
      </c>
      <c r="AQ44" s="721">
        <v>53.68</v>
      </c>
      <c r="AR44" s="870"/>
    </row>
    <row r="45" spans="1:45" s="561" customFormat="1">
      <c r="A45" s="720" t="s">
        <v>6788</v>
      </c>
      <c r="B45" s="192">
        <v>0</v>
      </c>
      <c r="C45" s="192">
        <v>0.4</v>
      </c>
      <c r="D45" s="192">
        <v>0.5</v>
      </c>
      <c r="E45" s="192">
        <v>0.7</v>
      </c>
      <c r="F45" s="192">
        <v>1.2</v>
      </c>
      <c r="G45" s="192">
        <v>0.7</v>
      </c>
      <c r="H45" s="192">
        <v>1.5</v>
      </c>
      <c r="I45" s="192">
        <v>1.8</v>
      </c>
      <c r="J45" s="192">
        <v>4.9000000000000004</v>
      </c>
      <c r="K45" s="192">
        <v>7.8</v>
      </c>
      <c r="L45" s="192">
        <v>10.4</v>
      </c>
      <c r="M45" s="192">
        <v>9.9</v>
      </c>
      <c r="N45" s="192">
        <v>13.3</v>
      </c>
      <c r="O45" s="192">
        <v>13.3</v>
      </c>
      <c r="P45" s="192">
        <v>13.7</v>
      </c>
      <c r="Q45" s="192">
        <v>11.8</v>
      </c>
      <c r="R45" s="192">
        <v>11.3</v>
      </c>
      <c r="S45" s="192">
        <v>10.6</v>
      </c>
      <c r="T45" s="192">
        <v>9.8000000000000007</v>
      </c>
      <c r="U45" s="192">
        <v>10.8</v>
      </c>
      <c r="V45" s="192">
        <v>11</v>
      </c>
      <c r="W45" s="192">
        <v>11</v>
      </c>
      <c r="X45" s="192">
        <v>11.3</v>
      </c>
      <c r="Y45" s="192">
        <v>11.6</v>
      </c>
      <c r="Z45" s="192">
        <v>11.9</v>
      </c>
      <c r="AA45" s="192">
        <v>12.2</v>
      </c>
      <c r="AB45" s="192">
        <v>12.5</v>
      </c>
      <c r="AC45" s="192">
        <v>12.5</v>
      </c>
      <c r="AD45" s="192">
        <v>12.8</v>
      </c>
      <c r="AE45" s="192">
        <v>13</v>
      </c>
      <c r="AF45" s="192">
        <v>13.018000000000001</v>
      </c>
      <c r="AG45" s="192">
        <v>6.7</v>
      </c>
      <c r="AH45" s="192">
        <v>0</v>
      </c>
      <c r="AI45" s="192">
        <v>0</v>
      </c>
      <c r="AJ45" s="192">
        <v>0</v>
      </c>
      <c r="AK45" s="192">
        <v>0</v>
      </c>
      <c r="AL45" s="192">
        <v>0</v>
      </c>
      <c r="AM45" s="192">
        <v>0</v>
      </c>
      <c r="AN45" s="192">
        <v>0</v>
      </c>
      <c r="AO45" s="192">
        <v>0</v>
      </c>
      <c r="AP45" s="192">
        <v>0</v>
      </c>
      <c r="AQ45" s="722"/>
      <c r="AR45" s="870"/>
    </row>
    <row r="46" spans="1:45" s="561" customFormat="1">
      <c r="A46" s="720" t="s">
        <v>1312</v>
      </c>
      <c r="B46" s="192">
        <v>0</v>
      </c>
      <c r="C46" s="192">
        <v>0</v>
      </c>
      <c r="D46" s="192">
        <v>0</v>
      </c>
      <c r="E46" s="192">
        <v>0</v>
      </c>
      <c r="F46" s="192">
        <v>0</v>
      </c>
      <c r="G46" s="192">
        <v>0</v>
      </c>
      <c r="H46" s="192">
        <v>0</v>
      </c>
      <c r="I46" s="192">
        <v>0</v>
      </c>
      <c r="J46" s="192">
        <v>0</v>
      </c>
      <c r="K46" s="192">
        <v>0</v>
      </c>
      <c r="L46" s="192">
        <v>0</v>
      </c>
      <c r="M46" s="192">
        <v>0</v>
      </c>
      <c r="N46" s="192">
        <v>0</v>
      </c>
      <c r="O46" s="192">
        <v>0</v>
      </c>
      <c r="P46" s="192">
        <v>0</v>
      </c>
      <c r="Q46" s="192">
        <v>0</v>
      </c>
      <c r="R46" s="192">
        <v>0</v>
      </c>
      <c r="S46" s="192">
        <v>0</v>
      </c>
      <c r="T46" s="192">
        <v>0</v>
      </c>
      <c r="U46" s="192">
        <v>0</v>
      </c>
      <c r="V46" s="192">
        <v>0</v>
      </c>
      <c r="W46" s="192">
        <v>0</v>
      </c>
      <c r="X46" s="192">
        <v>0</v>
      </c>
      <c r="Y46" s="192">
        <v>0</v>
      </c>
      <c r="Z46" s="192">
        <v>0</v>
      </c>
      <c r="AA46" s="192">
        <v>0</v>
      </c>
      <c r="AB46" s="192">
        <v>0</v>
      </c>
      <c r="AC46" s="192">
        <v>0</v>
      </c>
      <c r="AD46" s="192">
        <v>0</v>
      </c>
      <c r="AE46" s="192">
        <v>0</v>
      </c>
      <c r="AF46" s="192">
        <v>0</v>
      </c>
      <c r="AG46" s="192">
        <v>0</v>
      </c>
      <c r="AH46" s="192">
        <v>0</v>
      </c>
      <c r="AI46" s="192">
        <v>0</v>
      </c>
      <c r="AJ46" s="192">
        <v>0</v>
      </c>
      <c r="AK46" s="192">
        <v>0</v>
      </c>
      <c r="AL46" s="192">
        <v>0</v>
      </c>
      <c r="AM46" s="192">
        <v>0</v>
      </c>
      <c r="AN46" s="192">
        <v>55.783000000000001</v>
      </c>
      <c r="AO46" s="192">
        <v>81.415000000000006</v>
      </c>
      <c r="AP46" s="192">
        <v>79.948999999999998</v>
      </c>
      <c r="AQ46" s="721">
        <v>80.356999999999999</v>
      </c>
      <c r="AR46" s="871" t="s">
        <v>7071</v>
      </c>
      <c r="AS46" s="562" t="s">
        <v>277</v>
      </c>
    </row>
    <row r="47" spans="1:45" s="561" customFormat="1">
      <c r="A47" s="720" t="s">
        <v>7178</v>
      </c>
      <c r="B47" s="192">
        <v>6.5</v>
      </c>
      <c r="C47" s="192">
        <v>6.8</v>
      </c>
      <c r="D47" s="192">
        <v>3.7</v>
      </c>
      <c r="E47" s="192">
        <v>4</v>
      </c>
      <c r="F47" s="192">
        <v>4.5999999999999996</v>
      </c>
      <c r="G47" s="192">
        <v>5.4</v>
      </c>
      <c r="H47" s="192">
        <v>4</v>
      </c>
      <c r="I47" s="192">
        <v>5.5</v>
      </c>
      <c r="J47" s="192">
        <v>8.4</v>
      </c>
      <c r="K47" s="192">
        <v>8.6</v>
      </c>
      <c r="L47" s="192">
        <v>11.9</v>
      </c>
      <c r="M47" s="192">
        <v>13.8</v>
      </c>
      <c r="N47" s="192">
        <v>13.6</v>
      </c>
      <c r="O47" s="192">
        <v>20.8</v>
      </c>
      <c r="P47" s="192">
        <v>22.9</v>
      </c>
      <c r="Q47" s="192">
        <v>22.1</v>
      </c>
      <c r="R47" s="192">
        <v>25.1</v>
      </c>
      <c r="S47" s="192">
        <v>22.6</v>
      </c>
      <c r="T47" s="192">
        <v>21.1</v>
      </c>
      <c r="U47" s="192">
        <v>22.8</v>
      </c>
      <c r="V47" s="192">
        <v>21.4</v>
      </c>
      <c r="W47" s="192">
        <v>20.2</v>
      </c>
      <c r="X47" s="192">
        <v>20.2</v>
      </c>
      <c r="Y47" s="192">
        <v>23.5</v>
      </c>
      <c r="Z47" s="192">
        <v>26.3</v>
      </c>
      <c r="AA47" s="192">
        <v>28.5</v>
      </c>
      <c r="AB47" s="192">
        <v>35.6</v>
      </c>
      <c r="AC47" s="192">
        <v>36.299999999999997</v>
      </c>
      <c r="AD47" s="192">
        <v>37.6</v>
      </c>
      <c r="AE47" s="192">
        <v>45</v>
      </c>
      <c r="AF47" s="192">
        <v>42.807000000000002</v>
      </c>
      <c r="AG47" s="192">
        <v>41.972000000000001</v>
      </c>
      <c r="AH47" s="192">
        <v>37.844000000000001</v>
      </c>
      <c r="AI47" s="192">
        <v>49.447000000000003</v>
      </c>
      <c r="AJ47" s="192">
        <v>40.585999999999999</v>
      </c>
      <c r="AK47" s="192">
        <v>51.142000000000003</v>
      </c>
      <c r="AL47" s="192">
        <v>47.447172259999995</v>
      </c>
      <c r="AM47" s="192">
        <v>50.843000000000004</v>
      </c>
      <c r="AN47" s="192">
        <v>0</v>
      </c>
      <c r="AO47" s="192">
        <v>0</v>
      </c>
      <c r="AP47" s="192">
        <v>0</v>
      </c>
      <c r="AQ47" s="722"/>
      <c r="AR47" s="871" t="s">
        <v>7073</v>
      </c>
      <c r="AS47" s="562" t="s">
        <v>277</v>
      </c>
    </row>
    <row r="48" spans="1:45" s="561" customFormat="1">
      <c r="A48" s="720" t="s">
        <v>7179</v>
      </c>
      <c r="B48" s="192">
        <v>6.5</v>
      </c>
      <c r="C48" s="192">
        <v>2.2000000000000002</v>
      </c>
      <c r="D48" s="192">
        <v>2.8</v>
      </c>
      <c r="E48" s="192">
        <v>2.8</v>
      </c>
      <c r="F48" s="192">
        <v>3.6</v>
      </c>
      <c r="G48" s="192">
        <v>4.5999999999999996</v>
      </c>
      <c r="H48" s="192">
        <v>5.4</v>
      </c>
      <c r="I48" s="192">
        <v>7</v>
      </c>
      <c r="J48" s="192">
        <v>10.6</v>
      </c>
      <c r="K48" s="192">
        <v>5.5</v>
      </c>
      <c r="L48" s="192">
        <v>8</v>
      </c>
      <c r="M48" s="192">
        <v>10.1</v>
      </c>
      <c r="N48" s="192">
        <v>11.7</v>
      </c>
      <c r="O48" s="192">
        <v>12.4</v>
      </c>
      <c r="P48" s="192">
        <v>18.8</v>
      </c>
      <c r="Q48" s="192">
        <v>21.3</v>
      </c>
      <c r="R48" s="192">
        <v>25.5</v>
      </c>
      <c r="S48" s="192">
        <v>28</v>
      </c>
      <c r="T48" s="192">
        <v>26.7</v>
      </c>
      <c r="U48" s="192">
        <v>32.5</v>
      </c>
      <c r="V48" s="192">
        <v>36.200000000000003</v>
      </c>
      <c r="W48" s="192">
        <v>33.200000000000003</v>
      </c>
      <c r="X48" s="192">
        <v>34.5</v>
      </c>
      <c r="Y48" s="192">
        <v>36.6</v>
      </c>
      <c r="Z48" s="192">
        <v>40.1</v>
      </c>
      <c r="AA48" s="192">
        <v>41.9</v>
      </c>
      <c r="AB48" s="192">
        <v>37.700000000000003</v>
      </c>
      <c r="AC48" s="192">
        <v>37.799999999999997</v>
      </c>
      <c r="AD48" s="192">
        <v>47.6</v>
      </c>
      <c r="AE48" s="192">
        <v>50.8</v>
      </c>
      <c r="AF48" s="192">
        <v>45.923000000000002</v>
      </c>
      <c r="AG48" s="192">
        <v>22.315999999999999</v>
      </c>
      <c r="AH48" s="192">
        <v>23.657</v>
      </c>
      <c r="AI48" s="192">
        <v>29.283000000000001</v>
      </c>
      <c r="AJ48" s="192">
        <v>24.957000000000001</v>
      </c>
      <c r="AK48" s="192">
        <v>28.858000000000001</v>
      </c>
      <c r="AL48" s="192">
        <v>25.709404940000002</v>
      </c>
      <c r="AM48" s="192">
        <v>24.373999999999999</v>
      </c>
      <c r="AN48" s="192">
        <v>0</v>
      </c>
      <c r="AO48" s="192">
        <v>0</v>
      </c>
      <c r="AP48" s="192">
        <v>0</v>
      </c>
      <c r="AQ48" s="722"/>
      <c r="AR48" s="871" t="s">
        <v>7074</v>
      </c>
      <c r="AS48" s="562" t="s">
        <v>277</v>
      </c>
    </row>
    <row r="49" spans="1:45" s="561" customFormat="1">
      <c r="A49" s="720" t="s">
        <v>1317</v>
      </c>
      <c r="B49" s="192">
        <v>0</v>
      </c>
      <c r="C49" s="192">
        <v>0</v>
      </c>
      <c r="D49" s="192">
        <v>0</v>
      </c>
      <c r="E49" s="192">
        <v>0</v>
      </c>
      <c r="F49" s="192">
        <v>0</v>
      </c>
      <c r="G49" s="192">
        <v>0</v>
      </c>
      <c r="H49" s="192">
        <v>0</v>
      </c>
      <c r="I49" s="192">
        <v>0</v>
      </c>
      <c r="J49" s="192">
        <v>0</v>
      </c>
      <c r="K49" s="192">
        <v>0</v>
      </c>
      <c r="L49" s="192">
        <v>0</v>
      </c>
      <c r="M49" s="192">
        <v>0</v>
      </c>
      <c r="N49" s="192">
        <v>0</v>
      </c>
      <c r="O49" s="192">
        <v>0</v>
      </c>
      <c r="P49" s="192">
        <v>0</v>
      </c>
      <c r="Q49" s="192">
        <v>0</v>
      </c>
      <c r="R49" s="192">
        <v>0</v>
      </c>
      <c r="S49" s="192">
        <v>0</v>
      </c>
      <c r="T49" s="192">
        <v>0</v>
      </c>
      <c r="U49" s="192">
        <v>0</v>
      </c>
      <c r="V49" s="192">
        <v>0</v>
      </c>
      <c r="W49" s="192">
        <v>0</v>
      </c>
      <c r="X49" s="192">
        <v>0</v>
      </c>
      <c r="Y49" s="192">
        <v>0</v>
      </c>
      <c r="Z49" s="192">
        <v>0</v>
      </c>
      <c r="AA49" s="192">
        <v>0</v>
      </c>
      <c r="AB49" s="192">
        <v>0</v>
      </c>
      <c r="AC49" s="192">
        <v>0</v>
      </c>
      <c r="AD49" s="192">
        <v>0</v>
      </c>
      <c r="AE49" s="192">
        <v>0</v>
      </c>
      <c r="AF49" s="192">
        <v>0</v>
      </c>
      <c r="AG49" s="192">
        <v>0</v>
      </c>
      <c r="AH49" s="192">
        <v>0</v>
      </c>
      <c r="AI49" s="192">
        <v>0</v>
      </c>
      <c r="AJ49" s="192">
        <v>0</v>
      </c>
      <c r="AK49" s="192">
        <v>0</v>
      </c>
      <c r="AL49" s="192">
        <v>0</v>
      </c>
      <c r="AM49" s="192">
        <v>0</v>
      </c>
      <c r="AN49" s="192">
        <v>7.6040000000000001</v>
      </c>
      <c r="AO49" s="192">
        <v>6.7380000000000004</v>
      </c>
      <c r="AP49" s="192">
        <v>6.29</v>
      </c>
      <c r="AQ49" s="721">
        <v>6.29</v>
      </c>
      <c r="AR49" s="871" t="s">
        <v>7072</v>
      </c>
      <c r="AS49" s="562" t="s">
        <v>277</v>
      </c>
    </row>
    <row r="50" spans="1:45" s="561" customFormat="1">
      <c r="A50" s="720" t="s">
        <v>4596</v>
      </c>
      <c r="B50" s="192">
        <v>0</v>
      </c>
      <c r="C50" s="192">
        <v>0</v>
      </c>
      <c r="D50" s="192">
        <v>0</v>
      </c>
      <c r="E50" s="192">
        <v>0</v>
      </c>
      <c r="F50" s="192">
        <v>0</v>
      </c>
      <c r="G50" s="192">
        <v>0</v>
      </c>
      <c r="H50" s="192">
        <v>0</v>
      </c>
      <c r="I50" s="192">
        <v>0</v>
      </c>
      <c r="J50" s="192">
        <v>0</v>
      </c>
      <c r="K50" s="192">
        <v>0</v>
      </c>
      <c r="L50" s="192">
        <v>0</v>
      </c>
      <c r="M50" s="192">
        <v>0</v>
      </c>
      <c r="N50" s="192">
        <v>0</v>
      </c>
      <c r="O50" s="192">
        <v>0</v>
      </c>
      <c r="P50" s="192">
        <v>0</v>
      </c>
      <c r="Q50" s="192">
        <v>0</v>
      </c>
      <c r="R50" s="192">
        <v>0</v>
      </c>
      <c r="S50" s="192">
        <v>0</v>
      </c>
      <c r="T50" s="192">
        <v>0</v>
      </c>
      <c r="U50" s="192">
        <v>0</v>
      </c>
      <c r="V50" s="192">
        <v>0</v>
      </c>
      <c r="W50" s="192">
        <v>0</v>
      </c>
      <c r="X50" s="192">
        <v>0</v>
      </c>
      <c r="Y50" s="192">
        <v>0</v>
      </c>
      <c r="Z50" s="192">
        <v>0</v>
      </c>
      <c r="AA50" s="192">
        <v>0</v>
      </c>
      <c r="AB50" s="192">
        <v>0</v>
      </c>
      <c r="AC50" s="192">
        <v>0</v>
      </c>
      <c r="AD50" s="192">
        <v>0</v>
      </c>
      <c r="AE50" s="192">
        <v>0</v>
      </c>
      <c r="AF50" s="192">
        <v>0</v>
      </c>
      <c r="AG50" s="192">
        <v>0</v>
      </c>
      <c r="AH50" s="192">
        <v>0</v>
      </c>
      <c r="AI50" s="192">
        <v>0</v>
      </c>
      <c r="AJ50" s="192">
        <v>0</v>
      </c>
      <c r="AK50" s="192">
        <v>0</v>
      </c>
      <c r="AL50" s="192">
        <v>0</v>
      </c>
      <c r="AM50" s="192">
        <v>0</v>
      </c>
      <c r="AN50" s="192">
        <v>12.426</v>
      </c>
      <c r="AO50" s="192">
        <v>13.897</v>
      </c>
      <c r="AP50" s="192">
        <v>13.5</v>
      </c>
      <c r="AQ50" s="721">
        <v>13.5</v>
      </c>
      <c r="AR50" s="871" t="s">
        <v>7072</v>
      </c>
      <c r="AS50" s="562" t="s">
        <v>277</v>
      </c>
    </row>
    <row r="51" spans="1:45">
      <c r="A51" s="723" t="s">
        <v>808</v>
      </c>
      <c r="B51" s="430">
        <v>16.8</v>
      </c>
      <c r="C51" s="430">
        <v>26.7</v>
      </c>
      <c r="D51" s="430">
        <v>21</v>
      </c>
      <c r="E51" s="430">
        <v>24.4</v>
      </c>
      <c r="F51" s="430">
        <v>27.5</v>
      </c>
      <c r="G51" s="430">
        <v>34.800000000000004</v>
      </c>
      <c r="H51" s="430">
        <v>41.3</v>
      </c>
      <c r="I51" s="430">
        <v>47.899999999999991</v>
      </c>
      <c r="J51" s="430">
        <v>63.9</v>
      </c>
      <c r="K51" s="430">
        <v>54.4</v>
      </c>
      <c r="L51" s="430">
        <v>73.100000000000009</v>
      </c>
      <c r="M51" s="430">
        <v>82.2</v>
      </c>
      <c r="N51" s="430">
        <v>82.2</v>
      </c>
      <c r="O51" s="430">
        <v>94.500000000000014</v>
      </c>
      <c r="P51" s="430">
        <v>110.60000000000001</v>
      </c>
      <c r="Q51" s="430">
        <v>117.00000000000001</v>
      </c>
      <c r="R51" s="430">
        <v>130.69999999999999</v>
      </c>
      <c r="S51" s="430">
        <v>126.5</v>
      </c>
      <c r="T51" s="430">
        <v>126.00000000000001</v>
      </c>
      <c r="U51" s="430">
        <v>140.5</v>
      </c>
      <c r="V51" s="430">
        <v>150.19999999999999</v>
      </c>
      <c r="W51" s="430">
        <v>138.19999999999999</v>
      </c>
      <c r="X51" s="430">
        <v>141.30000000000001</v>
      </c>
      <c r="Y51" s="430">
        <v>197.5</v>
      </c>
      <c r="Z51" s="430">
        <v>204.32</v>
      </c>
      <c r="AA51" s="430">
        <v>226.05166699999998</v>
      </c>
      <c r="AB51" s="430">
        <v>225.43297799999999</v>
      </c>
      <c r="AC51" s="430">
        <v>233.85900000000004</v>
      </c>
      <c r="AD51" s="430">
        <v>238.298</v>
      </c>
      <c r="AE51" s="430">
        <v>241.197</v>
      </c>
      <c r="AF51" s="430">
        <v>242.38200000000001</v>
      </c>
      <c r="AG51" s="430">
        <v>221.536</v>
      </c>
      <c r="AH51" s="430">
        <v>211.13800000000001</v>
      </c>
      <c r="AI51" s="430">
        <v>240.79500000000002</v>
      </c>
      <c r="AJ51" s="430">
        <v>235.06299999999999</v>
      </c>
      <c r="AK51" s="430">
        <v>255.94000000000003</v>
      </c>
      <c r="AL51" s="430">
        <v>252.72142732000003</v>
      </c>
      <c r="AM51" s="430">
        <v>262.47400000000005</v>
      </c>
      <c r="AN51" s="430">
        <v>276.00799999999992</v>
      </c>
      <c r="AO51" s="430">
        <v>313.36199999999997</v>
      </c>
      <c r="AP51" s="430">
        <v>300.87000000000006</v>
      </c>
      <c r="AQ51" s="724">
        <v>319.97300000000001</v>
      </c>
      <c r="AR51" s="872"/>
    </row>
    <row r="52" spans="1:45">
      <c r="A52" s="715"/>
      <c r="B52" s="715"/>
      <c r="C52" s="715"/>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c r="AD52" s="715"/>
      <c r="AE52" s="715"/>
      <c r="AF52" s="715"/>
      <c r="AG52" s="715"/>
      <c r="AH52" s="715"/>
      <c r="AI52" s="715"/>
      <c r="AJ52" s="715"/>
      <c r="AK52" s="715"/>
      <c r="AL52" s="715"/>
      <c r="AM52" s="715"/>
      <c r="AN52" s="715"/>
      <c r="AO52" s="715"/>
      <c r="AP52" s="715"/>
      <c r="AQ52" s="715"/>
      <c r="AR52" s="873"/>
    </row>
    <row r="53" spans="1:45">
      <c r="A53" s="238"/>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5"/>
      <c r="AO53" s="715"/>
      <c r="AP53" s="715"/>
      <c r="AQ53" s="715"/>
      <c r="AR53" s="873"/>
    </row>
    <row r="54" spans="1:45">
      <c r="A54" s="715"/>
      <c r="B54" s="715"/>
      <c r="C54" s="715"/>
      <c r="D54" s="715"/>
      <c r="E54" s="715"/>
      <c r="F54" s="715"/>
      <c r="G54" s="715"/>
      <c r="H54" s="715"/>
      <c r="I54" s="715"/>
      <c r="J54" s="715"/>
      <c r="K54" s="715"/>
      <c r="L54" s="715"/>
      <c r="M54" s="715"/>
      <c r="N54" s="715"/>
      <c r="O54" s="715"/>
      <c r="P54" s="715"/>
      <c r="Q54" s="715"/>
      <c r="R54" s="715"/>
      <c r="S54" s="715"/>
      <c r="T54" s="715"/>
      <c r="U54" s="715"/>
      <c r="V54" s="715"/>
      <c r="W54" s="715"/>
      <c r="X54" s="715"/>
      <c r="Y54" s="715"/>
      <c r="Z54" s="715"/>
      <c r="AA54" s="715"/>
      <c r="AB54" s="715"/>
      <c r="AC54" s="715"/>
      <c r="AD54" s="715"/>
      <c r="AE54" s="715"/>
      <c r="AF54" s="715"/>
      <c r="AG54" s="715"/>
      <c r="AH54" s="715"/>
      <c r="AI54" s="715"/>
      <c r="AJ54" s="715"/>
      <c r="AK54" s="715"/>
      <c r="AL54" s="715"/>
      <c r="AM54" s="715"/>
      <c r="AN54" s="715"/>
      <c r="AO54" s="715"/>
      <c r="AP54" s="715"/>
      <c r="AQ54" s="715"/>
      <c r="AR54" s="715"/>
    </row>
    <row r="55" spans="1:45">
      <c r="A55" s="715"/>
      <c r="B55" s="715"/>
      <c r="C55" s="715"/>
      <c r="D55" s="715"/>
      <c r="E55" s="715"/>
      <c r="F55" s="715"/>
      <c r="G55" s="715"/>
      <c r="H55" s="715"/>
      <c r="I55" s="715"/>
      <c r="J55" s="715"/>
      <c r="K55" s="715"/>
      <c r="L55" s="715"/>
      <c r="M55" s="715"/>
      <c r="N55" s="715"/>
      <c r="O55" s="715"/>
      <c r="P55" s="715"/>
      <c r="Q55" s="715"/>
      <c r="R55" s="715"/>
      <c r="S55" s="715"/>
      <c r="T55" s="715"/>
      <c r="U55" s="715"/>
      <c r="V55" s="715"/>
      <c r="W55" s="715"/>
      <c r="X55" s="715"/>
      <c r="Y55" s="715"/>
      <c r="Z55" s="715"/>
      <c r="AA55" s="715"/>
      <c r="AB55" s="715"/>
      <c r="AC55" s="715"/>
      <c r="AD55" s="715"/>
      <c r="AE55" s="715"/>
      <c r="AF55" s="715"/>
      <c r="AG55" s="715"/>
      <c r="AH55" s="715"/>
      <c r="AI55" s="715"/>
      <c r="AJ55" s="715"/>
      <c r="AK55" s="715"/>
      <c r="AL55" s="715"/>
      <c r="AM55" s="715"/>
      <c r="AN55" s="715"/>
      <c r="AO55" s="715"/>
      <c r="AP55" s="715"/>
      <c r="AQ55" s="715"/>
      <c r="AR55" s="715"/>
    </row>
    <row r="56" spans="1:45">
      <c r="A56" s="715"/>
      <c r="B56" s="715"/>
      <c r="C56" s="715"/>
      <c r="D56" s="715"/>
      <c r="E56" s="715"/>
      <c r="F56" s="715"/>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5"/>
      <c r="AL56" s="715"/>
      <c r="AM56" s="715"/>
      <c r="AN56" s="715"/>
      <c r="AO56" s="715"/>
      <c r="AP56" s="715"/>
      <c r="AQ56" s="715"/>
      <c r="AR56" s="715"/>
    </row>
    <row r="57" spans="1:45">
      <c r="A57" s="715"/>
      <c r="B57" s="715"/>
      <c r="C57" s="715"/>
      <c r="D57" s="715"/>
      <c r="E57" s="715"/>
      <c r="F57" s="715"/>
      <c r="G57" s="715"/>
      <c r="H57" s="715"/>
      <c r="I57" s="715"/>
      <c r="J57" s="715"/>
      <c r="K57" s="715"/>
      <c r="L57" s="715"/>
      <c r="M57" s="715"/>
      <c r="N57" s="715"/>
      <c r="O57" s="715"/>
      <c r="P57" s="715"/>
      <c r="Q57" s="715"/>
      <c r="R57" s="715"/>
      <c r="S57" s="715"/>
      <c r="T57" s="715"/>
      <c r="U57" s="715"/>
      <c r="V57" s="715"/>
      <c r="W57" s="715"/>
      <c r="X57" s="715"/>
      <c r="Y57" s="715"/>
      <c r="Z57" s="715"/>
      <c r="AA57" s="715"/>
      <c r="AB57" s="715"/>
      <c r="AC57" s="715"/>
      <c r="AD57" s="715"/>
      <c r="AE57" s="715"/>
      <c r="AF57" s="715"/>
      <c r="AG57" s="715"/>
      <c r="AH57" s="715"/>
      <c r="AI57" s="715"/>
      <c r="AJ57" s="715"/>
      <c r="AK57" s="715"/>
      <c r="AL57" s="715"/>
      <c r="AM57" s="715"/>
      <c r="AN57" s="715"/>
      <c r="AO57" s="715"/>
      <c r="AP57" s="715"/>
      <c r="AQ57" s="715"/>
      <c r="AR57" s="715"/>
    </row>
    <row r="58" spans="1:45">
      <c r="A58" s="715"/>
      <c r="B58" s="715"/>
      <c r="C58" s="715"/>
      <c r="D58" s="715"/>
      <c r="E58" s="715"/>
      <c r="F58" s="715"/>
      <c r="G58" s="715"/>
      <c r="H58" s="715"/>
      <c r="I58" s="715"/>
      <c r="J58" s="715"/>
      <c r="K58" s="715"/>
      <c r="L58" s="715"/>
      <c r="M58" s="715"/>
      <c r="N58" s="715"/>
      <c r="O58" s="715"/>
      <c r="P58" s="715"/>
      <c r="Q58" s="715"/>
      <c r="R58" s="715"/>
      <c r="S58" s="715"/>
      <c r="T58" s="715"/>
      <c r="U58" s="715"/>
      <c r="V58" s="715"/>
      <c r="W58" s="715"/>
      <c r="X58" s="715"/>
      <c r="Y58" s="715"/>
      <c r="Z58" s="715"/>
      <c r="AA58" s="715"/>
      <c r="AB58" s="715"/>
      <c r="AC58" s="715"/>
      <c r="AD58" s="715"/>
      <c r="AE58" s="715"/>
      <c r="AF58" s="715"/>
      <c r="AG58" s="715"/>
      <c r="AH58" s="715"/>
      <c r="AI58" s="715"/>
      <c r="AJ58" s="715"/>
      <c r="AK58" s="715"/>
      <c r="AL58" s="715"/>
      <c r="AM58" s="715"/>
      <c r="AN58" s="715"/>
      <c r="AO58" s="715"/>
      <c r="AP58" s="715"/>
      <c r="AQ58" s="715"/>
      <c r="AR58" s="715"/>
    </row>
    <row r="59" spans="1:45">
      <c r="A59" s="715"/>
      <c r="B59" s="715"/>
      <c r="C59" s="715"/>
      <c r="D59" s="715"/>
      <c r="E59" s="715"/>
      <c r="F59" s="715"/>
      <c r="G59" s="715"/>
      <c r="H59" s="715"/>
      <c r="I59" s="715"/>
      <c r="J59" s="715"/>
      <c r="K59" s="715"/>
      <c r="L59" s="715"/>
      <c r="M59" s="715"/>
      <c r="N59" s="715"/>
      <c r="O59" s="715"/>
      <c r="P59" s="715"/>
      <c r="Q59" s="715"/>
      <c r="R59" s="715"/>
      <c r="S59" s="715"/>
      <c r="T59" s="715"/>
      <c r="U59" s="715"/>
      <c r="V59" s="715"/>
      <c r="W59" s="715"/>
      <c r="X59" s="715"/>
      <c r="Y59" s="715"/>
      <c r="Z59" s="715"/>
      <c r="AA59" s="715"/>
      <c r="AB59" s="715"/>
      <c r="AC59" s="715"/>
      <c r="AD59" s="715"/>
      <c r="AE59" s="715"/>
      <c r="AF59" s="715"/>
      <c r="AG59" s="715"/>
      <c r="AH59" s="715"/>
      <c r="AI59" s="715"/>
      <c r="AJ59" s="715"/>
      <c r="AK59" s="715"/>
      <c r="AL59" s="715"/>
      <c r="AM59" s="715"/>
      <c r="AN59" s="715"/>
      <c r="AO59" s="715"/>
      <c r="AP59" s="715"/>
      <c r="AQ59" s="715"/>
      <c r="AR59" s="715"/>
    </row>
    <row r="60" spans="1:45">
      <c r="A60" s="7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c r="AE60" s="715"/>
      <c r="AF60" s="715"/>
      <c r="AG60" s="715"/>
      <c r="AH60" s="715"/>
      <c r="AI60" s="715"/>
      <c r="AJ60" s="715"/>
      <c r="AK60" s="715"/>
      <c r="AL60" s="715"/>
      <c r="AM60" s="715"/>
      <c r="AN60" s="715"/>
      <c r="AO60" s="715"/>
      <c r="AP60" s="715"/>
      <c r="AQ60" s="715"/>
      <c r="AR60" s="715"/>
    </row>
    <row r="61" spans="1:45">
      <c r="A61" s="7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c r="AE61" s="715"/>
      <c r="AF61" s="715"/>
      <c r="AG61" s="715"/>
      <c r="AH61" s="715"/>
      <c r="AI61" s="715"/>
      <c r="AJ61" s="715"/>
      <c r="AK61" s="715"/>
      <c r="AL61" s="715"/>
      <c r="AM61" s="715"/>
      <c r="AN61" s="715"/>
      <c r="AO61" s="715"/>
      <c r="AP61" s="715"/>
      <c r="AQ61" s="715"/>
      <c r="AR61" s="715"/>
    </row>
    <row r="62" spans="1:45">
      <c r="A62" s="715"/>
      <c r="B62" s="715"/>
      <c r="C62" s="715"/>
      <c r="D62" s="715"/>
      <c r="E62" s="715"/>
      <c r="F62" s="715"/>
      <c r="G62" s="715"/>
      <c r="H62" s="715"/>
      <c r="I62" s="715"/>
      <c r="J62" s="715"/>
      <c r="K62" s="715"/>
      <c r="L62" s="715"/>
      <c r="M62" s="715"/>
      <c r="N62" s="715"/>
      <c r="O62" s="715"/>
      <c r="P62" s="715"/>
      <c r="Q62" s="715"/>
      <c r="R62" s="715"/>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5"/>
      <c r="AP62" s="715"/>
      <c r="AQ62" s="715"/>
      <c r="AR62" s="715"/>
    </row>
    <row r="63" spans="1:45">
      <c r="A63" s="715"/>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c r="AD63" s="715"/>
      <c r="AE63" s="715"/>
      <c r="AF63" s="715"/>
      <c r="AG63" s="715"/>
      <c r="AH63" s="715"/>
      <c r="AI63" s="715"/>
      <c r="AJ63" s="715"/>
      <c r="AK63" s="715"/>
      <c r="AL63" s="715"/>
      <c r="AM63" s="715"/>
      <c r="AN63" s="715"/>
      <c r="AO63" s="715"/>
      <c r="AP63" s="715"/>
      <c r="AQ63" s="715"/>
      <c r="AR63" s="715"/>
    </row>
    <row r="64" spans="1:45">
      <c r="A64" s="715"/>
      <c r="B64" s="715"/>
      <c r="C64" s="715"/>
      <c r="D64" s="715"/>
      <c r="E64" s="715"/>
      <c r="F64" s="715"/>
      <c r="G64" s="715"/>
      <c r="H64" s="715"/>
      <c r="I64" s="715"/>
      <c r="J64" s="715"/>
      <c r="K64" s="715"/>
      <c r="L64" s="715"/>
      <c r="M64" s="715"/>
      <c r="N64" s="715"/>
      <c r="O64" s="715"/>
      <c r="P64" s="715"/>
      <c r="Q64" s="715"/>
      <c r="R64" s="715"/>
      <c r="S64" s="715"/>
      <c r="T64" s="715"/>
      <c r="U64" s="715"/>
      <c r="V64" s="715"/>
      <c r="W64" s="715"/>
      <c r="X64" s="715"/>
      <c r="Y64" s="715"/>
      <c r="Z64" s="715"/>
      <c r="AA64" s="715"/>
      <c r="AB64" s="715"/>
      <c r="AC64" s="715"/>
      <c r="AD64" s="715"/>
      <c r="AE64" s="715"/>
      <c r="AF64" s="715"/>
      <c r="AG64" s="715"/>
      <c r="AH64" s="715"/>
      <c r="AI64" s="715"/>
      <c r="AJ64" s="715"/>
      <c r="AK64" s="715"/>
      <c r="AL64" s="715"/>
      <c r="AM64" s="715"/>
      <c r="AN64" s="715"/>
      <c r="AO64" s="715"/>
      <c r="AP64" s="715"/>
      <c r="AQ64" s="715"/>
      <c r="AR64" s="715"/>
    </row>
    <row r="65" spans="1:44">
      <c r="A65" s="715"/>
      <c r="B65" s="715"/>
      <c r="C65" s="715"/>
      <c r="D65" s="715"/>
      <c r="E65" s="715"/>
      <c r="F65" s="715"/>
      <c r="G65" s="715"/>
      <c r="H65" s="715"/>
      <c r="I65" s="715"/>
      <c r="J65" s="715"/>
      <c r="K65" s="715"/>
      <c r="L65" s="715"/>
      <c r="M65" s="715"/>
      <c r="N65" s="715"/>
      <c r="O65" s="715"/>
      <c r="P65" s="715"/>
      <c r="Q65" s="715"/>
      <c r="R65" s="715"/>
      <c r="S65" s="715"/>
      <c r="T65" s="715"/>
      <c r="U65" s="715"/>
      <c r="V65" s="715"/>
      <c r="W65" s="715"/>
      <c r="X65" s="715"/>
      <c r="Y65" s="715"/>
      <c r="Z65" s="715"/>
      <c r="AA65" s="715"/>
      <c r="AB65" s="715"/>
      <c r="AC65" s="715"/>
      <c r="AD65" s="715"/>
      <c r="AE65" s="715"/>
      <c r="AF65" s="715"/>
      <c r="AG65" s="715"/>
      <c r="AH65" s="715"/>
      <c r="AI65" s="715"/>
      <c r="AJ65" s="715"/>
      <c r="AK65" s="715"/>
      <c r="AL65" s="715"/>
      <c r="AM65" s="715"/>
      <c r="AN65" s="715"/>
      <c r="AO65" s="715"/>
      <c r="AP65" s="715"/>
      <c r="AQ65" s="715"/>
      <c r="AR65" s="715"/>
    </row>
    <row r="66" spans="1:44">
      <c r="A66" s="715"/>
      <c r="B66" s="715"/>
      <c r="C66" s="715"/>
      <c r="D66" s="715"/>
      <c r="E66" s="715"/>
      <c r="F66" s="715"/>
      <c r="G66" s="715"/>
      <c r="H66" s="715"/>
      <c r="I66" s="715"/>
      <c r="J66" s="715"/>
      <c r="K66" s="715"/>
      <c r="L66" s="715"/>
      <c r="M66" s="715"/>
      <c r="N66" s="715"/>
      <c r="O66" s="715"/>
      <c r="P66" s="715"/>
      <c r="Q66" s="715"/>
      <c r="R66" s="715"/>
      <c r="S66" s="715"/>
      <c r="T66" s="715"/>
      <c r="U66" s="715"/>
      <c r="V66" s="715"/>
      <c r="W66" s="715"/>
      <c r="X66" s="715"/>
      <c r="Y66" s="715"/>
      <c r="Z66" s="715"/>
      <c r="AA66" s="715"/>
      <c r="AB66" s="715"/>
      <c r="AC66" s="715"/>
      <c r="AD66" s="715"/>
      <c r="AE66" s="715"/>
      <c r="AF66" s="715"/>
      <c r="AG66" s="715"/>
      <c r="AH66" s="715"/>
      <c r="AI66" s="715"/>
      <c r="AJ66" s="715"/>
      <c r="AK66" s="715"/>
      <c r="AL66" s="715"/>
      <c r="AM66" s="715"/>
      <c r="AN66" s="715"/>
      <c r="AO66" s="715"/>
      <c r="AP66" s="715"/>
      <c r="AQ66" s="715"/>
      <c r="AR66" s="715"/>
    </row>
    <row r="67" spans="1:44">
      <c r="A67" s="715"/>
      <c r="B67" s="715"/>
      <c r="C67" s="715"/>
      <c r="D67" s="715"/>
      <c r="E67" s="715"/>
      <c r="F67" s="715"/>
      <c r="G67" s="715"/>
      <c r="H67" s="715"/>
      <c r="I67" s="715"/>
      <c r="J67" s="715"/>
      <c r="K67" s="715"/>
      <c r="L67" s="715"/>
      <c r="M67" s="715"/>
      <c r="N67" s="715"/>
      <c r="O67" s="715"/>
      <c r="P67" s="715"/>
      <c r="Q67" s="715"/>
      <c r="R67" s="715"/>
      <c r="S67" s="715"/>
      <c r="T67" s="715"/>
      <c r="U67" s="715"/>
      <c r="V67" s="715"/>
      <c r="W67" s="715"/>
      <c r="X67" s="715"/>
      <c r="Y67" s="715"/>
      <c r="Z67" s="715"/>
      <c r="AA67" s="715"/>
      <c r="AB67" s="715"/>
      <c r="AC67" s="715"/>
      <c r="AD67" s="715"/>
      <c r="AE67" s="715"/>
      <c r="AF67" s="715"/>
      <c r="AG67" s="715"/>
      <c r="AH67" s="715"/>
      <c r="AI67" s="715"/>
      <c r="AJ67" s="715"/>
      <c r="AK67" s="715"/>
      <c r="AL67" s="715"/>
      <c r="AM67" s="715"/>
      <c r="AN67" s="715"/>
      <c r="AO67" s="715"/>
      <c r="AP67" s="715"/>
      <c r="AQ67" s="715"/>
      <c r="AR67" s="715"/>
    </row>
    <row r="68" spans="1:44">
      <c r="A68" s="715"/>
      <c r="B68" s="715"/>
      <c r="C68" s="715"/>
      <c r="D68" s="715"/>
      <c r="E68" s="715"/>
      <c r="F68" s="715"/>
      <c r="G68" s="715"/>
      <c r="H68" s="715"/>
      <c r="I68" s="715"/>
      <c r="J68" s="715"/>
      <c r="K68" s="715"/>
      <c r="L68" s="715"/>
      <c r="M68" s="715"/>
      <c r="N68" s="715"/>
      <c r="O68" s="715"/>
      <c r="P68" s="715"/>
      <c r="Q68" s="715"/>
      <c r="R68" s="715"/>
      <c r="S68" s="715"/>
      <c r="T68" s="715"/>
      <c r="U68" s="715"/>
      <c r="V68" s="715"/>
      <c r="W68" s="715"/>
      <c r="X68" s="715"/>
      <c r="Y68" s="715"/>
      <c r="Z68" s="715"/>
      <c r="AA68" s="715"/>
      <c r="AB68" s="715"/>
      <c r="AC68" s="715"/>
      <c r="AD68" s="715"/>
      <c r="AE68" s="715"/>
      <c r="AF68" s="715"/>
      <c r="AG68" s="715"/>
      <c r="AH68" s="715"/>
      <c r="AI68" s="715"/>
      <c r="AJ68" s="715"/>
      <c r="AK68" s="715"/>
      <c r="AL68" s="715"/>
      <c r="AM68" s="715"/>
      <c r="AN68" s="715"/>
      <c r="AO68" s="715"/>
      <c r="AP68" s="715"/>
      <c r="AQ68" s="715"/>
      <c r="AR68" s="715"/>
    </row>
    <row r="69" spans="1:44">
      <c r="A69" s="715"/>
      <c r="B69" s="715"/>
      <c r="C69" s="715"/>
      <c r="D69" s="715"/>
      <c r="E69" s="715"/>
      <c r="F69" s="715"/>
      <c r="G69" s="715"/>
      <c r="H69" s="715"/>
      <c r="I69" s="715"/>
      <c r="J69" s="715"/>
      <c r="K69" s="715"/>
      <c r="L69" s="715"/>
      <c r="M69" s="715"/>
      <c r="N69" s="715"/>
      <c r="O69" s="715"/>
      <c r="P69" s="715"/>
      <c r="Q69" s="715"/>
      <c r="R69" s="715"/>
      <c r="S69" s="715"/>
      <c r="T69" s="715"/>
      <c r="U69" s="715"/>
      <c r="V69" s="715"/>
      <c r="W69" s="715"/>
      <c r="X69" s="715"/>
      <c r="Y69" s="715"/>
      <c r="Z69" s="715"/>
      <c r="AA69" s="715"/>
      <c r="AB69" s="715"/>
      <c r="AC69" s="715"/>
      <c r="AD69" s="715"/>
      <c r="AE69" s="715"/>
      <c r="AF69" s="715"/>
      <c r="AG69" s="715"/>
      <c r="AH69" s="715"/>
      <c r="AI69" s="715"/>
      <c r="AJ69" s="715"/>
      <c r="AK69" s="715"/>
      <c r="AL69" s="715"/>
      <c r="AM69" s="715"/>
      <c r="AN69" s="715"/>
      <c r="AO69" s="715"/>
      <c r="AP69" s="715"/>
      <c r="AQ69" s="715"/>
      <c r="AR69" s="715"/>
    </row>
    <row r="70" spans="1:44">
      <c r="A70" s="715"/>
      <c r="B70" s="715"/>
      <c r="C70" s="715"/>
      <c r="D70" s="715"/>
      <c r="E70" s="715"/>
      <c r="F70" s="715"/>
      <c r="G70" s="715"/>
      <c r="H70" s="715"/>
      <c r="I70" s="715"/>
      <c r="J70" s="715"/>
      <c r="K70" s="715"/>
      <c r="L70" s="715"/>
      <c r="M70" s="715"/>
      <c r="N70" s="715"/>
      <c r="O70" s="715"/>
      <c r="P70" s="715"/>
      <c r="Q70" s="715"/>
      <c r="R70" s="715"/>
      <c r="S70" s="715"/>
      <c r="T70" s="715"/>
      <c r="U70" s="715"/>
      <c r="V70" s="715"/>
      <c r="W70" s="715"/>
      <c r="X70" s="715"/>
      <c r="Y70" s="715"/>
      <c r="Z70" s="715"/>
      <c r="AA70" s="715"/>
      <c r="AB70" s="715"/>
      <c r="AC70" s="715"/>
      <c r="AD70" s="715"/>
      <c r="AE70" s="715"/>
      <c r="AF70" s="715"/>
      <c r="AG70" s="715"/>
      <c r="AH70" s="715"/>
      <c r="AI70" s="715"/>
      <c r="AJ70" s="715"/>
      <c r="AK70" s="715"/>
      <c r="AL70" s="715"/>
      <c r="AM70" s="715"/>
      <c r="AN70" s="715"/>
      <c r="AO70" s="715"/>
      <c r="AP70" s="715"/>
      <c r="AQ70" s="715"/>
      <c r="AR70" s="715"/>
    </row>
    <row r="71" spans="1:44">
      <c r="A71" s="715"/>
      <c r="B71" s="715"/>
      <c r="C71" s="715"/>
      <c r="D71" s="715"/>
      <c r="E71" s="715"/>
      <c r="F71" s="715"/>
      <c r="G71" s="715"/>
      <c r="H71" s="715"/>
      <c r="I71" s="715"/>
      <c r="J71" s="715"/>
      <c r="K71" s="715"/>
      <c r="L71" s="715"/>
      <c r="M71" s="715"/>
      <c r="N71" s="715"/>
      <c r="O71" s="715"/>
      <c r="P71" s="715"/>
      <c r="Q71" s="715"/>
      <c r="R71" s="715"/>
      <c r="S71" s="715"/>
      <c r="T71" s="715"/>
      <c r="U71" s="715"/>
      <c r="V71" s="715"/>
      <c r="W71" s="715"/>
      <c r="X71" s="715"/>
      <c r="Y71" s="715"/>
      <c r="Z71" s="715"/>
      <c r="AA71" s="715"/>
      <c r="AB71" s="715"/>
      <c r="AC71" s="715"/>
      <c r="AD71" s="715"/>
      <c r="AE71" s="715"/>
      <c r="AF71" s="715"/>
      <c r="AG71" s="715"/>
      <c r="AH71" s="715"/>
      <c r="AI71" s="715"/>
      <c r="AJ71" s="715"/>
      <c r="AK71" s="715"/>
      <c r="AL71" s="715"/>
      <c r="AM71" s="715"/>
      <c r="AN71" s="715"/>
      <c r="AO71" s="715"/>
      <c r="AP71" s="715"/>
      <c r="AQ71" s="715"/>
      <c r="AR71" s="715"/>
    </row>
    <row r="72" spans="1:44">
      <c r="A72" s="715"/>
      <c r="B72" s="715"/>
      <c r="C72" s="715"/>
      <c r="D72" s="715"/>
      <c r="E72" s="715"/>
      <c r="F72" s="715"/>
      <c r="G72" s="715"/>
      <c r="H72" s="715"/>
      <c r="I72" s="715"/>
      <c r="J72" s="715"/>
      <c r="K72" s="715"/>
      <c r="L72" s="715"/>
      <c r="M72" s="715"/>
      <c r="N72" s="715"/>
      <c r="O72" s="715"/>
      <c r="P72" s="715"/>
      <c r="Q72" s="715"/>
      <c r="R72" s="715"/>
      <c r="S72" s="715"/>
      <c r="T72" s="715"/>
      <c r="U72" s="715"/>
      <c r="V72" s="715"/>
      <c r="W72" s="715"/>
      <c r="X72" s="715"/>
      <c r="Y72" s="715"/>
      <c r="Z72" s="715"/>
      <c r="AA72" s="715"/>
      <c r="AB72" s="715"/>
      <c r="AC72" s="715"/>
      <c r="AD72" s="715"/>
      <c r="AE72" s="715"/>
      <c r="AF72" s="715"/>
      <c r="AG72" s="715"/>
      <c r="AH72" s="715"/>
      <c r="AI72" s="715"/>
      <c r="AJ72" s="715"/>
      <c r="AK72" s="715"/>
      <c r="AL72" s="715"/>
      <c r="AM72" s="715"/>
      <c r="AN72" s="715"/>
      <c r="AO72" s="715"/>
      <c r="AP72" s="715"/>
      <c r="AQ72" s="715"/>
      <c r="AR72" s="715"/>
    </row>
    <row r="73" spans="1:44">
      <c r="A73" s="715"/>
      <c r="B73" s="715"/>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row>
    <row r="74" spans="1:44">
      <c r="A74" s="715"/>
      <c r="B74" s="715"/>
      <c r="C74" s="715"/>
      <c r="D74" s="715"/>
      <c r="E74" s="715"/>
      <c r="F74" s="715"/>
      <c r="G74" s="715"/>
      <c r="H74" s="715"/>
      <c r="I74" s="715"/>
      <c r="J74" s="715"/>
      <c r="K74" s="715"/>
      <c r="L74" s="715"/>
      <c r="M74" s="715"/>
      <c r="N74" s="715"/>
      <c r="O74" s="715"/>
      <c r="P74" s="715"/>
      <c r="Q74" s="715"/>
      <c r="R74" s="715"/>
      <c r="S74" s="715"/>
      <c r="T74" s="715"/>
      <c r="U74" s="715"/>
      <c r="V74" s="715"/>
      <c r="W74" s="715"/>
      <c r="X74" s="715"/>
      <c r="Y74" s="715"/>
      <c r="Z74" s="715"/>
      <c r="AA74" s="715"/>
      <c r="AB74" s="715"/>
      <c r="AC74" s="715"/>
      <c r="AD74" s="715"/>
      <c r="AE74" s="715"/>
      <c r="AF74" s="715"/>
      <c r="AG74" s="715"/>
      <c r="AH74" s="715"/>
      <c r="AI74" s="715"/>
      <c r="AJ74" s="715"/>
      <c r="AK74" s="715"/>
      <c r="AL74" s="715"/>
      <c r="AM74" s="715"/>
      <c r="AN74" s="715"/>
      <c r="AO74" s="715"/>
      <c r="AP74" s="715"/>
      <c r="AQ74" s="715"/>
      <c r="AR74" s="715"/>
    </row>
    <row r="75" spans="1:44">
      <c r="A75" s="715"/>
      <c r="B75" s="715"/>
      <c r="C75" s="715"/>
      <c r="D75" s="715"/>
      <c r="E75" s="715"/>
      <c r="F75" s="715"/>
      <c r="G75" s="715"/>
      <c r="H75" s="715"/>
      <c r="I75" s="715"/>
      <c r="J75" s="715"/>
      <c r="K75" s="715"/>
      <c r="L75" s="715"/>
      <c r="M75" s="715"/>
      <c r="N75" s="715"/>
      <c r="O75" s="715"/>
      <c r="P75" s="715"/>
      <c r="Q75" s="715"/>
      <c r="R75" s="715"/>
      <c r="S75" s="715"/>
      <c r="T75" s="715"/>
      <c r="U75" s="715"/>
      <c r="V75" s="715"/>
      <c r="W75" s="715"/>
      <c r="X75" s="715"/>
      <c r="Y75" s="715"/>
      <c r="Z75" s="715"/>
      <c r="AA75" s="715"/>
      <c r="AB75" s="715"/>
      <c r="AC75" s="715"/>
      <c r="AD75" s="715"/>
      <c r="AE75" s="715"/>
      <c r="AF75" s="715"/>
      <c r="AG75" s="715"/>
      <c r="AH75" s="715"/>
      <c r="AI75" s="715"/>
      <c r="AJ75" s="715"/>
      <c r="AK75" s="715"/>
      <c r="AL75" s="715"/>
      <c r="AM75" s="715"/>
      <c r="AN75" s="715"/>
      <c r="AO75" s="715"/>
      <c r="AP75" s="715"/>
      <c r="AQ75" s="715"/>
      <c r="AR75" s="715"/>
    </row>
    <row r="76" spans="1:44">
      <c r="A76" s="715"/>
      <c r="B76" s="715"/>
      <c r="C76" s="715"/>
      <c r="D76" s="715"/>
      <c r="E76" s="715"/>
      <c r="F76" s="715"/>
      <c r="G76" s="715"/>
      <c r="H76" s="715"/>
      <c r="I76" s="715"/>
      <c r="J76" s="715"/>
      <c r="K76" s="715"/>
      <c r="L76" s="715"/>
      <c r="M76" s="715"/>
      <c r="N76" s="715"/>
      <c r="O76" s="715"/>
      <c r="P76" s="715"/>
      <c r="Q76" s="715"/>
      <c r="R76" s="715"/>
      <c r="S76" s="715"/>
      <c r="T76" s="715"/>
      <c r="U76" s="715"/>
      <c r="V76" s="715"/>
      <c r="W76" s="715"/>
      <c r="X76" s="715"/>
      <c r="Y76" s="715"/>
      <c r="Z76" s="715"/>
      <c r="AA76" s="715"/>
      <c r="AB76" s="715"/>
      <c r="AC76" s="715"/>
      <c r="AD76" s="715"/>
      <c r="AE76" s="715"/>
      <c r="AF76" s="715"/>
      <c r="AG76" s="715"/>
      <c r="AH76" s="715"/>
      <c r="AI76" s="715"/>
      <c r="AJ76" s="715"/>
      <c r="AK76" s="715"/>
      <c r="AL76" s="715"/>
      <c r="AM76" s="715"/>
      <c r="AN76" s="715"/>
      <c r="AO76" s="715"/>
      <c r="AP76" s="715"/>
      <c r="AQ76" s="715"/>
      <c r="AR76" s="715"/>
    </row>
    <row r="77" spans="1:44">
      <c r="A77" s="715"/>
      <c r="B77" s="715"/>
      <c r="C77" s="715"/>
      <c r="D77" s="715"/>
      <c r="E77" s="715"/>
      <c r="F77" s="715"/>
      <c r="G77" s="715"/>
      <c r="H77" s="715"/>
      <c r="I77" s="715"/>
      <c r="J77" s="715"/>
      <c r="K77" s="715"/>
      <c r="L77" s="715"/>
      <c r="M77" s="715"/>
      <c r="N77" s="715"/>
      <c r="O77" s="715"/>
      <c r="P77" s="715"/>
      <c r="Q77" s="715"/>
      <c r="R77" s="715"/>
      <c r="S77" s="715"/>
      <c r="T77" s="715"/>
      <c r="U77" s="715"/>
      <c r="V77" s="715"/>
      <c r="W77" s="715"/>
      <c r="X77" s="715"/>
      <c r="Y77" s="715"/>
      <c r="Z77" s="715"/>
      <c r="AA77" s="715"/>
      <c r="AB77" s="715"/>
      <c r="AC77" s="715"/>
      <c r="AD77" s="715"/>
      <c r="AE77" s="715"/>
      <c r="AF77" s="715"/>
      <c r="AG77" s="715"/>
      <c r="AH77" s="715"/>
      <c r="AI77" s="715"/>
      <c r="AJ77" s="715"/>
      <c r="AK77" s="715"/>
      <c r="AL77" s="715"/>
      <c r="AM77" s="715"/>
      <c r="AN77" s="715"/>
      <c r="AO77" s="715"/>
      <c r="AP77" s="715"/>
      <c r="AQ77" s="715"/>
      <c r="AR77" s="715"/>
    </row>
    <row r="78" spans="1:44">
      <c r="A78" s="715"/>
      <c r="B78" s="715"/>
      <c r="C78" s="715"/>
      <c r="D78" s="715"/>
      <c r="E78" s="715"/>
      <c r="F78" s="715"/>
      <c r="G78" s="715"/>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15"/>
      <c r="AM78" s="715"/>
      <c r="AN78" s="715"/>
      <c r="AO78" s="715"/>
      <c r="AP78" s="715"/>
      <c r="AQ78" s="715"/>
      <c r="AR78" s="715"/>
    </row>
    <row r="79" spans="1:44">
      <c r="A79" s="715"/>
      <c r="B79" s="715"/>
      <c r="C79" s="715"/>
      <c r="D79" s="715"/>
      <c r="E79" s="715"/>
      <c r="F79" s="715"/>
      <c r="G79" s="715"/>
      <c r="H79" s="715"/>
      <c r="I79" s="715"/>
      <c r="J79" s="715"/>
      <c r="K79" s="715"/>
      <c r="L79" s="715"/>
      <c r="M79" s="715"/>
      <c r="N79" s="715"/>
      <c r="O79" s="715"/>
      <c r="P79" s="715"/>
      <c r="Q79" s="715"/>
      <c r="R79" s="715"/>
      <c r="S79" s="715"/>
      <c r="T79" s="715"/>
      <c r="U79" s="715"/>
      <c r="V79" s="715"/>
      <c r="W79" s="715"/>
      <c r="X79" s="715"/>
      <c r="Y79" s="715"/>
      <c r="Z79" s="715"/>
      <c r="AA79" s="715"/>
      <c r="AB79" s="715"/>
      <c r="AC79" s="715"/>
      <c r="AD79" s="715"/>
      <c r="AE79" s="715"/>
      <c r="AF79" s="715"/>
      <c r="AG79" s="715"/>
      <c r="AH79" s="715"/>
      <c r="AI79" s="715"/>
      <c r="AJ79" s="715"/>
      <c r="AK79" s="715"/>
      <c r="AL79" s="715"/>
      <c r="AM79" s="715"/>
      <c r="AN79" s="715"/>
      <c r="AO79" s="715"/>
      <c r="AP79" s="715"/>
      <c r="AQ79" s="715"/>
      <c r="AR79" s="715"/>
    </row>
    <row r="80" spans="1:44">
      <c r="A80" s="715"/>
      <c r="B80" s="715"/>
      <c r="C80" s="715"/>
      <c r="D80" s="715"/>
      <c r="E80" s="715"/>
      <c r="F80" s="715"/>
      <c r="G80" s="715"/>
      <c r="H80" s="715"/>
      <c r="I80" s="715"/>
      <c r="J80" s="715"/>
      <c r="K80" s="715"/>
      <c r="L80" s="715"/>
      <c r="M80" s="715"/>
      <c r="N80" s="715"/>
      <c r="O80" s="715"/>
      <c r="P80" s="715"/>
      <c r="Q80" s="715"/>
      <c r="R80" s="715"/>
      <c r="S80" s="715"/>
      <c r="T80" s="715"/>
      <c r="U80" s="715"/>
      <c r="V80" s="715"/>
      <c r="W80" s="715"/>
      <c r="X80" s="715"/>
      <c r="Y80" s="715"/>
      <c r="Z80" s="715"/>
      <c r="AA80" s="715"/>
      <c r="AB80" s="715"/>
      <c r="AC80" s="715"/>
      <c r="AD80" s="715"/>
      <c r="AE80" s="715"/>
      <c r="AF80" s="715"/>
      <c r="AG80" s="715"/>
      <c r="AH80" s="715"/>
      <c r="AI80" s="715"/>
      <c r="AJ80" s="715"/>
      <c r="AK80" s="715"/>
      <c r="AL80" s="715"/>
      <c r="AM80" s="715"/>
      <c r="AN80" s="715"/>
      <c r="AO80" s="715"/>
      <c r="AP80" s="715"/>
      <c r="AQ80" s="715"/>
      <c r="AR80" s="715"/>
    </row>
    <row r="81" spans="1:44">
      <c r="A81" s="715"/>
      <c r="B81" s="715"/>
      <c r="C81" s="715"/>
      <c r="D81" s="715"/>
      <c r="E81" s="715"/>
      <c r="F81" s="715"/>
      <c r="G81" s="715"/>
      <c r="H81" s="715"/>
      <c r="I81" s="715"/>
      <c r="J81" s="715"/>
      <c r="K81" s="715"/>
      <c r="L81" s="715"/>
      <c r="M81" s="715"/>
      <c r="N81" s="715"/>
      <c r="O81" s="715"/>
      <c r="P81" s="715"/>
      <c r="Q81" s="715"/>
      <c r="R81" s="715"/>
      <c r="S81" s="715"/>
      <c r="T81" s="715"/>
      <c r="U81" s="715"/>
      <c r="V81" s="715"/>
      <c r="W81" s="715"/>
      <c r="X81" s="715"/>
      <c r="Y81" s="715"/>
      <c r="Z81" s="715"/>
      <c r="AA81" s="715"/>
      <c r="AB81" s="715"/>
      <c r="AC81" s="715"/>
      <c r="AD81" s="715"/>
      <c r="AE81" s="715"/>
      <c r="AF81" s="715"/>
      <c r="AG81" s="715"/>
      <c r="AH81" s="715"/>
      <c r="AI81" s="715"/>
      <c r="AJ81" s="715"/>
      <c r="AK81" s="715"/>
      <c r="AL81" s="715"/>
      <c r="AM81" s="715"/>
      <c r="AN81" s="715"/>
      <c r="AO81" s="715"/>
      <c r="AP81" s="715"/>
      <c r="AQ81" s="715"/>
      <c r="AR81" s="715"/>
    </row>
    <row r="82" spans="1:44">
      <c r="A82" s="715"/>
      <c r="B82" s="715"/>
      <c r="C82" s="715"/>
      <c r="D82" s="715"/>
      <c r="E82" s="715"/>
      <c r="F82" s="715"/>
      <c r="G82" s="715"/>
      <c r="H82" s="715"/>
      <c r="I82" s="715"/>
      <c r="J82" s="715"/>
      <c r="K82" s="715"/>
      <c r="L82" s="715"/>
      <c r="M82" s="715"/>
      <c r="N82" s="715"/>
      <c r="O82" s="715"/>
      <c r="P82" s="715"/>
      <c r="Q82" s="715"/>
      <c r="R82" s="715"/>
      <c r="S82" s="715"/>
      <c r="T82" s="715"/>
      <c r="U82" s="715"/>
      <c r="V82" s="715"/>
      <c r="W82" s="715"/>
      <c r="X82" s="715"/>
      <c r="Y82" s="715"/>
      <c r="Z82" s="715"/>
      <c r="AA82" s="715"/>
      <c r="AB82" s="715"/>
      <c r="AC82" s="715"/>
      <c r="AD82" s="715"/>
      <c r="AE82" s="715"/>
      <c r="AF82" s="715"/>
      <c r="AG82" s="715"/>
      <c r="AH82" s="715"/>
      <c r="AI82" s="715"/>
      <c r="AJ82" s="715"/>
      <c r="AK82" s="715"/>
      <c r="AL82" s="715"/>
      <c r="AM82" s="715"/>
      <c r="AN82" s="715"/>
      <c r="AO82" s="715"/>
      <c r="AP82" s="715"/>
      <c r="AQ82" s="715"/>
      <c r="AR82" s="715"/>
    </row>
    <row r="83" spans="1:44">
      <c r="A83" s="715"/>
      <c r="B83" s="715"/>
      <c r="C83" s="715"/>
      <c r="D83" s="715"/>
      <c r="E83" s="715"/>
      <c r="F83" s="715"/>
      <c r="G83" s="715"/>
      <c r="H83" s="715"/>
      <c r="I83" s="715"/>
      <c r="J83" s="715"/>
      <c r="K83" s="715"/>
      <c r="L83" s="715"/>
      <c r="M83" s="715"/>
      <c r="N83" s="715"/>
      <c r="O83" s="715"/>
      <c r="P83" s="715"/>
      <c r="Q83" s="715"/>
      <c r="R83" s="715"/>
      <c r="S83" s="715"/>
      <c r="T83" s="715"/>
      <c r="U83" s="715"/>
      <c r="V83" s="715"/>
      <c r="W83" s="715"/>
      <c r="X83" s="715"/>
      <c r="Y83" s="715"/>
      <c r="Z83" s="715"/>
      <c r="AA83" s="715"/>
      <c r="AB83" s="715"/>
      <c r="AC83" s="715"/>
      <c r="AD83" s="715"/>
      <c r="AE83" s="715"/>
      <c r="AF83" s="715"/>
      <c r="AG83" s="715"/>
      <c r="AH83" s="715"/>
      <c r="AI83" s="715"/>
      <c r="AJ83" s="715"/>
      <c r="AK83" s="715"/>
      <c r="AL83" s="715"/>
      <c r="AM83" s="715"/>
      <c r="AN83" s="715"/>
      <c r="AO83" s="715"/>
      <c r="AP83" s="715"/>
      <c r="AQ83" s="715"/>
      <c r="AR83" s="715"/>
    </row>
    <row r="84" spans="1:44">
      <c r="A84" s="715"/>
      <c r="B84" s="715"/>
      <c r="C84" s="715"/>
      <c r="D84" s="715"/>
      <c r="E84" s="715"/>
      <c r="F84" s="715"/>
      <c r="G84" s="715"/>
      <c r="H84" s="715"/>
      <c r="I84" s="715"/>
      <c r="J84" s="715"/>
      <c r="K84" s="715"/>
      <c r="L84" s="715"/>
      <c r="M84" s="715"/>
      <c r="N84" s="715"/>
      <c r="O84" s="715"/>
      <c r="P84" s="715"/>
      <c r="Q84" s="715"/>
      <c r="R84" s="715"/>
      <c r="S84" s="715"/>
      <c r="T84" s="715"/>
      <c r="U84" s="715"/>
      <c r="V84" s="715"/>
      <c r="W84" s="715"/>
      <c r="X84" s="715"/>
      <c r="Y84" s="715"/>
      <c r="Z84" s="715"/>
      <c r="AA84" s="715"/>
      <c r="AB84" s="715"/>
      <c r="AC84" s="715"/>
      <c r="AD84" s="715"/>
      <c r="AE84" s="715"/>
      <c r="AF84" s="715"/>
      <c r="AG84" s="715"/>
      <c r="AH84" s="715"/>
      <c r="AI84" s="715"/>
      <c r="AJ84" s="715"/>
      <c r="AK84" s="715"/>
      <c r="AL84" s="715"/>
      <c r="AM84" s="715"/>
      <c r="AN84" s="715"/>
      <c r="AO84" s="715"/>
      <c r="AP84" s="715"/>
      <c r="AQ84" s="715"/>
      <c r="AR84" s="715"/>
    </row>
    <row r="85" spans="1:44">
      <c r="A85" s="715"/>
      <c r="B85" s="715"/>
      <c r="C85" s="715"/>
      <c r="D85" s="715"/>
      <c r="E85" s="715"/>
      <c r="F85" s="715"/>
      <c r="G85" s="715"/>
      <c r="H85" s="715"/>
      <c r="I85" s="715"/>
      <c r="J85" s="715"/>
      <c r="K85" s="715"/>
      <c r="L85" s="715"/>
      <c r="M85" s="715"/>
      <c r="N85" s="715"/>
      <c r="O85" s="715"/>
      <c r="P85" s="715"/>
      <c r="Q85" s="715"/>
      <c r="R85" s="715"/>
      <c r="S85" s="715"/>
      <c r="T85" s="715"/>
      <c r="U85" s="715"/>
      <c r="V85" s="715"/>
      <c r="W85" s="715"/>
      <c r="X85" s="715"/>
      <c r="Y85" s="715"/>
      <c r="Z85" s="715"/>
      <c r="AA85" s="715"/>
      <c r="AB85" s="715"/>
      <c r="AC85" s="715"/>
      <c r="AD85" s="715"/>
      <c r="AE85" s="715"/>
      <c r="AF85" s="715"/>
      <c r="AG85" s="715"/>
      <c r="AH85" s="715"/>
      <c r="AI85" s="715"/>
      <c r="AJ85" s="715"/>
      <c r="AK85" s="715"/>
      <c r="AL85" s="715"/>
      <c r="AM85" s="715"/>
      <c r="AN85" s="715"/>
      <c r="AO85" s="715"/>
      <c r="AP85" s="715"/>
      <c r="AQ85" s="715"/>
      <c r="AR85" s="715"/>
    </row>
    <row r="86" spans="1:44">
      <c r="A86" s="715"/>
      <c r="B86" s="715"/>
      <c r="C86" s="715"/>
      <c r="D86" s="715"/>
      <c r="E86" s="715"/>
      <c r="F86" s="715"/>
      <c r="G86" s="715"/>
      <c r="H86" s="715"/>
      <c r="I86" s="715"/>
      <c r="J86" s="715"/>
      <c r="K86" s="715"/>
      <c r="L86" s="715"/>
      <c r="M86" s="715"/>
      <c r="N86" s="715"/>
      <c r="O86" s="715"/>
      <c r="P86" s="715"/>
      <c r="Q86" s="715"/>
      <c r="R86" s="715"/>
      <c r="S86" s="715"/>
      <c r="T86" s="715"/>
      <c r="U86" s="715"/>
      <c r="V86" s="715"/>
      <c r="W86" s="715"/>
      <c r="X86" s="715"/>
      <c r="Y86" s="715"/>
      <c r="Z86" s="715"/>
      <c r="AA86" s="715"/>
      <c r="AB86" s="715"/>
      <c r="AC86" s="715"/>
      <c r="AD86" s="715"/>
      <c r="AE86" s="715"/>
      <c r="AF86" s="715"/>
      <c r="AG86" s="715"/>
      <c r="AH86" s="715"/>
      <c r="AI86" s="715"/>
      <c r="AJ86" s="715"/>
      <c r="AK86" s="715"/>
      <c r="AL86" s="715"/>
      <c r="AM86" s="715"/>
      <c r="AN86" s="715"/>
      <c r="AO86" s="715"/>
      <c r="AP86" s="715"/>
      <c r="AQ86" s="715"/>
      <c r="AR86" s="715"/>
    </row>
    <row r="87" spans="1:44">
      <c r="A87" s="715"/>
      <c r="B87" s="715"/>
      <c r="C87" s="715"/>
      <c r="D87" s="715"/>
      <c r="E87" s="715"/>
      <c r="F87" s="715"/>
      <c r="G87" s="715"/>
      <c r="H87" s="715"/>
      <c r="I87" s="715"/>
      <c r="J87" s="715"/>
      <c r="K87" s="715"/>
      <c r="L87" s="715"/>
      <c r="M87" s="715"/>
      <c r="N87" s="715"/>
      <c r="O87" s="715"/>
      <c r="P87" s="715"/>
      <c r="Q87" s="715"/>
      <c r="R87" s="715"/>
      <c r="S87" s="715"/>
      <c r="T87" s="715"/>
      <c r="U87" s="715"/>
      <c r="V87" s="715"/>
      <c r="W87" s="715"/>
      <c r="X87" s="715"/>
      <c r="Y87" s="715"/>
      <c r="Z87" s="715"/>
      <c r="AA87" s="715"/>
      <c r="AB87" s="715"/>
      <c r="AC87" s="715"/>
      <c r="AD87" s="715"/>
      <c r="AE87" s="715"/>
      <c r="AF87" s="715"/>
      <c r="AG87" s="715"/>
      <c r="AH87" s="715"/>
      <c r="AI87" s="715"/>
      <c r="AJ87" s="715"/>
      <c r="AK87" s="715"/>
      <c r="AL87" s="715"/>
      <c r="AM87" s="715"/>
      <c r="AN87" s="715"/>
      <c r="AO87" s="715"/>
      <c r="AP87" s="715"/>
      <c r="AQ87" s="715"/>
      <c r="AR87" s="715"/>
    </row>
    <row r="88" spans="1:44">
      <c r="A88" s="715"/>
      <c r="B88" s="715"/>
      <c r="C88" s="715"/>
      <c r="D88" s="715"/>
      <c r="E88" s="715"/>
      <c r="F88" s="715"/>
      <c r="G88" s="715"/>
      <c r="H88" s="715"/>
      <c r="I88" s="715"/>
      <c r="J88" s="715"/>
      <c r="K88" s="715"/>
      <c r="L88" s="715"/>
      <c r="M88" s="715"/>
      <c r="N88" s="715"/>
      <c r="O88" s="715"/>
      <c r="P88" s="715"/>
      <c r="Q88" s="715"/>
      <c r="R88" s="715"/>
      <c r="S88" s="715"/>
      <c r="T88" s="715"/>
      <c r="U88" s="715"/>
      <c r="V88" s="715"/>
      <c r="W88" s="715"/>
      <c r="X88" s="715"/>
      <c r="Y88" s="715"/>
      <c r="Z88" s="715"/>
      <c r="AA88" s="715"/>
      <c r="AB88" s="715"/>
      <c r="AC88" s="715"/>
      <c r="AD88" s="715"/>
      <c r="AE88" s="715"/>
      <c r="AF88" s="715"/>
      <c r="AG88" s="715"/>
      <c r="AH88" s="715"/>
      <c r="AI88" s="715"/>
      <c r="AJ88" s="715"/>
      <c r="AK88" s="715"/>
      <c r="AL88" s="715"/>
      <c r="AM88" s="715"/>
      <c r="AN88" s="715"/>
      <c r="AO88" s="715"/>
      <c r="AP88" s="715"/>
      <c r="AQ88" s="715"/>
      <c r="AR88" s="715"/>
    </row>
    <row r="89" spans="1:44">
      <c r="A89" s="715"/>
      <c r="B89" s="715"/>
      <c r="C89" s="715"/>
      <c r="D89" s="715"/>
      <c r="E89" s="715"/>
      <c r="F89" s="715"/>
      <c r="G89" s="715"/>
      <c r="H89" s="715"/>
      <c r="I89" s="715"/>
      <c r="J89" s="715"/>
      <c r="K89" s="715"/>
      <c r="L89" s="715"/>
      <c r="M89" s="715"/>
      <c r="N89" s="715"/>
      <c r="O89" s="715"/>
      <c r="P89" s="715"/>
      <c r="Q89" s="715"/>
      <c r="R89" s="715"/>
      <c r="S89" s="715"/>
      <c r="T89" s="715"/>
      <c r="U89" s="715"/>
      <c r="V89" s="715"/>
      <c r="W89" s="715"/>
      <c r="X89" s="715"/>
      <c r="Y89" s="715"/>
      <c r="Z89" s="715"/>
      <c r="AA89" s="715"/>
      <c r="AB89" s="715"/>
      <c r="AC89" s="715"/>
      <c r="AD89" s="715"/>
      <c r="AE89" s="715"/>
      <c r="AF89" s="715"/>
      <c r="AG89" s="715"/>
      <c r="AH89" s="715"/>
      <c r="AI89" s="715"/>
      <c r="AJ89" s="715"/>
      <c r="AK89" s="715"/>
      <c r="AL89" s="715"/>
      <c r="AM89" s="715"/>
      <c r="AN89" s="715"/>
      <c r="AO89" s="715"/>
      <c r="AP89" s="715"/>
      <c r="AQ89" s="715"/>
      <c r="AR89" s="715"/>
    </row>
    <row r="90" spans="1:44">
      <c r="A90" s="715"/>
      <c r="B90" s="715"/>
      <c r="C90" s="715"/>
      <c r="D90" s="715"/>
      <c r="E90" s="715"/>
      <c r="F90" s="715"/>
      <c r="G90" s="715"/>
      <c r="H90" s="715"/>
      <c r="I90" s="715"/>
      <c r="J90" s="715"/>
      <c r="K90" s="715"/>
      <c r="L90" s="715"/>
      <c r="M90" s="715"/>
      <c r="N90" s="715"/>
      <c r="O90" s="715"/>
      <c r="P90" s="715"/>
      <c r="Q90" s="715"/>
      <c r="R90" s="715"/>
      <c r="S90" s="715"/>
      <c r="T90" s="715"/>
      <c r="U90" s="715"/>
      <c r="V90" s="715"/>
      <c r="W90" s="715"/>
      <c r="X90" s="715"/>
      <c r="Y90" s="715"/>
      <c r="Z90" s="715"/>
      <c r="AA90" s="715"/>
      <c r="AB90" s="715"/>
      <c r="AC90" s="715"/>
      <c r="AD90" s="715"/>
      <c r="AE90" s="715"/>
      <c r="AF90" s="715"/>
      <c r="AG90" s="715"/>
      <c r="AH90" s="715"/>
      <c r="AI90" s="715"/>
      <c r="AJ90" s="715"/>
      <c r="AK90" s="715"/>
      <c r="AL90" s="715"/>
      <c r="AM90" s="715"/>
      <c r="AN90" s="715"/>
      <c r="AO90" s="715"/>
      <c r="AP90" s="715"/>
      <c r="AQ90" s="715"/>
      <c r="AR90" s="715"/>
    </row>
    <row r="91" spans="1:44">
      <c r="A91" s="715"/>
      <c r="B91" s="715"/>
      <c r="C91" s="715"/>
      <c r="D91" s="715"/>
      <c r="E91" s="715"/>
      <c r="F91" s="715"/>
      <c r="G91" s="715"/>
      <c r="H91" s="715"/>
      <c r="I91" s="715"/>
      <c r="J91" s="715"/>
      <c r="K91" s="715"/>
      <c r="L91" s="715"/>
      <c r="M91" s="715"/>
      <c r="N91" s="715"/>
      <c r="O91" s="715"/>
      <c r="P91" s="715"/>
      <c r="Q91" s="715"/>
      <c r="R91" s="715"/>
      <c r="S91" s="715"/>
      <c r="T91" s="715"/>
      <c r="U91" s="715"/>
      <c r="V91" s="715"/>
      <c r="W91" s="715"/>
      <c r="X91" s="715"/>
      <c r="Y91" s="715"/>
      <c r="Z91" s="715"/>
      <c r="AA91" s="715"/>
      <c r="AB91" s="715"/>
      <c r="AC91" s="715"/>
      <c r="AD91" s="715"/>
      <c r="AE91" s="715"/>
      <c r="AF91" s="715"/>
      <c r="AG91" s="715"/>
      <c r="AH91" s="715"/>
      <c r="AI91" s="715"/>
      <c r="AJ91" s="715"/>
      <c r="AK91" s="715"/>
      <c r="AL91" s="715"/>
      <c r="AM91" s="715"/>
      <c r="AN91" s="715"/>
      <c r="AO91" s="715"/>
      <c r="AP91" s="715"/>
      <c r="AQ91" s="715"/>
      <c r="AR91" s="715"/>
    </row>
    <row r="92" spans="1:44">
      <c r="A92" s="715"/>
      <c r="B92" s="715"/>
      <c r="C92" s="715"/>
      <c r="D92" s="715"/>
      <c r="E92" s="715"/>
      <c r="F92" s="715"/>
      <c r="G92" s="715"/>
      <c r="H92" s="715"/>
      <c r="I92" s="715"/>
      <c r="J92" s="715"/>
      <c r="K92" s="715"/>
      <c r="L92" s="715"/>
      <c r="M92" s="715"/>
      <c r="N92" s="715"/>
      <c r="O92" s="715"/>
      <c r="P92" s="715"/>
      <c r="Q92" s="715"/>
      <c r="R92" s="715"/>
      <c r="S92" s="715"/>
      <c r="T92" s="715"/>
      <c r="U92" s="715"/>
      <c r="V92" s="715"/>
      <c r="W92" s="715"/>
      <c r="X92" s="715"/>
      <c r="Y92" s="715"/>
      <c r="Z92" s="715"/>
      <c r="AA92" s="715"/>
      <c r="AB92" s="715"/>
      <c r="AC92" s="715"/>
      <c r="AD92" s="715"/>
      <c r="AE92" s="715"/>
      <c r="AF92" s="715"/>
      <c r="AG92" s="715"/>
      <c r="AH92" s="715"/>
      <c r="AI92" s="715"/>
      <c r="AJ92" s="715"/>
      <c r="AK92" s="715"/>
      <c r="AL92" s="715"/>
      <c r="AM92" s="715"/>
      <c r="AN92" s="715"/>
      <c r="AO92" s="715"/>
      <c r="AP92" s="715"/>
      <c r="AQ92" s="715"/>
      <c r="AR92" s="715"/>
    </row>
    <row r="93" spans="1:44">
      <c r="A93" s="715"/>
      <c r="B93" s="715"/>
      <c r="C93" s="715"/>
      <c r="D93" s="715"/>
      <c r="E93" s="715"/>
      <c r="F93" s="715"/>
      <c r="G93" s="715"/>
      <c r="H93" s="715"/>
      <c r="I93" s="715"/>
      <c r="J93" s="715"/>
      <c r="K93" s="715"/>
      <c r="L93" s="715"/>
      <c r="M93" s="715"/>
      <c r="N93" s="715"/>
      <c r="O93" s="715"/>
      <c r="P93" s="715"/>
      <c r="Q93" s="715"/>
      <c r="R93" s="715"/>
      <c r="S93" s="715"/>
      <c r="T93" s="715"/>
      <c r="U93" s="715"/>
      <c r="V93" s="715"/>
      <c r="W93" s="715"/>
      <c r="X93" s="715"/>
      <c r="Y93" s="715"/>
      <c r="Z93" s="715"/>
      <c r="AA93" s="715"/>
      <c r="AB93" s="715"/>
      <c r="AC93" s="715"/>
      <c r="AD93" s="715"/>
      <c r="AE93" s="715"/>
      <c r="AF93" s="715"/>
      <c r="AG93" s="715"/>
      <c r="AH93" s="715"/>
      <c r="AI93" s="715"/>
      <c r="AJ93" s="715"/>
      <c r="AK93" s="715"/>
      <c r="AL93" s="715"/>
      <c r="AM93" s="715"/>
      <c r="AN93" s="715"/>
      <c r="AO93" s="715"/>
      <c r="AP93" s="715"/>
      <c r="AQ93" s="715"/>
      <c r="AR93" s="715"/>
    </row>
    <row r="94" spans="1:44">
      <c r="A94" s="715"/>
      <c r="B94" s="715"/>
      <c r="C94" s="715"/>
      <c r="D94" s="715"/>
      <c r="E94" s="715"/>
      <c r="F94" s="715"/>
      <c r="G94" s="715"/>
      <c r="H94" s="715"/>
      <c r="I94" s="715"/>
      <c r="J94" s="715"/>
      <c r="K94" s="715"/>
      <c r="L94" s="715"/>
      <c r="M94" s="715"/>
      <c r="N94" s="715"/>
      <c r="O94" s="715"/>
      <c r="P94" s="715"/>
      <c r="Q94" s="715"/>
      <c r="R94" s="715"/>
      <c r="S94" s="715"/>
      <c r="T94" s="715"/>
      <c r="U94" s="715"/>
      <c r="V94" s="715"/>
      <c r="W94" s="715"/>
      <c r="X94" s="715"/>
      <c r="Y94" s="715"/>
      <c r="Z94" s="715"/>
      <c r="AA94" s="715"/>
      <c r="AB94" s="715"/>
      <c r="AC94" s="715"/>
      <c r="AD94" s="715"/>
      <c r="AE94" s="715"/>
      <c r="AF94" s="715"/>
      <c r="AG94" s="715"/>
      <c r="AH94" s="715"/>
      <c r="AI94" s="715"/>
      <c r="AJ94" s="715"/>
      <c r="AK94" s="715"/>
      <c r="AL94" s="715"/>
      <c r="AM94" s="715"/>
      <c r="AN94" s="715"/>
      <c r="AO94" s="715"/>
      <c r="AP94" s="715"/>
      <c r="AQ94" s="715"/>
      <c r="AR94" s="715"/>
    </row>
    <row r="95" spans="1:44">
      <c r="A95" s="715"/>
      <c r="B95" s="715"/>
      <c r="C95" s="715"/>
      <c r="D95" s="715"/>
      <c r="E95" s="715"/>
      <c r="F95" s="715"/>
      <c r="G95" s="715"/>
      <c r="H95" s="715"/>
      <c r="I95" s="715"/>
      <c r="J95" s="715"/>
      <c r="K95" s="715"/>
      <c r="L95" s="715"/>
      <c r="M95" s="715"/>
      <c r="N95" s="715"/>
      <c r="O95" s="715"/>
      <c r="P95" s="715"/>
      <c r="Q95" s="715"/>
      <c r="R95" s="715"/>
      <c r="S95" s="715"/>
      <c r="T95" s="715"/>
      <c r="U95" s="715"/>
      <c r="V95" s="715"/>
      <c r="W95" s="715"/>
      <c r="X95" s="715"/>
      <c r="Y95" s="715"/>
      <c r="Z95" s="715"/>
      <c r="AA95" s="715"/>
      <c r="AB95" s="715"/>
      <c r="AC95" s="715"/>
      <c r="AD95" s="715"/>
      <c r="AE95" s="715"/>
      <c r="AF95" s="715"/>
      <c r="AG95" s="715"/>
      <c r="AH95" s="715"/>
      <c r="AI95" s="715"/>
      <c r="AJ95" s="715"/>
      <c r="AK95" s="715"/>
      <c r="AL95" s="715"/>
      <c r="AM95" s="715"/>
      <c r="AN95" s="715"/>
      <c r="AO95" s="715"/>
      <c r="AP95" s="715"/>
      <c r="AQ95" s="715"/>
      <c r="AR95" s="715"/>
    </row>
    <row r="96" spans="1:44">
      <c r="A96" s="715"/>
      <c r="B96" s="715"/>
      <c r="C96" s="715"/>
      <c r="D96" s="715"/>
      <c r="E96" s="715"/>
      <c r="F96" s="715"/>
      <c r="G96" s="715"/>
      <c r="H96" s="715"/>
      <c r="I96" s="715"/>
      <c r="J96" s="715"/>
      <c r="K96" s="715"/>
      <c r="L96" s="715"/>
      <c r="M96" s="715"/>
      <c r="N96" s="715"/>
      <c r="O96" s="715"/>
      <c r="P96" s="715"/>
      <c r="Q96" s="715"/>
      <c r="R96" s="715"/>
      <c r="S96" s="715"/>
      <c r="T96" s="715"/>
      <c r="U96" s="715"/>
      <c r="V96" s="715"/>
      <c r="W96" s="715"/>
      <c r="X96" s="715"/>
      <c r="Y96" s="715"/>
      <c r="Z96" s="715"/>
      <c r="AA96" s="715"/>
      <c r="AB96" s="715"/>
      <c r="AC96" s="715"/>
      <c r="AD96" s="715"/>
      <c r="AE96" s="715"/>
      <c r="AF96" s="715"/>
      <c r="AG96" s="715"/>
      <c r="AH96" s="715"/>
      <c r="AI96" s="715"/>
      <c r="AJ96" s="715"/>
      <c r="AK96" s="715"/>
      <c r="AL96" s="715"/>
      <c r="AM96" s="715"/>
      <c r="AN96" s="715"/>
      <c r="AO96" s="715"/>
      <c r="AP96" s="715"/>
      <c r="AQ96" s="715"/>
      <c r="AR96" s="715"/>
    </row>
    <row r="97" spans="1:44">
      <c r="A97" s="715"/>
      <c r="B97" s="715"/>
      <c r="C97" s="715"/>
      <c r="D97" s="715"/>
      <c r="E97" s="715"/>
      <c r="F97" s="715"/>
      <c r="G97" s="715"/>
      <c r="H97" s="715"/>
      <c r="I97" s="715"/>
      <c r="J97" s="715"/>
      <c r="K97" s="715"/>
      <c r="L97" s="715"/>
      <c r="M97" s="715"/>
      <c r="N97" s="715"/>
      <c r="O97" s="715"/>
      <c r="P97" s="715"/>
      <c r="Q97" s="715"/>
      <c r="R97" s="715"/>
      <c r="S97" s="715"/>
      <c r="T97" s="715"/>
      <c r="U97" s="715"/>
      <c r="V97" s="715"/>
      <c r="W97" s="715"/>
      <c r="X97" s="715"/>
      <c r="Y97" s="715"/>
      <c r="Z97" s="715"/>
      <c r="AA97" s="715"/>
      <c r="AB97" s="715"/>
      <c r="AC97" s="715"/>
      <c r="AD97" s="715"/>
      <c r="AE97" s="715"/>
      <c r="AF97" s="715"/>
      <c r="AG97" s="715"/>
      <c r="AH97" s="715"/>
      <c r="AI97" s="715"/>
      <c r="AJ97" s="715"/>
      <c r="AK97" s="715"/>
      <c r="AL97" s="715"/>
      <c r="AM97" s="715"/>
      <c r="AN97" s="715"/>
      <c r="AO97" s="715"/>
      <c r="AP97" s="715"/>
      <c r="AQ97" s="715"/>
      <c r="AR97" s="715"/>
    </row>
    <row r="98" spans="1:44">
      <c r="A98" s="715"/>
      <c r="B98" s="715"/>
      <c r="C98" s="715"/>
      <c r="D98" s="715"/>
      <c r="E98" s="715"/>
      <c r="F98" s="715"/>
      <c r="G98" s="715"/>
      <c r="H98" s="715"/>
      <c r="I98" s="715"/>
      <c r="J98" s="715"/>
      <c r="K98" s="715"/>
      <c r="L98" s="715"/>
      <c r="M98" s="715"/>
      <c r="N98" s="715"/>
      <c r="O98" s="715"/>
      <c r="P98" s="715"/>
      <c r="Q98" s="715"/>
      <c r="R98" s="715"/>
      <c r="S98" s="715"/>
      <c r="T98" s="715"/>
      <c r="U98" s="715"/>
      <c r="V98" s="715"/>
      <c r="W98" s="715"/>
      <c r="X98" s="715"/>
      <c r="Y98" s="715"/>
      <c r="Z98" s="715"/>
      <c r="AA98" s="715"/>
      <c r="AB98" s="715"/>
      <c r="AC98" s="715"/>
      <c r="AD98" s="715"/>
      <c r="AE98" s="715"/>
      <c r="AF98" s="715"/>
      <c r="AG98" s="715"/>
      <c r="AH98" s="715"/>
      <c r="AI98" s="715"/>
      <c r="AJ98" s="715"/>
      <c r="AK98" s="715"/>
      <c r="AL98" s="715"/>
      <c r="AM98" s="715"/>
      <c r="AN98" s="715"/>
      <c r="AO98" s="715"/>
      <c r="AP98" s="715"/>
      <c r="AQ98" s="715"/>
      <c r="AR98" s="715"/>
    </row>
    <row r="99" spans="1:44">
      <c r="A99" s="715"/>
      <c r="B99" s="715"/>
      <c r="C99" s="715"/>
      <c r="D99" s="715"/>
      <c r="E99" s="715"/>
      <c r="F99" s="715"/>
      <c r="G99" s="715"/>
      <c r="H99" s="715"/>
      <c r="I99" s="715"/>
      <c r="J99" s="715"/>
      <c r="K99" s="715"/>
      <c r="L99" s="715"/>
      <c r="M99" s="715"/>
      <c r="N99" s="715"/>
      <c r="O99" s="715"/>
      <c r="P99" s="715"/>
      <c r="Q99" s="715"/>
      <c r="R99" s="715"/>
      <c r="S99" s="715"/>
      <c r="T99" s="715"/>
      <c r="U99" s="715"/>
      <c r="V99" s="715"/>
      <c r="W99" s="715"/>
      <c r="X99" s="715"/>
      <c r="Y99" s="715"/>
      <c r="Z99" s="715"/>
      <c r="AA99" s="715"/>
      <c r="AB99" s="715"/>
      <c r="AC99" s="715"/>
      <c r="AD99" s="715"/>
      <c r="AE99" s="715"/>
      <c r="AF99" s="715"/>
      <c r="AG99" s="715"/>
      <c r="AH99" s="715"/>
      <c r="AI99" s="715"/>
      <c r="AJ99" s="715"/>
      <c r="AK99" s="715"/>
      <c r="AL99" s="715"/>
      <c r="AM99" s="715"/>
      <c r="AN99" s="715"/>
      <c r="AO99" s="715"/>
      <c r="AP99" s="715"/>
      <c r="AQ99" s="715"/>
      <c r="AR99" s="715"/>
    </row>
    <row r="100" spans="1:44">
      <c r="A100" s="715"/>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c r="X100" s="715"/>
      <c r="Y100" s="715"/>
      <c r="Z100" s="715"/>
      <c r="AA100" s="715"/>
      <c r="AB100" s="715"/>
      <c r="AC100" s="715"/>
      <c r="AD100" s="715"/>
      <c r="AE100" s="715"/>
      <c r="AF100" s="715"/>
      <c r="AG100" s="715"/>
      <c r="AH100" s="715"/>
      <c r="AI100" s="715"/>
      <c r="AJ100" s="715"/>
      <c r="AK100" s="715"/>
      <c r="AL100" s="715"/>
      <c r="AM100" s="715"/>
      <c r="AN100" s="715"/>
      <c r="AO100" s="715"/>
      <c r="AP100" s="715"/>
      <c r="AQ100" s="715"/>
      <c r="AR100" s="715"/>
    </row>
    <row r="101" spans="1:44">
      <c r="A101" s="715"/>
      <c r="B101" s="715"/>
      <c r="C101" s="715"/>
      <c r="D101" s="715"/>
      <c r="E101" s="715"/>
      <c r="F101" s="715"/>
      <c r="G101" s="715"/>
      <c r="H101" s="715"/>
      <c r="I101" s="715"/>
      <c r="J101" s="715"/>
      <c r="K101" s="715"/>
      <c r="L101" s="715"/>
      <c r="M101" s="715"/>
      <c r="N101" s="715"/>
      <c r="O101" s="715"/>
      <c r="P101" s="715"/>
      <c r="Q101" s="715"/>
      <c r="R101" s="715"/>
      <c r="S101" s="715"/>
      <c r="T101" s="715"/>
      <c r="U101" s="715"/>
      <c r="V101" s="715"/>
      <c r="W101" s="715"/>
      <c r="X101" s="715"/>
      <c r="Y101" s="715"/>
      <c r="Z101" s="715"/>
      <c r="AA101" s="715"/>
      <c r="AB101" s="715"/>
      <c r="AC101" s="715"/>
      <c r="AD101" s="715"/>
      <c r="AE101" s="715"/>
      <c r="AF101" s="715"/>
      <c r="AG101" s="715"/>
      <c r="AH101" s="715"/>
      <c r="AI101" s="715"/>
      <c r="AJ101" s="715"/>
      <c r="AK101" s="715"/>
      <c r="AL101" s="715"/>
      <c r="AM101" s="715"/>
      <c r="AN101" s="715"/>
      <c r="AO101" s="715"/>
      <c r="AP101" s="715"/>
      <c r="AQ101" s="715"/>
      <c r="AR101" s="715"/>
    </row>
    <row r="102" spans="1:44">
      <c r="A102" s="715"/>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5"/>
      <c r="Y102" s="715"/>
      <c r="Z102" s="715"/>
      <c r="AA102" s="715"/>
      <c r="AB102" s="715"/>
      <c r="AC102" s="715"/>
      <c r="AD102" s="715"/>
      <c r="AE102" s="715"/>
      <c r="AF102" s="715"/>
      <c r="AG102" s="715"/>
      <c r="AH102" s="715"/>
      <c r="AI102" s="715"/>
      <c r="AJ102" s="715"/>
      <c r="AK102" s="715"/>
      <c r="AL102" s="715"/>
      <c r="AM102" s="715"/>
      <c r="AN102" s="715"/>
      <c r="AO102" s="715"/>
      <c r="AP102" s="715"/>
      <c r="AQ102" s="715"/>
      <c r="AR102" s="715"/>
    </row>
    <row r="103" spans="1:44">
      <c r="A103" s="715"/>
      <c r="B103" s="715"/>
      <c r="C103" s="715"/>
      <c r="D103" s="715"/>
      <c r="E103" s="715"/>
      <c r="F103" s="715"/>
      <c r="G103" s="715"/>
      <c r="H103" s="715"/>
      <c r="I103" s="715"/>
      <c r="J103" s="715"/>
      <c r="K103" s="715"/>
      <c r="L103" s="715"/>
      <c r="M103" s="715"/>
      <c r="N103" s="715"/>
      <c r="O103" s="715"/>
      <c r="P103" s="715"/>
      <c r="Q103" s="715"/>
      <c r="R103" s="715"/>
      <c r="S103" s="715"/>
      <c r="T103" s="715"/>
      <c r="U103" s="715"/>
      <c r="V103" s="715"/>
      <c r="W103" s="715"/>
      <c r="X103" s="715"/>
      <c r="Y103" s="715"/>
      <c r="Z103" s="715"/>
      <c r="AA103" s="715"/>
      <c r="AB103" s="715"/>
      <c r="AC103" s="715"/>
      <c r="AD103" s="715"/>
      <c r="AE103" s="715"/>
      <c r="AF103" s="715"/>
      <c r="AG103" s="715"/>
      <c r="AH103" s="715"/>
      <c r="AI103" s="715"/>
      <c r="AJ103" s="715"/>
      <c r="AK103" s="715"/>
      <c r="AL103" s="715"/>
      <c r="AM103" s="715"/>
      <c r="AN103" s="715"/>
      <c r="AO103" s="715"/>
      <c r="AP103" s="715"/>
      <c r="AQ103" s="715"/>
      <c r="AR103" s="715"/>
    </row>
    <row r="104" spans="1:44">
      <c r="A104" s="715"/>
      <c r="B104" s="715"/>
      <c r="C104" s="715"/>
      <c r="D104" s="715"/>
      <c r="E104" s="715"/>
      <c r="F104" s="715"/>
      <c r="G104" s="715"/>
      <c r="H104" s="715"/>
      <c r="I104" s="715"/>
      <c r="J104" s="715"/>
      <c r="K104" s="715"/>
      <c r="L104" s="715"/>
      <c r="M104" s="715"/>
      <c r="N104" s="715"/>
      <c r="O104" s="715"/>
      <c r="P104" s="715"/>
      <c r="Q104" s="715"/>
      <c r="R104" s="715"/>
      <c r="S104" s="715"/>
      <c r="T104" s="715"/>
      <c r="U104" s="715"/>
      <c r="V104" s="715"/>
      <c r="W104" s="715"/>
      <c r="X104" s="715"/>
      <c r="Y104" s="715"/>
      <c r="Z104" s="715"/>
      <c r="AA104" s="715"/>
      <c r="AB104" s="715"/>
      <c r="AC104" s="715"/>
      <c r="AD104" s="715"/>
      <c r="AE104" s="715"/>
      <c r="AF104" s="715"/>
      <c r="AG104" s="715"/>
      <c r="AH104" s="715"/>
      <c r="AI104" s="715"/>
      <c r="AJ104" s="715"/>
      <c r="AK104" s="715"/>
      <c r="AL104" s="715"/>
      <c r="AM104" s="715"/>
      <c r="AN104" s="715"/>
      <c r="AO104" s="715"/>
      <c r="AP104" s="715"/>
      <c r="AQ104" s="715"/>
      <c r="AR104" s="715"/>
    </row>
    <row r="105" spans="1:44">
      <c r="A105" s="715"/>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K105" s="715"/>
      <c r="AL105" s="715"/>
      <c r="AM105" s="715"/>
      <c r="AN105" s="715"/>
      <c r="AO105" s="715"/>
      <c r="AP105" s="715"/>
      <c r="AQ105" s="715"/>
      <c r="AR105" s="715"/>
    </row>
    <row r="106" spans="1:44">
      <c r="A106" s="715"/>
      <c r="B106" s="715"/>
      <c r="C106" s="715"/>
      <c r="D106" s="715"/>
      <c r="E106" s="715"/>
      <c r="F106" s="715"/>
      <c r="G106" s="715"/>
      <c r="H106" s="715"/>
      <c r="I106" s="715"/>
      <c r="J106" s="715"/>
      <c r="K106" s="715"/>
      <c r="L106" s="715"/>
      <c r="M106" s="715"/>
      <c r="N106" s="715"/>
      <c r="O106" s="715"/>
      <c r="P106" s="715"/>
      <c r="Q106" s="715"/>
      <c r="R106" s="715"/>
      <c r="S106" s="715"/>
      <c r="T106" s="715"/>
      <c r="U106" s="715"/>
      <c r="V106" s="715"/>
      <c r="W106" s="715"/>
      <c r="X106" s="715"/>
      <c r="Y106" s="715"/>
      <c r="Z106" s="715"/>
      <c r="AA106" s="715"/>
      <c r="AB106" s="715"/>
      <c r="AC106" s="715"/>
      <c r="AD106" s="715"/>
      <c r="AE106" s="715"/>
      <c r="AF106" s="715"/>
      <c r="AG106" s="715"/>
      <c r="AH106" s="715"/>
      <c r="AI106" s="715"/>
      <c r="AJ106" s="715"/>
      <c r="AK106" s="715"/>
      <c r="AL106" s="715"/>
      <c r="AM106" s="715"/>
      <c r="AN106" s="715"/>
      <c r="AO106" s="715"/>
      <c r="AP106" s="715"/>
      <c r="AQ106" s="715"/>
      <c r="AR106" s="715"/>
    </row>
    <row r="107" spans="1:44">
      <c r="A107" s="715"/>
      <c r="B107" s="715"/>
      <c r="C107" s="715"/>
      <c r="D107" s="715"/>
      <c r="E107" s="715"/>
      <c r="F107" s="715"/>
      <c r="G107" s="715"/>
      <c r="H107" s="715"/>
      <c r="I107" s="715"/>
      <c r="J107" s="715"/>
      <c r="K107" s="715"/>
      <c r="L107" s="715"/>
      <c r="M107" s="715"/>
      <c r="N107" s="715"/>
      <c r="O107" s="715"/>
      <c r="P107" s="715"/>
      <c r="Q107" s="715"/>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5"/>
      <c r="AQ107" s="715"/>
      <c r="AR107" s="715"/>
    </row>
    <row r="108" spans="1:44">
      <c r="A108" s="715"/>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5"/>
      <c r="Y108" s="715"/>
      <c r="Z108" s="715"/>
      <c r="AA108" s="715"/>
      <c r="AB108" s="715"/>
      <c r="AC108" s="715"/>
      <c r="AD108" s="715"/>
      <c r="AE108" s="715"/>
      <c r="AF108" s="715"/>
      <c r="AG108" s="715"/>
      <c r="AH108" s="715"/>
      <c r="AI108" s="715"/>
      <c r="AJ108" s="715"/>
      <c r="AK108" s="715"/>
      <c r="AL108" s="715"/>
      <c r="AM108" s="715"/>
      <c r="AN108" s="715"/>
      <c r="AO108" s="715"/>
      <c r="AP108" s="715"/>
      <c r="AQ108" s="715"/>
      <c r="AR108" s="715"/>
    </row>
    <row r="109" spans="1:44">
      <c r="A109" s="715"/>
      <c r="B109" s="715"/>
      <c r="C109" s="715"/>
      <c r="D109" s="715"/>
      <c r="E109" s="715"/>
      <c r="F109" s="715"/>
      <c r="G109" s="715"/>
      <c r="H109" s="715"/>
      <c r="I109" s="715"/>
      <c r="J109" s="715"/>
      <c r="K109" s="715"/>
      <c r="L109" s="715"/>
      <c r="M109" s="715"/>
      <c r="N109" s="715"/>
      <c r="O109" s="715"/>
      <c r="P109" s="715"/>
      <c r="Q109" s="715"/>
      <c r="R109" s="715"/>
      <c r="S109" s="715"/>
      <c r="T109" s="715"/>
      <c r="U109" s="715"/>
      <c r="V109" s="715"/>
      <c r="W109" s="715"/>
      <c r="X109" s="715"/>
      <c r="Y109" s="715"/>
      <c r="Z109" s="715"/>
      <c r="AA109" s="715"/>
      <c r="AB109" s="715"/>
      <c r="AC109" s="715"/>
      <c r="AD109" s="715"/>
      <c r="AE109" s="715"/>
      <c r="AF109" s="715"/>
      <c r="AG109" s="715"/>
      <c r="AH109" s="715"/>
      <c r="AI109" s="715"/>
      <c r="AJ109" s="715"/>
      <c r="AK109" s="715"/>
      <c r="AL109" s="715"/>
      <c r="AM109" s="715"/>
      <c r="AN109" s="715"/>
      <c r="AO109" s="715"/>
      <c r="AP109" s="715"/>
      <c r="AQ109" s="715"/>
      <c r="AR109" s="715"/>
    </row>
    <row r="110" spans="1:44">
      <c r="A110" s="715"/>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5"/>
      <c r="Y110" s="715"/>
      <c r="Z110" s="715"/>
      <c r="AA110" s="715"/>
      <c r="AB110" s="715"/>
      <c r="AC110" s="715"/>
      <c r="AD110" s="715"/>
      <c r="AE110" s="715"/>
      <c r="AF110" s="715"/>
      <c r="AG110" s="715"/>
      <c r="AH110" s="715"/>
      <c r="AI110" s="715"/>
      <c r="AJ110" s="715"/>
      <c r="AK110" s="715"/>
      <c r="AL110" s="715"/>
      <c r="AM110" s="715"/>
      <c r="AN110" s="715"/>
      <c r="AO110" s="715"/>
      <c r="AP110" s="715"/>
      <c r="AQ110" s="715"/>
      <c r="AR110" s="715"/>
    </row>
    <row r="111" spans="1:44">
      <c r="A111" s="715"/>
      <c r="B111" s="715"/>
      <c r="C111" s="715"/>
      <c r="D111" s="715"/>
      <c r="E111" s="715"/>
      <c r="F111" s="715"/>
      <c r="G111" s="715"/>
      <c r="H111" s="715"/>
      <c r="I111" s="715"/>
      <c r="J111" s="715"/>
      <c r="K111" s="715"/>
      <c r="L111" s="715"/>
      <c r="M111" s="715"/>
      <c r="N111" s="715"/>
      <c r="O111" s="715"/>
      <c r="P111" s="715"/>
      <c r="Q111" s="715"/>
      <c r="R111" s="715"/>
      <c r="S111" s="715"/>
      <c r="T111" s="715"/>
      <c r="U111" s="715"/>
      <c r="V111" s="715"/>
      <c r="W111" s="715"/>
      <c r="X111" s="715"/>
      <c r="Y111" s="715"/>
      <c r="Z111" s="715"/>
      <c r="AA111" s="715"/>
      <c r="AB111" s="715"/>
      <c r="AC111" s="715"/>
      <c r="AD111" s="715"/>
      <c r="AE111" s="715"/>
      <c r="AF111" s="715"/>
      <c r="AG111" s="715"/>
      <c r="AH111" s="715"/>
      <c r="AI111" s="715"/>
      <c r="AJ111" s="715"/>
      <c r="AK111" s="715"/>
      <c r="AL111" s="715"/>
      <c r="AM111" s="715"/>
      <c r="AN111" s="715"/>
      <c r="AO111" s="715"/>
      <c r="AP111" s="715"/>
      <c r="AQ111" s="715"/>
      <c r="AR111" s="715"/>
    </row>
    <row r="112" spans="1:44">
      <c r="A112" s="715"/>
      <c r="B112" s="715"/>
      <c r="C112" s="715"/>
      <c r="D112" s="715"/>
      <c r="E112" s="715"/>
      <c r="F112" s="715"/>
      <c r="G112" s="715"/>
      <c r="H112" s="715"/>
      <c r="I112" s="715"/>
      <c r="J112" s="715"/>
      <c r="K112" s="715"/>
      <c r="L112" s="715"/>
      <c r="M112" s="715"/>
      <c r="N112" s="715"/>
      <c r="O112" s="715"/>
      <c r="P112" s="715"/>
      <c r="Q112" s="715"/>
      <c r="R112" s="715"/>
      <c r="S112" s="715"/>
      <c r="T112" s="715"/>
      <c r="U112" s="715"/>
      <c r="V112" s="715"/>
      <c r="W112" s="715"/>
      <c r="X112" s="715"/>
      <c r="Y112" s="715"/>
      <c r="Z112" s="715"/>
      <c r="AA112" s="715"/>
      <c r="AB112" s="715"/>
      <c r="AC112" s="715"/>
      <c r="AD112" s="715"/>
      <c r="AE112" s="715"/>
      <c r="AF112" s="715"/>
      <c r="AG112" s="715"/>
      <c r="AH112" s="715"/>
      <c r="AI112" s="715"/>
      <c r="AJ112" s="715"/>
      <c r="AK112" s="715"/>
      <c r="AL112" s="715"/>
      <c r="AM112" s="715"/>
      <c r="AN112" s="715"/>
      <c r="AO112" s="715"/>
      <c r="AP112" s="715"/>
      <c r="AQ112" s="715"/>
      <c r="AR112" s="715"/>
    </row>
    <row r="113" spans="1:44">
      <c r="A113" s="715"/>
      <c r="B113" s="715"/>
      <c r="C113" s="715"/>
      <c r="D113" s="715"/>
      <c r="E113" s="715"/>
      <c r="F113" s="715"/>
      <c r="G113" s="715"/>
      <c r="H113" s="715"/>
      <c r="I113" s="715"/>
      <c r="J113" s="715"/>
      <c r="K113" s="715"/>
      <c r="L113" s="715"/>
      <c r="M113" s="715"/>
      <c r="N113" s="715"/>
      <c r="O113" s="715"/>
      <c r="P113" s="715"/>
      <c r="Q113" s="715"/>
      <c r="R113" s="715"/>
      <c r="S113" s="715"/>
      <c r="T113" s="715"/>
      <c r="U113" s="715"/>
      <c r="V113" s="715"/>
      <c r="W113" s="715"/>
      <c r="X113" s="715"/>
      <c r="Y113" s="715"/>
      <c r="Z113" s="715"/>
      <c r="AA113" s="715"/>
      <c r="AB113" s="715"/>
      <c r="AC113" s="715"/>
      <c r="AD113" s="715"/>
      <c r="AE113" s="715"/>
      <c r="AF113" s="715"/>
      <c r="AG113" s="715"/>
      <c r="AH113" s="715"/>
      <c r="AI113" s="715"/>
      <c r="AJ113" s="715"/>
      <c r="AK113" s="715"/>
      <c r="AL113" s="715"/>
      <c r="AM113" s="715"/>
      <c r="AN113" s="715"/>
      <c r="AO113" s="715"/>
      <c r="AP113" s="715"/>
      <c r="AQ113" s="715"/>
      <c r="AR113" s="715"/>
    </row>
    <row r="114" spans="1:44">
      <c r="A114" s="715"/>
      <c r="B114" s="715"/>
      <c r="C114" s="715"/>
      <c r="D114" s="715"/>
      <c r="E114" s="715"/>
      <c r="F114" s="715"/>
      <c r="G114" s="715"/>
      <c r="H114" s="715"/>
      <c r="I114" s="715"/>
      <c r="J114" s="715"/>
      <c r="K114" s="715"/>
      <c r="L114" s="715"/>
      <c r="M114" s="715"/>
      <c r="N114" s="715"/>
      <c r="O114" s="715"/>
      <c r="P114" s="715"/>
      <c r="Q114" s="715"/>
      <c r="R114" s="715"/>
      <c r="S114" s="715"/>
      <c r="T114" s="715"/>
      <c r="U114" s="715"/>
      <c r="V114" s="715"/>
      <c r="W114" s="715"/>
      <c r="X114" s="715"/>
      <c r="Y114" s="715"/>
      <c r="Z114" s="715"/>
      <c r="AA114" s="715"/>
      <c r="AB114" s="715"/>
      <c r="AC114" s="715"/>
      <c r="AD114" s="715"/>
      <c r="AE114" s="715"/>
      <c r="AF114" s="715"/>
      <c r="AG114" s="715"/>
      <c r="AH114" s="715"/>
      <c r="AI114" s="715"/>
      <c r="AJ114" s="715"/>
      <c r="AK114" s="715"/>
      <c r="AL114" s="715"/>
      <c r="AM114" s="715"/>
      <c r="AN114" s="715"/>
      <c r="AO114" s="715"/>
      <c r="AP114" s="715"/>
      <c r="AQ114" s="715"/>
      <c r="AR114" s="715"/>
    </row>
    <row r="115" spans="1:44">
      <c r="A115" s="715"/>
      <c r="B115" s="715"/>
      <c r="C115" s="715"/>
      <c r="D115" s="715"/>
      <c r="E115" s="715"/>
      <c r="F115" s="715"/>
      <c r="G115" s="715"/>
      <c r="H115" s="715"/>
      <c r="I115" s="715"/>
      <c r="J115" s="715"/>
      <c r="K115" s="715"/>
      <c r="L115" s="715"/>
      <c r="M115" s="715"/>
      <c r="N115" s="715"/>
      <c r="O115" s="715"/>
      <c r="P115" s="715"/>
      <c r="Q115" s="715"/>
      <c r="R115" s="715"/>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row>
    <row r="116" spans="1:44">
      <c r="A116" s="715"/>
      <c r="B116" s="715"/>
      <c r="C116" s="715"/>
      <c r="D116" s="715"/>
      <c r="E116" s="715"/>
      <c r="F116" s="715"/>
      <c r="G116" s="715"/>
      <c r="H116" s="715"/>
      <c r="I116" s="715"/>
      <c r="J116" s="715"/>
      <c r="K116" s="715"/>
      <c r="L116" s="715"/>
      <c r="M116" s="715"/>
      <c r="N116" s="715"/>
      <c r="O116" s="715"/>
      <c r="P116" s="715"/>
      <c r="Q116" s="715"/>
      <c r="R116" s="715"/>
      <c r="S116" s="715"/>
      <c r="T116" s="715"/>
      <c r="U116" s="715"/>
      <c r="V116" s="715"/>
      <c r="W116" s="715"/>
      <c r="X116" s="715"/>
      <c r="Y116" s="715"/>
      <c r="Z116" s="715"/>
      <c r="AA116" s="715"/>
      <c r="AB116" s="715"/>
      <c r="AC116" s="715"/>
      <c r="AD116" s="715"/>
      <c r="AE116" s="715"/>
      <c r="AF116" s="715"/>
      <c r="AG116" s="715"/>
      <c r="AH116" s="715"/>
      <c r="AI116" s="715"/>
      <c r="AJ116" s="715"/>
      <c r="AK116" s="715"/>
      <c r="AL116" s="715"/>
      <c r="AM116" s="715"/>
      <c r="AN116" s="715"/>
      <c r="AO116" s="715"/>
      <c r="AP116" s="715"/>
      <c r="AQ116" s="715"/>
      <c r="AR116" s="715"/>
    </row>
    <row r="117" spans="1:44">
      <c r="A117" s="715"/>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c r="X117" s="715"/>
      <c r="Y117" s="715"/>
      <c r="Z117" s="715"/>
      <c r="AA117" s="715"/>
      <c r="AB117" s="715"/>
      <c r="AC117" s="715"/>
      <c r="AD117" s="715"/>
      <c r="AE117" s="715"/>
      <c r="AF117" s="715"/>
      <c r="AG117" s="715"/>
      <c r="AH117" s="715"/>
      <c r="AI117" s="715"/>
      <c r="AJ117" s="715"/>
      <c r="AK117" s="715"/>
      <c r="AL117" s="715"/>
      <c r="AM117" s="715"/>
      <c r="AN117" s="715"/>
      <c r="AO117" s="715"/>
      <c r="AP117" s="715"/>
      <c r="AQ117" s="715"/>
      <c r="AR117" s="715"/>
    </row>
    <row r="118" spans="1:44">
      <c r="A118" s="715"/>
      <c r="B118" s="715"/>
      <c r="C118" s="715"/>
      <c r="D118" s="715"/>
      <c r="E118" s="715"/>
      <c r="F118" s="715"/>
      <c r="G118" s="715"/>
      <c r="H118" s="715"/>
      <c r="I118" s="715"/>
      <c r="J118" s="715"/>
      <c r="K118" s="715"/>
      <c r="L118" s="715"/>
      <c r="M118" s="715"/>
      <c r="N118" s="715"/>
      <c r="O118" s="715"/>
      <c r="P118" s="715"/>
      <c r="Q118" s="715"/>
      <c r="R118" s="715"/>
      <c r="S118" s="715"/>
      <c r="T118" s="715"/>
      <c r="U118" s="715"/>
      <c r="V118" s="715"/>
      <c r="W118" s="715"/>
      <c r="X118" s="715"/>
      <c r="Y118" s="715"/>
      <c r="Z118" s="715"/>
      <c r="AA118" s="715"/>
      <c r="AB118" s="715"/>
      <c r="AC118" s="715"/>
      <c r="AD118" s="715"/>
      <c r="AE118" s="715"/>
      <c r="AF118" s="715"/>
      <c r="AG118" s="715"/>
      <c r="AH118" s="715"/>
      <c r="AI118" s="715"/>
      <c r="AJ118" s="715"/>
      <c r="AK118" s="715"/>
      <c r="AL118" s="715"/>
      <c r="AM118" s="715"/>
      <c r="AN118" s="715"/>
      <c r="AO118" s="715"/>
      <c r="AP118" s="715"/>
      <c r="AQ118" s="715"/>
      <c r="AR118" s="715"/>
    </row>
    <row r="119" spans="1:44">
      <c r="A119" s="715"/>
      <c r="B119" s="715"/>
      <c r="C119" s="715"/>
      <c r="D119" s="715"/>
      <c r="E119" s="715"/>
      <c r="F119" s="715"/>
      <c r="G119" s="715"/>
      <c r="H119" s="715"/>
      <c r="I119" s="715"/>
      <c r="J119" s="715"/>
      <c r="K119" s="715"/>
      <c r="L119" s="715"/>
      <c r="M119" s="715"/>
      <c r="N119" s="715"/>
      <c r="O119" s="715"/>
      <c r="P119" s="715"/>
      <c r="Q119" s="715"/>
      <c r="R119" s="715"/>
      <c r="S119" s="715"/>
      <c r="T119" s="715"/>
      <c r="U119" s="715"/>
      <c r="V119" s="715"/>
      <c r="W119" s="715"/>
      <c r="X119" s="715"/>
      <c r="Y119" s="715"/>
      <c r="Z119" s="715"/>
      <c r="AA119" s="715"/>
      <c r="AB119" s="715"/>
      <c r="AC119" s="715"/>
      <c r="AD119" s="715"/>
      <c r="AE119" s="715"/>
      <c r="AF119" s="715"/>
      <c r="AG119" s="715"/>
      <c r="AH119" s="715"/>
      <c r="AI119" s="715"/>
      <c r="AJ119" s="715"/>
      <c r="AK119" s="715"/>
      <c r="AL119" s="715"/>
      <c r="AM119" s="715"/>
      <c r="AN119" s="715"/>
      <c r="AO119" s="715"/>
      <c r="AP119" s="715"/>
      <c r="AQ119" s="715"/>
      <c r="AR119" s="715"/>
    </row>
    <row r="120" spans="1:44">
      <c r="A120" s="715"/>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5"/>
      <c r="Y120" s="715"/>
      <c r="Z120" s="715"/>
      <c r="AA120" s="715"/>
      <c r="AB120" s="715"/>
      <c r="AC120" s="715"/>
      <c r="AD120" s="715"/>
      <c r="AE120" s="715"/>
      <c r="AF120" s="715"/>
      <c r="AG120" s="715"/>
      <c r="AH120" s="715"/>
      <c r="AI120" s="715"/>
      <c r="AJ120" s="715"/>
      <c r="AK120" s="715"/>
      <c r="AL120" s="715"/>
      <c r="AM120" s="715"/>
      <c r="AN120" s="715"/>
      <c r="AO120" s="715"/>
      <c r="AP120" s="715"/>
      <c r="AQ120" s="715"/>
      <c r="AR120" s="715"/>
    </row>
    <row r="121" spans="1:44">
      <c r="A121" s="715"/>
      <c r="B121" s="715"/>
      <c r="C121" s="715"/>
      <c r="D121" s="715"/>
      <c r="E121" s="715"/>
      <c r="F121" s="715"/>
      <c r="G121" s="715"/>
      <c r="H121" s="715"/>
      <c r="I121" s="715"/>
      <c r="J121" s="715"/>
      <c r="K121" s="715"/>
      <c r="L121" s="715"/>
      <c r="M121" s="715"/>
      <c r="N121" s="715"/>
      <c r="O121" s="715"/>
      <c r="P121" s="715"/>
      <c r="Q121" s="715"/>
      <c r="R121" s="715"/>
      <c r="S121" s="715"/>
      <c r="T121" s="715"/>
      <c r="U121" s="715"/>
      <c r="V121" s="715"/>
      <c r="W121" s="715"/>
      <c r="X121" s="715"/>
      <c r="Y121" s="715"/>
      <c r="Z121" s="715"/>
      <c r="AA121" s="715"/>
      <c r="AB121" s="715"/>
      <c r="AC121" s="715"/>
      <c r="AD121" s="715"/>
      <c r="AE121" s="715"/>
      <c r="AF121" s="715"/>
      <c r="AG121" s="715"/>
      <c r="AH121" s="715"/>
      <c r="AI121" s="715"/>
      <c r="AJ121" s="715"/>
      <c r="AK121" s="715"/>
      <c r="AL121" s="715"/>
      <c r="AM121" s="715"/>
      <c r="AN121" s="715"/>
      <c r="AO121" s="715"/>
      <c r="AP121" s="715"/>
      <c r="AQ121" s="715"/>
      <c r="AR121" s="715"/>
    </row>
    <row r="122" spans="1:44">
      <c r="A122" s="715"/>
      <c r="B122" s="715"/>
      <c r="C122" s="715"/>
      <c r="D122" s="715"/>
      <c r="E122" s="715"/>
      <c r="F122" s="715"/>
      <c r="G122" s="715"/>
      <c r="H122" s="715"/>
      <c r="I122" s="715"/>
      <c r="J122" s="715"/>
      <c r="K122" s="715"/>
      <c r="L122" s="715"/>
      <c r="M122" s="715"/>
      <c r="N122" s="715"/>
      <c r="O122" s="715"/>
      <c r="P122" s="715"/>
      <c r="Q122" s="715"/>
      <c r="R122" s="715"/>
      <c r="S122" s="715"/>
      <c r="T122" s="715"/>
      <c r="U122" s="715"/>
      <c r="V122" s="715"/>
      <c r="W122" s="715"/>
      <c r="X122" s="715"/>
      <c r="Y122" s="715"/>
      <c r="Z122" s="715"/>
      <c r="AA122" s="715"/>
      <c r="AB122" s="715"/>
      <c r="AC122" s="715"/>
      <c r="AD122" s="715"/>
      <c r="AE122" s="715"/>
      <c r="AF122" s="715"/>
      <c r="AG122" s="715"/>
      <c r="AH122" s="715"/>
      <c r="AI122" s="715"/>
      <c r="AJ122" s="715"/>
      <c r="AK122" s="715"/>
      <c r="AL122" s="715"/>
      <c r="AM122" s="715"/>
      <c r="AN122" s="715"/>
      <c r="AO122" s="715"/>
      <c r="AP122" s="715"/>
      <c r="AQ122" s="715"/>
      <c r="AR122" s="715"/>
    </row>
    <row r="123" spans="1:44">
      <c r="A123" s="715"/>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c r="X123" s="715"/>
      <c r="Y123" s="715"/>
      <c r="Z123" s="715"/>
      <c r="AA123" s="715"/>
      <c r="AB123" s="715"/>
      <c r="AC123" s="715"/>
      <c r="AD123" s="715"/>
      <c r="AE123" s="715"/>
      <c r="AF123" s="715"/>
      <c r="AG123" s="715"/>
      <c r="AH123" s="715"/>
      <c r="AI123" s="715"/>
      <c r="AJ123" s="715"/>
      <c r="AK123" s="715"/>
      <c r="AL123" s="715"/>
      <c r="AM123" s="715"/>
      <c r="AN123" s="715"/>
      <c r="AO123" s="715"/>
      <c r="AP123" s="715"/>
      <c r="AQ123" s="715"/>
      <c r="AR123" s="715"/>
    </row>
    <row r="124" spans="1:44">
      <c r="A124" s="715"/>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c r="X124" s="715"/>
      <c r="Y124" s="715"/>
      <c r="Z124" s="715"/>
      <c r="AA124" s="715"/>
      <c r="AB124" s="715"/>
      <c r="AC124" s="715"/>
      <c r="AD124" s="715"/>
      <c r="AE124" s="715"/>
      <c r="AF124" s="715"/>
      <c r="AG124" s="715"/>
      <c r="AH124" s="715"/>
      <c r="AI124" s="715"/>
      <c r="AJ124" s="715"/>
      <c r="AK124" s="715"/>
      <c r="AL124" s="715"/>
      <c r="AM124" s="715"/>
      <c r="AN124" s="715"/>
      <c r="AO124" s="715"/>
      <c r="AP124" s="715"/>
      <c r="AQ124" s="715"/>
      <c r="AR124" s="715"/>
    </row>
    <row r="125" spans="1:44">
      <c r="A125" s="715"/>
      <c r="B125" s="715"/>
      <c r="C125" s="715"/>
      <c r="D125" s="715"/>
      <c r="E125" s="715"/>
      <c r="F125" s="715"/>
      <c r="G125" s="715"/>
      <c r="H125" s="715"/>
      <c r="I125" s="715"/>
      <c r="J125" s="715"/>
      <c r="K125" s="715"/>
      <c r="L125" s="715"/>
      <c r="M125" s="715"/>
      <c r="N125" s="715"/>
      <c r="O125" s="715"/>
      <c r="P125" s="715"/>
      <c r="Q125" s="715"/>
      <c r="R125" s="715"/>
      <c r="S125" s="715"/>
      <c r="T125" s="715"/>
      <c r="U125" s="715"/>
      <c r="V125" s="715"/>
      <c r="W125" s="715"/>
      <c r="X125" s="715"/>
      <c r="Y125" s="715"/>
      <c r="Z125" s="715"/>
      <c r="AA125" s="715"/>
      <c r="AB125" s="715"/>
      <c r="AC125" s="715"/>
      <c r="AD125" s="715"/>
      <c r="AE125" s="715"/>
      <c r="AF125" s="715"/>
      <c r="AG125" s="715"/>
      <c r="AH125" s="715"/>
      <c r="AI125" s="715"/>
      <c r="AJ125" s="715"/>
      <c r="AK125" s="715"/>
      <c r="AL125" s="715"/>
      <c r="AM125" s="715"/>
      <c r="AN125" s="715"/>
      <c r="AO125" s="715"/>
      <c r="AP125" s="715"/>
      <c r="AQ125" s="715"/>
      <c r="AR125" s="715"/>
    </row>
    <row r="126" spans="1:44">
      <c r="A126" s="715"/>
      <c r="B126" s="715"/>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5"/>
      <c r="Y126" s="715"/>
      <c r="Z126" s="715"/>
      <c r="AA126" s="715"/>
      <c r="AB126" s="715"/>
      <c r="AC126" s="715"/>
      <c r="AD126" s="715"/>
      <c r="AE126" s="715"/>
      <c r="AF126" s="715"/>
      <c r="AG126" s="715"/>
      <c r="AH126" s="715"/>
      <c r="AI126" s="715"/>
      <c r="AJ126" s="715"/>
      <c r="AK126" s="715"/>
      <c r="AL126" s="715"/>
      <c r="AM126" s="715"/>
      <c r="AN126" s="715"/>
      <c r="AO126" s="715"/>
      <c r="AP126" s="715"/>
      <c r="AQ126" s="715"/>
      <c r="AR126" s="715"/>
    </row>
    <row r="127" spans="1:44">
      <c r="A127" s="715"/>
      <c r="B127" s="715"/>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5"/>
      <c r="Y127" s="715"/>
      <c r="Z127" s="715"/>
      <c r="AA127" s="715"/>
      <c r="AB127" s="715"/>
      <c r="AC127" s="715"/>
      <c r="AD127" s="715"/>
      <c r="AE127" s="715"/>
      <c r="AF127" s="715"/>
      <c r="AG127" s="715"/>
      <c r="AH127" s="715"/>
      <c r="AI127" s="715"/>
      <c r="AJ127" s="715"/>
      <c r="AK127" s="715"/>
      <c r="AL127" s="715"/>
      <c r="AM127" s="715"/>
      <c r="AN127" s="715"/>
      <c r="AO127" s="715"/>
      <c r="AP127" s="715"/>
      <c r="AQ127" s="715"/>
      <c r="AR127" s="715"/>
    </row>
    <row r="128" spans="1:44">
      <c r="A128" s="715"/>
      <c r="B128" s="715"/>
      <c r="C128" s="715"/>
      <c r="D128" s="715"/>
      <c r="E128" s="715"/>
      <c r="F128" s="715"/>
      <c r="G128" s="715"/>
      <c r="H128" s="715"/>
      <c r="I128" s="715"/>
      <c r="J128" s="715"/>
      <c r="K128" s="715"/>
      <c r="L128" s="715"/>
      <c r="M128" s="715"/>
      <c r="N128" s="715"/>
      <c r="O128" s="715"/>
      <c r="P128" s="715"/>
      <c r="Q128" s="715"/>
      <c r="R128" s="715"/>
      <c r="S128" s="715"/>
      <c r="T128" s="715"/>
      <c r="U128" s="715"/>
      <c r="V128" s="715"/>
      <c r="W128" s="715"/>
      <c r="X128" s="715"/>
      <c r="Y128" s="715"/>
      <c r="Z128" s="715"/>
      <c r="AA128" s="715"/>
      <c r="AB128" s="715"/>
      <c r="AC128" s="715"/>
      <c r="AD128" s="715"/>
      <c r="AE128" s="715"/>
      <c r="AF128" s="715"/>
      <c r="AG128" s="715"/>
      <c r="AH128" s="715"/>
      <c r="AI128" s="715"/>
      <c r="AJ128" s="715"/>
      <c r="AK128" s="715"/>
      <c r="AL128" s="715"/>
      <c r="AM128" s="715"/>
      <c r="AN128" s="715"/>
      <c r="AO128" s="715"/>
      <c r="AP128" s="715"/>
      <c r="AQ128" s="715"/>
      <c r="AR128" s="715"/>
    </row>
    <row r="129" spans="1:44">
      <c r="A129" s="715"/>
      <c r="B129" s="715"/>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5"/>
      <c r="Y129" s="715"/>
      <c r="Z129" s="715"/>
      <c r="AA129" s="715"/>
      <c r="AB129" s="715"/>
      <c r="AC129" s="715"/>
      <c r="AD129" s="715"/>
      <c r="AE129" s="715"/>
      <c r="AF129" s="715"/>
      <c r="AG129" s="715"/>
      <c r="AH129" s="715"/>
      <c r="AI129" s="715"/>
      <c r="AJ129" s="715"/>
      <c r="AK129" s="715"/>
      <c r="AL129" s="715"/>
      <c r="AM129" s="715"/>
      <c r="AN129" s="715"/>
      <c r="AO129" s="715"/>
      <c r="AP129" s="715"/>
      <c r="AQ129" s="715"/>
      <c r="AR129" s="715"/>
    </row>
    <row r="130" spans="1:44">
      <c r="A130" s="715"/>
      <c r="B130" s="715"/>
      <c r="C130" s="715"/>
      <c r="D130" s="715"/>
      <c r="E130" s="715"/>
      <c r="F130" s="715"/>
      <c r="G130" s="715"/>
      <c r="H130" s="715"/>
      <c r="I130" s="715"/>
      <c r="J130" s="715"/>
      <c r="K130" s="715"/>
      <c r="L130" s="715"/>
      <c r="M130" s="715"/>
      <c r="N130" s="715"/>
      <c r="O130" s="715"/>
      <c r="P130" s="715"/>
      <c r="Q130" s="715"/>
      <c r="R130" s="715"/>
      <c r="S130" s="715"/>
      <c r="T130" s="715"/>
      <c r="U130" s="715"/>
      <c r="V130" s="715"/>
      <c r="W130" s="715"/>
      <c r="X130" s="715"/>
      <c r="Y130" s="715"/>
      <c r="Z130" s="715"/>
      <c r="AA130" s="715"/>
      <c r="AB130" s="715"/>
      <c r="AC130" s="715"/>
      <c r="AD130" s="715"/>
      <c r="AE130" s="715"/>
      <c r="AF130" s="715"/>
      <c r="AG130" s="715"/>
      <c r="AH130" s="715"/>
      <c r="AI130" s="715"/>
      <c r="AJ130" s="715"/>
      <c r="AK130" s="715"/>
      <c r="AL130" s="715"/>
      <c r="AM130" s="715"/>
      <c r="AN130" s="715"/>
      <c r="AO130" s="715"/>
      <c r="AP130" s="715"/>
      <c r="AQ130" s="715"/>
      <c r="AR130" s="715"/>
    </row>
    <row r="131" spans="1:44">
      <c r="A131" s="715"/>
      <c r="B131" s="715"/>
      <c r="C131" s="715"/>
      <c r="D131" s="715"/>
      <c r="E131" s="715"/>
      <c r="F131" s="715"/>
      <c r="G131" s="715"/>
      <c r="H131" s="715"/>
      <c r="I131" s="715"/>
      <c r="J131" s="715"/>
      <c r="K131" s="715"/>
      <c r="L131" s="715"/>
      <c r="M131" s="715"/>
      <c r="N131" s="715"/>
      <c r="O131" s="715"/>
      <c r="P131" s="715"/>
      <c r="Q131" s="715"/>
      <c r="R131" s="715"/>
      <c r="S131" s="715"/>
      <c r="T131" s="715"/>
      <c r="U131" s="715"/>
      <c r="V131" s="715"/>
      <c r="W131" s="715"/>
      <c r="X131" s="715"/>
      <c r="Y131" s="715"/>
      <c r="Z131" s="715"/>
      <c r="AA131" s="715"/>
      <c r="AB131" s="715"/>
      <c r="AC131" s="715"/>
      <c r="AD131" s="715"/>
      <c r="AE131" s="715"/>
      <c r="AF131" s="715"/>
      <c r="AG131" s="715"/>
      <c r="AH131" s="715"/>
      <c r="AI131" s="715"/>
      <c r="AJ131" s="715"/>
      <c r="AK131" s="715"/>
      <c r="AL131" s="715"/>
      <c r="AM131" s="715"/>
      <c r="AN131" s="715"/>
      <c r="AO131" s="715"/>
      <c r="AP131" s="715"/>
      <c r="AQ131" s="715"/>
      <c r="AR131" s="715"/>
    </row>
    <row r="132" spans="1:44">
      <c r="A132" s="715"/>
      <c r="B132" s="715"/>
      <c r="C132" s="715"/>
      <c r="D132" s="715"/>
      <c r="E132" s="715"/>
      <c r="F132" s="715"/>
      <c r="G132" s="715"/>
      <c r="H132" s="715"/>
      <c r="I132" s="715"/>
      <c r="J132" s="715"/>
      <c r="K132" s="715"/>
      <c r="L132" s="715"/>
      <c r="M132" s="715"/>
      <c r="N132" s="715"/>
      <c r="O132" s="715"/>
      <c r="P132" s="715"/>
      <c r="Q132" s="715"/>
      <c r="R132" s="715"/>
      <c r="S132" s="715"/>
      <c r="T132" s="715"/>
      <c r="U132" s="715"/>
      <c r="V132" s="715"/>
      <c r="W132" s="715"/>
      <c r="X132" s="715"/>
      <c r="Y132" s="715"/>
      <c r="Z132" s="715"/>
      <c r="AA132" s="715"/>
      <c r="AB132" s="715"/>
      <c r="AC132" s="715"/>
      <c r="AD132" s="715"/>
      <c r="AE132" s="715"/>
      <c r="AF132" s="715"/>
      <c r="AG132" s="715"/>
      <c r="AH132" s="715"/>
      <c r="AI132" s="715"/>
      <c r="AJ132" s="715"/>
      <c r="AK132" s="715"/>
      <c r="AL132" s="715"/>
      <c r="AM132" s="715"/>
      <c r="AN132" s="715"/>
      <c r="AO132" s="715"/>
      <c r="AP132" s="715"/>
      <c r="AQ132" s="715"/>
      <c r="AR132" s="715"/>
    </row>
    <row r="133" spans="1:44">
      <c r="A133" s="715"/>
      <c r="B133" s="715"/>
      <c r="C133" s="715"/>
      <c r="D133" s="715"/>
      <c r="E133" s="715"/>
      <c r="F133" s="715"/>
      <c r="G133" s="715"/>
      <c r="H133" s="715"/>
      <c r="I133" s="715"/>
      <c r="J133" s="715"/>
      <c r="K133" s="715"/>
      <c r="L133" s="715"/>
      <c r="M133" s="715"/>
      <c r="N133" s="715"/>
      <c r="O133" s="715"/>
      <c r="P133" s="715"/>
      <c r="Q133" s="715"/>
      <c r="R133" s="715"/>
      <c r="S133" s="715"/>
      <c r="T133" s="715"/>
      <c r="U133" s="715"/>
      <c r="V133" s="715"/>
      <c r="W133" s="715"/>
      <c r="X133" s="715"/>
      <c r="Y133" s="715"/>
      <c r="Z133" s="715"/>
      <c r="AA133" s="715"/>
      <c r="AB133" s="715"/>
      <c r="AC133" s="715"/>
      <c r="AD133" s="715"/>
      <c r="AE133" s="715"/>
      <c r="AF133" s="715"/>
      <c r="AG133" s="715"/>
      <c r="AH133" s="715"/>
      <c r="AI133" s="715"/>
      <c r="AJ133" s="715"/>
      <c r="AK133" s="715"/>
      <c r="AL133" s="715"/>
      <c r="AM133" s="715"/>
      <c r="AN133" s="715"/>
      <c r="AO133" s="715"/>
      <c r="AP133" s="715"/>
      <c r="AQ133" s="715"/>
      <c r="AR133" s="715"/>
    </row>
    <row r="134" spans="1:44">
      <c r="A134" s="715"/>
      <c r="B134" s="715"/>
      <c r="C134" s="715"/>
      <c r="D134" s="715"/>
      <c r="E134" s="715"/>
      <c r="F134" s="715"/>
      <c r="G134" s="715"/>
      <c r="H134" s="715"/>
      <c r="I134" s="715"/>
      <c r="J134" s="715"/>
      <c r="K134" s="715"/>
      <c r="L134" s="715"/>
      <c r="M134" s="715"/>
      <c r="N134" s="715"/>
      <c r="O134" s="715"/>
      <c r="P134" s="715"/>
      <c r="Q134" s="715"/>
      <c r="R134" s="715"/>
      <c r="S134" s="715"/>
      <c r="T134" s="715"/>
      <c r="U134" s="715"/>
      <c r="V134" s="715"/>
      <c r="W134" s="715"/>
      <c r="X134" s="715"/>
      <c r="Y134" s="715"/>
      <c r="Z134" s="715"/>
      <c r="AA134" s="715"/>
      <c r="AB134" s="715"/>
      <c r="AC134" s="715"/>
      <c r="AD134" s="715"/>
      <c r="AE134" s="715"/>
      <c r="AF134" s="715"/>
      <c r="AG134" s="715"/>
      <c r="AH134" s="715"/>
      <c r="AI134" s="715"/>
      <c r="AJ134" s="715"/>
      <c r="AK134" s="715"/>
      <c r="AL134" s="715"/>
      <c r="AM134" s="715"/>
      <c r="AN134" s="715"/>
      <c r="AO134" s="715"/>
      <c r="AP134" s="715"/>
      <c r="AQ134" s="715"/>
      <c r="AR134" s="715"/>
    </row>
    <row r="135" spans="1:44">
      <c r="A135" s="715"/>
      <c r="B135" s="715"/>
      <c r="C135" s="715"/>
      <c r="D135" s="715"/>
      <c r="E135" s="715"/>
      <c r="F135" s="715"/>
      <c r="G135" s="715"/>
      <c r="H135" s="715"/>
      <c r="I135" s="715"/>
      <c r="J135" s="715"/>
      <c r="K135" s="715"/>
      <c r="L135" s="715"/>
      <c r="M135" s="715"/>
      <c r="N135" s="715"/>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5"/>
      <c r="AJ135" s="715"/>
      <c r="AK135" s="715"/>
      <c r="AL135" s="715"/>
      <c r="AM135" s="715"/>
      <c r="AN135" s="715"/>
      <c r="AO135" s="715"/>
      <c r="AP135" s="715"/>
      <c r="AQ135" s="715"/>
      <c r="AR135" s="715"/>
    </row>
    <row r="136" spans="1:44">
      <c r="A136" s="715"/>
      <c r="B136" s="715"/>
      <c r="C136" s="715"/>
      <c r="D136" s="715"/>
      <c r="E136" s="715"/>
      <c r="F136" s="715"/>
      <c r="G136" s="715"/>
      <c r="H136" s="715"/>
      <c r="I136" s="715"/>
      <c r="J136" s="715"/>
      <c r="K136" s="715"/>
      <c r="L136" s="715"/>
      <c r="M136" s="715"/>
      <c r="N136" s="715"/>
      <c r="O136" s="715"/>
      <c r="P136" s="715"/>
      <c r="Q136" s="715"/>
      <c r="R136" s="715"/>
      <c r="S136" s="715"/>
      <c r="T136" s="715"/>
      <c r="U136" s="715"/>
      <c r="V136" s="715"/>
      <c r="W136" s="715"/>
      <c r="X136" s="715"/>
      <c r="Y136" s="715"/>
      <c r="Z136" s="715"/>
      <c r="AA136" s="715"/>
      <c r="AB136" s="715"/>
      <c r="AC136" s="715"/>
      <c r="AD136" s="715"/>
      <c r="AE136" s="715"/>
      <c r="AF136" s="715"/>
      <c r="AG136" s="715"/>
      <c r="AH136" s="715"/>
      <c r="AI136" s="715"/>
      <c r="AJ136" s="715"/>
      <c r="AK136" s="715"/>
      <c r="AL136" s="715"/>
      <c r="AM136" s="715"/>
      <c r="AN136" s="715"/>
      <c r="AO136" s="715"/>
      <c r="AP136" s="715"/>
      <c r="AQ136" s="715"/>
      <c r="AR136" s="715"/>
    </row>
    <row r="137" spans="1:44">
      <c r="A137" s="715"/>
      <c r="B137" s="715"/>
      <c r="C137" s="715"/>
      <c r="D137" s="715"/>
      <c r="E137" s="715"/>
      <c r="F137" s="715"/>
      <c r="G137" s="715"/>
      <c r="H137" s="715"/>
      <c r="I137" s="715"/>
      <c r="J137" s="715"/>
      <c r="K137" s="715"/>
      <c r="L137" s="715"/>
      <c r="M137" s="715"/>
      <c r="N137" s="715"/>
      <c r="O137" s="715"/>
      <c r="P137" s="715"/>
      <c r="Q137" s="715"/>
      <c r="R137" s="715"/>
      <c r="S137" s="715"/>
      <c r="T137" s="715"/>
      <c r="U137" s="715"/>
      <c r="V137" s="715"/>
      <c r="W137" s="715"/>
      <c r="X137" s="715"/>
      <c r="Y137" s="715"/>
      <c r="Z137" s="715"/>
      <c r="AA137" s="715"/>
      <c r="AB137" s="715"/>
      <c r="AC137" s="715"/>
      <c r="AD137" s="715"/>
      <c r="AE137" s="715"/>
      <c r="AF137" s="715"/>
      <c r="AG137" s="715"/>
      <c r="AH137" s="715"/>
      <c r="AI137" s="715"/>
      <c r="AJ137" s="715"/>
      <c r="AK137" s="715"/>
      <c r="AL137" s="715"/>
      <c r="AM137" s="715"/>
      <c r="AN137" s="715"/>
      <c r="AO137" s="715"/>
      <c r="AP137" s="715"/>
      <c r="AQ137" s="715"/>
      <c r="AR137" s="715"/>
    </row>
    <row r="138" spans="1:44">
      <c r="A138" s="715"/>
      <c r="B138" s="715"/>
      <c r="C138" s="715"/>
      <c r="D138" s="715"/>
      <c r="E138" s="715"/>
      <c r="F138" s="715"/>
      <c r="G138" s="715"/>
      <c r="H138" s="715"/>
      <c r="I138" s="715"/>
      <c r="J138" s="715"/>
      <c r="K138" s="715"/>
      <c r="L138" s="715"/>
      <c r="M138" s="715"/>
      <c r="N138" s="715"/>
      <c r="O138" s="715"/>
      <c r="P138" s="715"/>
      <c r="Q138" s="715"/>
      <c r="R138" s="715"/>
      <c r="S138" s="715"/>
      <c r="T138" s="715"/>
      <c r="U138" s="715"/>
      <c r="V138" s="715"/>
      <c r="W138" s="715"/>
      <c r="X138" s="715"/>
      <c r="Y138" s="715"/>
      <c r="Z138" s="715"/>
      <c r="AA138" s="715"/>
      <c r="AB138" s="715"/>
      <c r="AC138" s="715"/>
      <c r="AD138" s="715"/>
      <c r="AE138" s="715"/>
      <c r="AF138" s="715"/>
      <c r="AG138" s="715"/>
      <c r="AH138" s="715"/>
      <c r="AI138" s="715"/>
      <c r="AJ138" s="715"/>
      <c r="AK138" s="715"/>
      <c r="AL138" s="715"/>
      <c r="AM138" s="715"/>
      <c r="AN138" s="715"/>
      <c r="AO138" s="715"/>
      <c r="AP138" s="715"/>
      <c r="AQ138" s="715"/>
      <c r="AR138" s="715"/>
    </row>
    <row r="139" spans="1:44">
      <c r="A139" s="715"/>
      <c r="B139" s="715"/>
      <c r="C139" s="715"/>
      <c r="D139" s="715"/>
      <c r="E139" s="715"/>
      <c r="F139" s="715"/>
      <c r="G139" s="715"/>
      <c r="H139" s="715"/>
      <c r="I139" s="715"/>
      <c r="J139" s="715"/>
      <c r="K139" s="715"/>
      <c r="L139" s="715"/>
      <c r="M139" s="715"/>
      <c r="N139" s="715"/>
      <c r="O139" s="715"/>
      <c r="P139" s="715"/>
      <c r="Q139" s="715"/>
      <c r="R139" s="715"/>
      <c r="S139" s="715"/>
      <c r="T139" s="715"/>
      <c r="U139" s="715"/>
      <c r="V139" s="715"/>
      <c r="W139" s="715"/>
      <c r="X139" s="715"/>
      <c r="Y139" s="715"/>
      <c r="Z139" s="715"/>
      <c r="AA139" s="715"/>
      <c r="AB139" s="715"/>
      <c r="AC139" s="715"/>
      <c r="AD139" s="715"/>
      <c r="AE139" s="715"/>
      <c r="AF139" s="715"/>
      <c r="AG139" s="715"/>
      <c r="AH139" s="715"/>
      <c r="AI139" s="715"/>
      <c r="AJ139" s="715"/>
      <c r="AK139" s="715"/>
      <c r="AL139" s="715"/>
      <c r="AM139" s="715"/>
      <c r="AN139" s="715"/>
      <c r="AO139" s="715"/>
      <c r="AP139" s="715"/>
      <c r="AQ139" s="715"/>
      <c r="AR139" s="715"/>
    </row>
    <row r="140" spans="1:44">
      <c r="A140" s="715"/>
      <c r="B140" s="715"/>
      <c r="C140" s="715"/>
      <c r="D140" s="715"/>
      <c r="E140" s="715"/>
      <c r="F140" s="715"/>
      <c r="G140" s="715"/>
      <c r="H140" s="715"/>
      <c r="I140" s="715"/>
      <c r="J140" s="715"/>
      <c r="K140" s="715"/>
      <c r="L140" s="715"/>
      <c r="M140" s="715"/>
      <c r="N140" s="715"/>
      <c r="O140" s="715"/>
      <c r="P140" s="715"/>
      <c r="Q140" s="715"/>
      <c r="R140" s="715"/>
      <c r="S140" s="715"/>
      <c r="T140" s="715"/>
      <c r="U140" s="715"/>
      <c r="V140" s="715"/>
      <c r="W140" s="715"/>
      <c r="X140" s="715"/>
      <c r="Y140" s="715"/>
      <c r="Z140" s="715"/>
      <c r="AA140" s="715"/>
      <c r="AB140" s="715"/>
      <c r="AC140" s="715"/>
      <c r="AD140" s="715"/>
      <c r="AE140" s="715"/>
      <c r="AF140" s="715"/>
      <c r="AG140" s="715"/>
      <c r="AH140" s="715"/>
      <c r="AI140" s="715"/>
      <c r="AJ140" s="715"/>
      <c r="AK140" s="715"/>
      <c r="AL140" s="715"/>
      <c r="AM140" s="715"/>
      <c r="AN140" s="715"/>
      <c r="AO140" s="715"/>
      <c r="AP140" s="715"/>
      <c r="AQ140" s="715"/>
      <c r="AR140" s="715"/>
    </row>
    <row r="141" spans="1:44">
      <c r="A141" s="715"/>
      <c r="B141" s="715"/>
      <c r="C141" s="715"/>
      <c r="D141" s="715"/>
      <c r="E141" s="715"/>
      <c r="F141" s="715"/>
      <c r="G141" s="715"/>
      <c r="H141" s="715"/>
      <c r="I141" s="715"/>
      <c r="J141" s="715"/>
      <c r="K141" s="715"/>
      <c r="L141" s="715"/>
      <c r="M141" s="715"/>
      <c r="N141" s="715"/>
      <c r="O141" s="715"/>
      <c r="P141" s="715"/>
      <c r="Q141" s="715"/>
      <c r="R141" s="715"/>
      <c r="S141" s="715"/>
      <c r="T141" s="715"/>
      <c r="U141" s="715"/>
      <c r="V141" s="715"/>
      <c r="W141" s="715"/>
      <c r="X141" s="715"/>
      <c r="Y141" s="715"/>
      <c r="Z141" s="715"/>
      <c r="AA141" s="715"/>
      <c r="AB141" s="715"/>
      <c r="AC141" s="715"/>
      <c r="AD141" s="715"/>
      <c r="AE141" s="715"/>
      <c r="AF141" s="715"/>
      <c r="AG141" s="715"/>
      <c r="AH141" s="715"/>
      <c r="AI141" s="715"/>
      <c r="AJ141" s="715"/>
      <c r="AK141" s="715"/>
      <c r="AL141" s="715"/>
      <c r="AM141" s="715"/>
      <c r="AN141" s="715"/>
      <c r="AO141" s="715"/>
      <c r="AP141" s="715"/>
      <c r="AQ141" s="715"/>
      <c r="AR141" s="715"/>
    </row>
    <row r="142" spans="1:44">
      <c r="A142" s="715"/>
      <c r="B142" s="715"/>
      <c r="C142" s="715"/>
      <c r="D142" s="715"/>
      <c r="E142" s="715"/>
      <c r="F142" s="715"/>
      <c r="G142" s="715"/>
      <c r="H142" s="715"/>
      <c r="I142" s="715"/>
      <c r="J142" s="715"/>
      <c r="K142" s="715"/>
      <c r="L142" s="715"/>
      <c r="M142" s="715"/>
      <c r="N142" s="715"/>
      <c r="O142" s="715"/>
      <c r="P142" s="715"/>
      <c r="Q142" s="715"/>
      <c r="R142" s="715"/>
      <c r="S142" s="715"/>
      <c r="T142" s="715"/>
      <c r="U142" s="715"/>
      <c r="V142" s="715"/>
      <c r="W142" s="715"/>
      <c r="X142" s="715"/>
      <c r="Y142" s="715"/>
      <c r="Z142" s="715"/>
      <c r="AA142" s="715"/>
      <c r="AB142" s="715"/>
      <c r="AC142" s="715"/>
      <c r="AD142" s="715"/>
      <c r="AE142" s="715"/>
      <c r="AF142" s="715"/>
      <c r="AG142" s="715"/>
      <c r="AH142" s="715"/>
      <c r="AI142" s="715"/>
      <c r="AJ142" s="715"/>
      <c r="AK142" s="715"/>
      <c r="AL142" s="715"/>
      <c r="AM142" s="715"/>
      <c r="AN142" s="715"/>
      <c r="AO142" s="715"/>
      <c r="AP142" s="715"/>
      <c r="AQ142" s="715"/>
      <c r="AR142" s="715"/>
    </row>
    <row r="143" spans="1:44">
      <c r="A143" s="715"/>
      <c r="B143" s="715"/>
      <c r="C143" s="715"/>
      <c r="D143" s="715"/>
      <c r="E143" s="715"/>
      <c r="F143" s="715"/>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c r="AJ143" s="715"/>
      <c r="AK143" s="715"/>
      <c r="AL143" s="715"/>
      <c r="AM143" s="715"/>
      <c r="AN143" s="715"/>
      <c r="AO143" s="715"/>
      <c r="AP143" s="715"/>
      <c r="AQ143" s="715"/>
      <c r="AR143" s="715"/>
    </row>
    <row r="144" spans="1:44">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c r="AJ144" s="715"/>
      <c r="AK144" s="715"/>
      <c r="AL144" s="715"/>
      <c r="AM144" s="715"/>
      <c r="AN144" s="715"/>
      <c r="AO144" s="715"/>
      <c r="AP144" s="715"/>
      <c r="AQ144" s="715"/>
      <c r="AR144" s="715"/>
    </row>
    <row r="145" spans="1:44">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c r="AJ145" s="715"/>
      <c r="AK145" s="715"/>
      <c r="AL145" s="715"/>
      <c r="AM145" s="715"/>
      <c r="AN145" s="715"/>
      <c r="AO145" s="715"/>
      <c r="AP145" s="715"/>
      <c r="AQ145" s="715"/>
      <c r="AR145" s="715"/>
    </row>
    <row r="146" spans="1:44">
      <c r="A146" s="715"/>
      <c r="B146" s="715"/>
      <c r="C146" s="715"/>
      <c r="D146" s="715"/>
      <c r="E146" s="715"/>
      <c r="F146" s="715"/>
      <c r="G146" s="715"/>
      <c r="H146" s="715"/>
      <c r="I146" s="715"/>
      <c r="J146" s="715"/>
      <c r="K146" s="715"/>
      <c r="L146" s="715"/>
      <c r="M146" s="715"/>
      <c r="N146" s="715"/>
      <c r="O146" s="715"/>
      <c r="P146" s="715"/>
      <c r="Q146" s="715"/>
      <c r="R146" s="715"/>
      <c r="S146" s="715"/>
      <c r="T146" s="715"/>
      <c r="U146" s="715"/>
      <c r="V146" s="715"/>
      <c r="W146" s="715"/>
      <c r="X146" s="715"/>
      <c r="Y146" s="715"/>
      <c r="Z146" s="715"/>
      <c r="AA146" s="715"/>
      <c r="AB146" s="715"/>
      <c r="AC146" s="715"/>
      <c r="AD146" s="715"/>
      <c r="AE146" s="715"/>
      <c r="AF146" s="715"/>
      <c r="AG146" s="715"/>
      <c r="AH146" s="715"/>
      <c r="AI146" s="715"/>
      <c r="AJ146" s="715"/>
      <c r="AK146" s="715"/>
      <c r="AL146" s="715"/>
      <c r="AM146" s="715"/>
      <c r="AN146" s="715"/>
      <c r="AO146" s="715"/>
      <c r="AP146" s="715"/>
      <c r="AQ146" s="715"/>
      <c r="AR146" s="715"/>
    </row>
    <row r="147" spans="1:44">
      <c r="A147" s="715"/>
      <c r="B147" s="715"/>
      <c r="C147" s="715"/>
      <c r="D147" s="715"/>
      <c r="E147" s="715"/>
      <c r="F147" s="715"/>
      <c r="G147" s="715"/>
      <c r="H147" s="715"/>
      <c r="I147" s="715"/>
      <c r="J147" s="715"/>
      <c r="K147" s="715"/>
      <c r="L147" s="715"/>
      <c r="M147" s="715"/>
      <c r="N147" s="715"/>
      <c r="O147" s="715"/>
      <c r="P147" s="715"/>
      <c r="Q147" s="715"/>
      <c r="R147" s="715"/>
      <c r="S147" s="715"/>
      <c r="T147" s="715"/>
      <c r="U147" s="715"/>
      <c r="V147" s="715"/>
      <c r="W147" s="715"/>
      <c r="X147" s="715"/>
      <c r="Y147" s="715"/>
      <c r="Z147" s="715"/>
      <c r="AA147" s="715"/>
      <c r="AB147" s="715"/>
      <c r="AC147" s="715"/>
      <c r="AD147" s="715"/>
      <c r="AE147" s="715"/>
      <c r="AF147" s="715"/>
      <c r="AG147" s="715"/>
      <c r="AH147" s="715"/>
      <c r="AI147" s="715"/>
      <c r="AJ147" s="715"/>
      <c r="AK147" s="715"/>
      <c r="AL147" s="715"/>
      <c r="AM147" s="715"/>
      <c r="AN147" s="715"/>
      <c r="AO147" s="715"/>
      <c r="AP147" s="715"/>
      <c r="AQ147" s="715"/>
      <c r="AR147" s="715"/>
    </row>
    <row r="148" spans="1:44">
      <c r="A148" s="715"/>
      <c r="B148" s="715"/>
      <c r="C148" s="715"/>
      <c r="D148" s="715"/>
      <c r="E148" s="715"/>
      <c r="F148" s="715"/>
      <c r="G148" s="715"/>
      <c r="H148" s="715"/>
      <c r="I148" s="715"/>
      <c r="J148" s="715"/>
      <c r="K148" s="715"/>
      <c r="L148" s="715"/>
      <c r="M148" s="715"/>
      <c r="N148" s="715"/>
      <c r="O148" s="715"/>
      <c r="P148" s="715"/>
      <c r="Q148" s="715"/>
      <c r="R148" s="715"/>
      <c r="S148" s="715"/>
      <c r="T148" s="715"/>
      <c r="U148" s="715"/>
      <c r="V148" s="715"/>
      <c r="W148" s="715"/>
      <c r="X148" s="715"/>
      <c r="Y148" s="715"/>
      <c r="Z148" s="715"/>
      <c r="AA148" s="715"/>
      <c r="AB148" s="715"/>
      <c r="AC148" s="715"/>
      <c r="AD148" s="715"/>
      <c r="AE148" s="715"/>
      <c r="AF148" s="715"/>
      <c r="AG148" s="715"/>
      <c r="AH148" s="715"/>
      <c r="AI148" s="715"/>
      <c r="AJ148" s="715"/>
      <c r="AK148" s="715"/>
      <c r="AL148" s="715"/>
      <c r="AM148" s="715"/>
      <c r="AN148" s="715"/>
      <c r="AO148" s="715"/>
      <c r="AP148" s="715"/>
      <c r="AQ148" s="715"/>
      <c r="AR148" s="715"/>
    </row>
    <row r="149" spans="1:44">
      <c r="A149" s="715"/>
      <c r="B149" s="715"/>
      <c r="C149" s="715"/>
      <c r="D149" s="715"/>
      <c r="E149" s="715"/>
      <c r="F149" s="715"/>
      <c r="G149" s="715"/>
      <c r="H149" s="715"/>
      <c r="I149" s="715"/>
      <c r="J149" s="715"/>
      <c r="K149" s="715"/>
      <c r="L149" s="715"/>
      <c r="M149" s="715"/>
      <c r="N149" s="715"/>
      <c r="O149" s="715"/>
      <c r="P149" s="715"/>
      <c r="Q149" s="715"/>
      <c r="R149" s="715"/>
      <c r="S149" s="715"/>
      <c r="T149" s="715"/>
      <c r="U149" s="715"/>
      <c r="V149" s="715"/>
      <c r="W149" s="715"/>
      <c r="X149" s="715"/>
      <c r="Y149" s="715"/>
      <c r="Z149" s="715"/>
      <c r="AA149" s="715"/>
      <c r="AB149" s="715"/>
      <c r="AC149" s="715"/>
      <c r="AD149" s="715"/>
      <c r="AE149" s="715"/>
      <c r="AF149" s="715"/>
      <c r="AG149" s="715"/>
      <c r="AH149" s="715"/>
      <c r="AI149" s="715"/>
      <c r="AJ149" s="715"/>
      <c r="AK149" s="715"/>
      <c r="AL149" s="715"/>
      <c r="AM149" s="715"/>
      <c r="AN149" s="715"/>
      <c r="AO149" s="715"/>
      <c r="AP149" s="715"/>
      <c r="AQ149" s="715"/>
      <c r="AR149" s="715"/>
    </row>
    <row r="150" spans="1:44">
      <c r="A150" s="715"/>
      <c r="B150" s="715"/>
      <c r="C150" s="715"/>
      <c r="D150" s="715"/>
      <c r="E150" s="715"/>
      <c r="F150" s="715"/>
      <c r="G150" s="715"/>
      <c r="H150" s="715"/>
      <c r="I150" s="715"/>
      <c r="J150" s="715"/>
      <c r="K150" s="715"/>
      <c r="L150" s="715"/>
      <c r="M150" s="715"/>
      <c r="N150" s="715"/>
      <c r="O150" s="715"/>
      <c r="P150" s="715"/>
      <c r="Q150" s="715"/>
      <c r="R150" s="715"/>
      <c r="S150" s="715"/>
      <c r="T150" s="715"/>
      <c r="U150" s="715"/>
      <c r="V150" s="715"/>
      <c r="W150" s="715"/>
      <c r="X150" s="715"/>
      <c r="Y150" s="715"/>
      <c r="Z150" s="715"/>
      <c r="AA150" s="715"/>
      <c r="AB150" s="715"/>
      <c r="AC150" s="715"/>
      <c r="AD150" s="715"/>
      <c r="AE150" s="715"/>
      <c r="AF150" s="715"/>
      <c r="AG150" s="715"/>
      <c r="AH150" s="715"/>
      <c r="AI150" s="715"/>
      <c r="AJ150" s="715"/>
      <c r="AK150" s="715"/>
      <c r="AL150" s="715"/>
      <c r="AM150" s="715"/>
      <c r="AN150" s="715"/>
      <c r="AO150" s="715"/>
      <c r="AP150" s="715"/>
      <c r="AQ150" s="715"/>
      <c r="AR150" s="715"/>
    </row>
    <row r="151" spans="1:44">
      <c r="A151" s="715"/>
      <c r="B151" s="715"/>
      <c r="C151" s="715"/>
      <c r="D151" s="715"/>
      <c r="E151" s="715"/>
      <c r="F151" s="715"/>
      <c r="G151" s="715"/>
      <c r="H151" s="715"/>
      <c r="I151" s="715"/>
      <c r="J151" s="715"/>
      <c r="K151" s="715"/>
      <c r="L151" s="715"/>
      <c r="M151" s="715"/>
      <c r="N151" s="715"/>
      <c r="O151" s="715"/>
      <c r="P151" s="715"/>
      <c r="Q151" s="715"/>
      <c r="R151" s="715"/>
      <c r="S151" s="715"/>
      <c r="T151" s="715"/>
      <c r="U151" s="715"/>
      <c r="V151" s="715"/>
      <c r="W151" s="715"/>
      <c r="X151" s="715"/>
      <c r="Y151" s="715"/>
      <c r="Z151" s="715"/>
      <c r="AA151" s="715"/>
      <c r="AB151" s="715"/>
      <c r="AC151" s="715"/>
      <c r="AD151" s="715"/>
      <c r="AE151" s="715"/>
      <c r="AF151" s="715"/>
      <c r="AG151" s="715"/>
      <c r="AH151" s="715"/>
      <c r="AI151" s="715"/>
      <c r="AJ151" s="715"/>
      <c r="AK151" s="715"/>
      <c r="AL151" s="715"/>
      <c r="AM151" s="715"/>
      <c r="AN151" s="715"/>
      <c r="AO151" s="715"/>
      <c r="AP151" s="715"/>
      <c r="AQ151" s="715"/>
      <c r="AR151" s="715"/>
    </row>
    <row r="152" spans="1:44">
      <c r="A152" s="715"/>
      <c r="B152" s="715"/>
      <c r="C152" s="715"/>
      <c r="D152" s="715"/>
      <c r="E152" s="715"/>
      <c r="F152" s="715"/>
      <c r="G152" s="715"/>
      <c r="H152" s="715"/>
      <c r="I152" s="715"/>
      <c r="J152" s="715"/>
      <c r="K152" s="715"/>
      <c r="L152" s="715"/>
      <c r="M152" s="715"/>
      <c r="N152" s="715"/>
      <c r="O152" s="715"/>
      <c r="P152" s="715"/>
      <c r="Q152" s="715"/>
      <c r="R152" s="715"/>
      <c r="S152" s="715"/>
      <c r="T152" s="715"/>
      <c r="U152" s="715"/>
      <c r="V152" s="715"/>
      <c r="W152" s="715"/>
      <c r="X152" s="715"/>
      <c r="Y152" s="715"/>
      <c r="Z152" s="715"/>
      <c r="AA152" s="715"/>
      <c r="AB152" s="715"/>
      <c r="AC152" s="715"/>
      <c r="AD152" s="715"/>
      <c r="AE152" s="715"/>
      <c r="AF152" s="715"/>
      <c r="AG152" s="715"/>
      <c r="AH152" s="715"/>
      <c r="AI152" s="715"/>
      <c r="AJ152" s="715"/>
      <c r="AK152" s="715"/>
      <c r="AL152" s="715"/>
      <c r="AM152" s="715"/>
      <c r="AN152" s="715"/>
      <c r="AO152" s="715"/>
      <c r="AP152" s="715"/>
      <c r="AQ152" s="715"/>
      <c r="AR152" s="715"/>
    </row>
    <row r="153" spans="1:44">
      <c r="A153" s="715"/>
      <c r="B153" s="715"/>
      <c r="C153" s="715"/>
      <c r="D153" s="715"/>
      <c r="E153" s="715"/>
      <c r="F153" s="715"/>
      <c r="G153" s="715"/>
      <c r="H153" s="715"/>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c r="AE153" s="715"/>
      <c r="AF153" s="715"/>
      <c r="AG153" s="715"/>
      <c r="AH153" s="715"/>
      <c r="AI153" s="715"/>
      <c r="AJ153" s="715"/>
      <c r="AK153" s="715"/>
      <c r="AL153" s="715"/>
      <c r="AM153" s="715"/>
      <c r="AN153" s="715"/>
      <c r="AO153" s="715"/>
      <c r="AP153" s="715"/>
      <c r="AQ153" s="715"/>
      <c r="AR153" s="715"/>
    </row>
    <row r="154" spans="1:44">
      <c r="A154" s="715"/>
      <c r="B154" s="715"/>
      <c r="C154" s="715"/>
      <c r="D154" s="715"/>
      <c r="E154" s="715"/>
      <c r="F154" s="715"/>
      <c r="G154" s="715"/>
      <c r="H154" s="715"/>
      <c r="I154" s="715"/>
      <c r="J154" s="715"/>
      <c r="K154" s="715"/>
      <c r="L154" s="715"/>
      <c r="M154" s="715"/>
      <c r="N154" s="715"/>
      <c r="O154" s="715"/>
      <c r="P154" s="715"/>
      <c r="Q154" s="715"/>
      <c r="R154" s="715"/>
      <c r="S154" s="715"/>
      <c r="T154" s="715"/>
      <c r="U154" s="715"/>
      <c r="V154" s="715"/>
      <c r="W154" s="715"/>
      <c r="X154" s="715"/>
      <c r="Y154" s="715"/>
      <c r="Z154" s="715"/>
      <c r="AA154" s="715"/>
      <c r="AB154" s="715"/>
      <c r="AC154" s="715"/>
      <c r="AD154" s="715"/>
      <c r="AE154" s="715"/>
      <c r="AF154" s="715"/>
      <c r="AG154" s="715"/>
      <c r="AH154" s="715"/>
      <c r="AI154" s="715"/>
      <c r="AJ154" s="715"/>
      <c r="AK154" s="715"/>
      <c r="AL154" s="715"/>
      <c r="AM154" s="715"/>
      <c r="AN154" s="715"/>
      <c r="AO154" s="715"/>
      <c r="AP154" s="715"/>
      <c r="AQ154" s="715"/>
      <c r="AR154" s="715"/>
    </row>
    <row r="155" spans="1:44">
      <c r="A155" s="715"/>
      <c r="B155" s="715"/>
      <c r="C155" s="715"/>
      <c r="D155" s="715"/>
      <c r="E155" s="715"/>
      <c r="F155" s="715"/>
      <c r="G155" s="715"/>
      <c r="H155" s="715"/>
      <c r="I155" s="715"/>
      <c r="J155" s="715"/>
      <c r="K155" s="715"/>
      <c r="L155" s="715"/>
      <c r="M155" s="715"/>
      <c r="N155" s="715"/>
      <c r="O155" s="715"/>
      <c r="P155" s="715"/>
      <c r="Q155" s="715"/>
      <c r="R155" s="715"/>
      <c r="S155" s="715"/>
      <c r="T155" s="715"/>
      <c r="U155" s="715"/>
      <c r="V155" s="715"/>
      <c r="W155" s="715"/>
      <c r="X155" s="715"/>
      <c r="Y155" s="715"/>
      <c r="Z155" s="715"/>
      <c r="AA155" s="715"/>
      <c r="AB155" s="715"/>
      <c r="AC155" s="715"/>
      <c r="AD155" s="715"/>
      <c r="AE155" s="715"/>
      <c r="AF155" s="715"/>
      <c r="AG155" s="715"/>
      <c r="AH155" s="715"/>
      <c r="AI155" s="715"/>
      <c r="AJ155" s="715"/>
      <c r="AK155" s="715"/>
      <c r="AL155" s="715"/>
      <c r="AM155" s="715"/>
      <c r="AN155" s="715"/>
      <c r="AO155" s="715"/>
      <c r="AP155" s="715"/>
      <c r="AQ155" s="715"/>
      <c r="AR155" s="715"/>
    </row>
    <row r="156" spans="1:44">
      <c r="A156" s="715"/>
      <c r="B156" s="715"/>
      <c r="C156" s="715"/>
      <c r="D156" s="715"/>
      <c r="E156" s="715"/>
      <c r="F156" s="715"/>
      <c r="G156" s="715"/>
      <c r="H156" s="715"/>
      <c r="I156" s="715"/>
      <c r="J156" s="715"/>
      <c r="K156" s="715"/>
      <c r="L156" s="715"/>
      <c r="M156" s="715"/>
      <c r="N156" s="715"/>
      <c r="O156" s="715"/>
      <c r="P156" s="715"/>
      <c r="Q156" s="715"/>
      <c r="R156" s="715"/>
      <c r="S156" s="715"/>
      <c r="T156" s="715"/>
      <c r="U156" s="715"/>
      <c r="V156" s="715"/>
      <c r="W156" s="715"/>
      <c r="X156" s="715"/>
      <c r="Y156" s="715"/>
      <c r="Z156" s="715"/>
      <c r="AA156" s="715"/>
      <c r="AB156" s="715"/>
      <c r="AC156" s="715"/>
      <c r="AD156" s="715"/>
      <c r="AE156" s="715"/>
      <c r="AF156" s="715"/>
      <c r="AG156" s="715"/>
      <c r="AH156" s="715"/>
      <c r="AI156" s="715"/>
      <c r="AJ156" s="715"/>
      <c r="AK156" s="715"/>
      <c r="AL156" s="715"/>
      <c r="AM156" s="715"/>
      <c r="AN156" s="715"/>
      <c r="AO156" s="715"/>
      <c r="AP156" s="715"/>
      <c r="AQ156" s="715"/>
      <c r="AR156" s="715"/>
    </row>
    <row r="157" spans="1:44">
      <c r="A157" s="715"/>
      <c r="B157" s="715"/>
      <c r="C157" s="715"/>
      <c r="D157" s="715"/>
      <c r="E157" s="715"/>
      <c r="F157" s="715"/>
      <c r="G157" s="715"/>
      <c r="H157" s="715"/>
      <c r="I157" s="715"/>
      <c r="J157" s="715"/>
      <c r="K157" s="715"/>
      <c r="L157" s="715"/>
      <c r="M157" s="715"/>
      <c r="N157" s="715"/>
      <c r="O157" s="715"/>
      <c r="P157" s="715"/>
      <c r="Q157" s="715"/>
      <c r="R157" s="715"/>
      <c r="S157" s="715"/>
      <c r="T157" s="715"/>
      <c r="U157" s="715"/>
      <c r="V157" s="715"/>
      <c r="W157" s="715"/>
      <c r="X157" s="715"/>
      <c r="Y157" s="715"/>
      <c r="Z157" s="715"/>
      <c r="AA157" s="715"/>
      <c r="AB157" s="715"/>
      <c r="AC157" s="715"/>
      <c r="AD157" s="715"/>
      <c r="AE157" s="715"/>
      <c r="AF157" s="715"/>
      <c r="AG157" s="715"/>
      <c r="AH157" s="715"/>
      <c r="AI157" s="715"/>
      <c r="AJ157" s="715"/>
      <c r="AK157" s="715"/>
      <c r="AL157" s="715"/>
      <c r="AM157" s="715"/>
      <c r="AN157" s="715"/>
      <c r="AO157" s="715"/>
      <c r="AP157" s="715"/>
      <c r="AQ157" s="715"/>
      <c r="AR157" s="715"/>
    </row>
    <row r="158" spans="1:44">
      <c r="A158" s="715"/>
      <c r="B158" s="715"/>
      <c r="C158" s="715"/>
      <c r="D158" s="715"/>
      <c r="E158" s="715"/>
      <c r="F158" s="715"/>
      <c r="G158" s="715"/>
      <c r="H158" s="715"/>
      <c r="I158" s="715"/>
      <c r="J158" s="715"/>
      <c r="K158" s="715"/>
      <c r="L158" s="715"/>
      <c r="M158" s="715"/>
      <c r="N158" s="715"/>
      <c r="O158" s="715"/>
      <c r="P158" s="715"/>
      <c r="Q158" s="715"/>
      <c r="R158" s="715"/>
      <c r="S158" s="715"/>
      <c r="T158" s="715"/>
      <c r="U158" s="715"/>
      <c r="V158" s="715"/>
      <c r="W158" s="715"/>
      <c r="X158" s="715"/>
      <c r="Y158" s="715"/>
      <c r="Z158" s="715"/>
      <c r="AA158" s="715"/>
      <c r="AB158" s="715"/>
      <c r="AC158" s="715"/>
      <c r="AD158" s="715"/>
      <c r="AE158" s="715"/>
      <c r="AF158" s="715"/>
      <c r="AG158" s="715"/>
      <c r="AH158" s="715"/>
      <c r="AI158" s="715"/>
      <c r="AJ158" s="715"/>
      <c r="AK158" s="715"/>
      <c r="AL158" s="715"/>
      <c r="AM158" s="715"/>
      <c r="AN158" s="715"/>
      <c r="AO158" s="715"/>
      <c r="AP158" s="715"/>
      <c r="AQ158" s="715"/>
      <c r="AR158" s="715"/>
    </row>
    <row r="159" spans="1:44">
      <c r="A159" s="715"/>
      <c r="B159" s="715"/>
      <c r="C159" s="715"/>
      <c r="D159" s="715"/>
      <c r="E159" s="715"/>
      <c r="F159" s="715"/>
      <c r="G159" s="715"/>
      <c r="H159" s="715"/>
      <c r="I159" s="715"/>
      <c r="J159" s="715"/>
      <c r="K159" s="715"/>
      <c r="L159" s="715"/>
      <c r="M159" s="715"/>
      <c r="N159" s="715"/>
      <c r="O159" s="715"/>
      <c r="P159" s="715"/>
      <c r="Q159" s="715"/>
      <c r="R159" s="715"/>
      <c r="S159" s="715"/>
      <c r="T159" s="715"/>
      <c r="U159" s="715"/>
      <c r="V159" s="715"/>
      <c r="W159" s="715"/>
      <c r="X159" s="715"/>
      <c r="Y159" s="715"/>
      <c r="Z159" s="715"/>
      <c r="AA159" s="715"/>
      <c r="AB159" s="715"/>
      <c r="AC159" s="715"/>
      <c r="AD159" s="715"/>
      <c r="AE159" s="715"/>
      <c r="AF159" s="715"/>
      <c r="AG159" s="715"/>
      <c r="AH159" s="715"/>
      <c r="AI159" s="715"/>
      <c r="AJ159" s="715"/>
      <c r="AK159" s="715"/>
      <c r="AL159" s="715"/>
      <c r="AM159" s="715"/>
      <c r="AN159" s="715"/>
      <c r="AO159" s="715"/>
      <c r="AP159" s="715"/>
      <c r="AQ159" s="715"/>
      <c r="AR159" s="715"/>
    </row>
    <row r="160" spans="1:44">
      <c r="A160" s="715"/>
      <c r="B160" s="715"/>
      <c r="C160" s="715"/>
      <c r="D160" s="715"/>
      <c r="E160" s="715"/>
      <c r="F160" s="715"/>
      <c r="G160" s="715"/>
      <c r="H160" s="715"/>
      <c r="I160" s="715"/>
      <c r="J160" s="715"/>
      <c r="K160" s="715"/>
      <c r="L160" s="715"/>
      <c r="M160" s="715"/>
      <c r="N160" s="715"/>
      <c r="O160" s="715"/>
      <c r="P160" s="715"/>
      <c r="Q160" s="715"/>
      <c r="R160" s="715"/>
      <c r="S160" s="715"/>
      <c r="T160" s="715"/>
      <c r="U160" s="715"/>
      <c r="V160" s="715"/>
      <c r="W160" s="715"/>
      <c r="X160" s="715"/>
      <c r="Y160" s="715"/>
      <c r="Z160" s="715"/>
      <c r="AA160" s="715"/>
      <c r="AB160" s="715"/>
      <c r="AC160" s="715"/>
      <c r="AD160" s="715"/>
      <c r="AE160" s="715"/>
      <c r="AF160" s="715"/>
      <c r="AG160" s="715"/>
      <c r="AH160" s="715"/>
      <c r="AI160" s="715"/>
      <c r="AJ160" s="715"/>
      <c r="AK160" s="715"/>
      <c r="AL160" s="715"/>
      <c r="AM160" s="715"/>
      <c r="AN160" s="715"/>
      <c r="AO160" s="715"/>
      <c r="AP160" s="715"/>
      <c r="AQ160" s="715"/>
      <c r="AR160" s="715"/>
    </row>
    <row r="161" spans="1:44">
      <c r="A161" s="715"/>
      <c r="B161" s="715"/>
      <c r="C161" s="715"/>
      <c r="D161" s="715"/>
      <c r="E161" s="715"/>
      <c r="F161" s="715"/>
      <c r="G161" s="715"/>
      <c r="H161" s="715"/>
      <c r="I161" s="715"/>
      <c r="J161" s="715"/>
      <c r="K161" s="715"/>
      <c r="L161" s="715"/>
      <c r="M161" s="715"/>
      <c r="N161" s="715"/>
      <c r="O161" s="715"/>
      <c r="P161" s="715"/>
      <c r="Q161" s="715"/>
      <c r="R161" s="715"/>
      <c r="S161" s="715"/>
      <c r="T161" s="715"/>
      <c r="U161" s="715"/>
      <c r="V161" s="715"/>
      <c r="W161" s="715"/>
      <c r="X161" s="715"/>
      <c r="Y161" s="715"/>
      <c r="Z161" s="715"/>
      <c r="AA161" s="715"/>
      <c r="AB161" s="715"/>
      <c r="AC161" s="715"/>
      <c r="AD161" s="715"/>
      <c r="AE161" s="715"/>
      <c r="AF161" s="715"/>
      <c r="AG161" s="715"/>
      <c r="AH161" s="715"/>
      <c r="AI161" s="715"/>
      <c r="AJ161" s="715"/>
      <c r="AK161" s="715"/>
      <c r="AL161" s="715"/>
      <c r="AM161" s="715"/>
      <c r="AN161" s="715"/>
      <c r="AO161" s="715"/>
      <c r="AP161" s="715"/>
      <c r="AQ161" s="715"/>
      <c r="AR161" s="715"/>
    </row>
    <row r="162" spans="1:44">
      <c r="A162" s="715"/>
      <c r="B162" s="715"/>
      <c r="C162" s="715"/>
      <c r="D162" s="715"/>
      <c r="E162" s="715"/>
      <c r="F162" s="715"/>
      <c r="G162" s="715"/>
      <c r="H162" s="715"/>
      <c r="I162" s="715"/>
      <c r="J162" s="715"/>
      <c r="K162" s="715"/>
      <c r="L162" s="715"/>
      <c r="M162" s="715"/>
      <c r="N162" s="715"/>
      <c r="O162" s="715"/>
      <c r="P162" s="715"/>
      <c r="Q162" s="715"/>
      <c r="R162" s="715"/>
      <c r="S162" s="715"/>
      <c r="T162" s="715"/>
      <c r="U162" s="715"/>
      <c r="V162" s="715"/>
      <c r="W162" s="715"/>
      <c r="X162" s="715"/>
      <c r="Y162" s="715"/>
      <c r="Z162" s="715"/>
      <c r="AA162" s="715"/>
      <c r="AB162" s="715"/>
      <c r="AC162" s="715"/>
      <c r="AD162" s="715"/>
      <c r="AE162" s="715"/>
      <c r="AF162" s="715"/>
      <c r="AG162" s="715"/>
      <c r="AH162" s="715"/>
      <c r="AI162" s="715"/>
      <c r="AJ162" s="715"/>
      <c r="AK162" s="715"/>
      <c r="AL162" s="715"/>
      <c r="AM162" s="715"/>
      <c r="AN162" s="715"/>
      <c r="AO162" s="715"/>
      <c r="AP162" s="715"/>
      <c r="AQ162" s="715"/>
      <c r="AR162" s="715"/>
    </row>
    <row r="163" spans="1:44">
      <c r="A163" s="715"/>
      <c r="B163" s="715"/>
      <c r="C163" s="715"/>
      <c r="D163" s="715"/>
      <c r="E163" s="715"/>
      <c r="F163" s="715"/>
      <c r="G163" s="715"/>
      <c r="H163" s="715"/>
      <c r="I163" s="715"/>
      <c r="J163" s="715"/>
      <c r="K163" s="715"/>
      <c r="L163" s="715"/>
      <c r="M163" s="715"/>
      <c r="N163" s="715"/>
      <c r="O163" s="715"/>
      <c r="P163" s="715"/>
      <c r="Q163" s="715"/>
      <c r="R163" s="715"/>
      <c r="S163" s="715"/>
      <c r="T163" s="715"/>
      <c r="U163" s="715"/>
      <c r="V163" s="715"/>
      <c r="W163" s="715"/>
      <c r="X163" s="715"/>
      <c r="Y163" s="715"/>
      <c r="Z163" s="715"/>
      <c r="AA163" s="715"/>
      <c r="AB163" s="715"/>
      <c r="AC163" s="715"/>
      <c r="AD163" s="715"/>
      <c r="AE163" s="715"/>
      <c r="AF163" s="715"/>
      <c r="AG163" s="715"/>
      <c r="AH163" s="715"/>
      <c r="AI163" s="715"/>
      <c r="AJ163" s="715"/>
      <c r="AK163" s="715"/>
      <c r="AL163" s="715"/>
      <c r="AM163" s="715"/>
      <c r="AN163" s="715"/>
      <c r="AO163" s="715"/>
      <c r="AP163" s="715"/>
      <c r="AQ163" s="715"/>
      <c r="AR163" s="715"/>
    </row>
    <row r="164" spans="1:44">
      <c r="A164" s="715"/>
      <c r="B164" s="715"/>
      <c r="C164" s="715"/>
      <c r="D164" s="715"/>
      <c r="E164" s="715"/>
      <c r="F164" s="715"/>
      <c r="G164" s="715"/>
      <c r="H164" s="715"/>
      <c r="I164" s="715"/>
      <c r="J164" s="715"/>
      <c r="K164" s="715"/>
      <c r="L164" s="715"/>
      <c r="M164" s="715"/>
      <c r="N164" s="715"/>
      <c r="O164" s="715"/>
      <c r="P164" s="715"/>
      <c r="Q164" s="715"/>
      <c r="R164" s="715"/>
      <c r="S164" s="715"/>
      <c r="T164" s="715"/>
      <c r="U164" s="715"/>
      <c r="V164" s="715"/>
      <c r="W164" s="715"/>
      <c r="X164" s="715"/>
      <c r="Y164" s="715"/>
      <c r="Z164" s="715"/>
      <c r="AA164" s="715"/>
      <c r="AB164" s="715"/>
      <c r="AC164" s="715"/>
      <c r="AD164" s="715"/>
      <c r="AE164" s="715"/>
      <c r="AF164" s="715"/>
      <c r="AG164" s="715"/>
      <c r="AH164" s="715"/>
      <c r="AI164" s="715"/>
      <c r="AJ164" s="715"/>
      <c r="AK164" s="715"/>
      <c r="AL164" s="715"/>
      <c r="AM164" s="715"/>
      <c r="AN164" s="715"/>
      <c r="AO164" s="715"/>
      <c r="AP164" s="715"/>
      <c r="AQ164" s="715"/>
      <c r="AR164" s="715"/>
    </row>
    <row r="165" spans="1:44">
      <c r="A165" s="715"/>
      <c r="B165" s="715"/>
      <c r="C165" s="715"/>
      <c r="D165" s="715"/>
      <c r="E165" s="715"/>
      <c r="F165" s="715"/>
      <c r="G165" s="715"/>
      <c r="H165" s="715"/>
      <c r="I165" s="715"/>
      <c r="J165" s="715"/>
      <c r="K165" s="715"/>
      <c r="L165" s="715"/>
      <c r="M165" s="715"/>
      <c r="N165" s="715"/>
      <c r="O165" s="715"/>
      <c r="P165" s="715"/>
      <c r="Q165" s="715"/>
      <c r="R165" s="715"/>
      <c r="S165" s="715"/>
      <c r="T165" s="715"/>
      <c r="U165" s="715"/>
      <c r="V165" s="715"/>
      <c r="W165" s="715"/>
      <c r="X165" s="715"/>
      <c r="Y165" s="715"/>
      <c r="Z165" s="715"/>
      <c r="AA165" s="715"/>
      <c r="AB165" s="715"/>
      <c r="AC165" s="715"/>
      <c r="AD165" s="715"/>
      <c r="AE165" s="715"/>
      <c r="AF165" s="715"/>
      <c r="AG165" s="715"/>
      <c r="AH165" s="715"/>
      <c r="AI165" s="715"/>
      <c r="AJ165" s="715"/>
      <c r="AK165" s="715"/>
      <c r="AL165" s="715"/>
      <c r="AM165" s="715"/>
      <c r="AN165" s="715"/>
      <c r="AO165" s="715"/>
      <c r="AP165" s="715"/>
      <c r="AQ165" s="715"/>
      <c r="AR165" s="715"/>
    </row>
    <row r="166" spans="1:44">
      <c r="A166" s="715"/>
      <c r="B166" s="715"/>
      <c r="C166" s="715"/>
      <c r="D166" s="715"/>
      <c r="E166" s="715"/>
      <c r="F166" s="715"/>
      <c r="G166" s="715"/>
      <c r="H166" s="715"/>
      <c r="I166" s="715"/>
      <c r="J166" s="715"/>
      <c r="K166" s="715"/>
      <c r="L166" s="715"/>
      <c r="M166" s="715"/>
      <c r="N166" s="715"/>
      <c r="O166" s="715"/>
      <c r="P166" s="715"/>
      <c r="Q166" s="715"/>
      <c r="R166" s="715"/>
      <c r="S166" s="715"/>
      <c r="T166" s="715"/>
      <c r="U166" s="715"/>
      <c r="V166" s="715"/>
      <c r="W166" s="715"/>
      <c r="X166" s="715"/>
      <c r="Y166" s="715"/>
      <c r="Z166" s="715"/>
      <c r="AA166" s="715"/>
      <c r="AB166" s="715"/>
      <c r="AC166" s="715"/>
      <c r="AD166" s="715"/>
      <c r="AE166" s="715"/>
      <c r="AF166" s="715"/>
      <c r="AG166" s="715"/>
      <c r="AH166" s="715"/>
      <c r="AI166" s="715"/>
      <c r="AJ166" s="715"/>
      <c r="AK166" s="715"/>
      <c r="AL166" s="715"/>
      <c r="AM166" s="715"/>
      <c r="AN166" s="715"/>
      <c r="AO166" s="715"/>
      <c r="AP166" s="715"/>
      <c r="AQ166" s="715"/>
      <c r="AR166" s="715"/>
    </row>
    <row r="167" spans="1:44">
      <c r="A167" s="715"/>
      <c r="B167" s="715"/>
      <c r="C167" s="715"/>
      <c r="D167" s="715"/>
      <c r="E167" s="715"/>
      <c r="F167" s="715"/>
      <c r="G167" s="715"/>
      <c r="H167" s="715"/>
      <c r="I167" s="715"/>
      <c r="J167" s="715"/>
      <c r="K167" s="715"/>
      <c r="L167" s="715"/>
      <c r="M167" s="715"/>
      <c r="N167" s="715"/>
      <c r="O167" s="715"/>
      <c r="P167" s="715"/>
      <c r="Q167" s="715"/>
      <c r="R167" s="715"/>
      <c r="S167" s="715"/>
      <c r="T167" s="715"/>
      <c r="U167" s="715"/>
      <c r="V167" s="715"/>
      <c r="W167" s="715"/>
      <c r="X167" s="715"/>
      <c r="Y167" s="715"/>
      <c r="Z167" s="715"/>
      <c r="AA167" s="715"/>
      <c r="AB167" s="715"/>
      <c r="AC167" s="715"/>
      <c r="AD167" s="715"/>
      <c r="AE167" s="715"/>
      <c r="AF167" s="715"/>
      <c r="AG167" s="715"/>
      <c r="AH167" s="715"/>
      <c r="AI167" s="715"/>
      <c r="AJ167" s="715"/>
      <c r="AK167" s="715"/>
      <c r="AL167" s="715"/>
      <c r="AM167" s="715"/>
      <c r="AN167" s="715"/>
      <c r="AO167" s="715"/>
      <c r="AP167" s="715"/>
      <c r="AQ167" s="715"/>
      <c r="AR167" s="715"/>
    </row>
    <row r="168" spans="1:44">
      <c r="A168" s="715"/>
      <c r="B168" s="715"/>
      <c r="C168" s="715"/>
      <c r="D168" s="715"/>
      <c r="E168" s="715"/>
      <c r="F168" s="715"/>
      <c r="G168" s="715"/>
      <c r="H168" s="715"/>
      <c r="I168" s="715"/>
      <c r="J168" s="715"/>
      <c r="K168" s="715"/>
      <c r="L168" s="715"/>
      <c r="M168" s="715"/>
      <c r="N168" s="715"/>
      <c r="O168" s="715"/>
      <c r="P168" s="715"/>
      <c r="Q168" s="715"/>
      <c r="R168" s="715"/>
      <c r="S168" s="715"/>
      <c r="T168" s="715"/>
      <c r="U168" s="715"/>
      <c r="V168" s="715"/>
      <c r="W168" s="715"/>
      <c r="X168" s="715"/>
      <c r="Y168" s="715"/>
      <c r="Z168" s="715"/>
      <c r="AA168" s="715"/>
      <c r="AB168" s="715"/>
      <c r="AC168" s="715"/>
      <c r="AD168" s="715"/>
      <c r="AE168" s="715"/>
      <c r="AF168" s="715"/>
      <c r="AG168" s="715"/>
      <c r="AH168" s="715"/>
      <c r="AI168" s="715"/>
      <c r="AJ168" s="715"/>
      <c r="AK168" s="715"/>
      <c r="AL168" s="715"/>
      <c r="AM168" s="715"/>
      <c r="AN168" s="715"/>
      <c r="AO168" s="715"/>
      <c r="AP168" s="715"/>
      <c r="AQ168" s="715"/>
      <c r="AR168" s="715"/>
    </row>
    <row r="169" spans="1:44">
      <c r="A169" s="715"/>
      <c r="B169" s="715"/>
      <c r="C169" s="715"/>
      <c r="D169" s="715"/>
      <c r="E169" s="715"/>
      <c r="F169" s="715"/>
      <c r="G169" s="715"/>
      <c r="H169" s="715"/>
      <c r="I169" s="715"/>
      <c r="J169" s="715"/>
      <c r="K169" s="715"/>
      <c r="L169" s="715"/>
      <c r="M169" s="715"/>
      <c r="N169" s="715"/>
      <c r="O169" s="715"/>
      <c r="P169" s="715"/>
      <c r="Q169" s="715"/>
      <c r="R169" s="715"/>
      <c r="S169" s="715"/>
      <c r="T169" s="715"/>
      <c r="U169" s="715"/>
      <c r="V169" s="715"/>
      <c r="W169" s="715"/>
      <c r="X169" s="715"/>
      <c r="Y169" s="715"/>
      <c r="Z169" s="715"/>
      <c r="AA169" s="715"/>
      <c r="AB169" s="715"/>
      <c r="AC169" s="715"/>
      <c r="AD169" s="715"/>
      <c r="AE169" s="715"/>
      <c r="AF169" s="715"/>
      <c r="AG169" s="715"/>
      <c r="AH169" s="715"/>
      <c r="AI169" s="715"/>
      <c r="AJ169" s="715"/>
      <c r="AK169" s="715"/>
      <c r="AL169" s="715"/>
      <c r="AM169" s="715"/>
      <c r="AN169" s="715"/>
      <c r="AO169" s="715"/>
      <c r="AP169" s="715"/>
      <c r="AQ169" s="715"/>
      <c r="AR169" s="715"/>
    </row>
    <row r="170" spans="1:44">
      <c r="A170" s="715"/>
      <c r="B170" s="715"/>
      <c r="C170" s="715"/>
      <c r="D170" s="715"/>
      <c r="E170" s="715"/>
      <c r="F170" s="715"/>
      <c r="G170" s="715"/>
      <c r="H170" s="715"/>
      <c r="I170" s="715"/>
      <c r="J170" s="715"/>
      <c r="K170" s="715"/>
      <c r="L170" s="715"/>
      <c r="M170" s="715"/>
      <c r="N170" s="715"/>
      <c r="O170" s="715"/>
      <c r="P170" s="715"/>
      <c r="Q170" s="715"/>
      <c r="R170" s="715"/>
      <c r="S170" s="715"/>
      <c r="T170" s="715"/>
      <c r="U170" s="715"/>
      <c r="V170" s="715"/>
      <c r="W170" s="715"/>
      <c r="X170" s="715"/>
      <c r="Y170" s="715"/>
      <c r="Z170" s="715"/>
      <c r="AA170" s="715"/>
      <c r="AB170" s="715"/>
      <c r="AC170" s="715"/>
      <c r="AD170" s="715"/>
      <c r="AE170" s="715"/>
      <c r="AF170" s="715"/>
      <c r="AG170" s="715"/>
      <c r="AH170" s="715"/>
      <c r="AI170" s="715"/>
      <c r="AJ170" s="715"/>
      <c r="AK170" s="715"/>
      <c r="AL170" s="715"/>
      <c r="AM170" s="715"/>
      <c r="AN170" s="715"/>
      <c r="AO170" s="715"/>
      <c r="AP170" s="715"/>
      <c r="AQ170" s="715"/>
      <c r="AR170" s="715"/>
    </row>
    <row r="171" spans="1:44">
      <c r="A171" s="715"/>
      <c r="B171" s="715"/>
      <c r="C171" s="715"/>
      <c r="D171" s="715"/>
      <c r="E171" s="715"/>
      <c r="F171" s="715"/>
      <c r="G171" s="715"/>
      <c r="H171" s="715"/>
      <c r="I171" s="715"/>
      <c r="J171" s="715"/>
      <c r="K171" s="715"/>
      <c r="L171" s="715"/>
      <c r="M171" s="715"/>
      <c r="N171" s="715"/>
      <c r="O171" s="715"/>
      <c r="P171" s="715"/>
      <c r="Q171" s="715"/>
      <c r="R171" s="715"/>
      <c r="S171" s="715"/>
      <c r="T171" s="715"/>
      <c r="U171" s="715"/>
      <c r="V171" s="715"/>
      <c r="W171" s="715"/>
      <c r="X171" s="715"/>
      <c r="Y171" s="715"/>
      <c r="Z171" s="715"/>
      <c r="AA171" s="715"/>
      <c r="AB171" s="715"/>
      <c r="AC171" s="715"/>
      <c r="AD171" s="715"/>
      <c r="AE171" s="715"/>
      <c r="AF171" s="715"/>
      <c r="AG171" s="715"/>
      <c r="AH171" s="715"/>
      <c r="AI171" s="715"/>
      <c r="AJ171" s="715"/>
      <c r="AK171" s="715"/>
      <c r="AL171" s="715"/>
      <c r="AM171" s="715"/>
      <c r="AN171" s="715"/>
      <c r="AO171" s="715"/>
      <c r="AP171" s="715"/>
      <c r="AQ171" s="715"/>
      <c r="AR171" s="715"/>
    </row>
    <row r="172" spans="1:44">
      <c r="A172" s="715"/>
      <c r="B172" s="715"/>
      <c r="C172" s="715"/>
      <c r="D172" s="715"/>
      <c r="E172" s="715"/>
      <c r="F172" s="715"/>
      <c r="G172" s="715"/>
      <c r="H172" s="715"/>
      <c r="I172" s="715"/>
      <c r="J172" s="715"/>
      <c r="K172" s="715"/>
      <c r="L172" s="715"/>
      <c r="M172" s="715"/>
      <c r="N172" s="715"/>
      <c r="O172" s="715"/>
      <c r="P172" s="715"/>
      <c r="Q172" s="715"/>
      <c r="R172" s="715"/>
      <c r="S172" s="715"/>
      <c r="T172" s="715"/>
      <c r="U172" s="715"/>
      <c r="V172" s="715"/>
      <c r="W172" s="715"/>
      <c r="X172" s="715"/>
      <c r="Y172" s="715"/>
      <c r="Z172" s="715"/>
      <c r="AA172" s="715"/>
      <c r="AB172" s="715"/>
      <c r="AC172" s="715"/>
      <c r="AD172" s="715"/>
      <c r="AE172" s="715"/>
      <c r="AF172" s="715"/>
      <c r="AG172" s="715"/>
      <c r="AH172" s="715"/>
      <c r="AI172" s="715"/>
      <c r="AJ172" s="715"/>
      <c r="AK172" s="715"/>
      <c r="AL172" s="715"/>
      <c r="AM172" s="715"/>
      <c r="AN172" s="715"/>
      <c r="AO172" s="715"/>
      <c r="AP172" s="715"/>
      <c r="AQ172" s="715"/>
      <c r="AR172" s="715"/>
    </row>
    <row r="173" spans="1:44">
      <c r="A173" s="715"/>
      <c r="B173" s="715"/>
      <c r="C173" s="715"/>
      <c r="D173" s="715"/>
      <c r="E173" s="715"/>
      <c r="F173" s="715"/>
      <c r="G173" s="715"/>
      <c r="H173" s="715"/>
      <c r="I173" s="715"/>
      <c r="J173" s="715"/>
      <c r="K173" s="715"/>
      <c r="L173" s="715"/>
      <c r="M173" s="715"/>
      <c r="N173" s="715"/>
      <c r="O173" s="715"/>
      <c r="P173" s="715"/>
      <c r="Q173" s="715"/>
      <c r="R173" s="715"/>
      <c r="S173" s="715"/>
      <c r="T173" s="715"/>
      <c r="U173" s="715"/>
      <c r="V173" s="715"/>
      <c r="W173" s="715"/>
      <c r="X173" s="715"/>
      <c r="Y173" s="715"/>
      <c r="Z173" s="715"/>
      <c r="AA173" s="715"/>
      <c r="AB173" s="715"/>
      <c r="AC173" s="715"/>
      <c r="AD173" s="715"/>
      <c r="AE173" s="715"/>
      <c r="AF173" s="715"/>
      <c r="AG173" s="715"/>
      <c r="AH173" s="715"/>
      <c r="AI173" s="715"/>
      <c r="AJ173" s="715"/>
      <c r="AK173" s="715"/>
      <c r="AL173" s="715"/>
      <c r="AM173" s="715"/>
      <c r="AN173" s="715"/>
      <c r="AO173" s="715"/>
      <c r="AP173" s="715"/>
      <c r="AQ173" s="715"/>
      <c r="AR173" s="715"/>
    </row>
    <row r="174" spans="1:44">
      <c r="A174" s="715"/>
      <c r="B174" s="715"/>
      <c r="C174" s="715"/>
      <c r="D174" s="715"/>
      <c r="E174" s="715"/>
      <c r="F174" s="715"/>
      <c r="G174" s="715"/>
      <c r="H174" s="715"/>
      <c r="I174" s="715"/>
      <c r="J174" s="715"/>
      <c r="K174" s="715"/>
      <c r="L174" s="715"/>
      <c r="M174" s="715"/>
      <c r="N174" s="715"/>
      <c r="O174" s="715"/>
      <c r="P174" s="715"/>
      <c r="Q174" s="715"/>
      <c r="R174" s="715"/>
      <c r="S174" s="715"/>
      <c r="T174" s="715"/>
      <c r="U174" s="715"/>
      <c r="V174" s="715"/>
      <c r="W174" s="715"/>
      <c r="X174" s="715"/>
      <c r="Y174" s="715"/>
      <c r="Z174" s="715"/>
      <c r="AA174" s="715"/>
      <c r="AB174" s="715"/>
      <c r="AC174" s="715"/>
      <c r="AD174" s="715"/>
      <c r="AE174" s="715"/>
      <c r="AF174" s="715"/>
      <c r="AG174" s="715"/>
      <c r="AH174" s="715"/>
      <c r="AI174" s="715"/>
      <c r="AJ174" s="715"/>
      <c r="AK174" s="715"/>
      <c r="AL174" s="715"/>
      <c r="AM174" s="715"/>
      <c r="AN174" s="715"/>
      <c r="AO174" s="715"/>
      <c r="AP174" s="715"/>
      <c r="AQ174" s="715"/>
      <c r="AR174" s="715"/>
    </row>
    <row r="175" spans="1:44">
      <c r="A175" s="715"/>
      <c r="B175" s="715"/>
      <c r="C175" s="715"/>
      <c r="D175" s="715"/>
      <c r="E175" s="715"/>
      <c r="F175" s="715"/>
      <c r="G175" s="715"/>
      <c r="H175" s="715"/>
      <c r="I175" s="715"/>
      <c r="J175" s="715"/>
      <c r="K175" s="715"/>
      <c r="L175" s="715"/>
      <c r="M175" s="715"/>
      <c r="N175" s="715"/>
      <c r="O175" s="715"/>
      <c r="P175" s="715"/>
      <c r="Q175" s="715"/>
      <c r="R175" s="715"/>
      <c r="S175" s="715"/>
      <c r="T175" s="715"/>
      <c r="U175" s="715"/>
      <c r="V175" s="715"/>
      <c r="W175" s="715"/>
      <c r="X175" s="715"/>
      <c r="Y175" s="715"/>
      <c r="Z175" s="715"/>
      <c r="AA175" s="715"/>
      <c r="AB175" s="715"/>
      <c r="AC175" s="715"/>
      <c r="AD175" s="715"/>
      <c r="AE175" s="715"/>
      <c r="AF175" s="715"/>
      <c r="AG175" s="715"/>
      <c r="AH175" s="715"/>
      <c r="AI175" s="715"/>
      <c r="AJ175" s="715"/>
      <c r="AK175" s="715"/>
      <c r="AL175" s="715"/>
      <c r="AM175" s="715"/>
      <c r="AN175" s="715"/>
      <c r="AO175" s="715"/>
      <c r="AP175" s="715"/>
      <c r="AQ175" s="715"/>
      <c r="AR175" s="715"/>
    </row>
    <row r="176" spans="1:44">
      <c r="A176" s="715"/>
      <c r="B176" s="715"/>
      <c r="C176" s="715"/>
      <c r="D176" s="715"/>
      <c r="E176" s="715"/>
      <c r="F176" s="715"/>
      <c r="G176" s="715"/>
      <c r="H176" s="715"/>
      <c r="I176" s="715"/>
      <c r="J176" s="715"/>
      <c r="K176" s="715"/>
      <c r="L176" s="715"/>
      <c r="M176" s="715"/>
      <c r="N176" s="715"/>
      <c r="O176" s="715"/>
      <c r="P176" s="715"/>
      <c r="Q176" s="715"/>
      <c r="R176" s="715"/>
      <c r="S176" s="715"/>
      <c r="T176" s="715"/>
      <c r="U176" s="715"/>
      <c r="V176" s="715"/>
      <c r="W176" s="715"/>
      <c r="X176" s="715"/>
      <c r="Y176" s="715"/>
      <c r="Z176" s="715"/>
      <c r="AA176" s="715"/>
      <c r="AB176" s="715"/>
      <c r="AC176" s="715"/>
      <c r="AD176" s="715"/>
      <c r="AE176" s="715"/>
      <c r="AF176" s="715"/>
      <c r="AG176" s="715"/>
      <c r="AH176" s="715"/>
      <c r="AI176" s="715"/>
      <c r="AJ176" s="715"/>
      <c r="AK176" s="715"/>
      <c r="AL176" s="715"/>
      <c r="AM176" s="715"/>
      <c r="AN176" s="715"/>
      <c r="AO176" s="715"/>
      <c r="AP176" s="715"/>
      <c r="AQ176" s="715"/>
      <c r="AR176" s="715"/>
    </row>
    <row r="177" spans="1:44">
      <c r="A177" s="715"/>
      <c r="B177" s="715"/>
      <c r="C177" s="715"/>
      <c r="D177" s="715"/>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row>
    <row r="178" spans="1:44">
      <c r="A178" s="715"/>
      <c r="B178" s="715"/>
      <c r="C178" s="715"/>
      <c r="D178" s="715"/>
      <c r="E178" s="715"/>
      <c r="F178" s="715"/>
      <c r="G178" s="715"/>
      <c r="H178" s="715"/>
      <c r="I178" s="715"/>
      <c r="J178" s="715"/>
      <c r="K178" s="715"/>
      <c r="L178" s="715"/>
      <c r="M178" s="715"/>
      <c r="N178" s="715"/>
      <c r="O178" s="715"/>
      <c r="P178" s="715"/>
      <c r="Q178" s="715"/>
      <c r="R178" s="715"/>
      <c r="S178" s="715"/>
      <c r="T178" s="715"/>
      <c r="U178" s="715"/>
      <c r="V178" s="715"/>
      <c r="W178" s="715"/>
      <c r="X178" s="715"/>
      <c r="Y178" s="715"/>
      <c r="Z178" s="715"/>
      <c r="AA178" s="715"/>
      <c r="AB178" s="715"/>
      <c r="AC178" s="715"/>
      <c r="AD178" s="715"/>
      <c r="AE178" s="715"/>
      <c r="AF178" s="715"/>
      <c r="AG178" s="715"/>
      <c r="AH178" s="715"/>
      <c r="AI178" s="715"/>
      <c r="AJ178" s="715"/>
      <c r="AK178" s="715"/>
      <c r="AL178" s="715"/>
      <c r="AM178" s="715"/>
      <c r="AN178" s="715"/>
      <c r="AO178" s="715"/>
      <c r="AP178" s="715"/>
      <c r="AQ178" s="715"/>
      <c r="AR178" s="715"/>
    </row>
    <row r="179" spans="1:44">
      <c r="A179" s="715"/>
      <c r="B179" s="715"/>
      <c r="C179" s="715"/>
      <c r="D179" s="715"/>
      <c r="E179" s="715"/>
      <c r="F179" s="715"/>
      <c r="G179" s="715"/>
      <c r="H179" s="715"/>
      <c r="I179" s="715"/>
      <c r="J179" s="715"/>
      <c r="K179" s="715"/>
      <c r="L179" s="715"/>
      <c r="M179" s="715"/>
      <c r="N179" s="715"/>
      <c r="O179" s="715"/>
      <c r="P179" s="715"/>
      <c r="Q179" s="715"/>
      <c r="R179" s="715"/>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5"/>
      <c r="AQ179" s="715"/>
      <c r="AR179" s="715"/>
    </row>
    <row r="180" spans="1:44">
      <c r="A180" s="715"/>
      <c r="B180" s="715"/>
      <c r="C180" s="715"/>
      <c r="D180" s="715"/>
      <c r="E180" s="715"/>
      <c r="F180" s="715"/>
      <c r="G180" s="715"/>
      <c r="H180" s="715"/>
      <c r="I180" s="715"/>
      <c r="J180" s="715"/>
      <c r="K180" s="715"/>
      <c r="L180" s="715"/>
      <c r="M180" s="715"/>
      <c r="N180" s="715"/>
      <c r="O180" s="715"/>
      <c r="P180" s="715"/>
      <c r="Q180" s="715"/>
      <c r="R180" s="715"/>
      <c r="S180" s="715"/>
      <c r="T180" s="715"/>
      <c r="U180" s="715"/>
      <c r="V180" s="715"/>
      <c r="W180" s="715"/>
      <c r="X180" s="715"/>
      <c r="Y180" s="715"/>
      <c r="Z180" s="715"/>
      <c r="AA180" s="715"/>
      <c r="AB180" s="715"/>
      <c r="AC180" s="715"/>
      <c r="AD180" s="715"/>
      <c r="AE180" s="715"/>
      <c r="AF180" s="715"/>
      <c r="AG180" s="715"/>
      <c r="AH180" s="715"/>
      <c r="AI180" s="715"/>
      <c r="AJ180" s="715"/>
      <c r="AK180" s="715"/>
      <c r="AL180" s="715"/>
      <c r="AM180" s="715"/>
      <c r="AN180" s="715"/>
      <c r="AO180" s="715"/>
      <c r="AP180" s="715"/>
      <c r="AQ180" s="715"/>
      <c r="AR180" s="715"/>
    </row>
    <row r="181" spans="1:44">
      <c r="A181" s="715"/>
      <c r="B181" s="715"/>
      <c r="C181" s="715"/>
      <c r="D181" s="715"/>
      <c r="E181" s="715"/>
      <c r="F181" s="715"/>
      <c r="G181" s="715"/>
      <c r="H181" s="715"/>
      <c r="I181" s="715"/>
      <c r="J181" s="715"/>
      <c r="K181" s="715"/>
      <c r="L181" s="715"/>
      <c r="M181" s="715"/>
      <c r="N181" s="715"/>
      <c r="O181" s="715"/>
      <c r="P181" s="715"/>
      <c r="Q181" s="715"/>
      <c r="R181" s="715"/>
      <c r="S181" s="715"/>
      <c r="T181" s="715"/>
      <c r="U181" s="715"/>
      <c r="V181" s="715"/>
      <c r="W181" s="715"/>
      <c r="X181" s="715"/>
      <c r="Y181" s="715"/>
      <c r="Z181" s="715"/>
      <c r="AA181" s="715"/>
      <c r="AB181" s="715"/>
      <c r="AC181" s="715"/>
      <c r="AD181" s="715"/>
      <c r="AE181" s="715"/>
      <c r="AF181" s="715"/>
      <c r="AG181" s="715"/>
      <c r="AH181" s="715"/>
      <c r="AI181" s="715"/>
      <c r="AJ181" s="715"/>
      <c r="AK181" s="715"/>
      <c r="AL181" s="715"/>
      <c r="AM181" s="715"/>
      <c r="AN181" s="715"/>
      <c r="AO181" s="715"/>
      <c r="AP181" s="715"/>
      <c r="AQ181" s="715"/>
      <c r="AR181" s="715"/>
    </row>
    <row r="182" spans="1:44">
      <c r="A182" s="715"/>
      <c r="B182" s="715"/>
      <c r="C182" s="715"/>
      <c r="D182" s="715"/>
      <c r="E182" s="715"/>
      <c r="F182" s="715"/>
      <c r="G182" s="715"/>
      <c r="H182" s="715"/>
      <c r="I182" s="715"/>
      <c r="J182" s="715"/>
      <c r="K182" s="715"/>
      <c r="L182" s="715"/>
      <c r="M182" s="715"/>
      <c r="N182" s="715"/>
      <c r="O182" s="715"/>
      <c r="P182" s="715"/>
      <c r="Q182" s="715"/>
      <c r="R182" s="715"/>
      <c r="S182" s="715"/>
      <c r="T182" s="715"/>
      <c r="U182" s="715"/>
      <c r="V182" s="715"/>
      <c r="W182" s="715"/>
      <c r="X182" s="715"/>
      <c r="Y182" s="715"/>
      <c r="Z182" s="715"/>
      <c r="AA182" s="715"/>
      <c r="AB182" s="715"/>
      <c r="AC182" s="715"/>
      <c r="AD182" s="715"/>
      <c r="AE182" s="715"/>
      <c r="AF182" s="715"/>
      <c r="AG182" s="715"/>
      <c r="AH182" s="715"/>
      <c r="AI182" s="715"/>
      <c r="AJ182" s="715"/>
      <c r="AK182" s="715"/>
      <c r="AL182" s="715"/>
      <c r="AM182" s="715"/>
      <c r="AN182" s="715"/>
      <c r="AO182" s="715"/>
      <c r="AP182" s="715"/>
      <c r="AQ182" s="715"/>
      <c r="AR182" s="715"/>
    </row>
    <row r="183" spans="1:44">
      <c r="A183" s="715"/>
      <c r="B183" s="715"/>
      <c r="C183" s="715"/>
      <c r="D183" s="715"/>
      <c r="E183" s="715"/>
      <c r="F183" s="715"/>
      <c r="G183" s="715"/>
      <c r="H183" s="715"/>
      <c r="I183" s="715"/>
      <c r="J183" s="715"/>
      <c r="K183" s="715"/>
      <c r="L183" s="715"/>
      <c r="M183" s="715"/>
      <c r="N183" s="715"/>
      <c r="O183" s="715"/>
      <c r="P183" s="715"/>
      <c r="Q183" s="715"/>
      <c r="R183" s="715"/>
      <c r="S183" s="715"/>
      <c r="T183" s="715"/>
      <c r="U183" s="715"/>
      <c r="V183" s="715"/>
      <c r="W183" s="715"/>
      <c r="X183" s="715"/>
      <c r="Y183" s="715"/>
      <c r="Z183" s="715"/>
      <c r="AA183" s="715"/>
      <c r="AB183" s="715"/>
      <c r="AC183" s="715"/>
      <c r="AD183" s="715"/>
      <c r="AE183" s="715"/>
      <c r="AF183" s="715"/>
      <c r="AG183" s="715"/>
      <c r="AH183" s="715"/>
      <c r="AI183" s="715"/>
      <c r="AJ183" s="715"/>
      <c r="AK183" s="715"/>
      <c r="AL183" s="715"/>
      <c r="AM183" s="715"/>
      <c r="AN183" s="715"/>
      <c r="AO183" s="715"/>
      <c r="AP183" s="715"/>
      <c r="AQ183" s="715"/>
      <c r="AR183" s="715"/>
    </row>
    <row r="184" spans="1:44">
      <c r="A184" s="715"/>
      <c r="B184" s="715"/>
      <c r="C184" s="715"/>
      <c r="D184" s="715"/>
      <c r="E184" s="715"/>
      <c r="F184" s="715"/>
      <c r="G184" s="715"/>
      <c r="H184" s="715"/>
      <c r="I184" s="715"/>
      <c r="J184" s="715"/>
      <c r="K184" s="715"/>
      <c r="L184" s="715"/>
      <c r="M184" s="715"/>
      <c r="N184" s="715"/>
      <c r="O184" s="715"/>
      <c r="P184" s="715"/>
      <c r="Q184" s="715"/>
      <c r="R184" s="715"/>
      <c r="S184" s="715"/>
      <c r="T184" s="715"/>
      <c r="U184" s="715"/>
      <c r="V184" s="715"/>
      <c r="W184" s="715"/>
      <c r="X184" s="715"/>
      <c r="Y184" s="715"/>
      <c r="Z184" s="715"/>
      <c r="AA184" s="715"/>
      <c r="AB184" s="715"/>
      <c r="AC184" s="715"/>
      <c r="AD184" s="715"/>
      <c r="AE184" s="715"/>
      <c r="AF184" s="715"/>
      <c r="AG184" s="715"/>
      <c r="AH184" s="715"/>
      <c r="AI184" s="715"/>
      <c r="AJ184" s="715"/>
      <c r="AK184" s="715"/>
      <c r="AL184" s="715"/>
      <c r="AM184" s="715"/>
      <c r="AN184" s="715"/>
      <c r="AO184" s="715"/>
      <c r="AP184" s="715"/>
      <c r="AQ184" s="715"/>
      <c r="AR184" s="715"/>
    </row>
    <row r="185" spans="1:44">
      <c r="A185" s="715"/>
      <c r="B185" s="715"/>
      <c r="C185" s="715"/>
      <c r="D185" s="715"/>
      <c r="E185" s="715"/>
      <c r="F185" s="715"/>
      <c r="G185" s="715"/>
      <c r="H185" s="715"/>
      <c r="I185" s="715"/>
      <c r="J185" s="715"/>
      <c r="K185" s="715"/>
      <c r="L185" s="715"/>
      <c r="M185" s="715"/>
      <c r="N185" s="715"/>
      <c r="O185" s="715"/>
      <c r="P185" s="715"/>
      <c r="Q185" s="715"/>
      <c r="R185" s="715"/>
      <c r="S185" s="715"/>
      <c r="T185" s="715"/>
      <c r="U185" s="715"/>
      <c r="V185" s="715"/>
      <c r="W185" s="715"/>
      <c r="X185" s="715"/>
      <c r="Y185" s="715"/>
      <c r="Z185" s="715"/>
      <c r="AA185" s="715"/>
      <c r="AB185" s="715"/>
      <c r="AC185" s="715"/>
      <c r="AD185" s="715"/>
      <c r="AE185" s="715"/>
      <c r="AF185" s="715"/>
      <c r="AG185" s="715"/>
      <c r="AH185" s="715"/>
      <c r="AI185" s="715"/>
      <c r="AJ185" s="715"/>
      <c r="AK185" s="715"/>
      <c r="AL185" s="715"/>
      <c r="AM185" s="715"/>
      <c r="AN185" s="715"/>
      <c r="AO185" s="715"/>
      <c r="AP185" s="715"/>
      <c r="AQ185" s="715"/>
      <c r="AR185" s="715"/>
    </row>
    <row r="186" spans="1:44">
      <c r="A186" s="715"/>
      <c r="B186" s="715"/>
      <c r="C186" s="715"/>
      <c r="D186" s="715"/>
      <c r="E186" s="715"/>
      <c r="F186" s="715"/>
      <c r="G186" s="715"/>
      <c r="H186" s="715"/>
      <c r="I186" s="715"/>
      <c r="J186" s="715"/>
      <c r="K186" s="715"/>
      <c r="L186" s="715"/>
      <c r="M186" s="715"/>
      <c r="N186" s="715"/>
      <c r="O186" s="715"/>
      <c r="P186" s="715"/>
      <c r="Q186" s="715"/>
      <c r="R186" s="715"/>
      <c r="S186" s="715"/>
      <c r="T186" s="715"/>
      <c r="U186" s="715"/>
      <c r="V186" s="715"/>
      <c r="W186" s="715"/>
      <c r="X186" s="715"/>
      <c r="Y186" s="715"/>
      <c r="Z186" s="715"/>
      <c r="AA186" s="715"/>
      <c r="AB186" s="715"/>
      <c r="AC186" s="715"/>
      <c r="AD186" s="715"/>
      <c r="AE186" s="715"/>
      <c r="AF186" s="715"/>
      <c r="AG186" s="715"/>
      <c r="AH186" s="715"/>
      <c r="AI186" s="715"/>
      <c r="AJ186" s="715"/>
      <c r="AK186" s="715"/>
      <c r="AL186" s="715"/>
      <c r="AM186" s="715"/>
      <c r="AN186" s="715"/>
      <c r="AO186" s="715"/>
      <c r="AP186" s="715"/>
      <c r="AQ186" s="715"/>
      <c r="AR186" s="715"/>
    </row>
    <row r="187" spans="1:44">
      <c r="A187" s="715"/>
      <c r="B187" s="715"/>
      <c r="C187" s="715"/>
      <c r="D187" s="715"/>
      <c r="E187" s="715"/>
      <c r="F187" s="715"/>
      <c r="G187" s="715"/>
      <c r="H187" s="715"/>
      <c r="I187" s="715"/>
      <c r="J187" s="715"/>
      <c r="K187" s="715"/>
      <c r="L187" s="715"/>
      <c r="M187" s="715"/>
      <c r="N187" s="715"/>
      <c r="O187" s="715"/>
      <c r="P187" s="715"/>
      <c r="Q187" s="715"/>
      <c r="R187" s="715"/>
      <c r="S187" s="715"/>
      <c r="T187" s="715"/>
      <c r="U187" s="715"/>
      <c r="V187" s="715"/>
      <c r="W187" s="715"/>
      <c r="X187" s="715"/>
      <c r="Y187" s="715"/>
      <c r="Z187" s="715"/>
      <c r="AA187" s="715"/>
      <c r="AB187" s="715"/>
      <c r="AC187" s="715"/>
      <c r="AD187" s="715"/>
      <c r="AE187" s="715"/>
      <c r="AF187" s="715"/>
      <c r="AG187" s="715"/>
      <c r="AH187" s="715"/>
      <c r="AI187" s="715"/>
      <c r="AJ187" s="715"/>
      <c r="AK187" s="715"/>
      <c r="AL187" s="715"/>
      <c r="AM187" s="715"/>
      <c r="AN187" s="715"/>
      <c r="AO187" s="715"/>
      <c r="AP187" s="715"/>
      <c r="AQ187" s="715"/>
      <c r="AR187" s="715"/>
    </row>
    <row r="188" spans="1:44">
      <c r="A188" s="715"/>
      <c r="B188" s="715"/>
      <c r="C188" s="715"/>
      <c r="D188" s="715"/>
      <c r="E188" s="715"/>
      <c r="F188" s="715"/>
      <c r="G188" s="715"/>
      <c r="H188" s="715"/>
      <c r="I188" s="715"/>
      <c r="J188" s="715"/>
      <c r="K188" s="715"/>
      <c r="L188" s="715"/>
      <c r="M188" s="715"/>
      <c r="N188" s="715"/>
      <c r="O188" s="715"/>
      <c r="P188" s="715"/>
      <c r="Q188" s="715"/>
      <c r="R188" s="715"/>
      <c r="S188" s="715"/>
      <c r="T188" s="715"/>
      <c r="U188" s="715"/>
      <c r="V188" s="715"/>
      <c r="W188" s="715"/>
      <c r="X188" s="715"/>
      <c r="Y188" s="715"/>
      <c r="Z188" s="715"/>
      <c r="AA188" s="715"/>
      <c r="AB188" s="715"/>
      <c r="AC188" s="715"/>
      <c r="AD188" s="715"/>
      <c r="AE188" s="715"/>
      <c r="AF188" s="715"/>
      <c r="AG188" s="715"/>
      <c r="AH188" s="715"/>
      <c r="AI188" s="715"/>
      <c r="AJ188" s="715"/>
      <c r="AK188" s="715"/>
      <c r="AL188" s="715"/>
      <c r="AM188" s="715"/>
      <c r="AN188" s="715"/>
      <c r="AO188" s="715"/>
      <c r="AP188" s="715"/>
      <c r="AQ188" s="715"/>
      <c r="AR188" s="715"/>
    </row>
    <row r="189" spans="1:44">
      <c r="A189" s="715"/>
      <c r="B189" s="715"/>
      <c r="C189" s="715"/>
      <c r="D189" s="715"/>
      <c r="E189" s="715"/>
      <c r="F189" s="715"/>
      <c r="G189" s="715"/>
      <c r="H189" s="715"/>
      <c r="I189" s="715"/>
      <c r="J189" s="715"/>
      <c r="K189" s="715"/>
      <c r="L189" s="715"/>
      <c r="M189" s="715"/>
      <c r="N189" s="715"/>
      <c r="O189" s="715"/>
      <c r="P189" s="715"/>
      <c r="Q189" s="715"/>
      <c r="R189" s="715"/>
      <c r="S189" s="715"/>
      <c r="T189" s="715"/>
      <c r="U189" s="715"/>
      <c r="V189" s="715"/>
      <c r="W189" s="715"/>
      <c r="X189" s="715"/>
      <c r="Y189" s="715"/>
      <c r="Z189" s="715"/>
      <c r="AA189" s="715"/>
      <c r="AB189" s="715"/>
      <c r="AC189" s="715"/>
      <c r="AD189" s="715"/>
      <c r="AE189" s="715"/>
      <c r="AF189" s="715"/>
      <c r="AG189" s="715"/>
      <c r="AH189" s="715"/>
      <c r="AI189" s="715"/>
      <c r="AJ189" s="715"/>
      <c r="AK189" s="715"/>
      <c r="AL189" s="715"/>
      <c r="AM189" s="715"/>
      <c r="AN189" s="715"/>
      <c r="AO189" s="715"/>
      <c r="AP189" s="715"/>
      <c r="AQ189" s="715"/>
      <c r="AR189" s="715"/>
    </row>
    <row r="190" spans="1:44">
      <c r="A190" s="715"/>
      <c r="B190" s="715"/>
      <c r="C190" s="715"/>
      <c r="D190" s="715"/>
      <c r="E190" s="715"/>
      <c r="F190" s="715"/>
      <c r="G190" s="715"/>
      <c r="H190" s="715"/>
      <c r="I190" s="715"/>
      <c r="J190" s="715"/>
      <c r="K190" s="715"/>
      <c r="L190" s="715"/>
      <c r="M190" s="715"/>
      <c r="N190" s="715"/>
      <c r="O190" s="715"/>
      <c r="P190" s="715"/>
      <c r="Q190" s="715"/>
      <c r="R190" s="715"/>
      <c r="S190" s="715"/>
      <c r="T190" s="715"/>
      <c r="U190" s="715"/>
      <c r="V190" s="715"/>
      <c r="W190" s="715"/>
      <c r="X190" s="715"/>
      <c r="Y190" s="715"/>
      <c r="Z190" s="715"/>
      <c r="AA190" s="715"/>
      <c r="AB190" s="715"/>
      <c r="AC190" s="715"/>
      <c r="AD190" s="715"/>
      <c r="AE190" s="715"/>
      <c r="AF190" s="715"/>
      <c r="AG190" s="715"/>
      <c r="AH190" s="715"/>
      <c r="AI190" s="715"/>
      <c r="AJ190" s="715"/>
      <c r="AK190" s="715"/>
      <c r="AL190" s="715"/>
      <c r="AM190" s="715"/>
      <c r="AN190" s="715"/>
      <c r="AO190" s="715"/>
      <c r="AP190" s="715"/>
      <c r="AQ190" s="715"/>
      <c r="AR190" s="715"/>
    </row>
    <row r="191" spans="1:44">
      <c r="A191" s="715"/>
      <c r="B191" s="715"/>
      <c r="C191" s="715"/>
      <c r="D191" s="715"/>
      <c r="E191" s="715"/>
      <c r="F191" s="715"/>
      <c r="G191" s="715"/>
      <c r="H191" s="715"/>
      <c r="I191" s="715"/>
      <c r="J191" s="715"/>
      <c r="K191" s="715"/>
      <c r="L191" s="715"/>
      <c r="M191" s="715"/>
      <c r="N191" s="715"/>
      <c r="O191" s="715"/>
      <c r="P191" s="715"/>
      <c r="Q191" s="715"/>
      <c r="R191" s="715"/>
      <c r="S191" s="715"/>
      <c r="T191" s="715"/>
      <c r="U191" s="715"/>
      <c r="V191" s="715"/>
      <c r="W191" s="715"/>
      <c r="X191" s="715"/>
      <c r="Y191" s="715"/>
      <c r="Z191" s="715"/>
      <c r="AA191" s="715"/>
      <c r="AB191" s="715"/>
      <c r="AC191" s="715"/>
      <c r="AD191" s="715"/>
      <c r="AE191" s="715"/>
      <c r="AF191" s="715"/>
      <c r="AG191" s="715"/>
      <c r="AH191" s="715"/>
      <c r="AI191" s="715"/>
      <c r="AJ191" s="715"/>
      <c r="AK191" s="715"/>
      <c r="AL191" s="715"/>
      <c r="AM191" s="715"/>
      <c r="AN191" s="715"/>
      <c r="AO191" s="715"/>
      <c r="AP191" s="715"/>
      <c r="AQ191" s="715"/>
      <c r="AR191" s="715"/>
    </row>
    <row r="192" spans="1:44">
      <c r="A192" s="715"/>
      <c r="B192" s="715"/>
      <c r="C192" s="715"/>
      <c r="D192" s="715"/>
      <c r="E192" s="715"/>
      <c r="F192" s="715"/>
      <c r="G192" s="715"/>
      <c r="H192" s="715"/>
      <c r="I192" s="715"/>
      <c r="J192" s="715"/>
      <c r="K192" s="715"/>
      <c r="L192" s="715"/>
      <c r="M192" s="715"/>
      <c r="N192" s="715"/>
      <c r="O192" s="715"/>
      <c r="P192" s="715"/>
      <c r="Q192" s="715"/>
      <c r="R192" s="715"/>
      <c r="S192" s="715"/>
      <c r="T192" s="715"/>
      <c r="U192" s="715"/>
      <c r="V192" s="715"/>
      <c r="W192" s="715"/>
      <c r="X192" s="715"/>
      <c r="Y192" s="715"/>
      <c r="Z192" s="715"/>
      <c r="AA192" s="715"/>
      <c r="AB192" s="715"/>
      <c r="AC192" s="715"/>
      <c r="AD192" s="715"/>
      <c r="AE192" s="715"/>
      <c r="AF192" s="715"/>
      <c r="AG192" s="715"/>
      <c r="AH192" s="715"/>
      <c r="AI192" s="715"/>
      <c r="AJ192" s="715"/>
      <c r="AK192" s="715"/>
      <c r="AL192" s="715"/>
      <c r="AM192" s="715"/>
      <c r="AN192" s="715"/>
      <c r="AO192" s="715"/>
      <c r="AP192" s="715"/>
      <c r="AQ192" s="715"/>
      <c r="AR192" s="715"/>
    </row>
    <row r="193" spans="1:44">
      <c r="A193" s="715"/>
      <c r="B193" s="715"/>
      <c r="C193" s="715"/>
      <c r="D193" s="715"/>
      <c r="E193" s="715"/>
      <c r="F193" s="715"/>
      <c r="G193" s="715"/>
      <c r="H193" s="715"/>
      <c r="I193" s="715"/>
      <c r="J193" s="715"/>
      <c r="K193" s="715"/>
      <c r="L193" s="715"/>
      <c r="M193" s="715"/>
      <c r="N193" s="715"/>
      <c r="O193" s="715"/>
      <c r="P193" s="715"/>
      <c r="Q193" s="715"/>
      <c r="R193" s="715"/>
      <c r="S193" s="715"/>
      <c r="T193" s="715"/>
      <c r="U193" s="715"/>
      <c r="V193" s="715"/>
      <c r="W193" s="715"/>
      <c r="X193" s="715"/>
      <c r="Y193" s="715"/>
      <c r="Z193" s="715"/>
      <c r="AA193" s="715"/>
      <c r="AB193" s="715"/>
      <c r="AC193" s="715"/>
      <c r="AD193" s="715"/>
      <c r="AE193" s="715"/>
      <c r="AF193" s="715"/>
      <c r="AG193" s="715"/>
      <c r="AH193" s="715"/>
      <c r="AI193" s="715"/>
      <c r="AJ193" s="715"/>
      <c r="AK193" s="715"/>
      <c r="AL193" s="715"/>
      <c r="AM193" s="715"/>
      <c r="AN193" s="715"/>
      <c r="AO193" s="715"/>
      <c r="AP193" s="715"/>
      <c r="AQ193" s="715"/>
      <c r="AR193" s="715"/>
    </row>
    <row r="194" spans="1:44">
      <c r="A194" s="715"/>
      <c r="B194" s="715"/>
      <c r="C194" s="715"/>
      <c r="D194" s="715"/>
      <c r="E194" s="715"/>
      <c r="F194" s="715"/>
      <c r="G194" s="715"/>
      <c r="H194" s="715"/>
      <c r="I194" s="715"/>
      <c r="J194" s="715"/>
      <c r="K194" s="715"/>
      <c r="L194" s="715"/>
      <c r="M194" s="715"/>
      <c r="N194" s="715"/>
      <c r="O194" s="715"/>
      <c r="P194" s="715"/>
      <c r="Q194" s="715"/>
      <c r="R194" s="715"/>
      <c r="S194" s="715"/>
      <c r="T194" s="715"/>
      <c r="U194" s="715"/>
      <c r="V194" s="715"/>
      <c r="W194" s="715"/>
      <c r="X194" s="715"/>
      <c r="Y194" s="715"/>
      <c r="Z194" s="715"/>
      <c r="AA194" s="715"/>
      <c r="AB194" s="715"/>
      <c r="AC194" s="715"/>
      <c r="AD194" s="715"/>
      <c r="AE194" s="715"/>
      <c r="AF194" s="715"/>
      <c r="AG194" s="715"/>
      <c r="AH194" s="715"/>
      <c r="AI194" s="715"/>
      <c r="AJ194" s="715"/>
      <c r="AK194" s="715"/>
      <c r="AL194" s="715"/>
      <c r="AM194" s="715"/>
      <c r="AN194" s="715"/>
      <c r="AO194" s="715"/>
      <c r="AP194" s="715"/>
      <c r="AQ194" s="715"/>
      <c r="AR194" s="715"/>
    </row>
    <row r="195" spans="1:44">
      <c r="A195" s="715"/>
      <c r="B195" s="715"/>
      <c r="C195" s="715"/>
      <c r="D195" s="715"/>
      <c r="E195" s="715"/>
      <c r="F195" s="715"/>
      <c r="G195" s="715"/>
      <c r="H195" s="715"/>
      <c r="I195" s="715"/>
      <c r="J195" s="715"/>
      <c r="K195" s="715"/>
      <c r="L195" s="715"/>
      <c r="M195" s="715"/>
      <c r="N195" s="715"/>
      <c r="O195" s="715"/>
      <c r="P195" s="715"/>
      <c r="Q195" s="715"/>
      <c r="R195" s="715"/>
      <c r="S195" s="715"/>
      <c r="T195" s="715"/>
      <c r="U195" s="715"/>
      <c r="V195" s="715"/>
      <c r="W195" s="715"/>
      <c r="X195" s="715"/>
      <c r="Y195" s="715"/>
      <c r="Z195" s="715"/>
      <c r="AA195" s="715"/>
      <c r="AB195" s="715"/>
      <c r="AC195" s="715"/>
      <c r="AD195" s="715"/>
      <c r="AE195" s="715"/>
      <c r="AF195" s="715"/>
      <c r="AG195" s="715"/>
      <c r="AH195" s="715"/>
      <c r="AI195" s="715"/>
      <c r="AJ195" s="715"/>
      <c r="AK195" s="715"/>
      <c r="AL195" s="715"/>
      <c r="AM195" s="715"/>
      <c r="AN195" s="715"/>
      <c r="AO195" s="715"/>
      <c r="AP195" s="715"/>
      <c r="AQ195" s="715"/>
      <c r="AR195" s="715"/>
    </row>
    <row r="196" spans="1:44">
      <c r="A196" s="715"/>
      <c r="B196" s="715"/>
      <c r="C196" s="715"/>
      <c r="D196" s="715"/>
      <c r="E196" s="715"/>
      <c r="F196" s="715"/>
      <c r="G196" s="715"/>
      <c r="H196" s="715"/>
      <c r="I196" s="715"/>
      <c r="J196" s="715"/>
      <c r="K196" s="715"/>
      <c r="L196" s="715"/>
      <c r="M196" s="715"/>
      <c r="N196" s="715"/>
      <c r="O196" s="715"/>
      <c r="P196" s="715"/>
      <c r="Q196" s="715"/>
      <c r="R196" s="715"/>
      <c r="S196" s="715"/>
      <c r="T196" s="715"/>
      <c r="U196" s="715"/>
      <c r="V196" s="715"/>
      <c r="W196" s="715"/>
      <c r="X196" s="715"/>
      <c r="Y196" s="715"/>
      <c r="Z196" s="715"/>
      <c r="AA196" s="715"/>
      <c r="AB196" s="715"/>
      <c r="AC196" s="715"/>
      <c r="AD196" s="715"/>
      <c r="AE196" s="715"/>
      <c r="AF196" s="715"/>
      <c r="AG196" s="715"/>
      <c r="AH196" s="715"/>
      <c r="AI196" s="715"/>
      <c r="AJ196" s="715"/>
      <c r="AK196" s="715"/>
      <c r="AL196" s="715"/>
      <c r="AM196" s="715"/>
      <c r="AN196" s="715"/>
      <c r="AO196" s="715"/>
      <c r="AP196" s="715"/>
      <c r="AQ196" s="715"/>
      <c r="AR196" s="715"/>
    </row>
    <row r="197" spans="1:44">
      <c r="A197" s="715"/>
      <c r="B197" s="715"/>
      <c r="C197" s="715"/>
      <c r="D197" s="715"/>
      <c r="E197" s="715"/>
      <c r="F197" s="715"/>
      <c r="G197" s="715"/>
      <c r="H197" s="715"/>
      <c r="I197" s="715"/>
      <c r="J197" s="715"/>
      <c r="K197" s="715"/>
      <c r="L197" s="715"/>
      <c r="M197" s="715"/>
      <c r="N197" s="715"/>
      <c r="O197" s="715"/>
      <c r="P197" s="715"/>
      <c r="Q197" s="715"/>
      <c r="R197" s="715"/>
      <c r="S197" s="715"/>
      <c r="T197" s="715"/>
      <c r="U197" s="715"/>
      <c r="V197" s="715"/>
      <c r="W197" s="715"/>
      <c r="X197" s="715"/>
      <c r="Y197" s="715"/>
      <c r="Z197" s="715"/>
      <c r="AA197" s="715"/>
      <c r="AB197" s="715"/>
      <c r="AC197" s="715"/>
      <c r="AD197" s="715"/>
      <c r="AE197" s="715"/>
      <c r="AF197" s="715"/>
      <c r="AG197" s="715"/>
      <c r="AH197" s="715"/>
      <c r="AI197" s="715"/>
      <c r="AJ197" s="715"/>
      <c r="AK197" s="715"/>
      <c r="AL197" s="715"/>
      <c r="AM197" s="715"/>
      <c r="AN197" s="715"/>
      <c r="AO197" s="715"/>
      <c r="AP197" s="715"/>
      <c r="AQ197" s="715"/>
      <c r="AR197" s="715"/>
    </row>
    <row r="198" spans="1:44">
      <c r="A198" s="715"/>
      <c r="B198" s="715"/>
      <c r="C198" s="715"/>
      <c r="D198" s="715"/>
      <c r="E198" s="715"/>
      <c r="F198" s="715"/>
      <c r="G198" s="715"/>
      <c r="H198" s="715"/>
      <c r="I198" s="715"/>
      <c r="J198" s="715"/>
      <c r="K198" s="715"/>
      <c r="L198" s="715"/>
      <c r="M198" s="715"/>
      <c r="N198" s="715"/>
      <c r="O198" s="715"/>
      <c r="P198" s="715"/>
      <c r="Q198" s="715"/>
      <c r="R198" s="715"/>
      <c r="S198" s="715"/>
      <c r="T198" s="715"/>
      <c r="U198" s="715"/>
      <c r="V198" s="715"/>
      <c r="W198" s="715"/>
      <c r="X198" s="715"/>
      <c r="Y198" s="715"/>
      <c r="Z198" s="715"/>
      <c r="AA198" s="715"/>
      <c r="AB198" s="715"/>
      <c r="AC198" s="715"/>
      <c r="AD198" s="715"/>
      <c r="AE198" s="715"/>
      <c r="AF198" s="715"/>
      <c r="AG198" s="715"/>
      <c r="AH198" s="715"/>
      <c r="AI198" s="715"/>
      <c r="AJ198" s="715"/>
      <c r="AK198" s="715"/>
      <c r="AL198" s="715"/>
      <c r="AM198" s="715"/>
      <c r="AN198" s="715"/>
      <c r="AO198" s="715"/>
      <c r="AP198" s="715"/>
      <c r="AQ198" s="715"/>
      <c r="AR198" s="715"/>
    </row>
    <row r="199" spans="1:44">
      <c r="A199" s="715"/>
      <c r="B199" s="715"/>
      <c r="C199" s="715"/>
      <c r="D199" s="715"/>
      <c r="E199" s="715"/>
      <c r="F199" s="715"/>
      <c r="G199" s="715"/>
      <c r="H199" s="715"/>
      <c r="I199" s="715"/>
      <c r="J199" s="715"/>
      <c r="K199" s="715"/>
      <c r="L199" s="715"/>
      <c r="M199" s="715"/>
      <c r="N199" s="715"/>
      <c r="O199" s="715"/>
      <c r="P199" s="715"/>
      <c r="Q199" s="715"/>
      <c r="R199" s="715"/>
      <c r="S199" s="715"/>
      <c r="T199" s="715"/>
      <c r="U199" s="715"/>
      <c r="V199" s="715"/>
      <c r="W199" s="715"/>
      <c r="X199" s="715"/>
      <c r="Y199" s="715"/>
      <c r="Z199" s="715"/>
      <c r="AA199" s="715"/>
      <c r="AB199" s="715"/>
      <c r="AC199" s="715"/>
      <c r="AD199" s="715"/>
      <c r="AE199" s="715"/>
      <c r="AF199" s="715"/>
      <c r="AG199" s="715"/>
      <c r="AH199" s="715"/>
      <c r="AI199" s="715"/>
      <c r="AJ199" s="715"/>
      <c r="AK199" s="715"/>
      <c r="AL199" s="715"/>
      <c r="AM199" s="715"/>
      <c r="AN199" s="715"/>
      <c r="AO199" s="715"/>
      <c r="AP199" s="715"/>
      <c r="AQ199" s="715"/>
      <c r="AR199" s="715"/>
    </row>
    <row r="200" spans="1:44">
      <c r="A200" s="715"/>
      <c r="B200" s="715"/>
      <c r="C200" s="715"/>
      <c r="D200" s="715"/>
      <c r="E200" s="715"/>
      <c r="F200" s="715"/>
      <c r="G200" s="715"/>
      <c r="H200" s="715"/>
      <c r="I200" s="715"/>
      <c r="J200" s="715"/>
      <c r="K200" s="715"/>
      <c r="L200" s="715"/>
      <c r="M200" s="715"/>
      <c r="N200" s="715"/>
      <c r="O200" s="715"/>
      <c r="P200" s="715"/>
      <c r="Q200" s="715"/>
      <c r="R200" s="715"/>
      <c r="S200" s="715"/>
      <c r="T200" s="715"/>
      <c r="U200" s="715"/>
      <c r="V200" s="715"/>
      <c r="W200" s="715"/>
      <c r="X200" s="715"/>
      <c r="Y200" s="715"/>
      <c r="Z200" s="715"/>
      <c r="AA200" s="715"/>
      <c r="AB200" s="715"/>
      <c r="AC200" s="715"/>
      <c r="AD200" s="715"/>
      <c r="AE200" s="715"/>
      <c r="AF200" s="715"/>
      <c r="AG200" s="715"/>
      <c r="AH200" s="715"/>
      <c r="AI200" s="715"/>
      <c r="AJ200" s="715"/>
      <c r="AK200" s="715"/>
      <c r="AL200" s="715"/>
      <c r="AM200" s="715"/>
      <c r="AN200" s="715"/>
      <c r="AO200" s="715"/>
      <c r="AP200" s="715"/>
      <c r="AQ200" s="715"/>
      <c r="AR200" s="715"/>
    </row>
    <row r="201" spans="1:44">
      <c r="A201" s="715"/>
      <c r="B201" s="715"/>
      <c r="C201" s="715"/>
      <c r="D201" s="715"/>
      <c r="E201" s="715"/>
      <c r="F201" s="715"/>
      <c r="G201" s="715"/>
      <c r="H201" s="715"/>
      <c r="I201" s="715"/>
      <c r="J201" s="715"/>
      <c r="K201" s="715"/>
      <c r="L201" s="715"/>
      <c r="M201" s="715"/>
      <c r="N201" s="715"/>
      <c r="O201" s="715"/>
      <c r="P201" s="715"/>
      <c r="Q201" s="715"/>
      <c r="R201" s="715"/>
      <c r="S201" s="715"/>
      <c r="T201" s="715"/>
      <c r="U201" s="715"/>
      <c r="V201" s="715"/>
      <c r="W201" s="715"/>
      <c r="X201" s="715"/>
      <c r="Y201" s="715"/>
      <c r="Z201" s="715"/>
      <c r="AA201" s="715"/>
      <c r="AB201" s="715"/>
      <c r="AC201" s="715"/>
      <c r="AD201" s="715"/>
      <c r="AE201" s="715"/>
      <c r="AF201" s="715"/>
      <c r="AG201" s="715"/>
      <c r="AH201" s="715"/>
      <c r="AI201" s="715"/>
      <c r="AJ201" s="715"/>
      <c r="AK201" s="715"/>
      <c r="AL201" s="715"/>
      <c r="AM201" s="715"/>
      <c r="AN201" s="715"/>
      <c r="AO201" s="715"/>
      <c r="AP201" s="715"/>
      <c r="AQ201" s="715"/>
      <c r="AR201" s="715"/>
    </row>
    <row r="202" spans="1:44">
      <c r="A202" s="715"/>
      <c r="B202" s="715"/>
      <c r="C202" s="715"/>
      <c r="D202" s="715"/>
      <c r="E202" s="715"/>
      <c r="F202" s="715"/>
      <c r="G202" s="715"/>
      <c r="H202" s="715"/>
      <c r="I202" s="715"/>
      <c r="J202" s="715"/>
      <c r="K202" s="715"/>
      <c r="L202" s="715"/>
      <c r="M202" s="715"/>
      <c r="N202" s="715"/>
      <c r="O202" s="715"/>
      <c r="P202" s="715"/>
      <c r="Q202" s="715"/>
      <c r="R202" s="715"/>
      <c r="S202" s="715"/>
      <c r="T202" s="715"/>
      <c r="U202" s="715"/>
      <c r="V202" s="715"/>
      <c r="W202" s="715"/>
      <c r="X202" s="715"/>
      <c r="Y202" s="715"/>
      <c r="Z202" s="715"/>
      <c r="AA202" s="715"/>
      <c r="AB202" s="715"/>
      <c r="AC202" s="715"/>
      <c r="AD202" s="715"/>
      <c r="AE202" s="715"/>
      <c r="AF202" s="715"/>
      <c r="AG202" s="715"/>
      <c r="AH202" s="715"/>
      <c r="AI202" s="715"/>
      <c r="AJ202" s="715"/>
      <c r="AK202" s="715"/>
      <c r="AL202" s="715"/>
      <c r="AM202" s="715"/>
      <c r="AN202" s="715"/>
      <c r="AO202" s="715"/>
      <c r="AP202" s="715"/>
      <c r="AQ202" s="715"/>
      <c r="AR202" s="715"/>
    </row>
    <row r="203" spans="1:44">
      <c r="A203" s="715"/>
      <c r="B203" s="715"/>
      <c r="C203" s="715"/>
      <c r="D203" s="715"/>
      <c r="E203" s="715"/>
      <c r="F203" s="715"/>
      <c r="G203" s="715"/>
      <c r="H203" s="715"/>
      <c r="I203" s="715"/>
      <c r="J203" s="715"/>
      <c r="K203" s="715"/>
      <c r="L203" s="715"/>
      <c r="M203" s="715"/>
      <c r="N203" s="715"/>
      <c r="O203" s="715"/>
      <c r="P203" s="715"/>
      <c r="Q203" s="715"/>
      <c r="R203" s="715"/>
      <c r="S203" s="715"/>
      <c r="T203" s="715"/>
      <c r="U203" s="715"/>
      <c r="V203" s="715"/>
      <c r="W203" s="715"/>
      <c r="X203" s="715"/>
      <c r="Y203" s="715"/>
      <c r="Z203" s="715"/>
      <c r="AA203" s="715"/>
      <c r="AB203" s="715"/>
      <c r="AC203" s="715"/>
      <c r="AD203" s="715"/>
      <c r="AE203" s="715"/>
      <c r="AF203" s="715"/>
      <c r="AG203" s="715"/>
      <c r="AH203" s="715"/>
      <c r="AI203" s="715"/>
      <c r="AJ203" s="715"/>
      <c r="AK203" s="715"/>
      <c r="AL203" s="715"/>
      <c r="AM203" s="715"/>
      <c r="AN203" s="715"/>
      <c r="AO203" s="715"/>
      <c r="AP203" s="715"/>
      <c r="AQ203" s="715"/>
      <c r="AR203" s="715"/>
    </row>
    <row r="204" spans="1:44">
      <c r="A204" s="715"/>
      <c r="B204" s="715"/>
      <c r="C204" s="715"/>
      <c r="D204" s="715"/>
      <c r="E204" s="715"/>
      <c r="F204" s="715"/>
      <c r="G204" s="715"/>
      <c r="H204" s="715"/>
      <c r="I204" s="715"/>
      <c r="J204" s="715"/>
      <c r="K204" s="715"/>
      <c r="L204" s="715"/>
      <c r="M204" s="715"/>
      <c r="N204" s="715"/>
      <c r="O204" s="715"/>
      <c r="P204" s="715"/>
      <c r="Q204" s="715"/>
      <c r="R204" s="715"/>
      <c r="S204" s="715"/>
      <c r="T204" s="715"/>
      <c r="U204" s="715"/>
      <c r="V204" s="715"/>
      <c r="W204" s="715"/>
      <c r="X204" s="715"/>
      <c r="Y204" s="715"/>
      <c r="Z204" s="715"/>
      <c r="AA204" s="715"/>
      <c r="AB204" s="715"/>
      <c r="AC204" s="715"/>
      <c r="AD204" s="715"/>
      <c r="AE204" s="715"/>
      <c r="AF204" s="715"/>
      <c r="AG204" s="715"/>
      <c r="AH204" s="715"/>
      <c r="AI204" s="715"/>
      <c r="AJ204" s="715"/>
      <c r="AK204" s="715"/>
      <c r="AL204" s="715"/>
      <c r="AM204" s="715"/>
      <c r="AN204" s="715"/>
      <c r="AO204" s="715"/>
      <c r="AP204" s="715"/>
      <c r="AQ204" s="715"/>
      <c r="AR204" s="715"/>
    </row>
    <row r="205" spans="1:44">
      <c r="A205" s="715"/>
      <c r="B205" s="715"/>
      <c r="C205" s="715"/>
      <c r="D205" s="715"/>
      <c r="E205" s="715"/>
      <c r="F205" s="715"/>
      <c r="G205" s="715"/>
      <c r="H205" s="715"/>
      <c r="I205" s="715"/>
      <c r="J205" s="715"/>
      <c r="K205" s="715"/>
      <c r="L205" s="715"/>
      <c r="M205" s="715"/>
      <c r="N205" s="715"/>
      <c r="O205" s="715"/>
      <c r="P205" s="715"/>
      <c r="Q205" s="715"/>
      <c r="R205" s="715"/>
      <c r="S205" s="715"/>
      <c r="T205" s="715"/>
      <c r="U205" s="715"/>
      <c r="V205" s="715"/>
      <c r="W205" s="715"/>
      <c r="X205" s="715"/>
      <c r="Y205" s="715"/>
      <c r="Z205" s="715"/>
      <c r="AA205" s="715"/>
      <c r="AB205" s="715"/>
      <c r="AC205" s="715"/>
      <c r="AD205" s="715"/>
      <c r="AE205" s="715"/>
      <c r="AF205" s="715"/>
      <c r="AG205" s="715"/>
      <c r="AH205" s="715"/>
      <c r="AI205" s="715"/>
      <c r="AJ205" s="715"/>
      <c r="AK205" s="715"/>
      <c r="AL205" s="715"/>
      <c r="AM205" s="715"/>
      <c r="AN205" s="715"/>
      <c r="AO205" s="715"/>
      <c r="AP205" s="715"/>
      <c r="AQ205" s="715"/>
      <c r="AR205" s="715"/>
    </row>
    <row r="206" spans="1:44">
      <c r="A206" s="715"/>
      <c r="B206" s="715"/>
      <c r="C206" s="715"/>
      <c r="D206" s="715"/>
      <c r="E206" s="715"/>
      <c r="F206" s="715"/>
      <c r="G206" s="715"/>
      <c r="H206" s="715"/>
      <c r="I206" s="715"/>
      <c r="J206" s="715"/>
      <c r="K206" s="715"/>
      <c r="L206" s="715"/>
      <c r="M206" s="715"/>
      <c r="N206" s="715"/>
      <c r="O206" s="715"/>
      <c r="P206" s="715"/>
      <c r="Q206" s="715"/>
      <c r="R206" s="715"/>
      <c r="S206" s="715"/>
      <c r="T206" s="715"/>
      <c r="U206" s="715"/>
      <c r="V206" s="715"/>
      <c r="W206" s="715"/>
      <c r="X206" s="715"/>
      <c r="Y206" s="715"/>
      <c r="Z206" s="715"/>
      <c r="AA206" s="715"/>
      <c r="AB206" s="715"/>
      <c r="AC206" s="715"/>
      <c r="AD206" s="715"/>
      <c r="AE206" s="715"/>
      <c r="AF206" s="715"/>
      <c r="AG206" s="715"/>
      <c r="AH206" s="715"/>
      <c r="AI206" s="715"/>
      <c r="AJ206" s="715"/>
      <c r="AK206" s="715"/>
      <c r="AL206" s="715"/>
      <c r="AM206" s="715"/>
      <c r="AN206" s="715"/>
      <c r="AO206" s="715"/>
      <c r="AP206" s="715"/>
      <c r="AQ206" s="715"/>
      <c r="AR206" s="715"/>
    </row>
    <row r="207" spans="1:44">
      <c r="A207" s="715"/>
      <c r="B207" s="715"/>
      <c r="C207" s="715"/>
      <c r="D207" s="715"/>
      <c r="E207" s="715"/>
      <c r="F207" s="715"/>
      <c r="G207" s="715"/>
      <c r="H207" s="715"/>
      <c r="I207" s="715"/>
      <c r="J207" s="715"/>
      <c r="K207" s="715"/>
      <c r="L207" s="715"/>
      <c r="M207" s="715"/>
      <c r="N207" s="715"/>
      <c r="O207" s="715"/>
      <c r="P207" s="715"/>
      <c r="Q207" s="715"/>
      <c r="R207" s="715"/>
      <c r="S207" s="715"/>
      <c r="T207" s="715"/>
      <c r="U207" s="715"/>
      <c r="V207" s="715"/>
      <c r="W207" s="715"/>
      <c r="X207" s="715"/>
      <c r="Y207" s="715"/>
      <c r="Z207" s="715"/>
      <c r="AA207" s="715"/>
      <c r="AB207" s="715"/>
      <c r="AC207" s="715"/>
      <c r="AD207" s="715"/>
      <c r="AE207" s="715"/>
      <c r="AF207" s="715"/>
      <c r="AG207" s="715"/>
      <c r="AH207" s="715"/>
      <c r="AI207" s="715"/>
      <c r="AJ207" s="715"/>
      <c r="AK207" s="715"/>
      <c r="AL207" s="715"/>
      <c r="AM207" s="715"/>
      <c r="AN207" s="715"/>
      <c r="AO207" s="715"/>
      <c r="AP207" s="715"/>
      <c r="AQ207" s="715"/>
      <c r="AR207" s="715"/>
    </row>
    <row r="208" spans="1:44">
      <c r="A208" s="715"/>
      <c r="B208" s="715"/>
      <c r="C208" s="715"/>
      <c r="D208" s="715"/>
      <c r="E208" s="715"/>
      <c r="F208" s="715"/>
      <c r="G208" s="715"/>
      <c r="H208" s="715"/>
      <c r="I208" s="715"/>
      <c r="J208" s="715"/>
      <c r="K208" s="715"/>
      <c r="L208" s="715"/>
      <c r="M208" s="715"/>
      <c r="N208" s="715"/>
      <c r="O208" s="715"/>
      <c r="P208" s="715"/>
      <c r="Q208" s="715"/>
      <c r="R208" s="715"/>
      <c r="S208" s="715"/>
      <c r="T208" s="715"/>
      <c r="U208" s="715"/>
      <c r="V208" s="715"/>
      <c r="W208" s="715"/>
      <c r="X208" s="715"/>
      <c r="Y208" s="715"/>
      <c r="Z208" s="715"/>
      <c r="AA208" s="715"/>
      <c r="AB208" s="715"/>
      <c r="AC208" s="715"/>
      <c r="AD208" s="715"/>
      <c r="AE208" s="715"/>
      <c r="AF208" s="715"/>
      <c r="AG208" s="715"/>
      <c r="AH208" s="715"/>
      <c r="AI208" s="715"/>
      <c r="AJ208" s="715"/>
      <c r="AK208" s="715"/>
      <c r="AL208" s="715"/>
      <c r="AM208" s="715"/>
      <c r="AN208" s="715"/>
      <c r="AO208" s="715"/>
      <c r="AP208" s="715"/>
      <c r="AQ208" s="715"/>
      <c r="AR208" s="715"/>
    </row>
    <row r="209" spans="1:44">
      <c r="A209" s="715"/>
      <c r="B209" s="715"/>
      <c r="C209" s="715"/>
      <c r="D209" s="715"/>
      <c r="E209" s="715"/>
      <c r="F209" s="715"/>
      <c r="G209" s="715"/>
      <c r="H209" s="715"/>
      <c r="I209" s="715"/>
      <c r="J209" s="715"/>
      <c r="K209" s="715"/>
      <c r="L209" s="715"/>
      <c r="M209" s="715"/>
      <c r="N209" s="715"/>
      <c r="O209" s="715"/>
      <c r="P209" s="715"/>
      <c r="Q209" s="715"/>
      <c r="R209" s="715"/>
      <c r="S209" s="715"/>
      <c r="T209" s="715"/>
      <c r="U209" s="715"/>
      <c r="V209" s="715"/>
      <c r="W209" s="715"/>
      <c r="X209" s="715"/>
      <c r="Y209" s="715"/>
      <c r="Z209" s="715"/>
      <c r="AA209" s="715"/>
      <c r="AB209" s="715"/>
      <c r="AC209" s="715"/>
      <c r="AD209" s="715"/>
      <c r="AE209" s="715"/>
      <c r="AF209" s="715"/>
      <c r="AG209" s="715"/>
      <c r="AH209" s="715"/>
      <c r="AI209" s="715"/>
      <c r="AJ209" s="715"/>
      <c r="AK209" s="715"/>
      <c r="AL209" s="715"/>
      <c r="AM209" s="715"/>
      <c r="AN209" s="715"/>
      <c r="AO209" s="715"/>
      <c r="AP209" s="715"/>
      <c r="AQ209" s="715"/>
      <c r="AR209" s="715"/>
    </row>
    <row r="210" spans="1:44">
      <c r="A210" s="715"/>
      <c r="B210" s="715"/>
      <c r="C210" s="715"/>
      <c r="D210" s="715"/>
      <c r="E210" s="715"/>
      <c r="F210" s="715"/>
      <c r="G210" s="715"/>
      <c r="H210" s="715"/>
      <c r="I210" s="715"/>
      <c r="J210" s="715"/>
      <c r="K210" s="715"/>
      <c r="L210" s="715"/>
      <c r="M210" s="715"/>
      <c r="N210" s="715"/>
      <c r="O210" s="715"/>
      <c r="P210" s="715"/>
      <c r="Q210" s="715"/>
      <c r="R210" s="715"/>
      <c r="S210" s="715"/>
      <c r="T210" s="715"/>
      <c r="U210" s="715"/>
      <c r="V210" s="715"/>
      <c r="W210" s="715"/>
      <c r="X210" s="715"/>
      <c r="Y210" s="715"/>
      <c r="Z210" s="715"/>
      <c r="AA210" s="715"/>
      <c r="AB210" s="715"/>
      <c r="AC210" s="715"/>
      <c r="AD210" s="715"/>
      <c r="AE210" s="715"/>
      <c r="AF210" s="715"/>
      <c r="AG210" s="715"/>
      <c r="AH210" s="715"/>
      <c r="AI210" s="715"/>
      <c r="AJ210" s="715"/>
      <c r="AK210" s="715"/>
      <c r="AL210" s="715"/>
      <c r="AM210" s="715"/>
      <c r="AN210" s="715"/>
      <c r="AO210" s="715"/>
      <c r="AP210" s="715"/>
      <c r="AQ210" s="715"/>
      <c r="AR210" s="715"/>
    </row>
    <row r="211" spans="1:44">
      <c r="A211" s="715"/>
      <c r="B211" s="715"/>
      <c r="C211" s="715"/>
      <c r="D211" s="715"/>
      <c r="E211" s="715"/>
      <c r="F211" s="715"/>
      <c r="G211" s="715"/>
      <c r="H211" s="715"/>
      <c r="I211" s="715"/>
      <c r="J211" s="715"/>
      <c r="K211" s="715"/>
      <c r="L211" s="715"/>
      <c r="M211" s="715"/>
      <c r="N211" s="715"/>
      <c r="O211" s="715"/>
      <c r="P211" s="715"/>
      <c r="Q211" s="715"/>
      <c r="R211" s="715"/>
      <c r="S211" s="715"/>
      <c r="T211" s="715"/>
      <c r="U211" s="715"/>
      <c r="V211" s="715"/>
      <c r="W211" s="715"/>
      <c r="X211" s="715"/>
      <c r="Y211" s="715"/>
      <c r="Z211" s="715"/>
      <c r="AA211" s="715"/>
      <c r="AB211" s="715"/>
      <c r="AC211" s="715"/>
      <c r="AD211" s="715"/>
      <c r="AE211" s="715"/>
      <c r="AF211" s="715"/>
      <c r="AG211" s="715"/>
      <c r="AH211" s="715"/>
      <c r="AI211" s="715"/>
      <c r="AJ211" s="715"/>
      <c r="AK211" s="715"/>
      <c r="AL211" s="715"/>
      <c r="AM211" s="715"/>
      <c r="AN211" s="715"/>
      <c r="AO211" s="715"/>
      <c r="AP211" s="715"/>
      <c r="AQ211" s="715"/>
      <c r="AR211" s="715"/>
    </row>
    <row r="212" spans="1:44">
      <c r="A212" s="715"/>
      <c r="B212" s="715"/>
      <c r="C212" s="715"/>
      <c r="D212" s="715"/>
      <c r="E212" s="715"/>
      <c r="F212" s="715"/>
      <c r="G212" s="715"/>
      <c r="H212" s="715"/>
      <c r="I212" s="715"/>
      <c r="J212" s="715"/>
      <c r="K212" s="715"/>
      <c r="L212" s="715"/>
      <c r="M212" s="715"/>
      <c r="N212" s="715"/>
      <c r="O212" s="715"/>
      <c r="P212" s="715"/>
      <c r="Q212" s="715"/>
      <c r="R212" s="715"/>
      <c r="S212" s="715"/>
      <c r="T212" s="715"/>
      <c r="U212" s="715"/>
      <c r="V212" s="715"/>
      <c r="W212" s="715"/>
      <c r="X212" s="715"/>
      <c r="Y212" s="715"/>
      <c r="Z212" s="715"/>
      <c r="AA212" s="715"/>
      <c r="AB212" s="715"/>
      <c r="AC212" s="715"/>
      <c r="AD212" s="715"/>
      <c r="AE212" s="715"/>
      <c r="AF212" s="715"/>
      <c r="AG212" s="715"/>
      <c r="AH212" s="715"/>
      <c r="AI212" s="715"/>
      <c r="AJ212" s="715"/>
      <c r="AK212" s="715"/>
      <c r="AL212" s="715"/>
      <c r="AM212" s="715"/>
      <c r="AN212" s="715"/>
      <c r="AO212" s="715"/>
      <c r="AP212" s="715"/>
      <c r="AQ212" s="715"/>
      <c r="AR212" s="715"/>
    </row>
    <row r="213" spans="1:44">
      <c r="A213" s="715"/>
      <c r="B213" s="715"/>
      <c r="C213" s="715"/>
      <c r="D213" s="715"/>
      <c r="E213" s="715"/>
      <c r="F213" s="715"/>
      <c r="G213" s="715"/>
      <c r="H213" s="715"/>
      <c r="I213" s="715"/>
      <c r="J213" s="715"/>
      <c r="K213" s="715"/>
      <c r="L213" s="715"/>
      <c r="M213" s="715"/>
      <c r="N213" s="715"/>
      <c r="O213" s="715"/>
      <c r="P213" s="715"/>
      <c r="Q213" s="715"/>
      <c r="R213" s="715"/>
      <c r="S213" s="715"/>
      <c r="T213" s="715"/>
      <c r="U213" s="715"/>
      <c r="V213" s="715"/>
      <c r="W213" s="715"/>
      <c r="X213" s="715"/>
      <c r="Y213" s="715"/>
      <c r="Z213" s="715"/>
      <c r="AA213" s="715"/>
      <c r="AB213" s="715"/>
      <c r="AC213" s="715"/>
      <c r="AD213" s="715"/>
      <c r="AE213" s="715"/>
      <c r="AF213" s="715"/>
      <c r="AG213" s="715"/>
      <c r="AH213" s="715"/>
      <c r="AI213" s="715"/>
      <c r="AJ213" s="715"/>
      <c r="AK213" s="715"/>
      <c r="AL213" s="715"/>
      <c r="AM213" s="715"/>
      <c r="AN213" s="715"/>
      <c r="AO213" s="715"/>
      <c r="AP213" s="715"/>
      <c r="AQ213" s="715"/>
      <c r="AR213" s="715"/>
    </row>
    <row r="214" spans="1:44">
      <c r="A214" s="715"/>
      <c r="B214" s="715"/>
      <c r="C214" s="715"/>
      <c r="D214" s="715"/>
      <c r="E214" s="715"/>
      <c r="F214" s="715"/>
      <c r="G214" s="715"/>
      <c r="H214" s="715"/>
      <c r="I214" s="715"/>
      <c r="J214" s="715"/>
      <c r="K214" s="715"/>
      <c r="L214" s="715"/>
      <c r="M214" s="715"/>
      <c r="N214" s="715"/>
      <c r="O214" s="715"/>
      <c r="P214" s="715"/>
      <c r="Q214" s="715"/>
      <c r="R214" s="715"/>
      <c r="S214" s="715"/>
      <c r="T214" s="715"/>
      <c r="U214" s="715"/>
      <c r="V214" s="715"/>
      <c r="W214" s="715"/>
      <c r="X214" s="715"/>
      <c r="Y214" s="715"/>
      <c r="Z214" s="715"/>
      <c r="AA214" s="715"/>
      <c r="AB214" s="715"/>
      <c r="AC214" s="715"/>
      <c r="AD214" s="715"/>
      <c r="AE214" s="715"/>
      <c r="AF214" s="715"/>
      <c r="AG214" s="715"/>
      <c r="AH214" s="715"/>
      <c r="AI214" s="715"/>
      <c r="AJ214" s="715"/>
      <c r="AK214" s="715"/>
      <c r="AL214" s="715"/>
      <c r="AM214" s="715"/>
      <c r="AN214" s="715"/>
      <c r="AO214" s="715"/>
      <c r="AP214" s="715"/>
      <c r="AQ214" s="715"/>
      <c r="AR214" s="715"/>
    </row>
    <row r="215" spans="1:44">
      <c r="A215" s="715"/>
      <c r="B215" s="715"/>
      <c r="C215" s="715"/>
      <c r="D215" s="715"/>
      <c r="E215" s="715"/>
      <c r="F215" s="715"/>
      <c r="G215" s="715"/>
      <c r="H215" s="715"/>
      <c r="I215" s="715"/>
      <c r="J215" s="715"/>
      <c r="K215" s="715"/>
      <c r="L215" s="715"/>
      <c r="M215" s="715"/>
      <c r="N215" s="715"/>
      <c r="O215" s="715"/>
      <c r="P215" s="715"/>
      <c r="Q215" s="715"/>
      <c r="R215" s="715"/>
      <c r="S215" s="715"/>
      <c r="T215" s="715"/>
      <c r="U215" s="715"/>
      <c r="V215" s="715"/>
      <c r="W215" s="715"/>
      <c r="X215" s="715"/>
      <c r="Y215" s="715"/>
      <c r="Z215" s="715"/>
      <c r="AA215" s="715"/>
      <c r="AB215" s="715"/>
      <c r="AC215" s="715"/>
      <c r="AD215" s="715"/>
      <c r="AE215" s="715"/>
      <c r="AF215" s="715"/>
      <c r="AG215" s="715"/>
      <c r="AH215" s="715"/>
      <c r="AI215" s="715"/>
      <c r="AJ215" s="715"/>
      <c r="AK215" s="715"/>
      <c r="AL215" s="715"/>
      <c r="AM215" s="715"/>
      <c r="AN215" s="715"/>
      <c r="AO215" s="715"/>
      <c r="AP215" s="715"/>
      <c r="AQ215" s="715"/>
      <c r="AR215" s="715"/>
    </row>
    <row r="216" spans="1:44">
      <c r="A216" s="715"/>
      <c r="B216" s="715"/>
      <c r="C216" s="715"/>
      <c r="D216" s="715"/>
      <c r="E216" s="715"/>
      <c r="F216" s="715"/>
      <c r="G216" s="715"/>
      <c r="H216" s="715"/>
      <c r="I216" s="715"/>
      <c r="J216" s="715"/>
      <c r="K216" s="715"/>
      <c r="L216" s="715"/>
      <c r="M216" s="715"/>
      <c r="N216" s="715"/>
      <c r="O216" s="715"/>
      <c r="P216" s="715"/>
      <c r="Q216" s="715"/>
      <c r="R216" s="715"/>
      <c r="S216" s="715"/>
      <c r="T216" s="715"/>
      <c r="U216" s="715"/>
      <c r="V216" s="715"/>
      <c r="W216" s="715"/>
      <c r="X216" s="715"/>
      <c r="Y216" s="715"/>
      <c r="Z216" s="715"/>
      <c r="AA216" s="715"/>
      <c r="AB216" s="715"/>
      <c r="AC216" s="715"/>
      <c r="AD216" s="715"/>
      <c r="AE216" s="715"/>
      <c r="AF216" s="715"/>
      <c r="AG216" s="715"/>
      <c r="AH216" s="715"/>
      <c r="AI216" s="715"/>
      <c r="AJ216" s="715"/>
      <c r="AK216" s="715"/>
      <c r="AL216" s="715"/>
      <c r="AM216" s="715"/>
      <c r="AN216" s="715"/>
      <c r="AO216" s="715"/>
      <c r="AP216" s="715"/>
      <c r="AQ216" s="715"/>
      <c r="AR216" s="715"/>
    </row>
    <row r="217" spans="1:44">
      <c r="A217" s="715"/>
      <c r="B217" s="715"/>
      <c r="C217" s="715"/>
      <c r="D217" s="715"/>
      <c r="E217" s="715"/>
      <c r="F217" s="715"/>
      <c r="G217" s="715"/>
      <c r="H217" s="715"/>
      <c r="I217" s="715"/>
      <c r="J217" s="715"/>
      <c r="K217" s="715"/>
      <c r="L217" s="715"/>
      <c r="M217" s="715"/>
      <c r="N217" s="715"/>
      <c r="O217" s="715"/>
      <c r="P217" s="715"/>
      <c r="Q217" s="715"/>
      <c r="R217" s="715"/>
      <c r="S217" s="715"/>
      <c r="T217" s="715"/>
      <c r="U217" s="715"/>
      <c r="V217" s="715"/>
      <c r="W217" s="715"/>
      <c r="X217" s="715"/>
      <c r="Y217" s="715"/>
      <c r="Z217" s="715"/>
      <c r="AA217" s="715"/>
      <c r="AB217" s="715"/>
      <c r="AC217" s="715"/>
      <c r="AD217" s="715"/>
      <c r="AE217" s="715"/>
      <c r="AF217" s="715"/>
      <c r="AG217" s="715"/>
      <c r="AH217" s="715"/>
      <c r="AI217" s="715"/>
      <c r="AJ217" s="715"/>
      <c r="AK217" s="715"/>
      <c r="AL217" s="715"/>
      <c r="AM217" s="715"/>
      <c r="AN217" s="715"/>
      <c r="AO217" s="715"/>
      <c r="AP217" s="715"/>
      <c r="AQ217" s="715"/>
      <c r="AR217" s="715"/>
    </row>
    <row r="218" spans="1:44">
      <c r="A218" s="715"/>
      <c r="B218" s="715"/>
      <c r="C218" s="715"/>
      <c r="D218" s="715"/>
      <c r="E218" s="715"/>
      <c r="F218" s="715"/>
      <c r="G218" s="715"/>
      <c r="H218" s="715"/>
      <c r="I218" s="715"/>
      <c r="J218" s="715"/>
      <c r="K218" s="715"/>
      <c r="L218" s="715"/>
      <c r="M218" s="715"/>
      <c r="N218" s="715"/>
      <c r="O218" s="715"/>
      <c r="P218" s="715"/>
      <c r="Q218" s="715"/>
      <c r="R218" s="715"/>
      <c r="S218" s="715"/>
      <c r="T218" s="715"/>
      <c r="U218" s="715"/>
      <c r="V218" s="715"/>
      <c r="W218" s="715"/>
      <c r="X218" s="715"/>
      <c r="Y218" s="715"/>
      <c r="Z218" s="715"/>
      <c r="AA218" s="715"/>
      <c r="AB218" s="715"/>
      <c r="AC218" s="715"/>
      <c r="AD218" s="715"/>
      <c r="AE218" s="715"/>
      <c r="AF218" s="715"/>
      <c r="AG218" s="715"/>
      <c r="AH218" s="715"/>
      <c r="AI218" s="715"/>
      <c r="AJ218" s="715"/>
      <c r="AK218" s="715"/>
      <c r="AL218" s="715"/>
      <c r="AM218" s="715"/>
      <c r="AN218" s="715"/>
      <c r="AO218" s="715"/>
      <c r="AP218" s="715"/>
      <c r="AQ218" s="715"/>
      <c r="AR218" s="715"/>
    </row>
    <row r="219" spans="1:44">
      <c r="A219" s="715"/>
      <c r="B219" s="715"/>
      <c r="C219" s="715"/>
      <c r="D219" s="715"/>
      <c r="E219" s="715"/>
      <c r="F219" s="715"/>
      <c r="G219" s="715"/>
      <c r="H219" s="715"/>
      <c r="I219" s="715"/>
      <c r="J219" s="715"/>
      <c r="K219" s="715"/>
      <c r="L219" s="715"/>
      <c r="M219" s="715"/>
      <c r="N219" s="715"/>
      <c r="O219" s="715"/>
      <c r="P219" s="715"/>
      <c r="Q219" s="715"/>
      <c r="R219" s="715"/>
      <c r="S219" s="715"/>
      <c r="T219" s="715"/>
      <c r="U219" s="715"/>
      <c r="V219" s="715"/>
      <c r="W219" s="715"/>
      <c r="X219" s="715"/>
      <c r="Y219" s="715"/>
      <c r="Z219" s="715"/>
      <c r="AA219" s="715"/>
      <c r="AB219" s="715"/>
      <c r="AC219" s="715"/>
      <c r="AD219" s="715"/>
      <c r="AE219" s="715"/>
      <c r="AF219" s="715"/>
      <c r="AG219" s="715"/>
      <c r="AH219" s="715"/>
      <c r="AI219" s="715"/>
      <c r="AJ219" s="715"/>
      <c r="AK219" s="715"/>
      <c r="AL219" s="715"/>
      <c r="AM219" s="715"/>
      <c r="AN219" s="715"/>
      <c r="AO219" s="715"/>
      <c r="AP219" s="715"/>
      <c r="AQ219" s="715"/>
      <c r="AR219" s="715"/>
    </row>
    <row r="220" spans="1:44">
      <c r="A220" s="715"/>
      <c r="B220" s="715"/>
      <c r="C220" s="715"/>
      <c r="D220" s="715"/>
      <c r="E220" s="715"/>
      <c r="F220" s="715"/>
      <c r="G220" s="715"/>
      <c r="H220" s="715"/>
      <c r="I220" s="715"/>
      <c r="J220" s="715"/>
      <c r="K220" s="715"/>
      <c r="L220" s="715"/>
      <c r="M220" s="715"/>
      <c r="N220" s="715"/>
      <c r="O220" s="715"/>
      <c r="P220" s="715"/>
      <c r="Q220" s="715"/>
      <c r="R220" s="715"/>
      <c r="S220" s="715"/>
      <c r="T220" s="715"/>
      <c r="U220" s="715"/>
      <c r="V220" s="715"/>
      <c r="W220" s="715"/>
      <c r="X220" s="715"/>
      <c r="Y220" s="715"/>
      <c r="Z220" s="715"/>
      <c r="AA220" s="715"/>
      <c r="AB220" s="715"/>
      <c r="AC220" s="715"/>
      <c r="AD220" s="715"/>
      <c r="AE220" s="715"/>
      <c r="AF220" s="715"/>
      <c r="AG220" s="715"/>
      <c r="AH220" s="715"/>
      <c r="AI220" s="715"/>
      <c r="AJ220" s="715"/>
      <c r="AK220" s="715"/>
      <c r="AL220" s="715"/>
      <c r="AM220" s="715"/>
      <c r="AN220" s="715"/>
      <c r="AO220" s="715"/>
      <c r="AP220" s="715"/>
      <c r="AQ220" s="715"/>
      <c r="AR220" s="715"/>
    </row>
    <row r="221" spans="1:44">
      <c r="A221" s="715"/>
      <c r="B221" s="715"/>
      <c r="C221" s="715"/>
      <c r="D221" s="715"/>
      <c r="E221" s="715"/>
      <c r="F221" s="715"/>
      <c r="G221" s="715"/>
      <c r="H221" s="715"/>
      <c r="I221" s="715"/>
      <c r="J221" s="715"/>
      <c r="K221" s="715"/>
      <c r="L221" s="715"/>
      <c r="M221" s="715"/>
      <c r="N221" s="715"/>
      <c r="O221" s="715"/>
      <c r="P221" s="715"/>
      <c r="Q221" s="715"/>
      <c r="R221" s="715"/>
      <c r="S221" s="715"/>
      <c r="T221" s="715"/>
      <c r="U221" s="715"/>
      <c r="V221" s="715"/>
      <c r="W221" s="715"/>
      <c r="X221" s="715"/>
      <c r="Y221" s="715"/>
      <c r="Z221" s="715"/>
      <c r="AA221" s="715"/>
      <c r="AB221" s="715"/>
      <c r="AC221" s="715"/>
      <c r="AD221" s="715"/>
      <c r="AE221" s="715"/>
      <c r="AF221" s="715"/>
      <c r="AG221" s="715"/>
      <c r="AH221" s="715"/>
      <c r="AI221" s="715"/>
      <c r="AJ221" s="715"/>
      <c r="AK221" s="715"/>
      <c r="AL221" s="715"/>
      <c r="AM221" s="715"/>
      <c r="AN221" s="715"/>
      <c r="AO221" s="715"/>
      <c r="AP221" s="715"/>
      <c r="AQ221" s="715"/>
      <c r="AR221" s="715"/>
    </row>
    <row r="222" spans="1:44">
      <c r="A222" s="715"/>
      <c r="B222" s="715"/>
      <c r="C222" s="715"/>
      <c r="D222" s="715"/>
      <c r="E222" s="715"/>
      <c r="F222" s="715"/>
      <c r="G222" s="715"/>
      <c r="H222" s="715"/>
      <c r="I222" s="715"/>
      <c r="J222" s="715"/>
      <c r="K222" s="715"/>
      <c r="L222" s="715"/>
      <c r="M222" s="715"/>
      <c r="N222" s="715"/>
      <c r="O222" s="715"/>
      <c r="P222" s="715"/>
      <c r="Q222" s="715"/>
      <c r="R222" s="715"/>
      <c r="S222" s="715"/>
      <c r="T222" s="715"/>
      <c r="U222" s="715"/>
      <c r="V222" s="715"/>
      <c r="W222" s="715"/>
      <c r="X222" s="715"/>
      <c r="Y222" s="715"/>
      <c r="Z222" s="715"/>
      <c r="AA222" s="715"/>
      <c r="AB222" s="715"/>
      <c r="AC222" s="715"/>
      <c r="AD222" s="715"/>
      <c r="AE222" s="715"/>
      <c r="AF222" s="715"/>
      <c r="AG222" s="715"/>
      <c r="AH222" s="715"/>
      <c r="AI222" s="715"/>
      <c r="AJ222" s="715"/>
      <c r="AK222" s="715"/>
      <c r="AL222" s="715"/>
      <c r="AM222" s="715"/>
      <c r="AN222" s="715"/>
      <c r="AO222" s="715"/>
      <c r="AP222" s="715"/>
      <c r="AQ222" s="715"/>
      <c r="AR222" s="715"/>
    </row>
    <row r="223" spans="1:44">
      <c r="A223" s="715"/>
      <c r="B223" s="715"/>
      <c r="C223" s="715"/>
      <c r="D223" s="715"/>
      <c r="E223" s="715"/>
      <c r="F223" s="715"/>
      <c r="G223" s="715"/>
      <c r="H223" s="715"/>
      <c r="I223" s="715"/>
      <c r="J223" s="715"/>
      <c r="K223" s="715"/>
      <c r="L223" s="715"/>
      <c r="M223" s="715"/>
      <c r="N223" s="715"/>
      <c r="O223" s="715"/>
      <c r="P223" s="715"/>
      <c r="Q223" s="715"/>
      <c r="R223" s="715"/>
      <c r="S223" s="715"/>
      <c r="T223" s="715"/>
      <c r="U223" s="715"/>
      <c r="V223" s="715"/>
      <c r="W223" s="715"/>
      <c r="X223" s="715"/>
      <c r="Y223" s="715"/>
      <c r="Z223" s="715"/>
      <c r="AA223" s="715"/>
      <c r="AB223" s="715"/>
      <c r="AC223" s="715"/>
      <c r="AD223" s="715"/>
      <c r="AE223" s="715"/>
      <c r="AF223" s="715"/>
      <c r="AG223" s="715"/>
      <c r="AH223" s="715"/>
      <c r="AI223" s="715"/>
      <c r="AJ223" s="715"/>
      <c r="AK223" s="715"/>
      <c r="AL223" s="715"/>
      <c r="AM223" s="715"/>
      <c r="AN223" s="715"/>
      <c r="AO223" s="715"/>
      <c r="AP223" s="715"/>
      <c r="AQ223" s="715"/>
      <c r="AR223" s="715"/>
    </row>
    <row r="224" spans="1:44">
      <c r="A224" s="715"/>
      <c r="B224" s="715"/>
      <c r="C224" s="715"/>
      <c r="D224" s="715"/>
      <c r="E224" s="715"/>
      <c r="F224" s="715"/>
      <c r="G224" s="715"/>
      <c r="H224" s="715"/>
      <c r="I224" s="715"/>
      <c r="J224" s="715"/>
      <c r="K224" s="715"/>
      <c r="L224" s="715"/>
      <c r="M224" s="715"/>
      <c r="N224" s="715"/>
      <c r="O224" s="715"/>
      <c r="P224" s="715"/>
      <c r="Q224" s="715"/>
      <c r="R224" s="715"/>
      <c r="S224" s="715"/>
      <c r="T224" s="715"/>
      <c r="U224" s="715"/>
      <c r="V224" s="715"/>
      <c r="W224" s="715"/>
      <c r="X224" s="715"/>
      <c r="Y224" s="715"/>
      <c r="Z224" s="715"/>
      <c r="AA224" s="715"/>
      <c r="AB224" s="715"/>
      <c r="AC224" s="715"/>
      <c r="AD224" s="715"/>
      <c r="AE224" s="715"/>
      <c r="AF224" s="715"/>
      <c r="AG224" s="715"/>
      <c r="AH224" s="715"/>
      <c r="AI224" s="715"/>
      <c r="AJ224" s="715"/>
      <c r="AK224" s="715"/>
      <c r="AL224" s="715"/>
      <c r="AM224" s="715"/>
      <c r="AN224" s="715"/>
      <c r="AO224" s="715"/>
      <c r="AP224" s="715"/>
      <c r="AQ224" s="715"/>
      <c r="AR224" s="715"/>
    </row>
    <row r="225" spans="1:44">
      <c r="A225" s="715"/>
      <c r="B225" s="715"/>
      <c r="C225" s="715"/>
      <c r="D225" s="715"/>
      <c r="E225" s="715"/>
      <c r="F225" s="715"/>
      <c r="G225" s="715"/>
      <c r="H225" s="715"/>
      <c r="I225" s="715"/>
      <c r="J225" s="715"/>
      <c r="K225" s="715"/>
      <c r="L225" s="715"/>
      <c r="M225" s="715"/>
      <c r="N225" s="715"/>
      <c r="O225" s="715"/>
      <c r="P225" s="715"/>
      <c r="Q225" s="715"/>
      <c r="R225" s="715"/>
      <c r="S225" s="715"/>
      <c r="T225" s="715"/>
      <c r="U225" s="715"/>
      <c r="V225" s="715"/>
      <c r="W225" s="715"/>
      <c r="X225" s="715"/>
      <c r="Y225" s="715"/>
      <c r="Z225" s="715"/>
      <c r="AA225" s="715"/>
      <c r="AB225" s="715"/>
      <c r="AC225" s="715"/>
      <c r="AD225" s="715"/>
      <c r="AE225" s="715"/>
      <c r="AF225" s="715"/>
      <c r="AG225" s="715"/>
      <c r="AH225" s="715"/>
      <c r="AI225" s="715"/>
      <c r="AJ225" s="715"/>
      <c r="AK225" s="715"/>
      <c r="AL225" s="715"/>
      <c r="AM225" s="715"/>
      <c r="AN225" s="715"/>
      <c r="AO225" s="715"/>
      <c r="AP225" s="715"/>
      <c r="AQ225" s="715"/>
      <c r="AR225" s="715"/>
    </row>
    <row r="226" spans="1:44">
      <c r="A226" s="715"/>
      <c r="B226" s="715"/>
      <c r="C226" s="715"/>
      <c r="D226" s="715"/>
      <c r="E226" s="715"/>
      <c r="F226" s="715"/>
      <c r="G226" s="715"/>
      <c r="H226" s="715"/>
      <c r="I226" s="715"/>
      <c r="J226" s="715"/>
      <c r="K226" s="715"/>
      <c r="L226" s="715"/>
      <c r="M226" s="715"/>
      <c r="N226" s="715"/>
      <c r="O226" s="715"/>
      <c r="P226" s="715"/>
      <c r="Q226" s="715"/>
      <c r="R226" s="715"/>
      <c r="S226" s="715"/>
      <c r="T226" s="715"/>
      <c r="U226" s="715"/>
      <c r="V226" s="715"/>
      <c r="W226" s="715"/>
      <c r="X226" s="715"/>
      <c r="Y226" s="715"/>
      <c r="Z226" s="715"/>
      <c r="AA226" s="715"/>
      <c r="AB226" s="715"/>
      <c r="AC226" s="715"/>
      <c r="AD226" s="715"/>
      <c r="AE226" s="715"/>
      <c r="AF226" s="715"/>
      <c r="AG226" s="715"/>
      <c r="AH226" s="715"/>
      <c r="AI226" s="715"/>
      <c r="AJ226" s="715"/>
      <c r="AK226" s="715"/>
      <c r="AL226" s="715"/>
      <c r="AM226" s="715"/>
      <c r="AN226" s="715"/>
      <c r="AO226" s="715"/>
      <c r="AP226" s="715"/>
      <c r="AQ226" s="715"/>
      <c r="AR226" s="715"/>
    </row>
    <row r="227" spans="1:44">
      <c r="A227" s="715"/>
      <c r="B227" s="715"/>
      <c r="C227" s="715"/>
      <c r="D227" s="715"/>
      <c r="E227" s="715"/>
      <c r="F227" s="715"/>
      <c r="G227" s="715"/>
      <c r="H227" s="715"/>
      <c r="I227" s="715"/>
      <c r="J227" s="715"/>
      <c r="K227" s="715"/>
      <c r="L227" s="715"/>
      <c r="M227" s="715"/>
      <c r="N227" s="715"/>
      <c r="O227" s="715"/>
      <c r="P227" s="715"/>
      <c r="Q227" s="715"/>
      <c r="R227" s="715"/>
      <c r="S227" s="715"/>
      <c r="T227" s="715"/>
      <c r="U227" s="715"/>
      <c r="V227" s="715"/>
      <c r="W227" s="715"/>
      <c r="X227" s="715"/>
      <c r="Y227" s="715"/>
      <c r="Z227" s="715"/>
      <c r="AA227" s="715"/>
      <c r="AB227" s="715"/>
      <c r="AC227" s="715"/>
      <c r="AD227" s="715"/>
      <c r="AE227" s="715"/>
      <c r="AF227" s="715"/>
      <c r="AG227" s="715"/>
      <c r="AH227" s="715"/>
      <c r="AI227" s="715"/>
      <c r="AJ227" s="715"/>
      <c r="AK227" s="715"/>
      <c r="AL227" s="715"/>
      <c r="AM227" s="715"/>
      <c r="AN227" s="715"/>
      <c r="AO227" s="715"/>
      <c r="AP227" s="715"/>
      <c r="AQ227" s="715"/>
      <c r="AR227" s="715"/>
    </row>
    <row r="228" spans="1:44">
      <c r="A228" s="715"/>
      <c r="B228" s="715"/>
      <c r="C228" s="715"/>
      <c r="D228" s="715"/>
      <c r="E228" s="715"/>
      <c r="F228" s="715"/>
      <c r="G228" s="715"/>
      <c r="H228" s="715"/>
      <c r="I228" s="715"/>
      <c r="J228" s="715"/>
      <c r="K228" s="715"/>
      <c r="L228" s="715"/>
      <c r="M228" s="715"/>
      <c r="N228" s="715"/>
      <c r="O228" s="715"/>
      <c r="P228" s="715"/>
      <c r="Q228" s="715"/>
      <c r="R228" s="715"/>
      <c r="S228" s="715"/>
      <c r="T228" s="715"/>
      <c r="U228" s="715"/>
      <c r="V228" s="715"/>
      <c r="W228" s="715"/>
      <c r="X228" s="715"/>
      <c r="Y228" s="715"/>
      <c r="Z228" s="715"/>
      <c r="AA228" s="715"/>
      <c r="AB228" s="715"/>
      <c r="AC228" s="715"/>
      <c r="AD228" s="715"/>
      <c r="AE228" s="715"/>
      <c r="AF228" s="715"/>
      <c r="AG228" s="715"/>
      <c r="AH228" s="715"/>
      <c r="AI228" s="715"/>
      <c r="AJ228" s="715"/>
      <c r="AK228" s="715"/>
      <c r="AL228" s="715"/>
      <c r="AM228" s="715"/>
      <c r="AN228" s="715"/>
      <c r="AO228" s="715"/>
      <c r="AP228" s="715"/>
      <c r="AQ228" s="715"/>
      <c r="AR228" s="715"/>
    </row>
    <row r="229" spans="1:44">
      <c r="A229" s="715"/>
      <c r="B229" s="715"/>
      <c r="C229" s="715"/>
      <c r="D229" s="715"/>
      <c r="E229" s="715"/>
      <c r="F229" s="715"/>
      <c r="G229" s="715"/>
      <c r="H229" s="715"/>
      <c r="I229" s="715"/>
      <c r="J229" s="715"/>
      <c r="K229" s="715"/>
      <c r="L229" s="715"/>
      <c r="M229" s="715"/>
      <c r="N229" s="715"/>
      <c r="O229" s="715"/>
      <c r="P229" s="715"/>
      <c r="Q229" s="715"/>
      <c r="R229" s="715"/>
      <c r="S229" s="715"/>
      <c r="T229" s="715"/>
      <c r="U229" s="715"/>
      <c r="V229" s="715"/>
      <c r="W229" s="715"/>
      <c r="X229" s="715"/>
      <c r="Y229" s="715"/>
      <c r="Z229" s="715"/>
      <c r="AA229" s="715"/>
      <c r="AB229" s="715"/>
      <c r="AC229" s="715"/>
      <c r="AD229" s="715"/>
      <c r="AE229" s="715"/>
      <c r="AF229" s="715"/>
      <c r="AG229" s="715"/>
      <c r="AH229" s="715"/>
      <c r="AI229" s="715"/>
      <c r="AJ229" s="715"/>
      <c r="AK229" s="715"/>
      <c r="AL229" s="715"/>
      <c r="AM229" s="715"/>
      <c r="AN229" s="715"/>
      <c r="AO229" s="715"/>
      <c r="AP229" s="715"/>
      <c r="AQ229" s="715"/>
      <c r="AR229" s="715"/>
    </row>
    <row r="230" spans="1:44">
      <c r="A230" s="715"/>
      <c r="B230" s="715"/>
      <c r="C230" s="715"/>
      <c r="D230" s="715"/>
      <c r="E230" s="715"/>
      <c r="F230" s="715"/>
      <c r="G230" s="715"/>
      <c r="H230" s="715"/>
      <c r="I230" s="715"/>
      <c r="J230" s="715"/>
      <c r="K230" s="715"/>
      <c r="L230" s="715"/>
      <c r="M230" s="715"/>
      <c r="N230" s="715"/>
      <c r="O230" s="715"/>
      <c r="P230" s="715"/>
      <c r="Q230" s="715"/>
      <c r="R230" s="715"/>
      <c r="S230" s="715"/>
      <c r="T230" s="715"/>
      <c r="U230" s="715"/>
      <c r="V230" s="715"/>
      <c r="W230" s="715"/>
      <c r="X230" s="715"/>
      <c r="Y230" s="715"/>
      <c r="Z230" s="715"/>
      <c r="AA230" s="715"/>
      <c r="AB230" s="715"/>
      <c r="AC230" s="715"/>
      <c r="AD230" s="715"/>
      <c r="AE230" s="715"/>
      <c r="AF230" s="715"/>
      <c r="AG230" s="715"/>
      <c r="AH230" s="715"/>
      <c r="AI230" s="715"/>
      <c r="AJ230" s="715"/>
      <c r="AK230" s="715"/>
      <c r="AL230" s="715"/>
      <c r="AM230" s="715"/>
      <c r="AN230" s="715"/>
      <c r="AO230" s="715"/>
      <c r="AP230" s="715"/>
      <c r="AQ230" s="715"/>
      <c r="AR230" s="715"/>
    </row>
    <row r="231" spans="1:44">
      <c r="A231" s="715"/>
      <c r="B231" s="715"/>
      <c r="C231" s="715"/>
      <c r="D231" s="715"/>
      <c r="E231" s="715"/>
      <c r="F231" s="715"/>
      <c r="G231" s="715"/>
      <c r="H231" s="715"/>
      <c r="I231" s="715"/>
      <c r="J231" s="715"/>
      <c r="K231" s="715"/>
      <c r="L231" s="715"/>
      <c r="M231" s="715"/>
      <c r="N231" s="715"/>
      <c r="O231" s="715"/>
      <c r="P231" s="715"/>
      <c r="Q231" s="715"/>
      <c r="R231" s="715"/>
      <c r="S231" s="715"/>
      <c r="T231" s="715"/>
      <c r="U231" s="715"/>
      <c r="V231" s="715"/>
      <c r="W231" s="715"/>
      <c r="X231" s="715"/>
      <c r="Y231" s="715"/>
      <c r="Z231" s="715"/>
      <c r="AA231" s="715"/>
      <c r="AB231" s="715"/>
      <c r="AC231" s="715"/>
      <c r="AD231" s="715"/>
      <c r="AE231" s="715"/>
      <c r="AF231" s="715"/>
      <c r="AG231" s="715"/>
      <c r="AH231" s="715"/>
      <c r="AI231" s="715"/>
      <c r="AJ231" s="715"/>
      <c r="AK231" s="715"/>
      <c r="AL231" s="715"/>
      <c r="AM231" s="715"/>
      <c r="AN231" s="715"/>
      <c r="AO231" s="715"/>
      <c r="AP231" s="715"/>
      <c r="AQ231" s="715"/>
      <c r="AR231" s="715"/>
    </row>
    <row r="232" spans="1:44">
      <c r="A232" s="715"/>
      <c r="B232" s="715"/>
      <c r="C232" s="715"/>
      <c r="D232" s="715"/>
      <c r="E232" s="715"/>
      <c r="F232" s="715"/>
      <c r="G232" s="715"/>
      <c r="H232" s="715"/>
      <c r="I232" s="715"/>
      <c r="J232" s="715"/>
      <c r="K232" s="715"/>
      <c r="L232" s="715"/>
      <c r="M232" s="715"/>
      <c r="N232" s="715"/>
      <c r="O232" s="715"/>
      <c r="P232" s="715"/>
      <c r="Q232" s="715"/>
      <c r="R232" s="715"/>
      <c r="S232" s="715"/>
      <c r="T232" s="715"/>
      <c r="U232" s="715"/>
      <c r="V232" s="715"/>
      <c r="W232" s="715"/>
      <c r="X232" s="715"/>
      <c r="Y232" s="715"/>
      <c r="Z232" s="715"/>
      <c r="AA232" s="715"/>
      <c r="AB232" s="715"/>
      <c r="AC232" s="715"/>
      <c r="AD232" s="715"/>
      <c r="AE232" s="715"/>
      <c r="AF232" s="715"/>
      <c r="AG232" s="715"/>
      <c r="AH232" s="715"/>
      <c r="AI232" s="715"/>
      <c r="AJ232" s="715"/>
      <c r="AK232" s="715"/>
      <c r="AL232" s="715"/>
      <c r="AM232" s="715"/>
      <c r="AN232" s="715"/>
      <c r="AO232" s="715"/>
      <c r="AP232" s="715"/>
      <c r="AQ232" s="715"/>
      <c r="AR232" s="715"/>
    </row>
    <row r="233" spans="1:44">
      <c r="A233" s="715"/>
      <c r="B233" s="715"/>
      <c r="C233" s="715"/>
      <c r="D233" s="715"/>
      <c r="E233" s="715"/>
      <c r="F233" s="715"/>
      <c r="G233" s="715"/>
      <c r="H233" s="715"/>
      <c r="I233" s="715"/>
      <c r="J233" s="715"/>
      <c r="K233" s="715"/>
      <c r="L233" s="715"/>
      <c r="M233" s="715"/>
      <c r="N233" s="715"/>
      <c r="O233" s="715"/>
      <c r="P233" s="715"/>
      <c r="Q233" s="715"/>
      <c r="R233" s="715"/>
      <c r="S233" s="715"/>
      <c r="T233" s="715"/>
      <c r="U233" s="715"/>
      <c r="V233" s="715"/>
      <c r="W233" s="715"/>
      <c r="X233" s="715"/>
      <c r="Y233" s="715"/>
      <c r="Z233" s="715"/>
      <c r="AA233" s="715"/>
      <c r="AB233" s="715"/>
      <c r="AC233" s="715"/>
      <c r="AD233" s="715"/>
      <c r="AE233" s="715"/>
      <c r="AF233" s="715"/>
      <c r="AG233" s="715"/>
      <c r="AH233" s="715"/>
      <c r="AI233" s="715"/>
      <c r="AJ233" s="715"/>
      <c r="AK233" s="715"/>
      <c r="AL233" s="715"/>
      <c r="AM233" s="715"/>
      <c r="AN233" s="715"/>
      <c r="AO233" s="715"/>
      <c r="AP233" s="715"/>
      <c r="AQ233" s="715"/>
      <c r="AR233" s="715"/>
    </row>
    <row r="234" spans="1:44">
      <c r="A234" s="715"/>
      <c r="B234" s="715"/>
      <c r="C234" s="715"/>
      <c r="D234" s="715"/>
      <c r="E234" s="715"/>
      <c r="F234" s="715"/>
      <c r="G234" s="715"/>
      <c r="H234" s="715"/>
      <c r="I234" s="715"/>
      <c r="J234" s="715"/>
      <c r="K234" s="715"/>
      <c r="L234" s="715"/>
      <c r="M234" s="715"/>
      <c r="N234" s="715"/>
      <c r="O234" s="715"/>
      <c r="P234" s="715"/>
      <c r="Q234" s="715"/>
      <c r="R234" s="715"/>
      <c r="S234" s="715"/>
      <c r="T234" s="715"/>
      <c r="U234" s="715"/>
      <c r="V234" s="715"/>
      <c r="W234" s="715"/>
      <c r="X234" s="715"/>
      <c r="Y234" s="715"/>
      <c r="Z234" s="715"/>
      <c r="AA234" s="715"/>
      <c r="AB234" s="715"/>
      <c r="AC234" s="715"/>
      <c r="AD234" s="715"/>
      <c r="AE234" s="715"/>
      <c r="AF234" s="715"/>
      <c r="AG234" s="715"/>
      <c r="AH234" s="715"/>
      <c r="AI234" s="715"/>
      <c r="AJ234" s="715"/>
      <c r="AK234" s="715"/>
      <c r="AL234" s="715"/>
      <c r="AM234" s="715"/>
      <c r="AN234" s="715"/>
      <c r="AO234" s="715"/>
      <c r="AP234" s="715"/>
      <c r="AQ234" s="715"/>
      <c r="AR234" s="715"/>
    </row>
    <row r="235" spans="1:44">
      <c r="A235" s="715"/>
      <c r="B235" s="715"/>
      <c r="C235" s="715"/>
      <c r="D235" s="715"/>
      <c r="E235" s="715"/>
      <c r="F235" s="715"/>
      <c r="G235" s="715"/>
      <c r="H235" s="715"/>
      <c r="I235" s="715"/>
      <c r="J235" s="715"/>
      <c r="K235" s="715"/>
      <c r="L235" s="715"/>
      <c r="M235" s="715"/>
      <c r="N235" s="715"/>
      <c r="O235" s="715"/>
      <c r="P235" s="715"/>
      <c r="Q235" s="715"/>
      <c r="R235" s="715"/>
      <c r="S235" s="715"/>
      <c r="T235" s="715"/>
      <c r="U235" s="715"/>
      <c r="V235" s="715"/>
      <c r="W235" s="715"/>
      <c r="X235" s="715"/>
      <c r="Y235" s="715"/>
      <c r="Z235" s="715"/>
      <c r="AA235" s="715"/>
      <c r="AB235" s="715"/>
      <c r="AC235" s="715"/>
      <c r="AD235" s="715"/>
      <c r="AE235" s="715"/>
      <c r="AF235" s="715"/>
      <c r="AG235" s="715"/>
      <c r="AH235" s="715"/>
      <c r="AI235" s="715"/>
      <c r="AJ235" s="715"/>
      <c r="AK235" s="715"/>
      <c r="AL235" s="715"/>
      <c r="AM235" s="715"/>
      <c r="AN235" s="715"/>
      <c r="AO235" s="715"/>
      <c r="AP235" s="715"/>
      <c r="AQ235" s="715"/>
      <c r="AR235" s="715"/>
    </row>
    <row r="236" spans="1:44">
      <c r="A236" s="715"/>
      <c r="B236" s="715"/>
      <c r="C236" s="715"/>
      <c r="D236" s="715"/>
      <c r="E236" s="715"/>
      <c r="F236" s="715"/>
      <c r="G236" s="715"/>
      <c r="H236" s="715"/>
      <c r="I236" s="715"/>
      <c r="J236" s="715"/>
      <c r="K236" s="715"/>
      <c r="L236" s="715"/>
      <c r="M236" s="715"/>
      <c r="N236" s="715"/>
      <c r="O236" s="715"/>
      <c r="P236" s="715"/>
      <c r="Q236" s="715"/>
      <c r="R236" s="715"/>
      <c r="S236" s="715"/>
      <c r="T236" s="715"/>
      <c r="U236" s="715"/>
      <c r="V236" s="715"/>
      <c r="W236" s="715"/>
      <c r="X236" s="715"/>
      <c r="Y236" s="715"/>
      <c r="Z236" s="715"/>
      <c r="AA236" s="715"/>
      <c r="AB236" s="715"/>
      <c r="AC236" s="715"/>
      <c r="AD236" s="715"/>
      <c r="AE236" s="715"/>
      <c r="AF236" s="715"/>
      <c r="AG236" s="715"/>
      <c r="AH236" s="715"/>
      <c r="AI236" s="715"/>
      <c r="AJ236" s="715"/>
      <c r="AK236" s="715"/>
      <c r="AL236" s="715"/>
      <c r="AM236" s="715"/>
      <c r="AN236" s="715"/>
      <c r="AO236" s="715"/>
      <c r="AP236" s="715"/>
      <c r="AQ236" s="715"/>
      <c r="AR236" s="715"/>
    </row>
    <row r="237" spans="1:44">
      <c r="A237" s="715"/>
      <c r="B237" s="715"/>
      <c r="C237" s="715"/>
      <c r="D237" s="715"/>
      <c r="E237" s="715"/>
      <c r="F237" s="715"/>
      <c r="G237" s="715"/>
      <c r="H237" s="715"/>
      <c r="I237" s="715"/>
      <c r="J237" s="715"/>
      <c r="K237" s="715"/>
      <c r="L237" s="715"/>
      <c r="M237" s="715"/>
      <c r="N237" s="715"/>
      <c r="O237" s="715"/>
      <c r="P237" s="715"/>
      <c r="Q237" s="715"/>
      <c r="R237" s="715"/>
      <c r="S237" s="715"/>
      <c r="T237" s="715"/>
      <c r="U237" s="715"/>
      <c r="V237" s="715"/>
      <c r="W237" s="715"/>
      <c r="X237" s="715"/>
      <c r="Y237" s="715"/>
      <c r="Z237" s="715"/>
      <c r="AA237" s="715"/>
      <c r="AB237" s="715"/>
      <c r="AC237" s="715"/>
      <c r="AD237" s="715"/>
      <c r="AE237" s="715"/>
      <c r="AF237" s="715"/>
      <c r="AG237" s="715"/>
      <c r="AH237" s="715"/>
      <c r="AI237" s="715"/>
      <c r="AJ237" s="715"/>
      <c r="AK237" s="715"/>
      <c r="AL237" s="715"/>
      <c r="AM237" s="715"/>
      <c r="AN237" s="715"/>
      <c r="AO237" s="715"/>
      <c r="AP237" s="715"/>
      <c r="AQ237" s="715"/>
      <c r="AR237" s="715"/>
    </row>
    <row r="238" spans="1:44">
      <c r="A238" s="715"/>
      <c r="B238" s="715"/>
      <c r="C238" s="715"/>
      <c r="D238" s="715"/>
      <c r="E238" s="715"/>
      <c r="F238" s="715"/>
      <c r="G238" s="715"/>
      <c r="H238" s="715"/>
      <c r="I238" s="715"/>
      <c r="J238" s="715"/>
      <c r="K238" s="715"/>
      <c r="L238" s="715"/>
      <c r="M238" s="715"/>
      <c r="N238" s="715"/>
      <c r="O238" s="715"/>
      <c r="P238" s="715"/>
      <c r="Q238" s="715"/>
      <c r="R238" s="715"/>
      <c r="S238" s="715"/>
      <c r="T238" s="715"/>
      <c r="U238" s="715"/>
      <c r="V238" s="715"/>
      <c r="W238" s="715"/>
      <c r="X238" s="715"/>
      <c r="Y238" s="715"/>
      <c r="Z238" s="715"/>
      <c r="AA238" s="715"/>
      <c r="AB238" s="715"/>
      <c r="AC238" s="715"/>
      <c r="AD238" s="715"/>
      <c r="AE238" s="715"/>
      <c r="AF238" s="715"/>
      <c r="AG238" s="715"/>
      <c r="AH238" s="715"/>
      <c r="AI238" s="715"/>
      <c r="AJ238" s="715"/>
      <c r="AK238" s="715"/>
      <c r="AL238" s="715"/>
      <c r="AM238" s="715"/>
      <c r="AN238" s="715"/>
      <c r="AO238" s="715"/>
      <c r="AP238" s="715"/>
      <c r="AQ238" s="715"/>
      <c r="AR238" s="715"/>
    </row>
    <row r="239" spans="1:44">
      <c r="A239" s="715"/>
      <c r="B239" s="715"/>
      <c r="C239" s="715"/>
      <c r="D239" s="715"/>
      <c r="E239" s="715"/>
      <c r="F239" s="715"/>
      <c r="G239" s="715"/>
      <c r="H239" s="715"/>
      <c r="I239" s="715"/>
      <c r="J239" s="715"/>
      <c r="K239" s="715"/>
      <c r="L239" s="715"/>
      <c r="M239" s="715"/>
      <c r="N239" s="715"/>
      <c r="O239" s="715"/>
      <c r="P239" s="715"/>
      <c r="Q239" s="715"/>
      <c r="R239" s="715"/>
      <c r="S239" s="715"/>
      <c r="T239" s="715"/>
      <c r="U239" s="715"/>
      <c r="V239" s="715"/>
      <c r="W239" s="715"/>
      <c r="X239" s="715"/>
      <c r="Y239" s="715"/>
      <c r="Z239" s="715"/>
      <c r="AA239" s="715"/>
      <c r="AB239" s="715"/>
      <c r="AC239" s="715"/>
      <c r="AD239" s="715"/>
      <c r="AE239" s="715"/>
      <c r="AF239" s="715"/>
      <c r="AG239" s="715"/>
      <c r="AH239" s="715"/>
      <c r="AI239" s="715"/>
      <c r="AJ239" s="715"/>
      <c r="AK239" s="715"/>
      <c r="AL239" s="715"/>
      <c r="AM239" s="715"/>
      <c r="AN239" s="715"/>
      <c r="AO239" s="715"/>
      <c r="AP239" s="715"/>
      <c r="AQ239" s="715"/>
      <c r="AR239" s="715"/>
    </row>
    <row r="240" spans="1:44">
      <c r="A240" s="715"/>
      <c r="B240" s="715"/>
      <c r="C240" s="715"/>
      <c r="D240" s="715"/>
      <c r="E240" s="715"/>
      <c r="F240" s="715"/>
      <c r="G240" s="715"/>
      <c r="H240" s="715"/>
      <c r="I240" s="715"/>
      <c r="J240" s="715"/>
      <c r="K240" s="715"/>
      <c r="L240" s="715"/>
      <c r="M240" s="715"/>
      <c r="N240" s="715"/>
      <c r="O240" s="715"/>
      <c r="P240" s="715"/>
      <c r="Q240" s="715"/>
      <c r="R240" s="715"/>
      <c r="S240" s="715"/>
      <c r="T240" s="715"/>
      <c r="U240" s="715"/>
      <c r="V240" s="715"/>
      <c r="W240" s="715"/>
      <c r="X240" s="715"/>
      <c r="Y240" s="715"/>
      <c r="Z240" s="715"/>
      <c r="AA240" s="715"/>
      <c r="AB240" s="715"/>
      <c r="AC240" s="715"/>
      <c r="AD240" s="715"/>
      <c r="AE240" s="715"/>
      <c r="AF240" s="715"/>
      <c r="AG240" s="715"/>
      <c r="AH240" s="715"/>
      <c r="AI240" s="715"/>
      <c r="AJ240" s="715"/>
      <c r="AK240" s="715"/>
      <c r="AL240" s="715"/>
      <c r="AM240" s="715"/>
      <c r="AN240" s="715"/>
      <c r="AO240" s="715"/>
      <c r="AP240" s="715"/>
      <c r="AQ240" s="715"/>
      <c r="AR240" s="715"/>
    </row>
    <row r="241" spans="1:44">
      <c r="A241" s="715"/>
      <c r="B241" s="715"/>
      <c r="C241" s="715"/>
      <c r="D241" s="715"/>
      <c r="E241" s="715"/>
      <c r="F241" s="715"/>
      <c r="G241" s="715"/>
      <c r="H241" s="715"/>
      <c r="I241" s="715"/>
      <c r="J241" s="715"/>
      <c r="K241" s="715"/>
      <c r="L241" s="715"/>
      <c r="M241" s="715"/>
      <c r="N241" s="715"/>
      <c r="O241" s="715"/>
      <c r="P241" s="715"/>
      <c r="Q241" s="715"/>
      <c r="R241" s="715"/>
      <c r="S241" s="715"/>
      <c r="T241" s="715"/>
      <c r="U241" s="715"/>
      <c r="V241" s="715"/>
      <c r="W241" s="715"/>
      <c r="X241" s="715"/>
      <c r="Y241" s="715"/>
      <c r="Z241" s="715"/>
      <c r="AA241" s="715"/>
      <c r="AB241" s="715"/>
      <c r="AC241" s="715"/>
      <c r="AD241" s="715"/>
      <c r="AE241" s="715"/>
      <c r="AF241" s="715"/>
      <c r="AG241" s="715"/>
      <c r="AH241" s="715"/>
      <c r="AI241" s="715"/>
      <c r="AJ241" s="715"/>
      <c r="AK241" s="715"/>
      <c r="AL241" s="715"/>
      <c r="AM241" s="715"/>
      <c r="AN241" s="715"/>
      <c r="AO241" s="715"/>
      <c r="AP241" s="715"/>
      <c r="AQ241" s="715"/>
      <c r="AR241" s="715"/>
    </row>
    <row r="242" spans="1:44">
      <c r="A242" s="715"/>
      <c r="B242" s="715"/>
      <c r="C242" s="715"/>
      <c r="D242" s="715"/>
      <c r="E242" s="715"/>
      <c r="F242" s="715"/>
      <c r="G242" s="715"/>
      <c r="H242" s="715"/>
      <c r="I242" s="715"/>
      <c r="J242" s="715"/>
      <c r="K242" s="715"/>
      <c r="L242" s="715"/>
      <c r="M242" s="715"/>
      <c r="N242" s="715"/>
      <c r="O242" s="715"/>
      <c r="P242" s="715"/>
      <c r="Q242" s="715"/>
      <c r="R242" s="715"/>
      <c r="S242" s="715"/>
      <c r="T242" s="715"/>
      <c r="U242" s="715"/>
      <c r="V242" s="715"/>
      <c r="W242" s="715"/>
      <c r="X242" s="715"/>
      <c r="Y242" s="715"/>
      <c r="Z242" s="715"/>
      <c r="AA242" s="715"/>
      <c r="AB242" s="715"/>
      <c r="AC242" s="715"/>
      <c r="AD242" s="715"/>
      <c r="AE242" s="715"/>
      <c r="AF242" s="715"/>
      <c r="AG242" s="715"/>
      <c r="AH242" s="715"/>
      <c r="AI242" s="715"/>
      <c r="AJ242" s="715"/>
      <c r="AK242" s="715"/>
      <c r="AL242" s="715"/>
      <c r="AM242" s="715"/>
      <c r="AN242" s="715"/>
      <c r="AO242" s="715"/>
      <c r="AP242" s="715"/>
      <c r="AQ242" s="715"/>
      <c r="AR242" s="715"/>
    </row>
    <row r="243" spans="1:44">
      <c r="A243" s="715"/>
      <c r="B243" s="715"/>
      <c r="C243" s="715"/>
      <c r="D243" s="715"/>
      <c r="E243" s="715"/>
      <c r="F243" s="715"/>
      <c r="G243" s="715"/>
      <c r="H243" s="715"/>
      <c r="I243" s="715"/>
      <c r="J243" s="715"/>
      <c r="K243" s="715"/>
      <c r="L243" s="715"/>
      <c r="M243" s="715"/>
      <c r="N243" s="715"/>
      <c r="O243" s="715"/>
      <c r="P243" s="715"/>
      <c r="Q243" s="715"/>
      <c r="R243" s="715"/>
      <c r="S243" s="715"/>
      <c r="T243" s="715"/>
      <c r="U243" s="715"/>
      <c r="V243" s="715"/>
      <c r="W243" s="715"/>
      <c r="X243" s="715"/>
      <c r="Y243" s="715"/>
      <c r="Z243" s="715"/>
      <c r="AA243" s="715"/>
      <c r="AB243" s="715"/>
      <c r="AC243" s="715"/>
      <c r="AD243" s="715"/>
      <c r="AE243" s="715"/>
      <c r="AF243" s="715"/>
      <c r="AG243" s="715"/>
      <c r="AH243" s="715"/>
      <c r="AI243" s="715"/>
      <c r="AJ243" s="715"/>
      <c r="AK243" s="715"/>
      <c r="AL243" s="715"/>
      <c r="AM243" s="715"/>
      <c r="AN243" s="715"/>
      <c r="AO243" s="715"/>
      <c r="AP243" s="715"/>
      <c r="AQ243" s="715"/>
      <c r="AR243" s="715"/>
    </row>
    <row r="244" spans="1:44">
      <c r="A244" s="715"/>
      <c r="B244" s="715"/>
      <c r="C244" s="715"/>
      <c r="D244" s="715"/>
      <c r="E244" s="715"/>
      <c r="F244" s="715"/>
      <c r="G244" s="715"/>
      <c r="H244" s="715"/>
      <c r="I244" s="715"/>
      <c r="J244" s="715"/>
      <c r="K244" s="715"/>
      <c r="L244" s="715"/>
      <c r="M244" s="715"/>
      <c r="N244" s="715"/>
      <c r="O244" s="715"/>
      <c r="P244" s="715"/>
      <c r="Q244" s="715"/>
      <c r="R244" s="715"/>
      <c r="S244" s="715"/>
      <c r="T244" s="715"/>
      <c r="U244" s="715"/>
      <c r="V244" s="715"/>
      <c r="W244" s="715"/>
      <c r="X244" s="715"/>
      <c r="Y244" s="715"/>
      <c r="Z244" s="715"/>
      <c r="AA244" s="715"/>
      <c r="AB244" s="715"/>
      <c r="AC244" s="715"/>
      <c r="AD244" s="715"/>
      <c r="AE244" s="715"/>
      <c r="AF244" s="715"/>
      <c r="AG244" s="715"/>
      <c r="AH244" s="715"/>
      <c r="AI244" s="715"/>
      <c r="AJ244" s="715"/>
      <c r="AK244" s="715"/>
      <c r="AL244" s="715"/>
      <c r="AM244" s="715"/>
      <c r="AN244" s="715"/>
      <c r="AO244" s="715"/>
      <c r="AP244" s="715"/>
      <c r="AQ244" s="715"/>
      <c r="AR244" s="715"/>
    </row>
    <row r="245" spans="1:44">
      <c r="A245" s="715"/>
      <c r="B245" s="715"/>
      <c r="C245" s="715"/>
      <c r="D245" s="715"/>
      <c r="E245" s="715"/>
      <c r="F245" s="715"/>
      <c r="G245" s="715"/>
      <c r="H245" s="715"/>
      <c r="I245" s="715"/>
      <c r="J245" s="715"/>
      <c r="K245" s="715"/>
      <c r="L245" s="715"/>
      <c r="M245" s="715"/>
      <c r="N245" s="715"/>
      <c r="O245" s="715"/>
      <c r="P245" s="715"/>
      <c r="Q245" s="715"/>
      <c r="R245" s="715"/>
      <c r="S245" s="715"/>
      <c r="T245" s="715"/>
      <c r="U245" s="715"/>
      <c r="V245" s="715"/>
      <c r="W245" s="715"/>
      <c r="X245" s="715"/>
      <c r="Y245" s="715"/>
      <c r="Z245" s="715"/>
      <c r="AA245" s="715"/>
      <c r="AB245" s="715"/>
      <c r="AC245" s="715"/>
      <c r="AD245" s="715"/>
      <c r="AE245" s="715"/>
      <c r="AF245" s="715"/>
      <c r="AG245" s="715"/>
      <c r="AH245" s="715"/>
      <c r="AI245" s="715"/>
      <c r="AJ245" s="715"/>
      <c r="AK245" s="715"/>
      <c r="AL245" s="715"/>
      <c r="AM245" s="715"/>
      <c r="AN245" s="715"/>
      <c r="AO245" s="715"/>
      <c r="AP245" s="715"/>
      <c r="AQ245" s="715"/>
      <c r="AR245" s="715"/>
    </row>
    <row r="246" spans="1:44">
      <c r="A246" s="715"/>
      <c r="B246" s="715"/>
      <c r="C246" s="715"/>
      <c r="D246" s="715"/>
      <c r="E246" s="715"/>
      <c r="F246" s="715"/>
      <c r="G246" s="715"/>
      <c r="H246" s="715"/>
      <c r="I246" s="715"/>
      <c r="J246" s="715"/>
      <c r="K246" s="715"/>
      <c r="L246" s="715"/>
      <c r="M246" s="715"/>
      <c r="N246" s="715"/>
      <c r="O246" s="715"/>
      <c r="P246" s="715"/>
      <c r="Q246" s="715"/>
      <c r="R246" s="715"/>
      <c r="S246" s="715"/>
      <c r="T246" s="715"/>
      <c r="U246" s="715"/>
      <c r="V246" s="715"/>
      <c r="W246" s="715"/>
      <c r="X246" s="715"/>
      <c r="Y246" s="715"/>
      <c r="Z246" s="715"/>
      <c r="AA246" s="715"/>
      <c r="AB246" s="715"/>
      <c r="AC246" s="715"/>
      <c r="AD246" s="715"/>
      <c r="AE246" s="715"/>
      <c r="AF246" s="715"/>
      <c r="AG246" s="715"/>
      <c r="AH246" s="715"/>
      <c r="AI246" s="715"/>
      <c r="AJ246" s="715"/>
      <c r="AK246" s="715"/>
      <c r="AL246" s="715"/>
      <c r="AM246" s="715"/>
      <c r="AN246" s="715"/>
      <c r="AO246" s="715"/>
      <c r="AP246" s="715"/>
      <c r="AQ246" s="715"/>
      <c r="AR246" s="715"/>
    </row>
    <row r="247" spans="1:44">
      <c r="A247" s="715"/>
      <c r="B247" s="715"/>
      <c r="C247" s="715"/>
      <c r="D247" s="715"/>
      <c r="E247" s="715"/>
      <c r="F247" s="715"/>
      <c r="G247" s="715"/>
      <c r="H247" s="715"/>
      <c r="I247" s="715"/>
      <c r="J247" s="715"/>
      <c r="K247" s="715"/>
      <c r="L247" s="715"/>
      <c r="M247" s="715"/>
      <c r="N247" s="715"/>
      <c r="O247" s="715"/>
      <c r="P247" s="715"/>
      <c r="Q247" s="715"/>
      <c r="R247" s="715"/>
      <c r="S247" s="715"/>
      <c r="T247" s="715"/>
      <c r="U247" s="715"/>
      <c r="V247" s="715"/>
      <c r="W247" s="715"/>
      <c r="X247" s="715"/>
      <c r="Y247" s="715"/>
      <c r="Z247" s="715"/>
      <c r="AA247" s="715"/>
      <c r="AB247" s="715"/>
      <c r="AC247" s="715"/>
      <c r="AD247" s="715"/>
      <c r="AE247" s="715"/>
      <c r="AF247" s="715"/>
      <c r="AG247" s="715"/>
      <c r="AH247" s="715"/>
      <c r="AI247" s="715"/>
      <c r="AJ247" s="715"/>
      <c r="AK247" s="715"/>
      <c r="AL247" s="715"/>
      <c r="AM247" s="715"/>
      <c r="AN247" s="715"/>
      <c r="AO247" s="715"/>
      <c r="AP247" s="715"/>
      <c r="AQ247" s="715"/>
      <c r="AR247" s="715"/>
    </row>
    <row r="248" spans="1:44">
      <c r="A248" s="715"/>
      <c r="B248" s="715"/>
      <c r="C248" s="715"/>
      <c r="D248" s="715"/>
      <c r="E248" s="715"/>
      <c r="F248" s="715"/>
      <c r="G248" s="715"/>
      <c r="H248" s="715"/>
      <c r="I248" s="715"/>
      <c r="J248" s="715"/>
      <c r="K248" s="715"/>
      <c r="L248" s="715"/>
      <c r="M248" s="715"/>
      <c r="N248" s="715"/>
      <c r="O248" s="715"/>
      <c r="P248" s="715"/>
      <c r="Q248" s="715"/>
      <c r="R248" s="715"/>
      <c r="S248" s="715"/>
      <c r="T248" s="715"/>
      <c r="U248" s="715"/>
      <c r="V248" s="715"/>
      <c r="W248" s="715"/>
      <c r="X248" s="715"/>
      <c r="Y248" s="715"/>
      <c r="Z248" s="715"/>
      <c r="AA248" s="715"/>
      <c r="AB248" s="715"/>
      <c r="AC248" s="715"/>
      <c r="AD248" s="715"/>
      <c r="AE248" s="715"/>
      <c r="AF248" s="715"/>
      <c r="AG248" s="715"/>
      <c r="AH248" s="715"/>
      <c r="AI248" s="715"/>
      <c r="AJ248" s="715"/>
      <c r="AK248" s="715"/>
      <c r="AL248" s="715"/>
      <c r="AM248" s="715"/>
      <c r="AN248" s="715"/>
      <c r="AO248" s="715"/>
      <c r="AP248" s="715"/>
      <c r="AQ248" s="715"/>
      <c r="AR248" s="715"/>
    </row>
    <row r="249" spans="1:44">
      <c r="A249" s="715"/>
      <c r="B249" s="715"/>
      <c r="C249" s="715"/>
      <c r="D249" s="715"/>
      <c r="E249" s="715"/>
      <c r="F249" s="715"/>
      <c r="G249" s="715"/>
      <c r="H249" s="715"/>
      <c r="I249" s="715"/>
      <c r="J249" s="715"/>
      <c r="K249" s="715"/>
      <c r="L249" s="715"/>
      <c r="M249" s="715"/>
      <c r="N249" s="715"/>
      <c r="O249" s="715"/>
      <c r="P249" s="715"/>
      <c r="Q249" s="715"/>
      <c r="R249" s="715"/>
      <c r="S249" s="715"/>
      <c r="T249" s="715"/>
      <c r="U249" s="715"/>
      <c r="V249" s="715"/>
      <c r="W249" s="715"/>
      <c r="X249" s="715"/>
      <c r="Y249" s="715"/>
      <c r="Z249" s="715"/>
      <c r="AA249" s="715"/>
      <c r="AB249" s="715"/>
      <c r="AC249" s="715"/>
      <c r="AD249" s="715"/>
      <c r="AE249" s="715"/>
      <c r="AF249" s="715"/>
      <c r="AG249" s="715"/>
      <c r="AH249" s="715"/>
      <c r="AI249" s="715"/>
      <c r="AJ249" s="715"/>
      <c r="AK249" s="715"/>
      <c r="AL249" s="715"/>
      <c r="AM249" s="715"/>
      <c r="AN249" s="715"/>
      <c r="AO249" s="715"/>
      <c r="AP249" s="715"/>
      <c r="AQ249" s="715"/>
      <c r="AR249" s="715"/>
    </row>
    <row r="250" spans="1:44">
      <c r="A250" s="715"/>
      <c r="B250" s="715"/>
      <c r="C250" s="715"/>
      <c r="D250" s="715"/>
      <c r="E250" s="715"/>
      <c r="F250" s="715"/>
      <c r="G250" s="715"/>
      <c r="H250" s="715"/>
      <c r="I250" s="715"/>
      <c r="J250" s="715"/>
      <c r="K250" s="715"/>
      <c r="L250" s="715"/>
      <c r="M250" s="715"/>
      <c r="N250" s="715"/>
      <c r="O250" s="715"/>
      <c r="P250" s="715"/>
      <c r="Q250" s="715"/>
      <c r="R250" s="715"/>
      <c r="S250" s="715"/>
      <c r="T250" s="715"/>
      <c r="U250" s="715"/>
      <c r="V250" s="715"/>
      <c r="W250" s="715"/>
      <c r="X250" s="715"/>
      <c r="Y250" s="715"/>
      <c r="Z250" s="715"/>
      <c r="AA250" s="715"/>
      <c r="AB250" s="715"/>
      <c r="AC250" s="715"/>
      <c r="AD250" s="715"/>
      <c r="AE250" s="715"/>
      <c r="AF250" s="715"/>
      <c r="AG250" s="715"/>
      <c r="AH250" s="715"/>
      <c r="AI250" s="715"/>
      <c r="AJ250" s="715"/>
      <c r="AK250" s="715"/>
      <c r="AL250" s="715"/>
      <c r="AM250" s="715"/>
      <c r="AN250" s="715"/>
      <c r="AO250" s="715"/>
      <c r="AP250" s="715"/>
      <c r="AQ250" s="715"/>
      <c r="AR250" s="715"/>
    </row>
    <row r="251" spans="1:44">
      <c r="A251" s="715"/>
      <c r="B251" s="715"/>
      <c r="C251" s="715"/>
      <c r="D251" s="715"/>
      <c r="E251" s="715"/>
      <c r="F251" s="715"/>
      <c r="G251" s="715"/>
      <c r="H251" s="715"/>
      <c r="I251" s="715"/>
      <c r="J251" s="715"/>
      <c r="K251" s="715"/>
      <c r="L251" s="715"/>
      <c r="M251" s="715"/>
      <c r="N251" s="715"/>
      <c r="O251" s="715"/>
      <c r="P251" s="715"/>
      <c r="Q251" s="715"/>
      <c r="R251" s="715"/>
      <c r="S251" s="715"/>
      <c r="T251" s="715"/>
      <c r="U251" s="715"/>
      <c r="V251" s="715"/>
      <c r="W251" s="715"/>
      <c r="X251" s="715"/>
      <c r="Y251" s="715"/>
      <c r="Z251" s="715"/>
      <c r="AA251" s="715"/>
      <c r="AB251" s="715"/>
      <c r="AC251" s="715"/>
      <c r="AD251" s="715"/>
      <c r="AE251" s="715"/>
      <c r="AF251" s="715"/>
      <c r="AG251" s="715"/>
      <c r="AH251" s="715"/>
      <c r="AI251" s="715"/>
      <c r="AJ251" s="715"/>
      <c r="AK251" s="715"/>
      <c r="AL251" s="715"/>
      <c r="AM251" s="715"/>
      <c r="AN251" s="715"/>
      <c r="AO251" s="715"/>
      <c r="AP251" s="715"/>
      <c r="AQ251" s="715"/>
      <c r="AR251" s="715"/>
    </row>
    <row r="252" spans="1:44">
      <c r="A252" s="715"/>
      <c r="B252" s="715"/>
      <c r="C252" s="715"/>
      <c r="D252" s="715"/>
      <c r="E252" s="715"/>
      <c r="F252" s="715"/>
      <c r="G252" s="715"/>
      <c r="H252" s="715"/>
      <c r="I252" s="715"/>
      <c r="J252" s="715"/>
      <c r="K252" s="715"/>
      <c r="L252" s="715"/>
      <c r="M252" s="715"/>
      <c r="N252" s="715"/>
      <c r="O252" s="715"/>
      <c r="P252" s="715"/>
      <c r="Q252" s="715"/>
      <c r="R252" s="715"/>
      <c r="S252" s="715"/>
      <c r="T252" s="715"/>
      <c r="U252" s="715"/>
      <c r="V252" s="715"/>
      <c r="W252" s="715"/>
      <c r="X252" s="715"/>
      <c r="Y252" s="715"/>
      <c r="Z252" s="715"/>
      <c r="AA252" s="715"/>
      <c r="AB252" s="715"/>
      <c r="AC252" s="715"/>
      <c r="AD252" s="715"/>
      <c r="AE252" s="715"/>
      <c r="AF252" s="715"/>
      <c r="AG252" s="715"/>
      <c r="AH252" s="715"/>
      <c r="AI252" s="715"/>
      <c r="AJ252" s="715"/>
      <c r="AK252" s="715"/>
      <c r="AL252" s="715"/>
      <c r="AM252" s="715"/>
      <c r="AN252" s="715"/>
      <c r="AO252" s="715"/>
      <c r="AP252" s="715"/>
      <c r="AQ252" s="715"/>
      <c r="AR252" s="715"/>
    </row>
    <row r="253" spans="1:44">
      <c r="A253" s="715"/>
      <c r="B253" s="715"/>
      <c r="C253" s="715"/>
      <c r="D253" s="715"/>
      <c r="E253" s="715"/>
      <c r="F253" s="715"/>
      <c r="G253" s="715"/>
      <c r="H253" s="715"/>
      <c r="I253" s="715"/>
      <c r="J253" s="715"/>
      <c r="K253" s="715"/>
      <c r="L253" s="715"/>
      <c r="M253" s="715"/>
      <c r="N253" s="715"/>
      <c r="O253" s="715"/>
      <c r="P253" s="715"/>
      <c r="Q253" s="715"/>
      <c r="R253" s="715"/>
      <c r="S253" s="715"/>
      <c r="T253" s="715"/>
      <c r="U253" s="715"/>
      <c r="V253" s="715"/>
      <c r="W253" s="715"/>
      <c r="X253" s="715"/>
      <c r="Y253" s="715"/>
      <c r="Z253" s="715"/>
      <c r="AA253" s="715"/>
      <c r="AB253" s="715"/>
      <c r="AC253" s="715"/>
      <c r="AD253" s="715"/>
      <c r="AE253" s="715"/>
      <c r="AF253" s="715"/>
      <c r="AG253" s="715"/>
      <c r="AH253" s="715"/>
      <c r="AI253" s="715"/>
      <c r="AJ253" s="715"/>
      <c r="AK253" s="715"/>
      <c r="AL253" s="715"/>
      <c r="AM253" s="715"/>
      <c r="AN253" s="715"/>
      <c r="AO253" s="715"/>
      <c r="AP253" s="715"/>
      <c r="AQ253" s="715"/>
      <c r="AR253" s="715"/>
    </row>
    <row r="254" spans="1:44">
      <c r="A254" s="715"/>
      <c r="B254" s="715"/>
      <c r="C254" s="715"/>
      <c r="D254" s="715"/>
      <c r="E254" s="715"/>
      <c r="F254" s="715"/>
      <c r="G254" s="715"/>
      <c r="H254" s="715"/>
      <c r="I254" s="715"/>
      <c r="J254" s="715"/>
      <c r="K254" s="715"/>
      <c r="L254" s="715"/>
      <c r="M254" s="715"/>
      <c r="N254" s="715"/>
      <c r="O254" s="715"/>
      <c r="P254" s="715"/>
      <c r="Q254" s="715"/>
      <c r="R254" s="715"/>
      <c r="S254" s="715"/>
      <c r="T254" s="715"/>
      <c r="U254" s="715"/>
      <c r="V254" s="715"/>
      <c r="W254" s="715"/>
      <c r="X254" s="715"/>
      <c r="Y254" s="715"/>
      <c r="Z254" s="715"/>
      <c r="AA254" s="715"/>
      <c r="AB254" s="715"/>
      <c r="AC254" s="715"/>
      <c r="AD254" s="715"/>
      <c r="AE254" s="715"/>
      <c r="AF254" s="715"/>
      <c r="AG254" s="715"/>
      <c r="AH254" s="715"/>
      <c r="AI254" s="715"/>
      <c r="AJ254" s="715"/>
      <c r="AK254" s="715"/>
      <c r="AL254" s="715"/>
      <c r="AM254" s="715"/>
      <c r="AN254" s="715"/>
      <c r="AO254" s="715"/>
      <c r="AP254" s="715"/>
      <c r="AQ254" s="715"/>
      <c r="AR254" s="715"/>
    </row>
    <row r="255" spans="1:44">
      <c r="A255" s="715"/>
      <c r="B255" s="715"/>
      <c r="C255" s="715"/>
      <c r="D255" s="715"/>
      <c r="E255" s="715"/>
      <c r="F255" s="715"/>
      <c r="G255" s="715"/>
      <c r="H255" s="715"/>
      <c r="I255" s="715"/>
      <c r="J255" s="715"/>
      <c r="K255" s="715"/>
      <c r="L255" s="715"/>
      <c r="M255" s="715"/>
      <c r="N255" s="715"/>
      <c r="O255" s="715"/>
      <c r="P255" s="715"/>
      <c r="Q255" s="715"/>
      <c r="R255" s="715"/>
      <c r="S255" s="715"/>
      <c r="T255" s="715"/>
      <c r="U255" s="715"/>
      <c r="V255" s="715"/>
      <c r="W255" s="715"/>
      <c r="X255" s="715"/>
      <c r="Y255" s="715"/>
      <c r="Z255" s="715"/>
      <c r="AA255" s="715"/>
      <c r="AB255" s="715"/>
      <c r="AC255" s="715"/>
      <c r="AD255" s="715"/>
      <c r="AE255" s="715"/>
      <c r="AF255" s="715"/>
      <c r="AG255" s="715"/>
      <c r="AH255" s="715"/>
      <c r="AI255" s="715"/>
      <c r="AJ255" s="715"/>
      <c r="AK255" s="715"/>
      <c r="AL255" s="715"/>
      <c r="AM255" s="715"/>
      <c r="AN255" s="715"/>
      <c r="AO255" s="715"/>
      <c r="AP255" s="715"/>
      <c r="AQ255" s="715"/>
      <c r="AR255" s="715"/>
    </row>
    <row r="256" spans="1:44">
      <c r="A256" s="715"/>
      <c r="B256" s="715"/>
      <c r="C256" s="715"/>
      <c r="D256" s="715"/>
      <c r="E256" s="715"/>
      <c r="F256" s="715"/>
      <c r="G256" s="715"/>
      <c r="H256" s="715"/>
      <c r="I256" s="715"/>
      <c r="J256" s="715"/>
      <c r="K256" s="715"/>
      <c r="L256" s="715"/>
      <c r="M256" s="715"/>
      <c r="N256" s="715"/>
      <c r="O256" s="715"/>
      <c r="P256" s="715"/>
      <c r="Q256" s="715"/>
      <c r="R256" s="715"/>
      <c r="S256" s="715"/>
      <c r="T256" s="715"/>
      <c r="U256" s="715"/>
      <c r="V256" s="715"/>
      <c r="W256" s="715"/>
      <c r="X256" s="715"/>
      <c r="Y256" s="715"/>
      <c r="Z256" s="715"/>
      <c r="AA256" s="715"/>
      <c r="AB256" s="715"/>
      <c r="AC256" s="715"/>
      <c r="AD256" s="715"/>
      <c r="AE256" s="715"/>
      <c r="AF256" s="715"/>
      <c r="AG256" s="715"/>
      <c r="AH256" s="715"/>
      <c r="AI256" s="715"/>
      <c r="AJ256" s="715"/>
      <c r="AK256" s="715"/>
      <c r="AL256" s="715"/>
      <c r="AM256" s="715"/>
      <c r="AN256" s="715"/>
      <c r="AO256" s="715"/>
      <c r="AP256" s="715"/>
      <c r="AQ256" s="715"/>
      <c r="AR256" s="715"/>
    </row>
    <row r="257" spans="1:44">
      <c r="A257" s="715"/>
      <c r="B257" s="715"/>
      <c r="C257" s="715"/>
      <c r="D257" s="715"/>
      <c r="E257" s="715"/>
      <c r="F257" s="715"/>
      <c r="G257" s="715"/>
      <c r="H257" s="715"/>
      <c r="I257" s="715"/>
      <c r="J257" s="715"/>
      <c r="K257" s="715"/>
      <c r="L257" s="715"/>
      <c r="M257" s="715"/>
      <c r="N257" s="715"/>
      <c r="O257" s="715"/>
      <c r="P257" s="715"/>
      <c r="Q257" s="715"/>
      <c r="R257" s="715"/>
      <c r="S257" s="715"/>
      <c r="T257" s="715"/>
      <c r="U257" s="715"/>
      <c r="V257" s="715"/>
      <c r="W257" s="715"/>
      <c r="X257" s="715"/>
      <c r="Y257" s="715"/>
      <c r="Z257" s="715"/>
      <c r="AA257" s="715"/>
      <c r="AB257" s="715"/>
      <c r="AC257" s="715"/>
      <c r="AD257" s="715"/>
      <c r="AE257" s="715"/>
      <c r="AF257" s="715"/>
      <c r="AG257" s="715"/>
      <c r="AH257" s="715"/>
      <c r="AI257" s="715"/>
      <c r="AJ257" s="715"/>
      <c r="AK257" s="715"/>
      <c r="AL257" s="715"/>
      <c r="AM257" s="715"/>
      <c r="AN257" s="715"/>
      <c r="AO257" s="715"/>
      <c r="AP257" s="715"/>
      <c r="AQ257" s="715"/>
      <c r="AR257" s="715"/>
    </row>
    <row r="258" spans="1:44">
      <c r="A258" s="715"/>
      <c r="B258" s="715"/>
      <c r="C258" s="715"/>
      <c r="D258" s="715"/>
      <c r="E258" s="715"/>
      <c r="F258" s="715"/>
      <c r="G258" s="715"/>
      <c r="H258" s="715"/>
      <c r="I258" s="715"/>
      <c r="J258" s="715"/>
      <c r="K258" s="715"/>
      <c r="L258" s="715"/>
      <c r="M258" s="715"/>
      <c r="N258" s="715"/>
      <c r="O258" s="715"/>
      <c r="P258" s="715"/>
      <c r="Q258" s="715"/>
      <c r="R258" s="715"/>
      <c r="S258" s="715"/>
      <c r="T258" s="715"/>
      <c r="U258" s="715"/>
      <c r="V258" s="715"/>
      <c r="W258" s="715"/>
      <c r="X258" s="715"/>
      <c r="Y258" s="715"/>
      <c r="Z258" s="715"/>
      <c r="AA258" s="715"/>
      <c r="AB258" s="715"/>
      <c r="AC258" s="715"/>
      <c r="AD258" s="715"/>
      <c r="AE258" s="715"/>
      <c r="AF258" s="715"/>
      <c r="AG258" s="715"/>
      <c r="AH258" s="715"/>
      <c r="AI258" s="715"/>
      <c r="AJ258" s="715"/>
      <c r="AK258" s="715"/>
      <c r="AL258" s="715"/>
      <c r="AM258" s="715"/>
      <c r="AN258" s="715"/>
      <c r="AO258" s="715"/>
      <c r="AP258" s="715"/>
      <c r="AQ258" s="715"/>
      <c r="AR258" s="715"/>
    </row>
    <row r="259" spans="1:44">
      <c r="A259" s="715"/>
      <c r="B259" s="715"/>
      <c r="C259" s="715"/>
      <c r="D259" s="715"/>
      <c r="E259" s="715"/>
      <c r="F259" s="715"/>
      <c r="G259" s="715"/>
      <c r="H259" s="715"/>
      <c r="I259" s="715"/>
      <c r="J259" s="715"/>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c r="AJ259" s="715"/>
      <c r="AK259" s="715"/>
      <c r="AL259" s="715"/>
      <c r="AM259" s="715"/>
      <c r="AN259" s="715"/>
      <c r="AO259" s="715"/>
      <c r="AP259" s="715"/>
      <c r="AQ259" s="715"/>
      <c r="AR259" s="715"/>
    </row>
    <row r="260" spans="1:44">
      <c r="A260" s="715"/>
      <c r="B260" s="715"/>
      <c r="C260" s="715"/>
      <c r="D260" s="715"/>
      <c r="E260" s="715"/>
      <c r="F260" s="715"/>
      <c r="G260" s="715"/>
      <c r="H260" s="715"/>
      <c r="I260" s="715"/>
      <c r="J260" s="715"/>
      <c r="K260" s="715"/>
      <c r="L260" s="715"/>
      <c r="M260" s="715"/>
      <c r="N260" s="715"/>
      <c r="O260" s="715"/>
      <c r="P260" s="715"/>
      <c r="Q260" s="715"/>
      <c r="R260" s="715"/>
      <c r="S260" s="715"/>
      <c r="T260" s="715"/>
      <c r="U260" s="715"/>
      <c r="V260" s="715"/>
      <c r="W260" s="715"/>
      <c r="X260" s="715"/>
      <c r="Y260" s="715"/>
      <c r="Z260" s="715"/>
      <c r="AA260" s="715"/>
      <c r="AB260" s="715"/>
      <c r="AC260" s="715"/>
      <c r="AD260" s="715"/>
      <c r="AE260" s="715"/>
      <c r="AF260" s="715"/>
      <c r="AG260" s="715"/>
      <c r="AH260" s="715"/>
      <c r="AI260" s="715"/>
      <c r="AJ260" s="715"/>
      <c r="AK260" s="715"/>
      <c r="AL260" s="715"/>
      <c r="AM260" s="715"/>
      <c r="AN260" s="715"/>
      <c r="AO260" s="715"/>
      <c r="AP260" s="715"/>
      <c r="AQ260" s="715"/>
      <c r="AR260" s="715"/>
    </row>
    <row r="261" spans="1:44">
      <c r="A261" s="715"/>
      <c r="B261" s="715"/>
      <c r="C261" s="715"/>
      <c r="D261" s="715"/>
      <c r="E261" s="715"/>
      <c r="F261" s="715"/>
      <c r="G261" s="715"/>
      <c r="H261" s="715"/>
      <c r="I261" s="715"/>
      <c r="J261" s="715"/>
      <c r="K261" s="715"/>
      <c r="L261" s="715"/>
      <c r="M261" s="715"/>
      <c r="N261" s="715"/>
      <c r="O261" s="715"/>
      <c r="P261" s="715"/>
      <c r="Q261" s="715"/>
      <c r="R261" s="715"/>
      <c r="S261" s="715"/>
      <c r="T261" s="715"/>
      <c r="U261" s="715"/>
      <c r="V261" s="715"/>
      <c r="W261" s="715"/>
      <c r="X261" s="715"/>
      <c r="Y261" s="715"/>
      <c r="Z261" s="715"/>
      <c r="AA261" s="715"/>
      <c r="AB261" s="715"/>
      <c r="AC261" s="715"/>
      <c r="AD261" s="715"/>
      <c r="AE261" s="715"/>
      <c r="AF261" s="715"/>
      <c r="AG261" s="715"/>
      <c r="AH261" s="715"/>
      <c r="AI261" s="715"/>
      <c r="AJ261" s="715"/>
      <c r="AK261" s="715"/>
      <c r="AL261" s="715"/>
      <c r="AM261" s="715"/>
      <c r="AN261" s="715"/>
      <c r="AO261" s="715"/>
      <c r="AP261" s="715"/>
      <c r="AQ261" s="715"/>
      <c r="AR261" s="715"/>
    </row>
    <row r="262" spans="1:44">
      <c r="A262" s="715"/>
      <c r="B262" s="715"/>
      <c r="C262" s="715"/>
      <c r="D262" s="715"/>
      <c r="E262" s="715"/>
      <c r="F262" s="715"/>
      <c r="G262" s="715"/>
      <c r="H262" s="715"/>
      <c r="I262" s="715"/>
      <c r="J262" s="715"/>
      <c r="K262" s="715"/>
      <c r="L262" s="715"/>
      <c r="M262" s="715"/>
      <c r="N262" s="715"/>
      <c r="O262" s="715"/>
      <c r="P262" s="715"/>
      <c r="Q262" s="715"/>
      <c r="R262" s="715"/>
      <c r="S262" s="715"/>
      <c r="T262" s="715"/>
      <c r="U262" s="715"/>
      <c r="V262" s="715"/>
      <c r="W262" s="715"/>
      <c r="X262" s="715"/>
      <c r="Y262" s="715"/>
      <c r="Z262" s="715"/>
      <c r="AA262" s="715"/>
      <c r="AB262" s="715"/>
      <c r="AC262" s="715"/>
      <c r="AD262" s="715"/>
      <c r="AE262" s="715"/>
      <c r="AF262" s="715"/>
      <c r="AG262" s="715"/>
      <c r="AH262" s="715"/>
      <c r="AI262" s="715"/>
      <c r="AJ262" s="715"/>
      <c r="AK262" s="715"/>
      <c r="AL262" s="715"/>
      <c r="AM262" s="715"/>
      <c r="AN262" s="715"/>
      <c r="AO262" s="715"/>
      <c r="AP262" s="715"/>
      <c r="AQ262" s="715"/>
      <c r="AR262" s="715"/>
    </row>
    <row r="263" spans="1:44">
      <c r="A263" s="715"/>
      <c r="B263" s="715"/>
      <c r="C263" s="715"/>
      <c r="D263" s="715"/>
      <c r="E263" s="715"/>
      <c r="F263" s="715"/>
      <c r="G263" s="715"/>
      <c r="H263" s="715"/>
      <c r="I263" s="715"/>
      <c r="J263" s="715"/>
      <c r="K263" s="715"/>
      <c r="L263" s="715"/>
      <c r="M263" s="715"/>
      <c r="N263" s="715"/>
      <c r="O263" s="715"/>
      <c r="P263" s="715"/>
      <c r="Q263" s="715"/>
      <c r="R263" s="715"/>
      <c r="S263" s="715"/>
      <c r="T263" s="715"/>
      <c r="U263" s="715"/>
      <c r="V263" s="715"/>
      <c r="W263" s="715"/>
      <c r="X263" s="715"/>
      <c r="Y263" s="715"/>
      <c r="Z263" s="715"/>
      <c r="AA263" s="715"/>
      <c r="AB263" s="715"/>
      <c r="AC263" s="715"/>
      <c r="AD263" s="715"/>
      <c r="AE263" s="715"/>
      <c r="AF263" s="715"/>
      <c r="AG263" s="715"/>
      <c r="AH263" s="715"/>
      <c r="AI263" s="715"/>
      <c r="AJ263" s="715"/>
      <c r="AK263" s="715"/>
      <c r="AL263" s="715"/>
      <c r="AM263" s="715"/>
      <c r="AN263" s="715"/>
      <c r="AO263" s="715"/>
      <c r="AP263" s="715"/>
      <c r="AQ263" s="715"/>
      <c r="AR263" s="715"/>
    </row>
    <row r="394" spans="2:2">
      <c r="B394" s="191" t="s">
        <v>838</v>
      </c>
    </row>
    <row r="440" spans="2:2">
      <c r="B440" s="191" t="s">
        <v>841</v>
      </c>
    </row>
    <row r="477" spans="2:2">
      <c r="B477" s="191" t="s">
        <v>852</v>
      </c>
    </row>
  </sheetData>
  <sortState ref="A35:AR50">
    <sortCondition ref="A35:A50"/>
  </sortState>
  <mergeCells count="2">
    <mergeCell ref="A2:AR2"/>
    <mergeCell ref="A1:F1"/>
  </mergeCells>
  <conditionalFormatting sqref="A31 B10:AQ10 B45:AQ45 B5:AN9 B15:AQ15 B13:AN14 B18:AQ18 B16:AN17 B24:AQ24 B19:AN20 B26:AQ27 B25:AN25 B29:AQ29 B28:AN28 B30:AL30 B12:AQ12 B22:AN23 AN30 B35:AN44 B47:AQ48 B46:AN46 B49:AN50">
    <cfRule type="cellIs" dxfId="67" priority="77" operator="equal">
      <formula>0</formula>
    </cfRule>
  </conditionalFormatting>
  <conditionalFormatting sqref="A32">
    <cfRule type="cellIs" dxfId="66" priority="78" operator="equal">
      <formula>0</formula>
    </cfRule>
  </conditionalFormatting>
  <conditionalFormatting sqref="B31:AQ31">
    <cfRule type="cellIs" dxfId="65" priority="76" operator="equal">
      <formula>0</formula>
    </cfRule>
  </conditionalFormatting>
  <conditionalFormatting sqref="B51:AQ51">
    <cfRule type="cellIs" dxfId="64" priority="74" operator="equal">
      <formula>0</formula>
    </cfRule>
  </conditionalFormatting>
  <conditionalFormatting sqref="A51">
    <cfRule type="cellIs" dxfId="63" priority="67" operator="equal">
      <formula>0</formula>
    </cfRule>
  </conditionalFormatting>
  <conditionalFormatting sqref="AP5">
    <cfRule type="cellIs" dxfId="62" priority="62" operator="equal">
      <formula>0</formula>
    </cfRule>
  </conditionalFormatting>
  <conditionalFormatting sqref="AO5">
    <cfRule type="cellIs" dxfId="61" priority="63" operator="equal">
      <formula>0</formula>
    </cfRule>
  </conditionalFormatting>
  <conditionalFormatting sqref="AP6">
    <cfRule type="cellIs" dxfId="60" priority="60" operator="equal">
      <formula>0</formula>
    </cfRule>
  </conditionalFormatting>
  <conditionalFormatting sqref="AO6">
    <cfRule type="cellIs" dxfId="59" priority="61" operator="equal">
      <formula>0</formula>
    </cfRule>
  </conditionalFormatting>
  <conditionalFormatting sqref="AP7">
    <cfRule type="cellIs" dxfId="58" priority="58" operator="equal">
      <formula>0</formula>
    </cfRule>
  </conditionalFormatting>
  <conditionalFormatting sqref="AO7">
    <cfRule type="cellIs" dxfId="57" priority="59" operator="equal">
      <formula>0</formula>
    </cfRule>
  </conditionalFormatting>
  <conditionalFormatting sqref="AP8">
    <cfRule type="cellIs" dxfId="56" priority="56" operator="equal">
      <formula>0</formula>
    </cfRule>
  </conditionalFormatting>
  <conditionalFormatting sqref="AO8">
    <cfRule type="cellIs" dxfId="55" priority="57" operator="equal">
      <formula>0</formula>
    </cfRule>
  </conditionalFormatting>
  <conditionalFormatting sqref="AP9">
    <cfRule type="cellIs" dxfId="54" priority="54" operator="equal">
      <formula>0</formula>
    </cfRule>
  </conditionalFormatting>
  <conditionalFormatting sqref="AO9">
    <cfRule type="cellIs" dxfId="53" priority="55" operator="equal">
      <formula>0</formula>
    </cfRule>
  </conditionalFormatting>
  <conditionalFormatting sqref="AP13">
    <cfRule type="cellIs" dxfId="52" priority="52" operator="equal">
      <formula>0</formula>
    </cfRule>
  </conditionalFormatting>
  <conditionalFormatting sqref="AO13">
    <cfRule type="cellIs" dxfId="51" priority="53" operator="equal">
      <formula>0</formula>
    </cfRule>
  </conditionalFormatting>
  <conditionalFormatting sqref="AP14">
    <cfRule type="cellIs" dxfId="50" priority="50" operator="equal">
      <formula>0</formula>
    </cfRule>
  </conditionalFormatting>
  <conditionalFormatting sqref="AO14">
    <cfRule type="cellIs" dxfId="49" priority="51" operator="equal">
      <formula>0</formula>
    </cfRule>
  </conditionalFormatting>
  <conditionalFormatting sqref="AP16">
    <cfRule type="cellIs" dxfId="48" priority="48" operator="equal">
      <formula>0</formula>
    </cfRule>
  </conditionalFormatting>
  <conditionalFormatting sqref="AO16">
    <cfRule type="cellIs" dxfId="47" priority="49" operator="equal">
      <formula>0</formula>
    </cfRule>
  </conditionalFormatting>
  <conditionalFormatting sqref="AP17">
    <cfRule type="cellIs" dxfId="46" priority="46" operator="equal">
      <formula>0</formula>
    </cfRule>
  </conditionalFormatting>
  <conditionalFormatting sqref="AO17">
    <cfRule type="cellIs" dxfId="45" priority="47" operator="equal">
      <formula>0</formula>
    </cfRule>
  </conditionalFormatting>
  <conditionalFormatting sqref="AP19">
    <cfRule type="cellIs" dxfId="44" priority="44" operator="equal">
      <formula>0</formula>
    </cfRule>
  </conditionalFormatting>
  <conditionalFormatting sqref="AO19">
    <cfRule type="cellIs" dxfId="43" priority="45" operator="equal">
      <formula>0</formula>
    </cfRule>
  </conditionalFormatting>
  <conditionalFormatting sqref="AP20">
    <cfRule type="cellIs" dxfId="42" priority="42" operator="equal">
      <formula>0</formula>
    </cfRule>
  </conditionalFormatting>
  <conditionalFormatting sqref="AO20">
    <cfRule type="cellIs" dxfId="41" priority="43" operator="equal">
      <formula>0</formula>
    </cfRule>
  </conditionalFormatting>
  <conditionalFormatting sqref="AP22">
    <cfRule type="cellIs" dxfId="40" priority="40" operator="equal">
      <formula>0</formula>
    </cfRule>
  </conditionalFormatting>
  <conditionalFormatting sqref="AO22">
    <cfRule type="cellIs" dxfId="39" priority="41" operator="equal">
      <formula>0</formula>
    </cfRule>
  </conditionalFormatting>
  <conditionalFormatting sqref="AP23">
    <cfRule type="cellIs" dxfId="38" priority="38" operator="equal">
      <formula>0</formula>
    </cfRule>
  </conditionalFormatting>
  <conditionalFormatting sqref="AO23">
    <cfRule type="cellIs" dxfId="37" priority="39" operator="equal">
      <formula>0</formula>
    </cfRule>
  </conditionalFormatting>
  <conditionalFormatting sqref="AP25">
    <cfRule type="cellIs" dxfId="36" priority="36" operator="equal">
      <formula>0</formula>
    </cfRule>
  </conditionalFormatting>
  <conditionalFormatting sqref="AO25">
    <cfRule type="cellIs" dxfId="35" priority="37" operator="equal">
      <formula>0</formula>
    </cfRule>
  </conditionalFormatting>
  <conditionalFormatting sqref="AP28">
    <cfRule type="cellIs" dxfId="34" priority="34" operator="equal">
      <formula>0</formula>
    </cfRule>
  </conditionalFormatting>
  <conditionalFormatting sqref="AO28">
    <cfRule type="cellIs" dxfId="33" priority="35" operator="equal">
      <formula>0</formula>
    </cfRule>
  </conditionalFormatting>
  <conditionalFormatting sqref="AP30">
    <cfRule type="cellIs" dxfId="32" priority="32" operator="equal">
      <formula>0</formula>
    </cfRule>
  </conditionalFormatting>
  <conditionalFormatting sqref="AO30">
    <cfRule type="cellIs" dxfId="31" priority="33" operator="equal">
      <formula>0</formula>
    </cfRule>
  </conditionalFormatting>
  <conditionalFormatting sqref="AP11">
    <cfRule type="cellIs" dxfId="30" priority="30" operator="equal">
      <formula>0</formula>
    </cfRule>
  </conditionalFormatting>
  <conditionalFormatting sqref="AP50">
    <cfRule type="cellIs" dxfId="29" priority="1" operator="equal">
      <formula>0</formula>
    </cfRule>
  </conditionalFormatting>
  <conditionalFormatting sqref="B11:AO11">
    <cfRule type="cellIs" dxfId="28" priority="31" operator="equal">
      <formula>0</formula>
    </cfRule>
  </conditionalFormatting>
  <conditionalFormatting sqref="AP21">
    <cfRule type="cellIs" dxfId="27" priority="28" operator="equal">
      <formula>0</formula>
    </cfRule>
  </conditionalFormatting>
  <conditionalFormatting sqref="B21:AO21">
    <cfRule type="cellIs" dxfId="26" priority="29" operator="equal">
      <formula>0</formula>
    </cfRule>
  </conditionalFormatting>
  <conditionalFormatting sqref="AM30">
    <cfRule type="cellIs" dxfId="25" priority="27" operator="equal">
      <formula>0</formula>
    </cfRule>
  </conditionalFormatting>
  <conditionalFormatting sqref="AO35">
    <cfRule type="cellIs" dxfId="24" priority="26" operator="equal">
      <formula>0</formula>
    </cfRule>
  </conditionalFormatting>
  <conditionalFormatting sqref="AP35">
    <cfRule type="cellIs" dxfId="23" priority="25" operator="equal">
      <formula>0</formula>
    </cfRule>
  </conditionalFormatting>
  <conditionalFormatting sqref="AO36">
    <cfRule type="cellIs" dxfId="22" priority="24" operator="equal">
      <formula>0</formula>
    </cfRule>
  </conditionalFormatting>
  <conditionalFormatting sqref="AP36">
    <cfRule type="cellIs" dxfId="21" priority="23" operator="equal">
      <formula>0</formula>
    </cfRule>
  </conditionalFormatting>
  <conditionalFormatting sqref="AO37">
    <cfRule type="cellIs" dxfId="20" priority="22" operator="equal">
      <formula>0</formula>
    </cfRule>
  </conditionalFormatting>
  <conditionalFormatting sqref="AP37">
    <cfRule type="cellIs" dxfId="19" priority="21" operator="equal">
      <formula>0</formula>
    </cfRule>
  </conditionalFormatting>
  <conditionalFormatting sqref="AO38">
    <cfRule type="cellIs" dxfId="18" priority="20" operator="equal">
      <formula>0</formula>
    </cfRule>
  </conditionalFormatting>
  <conditionalFormatting sqref="AP38">
    <cfRule type="cellIs" dxfId="17" priority="19" operator="equal">
      <formula>0</formula>
    </cfRule>
  </conditionalFormatting>
  <conditionalFormatting sqref="AO39">
    <cfRule type="cellIs" dxfId="16" priority="18" operator="equal">
      <formula>0</formula>
    </cfRule>
  </conditionalFormatting>
  <conditionalFormatting sqref="AP39">
    <cfRule type="cellIs" dxfId="15" priority="17" operator="equal">
      <formula>0</formula>
    </cfRule>
  </conditionalFormatting>
  <conditionalFormatting sqref="AO40">
    <cfRule type="cellIs" dxfId="14" priority="16" operator="equal">
      <formula>0</formula>
    </cfRule>
  </conditionalFormatting>
  <conditionalFormatting sqref="AP40">
    <cfRule type="cellIs" dxfId="13" priority="15" operator="equal">
      <formula>0</formula>
    </cfRule>
  </conditionalFormatting>
  <conditionalFormatting sqref="AO41">
    <cfRule type="cellIs" dxfId="12" priority="14" operator="equal">
      <formula>0</formula>
    </cfRule>
  </conditionalFormatting>
  <conditionalFormatting sqref="AP41">
    <cfRule type="cellIs" dxfId="11" priority="13" operator="equal">
      <formula>0</formula>
    </cfRule>
  </conditionalFormatting>
  <conditionalFormatting sqref="AO42">
    <cfRule type="cellIs" dxfId="10" priority="12" operator="equal">
      <formula>0</formula>
    </cfRule>
  </conditionalFormatting>
  <conditionalFormatting sqref="AP42">
    <cfRule type="cellIs" dxfId="9" priority="11" operator="equal">
      <formula>0</formula>
    </cfRule>
  </conditionalFormatting>
  <conditionalFormatting sqref="AO43">
    <cfRule type="cellIs" dxfId="8" priority="10" operator="equal">
      <formula>0</formula>
    </cfRule>
  </conditionalFormatting>
  <conditionalFormatting sqref="AP43">
    <cfRule type="cellIs" dxfId="7" priority="9" operator="equal">
      <formula>0</formula>
    </cfRule>
  </conditionalFormatting>
  <conditionalFormatting sqref="AO44">
    <cfRule type="cellIs" dxfId="6" priority="8" operator="equal">
      <formula>0</formula>
    </cfRule>
  </conditionalFormatting>
  <conditionalFormatting sqref="AP44">
    <cfRule type="cellIs" dxfId="5" priority="7" operator="equal">
      <formula>0</formula>
    </cfRule>
  </conditionalFormatting>
  <conditionalFormatting sqref="AO46">
    <cfRule type="cellIs" dxfId="4" priority="6" operator="equal">
      <formula>0</formula>
    </cfRule>
  </conditionalFormatting>
  <conditionalFormatting sqref="AP46">
    <cfRule type="cellIs" dxfId="3" priority="5" operator="equal">
      <formula>0</formula>
    </cfRule>
  </conditionalFormatting>
  <conditionalFormatting sqref="AO49">
    <cfRule type="cellIs" dxfId="2" priority="4" operator="equal">
      <formula>0</formula>
    </cfRule>
  </conditionalFormatting>
  <conditionalFormatting sqref="AP49">
    <cfRule type="cellIs" dxfId="1" priority="3" operator="equal">
      <formula>0</formula>
    </cfRule>
  </conditionalFormatting>
  <conditionalFormatting sqref="AO50">
    <cfRule type="cellIs" dxfId="0" priority="2" operator="equal">
      <formula>0</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tint="-0.249977111117893"/>
  </sheetPr>
  <dimension ref="A1:BK489"/>
  <sheetViews>
    <sheetView showGridLines="0" showRowColHeaders="0" workbookViewId="0">
      <selection sqref="A1:XFD1"/>
    </sheetView>
  </sheetViews>
  <sheetFormatPr defaultColWidth="3.7109375" defaultRowHeight="12.75"/>
  <cols>
    <col min="1" max="1" width="6.140625" style="221" customWidth="1"/>
    <col min="2" max="66" width="3.7109375" style="221" customWidth="1"/>
    <col min="67" max="16384" width="3.7109375" style="221"/>
  </cols>
  <sheetData>
    <row r="1" spans="1:63" ht="33" customHeight="1">
      <c r="B1" s="998" t="s">
        <v>6988</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8"/>
    </row>
    <row r="2" spans="1:63" s="325" customFormat="1">
      <c r="A2" s="441"/>
    </row>
    <row r="3" spans="1:63" ht="13.5" thickBot="1">
      <c r="B3" s="121"/>
      <c r="C3" s="121"/>
      <c r="D3" s="121"/>
      <c r="E3" s="121"/>
      <c r="F3" s="121"/>
      <c r="G3" s="121"/>
      <c r="H3" s="121"/>
      <c r="I3" s="121"/>
      <c r="J3" s="121"/>
    </row>
    <row r="4" spans="1:63" ht="17.25" customHeight="1" thickTop="1">
      <c r="B4" s="12"/>
      <c r="C4" s="12"/>
      <c r="D4" s="12"/>
      <c r="E4" s="12"/>
      <c r="F4" s="12"/>
      <c r="G4" s="12"/>
      <c r="H4" s="12"/>
      <c r="I4" s="12"/>
      <c r="J4" s="12"/>
      <c r="BE4" s="242"/>
      <c r="BF4" s="1003" t="s">
        <v>1016</v>
      </c>
      <c r="BG4" s="1003"/>
      <c r="BH4" s="1003"/>
      <c r="BI4" s="1003"/>
      <c r="BJ4" s="1004"/>
    </row>
    <row r="5" spans="1:63">
      <c r="B5" s="12"/>
      <c r="C5" s="12"/>
      <c r="D5" s="12"/>
      <c r="E5" s="12"/>
      <c r="F5" s="12"/>
      <c r="G5" s="12"/>
      <c r="H5" s="12"/>
      <c r="I5" s="12"/>
      <c r="J5" s="12"/>
      <c r="BE5" s="1005" t="s">
        <v>4265</v>
      </c>
      <c r="BF5" s="1006"/>
      <c r="BG5" s="1006"/>
      <c r="BH5" s="1006"/>
      <c r="BI5" s="1006"/>
      <c r="BJ5" s="1007"/>
    </row>
    <row r="6" spans="1:63">
      <c r="B6" s="12"/>
      <c r="C6" s="12"/>
      <c r="D6" s="12"/>
      <c r="E6" s="12"/>
      <c r="F6" s="12"/>
      <c r="G6" s="12"/>
      <c r="H6" s="12"/>
      <c r="I6" s="12"/>
      <c r="J6" s="12"/>
      <c r="BE6" s="1005"/>
      <c r="BF6" s="1006"/>
      <c r="BG6" s="1006"/>
      <c r="BH6" s="1006"/>
      <c r="BI6" s="1006"/>
      <c r="BJ6" s="1007"/>
    </row>
    <row r="7" spans="1:63" ht="13.5" thickBot="1">
      <c r="B7" s="12"/>
      <c r="C7" s="12"/>
      <c r="D7" s="12"/>
      <c r="E7" s="12"/>
      <c r="F7" s="12"/>
      <c r="G7" s="12"/>
      <c r="H7" s="12"/>
      <c r="I7" s="12"/>
      <c r="J7" s="12"/>
      <c r="BE7" s="1008" t="s">
        <v>4263</v>
      </c>
      <c r="BF7" s="1009"/>
      <c r="BG7" s="243"/>
      <c r="BH7" s="243"/>
      <c r="BI7" s="243"/>
      <c r="BJ7" s="244"/>
    </row>
    <row r="8" spans="1:63" ht="13.5" thickTop="1">
      <c r="B8" s="12"/>
      <c r="C8" s="12"/>
      <c r="D8" s="12"/>
      <c r="E8" s="12"/>
      <c r="F8" s="12"/>
      <c r="G8" s="12"/>
      <c r="H8" s="12"/>
      <c r="I8" s="12"/>
      <c r="J8" s="12"/>
    </row>
    <row r="9" spans="1:63">
      <c r="B9" s="12"/>
      <c r="C9" s="12"/>
      <c r="D9" s="12"/>
      <c r="E9" s="12"/>
      <c r="F9" s="12"/>
      <c r="G9" s="12"/>
      <c r="H9" s="12"/>
      <c r="I9" s="12"/>
      <c r="J9" s="12"/>
    </row>
    <row r="10" spans="1:63">
      <c r="B10" s="12"/>
      <c r="C10" s="12"/>
      <c r="D10" s="12"/>
      <c r="E10" s="12"/>
      <c r="F10" s="12"/>
      <c r="G10" s="12"/>
      <c r="H10" s="12"/>
      <c r="I10" s="12"/>
      <c r="J10" s="12"/>
    </row>
    <row r="11" spans="1:63">
      <c r="B11" s="12"/>
      <c r="C11" s="12"/>
      <c r="D11" s="12"/>
      <c r="E11" s="12"/>
      <c r="F11" s="12"/>
      <c r="G11" s="12"/>
      <c r="H11" s="12"/>
      <c r="I11" s="12"/>
      <c r="J11" s="12"/>
    </row>
    <row r="12" spans="1:63">
      <c r="B12" s="12"/>
      <c r="C12" s="12"/>
      <c r="D12" s="12"/>
      <c r="E12" s="12"/>
      <c r="F12" s="12"/>
      <c r="G12" s="12"/>
      <c r="H12" s="12"/>
      <c r="I12" s="12"/>
      <c r="J12" s="12"/>
    </row>
    <row r="13" spans="1:63">
      <c r="B13" s="12"/>
      <c r="C13" s="12"/>
      <c r="D13" s="12"/>
      <c r="E13" s="12"/>
      <c r="F13" s="12"/>
      <c r="G13" s="12"/>
      <c r="H13" s="12"/>
      <c r="I13" s="12"/>
      <c r="J13" s="12"/>
    </row>
    <row r="14" spans="1:63">
      <c r="B14" s="12"/>
      <c r="C14" s="12"/>
      <c r="D14" s="12"/>
      <c r="E14" s="12"/>
      <c r="F14" s="12"/>
      <c r="G14" s="12"/>
      <c r="H14" s="12"/>
      <c r="I14" s="12"/>
      <c r="J14" s="12"/>
    </row>
    <row r="15" spans="1:63">
      <c r="B15" s="12"/>
      <c r="C15" s="12"/>
      <c r="D15" s="12"/>
      <c r="E15" s="12"/>
      <c r="F15" s="12"/>
      <c r="G15" s="12"/>
      <c r="H15" s="12"/>
      <c r="I15" s="12"/>
      <c r="J15" s="12"/>
    </row>
    <row r="16" spans="1:63" ht="16.5" customHeight="1">
      <c r="B16" s="12"/>
      <c r="C16" s="12"/>
      <c r="D16" s="12"/>
      <c r="E16" s="12"/>
      <c r="F16" s="12"/>
      <c r="G16" s="12"/>
      <c r="H16" s="12"/>
      <c r="I16" s="12"/>
      <c r="J16" s="12"/>
    </row>
    <row r="17" spans="2:62" ht="15" customHeight="1">
      <c r="B17" s="12"/>
      <c r="C17" s="12"/>
      <c r="D17" s="12"/>
      <c r="E17" s="12"/>
      <c r="F17" s="12"/>
      <c r="G17" s="12"/>
      <c r="H17" s="12"/>
      <c r="I17" s="12"/>
      <c r="J17" s="12"/>
    </row>
    <row r="18" spans="2:62" ht="12.75" customHeight="1">
      <c r="B18" s="12"/>
      <c r="C18" s="12"/>
      <c r="D18" s="12"/>
      <c r="E18" s="12"/>
      <c r="F18" s="12"/>
      <c r="G18" s="12"/>
      <c r="H18" s="12"/>
      <c r="I18" s="12"/>
      <c r="J18" s="12"/>
    </row>
    <row r="19" spans="2:62">
      <c r="B19" s="12"/>
      <c r="C19" s="12"/>
      <c r="D19" s="12"/>
      <c r="E19" s="12"/>
      <c r="F19" s="12"/>
      <c r="G19" s="12"/>
      <c r="H19" s="12"/>
      <c r="I19" s="12"/>
      <c r="J19" s="12"/>
    </row>
    <row r="20" spans="2:62" ht="12.75" customHeight="1">
      <c r="B20" s="12"/>
      <c r="C20" s="12"/>
      <c r="D20" s="12"/>
      <c r="E20" s="12"/>
      <c r="F20" s="12"/>
      <c r="G20" s="12"/>
      <c r="H20" s="12"/>
      <c r="I20" s="12"/>
      <c r="J20" s="12"/>
    </row>
    <row r="21" spans="2:62">
      <c r="B21" s="12"/>
      <c r="C21" s="12"/>
      <c r="D21" s="12"/>
      <c r="E21" s="12"/>
      <c r="F21" s="12"/>
      <c r="G21" s="12"/>
      <c r="H21" s="12"/>
      <c r="I21" s="12"/>
      <c r="J21" s="12"/>
      <c r="BE21" s="142"/>
      <c r="BF21" s="142"/>
      <c r="BG21" s="142"/>
      <c r="BH21" s="142"/>
      <c r="BI21" s="142"/>
      <c r="BJ21" s="142"/>
    </row>
    <row r="22" spans="2:62" ht="12.75" customHeight="1">
      <c r="B22" s="12"/>
      <c r="C22" s="12"/>
      <c r="D22" s="12"/>
      <c r="E22" s="12"/>
      <c r="F22" s="12"/>
      <c r="G22" s="12"/>
      <c r="H22" s="12"/>
      <c r="I22" s="12"/>
      <c r="J22" s="12"/>
    </row>
    <row r="23" spans="2:62">
      <c r="B23" s="12"/>
      <c r="C23" s="12"/>
      <c r="D23" s="12"/>
      <c r="E23" s="12"/>
      <c r="F23" s="12"/>
      <c r="G23" s="12"/>
      <c r="H23" s="12"/>
      <c r="I23" s="12"/>
      <c r="J23" s="12"/>
    </row>
    <row r="24" spans="2:62">
      <c r="B24" s="12"/>
      <c r="C24" s="12"/>
      <c r="D24" s="12"/>
      <c r="E24" s="12"/>
      <c r="F24" s="12"/>
      <c r="G24" s="12"/>
      <c r="H24" s="12"/>
      <c r="I24" s="12"/>
      <c r="J24" s="12"/>
    </row>
    <row r="25" spans="2:62">
      <c r="B25" s="12"/>
      <c r="C25" s="12"/>
      <c r="D25" s="12"/>
      <c r="E25" s="12"/>
      <c r="F25" s="12"/>
      <c r="G25" s="12"/>
      <c r="H25" s="12"/>
      <c r="I25" s="12"/>
      <c r="J25" s="12"/>
    </row>
    <row r="26" spans="2:62">
      <c r="B26" s="12"/>
      <c r="C26" s="12"/>
      <c r="D26" s="12"/>
      <c r="E26" s="12"/>
      <c r="F26" s="12"/>
      <c r="G26" s="12"/>
      <c r="H26" s="12"/>
      <c r="I26" s="12"/>
      <c r="J26" s="12"/>
    </row>
    <row r="27" spans="2:62">
      <c r="B27" s="12"/>
      <c r="C27" s="12"/>
      <c r="D27" s="12"/>
      <c r="E27" s="12"/>
      <c r="F27" s="12"/>
      <c r="G27" s="12"/>
      <c r="H27" s="12"/>
      <c r="I27" s="12"/>
      <c r="J27" s="12"/>
    </row>
    <row r="28" spans="2:62">
      <c r="B28" s="12"/>
      <c r="C28" s="12"/>
      <c r="D28" s="12"/>
      <c r="E28" s="12"/>
      <c r="F28" s="12"/>
      <c r="G28" s="12"/>
      <c r="H28" s="12"/>
      <c r="I28" s="12"/>
      <c r="J28" s="12"/>
    </row>
    <row r="29" spans="2:62">
      <c r="B29" s="12"/>
      <c r="C29" s="12"/>
      <c r="D29" s="12"/>
      <c r="E29" s="12"/>
      <c r="F29" s="12"/>
      <c r="G29" s="12"/>
      <c r="H29" s="12"/>
      <c r="I29" s="12"/>
      <c r="J29" s="12"/>
    </row>
    <row r="30" spans="2:62">
      <c r="B30" s="12"/>
      <c r="C30" s="12"/>
      <c r="D30" s="12"/>
      <c r="E30" s="12"/>
      <c r="F30" s="12"/>
      <c r="G30" s="12"/>
      <c r="H30" s="12"/>
      <c r="I30" s="12"/>
      <c r="J30" s="12"/>
    </row>
    <row r="31" spans="2:62">
      <c r="B31" s="12"/>
      <c r="C31" s="12"/>
      <c r="D31" s="12"/>
      <c r="E31" s="12"/>
      <c r="F31" s="12"/>
      <c r="G31" s="12"/>
      <c r="H31" s="12"/>
      <c r="I31" s="12"/>
      <c r="J31" s="12"/>
    </row>
    <row r="32" spans="2:62">
      <c r="B32" s="12"/>
      <c r="C32" s="12"/>
      <c r="D32" s="12"/>
      <c r="E32" s="12"/>
      <c r="F32" s="12"/>
      <c r="G32" s="12"/>
      <c r="H32" s="12"/>
      <c r="I32" s="12"/>
      <c r="J32" s="12"/>
    </row>
    <row r="33" spans="2:44">
      <c r="B33" s="12"/>
      <c r="C33" s="12"/>
      <c r="D33" s="12"/>
      <c r="E33" s="12"/>
      <c r="F33" s="12"/>
      <c r="G33" s="12"/>
      <c r="H33" s="12"/>
      <c r="I33" s="12"/>
      <c r="J33" s="12"/>
    </row>
    <row r="34" spans="2:44">
      <c r="B34" s="12"/>
      <c r="C34" s="12"/>
      <c r="D34" s="12"/>
      <c r="E34" s="12"/>
      <c r="F34" s="12"/>
      <c r="G34" s="12"/>
      <c r="H34" s="12"/>
      <c r="I34" s="12"/>
      <c r="J34" s="12"/>
      <c r="AQ34" s="13"/>
      <c r="AR34" s="13"/>
    </row>
    <row r="35" spans="2:44">
      <c r="B35" s="12"/>
      <c r="C35" s="12"/>
      <c r="D35" s="14"/>
      <c r="E35" s="12"/>
      <c r="F35" s="12"/>
      <c r="G35" s="12"/>
      <c r="H35" s="12"/>
      <c r="I35" s="12"/>
      <c r="J35" s="12"/>
    </row>
    <row r="36" spans="2:44">
      <c r="B36" s="12"/>
      <c r="C36" s="12"/>
      <c r="D36" s="14"/>
      <c r="E36" s="12"/>
      <c r="F36" s="12"/>
      <c r="G36" s="12"/>
      <c r="H36" s="12"/>
      <c r="I36" s="12"/>
      <c r="J36" s="12"/>
    </row>
    <row r="37" spans="2:44">
      <c r="B37" s="12"/>
      <c r="C37" s="12"/>
      <c r="D37" s="12"/>
      <c r="E37" s="12"/>
      <c r="F37" s="12"/>
      <c r="G37" s="12"/>
      <c r="H37" s="12"/>
      <c r="I37" s="12"/>
      <c r="J37" s="12"/>
    </row>
    <row r="406" spans="3:3">
      <c r="C406" s="221" t="s">
        <v>838</v>
      </c>
    </row>
    <row r="452" spans="3:3">
      <c r="C452" s="221" t="s">
        <v>841</v>
      </c>
    </row>
    <row r="489" spans="3:3">
      <c r="C489" s="221" t="s">
        <v>852</v>
      </c>
    </row>
  </sheetData>
  <mergeCells count="4">
    <mergeCell ref="B1:BK1"/>
    <mergeCell ref="BF4:BJ4"/>
    <mergeCell ref="BE5:BJ6"/>
    <mergeCell ref="BE7:BF7"/>
  </mergeCells>
  <hyperlinks>
    <hyperlink ref="BE7:BF7"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4257" r:id="rId4" name="Drop Down 1">
              <controlPr defaultSize="0" autoLine="0" autoPict="0" altText="Drop down list of sector and/or subsector categories">
                <anchor moveWithCells="1">
                  <from>
                    <xdr:col>39</xdr:col>
                    <xdr:colOff>0</xdr:colOff>
                    <xdr:row>5</xdr:row>
                    <xdr:rowOff>104775</xdr:rowOff>
                  </from>
                  <to>
                    <xdr:col>54</xdr:col>
                    <xdr:colOff>133350</xdr:colOff>
                    <xdr:row>6</xdr:row>
                    <xdr:rowOff>142875</xdr:rowOff>
                  </to>
                </anchor>
              </controlPr>
            </control>
          </mc:Choice>
        </mc:AlternateContent>
        <mc:AlternateContent xmlns:mc="http://schemas.openxmlformats.org/markup-compatibility/2006">
          <mc:Choice Requires="x14">
            <control shapeId="224258" r:id="rId5" name="Drop Down 2">
              <controlPr defaultSize="0" autoLine="0" autoPict="0" altText="drop down menu of sector and/or subsector categories">
                <anchor moveWithCells="1">
                  <from>
                    <xdr:col>39</xdr:col>
                    <xdr:colOff>0</xdr:colOff>
                    <xdr:row>8</xdr:row>
                    <xdr:rowOff>0</xdr:rowOff>
                  </from>
                  <to>
                    <xdr:col>54</xdr:col>
                    <xdr:colOff>133350</xdr:colOff>
                    <xdr:row>9</xdr:row>
                    <xdr:rowOff>38100</xdr:rowOff>
                  </to>
                </anchor>
              </controlPr>
            </control>
          </mc:Choice>
        </mc:AlternateContent>
        <mc:AlternateContent xmlns:mc="http://schemas.openxmlformats.org/markup-compatibility/2006">
          <mc:Choice Requires="x14">
            <control shapeId="224259" r:id="rId6" name="Drop Down 3">
              <controlPr defaultSize="0" autoLine="0" autoPict="0" altText="drop down menu of sector and/or sub sector categories">
                <anchor moveWithCells="1">
                  <from>
                    <xdr:col>39</xdr:col>
                    <xdr:colOff>0</xdr:colOff>
                    <xdr:row>10</xdr:row>
                    <xdr:rowOff>85725</xdr:rowOff>
                  </from>
                  <to>
                    <xdr:col>54</xdr:col>
                    <xdr:colOff>133350</xdr:colOff>
                    <xdr:row>11</xdr:row>
                    <xdr:rowOff>123825</xdr:rowOff>
                  </to>
                </anchor>
              </controlPr>
            </control>
          </mc:Choice>
        </mc:AlternateContent>
        <mc:AlternateContent xmlns:mc="http://schemas.openxmlformats.org/markup-compatibility/2006">
          <mc:Choice Requires="x14">
            <control shapeId="224260" r:id="rId7" name="Drop Down 4">
              <controlPr defaultSize="0" autoLine="0" autoPict="0" altText="drop down menu of sector and/or subsector categories">
                <anchor moveWithCells="1">
                  <from>
                    <xdr:col>39</xdr:col>
                    <xdr:colOff>0</xdr:colOff>
                    <xdr:row>12</xdr:row>
                    <xdr:rowOff>152400</xdr:rowOff>
                  </from>
                  <to>
                    <xdr:col>54</xdr:col>
                    <xdr:colOff>133350</xdr:colOff>
                    <xdr:row>14</xdr:row>
                    <xdr:rowOff>28575</xdr:rowOff>
                  </to>
                </anchor>
              </controlPr>
            </control>
          </mc:Choice>
        </mc:AlternateContent>
        <mc:AlternateContent xmlns:mc="http://schemas.openxmlformats.org/markup-compatibility/2006">
          <mc:Choice Requires="x14">
            <control shapeId="224261" r:id="rId8" name="Drop Down 5">
              <controlPr defaultSize="0" autoLine="0" autoPict="0" altText="drop down menu of sector and/or subsector categories">
                <anchor moveWithCells="1">
                  <from>
                    <xdr:col>39</xdr:col>
                    <xdr:colOff>0</xdr:colOff>
                    <xdr:row>15</xdr:row>
                    <xdr:rowOff>104775</xdr:rowOff>
                  </from>
                  <to>
                    <xdr:col>54</xdr:col>
                    <xdr:colOff>133350</xdr:colOff>
                    <xdr:row>16</xdr:row>
                    <xdr:rowOff>95250</xdr:rowOff>
                  </to>
                </anchor>
              </controlPr>
            </control>
          </mc:Choice>
        </mc:AlternateContent>
        <mc:AlternateContent xmlns:mc="http://schemas.openxmlformats.org/markup-compatibility/2006">
          <mc:Choice Requires="x14">
            <control shapeId="224262" r:id="rId9" name="Check Box 6">
              <controlPr defaultSize="0" autoFill="0" autoLine="0" autoPict="0" altText="adjust for inflation check box">
                <anchor moveWithCells="1">
                  <from>
                    <xdr:col>56</xdr:col>
                    <xdr:colOff>0</xdr:colOff>
                    <xdr:row>3</xdr:row>
                    <xdr:rowOff>0</xdr:rowOff>
                  </from>
                  <to>
                    <xdr:col>56</xdr:col>
                    <xdr:colOff>200025</xdr:colOff>
                    <xdr:row>3</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7" tint="-0.249977111117893"/>
  </sheetPr>
  <dimension ref="A1:BJ488"/>
  <sheetViews>
    <sheetView showGridLines="0" workbookViewId="0">
      <selection sqref="A1:XFD1"/>
    </sheetView>
  </sheetViews>
  <sheetFormatPr defaultColWidth="3.7109375" defaultRowHeight="12.75"/>
  <cols>
    <col min="1" max="1" width="3.7109375" style="221"/>
    <col min="2" max="66" width="3.7109375" style="118" customWidth="1"/>
    <col min="67" max="16384" width="3.7109375" style="118"/>
  </cols>
  <sheetData>
    <row r="1" spans="2:62" s="221" customFormat="1" ht="33" customHeight="1">
      <c r="B1" s="998" t="s">
        <v>6989</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row>
    <row r="2" spans="2:62">
      <c r="B2" s="121"/>
      <c r="C2" s="121"/>
      <c r="D2" s="121"/>
      <c r="E2" s="121"/>
      <c r="F2" s="121"/>
      <c r="G2" s="121"/>
      <c r="H2" s="121"/>
      <c r="I2" s="121"/>
      <c r="J2" s="121"/>
    </row>
    <row r="3" spans="2:62">
      <c r="B3" s="12"/>
      <c r="C3" s="12"/>
      <c r="D3" s="12"/>
      <c r="E3" s="12"/>
      <c r="F3" s="12"/>
      <c r="G3" s="12"/>
      <c r="H3" s="12"/>
      <c r="I3" s="12"/>
      <c r="J3" s="12"/>
      <c r="BE3" s="241"/>
      <c r="BF3" s="241"/>
      <c r="BG3" s="241"/>
      <c r="BH3" s="241"/>
      <c r="BI3" s="241"/>
      <c r="BJ3" s="241"/>
    </row>
    <row r="4" spans="2:62">
      <c r="B4" s="12"/>
      <c r="C4" s="12"/>
      <c r="D4" s="12"/>
      <c r="E4" s="12"/>
      <c r="F4" s="12"/>
      <c r="G4" s="12"/>
      <c r="H4" s="12"/>
      <c r="I4" s="12"/>
      <c r="J4" s="12"/>
      <c r="BE4" s="241"/>
      <c r="BF4" s="241"/>
      <c r="BG4" s="241"/>
      <c r="BH4" s="241"/>
      <c r="BI4" s="241"/>
      <c r="BJ4" s="241"/>
    </row>
    <row r="5" spans="2:62">
      <c r="B5" s="12"/>
      <c r="C5" s="12"/>
      <c r="D5" s="12"/>
      <c r="E5" s="12"/>
      <c r="F5" s="12"/>
      <c r="G5" s="12"/>
      <c r="H5" s="12"/>
      <c r="I5" s="12"/>
      <c r="J5" s="12"/>
      <c r="BE5" s="241"/>
      <c r="BF5" s="241"/>
      <c r="BG5" s="241"/>
      <c r="BH5" s="241"/>
      <c r="BI5" s="241"/>
      <c r="BJ5" s="241"/>
    </row>
    <row r="6" spans="2:62">
      <c r="B6" s="12"/>
      <c r="C6" s="12"/>
      <c r="D6" s="12"/>
      <c r="E6" s="12"/>
      <c r="F6" s="12"/>
      <c r="G6" s="12"/>
      <c r="H6" s="12"/>
      <c r="I6" s="12"/>
      <c r="J6" s="12"/>
      <c r="BE6" s="241"/>
      <c r="BF6" s="241"/>
      <c r="BG6" s="241"/>
      <c r="BH6" s="241"/>
      <c r="BI6" s="241"/>
      <c r="BJ6" s="241"/>
    </row>
    <row r="7" spans="2:62">
      <c r="B7" s="12"/>
      <c r="C7" s="12"/>
      <c r="D7" s="12"/>
      <c r="E7" s="12"/>
      <c r="F7" s="12"/>
      <c r="G7" s="12"/>
      <c r="H7" s="12"/>
      <c r="I7" s="12"/>
      <c r="J7" s="12"/>
      <c r="BE7" s="241"/>
      <c r="BF7" s="241"/>
      <c r="BG7" s="241"/>
      <c r="BH7" s="241"/>
      <c r="BI7" s="241"/>
      <c r="BJ7" s="241"/>
    </row>
    <row r="8" spans="2:62">
      <c r="B8" s="12"/>
      <c r="C8" s="12"/>
      <c r="D8" s="12"/>
      <c r="E8" s="12"/>
      <c r="F8" s="12"/>
      <c r="G8" s="12"/>
      <c r="H8" s="12"/>
      <c r="I8" s="12"/>
      <c r="J8" s="12"/>
      <c r="BE8" s="241"/>
      <c r="BF8" s="241"/>
      <c r="BG8" s="241"/>
      <c r="BH8" s="241"/>
      <c r="BI8" s="241"/>
      <c r="BJ8" s="241"/>
    </row>
    <row r="9" spans="2:62">
      <c r="B9" s="12"/>
      <c r="C9" s="12"/>
      <c r="D9" s="12"/>
      <c r="E9" s="12"/>
      <c r="F9" s="12"/>
      <c r="G9" s="12"/>
      <c r="H9" s="12"/>
      <c r="I9" s="12"/>
      <c r="J9" s="12"/>
      <c r="BE9" s="241"/>
      <c r="BF9" s="241"/>
      <c r="BG9" s="241"/>
      <c r="BH9" s="241"/>
      <c r="BI9" s="241"/>
      <c r="BJ9" s="241"/>
    </row>
    <row r="10" spans="2:62">
      <c r="B10" s="12"/>
      <c r="C10" s="12"/>
      <c r="D10" s="12"/>
      <c r="E10" s="12"/>
      <c r="F10" s="12"/>
      <c r="G10" s="12"/>
      <c r="H10" s="12"/>
      <c r="I10" s="12"/>
      <c r="J10" s="12"/>
      <c r="BE10" s="241"/>
      <c r="BF10" s="241"/>
      <c r="BG10" s="241"/>
      <c r="BH10" s="241"/>
      <c r="BI10" s="241"/>
      <c r="BJ10" s="241"/>
    </row>
    <row r="11" spans="2:62">
      <c r="B11" s="12"/>
      <c r="C11" s="12"/>
      <c r="D11" s="12"/>
      <c r="E11" s="12"/>
      <c r="F11" s="12"/>
      <c r="G11" s="12"/>
      <c r="H11" s="12"/>
      <c r="I11" s="12"/>
      <c r="J11" s="12"/>
      <c r="BE11" s="241"/>
      <c r="BF11" s="241"/>
      <c r="BG11" s="241"/>
      <c r="BH11" s="241"/>
      <c r="BI11" s="241"/>
      <c r="BJ11" s="241"/>
    </row>
    <row r="12" spans="2:62">
      <c r="B12" s="12"/>
      <c r="C12" s="12"/>
      <c r="D12" s="12"/>
      <c r="E12" s="12"/>
      <c r="F12" s="12"/>
      <c r="G12" s="12"/>
      <c r="H12" s="12"/>
      <c r="I12" s="12"/>
      <c r="J12" s="12"/>
      <c r="BE12" s="241"/>
      <c r="BF12" s="241"/>
      <c r="BG12" s="241"/>
      <c r="BH12" s="241"/>
      <c r="BI12" s="241"/>
      <c r="BJ12" s="241"/>
    </row>
    <row r="13" spans="2:62">
      <c r="B13" s="12"/>
      <c r="C13" s="12"/>
      <c r="D13" s="12"/>
      <c r="E13" s="12"/>
      <c r="F13" s="12"/>
      <c r="G13" s="12"/>
      <c r="H13" s="12"/>
      <c r="I13" s="12"/>
      <c r="J13" s="12"/>
      <c r="BE13" s="241"/>
      <c r="BF13" s="241"/>
      <c r="BG13" s="241"/>
      <c r="BH13" s="241"/>
      <c r="BI13" s="241"/>
      <c r="BJ13" s="241"/>
    </row>
    <row r="14" spans="2:62">
      <c r="B14" s="12"/>
      <c r="C14" s="12"/>
      <c r="D14" s="12"/>
      <c r="E14" s="12"/>
      <c r="F14" s="12"/>
      <c r="G14" s="12"/>
      <c r="H14" s="12"/>
      <c r="I14" s="12"/>
      <c r="J14" s="12"/>
      <c r="BE14" s="241"/>
      <c r="BF14" s="241"/>
      <c r="BG14" s="241"/>
      <c r="BH14" s="241"/>
      <c r="BI14" s="241"/>
      <c r="BJ14" s="241"/>
    </row>
    <row r="15" spans="2:62" ht="16.5" customHeight="1">
      <c r="B15" s="12"/>
      <c r="C15" s="12"/>
      <c r="D15" s="12"/>
      <c r="E15" s="12"/>
      <c r="F15" s="12"/>
      <c r="G15" s="12"/>
      <c r="H15" s="12"/>
      <c r="I15" s="12"/>
      <c r="J15" s="12"/>
      <c r="BE15"/>
      <c r="BF15"/>
      <c r="BG15"/>
      <c r="BH15"/>
      <c r="BI15"/>
      <c r="BJ15"/>
    </row>
    <row r="16" spans="2:62" ht="15" customHeight="1">
      <c r="B16" s="12"/>
      <c r="C16" s="12"/>
      <c r="D16" s="12"/>
      <c r="E16" s="12"/>
      <c r="F16" s="12"/>
      <c r="G16" s="12"/>
      <c r="H16" s="12"/>
      <c r="I16" s="12"/>
      <c r="J16" s="12"/>
      <c r="BE16"/>
      <c r="BF16"/>
      <c r="BG16"/>
      <c r="BH16"/>
      <c r="BI16"/>
      <c r="BJ16"/>
    </row>
    <row r="17" spans="2:62" ht="12.75" customHeight="1">
      <c r="B17" s="12"/>
      <c r="C17" s="12"/>
      <c r="D17" s="12"/>
      <c r="E17" s="12"/>
      <c r="F17" s="12"/>
      <c r="G17" s="12"/>
      <c r="H17" s="12"/>
      <c r="I17" s="12"/>
      <c r="J17" s="12"/>
      <c r="BE17"/>
      <c r="BF17"/>
      <c r="BG17"/>
      <c r="BH17"/>
      <c r="BI17"/>
      <c r="BJ17"/>
    </row>
    <row r="18" spans="2:62">
      <c r="B18" s="12"/>
      <c r="C18" s="12"/>
      <c r="D18" s="12"/>
      <c r="E18" s="12"/>
      <c r="F18" s="12"/>
      <c r="G18" s="12"/>
      <c r="H18" s="12"/>
      <c r="I18" s="12"/>
      <c r="J18" s="12"/>
      <c r="BE18"/>
      <c r="BF18"/>
      <c r="BG18"/>
      <c r="BH18"/>
      <c r="BI18"/>
      <c r="BJ18"/>
    </row>
    <row r="19" spans="2:62" ht="12.75" customHeight="1">
      <c r="B19" s="12"/>
      <c r="C19" s="12"/>
      <c r="D19" s="12"/>
      <c r="E19" s="12"/>
      <c r="F19" s="12"/>
      <c r="G19" s="12"/>
      <c r="H19" s="12"/>
      <c r="I19" s="12"/>
      <c r="J19" s="12"/>
      <c r="BE19"/>
      <c r="BF19"/>
      <c r="BG19"/>
      <c r="BH19"/>
      <c r="BI19"/>
      <c r="BJ19"/>
    </row>
    <row r="20" spans="2:62">
      <c r="B20" s="12"/>
      <c r="C20" s="12"/>
      <c r="D20" s="12"/>
      <c r="E20" s="12"/>
      <c r="F20" s="12"/>
      <c r="G20" s="12"/>
      <c r="H20" s="12"/>
      <c r="I20" s="12"/>
      <c r="J20" s="12"/>
      <c r="BE20" s="142"/>
      <c r="BF20" s="142"/>
      <c r="BG20" s="142"/>
      <c r="BH20" s="142"/>
      <c r="BI20" s="142"/>
      <c r="BJ20" s="142"/>
    </row>
    <row r="21" spans="2:62" ht="12.75" customHeight="1">
      <c r="B21" s="12"/>
      <c r="C21" s="12"/>
      <c r="D21" s="12"/>
      <c r="E21" s="12"/>
      <c r="F21" s="12"/>
      <c r="G21" s="12"/>
      <c r="H21" s="12"/>
      <c r="I21" s="12"/>
      <c r="J21" s="12"/>
    </row>
    <row r="22" spans="2:62">
      <c r="B22" s="12"/>
      <c r="C22" s="12"/>
      <c r="D22" s="12"/>
      <c r="E22" s="12"/>
      <c r="F22" s="12"/>
      <c r="G22" s="12"/>
      <c r="H22" s="12"/>
      <c r="I22" s="12"/>
      <c r="J22" s="12"/>
    </row>
    <row r="23" spans="2:62">
      <c r="B23" s="12"/>
      <c r="C23" s="12"/>
      <c r="D23" s="12"/>
      <c r="E23" s="12"/>
      <c r="F23" s="12"/>
      <c r="G23" s="12"/>
      <c r="H23" s="12"/>
      <c r="I23" s="12"/>
      <c r="J23" s="12"/>
    </row>
    <row r="24" spans="2:62">
      <c r="B24" s="12"/>
      <c r="C24" s="12"/>
      <c r="D24" s="12"/>
      <c r="E24" s="12"/>
      <c r="F24" s="12"/>
      <c r="G24" s="12"/>
      <c r="H24" s="12"/>
      <c r="I24" s="12"/>
      <c r="J24" s="12"/>
    </row>
    <row r="25" spans="2:62">
      <c r="B25" s="12"/>
      <c r="C25" s="12"/>
      <c r="D25" s="12"/>
      <c r="E25" s="12"/>
      <c r="F25" s="12"/>
      <c r="G25" s="12"/>
      <c r="H25" s="12"/>
      <c r="I25" s="12"/>
      <c r="J25" s="12"/>
    </row>
    <row r="26" spans="2:62">
      <c r="B26" s="12"/>
      <c r="C26" s="12"/>
      <c r="D26" s="12"/>
      <c r="E26" s="12"/>
      <c r="F26" s="12"/>
      <c r="G26" s="12"/>
      <c r="H26" s="12"/>
      <c r="I26" s="12"/>
      <c r="J26" s="12"/>
    </row>
    <row r="27" spans="2:62">
      <c r="B27" s="12"/>
      <c r="C27" s="12"/>
      <c r="D27" s="12"/>
      <c r="E27" s="12"/>
      <c r="F27" s="12"/>
      <c r="G27" s="12"/>
      <c r="H27" s="12"/>
      <c r="I27" s="12"/>
      <c r="J27" s="12"/>
    </row>
    <row r="28" spans="2:62">
      <c r="B28" s="12"/>
      <c r="C28" s="12"/>
      <c r="D28" s="12"/>
      <c r="E28" s="12"/>
      <c r="F28" s="12"/>
      <c r="G28" s="12"/>
      <c r="H28" s="12"/>
      <c r="I28" s="12"/>
      <c r="J28" s="12"/>
    </row>
    <row r="29" spans="2:62">
      <c r="B29" s="12"/>
      <c r="C29" s="12"/>
      <c r="D29" s="12"/>
      <c r="E29" s="12"/>
      <c r="F29" s="12"/>
      <c r="G29" s="12"/>
      <c r="H29" s="12"/>
      <c r="I29" s="12"/>
      <c r="J29" s="12"/>
    </row>
    <row r="30" spans="2:62">
      <c r="B30" s="12"/>
      <c r="C30" s="12"/>
      <c r="D30" s="12"/>
      <c r="E30" s="12"/>
      <c r="F30" s="12"/>
      <c r="G30" s="12"/>
      <c r="H30" s="12"/>
      <c r="I30" s="12"/>
      <c r="J30" s="12"/>
    </row>
    <row r="31" spans="2:62">
      <c r="B31" s="12"/>
      <c r="C31" s="12"/>
      <c r="D31" s="12"/>
      <c r="E31" s="12"/>
      <c r="F31" s="12"/>
      <c r="G31" s="12"/>
      <c r="H31" s="12"/>
      <c r="I31" s="12"/>
      <c r="J31" s="12"/>
    </row>
    <row r="32" spans="2:62">
      <c r="B32" s="12"/>
      <c r="C32" s="12"/>
      <c r="D32" s="12"/>
      <c r="E32" s="12"/>
      <c r="F32" s="12"/>
      <c r="G32" s="12"/>
      <c r="H32" s="12"/>
      <c r="I32" s="12"/>
      <c r="J32" s="12"/>
    </row>
    <row r="33" spans="2:44">
      <c r="B33" s="12"/>
      <c r="C33" s="12"/>
      <c r="D33" s="12"/>
      <c r="E33" s="12"/>
      <c r="F33" s="12"/>
      <c r="G33" s="12"/>
      <c r="H33" s="12"/>
      <c r="I33" s="12"/>
      <c r="J33" s="12"/>
      <c r="AQ33" s="13"/>
      <c r="AR33" s="13"/>
    </row>
    <row r="34" spans="2:44">
      <c r="B34" s="12"/>
      <c r="C34" s="12"/>
      <c r="D34" s="14"/>
      <c r="E34" s="12"/>
      <c r="F34" s="12"/>
      <c r="G34" s="12"/>
      <c r="H34" s="12"/>
      <c r="I34" s="12"/>
      <c r="J34" s="12"/>
    </row>
    <row r="35" spans="2:44">
      <c r="B35" s="12"/>
      <c r="C35" s="12"/>
      <c r="D35" s="14"/>
      <c r="E35" s="12"/>
      <c r="F35" s="12"/>
      <c r="G35" s="12"/>
      <c r="H35" s="12"/>
      <c r="I35" s="12"/>
      <c r="J35" s="12"/>
    </row>
    <row r="36" spans="2:44">
      <c r="B36" s="12"/>
      <c r="C36" s="12"/>
      <c r="D36" s="12"/>
      <c r="E36" s="12"/>
      <c r="F36" s="12"/>
      <c r="G36" s="12"/>
      <c r="H36" s="12"/>
      <c r="I36" s="12"/>
      <c r="J36" s="12"/>
    </row>
    <row r="405" spans="3:3">
      <c r="C405" s="118" t="s">
        <v>838</v>
      </c>
    </row>
    <row r="451" spans="3:3">
      <c r="C451" s="118" t="s">
        <v>841</v>
      </c>
    </row>
    <row r="488" spans="3:3">
      <c r="C488" s="118" t="s">
        <v>852</v>
      </c>
    </row>
  </sheetData>
  <mergeCells count="1">
    <mergeCell ref="B1:BJ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Drop Down 1">
              <controlPr defaultSize="0" autoLine="0" autoPict="0" altText="sector and/or subsector drop down menu">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216066" r:id="rId5" name="Drop Down 2">
              <controlPr defaultSize="0" autoLine="0" autoPict="0" altText="sector and/or subsector drop down menu">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216067" r:id="rId6" name="Drop Down 3">
              <controlPr defaultSize="0" autoLine="0" autoPict="0" altText="sector and/or subsector drop down menu">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216068" r:id="rId7" name="Drop Down 4">
              <controlPr defaultSize="0" autoLine="0" autoPict="0" altText="sector and/or subsector drop down menu">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216069" r:id="rId8" name="Drop Down 5">
              <controlPr defaultSize="0" autoLine="0" autoPict="0" altText="sector and/or subsector drop down menu">
                <anchor moveWithCells="1">
                  <from>
                    <xdr:col>39</xdr:col>
                    <xdr:colOff>0</xdr:colOff>
                    <xdr:row>14</xdr:row>
                    <xdr:rowOff>104775</xdr:rowOff>
                  </from>
                  <to>
                    <xdr:col>54</xdr:col>
                    <xdr:colOff>133350</xdr:colOff>
                    <xdr:row>15</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7" tint="-0.249977111117893"/>
  </sheetPr>
  <dimension ref="A1:BK488"/>
  <sheetViews>
    <sheetView showGridLines="0" workbookViewId="0">
      <selection sqref="A1:XFD1"/>
    </sheetView>
  </sheetViews>
  <sheetFormatPr defaultColWidth="3.7109375" defaultRowHeight="12.75"/>
  <cols>
    <col min="1" max="1" width="4.85546875" style="221" customWidth="1"/>
  </cols>
  <sheetData>
    <row r="1" spans="2:63" s="221" customFormat="1" ht="33" customHeight="1">
      <c r="B1" s="998" t="s">
        <v>6990</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row>
    <row r="2" spans="2:63" ht="13.5" thickBot="1">
      <c r="B2" s="11"/>
      <c r="C2" s="11"/>
      <c r="D2" s="11"/>
      <c r="E2" s="11"/>
      <c r="F2" s="11"/>
      <c r="G2" s="11"/>
      <c r="H2" s="11"/>
      <c r="I2" s="11"/>
      <c r="J2" s="11"/>
    </row>
    <row r="3" spans="2:63" ht="20.25" customHeight="1" thickTop="1">
      <c r="B3" s="12"/>
      <c r="C3" s="12"/>
      <c r="D3" s="12"/>
      <c r="E3" s="12"/>
      <c r="F3" s="12"/>
      <c r="G3" s="12"/>
      <c r="H3" s="12"/>
      <c r="I3" s="12"/>
      <c r="J3" s="12"/>
      <c r="BF3" s="242"/>
      <c r="BG3" s="1010" t="s">
        <v>1016</v>
      </c>
      <c r="BH3" s="1010"/>
      <c r="BI3" s="1010"/>
      <c r="BJ3" s="1010"/>
      <c r="BK3" s="1011"/>
    </row>
    <row r="4" spans="2:63">
      <c r="B4" s="12"/>
      <c r="C4" s="12"/>
      <c r="D4" s="12"/>
      <c r="E4" s="12"/>
      <c r="F4" s="12"/>
      <c r="G4" s="12"/>
      <c r="H4" s="12"/>
      <c r="I4" s="12"/>
      <c r="J4" s="12"/>
      <c r="BF4" s="1005" t="s">
        <v>4265</v>
      </c>
      <c r="BG4" s="1006"/>
      <c r="BH4" s="1006"/>
      <c r="BI4" s="1006"/>
      <c r="BJ4" s="1006"/>
      <c r="BK4" s="1007"/>
    </row>
    <row r="5" spans="2:63">
      <c r="B5" s="12"/>
      <c r="C5" s="12"/>
      <c r="D5" s="12"/>
      <c r="E5" s="12"/>
      <c r="F5" s="12"/>
      <c r="G5" s="12"/>
      <c r="H5" s="12"/>
      <c r="I5" s="12"/>
      <c r="J5" s="12"/>
      <c r="BF5" s="1005"/>
      <c r="BG5" s="1006"/>
      <c r="BH5" s="1006"/>
      <c r="BI5" s="1006"/>
      <c r="BJ5" s="1006"/>
      <c r="BK5" s="1007"/>
    </row>
    <row r="6" spans="2:63" ht="13.5" thickBot="1">
      <c r="B6" s="12"/>
      <c r="C6" s="12"/>
      <c r="D6" s="12"/>
      <c r="E6" s="12"/>
      <c r="F6" s="12"/>
      <c r="G6" s="12"/>
      <c r="H6" s="12"/>
      <c r="I6" s="12"/>
      <c r="J6" s="12"/>
      <c r="BF6" s="1008" t="s">
        <v>4263</v>
      </c>
      <c r="BG6" s="1009"/>
      <c r="BH6" s="243"/>
      <c r="BI6" s="243"/>
      <c r="BJ6" s="243"/>
      <c r="BK6" s="244"/>
    </row>
    <row r="7" spans="2:63" ht="13.5" thickTop="1">
      <c r="B7" s="12"/>
      <c r="C7" s="12"/>
      <c r="D7" s="12"/>
      <c r="E7" s="12"/>
      <c r="F7" s="12"/>
      <c r="G7" s="12"/>
      <c r="H7" s="12"/>
      <c r="I7" s="12"/>
      <c r="J7" s="12"/>
      <c r="BF7" s="13"/>
    </row>
    <row r="8" spans="2:63">
      <c r="B8" s="12"/>
      <c r="C8" s="12"/>
      <c r="D8" s="12"/>
      <c r="E8" s="12"/>
      <c r="F8" s="12"/>
      <c r="G8" s="12"/>
      <c r="H8" s="12"/>
      <c r="I8" s="12"/>
      <c r="J8" s="12"/>
    </row>
    <row r="9" spans="2:63">
      <c r="B9" s="12"/>
      <c r="C9" s="12"/>
      <c r="D9" s="12"/>
      <c r="E9" s="12"/>
      <c r="F9" s="12"/>
      <c r="G9" s="12"/>
      <c r="H9" s="12"/>
      <c r="I9" s="12"/>
      <c r="J9" s="12"/>
    </row>
    <row r="10" spans="2:63">
      <c r="B10" s="12"/>
      <c r="C10" s="12"/>
      <c r="D10" s="12"/>
      <c r="E10" s="12"/>
      <c r="F10" s="12"/>
      <c r="G10" s="12"/>
      <c r="H10" s="12"/>
      <c r="I10" s="12"/>
      <c r="J10" s="12"/>
    </row>
    <row r="11" spans="2:63">
      <c r="B11" s="12"/>
      <c r="C11" s="12"/>
      <c r="D11" s="12"/>
      <c r="E11" s="12"/>
      <c r="F11" s="12"/>
      <c r="G11" s="12"/>
      <c r="H11" s="12"/>
      <c r="I11" s="12"/>
      <c r="J11" s="12"/>
    </row>
    <row r="12" spans="2:63">
      <c r="B12" s="12"/>
      <c r="C12" s="12"/>
      <c r="D12" s="12"/>
      <c r="E12" s="12"/>
      <c r="F12" s="12"/>
      <c r="G12" s="12"/>
      <c r="H12" s="12"/>
      <c r="I12" s="12"/>
      <c r="J12" s="12"/>
    </row>
    <row r="13" spans="2:63">
      <c r="B13" s="12"/>
      <c r="C13" s="12"/>
      <c r="D13" s="12"/>
      <c r="E13" s="12"/>
      <c r="F13" s="12"/>
      <c r="G13" s="12"/>
      <c r="H13" s="12"/>
      <c r="I13" s="12"/>
      <c r="J13" s="12"/>
    </row>
    <row r="14" spans="2:63">
      <c r="B14" s="12"/>
      <c r="C14" s="12"/>
      <c r="D14" s="12"/>
      <c r="E14" s="12"/>
      <c r="F14" s="12"/>
      <c r="G14" s="12"/>
      <c r="H14" s="12"/>
      <c r="I14" s="12"/>
      <c r="J14" s="12"/>
    </row>
    <row r="15" spans="2:63" ht="16.5" customHeight="1">
      <c r="B15" s="12"/>
      <c r="C15" s="12"/>
      <c r="D15" s="12"/>
      <c r="E15" s="12"/>
      <c r="F15" s="12"/>
      <c r="G15" s="12"/>
      <c r="H15" s="12"/>
      <c r="I15" s="12"/>
      <c r="J15" s="12"/>
    </row>
    <row r="16" spans="2:63" ht="13.5" customHeight="1">
      <c r="B16" s="12"/>
      <c r="C16" s="12"/>
      <c r="D16" s="12"/>
      <c r="E16" s="12"/>
      <c r="F16" s="12"/>
      <c r="G16" s="12"/>
      <c r="H16" s="12"/>
      <c r="I16" s="12"/>
      <c r="J16" s="12"/>
    </row>
    <row r="17" spans="2:62">
      <c r="B17" s="12"/>
      <c r="C17" s="12"/>
      <c r="D17" s="12"/>
      <c r="E17" s="12"/>
      <c r="F17" s="12"/>
      <c r="G17" s="12"/>
      <c r="H17" s="12"/>
      <c r="I17" s="12"/>
      <c r="J17" s="12"/>
    </row>
    <row r="18" spans="2:62">
      <c r="B18" s="12"/>
      <c r="C18" s="12"/>
      <c r="D18" s="12"/>
      <c r="E18" s="12"/>
      <c r="F18" s="12"/>
      <c r="G18" s="12"/>
      <c r="H18" s="12"/>
      <c r="I18" s="12"/>
      <c r="J18" s="12"/>
    </row>
    <row r="19" spans="2:62">
      <c r="B19" s="12"/>
      <c r="C19" s="12"/>
      <c r="D19" s="12"/>
      <c r="E19" s="12"/>
      <c r="F19" s="12"/>
      <c r="G19" s="12"/>
      <c r="H19" s="12"/>
      <c r="I19" s="12"/>
      <c r="J19" s="12"/>
      <c r="BE19" s="142"/>
      <c r="BF19" s="142"/>
      <c r="BG19" s="142"/>
      <c r="BH19" s="142"/>
      <c r="BI19" s="142"/>
      <c r="BJ19" s="142"/>
    </row>
    <row r="20" spans="2:62">
      <c r="B20" s="12"/>
      <c r="C20" s="12"/>
      <c r="D20" s="12"/>
      <c r="E20" s="12"/>
      <c r="F20" s="12"/>
      <c r="G20" s="12"/>
      <c r="H20" s="12"/>
      <c r="I20" s="12"/>
      <c r="J20" s="12"/>
      <c r="BE20" s="142"/>
      <c r="BF20" s="142"/>
      <c r="BG20" s="142"/>
      <c r="BH20" s="142"/>
      <c r="BI20" s="142"/>
      <c r="BJ20" s="142"/>
    </row>
    <row r="21" spans="2:62">
      <c r="B21" s="12"/>
      <c r="C21" s="12"/>
      <c r="D21" s="12"/>
      <c r="E21" s="12"/>
      <c r="F21" s="12"/>
      <c r="G21" s="12"/>
      <c r="H21" s="12"/>
      <c r="I21" s="12"/>
      <c r="J21" s="12"/>
      <c r="BE21" s="142"/>
      <c r="BF21" s="142"/>
      <c r="BG21" s="142"/>
      <c r="BH21" s="142"/>
      <c r="BI21" s="142"/>
      <c r="BJ21" s="142"/>
    </row>
    <row r="22" spans="2:62">
      <c r="B22" s="12"/>
      <c r="C22" s="12"/>
      <c r="D22" s="12"/>
      <c r="E22" s="12"/>
      <c r="F22" s="12"/>
      <c r="G22" s="12"/>
      <c r="H22" s="12"/>
      <c r="I22" s="12"/>
      <c r="J22" s="12"/>
    </row>
    <row r="23" spans="2:62">
      <c r="B23" s="12"/>
      <c r="C23" s="12"/>
      <c r="D23" s="12"/>
      <c r="E23" s="12"/>
      <c r="F23" s="12"/>
      <c r="G23" s="12"/>
      <c r="H23" s="12"/>
      <c r="I23" s="12"/>
      <c r="J23" s="12"/>
      <c r="BE23" s="13"/>
    </row>
    <row r="24" spans="2:62">
      <c r="B24" s="12"/>
      <c r="C24" s="12"/>
      <c r="D24" s="12"/>
      <c r="E24" s="12"/>
      <c r="F24" s="12"/>
      <c r="G24" s="12"/>
      <c r="H24" s="12"/>
      <c r="I24" s="12"/>
      <c r="J24" s="12"/>
    </row>
    <row r="25" spans="2:62">
      <c r="B25" s="12"/>
      <c r="C25" s="12"/>
      <c r="D25" s="12"/>
      <c r="E25" s="12"/>
      <c r="F25" s="12"/>
      <c r="G25" s="12"/>
      <c r="H25" s="12"/>
      <c r="I25" s="12"/>
      <c r="J25" s="12"/>
    </row>
    <row r="26" spans="2:62">
      <c r="B26" s="12"/>
      <c r="C26" s="12"/>
      <c r="D26" s="12"/>
      <c r="E26" s="12"/>
      <c r="F26" s="12"/>
      <c r="G26" s="12"/>
      <c r="H26" s="12"/>
      <c r="I26" s="12"/>
      <c r="J26" s="12"/>
    </row>
    <row r="27" spans="2:62">
      <c r="B27" s="12"/>
      <c r="C27" s="12"/>
      <c r="D27" s="12"/>
      <c r="E27" s="12"/>
      <c r="F27" s="12"/>
      <c r="G27" s="12"/>
      <c r="H27" s="12"/>
      <c r="I27" s="12"/>
      <c r="J27" s="12"/>
    </row>
    <row r="28" spans="2:62">
      <c r="B28" s="12"/>
      <c r="C28" s="12"/>
      <c r="D28" s="12"/>
      <c r="E28" s="12"/>
      <c r="F28" s="12"/>
      <c r="G28" s="12"/>
      <c r="H28" s="12"/>
      <c r="I28" s="12"/>
      <c r="J28" s="12"/>
    </row>
    <row r="29" spans="2:62">
      <c r="B29" s="12"/>
      <c r="C29" s="12"/>
      <c r="D29" s="12"/>
      <c r="E29" s="12"/>
      <c r="F29" s="12"/>
      <c r="G29" s="12"/>
      <c r="H29" s="12"/>
      <c r="I29" s="12"/>
      <c r="J29" s="12"/>
    </row>
    <row r="30" spans="2:62">
      <c r="B30" s="12"/>
      <c r="C30" s="12"/>
      <c r="D30" s="12"/>
      <c r="E30" s="12"/>
      <c r="F30" s="12"/>
      <c r="G30" s="12"/>
      <c r="H30" s="12"/>
      <c r="I30" s="12"/>
      <c r="J30" s="12"/>
    </row>
    <row r="31" spans="2:62">
      <c r="B31" s="12"/>
      <c r="C31" s="12"/>
      <c r="D31" s="12"/>
      <c r="E31" s="12"/>
      <c r="F31" s="12"/>
      <c r="G31" s="12"/>
      <c r="H31" s="12"/>
      <c r="I31" s="12"/>
      <c r="J31" s="12"/>
    </row>
    <row r="32" spans="2:62">
      <c r="B32" s="12"/>
      <c r="C32" s="12"/>
      <c r="D32" s="12"/>
      <c r="E32" s="12"/>
      <c r="F32" s="12"/>
      <c r="G32" s="12"/>
      <c r="H32" s="12"/>
      <c r="I32" s="12"/>
      <c r="J32" s="12"/>
    </row>
    <row r="33" spans="2:44">
      <c r="B33" s="12"/>
      <c r="C33" s="12"/>
      <c r="D33" s="12"/>
      <c r="E33" s="12"/>
      <c r="F33" s="12"/>
      <c r="G33" s="12"/>
      <c r="H33" s="12"/>
      <c r="I33" s="12"/>
      <c r="J33" s="12"/>
      <c r="AQ33" s="13"/>
      <c r="AR33" s="13"/>
    </row>
    <row r="34" spans="2:44">
      <c r="B34" s="12"/>
      <c r="C34" s="12"/>
      <c r="D34" s="14"/>
      <c r="E34" s="12"/>
      <c r="F34" s="12"/>
      <c r="G34" s="12"/>
      <c r="H34" s="12"/>
      <c r="I34" s="12"/>
      <c r="J34" s="12"/>
    </row>
    <row r="35" spans="2:44">
      <c r="B35" s="12"/>
      <c r="C35" s="12"/>
      <c r="D35" s="14"/>
      <c r="E35" s="12"/>
      <c r="F35" s="12"/>
      <c r="G35" s="12"/>
      <c r="H35" s="12"/>
      <c r="I35" s="12"/>
      <c r="J35" s="12"/>
    </row>
    <row r="36" spans="2:44">
      <c r="B36" s="12"/>
      <c r="C36" s="12"/>
      <c r="D36" s="12"/>
      <c r="E36" s="12"/>
      <c r="F36" s="12"/>
      <c r="G36" s="12"/>
      <c r="H36" s="12"/>
      <c r="I36" s="12"/>
      <c r="J36" s="12"/>
    </row>
    <row r="405" spans="3:3">
      <c r="C405" t="s">
        <v>838</v>
      </c>
    </row>
    <row r="451" spans="3:3">
      <c r="C451" t="s">
        <v>841</v>
      </c>
    </row>
    <row r="488" spans="3:3">
      <c r="C488" t="s">
        <v>852</v>
      </c>
    </row>
  </sheetData>
  <mergeCells count="4">
    <mergeCell ref="BG3:BK3"/>
    <mergeCell ref="BF4:BK5"/>
    <mergeCell ref="BF6:BG6"/>
    <mergeCell ref="B1:BJ1"/>
  </mergeCells>
  <hyperlinks>
    <hyperlink ref="BF6:BG6"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ltText="drop down menu of programs and activities funded in 2019-20">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4098" r:id="rId5" name="Drop Down 2">
              <controlPr defaultSize="0" autoLine="0" autoPict="0" altText="drop down menu of programs and activities funded in 2019-20">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4099" r:id="rId6" name="Drop Down 3">
              <controlPr defaultSize="0" autoLine="0" autoPict="0" altText="drop down menu of programs and activities funded in 2019-20">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4100" r:id="rId7" name="Drop Down 4">
              <controlPr defaultSize="0" autoLine="0" autoPict="0" altText="drop down menu of programs and activities funded in 2019-20">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4101" r:id="rId8" name="Drop Down 5">
              <controlPr defaultSize="0" autoLine="0" autoPict="0" altText="drop down menu of programs and activities funded in 2019-20">
                <anchor moveWithCells="1">
                  <from>
                    <xdr:col>39</xdr:col>
                    <xdr:colOff>0</xdr:colOff>
                    <xdr:row>14</xdr:row>
                    <xdr:rowOff>104775</xdr:rowOff>
                  </from>
                  <to>
                    <xdr:col>54</xdr:col>
                    <xdr:colOff>133350</xdr:colOff>
                    <xdr:row>15</xdr:row>
                    <xdr:rowOff>95250</xdr:rowOff>
                  </to>
                </anchor>
              </controlPr>
            </control>
          </mc:Choice>
        </mc:AlternateContent>
        <mc:AlternateContent xmlns:mc="http://schemas.openxmlformats.org/markup-compatibility/2006">
          <mc:Choice Requires="x14">
            <control shapeId="4102" r:id="rId9" name="Check Box 6">
              <controlPr defaultSize="0" autoFill="0" autoLine="0" autoPict="0" altText="inflation adjustement check box">
                <anchor moveWithCells="1">
                  <from>
                    <xdr:col>57</xdr:col>
                    <xdr:colOff>0</xdr:colOff>
                    <xdr:row>2</xdr:row>
                    <xdr:rowOff>0</xdr:rowOff>
                  </from>
                  <to>
                    <xdr:col>57</xdr:col>
                    <xdr:colOff>200025</xdr:colOff>
                    <xdr:row>2</xdr:row>
                    <xdr:rowOff>180975</xdr:rowOff>
                  </to>
                </anchor>
              </controlPr>
            </control>
          </mc:Choice>
        </mc:AlternateContent>
        <mc:AlternateContent xmlns:mc="http://schemas.openxmlformats.org/markup-compatibility/2006">
          <mc:Choice Requires="x14">
            <control shapeId="4103" r:id="rId10" name="Check Box 7">
              <controlPr defaultSize="0" autoFill="0" autoLine="0" autoPict="0" altText="inflation adjustment check box">
                <anchor moveWithCells="1">
                  <from>
                    <xdr:col>57</xdr:col>
                    <xdr:colOff>0</xdr:colOff>
                    <xdr:row>2</xdr:row>
                    <xdr:rowOff>0</xdr:rowOff>
                  </from>
                  <to>
                    <xdr:col>57</xdr:col>
                    <xdr:colOff>200025</xdr:colOff>
                    <xdr:row>2</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EQ97"/>
  <sheetViews>
    <sheetView showGridLines="0" zoomScale="90" zoomScaleNormal="90" workbookViewId="0"/>
  </sheetViews>
  <sheetFormatPr defaultRowHeight="12.75"/>
  <cols>
    <col min="1" max="1" width="3.28515625" style="221" customWidth="1"/>
    <col min="2" max="2" width="89.5703125" customWidth="1"/>
    <col min="3" max="3" width="20.140625" customWidth="1"/>
    <col min="4" max="4" width="38.140625" bestFit="1" customWidth="1"/>
    <col min="5" max="5" width="128.5703125" bestFit="1" customWidth="1"/>
    <col min="6" max="6" width="81.42578125" bestFit="1" customWidth="1"/>
  </cols>
  <sheetData>
    <row r="1" spans="1:16371" s="290" customFormat="1" ht="33" customHeight="1">
      <c r="B1" s="937" t="s">
        <v>6896</v>
      </c>
      <c r="C1" s="937"/>
      <c r="D1" s="937"/>
      <c r="E1" s="937"/>
      <c r="F1" s="286"/>
      <c r="G1" s="286"/>
      <c r="H1" s="286"/>
      <c r="I1" s="286"/>
      <c r="J1" s="286"/>
      <c r="K1" s="286"/>
      <c r="L1" s="286"/>
      <c r="M1" s="286"/>
      <c r="N1" s="286"/>
      <c r="O1" s="286"/>
      <c r="P1" s="287"/>
      <c r="Q1" s="286"/>
      <c r="R1" s="286"/>
      <c r="S1" s="286"/>
      <c r="T1" s="286"/>
      <c r="U1" s="286"/>
      <c r="V1" s="288"/>
      <c r="W1" s="288"/>
      <c r="X1" s="289"/>
      <c r="Y1" s="289"/>
      <c r="Z1" s="289"/>
      <c r="AA1" s="289"/>
      <c r="AB1" s="289"/>
      <c r="AC1" s="289"/>
      <c r="AD1" s="289"/>
      <c r="AE1" s="286"/>
      <c r="AF1" s="286"/>
      <c r="AG1" s="286"/>
      <c r="AH1" s="286"/>
      <c r="AI1" s="286"/>
      <c r="AJ1" s="286"/>
      <c r="AK1" s="286"/>
      <c r="AL1" s="286"/>
      <c r="AM1" s="286"/>
      <c r="AN1" s="286"/>
      <c r="AO1" s="286"/>
      <c r="AP1" s="286"/>
      <c r="AQ1" s="286"/>
      <c r="AR1" s="286"/>
      <c r="AS1" s="286"/>
      <c r="AT1" s="286"/>
      <c r="AU1" s="286"/>
      <c r="AV1" s="286"/>
      <c r="AW1" s="286"/>
      <c r="AX1" s="287"/>
      <c r="AY1" s="286"/>
      <c r="AZ1" s="286"/>
      <c r="BA1" s="286"/>
      <c r="BB1" s="286"/>
      <c r="BC1" s="286"/>
      <c r="BD1" s="288"/>
      <c r="BE1" s="288"/>
      <c r="BF1" s="289"/>
      <c r="BG1" s="289"/>
      <c r="BH1" s="289"/>
      <c r="BI1" s="289"/>
      <c r="BJ1" s="289"/>
      <c r="BK1" s="289"/>
      <c r="BL1" s="289"/>
      <c r="BM1" s="286"/>
      <c r="BN1" s="286"/>
      <c r="BO1" s="286"/>
      <c r="BP1" s="286"/>
      <c r="BQ1" s="286"/>
      <c r="BR1" s="286"/>
      <c r="BS1" s="286"/>
      <c r="BT1" s="286"/>
      <c r="BU1" s="286"/>
      <c r="BV1" s="286"/>
      <c r="BW1" s="286"/>
      <c r="BX1" s="286"/>
      <c r="BY1" s="286"/>
      <c r="BZ1" s="286"/>
      <c r="CA1" s="286"/>
      <c r="CB1" s="286"/>
      <c r="CC1" s="286"/>
      <c r="CD1" s="286"/>
      <c r="CE1" s="286"/>
      <c r="CF1" s="287"/>
      <c r="CG1" s="286"/>
      <c r="CH1" s="286"/>
      <c r="CI1" s="286"/>
      <c r="CJ1" s="286"/>
      <c r="CK1" s="286"/>
      <c r="CL1" s="288"/>
      <c r="CM1" s="288"/>
      <c r="CN1" s="289"/>
      <c r="CO1" s="289"/>
      <c r="CP1" s="289"/>
      <c r="CQ1" s="289"/>
      <c r="CR1" s="289"/>
      <c r="CS1" s="289"/>
      <c r="CT1" s="289"/>
      <c r="CU1" s="286"/>
      <c r="CV1" s="286"/>
      <c r="CW1" s="286"/>
      <c r="CX1" s="286"/>
      <c r="CY1" s="286"/>
      <c r="CZ1" s="286"/>
      <c r="DA1" s="286"/>
      <c r="DB1" s="286"/>
      <c r="DC1" s="286"/>
      <c r="DD1" s="286"/>
      <c r="DE1" s="286"/>
      <c r="DF1" s="286"/>
      <c r="DG1" s="286"/>
      <c r="DH1" s="286"/>
      <c r="DI1" s="286"/>
      <c r="DJ1" s="286"/>
      <c r="DK1" s="286"/>
      <c r="DL1" s="286"/>
      <c r="DM1" s="286"/>
      <c r="DN1" s="287"/>
      <c r="DO1" s="286"/>
      <c r="DP1" s="286"/>
      <c r="DQ1" s="286"/>
      <c r="DR1" s="286"/>
      <c r="DS1" s="286"/>
      <c r="DT1" s="288"/>
      <c r="DU1" s="288"/>
      <c r="DV1" s="289"/>
      <c r="DW1" s="289"/>
      <c r="DX1" s="289"/>
      <c r="DY1" s="289"/>
      <c r="DZ1" s="289"/>
      <c r="EA1" s="289"/>
      <c r="EB1" s="289"/>
      <c r="EC1" s="286"/>
      <c r="ED1" s="286"/>
      <c r="EE1" s="286"/>
      <c r="EF1" s="286"/>
      <c r="EG1" s="286"/>
      <c r="EH1" s="286"/>
      <c r="EI1" s="286"/>
      <c r="EJ1" s="286"/>
      <c r="EK1" s="286"/>
      <c r="EL1" s="286"/>
      <c r="EM1" s="286"/>
      <c r="EN1" s="286"/>
      <c r="EO1" s="286"/>
      <c r="EP1" s="286"/>
      <c r="EQ1" s="286"/>
      <c r="ER1" s="286"/>
      <c r="ES1" s="286"/>
      <c r="ET1" s="286"/>
      <c r="EU1" s="286"/>
      <c r="EV1" s="287"/>
      <c r="EW1" s="286"/>
      <c r="EX1" s="286"/>
      <c r="EY1" s="286"/>
      <c r="EZ1" s="286"/>
      <c r="FA1" s="286"/>
      <c r="FB1" s="288"/>
      <c r="FC1" s="288"/>
      <c r="FD1" s="289"/>
      <c r="FE1" s="289"/>
      <c r="FF1" s="289"/>
      <c r="FG1" s="289"/>
      <c r="FH1" s="289"/>
      <c r="FI1" s="289"/>
      <c r="FJ1" s="289"/>
      <c r="FK1" s="286"/>
      <c r="FL1" s="286"/>
      <c r="FM1" s="286"/>
      <c r="FN1" s="286"/>
      <c r="FO1" s="286"/>
      <c r="FP1" s="286"/>
      <c r="FQ1" s="286"/>
      <c r="FR1" s="286"/>
      <c r="FS1" s="286"/>
      <c r="FT1" s="286"/>
      <c r="FU1" s="286"/>
      <c r="FV1" s="286"/>
      <c r="FW1" s="286"/>
      <c r="FX1" s="286"/>
      <c r="FY1" s="286"/>
      <c r="FZ1" s="286"/>
      <c r="GA1" s="286"/>
      <c r="GB1" s="286"/>
      <c r="GC1" s="286"/>
      <c r="GD1" s="287"/>
      <c r="GE1" s="286"/>
      <c r="GF1" s="286"/>
      <c r="GG1" s="286"/>
      <c r="GH1" s="286"/>
      <c r="GI1" s="286"/>
      <c r="GJ1" s="288"/>
      <c r="GK1" s="288"/>
      <c r="GL1" s="289"/>
      <c r="GM1" s="289"/>
      <c r="GN1" s="289"/>
      <c r="GO1" s="289"/>
      <c r="GP1" s="289"/>
      <c r="GQ1" s="289"/>
      <c r="GR1" s="289"/>
      <c r="GS1" s="286"/>
      <c r="GT1" s="286"/>
      <c r="GU1" s="286"/>
      <c r="GV1" s="286"/>
      <c r="GW1" s="286"/>
      <c r="GX1" s="286"/>
      <c r="GY1" s="286"/>
      <c r="GZ1" s="286"/>
      <c r="HA1" s="286"/>
      <c r="HB1" s="286"/>
      <c r="HC1" s="286"/>
      <c r="HD1" s="286"/>
      <c r="HE1" s="286"/>
      <c r="HF1" s="286"/>
      <c r="HG1" s="286"/>
      <c r="HH1" s="286"/>
      <c r="HI1" s="286"/>
      <c r="HJ1" s="286"/>
      <c r="HK1" s="286"/>
      <c r="HL1" s="287"/>
      <c r="HM1" s="286"/>
      <c r="HN1" s="286"/>
      <c r="HO1" s="286"/>
      <c r="HP1" s="286"/>
      <c r="HQ1" s="286"/>
      <c r="HR1" s="288"/>
      <c r="HS1" s="288"/>
      <c r="HT1" s="289"/>
      <c r="HU1" s="289"/>
      <c r="HV1" s="289"/>
      <c r="HW1" s="289"/>
      <c r="HX1" s="289"/>
      <c r="HY1" s="289"/>
      <c r="HZ1" s="289"/>
      <c r="IA1" s="286"/>
      <c r="IB1" s="286"/>
      <c r="IC1" s="286"/>
      <c r="ID1" s="286"/>
      <c r="IE1" s="286"/>
      <c r="IF1" s="286"/>
      <c r="IG1" s="286"/>
      <c r="IH1" s="286"/>
      <c r="II1" s="286"/>
      <c r="IJ1" s="286"/>
      <c r="IK1" s="286"/>
      <c r="IL1" s="286"/>
      <c r="IM1" s="286"/>
      <c r="IN1" s="286"/>
      <c r="IO1" s="286"/>
      <c r="IP1" s="286"/>
      <c r="IQ1" s="286"/>
      <c r="IR1" s="286"/>
      <c r="IS1" s="286"/>
      <c r="IT1" s="287"/>
      <c r="IU1" s="286"/>
      <c r="IV1" s="286"/>
      <c r="IW1" s="286"/>
      <c r="IX1" s="286"/>
      <c r="IY1" s="286"/>
      <c r="IZ1" s="288"/>
      <c r="JA1" s="288"/>
      <c r="JB1" s="289"/>
      <c r="JC1" s="289"/>
      <c r="JD1" s="289"/>
      <c r="JE1" s="289"/>
      <c r="JF1" s="289"/>
      <c r="JG1" s="289"/>
      <c r="JH1" s="289"/>
      <c r="JI1" s="286"/>
      <c r="JJ1" s="286"/>
      <c r="JK1" s="286"/>
      <c r="JL1" s="286"/>
      <c r="JM1" s="286"/>
      <c r="JN1" s="286"/>
      <c r="JO1" s="286"/>
      <c r="JP1" s="286"/>
      <c r="JQ1" s="286"/>
      <c r="JR1" s="286"/>
      <c r="JS1" s="286"/>
      <c r="JT1" s="286"/>
      <c r="JU1" s="286"/>
      <c r="JV1" s="286"/>
      <c r="JW1" s="286"/>
      <c r="JX1" s="286"/>
      <c r="JY1" s="286"/>
      <c r="JZ1" s="286"/>
      <c r="KA1" s="286"/>
      <c r="KB1" s="287"/>
      <c r="KC1" s="286"/>
      <c r="KD1" s="286"/>
      <c r="KE1" s="286"/>
      <c r="KF1" s="286"/>
      <c r="KG1" s="286"/>
      <c r="KH1" s="288"/>
      <c r="KI1" s="288"/>
      <c r="KJ1" s="289"/>
      <c r="KK1" s="289"/>
      <c r="KL1" s="289"/>
      <c r="KM1" s="289"/>
      <c r="KN1" s="289"/>
      <c r="KO1" s="289"/>
      <c r="KP1" s="289"/>
      <c r="KQ1" s="286"/>
      <c r="KR1" s="286"/>
      <c r="KS1" s="286"/>
      <c r="KT1" s="286"/>
      <c r="KU1" s="286"/>
      <c r="KV1" s="286"/>
      <c r="KW1" s="286"/>
      <c r="KX1" s="286"/>
      <c r="KY1" s="286"/>
      <c r="KZ1" s="286"/>
      <c r="LA1" s="286"/>
      <c r="LB1" s="286"/>
      <c r="LC1" s="286"/>
      <c r="LD1" s="286"/>
      <c r="LE1" s="286"/>
      <c r="LF1" s="286"/>
      <c r="LG1" s="286"/>
      <c r="LH1" s="286"/>
      <c r="LI1" s="286"/>
      <c r="LJ1" s="287"/>
      <c r="LK1" s="286"/>
      <c r="LL1" s="286"/>
      <c r="LM1" s="286"/>
      <c r="LN1" s="286"/>
      <c r="LO1" s="286"/>
      <c r="LP1" s="288"/>
      <c r="LQ1" s="288"/>
      <c r="LR1" s="289"/>
      <c r="LS1" s="289"/>
      <c r="LT1" s="289"/>
      <c r="LU1" s="289"/>
      <c r="LV1" s="289"/>
      <c r="LW1" s="289"/>
      <c r="LX1" s="289"/>
      <c r="LY1" s="286"/>
      <c r="LZ1" s="286"/>
      <c r="MA1" s="286"/>
      <c r="MB1" s="286"/>
      <c r="MC1" s="286"/>
      <c r="MD1" s="286"/>
      <c r="ME1" s="286"/>
      <c r="MF1" s="286"/>
      <c r="MG1" s="286"/>
      <c r="MH1" s="286"/>
      <c r="MI1" s="286"/>
      <c r="MJ1" s="286"/>
      <c r="MK1" s="286"/>
      <c r="ML1" s="286"/>
      <c r="MM1" s="286"/>
      <c r="MN1" s="286"/>
      <c r="MO1" s="286"/>
      <c r="MP1" s="286"/>
      <c r="MQ1" s="286"/>
      <c r="MR1" s="287"/>
      <c r="MS1" s="286"/>
      <c r="MT1" s="286"/>
      <c r="MU1" s="286"/>
      <c r="MV1" s="286"/>
      <c r="MW1" s="286"/>
      <c r="MX1" s="288"/>
      <c r="MY1" s="288"/>
      <c r="MZ1" s="289"/>
      <c r="NA1" s="289"/>
      <c r="NB1" s="289"/>
      <c r="NC1" s="289"/>
      <c r="ND1" s="289"/>
      <c r="NE1" s="289"/>
      <c r="NF1" s="289"/>
      <c r="NG1" s="286"/>
      <c r="NH1" s="286"/>
      <c r="NI1" s="286"/>
      <c r="NJ1" s="286"/>
      <c r="NK1" s="286"/>
      <c r="NL1" s="286"/>
      <c r="NM1" s="286"/>
      <c r="NN1" s="286"/>
      <c r="NO1" s="286"/>
      <c r="NP1" s="286"/>
      <c r="NQ1" s="286"/>
      <c r="NR1" s="286"/>
      <c r="NS1" s="286"/>
      <c r="NT1" s="286"/>
      <c r="NU1" s="286"/>
      <c r="NV1" s="286"/>
      <c r="NW1" s="286"/>
      <c r="NX1" s="286"/>
      <c r="NY1" s="286"/>
      <c r="NZ1" s="287"/>
      <c r="OA1" s="286"/>
      <c r="OB1" s="286"/>
      <c r="OC1" s="286"/>
      <c r="OD1" s="286"/>
      <c r="OE1" s="286"/>
      <c r="OF1" s="288"/>
      <c r="OG1" s="288"/>
      <c r="OH1" s="289"/>
      <c r="OI1" s="289"/>
      <c r="OJ1" s="289"/>
      <c r="OK1" s="289"/>
      <c r="OL1" s="289"/>
      <c r="OM1" s="289"/>
      <c r="ON1" s="289"/>
      <c r="OO1" s="286"/>
      <c r="OP1" s="286"/>
      <c r="OQ1" s="286"/>
      <c r="OR1" s="286"/>
      <c r="OS1" s="286"/>
      <c r="OT1" s="286"/>
      <c r="OU1" s="286"/>
      <c r="OV1" s="286"/>
      <c r="OW1" s="286"/>
      <c r="OX1" s="286"/>
      <c r="OY1" s="286"/>
      <c r="OZ1" s="286"/>
      <c r="PA1" s="286"/>
      <c r="PB1" s="286"/>
      <c r="PC1" s="286"/>
      <c r="PD1" s="286"/>
      <c r="PE1" s="286"/>
      <c r="PF1" s="286"/>
      <c r="PG1" s="286"/>
      <c r="PH1" s="287"/>
      <c r="PI1" s="286"/>
      <c r="PJ1" s="286"/>
      <c r="PK1" s="286"/>
      <c r="PL1" s="286"/>
      <c r="PM1" s="286"/>
      <c r="PN1" s="288"/>
      <c r="PO1" s="288"/>
      <c r="PP1" s="289"/>
      <c r="PQ1" s="289"/>
      <c r="PR1" s="289"/>
      <c r="PS1" s="289"/>
      <c r="PT1" s="289"/>
      <c r="PU1" s="289"/>
      <c r="PV1" s="289"/>
      <c r="PW1" s="286"/>
      <c r="PX1" s="286"/>
      <c r="PY1" s="286"/>
      <c r="PZ1" s="286"/>
      <c r="QA1" s="286"/>
      <c r="QB1" s="286"/>
      <c r="QC1" s="286"/>
      <c r="QD1" s="286"/>
      <c r="QE1" s="286"/>
      <c r="QF1" s="286"/>
      <c r="QG1" s="286"/>
      <c r="QH1" s="286"/>
      <c r="QI1" s="286"/>
      <c r="QJ1" s="286"/>
      <c r="QK1" s="286"/>
      <c r="QL1" s="286"/>
      <c r="QM1" s="286"/>
      <c r="QN1" s="286"/>
      <c r="QO1" s="286"/>
      <c r="QP1" s="287"/>
      <c r="QQ1" s="286"/>
      <c r="QR1" s="286"/>
      <c r="QS1" s="286"/>
      <c r="QT1" s="286"/>
      <c r="QU1" s="286"/>
      <c r="QV1" s="288"/>
      <c r="QW1" s="288"/>
      <c r="QX1" s="289"/>
      <c r="QY1" s="289"/>
      <c r="QZ1" s="289"/>
      <c r="RA1" s="289"/>
      <c r="RB1" s="289"/>
      <c r="RC1" s="289"/>
      <c r="RD1" s="289"/>
      <c r="RE1" s="286"/>
      <c r="RF1" s="286"/>
      <c r="RG1" s="286"/>
      <c r="RH1" s="286"/>
      <c r="RI1" s="286"/>
      <c r="RJ1" s="286"/>
      <c r="RK1" s="286"/>
      <c r="RL1" s="286"/>
      <c r="RM1" s="286"/>
      <c r="RN1" s="286"/>
      <c r="RO1" s="286"/>
      <c r="RP1" s="286"/>
      <c r="RQ1" s="286"/>
      <c r="RR1" s="286"/>
      <c r="RS1" s="286"/>
      <c r="RT1" s="286"/>
      <c r="RU1" s="286"/>
      <c r="RV1" s="286"/>
      <c r="RW1" s="286"/>
      <c r="RX1" s="287"/>
      <c r="RY1" s="286"/>
      <c r="RZ1" s="286"/>
      <c r="SA1" s="286"/>
      <c r="SB1" s="286"/>
      <c r="SC1" s="286"/>
      <c r="SD1" s="288"/>
      <c r="SE1" s="288"/>
      <c r="SF1" s="289"/>
      <c r="SG1" s="289"/>
      <c r="SH1" s="289"/>
      <c r="SI1" s="289"/>
      <c r="SJ1" s="289"/>
      <c r="SK1" s="289"/>
      <c r="SL1" s="289"/>
      <c r="SM1" s="286"/>
      <c r="SN1" s="286"/>
      <c r="SO1" s="286"/>
      <c r="SP1" s="286"/>
      <c r="SQ1" s="286"/>
      <c r="SR1" s="286"/>
      <c r="SS1" s="286"/>
      <c r="ST1" s="286"/>
      <c r="SU1" s="286"/>
      <c r="SV1" s="286"/>
      <c r="SW1" s="286"/>
      <c r="SX1" s="286"/>
      <c r="SY1" s="286"/>
      <c r="SZ1" s="286"/>
      <c r="TA1" s="286"/>
      <c r="TB1" s="286"/>
      <c r="TC1" s="286"/>
      <c r="TD1" s="286"/>
      <c r="TE1" s="286"/>
      <c r="TF1" s="287"/>
      <c r="TG1" s="286"/>
      <c r="TH1" s="286"/>
      <c r="TI1" s="286"/>
      <c r="TJ1" s="286"/>
      <c r="TK1" s="286"/>
      <c r="TL1" s="288"/>
      <c r="TM1" s="288"/>
      <c r="TN1" s="289"/>
      <c r="TO1" s="289"/>
      <c r="TP1" s="289"/>
      <c r="TQ1" s="289"/>
      <c r="TR1" s="289"/>
      <c r="TS1" s="289"/>
      <c r="TT1" s="289"/>
      <c r="TU1" s="286"/>
      <c r="TV1" s="286"/>
      <c r="TW1" s="286"/>
      <c r="TX1" s="286"/>
      <c r="TY1" s="286"/>
      <c r="TZ1" s="286"/>
      <c r="UA1" s="286"/>
      <c r="UB1" s="286"/>
      <c r="UC1" s="286"/>
      <c r="UD1" s="286"/>
      <c r="UE1" s="286"/>
      <c r="UF1" s="286"/>
      <c r="UG1" s="286"/>
      <c r="UH1" s="286"/>
      <c r="UI1" s="286"/>
      <c r="UJ1" s="286"/>
      <c r="UK1" s="286"/>
      <c r="UL1" s="286"/>
      <c r="UM1" s="286"/>
      <c r="UN1" s="287"/>
      <c r="UO1" s="286"/>
      <c r="UP1" s="286"/>
      <c r="UQ1" s="286"/>
      <c r="UR1" s="286"/>
      <c r="US1" s="286"/>
      <c r="UT1" s="288"/>
      <c r="UU1" s="288"/>
      <c r="UV1" s="289"/>
      <c r="UW1" s="289"/>
      <c r="UX1" s="289"/>
      <c r="UY1" s="289"/>
      <c r="UZ1" s="289"/>
      <c r="VA1" s="289"/>
      <c r="VB1" s="289"/>
      <c r="VC1" s="286"/>
      <c r="VD1" s="286"/>
      <c r="VE1" s="286"/>
      <c r="VF1" s="286"/>
      <c r="VG1" s="286"/>
      <c r="VH1" s="286"/>
      <c r="VI1" s="286"/>
      <c r="VJ1" s="286"/>
      <c r="VK1" s="286"/>
      <c r="VL1" s="286"/>
      <c r="VM1" s="286"/>
      <c r="VN1" s="286"/>
      <c r="VO1" s="286"/>
      <c r="VP1" s="286"/>
      <c r="VQ1" s="286"/>
      <c r="VR1" s="286"/>
      <c r="VS1" s="286"/>
      <c r="VT1" s="286"/>
      <c r="VU1" s="286"/>
      <c r="VV1" s="287"/>
      <c r="VW1" s="286"/>
      <c r="VX1" s="286"/>
      <c r="VY1" s="286"/>
      <c r="VZ1" s="286"/>
      <c r="WA1" s="286"/>
      <c r="WB1" s="288"/>
      <c r="WC1" s="288"/>
      <c r="WD1" s="289"/>
      <c r="WE1" s="289"/>
      <c r="WF1" s="289"/>
      <c r="WG1" s="289"/>
      <c r="WH1" s="289"/>
      <c r="WI1" s="289"/>
      <c r="WJ1" s="289"/>
      <c r="WK1" s="286"/>
      <c r="WL1" s="286"/>
      <c r="WM1" s="286"/>
      <c r="WN1" s="286"/>
      <c r="WO1" s="286"/>
      <c r="WP1" s="286"/>
      <c r="WQ1" s="286"/>
      <c r="WR1" s="286"/>
      <c r="WS1" s="286"/>
      <c r="WT1" s="286"/>
      <c r="WU1" s="286"/>
      <c r="WV1" s="286"/>
      <c r="WW1" s="286"/>
      <c r="WX1" s="286"/>
      <c r="WY1" s="286"/>
      <c r="WZ1" s="286"/>
      <c r="XA1" s="286"/>
      <c r="XB1" s="286"/>
      <c r="XC1" s="286"/>
      <c r="XD1" s="287"/>
      <c r="XE1" s="286"/>
      <c r="XF1" s="286"/>
      <c r="XG1" s="286"/>
      <c r="XH1" s="286"/>
      <c r="XI1" s="286"/>
      <c r="XJ1" s="288"/>
      <c r="XK1" s="288"/>
      <c r="XL1" s="289"/>
      <c r="XM1" s="289"/>
      <c r="XN1" s="289"/>
      <c r="XO1" s="289"/>
      <c r="XP1" s="289"/>
      <c r="XQ1" s="289"/>
      <c r="XR1" s="289"/>
      <c r="XS1" s="286"/>
      <c r="XT1" s="286"/>
      <c r="XU1" s="286"/>
      <c r="XV1" s="286"/>
      <c r="XW1" s="286"/>
      <c r="XX1" s="286"/>
      <c r="XY1" s="286"/>
      <c r="XZ1" s="286"/>
      <c r="YA1" s="286"/>
      <c r="YB1" s="286"/>
      <c r="YC1" s="286"/>
      <c r="YD1" s="286"/>
      <c r="YE1" s="286"/>
      <c r="YF1" s="286"/>
      <c r="YG1" s="286"/>
      <c r="YH1" s="286"/>
      <c r="YI1" s="286"/>
      <c r="YJ1" s="286"/>
      <c r="YK1" s="286"/>
      <c r="YL1" s="287"/>
      <c r="YM1" s="286"/>
      <c r="YN1" s="286"/>
      <c r="YO1" s="286"/>
      <c r="YP1" s="286"/>
      <c r="YQ1" s="286"/>
      <c r="YR1" s="288"/>
      <c r="YS1" s="288"/>
      <c r="YT1" s="289"/>
      <c r="YU1" s="289"/>
      <c r="YV1" s="289"/>
      <c r="YW1" s="289"/>
      <c r="YX1" s="289"/>
      <c r="YY1" s="289"/>
      <c r="YZ1" s="289"/>
      <c r="ZA1" s="286"/>
      <c r="ZB1" s="286"/>
      <c r="ZC1" s="286"/>
      <c r="ZD1" s="286"/>
      <c r="ZE1" s="286"/>
      <c r="ZF1" s="286"/>
      <c r="ZG1" s="286"/>
      <c r="ZH1" s="286"/>
      <c r="ZI1" s="286"/>
      <c r="ZJ1" s="286"/>
      <c r="ZK1" s="286"/>
      <c r="ZL1" s="286"/>
      <c r="ZM1" s="286"/>
      <c r="ZN1" s="286"/>
      <c r="ZO1" s="286"/>
      <c r="ZP1" s="286"/>
      <c r="ZQ1" s="286"/>
      <c r="ZR1" s="286"/>
      <c r="ZS1" s="286"/>
      <c r="ZT1" s="287"/>
      <c r="ZU1" s="286"/>
      <c r="ZV1" s="286"/>
      <c r="ZW1" s="286"/>
      <c r="ZX1" s="286"/>
      <c r="ZY1" s="286"/>
      <c r="ZZ1" s="288"/>
      <c r="AAA1" s="288"/>
      <c r="AAB1" s="289"/>
      <c r="AAC1" s="289"/>
      <c r="AAD1" s="289"/>
      <c r="AAE1" s="289"/>
      <c r="AAF1" s="289"/>
      <c r="AAG1" s="289"/>
      <c r="AAH1" s="289"/>
      <c r="AAI1" s="286"/>
      <c r="AAJ1" s="286"/>
      <c r="AAK1" s="286"/>
      <c r="AAL1" s="286"/>
      <c r="AAM1" s="286"/>
      <c r="AAN1" s="286"/>
      <c r="AAO1" s="286"/>
      <c r="AAP1" s="286"/>
      <c r="AAQ1" s="286"/>
      <c r="AAR1" s="286"/>
      <c r="AAS1" s="286"/>
      <c r="AAT1" s="286"/>
      <c r="AAU1" s="286"/>
      <c r="AAV1" s="286"/>
      <c r="AAW1" s="286"/>
      <c r="AAX1" s="286"/>
      <c r="AAY1" s="286"/>
      <c r="AAZ1" s="286"/>
      <c r="ABA1" s="286"/>
      <c r="ABB1" s="287"/>
      <c r="ABC1" s="286"/>
      <c r="ABD1" s="286"/>
      <c r="ABE1" s="286"/>
      <c r="ABF1" s="286"/>
      <c r="ABG1" s="286"/>
      <c r="ABH1" s="288"/>
      <c r="ABI1" s="288"/>
      <c r="ABJ1" s="289"/>
      <c r="ABK1" s="289"/>
      <c r="ABL1" s="289"/>
      <c r="ABM1" s="289"/>
      <c r="ABN1" s="289"/>
      <c r="ABO1" s="289"/>
      <c r="ABP1" s="289"/>
      <c r="ABQ1" s="286"/>
      <c r="ABR1" s="286"/>
      <c r="ABS1" s="286"/>
      <c r="ABT1" s="286"/>
      <c r="ABU1" s="286"/>
      <c r="ABV1" s="286"/>
      <c r="ABW1" s="286"/>
      <c r="ABX1" s="286"/>
      <c r="ABY1" s="286"/>
      <c r="ABZ1" s="286"/>
      <c r="ACA1" s="286"/>
      <c r="ACB1" s="286"/>
      <c r="ACC1" s="286"/>
      <c r="ACD1" s="286"/>
      <c r="ACE1" s="286"/>
      <c r="ACF1" s="286"/>
      <c r="ACG1" s="286"/>
      <c r="ACH1" s="286"/>
      <c r="ACI1" s="286"/>
      <c r="ACJ1" s="287"/>
      <c r="ACK1" s="286"/>
      <c r="ACL1" s="286"/>
      <c r="ACM1" s="286"/>
      <c r="ACN1" s="286"/>
      <c r="ACO1" s="286"/>
      <c r="ACP1" s="288"/>
      <c r="ACQ1" s="288"/>
      <c r="ACR1" s="289"/>
      <c r="ACS1" s="289"/>
      <c r="ACT1" s="289"/>
      <c r="ACU1" s="289"/>
      <c r="ACV1" s="289"/>
      <c r="ACW1" s="289"/>
      <c r="ACX1" s="289"/>
      <c r="ACY1" s="286"/>
      <c r="ACZ1" s="286"/>
      <c r="ADA1" s="286"/>
      <c r="ADB1" s="286"/>
      <c r="ADC1" s="286"/>
      <c r="ADD1" s="286"/>
      <c r="ADE1" s="286"/>
      <c r="ADF1" s="286"/>
      <c r="ADG1" s="286"/>
      <c r="ADH1" s="286"/>
      <c r="ADI1" s="286"/>
      <c r="ADJ1" s="286"/>
      <c r="ADK1" s="286"/>
      <c r="ADL1" s="286"/>
      <c r="ADM1" s="286"/>
      <c r="ADN1" s="286"/>
      <c r="ADO1" s="286"/>
      <c r="ADP1" s="286"/>
      <c r="ADQ1" s="286"/>
      <c r="ADR1" s="287"/>
      <c r="ADS1" s="286"/>
      <c r="ADT1" s="286"/>
      <c r="ADU1" s="286"/>
      <c r="ADV1" s="286"/>
      <c r="ADW1" s="286"/>
      <c r="ADX1" s="288"/>
      <c r="ADY1" s="288"/>
      <c r="ADZ1" s="289"/>
      <c r="AEA1" s="289"/>
      <c r="AEB1" s="289"/>
      <c r="AEC1" s="289"/>
      <c r="AED1" s="289"/>
      <c r="AEE1" s="289"/>
      <c r="AEF1" s="289"/>
      <c r="AEG1" s="286"/>
      <c r="AEH1" s="286"/>
      <c r="AEI1" s="286"/>
      <c r="AEJ1" s="286"/>
      <c r="AEK1" s="286"/>
      <c r="AEL1" s="286"/>
      <c r="AEM1" s="286"/>
      <c r="AEN1" s="286"/>
      <c r="AEO1" s="286"/>
      <c r="AEP1" s="286"/>
      <c r="AEQ1" s="286"/>
      <c r="AER1" s="286"/>
      <c r="AES1" s="286"/>
      <c r="AET1" s="286"/>
      <c r="AEU1" s="286"/>
      <c r="AEV1" s="286"/>
      <c r="AEW1" s="286"/>
      <c r="AEX1" s="286"/>
      <c r="AEY1" s="286"/>
      <c r="AEZ1" s="287"/>
      <c r="AFA1" s="286"/>
      <c r="AFB1" s="286"/>
      <c r="AFC1" s="286"/>
      <c r="AFD1" s="286"/>
      <c r="AFE1" s="286"/>
      <c r="AFF1" s="288"/>
      <c r="AFG1" s="288"/>
      <c r="AFH1" s="289"/>
      <c r="AFI1" s="289"/>
      <c r="AFJ1" s="289"/>
      <c r="AFK1" s="289"/>
      <c r="AFL1" s="289"/>
      <c r="AFM1" s="289"/>
      <c r="AFN1" s="289"/>
      <c r="AFO1" s="286"/>
      <c r="AFP1" s="286"/>
      <c r="AFQ1" s="286"/>
      <c r="AFR1" s="286"/>
      <c r="AFS1" s="286"/>
      <c r="AFT1" s="286"/>
      <c r="AFU1" s="286"/>
      <c r="AFV1" s="286"/>
      <c r="AFW1" s="286"/>
      <c r="AFX1" s="286"/>
      <c r="AFY1" s="286"/>
      <c r="AFZ1" s="286"/>
      <c r="AGA1" s="286"/>
      <c r="AGB1" s="286"/>
      <c r="AGC1" s="286"/>
      <c r="AGD1" s="286"/>
      <c r="AGE1" s="286"/>
      <c r="AGF1" s="286"/>
      <c r="AGG1" s="286"/>
      <c r="AGH1" s="287"/>
      <c r="AGI1" s="286"/>
      <c r="AGJ1" s="286"/>
      <c r="AGK1" s="286"/>
      <c r="AGL1" s="286"/>
      <c r="AGM1" s="286"/>
      <c r="AGN1" s="288"/>
      <c r="AGO1" s="288"/>
      <c r="AGP1" s="289"/>
      <c r="AGQ1" s="289"/>
      <c r="AGR1" s="289"/>
      <c r="AGS1" s="289"/>
      <c r="AGT1" s="289"/>
      <c r="AGU1" s="289"/>
      <c r="AGV1" s="289"/>
      <c r="AGW1" s="286"/>
      <c r="AGX1" s="286"/>
      <c r="AGY1" s="286"/>
      <c r="AGZ1" s="286"/>
      <c r="AHA1" s="286"/>
      <c r="AHB1" s="286"/>
      <c r="AHC1" s="286"/>
      <c r="AHD1" s="286"/>
      <c r="AHE1" s="286"/>
      <c r="AHF1" s="286"/>
      <c r="AHG1" s="286"/>
      <c r="AHH1" s="286"/>
      <c r="AHI1" s="286"/>
      <c r="AHJ1" s="286"/>
      <c r="AHK1" s="286"/>
      <c r="AHL1" s="286"/>
      <c r="AHM1" s="286"/>
      <c r="AHN1" s="286"/>
      <c r="AHO1" s="286"/>
      <c r="AHP1" s="287"/>
      <c r="AHQ1" s="286"/>
      <c r="AHR1" s="286"/>
      <c r="AHS1" s="286"/>
      <c r="AHT1" s="286"/>
      <c r="AHU1" s="286"/>
      <c r="AHV1" s="288"/>
      <c r="AHW1" s="288"/>
      <c r="AHX1" s="289"/>
      <c r="AHY1" s="289"/>
      <c r="AHZ1" s="289"/>
      <c r="AIA1" s="289"/>
      <c r="AIB1" s="289"/>
      <c r="AIC1" s="289"/>
      <c r="AID1" s="289"/>
      <c r="AIE1" s="286"/>
      <c r="AIF1" s="286"/>
      <c r="AIG1" s="286"/>
      <c r="AIH1" s="286"/>
      <c r="AII1" s="286"/>
      <c r="AIJ1" s="286"/>
      <c r="AIK1" s="286"/>
      <c r="AIL1" s="286"/>
      <c r="AIM1" s="286"/>
      <c r="AIN1" s="286"/>
      <c r="AIO1" s="286"/>
      <c r="AIP1" s="286"/>
      <c r="AIQ1" s="286"/>
      <c r="AIR1" s="286"/>
      <c r="AIS1" s="286"/>
      <c r="AIT1" s="286"/>
      <c r="AIU1" s="286"/>
      <c r="AIV1" s="286"/>
      <c r="AIW1" s="286"/>
      <c r="AIX1" s="287"/>
      <c r="AIY1" s="286"/>
      <c r="AIZ1" s="286"/>
      <c r="AJA1" s="286"/>
      <c r="AJB1" s="286"/>
      <c r="AJC1" s="286"/>
      <c r="AJD1" s="288"/>
      <c r="AJE1" s="288"/>
      <c r="AJF1" s="289"/>
      <c r="AJG1" s="289"/>
      <c r="AJH1" s="289"/>
      <c r="AJI1" s="289"/>
      <c r="AJJ1" s="289"/>
      <c r="AJK1" s="289"/>
      <c r="AJL1" s="289"/>
      <c r="AJM1" s="286"/>
      <c r="AJN1" s="286"/>
      <c r="AJO1" s="286"/>
      <c r="AJP1" s="286"/>
      <c r="AJQ1" s="286"/>
      <c r="AJR1" s="286"/>
      <c r="AJS1" s="286"/>
      <c r="AJT1" s="286"/>
      <c r="AJU1" s="286"/>
      <c r="AJV1" s="286"/>
      <c r="AJW1" s="286"/>
      <c r="AJX1" s="286"/>
      <c r="AJY1" s="286"/>
      <c r="AJZ1" s="286"/>
      <c r="AKA1" s="286"/>
      <c r="AKB1" s="286"/>
      <c r="AKC1" s="286"/>
      <c r="AKD1" s="286"/>
      <c r="AKE1" s="286"/>
      <c r="AKF1" s="287"/>
      <c r="AKG1" s="286"/>
      <c r="AKH1" s="286"/>
      <c r="AKI1" s="286"/>
      <c r="AKJ1" s="286"/>
      <c r="AKK1" s="286"/>
      <c r="AKL1" s="288"/>
      <c r="AKM1" s="288"/>
      <c r="AKN1" s="289"/>
      <c r="AKO1" s="289"/>
      <c r="AKP1" s="289"/>
      <c r="AKQ1" s="289"/>
      <c r="AKR1" s="289"/>
      <c r="AKS1" s="289"/>
      <c r="AKT1" s="289"/>
      <c r="AKU1" s="286"/>
      <c r="AKV1" s="286"/>
      <c r="AKW1" s="286"/>
      <c r="AKX1" s="286"/>
      <c r="AKY1" s="286"/>
      <c r="AKZ1" s="286"/>
      <c r="ALA1" s="286"/>
      <c r="ALB1" s="286"/>
      <c r="ALC1" s="286"/>
      <c r="ALD1" s="286"/>
      <c r="ALE1" s="286"/>
      <c r="ALF1" s="286"/>
      <c r="ALG1" s="286"/>
      <c r="ALH1" s="286"/>
      <c r="ALI1" s="286"/>
      <c r="ALJ1" s="286"/>
      <c r="ALK1" s="286"/>
      <c r="ALL1" s="286"/>
      <c r="ALM1" s="286"/>
      <c r="ALN1" s="287"/>
      <c r="ALO1" s="286"/>
      <c r="ALP1" s="286"/>
      <c r="ALQ1" s="286"/>
      <c r="ALR1" s="286"/>
      <c r="ALS1" s="286"/>
      <c r="ALT1" s="288"/>
      <c r="ALU1" s="288"/>
      <c r="ALV1" s="289"/>
      <c r="ALW1" s="289"/>
      <c r="ALX1" s="289"/>
      <c r="ALY1" s="289"/>
      <c r="ALZ1" s="289"/>
      <c r="AMA1" s="289"/>
      <c r="AMB1" s="289"/>
      <c r="AMC1" s="286"/>
      <c r="AMD1" s="286"/>
      <c r="AME1" s="286"/>
      <c r="AMF1" s="286"/>
      <c r="AMG1" s="286"/>
      <c r="AMH1" s="286"/>
      <c r="AMI1" s="286"/>
      <c r="AMJ1" s="286"/>
      <c r="AMK1" s="286"/>
      <c r="AML1" s="286"/>
      <c r="AMM1" s="286"/>
      <c r="AMN1" s="286"/>
      <c r="AMO1" s="286"/>
      <c r="AMP1" s="286"/>
      <c r="AMQ1" s="286"/>
      <c r="AMR1" s="286"/>
      <c r="AMS1" s="286"/>
      <c r="AMT1" s="286"/>
      <c r="AMU1" s="286"/>
      <c r="AMV1" s="287"/>
      <c r="AMW1" s="286"/>
      <c r="AMX1" s="286"/>
      <c r="AMY1" s="286"/>
      <c r="AMZ1" s="286"/>
      <c r="ANA1" s="286"/>
      <c r="ANB1" s="288"/>
      <c r="ANC1" s="288"/>
      <c r="AND1" s="289"/>
      <c r="ANE1" s="289"/>
      <c r="ANF1" s="289"/>
      <c r="ANG1" s="289"/>
      <c r="ANH1" s="289"/>
      <c r="ANI1" s="289"/>
      <c r="ANJ1" s="289"/>
      <c r="ANK1" s="286"/>
      <c r="ANL1" s="286"/>
      <c r="ANM1" s="286"/>
      <c r="ANN1" s="286"/>
      <c r="ANO1" s="286"/>
      <c r="ANP1" s="286"/>
      <c r="ANQ1" s="286"/>
      <c r="ANR1" s="286"/>
      <c r="ANS1" s="286"/>
      <c r="ANT1" s="286"/>
      <c r="ANU1" s="286"/>
      <c r="ANV1" s="286"/>
      <c r="ANW1" s="286"/>
      <c r="ANX1" s="286"/>
      <c r="ANY1" s="286"/>
      <c r="ANZ1" s="286"/>
      <c r="AOA1" s="286"/>
      <c r="AOB1" s="286"/>
      <c r="AOC1" s="286"/>
      <c r="AOD1" s="287"/>
      <c r="AOE1" s="286"/>
      <c r="AOF1" s="286"/>
      <c r="AOG1" s="286"/>
      <c r="AOH1" s="286"/>
      <c r="AOI1" s="286"/>
      <c r="AOJ1" s="288"/>
      <c r="AOK1" s="288"/>
      <c r="AOL1" s="289"/>
      <c r="AOM1" s="289"/>
      <c r="AON1" s="289"/>
      <c r="AOO1" s="289"/>
      <c r="AOP1" s="289"/>
      <c r="AOQ1" s="289"/>
      <c r="AOR1" s="289"/>
      <c r="AOS1" s="286"/>
      <c r="AOT1" s="286"/>
      <c r="AOU1" s="286"/>
      <c r="AOV1" s="286"/>
      <c r="AOW1" s="286"/>
      <c r="AOX1" s="286"/>
      <c r="AOY1" s="286"/>
      <c r="AOZ1" s="286"/>
      <c r="APA1" s="286"/>
      <c r="APB1" s="286"/>
      <c r="APC1" s="286"/>
      <c r="APD1" s="286"/>
      <c r="APE1" s="286"/>
      <c r="APF1" s="286"/>
      <c r="APG1" s="286"/>
      <c r="APH1" s="286"/>
      <c r="API1" s="286"/>
      <c r="APJ1" s="286"/>
      <c r="APK1" s="286"/>
      <c r="APL1" s="287"/>
      <c r="APM1" s="286"/>
      <c r="APN1" s="286"/>
      <c r="APO1" s="286"/>
      <c r="APP1" s="286"/>
      <c r="APQ1" s="286"/>
      <c r="APR1" s="288"/>
      <c r="APS1" s="288"/>
      <c r="APT1" s="289"/>
      <c r="APU1" s="289"/>
      <c r="APV1" s="289"/>
      <c r="APW1" s="289"/>
      <c r="APX1" s="289"/>
      <c r="APY1" s="289"/>
      <c r="APZ1" s="289"/>
      <c r="AQA1" s="286"/>
      <c r="AQB1" s="286"/>
      <c r="AQC1" s="286"/>
      <c r="AQD1" s="286"/>
      <c r="AQE1" s="286"/>
      <c r="AQF1" s="286"/>
      <c r="AQG1" s="286"/>
      <c r="AQH1" s="286"/>
      <c r="AQI1" s="286"/>
      <c r="AQJ1" s="286"/>
      <c r="AQK1" s="286"/>
      <c r="AQL1" s="286"/>
      <c r="AQM1" s="286"/>
      <c r="AQN1" s="286"/>
      <c r="AQO1" s="286"/>
      <c r="AQP1" s="286"/>
      <c r="AQQ1" s="286"/>
      <c r="AQR1" s="286"/>
      <c r="AQS1" s="286"/>
      <c r="AQT1" s="287"/>
      <c r="AQU1" s="286"/>
      <c r="AQV1" s="286"/>
      <c r="AQW1" s="286"/>
      <c r="AQX1" s="286"/>
      <c r="AQY1" s="286"/>
      <c r="AQZ1" s="288"/>
      <c r="ARA1" s="288"/>
      <c r="ARB1" s="289"/>
      <c r="ARC1" s="289"/>
      <c r="ARD1" s="289"/>
      <c r="ARE1" s="289"/>
      <c r="ARF1" s="289"/>
      <c r="ARG1" s="289"/>
      <c r="ARH1" s="289"/>
      <c r="ARI1" s="286"/>
      <c r="ARJ1" s="286"/>
      <c r="ARK1" s="286"/>
      <c r="ARL1" s="286"/>
      <c r="ARM1" s="286"/>
      <c r="ARN1" s="286"/>
      <c r="ARO1" s="286"/>
      <c r="ARP1" s="286"/>
      <c r="ARQ1" s="286"/>
      <c r="ARR1" s="286"/>
      <c r="ARS1" s="286"/>
      <c r="ART1" s="286"/>
      <c r="ARU1" s="286"/>
      <c r="ARV1" s="286"/>
      <c r="ARW1" s="286"/>
      <c r="ARX1" s="286"/>
      <c r="ARY1" s="286"/>
      <c r="ARZ1" s="286"/>
      <c r="ASA1" s="286"/>
      <c r="ASB1" s="287"/>
      <c r="ASC1" s="286"/>
      <c r="ASD1" s="286"/>
      <c r="ASE1" s="286"/>
      <c r="ASF1" s="286"/>
      <c r="ASG1" s="286"/>
      <c r="ASH1" s="288"/>
      <c r="ASI1" s="288"/>
      <c r="ASJ1" s="289"/>
      <c r="ASK1" s="289"/>
      <c r="ASL1" s="289"/>
      <c r="ASM1" s="289"/>
      <c r="ASN1" s="289"/>
      <c r="ASO1" s="289"/>
      <c r="ASP1" s="289"/>
      <c r="ASQ1" s="286"/>
      <c r="ASR1" s="286"/>
      <c r="ASS1" s="286"/>
      <c r="AST1" s="286"/>
      <c r="ASU1" s="286"/>
      <c r="ASV1" s="286"/>
      <c r="ASW1" s="286"/>
      <c r="ASX1" s="286"/>
      <c r="ASY1" s="286"/>
      <c r="ASZ1" s="286"/>
      <c r="ATA1" s="286"/>
      <c r="ATB1" s="286"/>
      <c r="ATC1" s="286"/>
      <c r="ATD1" s="286"/>
      <c r="ATE1" s="286"/>
      <c r="ATF1" s="286"/>
      <c r="ATG1" s="286"/>
      <c r="ATH1" s="286"/>
      <c r="ATI1" s="286"/>
      <c r="ATJ1" s="287"/>
      <c r="ATK1" s="286"/>
      <c r="ATL1" s="286"/>
      <c r="ATM1" s="286"/>
      <c r="ATN1" s="286"/>
      <c r="ATO1" s="286"/>
      <c r="ATP1" s="288"/>
      <c r="ATQ1" s="288"/>
      <c r="ATR1" s="289"/>
      <c r="ATS1" s="289"/>
      <c r="ATT1" s="289"/>
      <c r="ATU1" s="289"/>
      <c r="ATV1" s="289"/>
      <c r="ATW1" s="289"/>
      <c r="ATX1" s="289"/>
      <c r="ATY1" s="286"/>
      <c r="ATZ1" s="286"/>
      <c r="AUA1" s="286"/>
      <c r="AUB1" s="286"/>
      <c r="AUC1" s="286"/>
      <c r="AUD1" s="286"/>
      <c r="AUE1" s="286"/>
      <c r="AUF1" s="286"/>
      <c r="AUG1" s="286"/>
      <c r="AUH1" s="286"/>
      <c r="AUI1" s="286"/>
      <c r="AUJ1" s="286"/>
      <c r="AUK1" s="286"/>
      <c r="AUL1" s="286"/>
      <c r="AUM1" s="286"/>
      <c r="AUN1" s="286"/>
      <c r="AUO1" s="286"/>
      <c r="AUP1" s="286"/>
      <c r="AUQ1" s="286"/>
      <c r="AUR1" s="287"/>
      <c r="AUS1" s="286"/>
      <c r="AUT1" s="286"/>
      <c r="AUU1" s="286"/>
      <c r="AUV1" s="286"/>
      <c r="AUW1" s="286"/>
      <c r="AUX1" s="288"/>
      <c r="AUY1" s="288"/>
      <c r="AUZ1" s="289"/>
      <c r="AVA1" s="289"/>
      <c r="AVB1" s="289"/>
      <c r="AVC1" s="289"/>
      <c r="AVD1" s="289"/>
      <c r="AVE1" s="289"/>
      <c r="AVF1" s="289"/>
      <c r="AVG1" s="286"/>
      <c r="AVH1" s="286"/>
      <c r="AVI1" s="286"/>
      <c r="AVJ1" s="286"/>
      <c r="AVK1" s="286"/>
      <c r="AVL1" s="286"/>
      <c r="AVM1" s="286"/>
      <c r="AVN1" s="286"/>
      <c r="AVO1" s="286"/>
      <c r="AVP1" s="286"/>
      <c r="AVQ1" s="286"/>
      <c r="AVR1" s="286"/>
      <c r="AVS1" s="286"/>
      <c r="AVT1" s="286"/>
      <c r="AVU1" s="286"/>
      <c r="AVV1" s="286"/>
      <c r="AVW1" s="286"/>
      <c r="AVX1" s="286"/>
      <c r="AVY1" s="286"/>
      <c r="AVZ1" s="287"/>
      <c r="AWA1" s="286"/>
      <c r="AWB1" s="286"/>
      <c r="AWC1" s="286"/>
      <c r="AWD1" s="286"/>
      <c r="AWE1" s="286"/>
      <c r="AWF1" s="288"/>
      <c r="AWG1" s="288"/>
      <c r="AWH1" s="289"/>
      <c r="AWI1" s="289"/>
      <c r="AWJ1" s="289"/>
      <c r="AWK1" s="289"/>
      <c r="AWL1" s="289"/>
      <c r="AWM1" s="289"/>
      <c r="AWN1" s="289"/>
      <c r="AWO1" s="286"/>
      <c r="AWP1" s="286"/>
      <c r="AWQ1" s="286"/>
      <c r="AWR1" s="286"/>
      <c r="AWS1" s="286"/>
      <c r="AWT1" s="286"/>
      <c r="AWU1" s="286"/>
      <c r="AWV1" s="286"/>
      <c r="AWW1" s="286"/>
      <c r="AWX1" s="286"/>
      <c r="AWY1" s="286"/>
      <c r="AWZ1" s="286"/>
      <c r="AXA1" s="286"/>
      <c r="AXB1" s="286"/>
      <c r="AXC1" s="286"/>
      <c r="AXD1" s="286"/>
      <c r="AXE1" s="286"/>
      <c r="AXF1" s="286"/>
      <c r="AXG1" s="286"/>
      <c r="AXH1" s="287"/>
      <c r="AXI1" s="286"/>
      <c r="AXJ1" s="286"/>
      <c r="AXK1" s="286"/>
      <c r="AXL1" s="286"/>
      <c r="AXM1" s="286"/>
      <c r="AXN1" s="288"/>
      <c r="AXO1" s="288"/>
      <c r="AXP1" s="289"/>
      <c r="AXQ1" s="289"/>
      <c r="AXR1" s="289"/>
      <c r="AXS1" s="289"/>
      <c r="AXT1" s="289"/>
      <c r="AXU1" s="289"/>
      <c r="AXV1" s="289"/>
      <c r="AXW1" s="286"/>
      <c r="AXX1" s="286"/>
      <c r="AXY1" s="286"/>
      <c r="AXZ1" s="286"/>
      <c r="AYA1" s="286"/>
      <c r="AYB1" s="286"/>
      <c r="AYC1" s="286"/>
      <c r="AYD1" s="286"/>
      <c r="AYE1" s="286"/>
      <c r="AYF1" s="286"/>
      <c r="AYG1" s="286"/>
      <c r="AYH1" s="286"/>
      <c r="AYI1" s="286"/>
      <c r="AYJ1" s="286"/>
      <c r="AYK1" s="286"/>
      <c r="AYL1" s="286"/>
      <c r="AYM1" s="286"/>
      <c r="AYN1" s="286"/>
      <c r="AYO1" s="286"/>
      <c r="AYP1" s="287"/>
      <c r="AYQ1" s="286"/>
      <c r="AYR1" s="286"/>
      <c r="AYS1" s="286"/>
      <c r="AYT1" s="286"/>
      <c r="AYU1" s="286"/>
      <c r="AYV1" s="288"/>
      <c r="AYW1" s="288"/>
      <c r="AYX1" s="289"/>
      <c r="AYY1" s="289"/>
      <c r="AYZ1" s="289"/>
      <c r="AZA1" s="289"/>
      <c r="AZB1" s="289"/>
      <c r="AZC1" s="289"/>
      <c r="AZD1" s="289"/>
      <c r="AZE1" s="286"/>
      <c r="AZF1" s="286"/>
      <c r="AZG1" s="286"/>
      <c r="AZH1" s="286"/>
      <c r="AZI1" s="286"/>
      <c r="AZJ1" s="286"/>
      <c r="AZK1" s="286"/>
      <c r="AZL1" s="286"/>
      <c r="AZM1" s="286"/>
      <c r="AZN1" s="286"/>
      <c r="AZO1" s="286"/>
      <c r="AZP1" s="286"/>
      <c r="AZQ1" s="286"/>
      <c r="AZR1" s="286"/>
      <c r="AZS1" s="286"/>
      <c r="AZT1" s="286"/>
      <c r="AZU1" s="286"/>
      <c r="AZV1" s="286"/>
      <c r="AZW1" s="286"/>
      <c r="AZX1" s="287"/>
      <c r="AZY1" s="286"/>
      <c r="AZZ1" s="286"/>
      <c r="BAA1" s="286"/>
      <c r="BAB1" s="286"/>
      <c r="BAC1" s="286"/>
      <c r="BAD1" s="288"/>
      <c r="BAE1" s="288"/>
      <c r="BAF1" s="289"/>
      <c r="BAG1" s="289"/>
      <c r="BAH1" s="289"/>
      <c r="BAI1" s="289"/>
      <c r="BAJ1" s="289"/>
      <c r="BAK1" s="289"/>
      <c r="BAL1" s="289"/>
      <c r="BAM1" s="286"/>
      <c r="BAN1" s="286"/>
      <c r="BAO1" s="286"/>
      <c r="BAP1" s="286"/>
      <c r="BAQ1" s="286"/>
      <c r="BAR1" s="286"/>
      <c r="BAS1" s="286"/>
      <c r="BAT1" s="286"/>
      <c r="BAU1" s="286"/>
      <c r="BAV1" s="286"/>
      <c r="BAW1" s="286"/>
      <c r="BAX1" s="286"/>
      <c r="BAY1" s="286"/>
      <c r="BAZ1" s="286"/>
      <c r="BBA1" s="286"/>
      <c r="BBB1" s="286"/>
      <c r="BBC1" s="286"/>
      <c r="BBD1" s="286"/>
      <c r="BBE1" s="286"/>
      <c r="BBF1" s="287"/>
      <c r="BBG1" s="286"/>
      <c r="BBH1" s="286"/>
      <c r="BBI1" s="286"/>
      <c r="BBJ1" s="286"/>
      <c r="BBK1" s="286"/>
      <c r="BBL1" s="288"/>
      <c r="BBM1" s="288"/>
      <c r="BBN1" s="289"/>
      <c r="BBO1" s="289"/>
      <c r="BBP1" s="289"/>
      <c r="BBQ1" s="289"/>
      <c r="BBR1" s="289"/>
      <c r="BBS1" s="289"/>
      <c r="BBT1" s="289"/>
      <c r="BBU1" s="286"/>
      <c r="BBV1" s="286"/>
      <c r="BBW1" s="286"/>
      <c r="BBX1" s="286"/>
      <c r="BBY1" s="286"/>
      <c r="BBZ1" s="286"/>
      <c r="BCA1" s="286"/>
      <c r="BCB1" s="286"/>
      <c r="BCC1" s="286"/>
      <c r="BCD1" s="286"/>
      <c r="BCE1" s="286"/>
      <c r="BCF1" s="286"/>
      <c r="BCG1" s="286"/>
      <c r="BCH1" s="286"/>
      <c r="BCI1" s="286"/>
      <c r="BCJ1" s="286"/>
      <c r="BCK1" s="286"/>
      <c r="BCL1" s="286"/>
      <c r="BCM1" s="286"/>
      <c r="BCN1" s="287"/>
      <c r="BCO1" s="286"/>
      <c r="BCP1" s="286"/>
      <c r="BCQ1" s="286"/>
      <c r="BCR1" s="286"/>
      <c r="BCS1" s="286"/>
      <c r="BCT1" s="288"/>
      <c r="BCU1" s="288"/>
      <c r="BCV1" s="289"/>
      <c r="BCW1" s="289"/>
      <c r="BCX1" s="289"/>
      <c r="BCY1" s="289"/>
      <c r="BCZ1" s="289"/>
      <c r="BDA1" s="289"/>
      <c r="BDB1" s="289"/>
      <c r="BDC1" s="286"/>
      <c r="BDD1" s="286"/>
      <c r="BDE1" s="286"/>
      <c r="BDF1" s="286"/>
      <c r="BDG1" s="286"/>
      <c r="BDH1" s="286"/>
      <c r="BDI1" s="286"/>
      <c r="BDJ1" s="286"/>
      <c r="BDK1" s="286"/>
      <c r="BDL1" s="286"/>
      <c r="BDM1" s="286"/>
      <c r="BDN1" s="286"/>
      <c r="BDO1" s="286"/>
      <c r="BDP1" s="286"/>
      <c r="BDQ1" s="286"/>
      <c r="BDR1" s="286"/>
      <c r="BDS1" s="286"/>
      <c r="BDT1" s="286"/>
      <c r="BDU1" s="286"/>
      <c r="BDV1" s="287"/>
      <c r="BDW1" s="286"/>
      <c r="BDX1" s="286"/>
      <c r="BDY1" s="286"/>
      <c r="BDZ1" s="286"/>
      <c r="BEA1" s="286"/>
      <c r="BEB1" s="288"/>
      <c r="BEC1" s="288"/>
      <c r="BED1" s="289"/>
      <c r="BEE1" s="289"/>
      <c r="BEF1" s="289"/>
      <c r="BEG1" s="289"/>
      <c r="BEH1" s="289"/>
      <c r="BEI1" s="289"/>
      <c r="BEJ1" s="289"/>
      <c r="BEK1" s="286"/>
      <c r="BEL1" s="286"/>
      <c r="BEM1" s="286"/>
      <c r="BEN1" s="286"/>
      <c r="BEO1" s="286"/>
      <c r="BEP1" s="286"/>
      <c r="BEQ1" s="286"/>
      <c r="BER1" s="286"/>
      <c r="BES1" s="286"/>
      <c r="BET1" s="286"/>
      <c r="BEU1" s="286"/>
      <c r="BEV1" s="286"/>
      <c r="BEW1" s="286"/>
      <c r="BEX1" s="286"/>
      <c r="BEY1" s="286"/>
      <c r="BEZ1" s="286"/>
      <c r="BFA1" s="286"/>
      <c r="BFB1" s="286"/>
      <c r="BFC1" s="286"/>
      <c r="BFD1" s="287"/>
      <c r="BFE1" s="286"/>
      <c r="BFF1" s="286"/>
      <c r="BFG1" s="286"/>
      <c r="BFH1" s="286"/>
      <c r="BFI1" s="286"/>
      <c r="BFJ1" s="288"/>
      <c r="BFK1" s="288"/>
      <c r="BFL1" s="289"/>
      <c r="BFM1" s="289"/>
      <c r="BFN1" s="289"/>
      <c r="BFO1" s="289"/>
      <c r="BFP1" s="289"/>
      <c r="BFQ1" s="289"/>
      <c r="BFR1" s="289"/>
      <c r="BFS1" s="286"/>
      <c r="BFT1" s="286"/>
      <c r="BFU1" s="286"/>
      <c r="BFV1" s="286"/>
      <c r="BFW1" s="286"/>
      <c r="BFX1" s="286"/>
      <c r="BFY1" s="286"/>
      <c r="BFZ1" s="286"/>
      <c r="BGA1" s="286"/>
      <c r="BGB1" s="286"/>
      <c r="BGC1" s="286"/>
      <c r="BGD1" s="286"/>
      <c r="BGE1" s="286"/>
      <c r="BGF1" s="286"/>
      <c r="BGG1" s="286"/>
      <c r="BGH1" s="286"/>
      <c r="BGI1" s="286"/>
      <c r="BGJ1" s="286"/>
      <c r="BGK1" s="286"/>
      <c r="BGL1" s="287"/>
      <c r="BGM1" s="286"/>
      <c r="BGN1" s="286"/>
      <c r="BGO1" s="286"/>
      <c r="BGP1" s="286"/>
      <c r="BGQ1" s="286"/>
      <c r="BGR1" s="288"/>
      <c r="BGS1" s="288"/>
      <c r="BGT1" s="289"/>
      <c r="BGU1" s="289"/>
      <c r="BGV1" s="289"/>
      <c r="BGW1" s="289"/>
      <c r="BGX1" s="289"/>
      <c r="BGY1" s="289"/>
      <c r="BGZ1" s="289"/>
      <c r="BHA1" s="286"/>
      <c r="BHB1" s="286"/>
      <c r="BHC1" s="286"/>
      <c r="BHD1" s="286"/>
      <c r="BHE1" s="286"/>
      <c r="BHF1" s="286"/>
      <c r="BHG1" s="286"/>
      <c r="BHH1" s="286"/>
      <c r="BHI1" s="286"/>
      <c r="BHJ1" s="286"/>
      <c r="BHK1" s="286"/>
      <c r="BHL1" s="286"/>
      <c r="BHM1" s="286"/>
      <c r="BHN1" s="286"/>
      <c r="BHO1" s="286"/>
      <c r="BHP1" s="286"/>
      <c r="BHQ1" s="286"/>
      <c r="BHR1" s="286"/>
      <c r="BHS1" s="286"/>
      <c r="BHT1" s="287"/>
      <c r="BHU1" s="286"/>
      <c r="BHV1" s="286"/>
      <c r="BHW1" s="286"/>
      <c r="BHX1" s="286"/>
      <c r="BHY1" s="286"/>
      <c r="BHZ1" s="288"/>
      <c r="BIA1" s="288"/>
      <c r="BIB1" s="289"/>
      <c r="BIC1" s="289"/>
      <c r="BID1" s="289"/>
      <c r="BIE1" s="289"/>
      <c r="BIF1" s="289"/>
      <c r="BIG1" s="289"/>
      <c r="BIH1" s="289"/>
      <c r="BII1" s="286"/>
      <c r="BIJ1" s="286"/>
      <c r="BIK1" s="286"/>
      <c r="BIL1" s="286"/>
      <c r="BIM1" s="286"/>
      <c r="BIN1" s="286"/>
      <c r="BIO1" s="286"/>
      <c r="BIP1" s="286"/>
      <c r="BIQ1" s="286"/>
      <c r="BIR1" s="286"/>
      <c r="BIS1" s="286"/>
      <c r="BIT1" s="286"/>
      <c r="BIU1" s="286"/>
      <c r="BIV1" s="286"/>
      <c r="BIW1" s="286"/>
      <c r="BIX1" s="286"/>
      <c r="BIY1" s="286"/>
      <c r="BIZ1" s="286"/>
      <c r="BJA1" s="286"/>
      <c r="BJB1" s="287"/>
      <c r="BJC1" s="286"/>
      <c r="BJD1" s="286"/>
      <c r="BJE1" s="286"/>
      <c r="BJF1" s="286"/>
      <c r="BJG1" s="286"/>
      <c r="BJH1" s="288"/>
      <c r="BJI1" s="288"/>
      <c r="BJJ1" s="289"/>
      <c r="BJK1" s="289"/>
      <c r="BJL1" s="289"/>
      <c r="BJM1" s="289"/>
      <c r="BJN1" s="289"/>
      <c r="BJO1" s="289"/>
      <c r="BJP1" s="289"/>
      <c r="BJQ1" s="286"/>
      <c r="BJR1" s="286"/>
      <c r="BJS1" s="286"/>
      <c r="BJT1" s="286"/>
      <c r="BJU1" s="286"/>
      <c r="BJV1" s="286"/>
      <c r="BJW1" s="286"/>
      <c r="BJX1" s="286"/>
      <c r="BJY1" s="286"/>
      <c r="BJZ1" s="286"/>
      <c r="BKA1" s="286"/>
      <c r="BKB1" s="286"/>
      <c r="BKC1" s="286"/>
      <c r="BKD1" s="286"/>
      <c r="BKE1" s="286"/>
      <c r="BKF1" s="286"/>
      <c r="BKG1" s="286"/>
      <c r="BKH1" s="286"/>
      <c r="BKI1" s="286"/>
      <c r="BKJ1" s="287"/>
      <c r="BKK1" s="286"/>
      <c r="BKL1" s="286"/>
      <c r="BKM1" s="286"/>
      <c r="BKN1" s="286"/>
      <c r="BKO1" s="286"/>
      <c r="BKP1" s="288"/>
      <c r="BKQ1" s="288"/>
      <c r="BKR1" s="289"/>
      <c r="BKS1" s="289"/>
      <c r="BKT1" s="289"/>
      <c r="BKU1" s="289"/>
      <c r="BKV1" s="289"/>
      <c r="BKW1" s="289"/>
      <c r="BKX1" s="289"/>
      <c r="BKY1" s="286"/>
      <c r="BKZ1" s="286"/>
      <c r="BLA1" s="286"/>
      <c r="BLB1" s="286"/>
      <c r="BLC1" s="286"/>
      <c r="BLD1" s="286"/>
      <c r="BLE1" s="286"/>
      <c r="BLF1" s="286"/>
      <c r="BLG1" s="286"/>
      <c r="BLH1" s="286"/>
      <c r="BLI1" s="286"/>
      <c r="BLJ1" s="286"/>
      <c r="BLK1" s="286"/>
      <c r="BLL1" s="286"/>
      <c r="BLM1" s="286"/>
      <c r="BLN1" s="286"/>
      <c r="BLO1" s="286"/>
      <c r="BLP1" s="286"/>
      <c r="BLQ1" s="286"/>
      <c r="BLR1" s="287"/>
      <c r="BLS1" s="286"/>
      <c r="BLT1" s="286"/>
      <c r="BLU1" s="286"/>
      <c r="BLV1" s="286"/>
      <c r="BLW1" s="286"/>
      <c r="BLX1" s="288"/>
      <c r="BLY1" s="288"/>
      <c r="BLZ1" s="289"/>
      <c r="BMA1" s="289"/>
      <c r="BMB1" s="289"/>
      <c r="BMC1" s="289"/>
      <c r="BMD1" s="289"/>
      <c r="BME1" s="289"/>
      <c r="BMF1" s="289"/>
      <c r="BMG1" s="286"/>
      <c r="BMH1" s="286"/>
      <c r="BMI1" s="286"/>
      <c r="BMJ1" s="286"/>
      <c r="BMK1" s="286"/>
      <c r="BML1" s="286"/>
      <c r="BMM1" s="286"/>
      <c r="BMN1" s="286"/>
      <c r="BMO1" s="286"/>
      <c r="BMP1" s="286"/>
      <c r="BMQ1" s="286"/>
      <c r="BMR1" s="286"/>
      <c r="BMS1" s="286"/>
      <c r="BMT1" s="286"/>
      <c r="BMU1" s="286"/>
      <c r="BMV1" s="286"/>
      <c r="BMW1" s="286"/>
      <c r="BMX1" s="286"/>
      <c r="BMY1" s="286"/>
      <c r="BMZ1" s="287"/>
      <c r="BNA1" s="286"/>
      <c r="BNB1" s="286"/>
      <c r="BNC1" s="286"/>
      <c r="BND1" s="286"/>
      <c r="BNE1" s="286"/>
      <c r="BNF1" s="288"/>
      <c r="BNG1" s="288"/>
      <c r="BNH1" s="289"/>
      <c r="BNI1" s="289"/>
      <c r="BNJ1" s="289"/>
      <c r="BNK1" s="289"/>
      <c r="BNL1" s="289"/>
      <c r="BNM1" s="289"/>
      <c r="BNN1" s="289"/>
      <c r="BNO1" s="286"/>
      <c r="BNP1" s="286"/>
      <c r="BNQ1" s="286"/>
      <c r="BNR1" s="286"/>
      <c r="BNS1" s="286"/>
      <c r="BNT1" s="286"/>
      <c r="BNU1" s="286"/>
      <c r="BNV1" s="286"/>
      <c r="BNW1" s="286"/>
      <c r="BNX1" s="286"/>
      <c r="BNY1" s="286"/>
      <c r="BNZ1" s="286"/>
      <c r="BOA1" s="286"/>
      <c r="BOB1" s="286"/>
      <c r="BOC1" s="286"/>
      <c r="BOD1" s="286"/>
      <c r="BOE1" s="286"/>
      <c r="BOF1" s="286"/>
      <c r="BOG1" s="286"/>
      <c r="BOH1" s="287"/>
      <c r="BOI1" s="286"/>
      <c r="BOJ1" s="286"/>
      <c r="BOK1" s="286"/>
      <c r="BOL1" s="286"/>
      <c r="BOM1" s="286"/>
      <c r="BON1" s="288"/>
      <c r="BOO1" s="288"/>
      <c r="BOP1" s="289"/>
      <c r="BOQ1" s="289"/>
      <c r="BOR1" s="289"/>
      <c r="BOS1" s="289"/>
      <c r="BOT1" s="289"/>
      <c r="BOU1" s="289"/>
      <c r="BOV1" s="289"/>
      <c r="BOW1" s="286"/>
      <c r="BOX1" s="286"/>
      <c r="BOY1" s="286"/>
      <c r="BOZ1" s="286"/>
      <c r="BPA1" s="286"/>
      <c r="BPB1" s="286"/>
      <c r="BPC1" s="286"/>
      <c r="BPD1" s="286"/>
      <c r="BPE1" s="286"/>
      <c r="BPF1" s="286"/>
      <c r="BPG1" s="286"/>
      <c r="BPH1" s="286"/>
      <c r="BPI1" s="286"/>
      <c r="BPJ1" s="286"/>
      <c r="BPK1" s="286"/>
      <c r="BPL1" s="286"/>
      <c r="BPM1" s="286"/>
      <c r="BPN1" s="286"/>
      <c r="BPO1" s="286"/>
      <c r="BPP1" s="287"/>
      <c r="BPQ1" s="286"/>
      <c r="BPR1" s="286"/>
      <c r="BPS1" s="286"/>
      <c r="BPT1" s="286"/>
      <c r="BPU1" s="286"/>
      <c r="BPV1" s="288"/>
      <c r="BPW1" s="288"/>
      <c r="BPX1" s="289"/>
      <c r="BPY1" s="289"/>
      <c r="BPZ1" s="289"/>
      <c r="BQA1" s="289"/>
      <c r="BQB1" s="289"/>
      <c r="BQC1" s="289"/>
      <c r="BQD1" s="289"/>
      <c r="BQE1" s="286"/>
      <c r="BQF1" s="286"/>
      <c r="BQG1" s="286"/>
      <c r="BQH1" s="286"/>
      <c r="BQI1" s="286"/>
      <c r="BQJ1" s="286"/>
      <c r="BQK1" s="286"/>
      <c r="BQL1" s="286"/>
      <c r="BQM1" s="286"/>
      <c r="BQN1" s="286"/>
      <c r="BQO1" s="286"/>
      <c r="BQP1" s="286"/>
      <c r="BQQ1" s="286"/>
      <c r="BQR1" s="286"/>
      <c r="BQS1" s="286"/>
      <c r="BQT1" s="286"/>
      <c r="BQU1" s="286"/>
      <c r="BQV1" s="286"/>
      <c r="BQW1" s="286"/>
      <c r="BQX1" s="287"/>
      <c r="BQY1" s="286"/>
      <c r="BQZ1" s="286"/>
      <c r="BRA1" s="286"/>
      <c r="BRB1" s="286"/>
      <c r="BRC1" s="286"/>
      <c r="BRD1" s="288"/>
      <c r="BRE1" s="288"/>
      <c r="BRF1" s="289"/>
      <c r="BRG1" s="289"/>
      <c r="BRH1" s="289"/>
      <c r="BRI1" s="289"/>
      <c r="BRJ1" s="289"/>
      <c r="BRK1" s="289"/>
      <c r="BRL1" s="289"/>
      <c r="BRM1" s="286"/>
      <c r="BRN1" s="286"/>
      <c r="BRO1" s="286"/>
      <c r="BRP1" s="286"/>
      <c r="BRQ1" s="286"/>
      <c r="BRR1" s="286"/>
      <c r="BRS1" s="286"/>
      <c r="BRT1" s="286"/>
      <c r="BRU1" s="286"/>
      <c r="BRV1" s="286"/>
      <c r="BRW1" s="286"/>
      <c r="BRX1" s="286"/>
      <c r="BRY1" s="286"/>
      <c r="BRZ1" s="286"/>
      <c r="BSA1" s="286"/>
      <c r="BSB1" s="286"/>
      <c r="BSC1" s="286"/>
      <c r="BSD1" s="286"/>
      <c r="BSE1" s="286"/>
      <c r="BSF1" s="287"/>
      <c r="BSG1" s="286"/>
      <c r="BSH1" s="286"/>
      <c r="BSI1" s="286"/>
      <c r="BSJ1" s="286"/>
      <c r="BSK1" s="286"/>
      <c r="BSL1" s="288"/>
      <c r="BSM1" s="288"/>
      <c r="BSN1" s="289"/>
      <c r="BSO1" s="289"/>
      <c r="BSP1" s="289"/>
      <c r="BSQ1" s="289"/>
      <c r="BSR1" s="289"/>
      <c r="BSS1" s="289"/>
      <c r="BST1" s="289"/>
      <c r="BSU1" s="286"/>
      <c r="BSV1" s="286"/>
      <c r="BSW1" s="286"/>
      <c r="BSX1" s="286"/>
      <c r="BSY1" s="286"/>
      <c r="BSZ1" s="286"/>
      <c r="BTA1" s="286"/>
      <c r="BTB1" s="286"/>
      <c r="BTC1" s="286"/>
      <c r="BTD1" s="286"/>
      <c r="BTE1" s="286"/>
      <c r="BTF1" s="286"/>
      <c r="BTG1" s="286"/>
      <c r="BTH1" s="286"/>
      <c r="BTI1" s="286"/>
      <c r="BTJ1" s="286"/>
      <c r="BTK1" s="286"/>
      <c r="BTL1" s="286"/>
      <c r="BTM1" s="286"/>
      <c r="BTN1" s="287"/>
      <c r="BTO1" s="286"/>
      <c r="BTP1" s="286"/>
      <c r="BTQ1" s="286"/>
      <c r="BTR1" s="286"/>
      <c r="BTS1" s="286"/>
      <c r="BTT1" s="288"/>
      <c r="BTU1" s="288"/>
      <c r="BTV1" s="289"/>
      <c r="BTW1" s="289"/>
      <c r="BTX1" s="289"/>
      <c r="BTY1" s="289"/>
      <c r="BTZ1" s="289"/>
      <c r="BUA1" s="289"/>
      <c r="BUB1" s="289"/>
      <c r="BUC1" s="286"/>
      <c r="BUD1" s="286"/>
      <c r="BUE1" s="286"/>
      <c r="BUF1" s="286"/>
      <c r="BUG1" s="286"/>
      <c r="BUH1" s="286"/>
      <c r="BUI1" s="286"/>
      <c r="BUJ1" s="286"/>
      <c r="BUK1" s="286"/>
      <c r="BUL1" s="286"/>
      <c r="BUM1" s="286"/>
      <c r="BUN1" s="286"/>
      <c r="BUO1" s="286"/>
      <c r="BUP1" s="286"/>
      <c r="BUQ1" s="286"/>
      <c r="BUR1" s="286"/>
      <c r="BUS1" s="286"/>
      <c r="BUT1" s="286"/>
      <c r="BUU1" s="286"/>
      <c r="BUV1" s="287"/>
      <c r="BUW1" s="286"/>
      <c r="BUX1" s="286"/>
      <c r="BUY1" s="286"/>
      <c r="BUZ1" s="286"/>
      <c r="BVA1" s="286"/>
      <c r="BVB1" s="288"/>
      <c r="BVC1" s="288"/>
      <c r="BVD1" s="289"/>
      <c r="BVE1" s="289"/>
      <c r="BVF1" s="289"/>
      <c r="BVG1" s="289"/>
      <c r="BVH1" s="289"/>
      <c r="BVI1" s="289"/>
      <c r="BVJ1" s="289"/>
      <c r="BVK1" s="286"/>
      <c r="BVL1" s="286"/>
      <c r="BVM1" s="286"/>
      <c r="BVN1" s="286"/>
      <c r="BVO1" s="286"/>
      <c r="BVP1" s="286"/>
      <c r="BVQ1" s="286"/>
      <c r="BVR1" s="286"/>
      <c r="BVS1" s="286"/>
      <c r="BVT1" s="286"/>
      <c r="BVU1" s="286"/>
      <c r="BVV1" s="286"/>
      <c r="BVW1" s="286"/>
      <c r="BVX1" s="286"/>
      <c r="BVY1" s="286"/>
      <c r="BVZ1" s="286"/>
      <c r="BWA1" s="286"/>
      <c r="BWB1" s="286"/>
      <c r="BWC1" s="286"/>
      <c r="BWD1" s="287"/>
      <c r="BWE1" s="286"/>
      <c r="BWF1" s="286"/>
      <c r="BWG1" s="286"/>
      <c r="BWH1" s="286"/>
      <c r="BWI1" s="286"/>
      <c r="BWJ1" s="288"/>
      <c r="BWK1" s="288"/>
      <c r="BWL1" s="289"/>
      <c r="BWM1" s="289"/>
      <c r="BWN1" s="289"/>
      <c r="BWO1" s="289"/>
      <c r="BWP1" s="289"/>
      <c r="BWQ1" s="289"/>
      <c r="BWR1" s="289"/>
      <c r="BWS1" s="286"/>
      <c r="BWT1" s="286"/>
      <c r="BWU1" s="286"/>
      <c r="BWV1" s="286"/>
      <c r="BWW1" s="286"/>
      <c r="BWX1" s="286"/>
      <c r="BWY1" s="286"/>
      <c r="BWZ1" s="286"/>
      <c r="BXA1" s="286"/>
      <c r="BXB1" s="286"/>
      <c r="BXC1" s="286"/>
      <c r="BXD1" s="286"/>
      <c r="BXE1" s="286"/>
      <c r="BXF1" s="286"/>
      <c r="BXG1" s="286"/>
      <c r="BXH1" s="286"/>
      <c r="BXI1" s="286"/>
      <c r="BXJ1" s="286"/>
      <c r="BXK1" s="286"/>
      <c r="BXL1" s="287"/>
      <c r="BXM1" s="286"/>
      <c r="BXN1" s="286"/>
      <c r="BXO1" s="286"/>
      <c r="BXP1" s="286"/>
      <c r="BXQ1" s="286"/>
      <c r="BXR1" s="288"/>
      <c r="BXS1" s="288"/>
      <c r="BXT1" s="289"/>
      <c r="BXU1" s="289"/>
      <c r="BXV1" s="289"/>
      <c r="BXW1" s="289"/>
      <c r="BXX1" s="289"/>
      <c r="BXY1" s="289"/>
      <c r="BXZ1" s="289"/>
      <c r="BYA1" s="286"/>
      <c r="BYB1" s="286"/>
      <c r="BYC1" s="286"/>
      <c r="BYD1" s="286"/>
      <c r="BYE1" s="286"/>
      <c r="BYF1" s="286"/>
      <c r="BYG1" s="286"/>
      <c r="BYH1" s="286"/>
      <c r="BYI1" s="286"/>
      <c r="BYJ1" s="286"/>
      <c r="BYK1" s="286"/>
      <c r="BYL1" s="286"/>
      <c r="BYM1" s="286"/>
      <c r="BYN1" s="286"/>
      <c r="BYO1" s="286"/>
      <c r="BYP1" s="286"/>
      <c r="BYQ1" s="286"/>
      <c r="BYR1" s="286"/>
      <c r="BYS1" s="286"/>
      <c r="BYT1" s="287"/>
      <c r="BYU1" s="286"/>
      <c r="BYV1" s="286"/>
      <c r="BYW1" s="286"/>
      <c r="BYX1" s="286"/>
      <c r="BYY1" s="286"/>
      <c r="BYZ1" s="288"/>
      <c r="BZA1" s="288"/>
      <c r="BZB1" s="289"/>
      <c r="BZC1" s="289"/>
      <c r="BZD1" s="289"/>
      <c r="BZE1" s="289"/>
      <c r="BZF1" s="289"/>
      <c r="BZG1" s="289"/>
      <c r="BZH1" s="289"/>
      <c r="BZI1" s="286"/>
      <c r="BZJ1" s="286"/>
      <c r="BZK1" s="286"/>
      <c r="BZL1" s="286"/>
      <c r="BZM1" s="286"/>
      <c r="BZN1" s="286"/>
      <c r="BZO1" s="286"/>
      <c r="BZP1" s="286"/>
      <c r="BZQ1" s="286"/>
      <c r="BZR1" s="286"/>
      <c r="BZS1" s="286"/>
      <c r="BZT1" s="286"/>
      <c r="BZU1" s="286"/>
      <c r="BZV1" s="286"/>
      <c r="BZW1" s="286"/>
      <c r="BZX1" s="286"/>
      <c r="BZY1" s="286"/>
      <c r="BZZ1" s="286"/>
      <c r="CAA1" s="286"/>
      <c r="CAB1" s="287"/>
      <c r="CAC1" s="286"/>
      <c r="CAD1" s="286"/>
      <c r="CAE1" s="286"/>
      <c r="CAF1" s="286"/>
      <c r="CAG1" s="286"/>
      <c r="CAH1" s="288"/>
      <c r="CAI1" s="288"/>
      <c r="CAJ1" s="289"/>
      <c r="CAK1" s="289"/>
      <c r="CAL1" s="289"/>
      <c r="CAM1" s="289"/>
      <c r="CAN1" s="289"/>
      <c r="CAO1" s="289"/>
      <c r="CAP1" s="289"/>
      <c r="CAQ1" s="286"/>
      <c r="CAR1" s="286"/>
      <c r="CAS1" s="286"/>
      <c r="CAT1" s="286"/>
      <c r="CAU1" s="286"/>
      <c r="CAV1" s="286"/>
      <c r="CAW1" s="286"/>
      <c r="CAX1" s="286"/>
      <c r="CAY1" s="286"/>
      <c r="CAZ1" s="286"/>
      <c r="CBA1" s="286"/>
      <c r="CBB1" s="286"/>
      <c r="CBC1" s="286"/>
      <c r="CBD1" s="286"/>
      <c r="CBE1" s="286"/>
      <c r="CBF1" s="286"/>
      <c r="CBG1" s="286"/>
      <c r="CBH1" s="286"/>
      <c r="CBI1" s="286"/>
      <c r="CBJ1" s="287"/>
      <c r="CBK1" s="286"/>
      <c r="CBL1" s="286"/>
      <c r="CBM1" s="286"/>
      <c r="CBN1" s="286"/>
      <c r="CBO1" s="286"/>
      <c r="CBP1" s="288"/>
      <c r="CBQ1" s="288"/>
      <c r="CBR1" s="289"/>
      <c r="CBS1" s="289"/>
      <c r="CBT1" s="289"/>
      <c r="CBU1" s="289"/>
      <c r="CBV1" s="289"/>
      <c r="CBW1" s="289"/>
      <c r="CBX1" s="289"/>
      <c r="CBY1" s="286"/>
      <c r="CBZ1" s="286"/>
      <c r="CCA1" s="286"/>
      <c r="CCB1" s="286"/>
      <c r="CCC1" s="286"/>
      <c r="CCD1" s="286"/>
      <c r="CCE1" s="286"/>
      <c r="CCF1" s="286"/>
      <c r="CCG1" s="286"/>
      <c r="CCH1" s="286"/>
      <c r="CCI1" s="286"/>
      <c r="CCJ1" s="286"/>
      <c r="CCK1" s="286"/>
      <c r="CCL1" s="286"/>
      <c r="CCM1" s="286"/>
      <c r="CCN1" s="286"/>
      <c r="CCO1" s="286"/>
      <c r="CCP1" s="286"/>
      <c r="CCQ1" s="286"/>
      <c r="CCR1" s="287"/>
      <c r="CCS1" s="286"/>
      <c r="CCT1" s="286"/>
      <c r="CCU1" s="286"/>
      <c r="CCV1" s="286"/>
      <c r="CCW1" s="286"/>
      <c r="CCX1" s="288"/>
      <c r="CCY1" s="288"/>
      <c r="CCZ1" s="289"/>
      <c r="CDA1" s="289"/>
      <c r="CDB1" s="289"/>
      <c r="CDC1" s="289"/>
      <c r="CDD1" s="289"/>
      <c r="CDE1" s="289"/>
      <c r="CDF1" s="289"/>
      <c r="CDG1" s="286"/>
      <c r="CDH1" s="286"/>
      <c r="CDI1" s="286"/>
      <c r="CDJ1" s="286"/>
      <c r="CDK1" s="286"/>
      <c r="CDL1" s="286"/>
      <c r="CDM1" s="286"/>
      <c r="CDN1" s="286"/>
      <c r="CDO1" s="286"/>
      <c r="CDP1" s="286"/>
      <c r="CDQ1" s="286"/>
      <c r="CDR1" s="286"/>
      <c r="CDS1" s="286"/>
      <c r="CDT1" s="286"/>
      <c r="CDU1" s="286"/>
      <c r="CDV1" s="286"/>
      <c r="CDW1" s="286"/>
      <c r="CDX1" s="286"/>
      <c r="CDY1" s="286"/>
      <c r="CDZ1" s="287"/>
      <c r="CEA1" s="286"/>
      <c r="CEB1" s="286"/>
      <c r="CEC1" s="286"/>
      <c r="CED1" s="286"/>
      <c r="CEE1" s="286"/>
      <c r="CEF1" s="288"/>
      <c r="CEG1" s="288"/>
      <c r="CEH1" s="289"/>
      <c r="CEI1" s="289"/>
      <c r="CEJ1" s="289"/>
      <c r="CEK1" s="289"/>
      <c r="CEL1" s="289"/>
      <c r="CEM1" s="289"/>
      <c r="CEN1" s="289"/>
      <c r="CEO1" s="286"/>
      <c r="CEP1" s="286"/>
      <c r="CEQ1" s="286"/>
      <c r="CER1" s="286"/>
      <c r="CES1" s="286"/>
      <c r="CET1" s="286"/>
      <c r="CEU1" s="286"/>
      <c r="CEV1" s="286"/>
      <c r="CEW1" s="286"/>
      <c r="CEX1" s="286"/>
      <c r="CEY1" s="286"/>
      <c r="CEZ1" s="286"/>
      <c r="CFA1" s="286"/>
      <c r="CFB1" s="286"/>
      <c r="CFC1" s="286"/>
      <c r="CFD1" s="286"/>
      <c r="CFE1" s="286"/>
      <c r="CFF1" s="286"/>
      <c r="CFG1" s="286"/>
      <c r="CFH1" s="287"/>
      <c r="CFI1" s="286"/>
      <c r="CFJ1" s="286"/>
      <c r="CFK1" s="286"/>
      <c r="CFL1" s="286"/>
      <c r="CFM1" s="286"/>
      <c r="CFN1" s="288"/>
      <c r="CFO1" s="288"/>
      <c r="CFP1" s="289"/>
      <c r="CFQ1" s="289"/>
      <c r="CFR1" s="289"/>
      <c r="CFS1" s="289"/>
      <c r="CFT1" s="289"/>
      <c r="CFU1" s="289"/>
      <c r="CFV1" s="289"/>
      <c r="CFW1" s="286"/>
      <c r="CFX1" s="286"/>
      <c r="CFY1" s="286"/>
      <c r="CFZ1" s="286"/>
      <c r="CGA1" s="286"/>
      <c r="CGB1" s="286"/>
      <c r="CGC1" s="286"/>
      <c r="CGD1" s="286"/>
      <c r="CGE1" s="286"/>
      <c r="CGF1" s="286"/>
      <c r="CGG1" s="286"/>
      <c r="CGH1" s="286"/>
      <c r="CGI1" s="286"/>
      <c r="CGJ1" s="286"/>
      <c r="CGK1" s="286"/>
      <c r="CGL1" s="286"/>
      <c r="CGM1" s="286"/>
      <c r="CGN1" s="286"/>
      <c r="CGO1" s="286"/>
      <c r="CGP1" s="287"/>
      <c r="CGQ1" s="286"/>
      <c r="CGR1" s="286"/>
      <c r="CGS1" s="286"/>
      <c r="CGT1" s="286"/>
      <c r="CGU1" s="286"/>
      <c r="CGV1" s="288"/>
      <c r="CGW1" s="288"/>
      <c r="CGX1" s="289"/>
      <c r="CGY1" s="289"/>
      <c r="CGZ1" s="289"/>
      <c r="CHA1" s="289"/>
      <c r="CHB1" s="289"/>
      <c r="CHC1" s="289"/>
      <c r="CHD1" s="289"/>
      <c r="CHE1" s="286"/>
      <c r="CHF1" s="286"/>
      <c r="CHG1" s="286"/>
      <c r="CHH1" s="286"/>
      <c r="CHI1" s="286"/>
      <c r="CHJ1" s="286"/>
      <c r="CHK1" s="286"/>
      <c r="CHL1" s="286"/>
      <c r="CHM1" s="286"/>
      <c r="CHN1" s="286"/>
      <c r="CHO1" s="286"/>
      <c r="CHP1" s="286"/>
      <c r="CHQ1" s="286"/>
      <c r="CHR1" s="286"/>
      <c r="CHS1" s="286"/>
      <c r="CHT1" s="286"/>
      <c r="CHU1" s="286"/>
      <c r="CHV1" s="286"/>
      <c r="CHW1" s="286"/>
      <c r="CHX1" s="287"/>
      <c r="CHY1" s="286"/>
      <c r="CHZ1" s="286"/>
      <c r="CIA1" s="286"/>
      <c r="CIB1" s="286"/>
      <c r="CIC1" s="286"/>
      <c r="CID1" s="288"/>
      <c r="CIE1" s="288"/>
      <c r="CIF1" s="289"/>
      <c r="CIG1" s="289"/>
      <c r="CIH1" s="289"/>
      <c r="CII1" s="289"/>
      <c r="CIJ1" s="289"/>
      <c r="CIK1" s="289"/>
      <c r="CIL1" s="289"/>
      <c r="CIM1" s="286"/>
      <c r="CIN1" s="286"/>
      <c r="CIO1" s="286"/>
      <c r="CIP1" s="286"/>
      <c r="CIQ1" s="286"/>
      <c r="CIR1" s="286"/>
      <c r="CIS1" s="286"/>
      <c r="CIT1" s="286"/>
      <c r="CIU1" s="286"/>
      <c r="CIV1" s="286"/>
      <c r="CIW1" s="286"/>
      <c r="CIX1" s="286"/>
      <c r="CIY1" s="286"/>
      <c r="CIZ1" s="286"/>
      <c r="CJA1" s="286"/>
      <c r="CJB1" s="286"/>
      <c r="CJC1" s="286"/>
      <c r="CJD1" s="286"/>
      <c r="CJE1" s="286"/>
      <c r="CJF1" s="287"/>
      <c r="CJG1" s="286"/>
      <c r="CJH1" s="286"/>
      <c r="CJI1" s="286"/>
      <c r="CJJ1" s="286"/>
      <c r="CJK1" s="286"/>
      <c r="CJL1" s="288"/>
      <c r="CJM1" s="288"/>
      <c r="CJN1" s="289"/>
      <c r="CJO1" s="289"/>
      <c r="CJP1" s="289"/>
      <c r="CJQ1" s="289"/>
      <c r="CJR1" s="289"/>
      <c r="CJS1" s="289"/>
      <c r="CJT1" s="289"/>
      <c r="CJU1" s="286"/>
      <c r="CJV1" s="286"/>
      <c r="CJW1" s="286"/>
      <c r="CJX1" s="286"/>
      <c r="CJY1" s="286"/>
      <c r="CJZ1" s="286"/>
      <c r="CKA1" s="286"/>
      <c r="CKB1" s="286"/>
      <c r="CKC1" s="286"/>
      <c r="CKD1" s="286"/>
      <c r="CKE1" s="286"/>
      <c r="CKF1" s="286"/>
      <c r="CKG1" s="286"/>
      <c r="CKH1" s="286"/>
      <c r="CKI1" s="286"/>
      <c r="CKJ1" s="286"/>
      <c r="CKK1" s="286"/>
      <c r="CKL1" s="286"/>
      <c r="CKM1" s="286"/>
      <c r="CKN1" s="287"/>
      <c r="CKO1" s="286"/>
      <c r="CKP1" s="286"/>
      <c r="CKQ1" s="286"/>
      <c r="CKR1" s="286"/>
      <c r="CKS1" s="286"/>
      <c r="CKT1" s="288"/>
      <c r="CKU1" s="288"/>
      <c r="CKV1" s="289"/>
      <c r="CKW1" s="289"/>
      <c r="CKX1" s="289"/>
      <c r="CKY1" s="289"/>
      <c r="CKZ1" s="289"/>
      <c r="CLA1" s="289"/>
      <c r="CLB1" s="289"/>
      <c r="CLC1" s="286"/>
      <c r="CLD1" s="286"/>
      <c r="CLE1" s="286"/>
      <c r="CLF1" s="286"/>
      <c r="CLG1" s="286"/>
      <c r="CLH1" s="286"/>
      <c r="CLI1" s="286"/>
      <c r="CLJ1" s="286"/>
      <c r="CLK1" s="286"/>
      <c r="CLL1" s="286"/>
      <c r="CLM1" s="286"/>
      <c r="CLN1" s="286"/>
      <c r="CLO1" s="286"/>
      <c r="CLP1" s="286"/>
      <c r="CLQ1" s="286"/>
      <c r="CLR1" s="286"/>
      <c r="CLS1" s="286"/>
      <c r="CLT1" s="286"/>
      <c r="CLU1" s="286"/>
      <c r="CLV1" s="287"/>
      <c r="CLW1" s="286"/>
      <c r="CLX1" s="286"/>
      <c r="CLY1" s="286"/>
      <c r="CLZ1" s="286"/>
      <c r="CMA1" s="286"/>
      <c r="CMB1" s="288"/>
      <c r="CMC1" s="288"/>
      <c r="CMD1" s="289"/>
      <c r="CME1" s="289"/>
      <c r="CMF1" s="289"/>
      <c r="CMG1" s="289"/>
      <c r="CMH1" s="289"/>
      <c r="CMI1" s="289"/>
      <c r="CMJ1" s="289"/>
      <c r="CMK1" s="286"/>
      <c r="CML1" s="286"/>
      <c r="CMM1" s="286"/>
      <c r="CMN1" s="286"/>
      <c r="CMO1" s="286"/>
      <c r="CMP1" s="286"/>
      <c r="CMQ1" s="286"/>
      <c r="CMR1" s="286"/>
      <c r="CMS1" s="286"/>
      <c r="CMT1" s="286"/>
      <c r="CMU1" s="286"/>
      <c r="CMV1" s="286"/>
      <c r="CMW1" s="286"/>
      <c r="CMX1" s="286"/>
      <c r="CMY1" s="286"/>
      <c r="CMZ1" s="286"/>
      <c r="CNA1" s="286"/>
      <c r="CNB1" s="286"/>
      <c r="CNC1" s="286"/>
      <c r="CND1" s="287"/>
      <c r="CNE1" s="286"/>
      <c r="CNF1" s="286"/>
      <c r="CNG1" s="286"/>
      <c r="CNH1" s="286"/>
      <c r="CNI1" s="286"/>
      <c r="CNJ1" s="288"/>
      <c r="CNK1" s="288"/>
      <c r="CNL1" s="289"/>
      <c r="CNM1" s="289"/>
      <c r="CNN1" s="289"/>
      <c r="CNO1" s="289"/>
      <c r="CNP1" s="289"/>
      <c r="CNQ1" s="289"/>
      <c r="CNR1" s="289"/>
      <c r="CNS1" s="286"/>
      <c r="CNT1" s="286"/>
      <c r="CNU1" s="286"/>
      <c r="CNV1" s="286"/>
      <c r="CNW1" s="286"/>
      <c r="CNX1" s="286"/>
      <c r="CNY1" s="286"/>
      <c r="CNZ1" s="286"/>
      <c r="COA1" s="286"/>
      <c r="COB1" s="286"/>
      <c r="COC1" s="286"/>
      <c r="COD1" s="286"/>
      <c r="COE1" s="286"/>
      <c r="COF1" s="286"/>
      <c r="COG1" s="286"/>
      <c r="COH1" s="286"/>
      <c r="COI1" s="286"/>
      <c r="COJ1" s="286"/>
      <c r="COK1" s="286"/>
      <c r="COL1" s="287"/>
      <c r="COM1" s="286"/>
      <c r="CON1" s="286"/>
      <c r="COO1" s="286"/>
      <c r="COP1" s="286"/>
      <c r="COQ1" s="286"/>
      <c r="COR1" s="288"/>
      <c r="COS1" s="288"/>
      <c r="COT1" s="289"/>
      <c r="COU1" s="289"/>
      <c r="COV1" s="289"/>
      <c r="COW1" s="289"/>
      <c r="COX1" s="289"/>
      <c r="COY1" s="289"/>
      <c r="COZ1" s="289"/>
      <c r="CPA1" s="286"/>
      <c r="CPB1" s="286"/>
      <c r="CPC1" s="286"/>
      <c r="CPD1" s="286"/>
      <c r="CPE1" s="286"/>
      <c r="CPF1" s="286"/>
      <c r="CPG1" s="286"/>
      <c r="CPH1" s="286"/>
      <c r="CPI1" s="286"/>
      <c r="CPJ1" s="286"/>
      <c r="CPK1" s="286"/>
      <c r="CPL1" s="286"/>
      <c r="CPM1" s="286"/>
      <c r="CPN1" s="286"/>
      <c r="CPO1" s="286"/>
      <c r="CPP1" s="286"/>
      <c r="CPQ1" s="286"/>
      <c r="CPR1" s="286"/>
      <c r="CPS1" s="286"/>
      <c r="CPT1" s="287"/>
      <c r="CPU1" s="286"/>
      <c r="CPV1" s="286"/>
      <c r="CPW1" s="286"/>
      <c r="CPX1" s="286"/>
      <c r="CPY1" s="286"/>
      <c r="CPZ1" s="288"/>
      <c r="CQA1" s="288"/>
      <c r="CQB1" s="289"/>
      <c r="CQC1" s="289"/>
      <c r="CQD1" s="289"/>
      <c r="CQE1" s="289"/>
      <c r="CQF1" s="289"/>
      <c r="CQG1" s="289"/>
      <c r="CQH1" s="289"/>
      <c r="CQI1" s="286"/>
      <c r="CQJ1" s="286"/>
      <c r="CQK1" s="286"/>
      <c r="CQL1" s="286"/>
      <c r="CQM1" s="286"/>
      <c r="CQN1" s="286"/>
      <c r="CQO1" s="286"/>
      <c r="CQP1" s="286"/>
      <c r="CQQ1" s="286"/>
      <c r="CQR1" s="286"/>
      <c r="CQS1" s="286"/>
      <c r="CQT1" s="286"/>
      <c r="CQU1" s="286"/>
      <c r="CQV1" s="286"/>
      <c r="CQW1" s="286"/>
      <c r="CQX1" s="286"/>
      <c r="CQY1" s="286"/>
      <c r="CQZ1" s="286"/>
      <c r="CRA1" s="286"/>
      <c r="CRB1" s="287"/>
      <c r="CRC1" s="286"/>
      <c r="CRD1" s="286"/>
      <c r="CRE1" s="286"/>
      <c r="CRF1" s="286"/>
      <c r="CRG1" s="286"/>
      <c r="CRH1" s="288"/>
      <c r="CRI1" s="288"/>
      <c r="CRJ1" s="289"/>
      <c r="CRK1" s="289"/>
      <c r="CRL1" s="289"/>
      <c r="CRM1" s="289"/>
      <c r="CRN1" s="289"/>
      <c r="CRO1" s="289"/>
      <c r="CRP1" s="289"/>
      <c r="CRQ1" s="286"/>
      <c r="CRR1" s="286"/>
      <c r="CRS1" s="286"/>
      <c r="CRT1" s="286"/>
      <c r="CRU1" s="286"/>
      <c r="CRV1" s="286"/>
      <c r="CRW1" s="286"/>
      <c r="CRX1" s="286"/>
      <c r="CRY1" s="286"/>
      <c r="CRZ1" s="286"/>
      <c r="CSA1" s="286"/>
      <c r="CSB1" s="286"/>
      <c r="CSC1" s="286"/>
      <c r="CSD1" s="286"/>
      <c r="CSE1" s="286"/>
      <c r="CSF1" s="286"/>
      <c r="CSG1" s="286"/>
      <c r="CSH1" s="286"/>
      <c r="CSI1" s="286"/>
      <c r="CSJ1" s="287"/>
      <c r="CSK1" s="286"/>
      <c r="CSL1" s="286"/>
      <c r="CSM1" s="286"/>
      <c r="CSN1" s="286"/>
      <c r="CSO1" s="286"/>
      <c r="CSP1" s="288"/>
      <c r="CSQ1" s="288"/>
      <c r="CSR1" s="289"/>
      <c r="CSS1" s="289"/>
      <c r="CST1" s="289"/>
      <c r="CSU1" s="289"/>
      <c r="CSV1" s="289"/>
      <c r="CSW1" s="289"/>
      <c r="CSX1" s="289"/>
      <c r="CSY1" s="286"/>
      <c r="CSZ1" s="286"/>
      <c r="CTA1" s="286"/>
      <c r="CTB1" s="286"/>
      <c r="CTC1" s="286"/>
      <c r="CTD1" s="286"/>
      <c r="CTE1" s="286"/>
      <c r="CTF1" s="286"/>
      <c r="CTG1" s="286"/>
      <c r="CTH1" s="286"/>
      <c r="CTI1" s="286"/>
      <c r="CTJ1" s="286"/>
      <c r="CTK1" s="286"/>
      <c r="CTL1" s="286"/>
      <c r="CTM1" s="286"/>
      <c r="CTN1" s="286"/>
      <c r="CTO1" s="286"/>
      <c r="CTP1" s="286"/>
      <c r="CTQ1" s="286"/>
      <c r="CTR1" s="287"/>
      <c r="CTS1" s="286"/>
      <c r="CTT1" s="286"/>
      <c r="CTU1" s="286"/>
      <c r="CTV1" s="286"/>
      <c r="CTW1" s="286"/>
      <c r="CTX1" s="288"/>
      <c r="CTY1" s="288"/>
      <c r="CTZ1" s="289"/>
      <c r="CUA1" s="289"/>
      <c r="CUB1" s="289"/>
      <c r="CUC1" s="289"/>
      <c r="CUD1" s="289"/>
      <c r="CUE1" s="289"/>
      <c r="CUF1" s="289"/>
      <c r="CUG1" s="286"/>
      <c r="CUH1" s="286"/>
      <c r="CUI1" s="286"/>
      <c r="CUJ1" s="286"/>
      <c r="CUK1" s="286"/>
      <c r="CUL1" s="286"/>
      <c r="CUM1" s="286"/>
      <c r="CUN1" s="286"/>
      <c r="CUO1" s="286"/>
      <c r="CUP1" s="286"/>
      <c r="CUQ1" s="286"/>
      <c r="CUR1" s="286"/>
      <c r="CUS1" s="286"/>
      <c r="CUT1" s="286"/>
      <c r="CUU1" s="286"/>
      <c r="CUV1" s="286"/>
      <c r="CUW1" s="286"/>
      <c r="CUX1" s="286"/>
      <c r="CUY1" s="286"/>
      <c r="CUZ1" s="287"/>
      <c r="CVA1" s="286"/>
      <c r="CVB1" s="286"/>
      <c r="CVC1" s="286"/>
      <c r="CVD1" s="286"/>
      <c r="CVE1" s="286"/>
      <c r="CVF1" s="288"/>
      <c r="CVG1" s="288"/>
      <c r="CVH1" s="289"/>
      <c r="CVI1" s="289"/>
      <c r="CVJ1" s="289"/>
      <c r="CVK1" s="289"/>
      <c r="CVL1" s="289"/>
      <c r="CVM1" s="289"/>
      <c r="CVN1" s="289"/>
      <c r="CVO1" s="286"/>
      <c r="CVP1" s="286"/>
      <c r="CVQ1" s="286"/>
      <c r="CVR1" s="286"/>
      <c r="CVS1" s="286"/>
      <c r="CVT1" s="286"/>
      <c r="CVU1" s="286"/>
      <c r="CVV1" s="286"/>
      <c r="CVW1" s="286"/>
      <c r="CVX1" s="286"/>
      <c r="CVY1" s="286"/>
      <c r="CVZ1" s="286"/>
      <c r="CWA1" s="286"/>
      <c r="CWB1" s="286"/>
      <c r="CWC1" s="286"/>
      <c r="CWD1" s="286"/>
      <c r="CWE1" s="286"/>
      <c r="CWF1" s="286"/>
      <c r="CWG1" s="286"/>
      <c r="CWH1" s="287"/>
      <c r="CWI1" s="286"/>
      <c r="CWJ1" s="286"/>
      <c r="CWK1" s="286"/>
      <c r="CWL1" s="286"/>
      <c r="CWM1" s="286"/>
      <c r="CWN1" s="288"/>
      <c r="CWO1" s="288"/>
      <c r="CWP1" s="289"/>
      <c r="CWQ1" s="289"/>
      <c r="CWR1" s="289"/>
      <c r="CWS1" s="289"/>
      <c r="CWT1" s="289"/>
      <c r="CWU1" s="289"/>
      <c r="CWV1" s="289"/>
      <c r="CWW1" s="286"/>
      <c r="CWX1" s="286"/>
      <c r="CWY1" s="286"/>
      <c r="CWZ1" s="286"/>
      <c r="CXA1" s="286"/>
      <c r="CXB1" s="286"/>
      <c r="CXC1" s="286"/>
      <c r="CXD1" s="286"/>
      <c r="CXE1" s="286"/>
      <c r="CXF1" s="286"/>
      <c r="CXG1" s="286"/>
      <c r="CXH1" s="286"/>
      <c r="CXI1" s="286"/>
      <c r="CXJ1" s="286"/>
      <c r="CXK1" s="286"/>
      <c r="CXL1" s="286"/>
      <c r="CXM1" s="286"/>
      <c r="CXN1" s="286"/>
      <c r="CXO1" s="286"/>
      <c r="CXP1" s="287"/>
      <c r="CXQ1" s="286"/>
      <c r="CXR1" s="286"/>
      <c r="CXS1" s="286"/>
      <c r="CXT1" s="286"/>
      <c r="CXU1" s="286"/>
      <c r="CXV1" s="288"/>
      <c r="CXW1" s="288"/>
      <c r="CXX1" s="289"/>
      <c r="CXY1" s="289"/>
      <c r="CXZ1" s="289"/>
      <c r="CYA1" s="289"/>
      <c r="CYB1" s="289"/>
      <c r="CYC1" s="289"/>
      <c r="CYD1" s="289"/>
      <c r="CYE1" s="286"/>
      <c r="CYF1" s="286"/>
      <c r="CYG1" s="286"/>
      <c r="CYH1" s="286"/>
      <c r="CYI1" s="286"/>
      <c r="CYJ1" s="286"/>
      <c r="CYK1" s="286"/>
      <c r="CYL1" s="286"/>
      <c r="CYM1" s="286"/>
      <c r="CYN1" s="286"/>
      <c r="CYO1" s="286"/>
      <c r="CYP1" s="286"/>
      <c r="CYQ1" s="286"/>
      <c r="CYR1" s="286"/>
      <c r="CYS1" s="286"/>
      <c r="CYT1" s="286"/>
      <c r="CYU1" s="286"/>
      <c r="CYV1" s="286"/>
      <c r="CYW1" s="286"/>
      <c r="CYX1" s="287"/>
      <c r="CYY1" s="286"/>
      <c r="CYZ1" s="286"/>
      <c r="CZA1" s="286"/>
      <c r="CZB1" s="286"/>
      <c r="CZC1" s="286"/>
      <c r="CZD1" s="288"/>
      <c r="CZE1" s="288"/>
      <c r="CZF1" s="289"/>
      <c r="CZG1" s="289"/>
      <c r="CZH1" s="289"/>
      <c r="CZI1" s="289"/>
      <c r="CZJ1" s="289"/>
      <c r="CZK1" s="289"/>
      <c r="CZL1" s="289"/>
      <c r="CZM1" s="286"/>
      <c r="CZN1" s="286"/>
      <c r="CZO1" s="286"/>
      <c r="CZP1" s="286"/>
      <c r="CZQ1" s="286"/>
      <c r="CZR1" s="286"/>
      <c r="CZS1" s="286"/>
      <c r="CZT1" s="286"/>
      <c r="CZU1" s="286"/>
      <c r="CZV1" s="286"/>
      <c r="CZW1" s="286"/>
      <c r="CZX1" s="286"/>
      <c r="CZY1" s="286"/>
      <c r="CZZ1" s="286"/>
      <c r="DAA1" s="286"/>
      <c r="DAB1" s="286"/>
      <c r="DAC1" s="286"/>
      <c r="DAD1" s="286"/>
      <c r="DAE1" s="286"/>
      <c r="DAF1" s="287"/>
      <c r="DAG1" s="286"/>
      <c r="DAH1" s="286"/>
      <c r="DAI1" s="286"/>
      <c r="DAJ1" s="286"/>
      <c r="DAK1" s="286"/>
      <c r="DAL1" s="288"/>
      <c r="DAM1" s="288"/>
      <c r="DAN1" s="289"/>
      <c r="DAO1" s="289"/>
      <c r="DAP1" s="289"/>
      <c r="DAQ1" s="289"/>
      <c r="DAR1" s="289"/>
      <c r="DAS1" s="289"/>
      <c r="DAT1" s="289"/>
      <c r="DAU1" s="286"/>
      <c r="DAV1" s="286"/>
      <c r="DAW1" s="286"/>
      <c r="DAX1" s="286"/>
      <c r="DAY1" s="286"/>
      <c r="DAZ1" s="286"/>
      <c r="DBA1" s="286"/>
      <c r="DBB1" s="286"/>
      <c r="DBC1" s="286"/>
      <c r="DBD1" s="286"/>
      <c r="DBE1" s="286"/>
      <c r="DBF1" s="286"/>
      <c r="DBG1" s="286"/>
      <c r="DBH1" s="286"/>
      <c r="DBI1" s="286"/>
      <c r="DBJ1" s="286"/>
      <c r="DBK1" s="286"/>
      <c r="DBL1" s="286"/>
      <c r="DBM1" s="286"/>
      <c r="DBN1" s="287"/>
      <c r="DBO1" s="286"/>
      <c r="DBP1" s="286"/>
      <c r="DBQ1" s="286"/>
      <c r="DBR1" s="286"/>
      <c r="DBS1" s="286"/>
      <c r="DBT1" s="288"/>
      <c r="DBU1" s="288"/>
      <c r="DBV1" s="289"/>
      <c r="DBW1" s="289"/>
      <c r="DBX1" s="289"/>
      <c r="DBY1" s="289"/>
      <c r="DBZ1" s="289"/>
      <c r="DCA1" s="289"/>
      <c r="DCB1" s="289"/>
      <c r="DCC1" s="286"/>
      <c r="DCD1" s="286"/>
      <c r="DCE1" s="286"/>
      <c r="DCF1" s="286"/>
      <c r="DCG1" s="286"/>
      <c r="DCH1" s="286"/>
      <c r="DCI1" s="286"/>
      <c r="DCJ1" s="286"/>
      <c r="DCK1" s="286"/>
      <c r="DCL1" s="286"/>
      <c r="DCM1" s="286"/>
      <c r="DCN1" s="286"/>
      <c r="DCO1" s="286"/>
      <c r="DCP1" s="286"/>
      <c r="DCQ1" s="286"/>
      <c r="DCR1" s="286"/>
      <c r="DCS1" s="286"/>
      <c r="DCT1" s="286"/>
      <c r="DCU1" s="286"/>
      <c r="DCV1" s="287"/>
      <c r="DCW1" s="286"/>
      <c r="DCX1" s="286"/>
      <c r="DCY1" s="286"/>
      <c r="DCZ1" s="286"/>
      <c r="DDA1" s="286"/>
      <c r="DDB1" s="288"/>
      <c r="DDC1" s="288"/>
      <c r="DDD1" s="289"/>
      <c r="DDE1" s="289"/>
      <c r="DDF1" s="289"/>
      <c r="DDG1" s="289"/>
      <c r="DDH1" s="289"/>
      <c r="DDI1" s="289"/>
      <c r="DDJ1" s="289"/>
      <c r="DDK1" s="286"/>
      <c r="DDL1" s="286"/>
      <c r="DDM1" s="286"/>
      <c r="DDN1" s="286"/>
      <c r="DDO1" s="286"/>
      <c r="DDP1" s="286"/>
      <c r="DDQ1" s="286"/>
      <c r="DDR1" s="286"/>
      <c r="DDS1" s="286"/>
      <c r="DDT1" s="286"/>
      <c r="DDU1" s="286"/>
      <c r="DDV1" s="286"/>
      <c r="DDW1" s="286"/>
      <c r="DDX1" s="286"/>
      <c r="DDY1" s="286"/>
      <c r="DDZ1" s="286"/>
      <c r="DEA1" s="286"/>
      <c r="DEB1" s="286"/>
      <c r="DEC1" s="286"/>
      <c r="DED1" s="287"/>
      <c r="DEE1" s="286"/>
      <c r="DEF1" s="286"/>
      <c r="DEG1" s="286"/>
      <c r="DEH1" s="286"/>
      <c r="DEI1" s="286"/>
      <c r="DEJ1" s="288"/>
      <c r="DEK1" s="288"/>
      <c r="DEL1" s="289"/>
      <c r="DEM1" s="289"/>
      <c r="DEN1" s="289"/>
      <c r="DEO1" s="289"/>
      <c r="DEP1" s="289"/>
      <c r="DEQ1" s="289"/>
      <c r="DER1" s="289"/>
      <c r="DES1" s="286"/>
      <c r="DET1" s="286"/>
      <c r="DEU1" s="286"/>
      <c r="DEV1" s="286"/>
      <c r="DEW1" s="286"/>
      <c r="DEX1" s="286"/>
      <c r="DEY1" s="286"/>
      <c r="DEZ1" s="286"/>
      <c r="DFA1" s="286"/>
      <c r="DFB1" s="286"/>
      <c r="DFC1" s="286"/>
      <c r="DFD1" s="286"/>
      <c r="DFE1" s="286"/>
      <c r="DFF1" s="286"/>
      <c r="DFG1" s="286"/>
      <c r="DFH1" s="286"/>
      <c r="DFI1" s="286"/>
      <c r="DFJ1" s="286"/>
      <c r="DFK1" s="286"/>
      <c r="DFL1" s="287"/>
      <c r="DFM1" s="286"/>
      <c r="DFN1" s="286"/>
      <c r="DFO1" s="286"/>
      <c r="DFP1" s="286"/>
      <c r="DFQ1" s="286"/>
      <c r="DFR1" s="288"/>
      <c r="DFS1" s="288"/>
      <c r="DFT1" s="289"/>
      <c r="DFU1" s="289"/>
      <c r="DFV1" s="289"/>
      <c r="DFW1" s="289"/>
      <c r="DFX1" s="289"/>
      <c r="DFY1" s="289"/>
      <c r="DFZ1" s="289"/>
      <c r="DGA1" s="286"/>
      <c r="DGB1" s="286"/>
      <c r="DGC1" s="286"/>
      <c r="DGD1" s="286"/>
      <c r="DGE1" s="286"/>
      <c r="DGF1" s="286"/>
      <c r="DGG1" s="286"/>
      <c r="DGH1" s="286"/>
      <c r="DGI1" s="286"/>
      <c r="DGJ1" s="286"/>
      <c r="DGK1" s="286"/>
      <c r="DGL1" s="286"/>
      <c r="DGM1" s="286"/>
      <c r="DGN1" s="286"/>
      <c r="DGO1" s="286"/>
      <c r="DGP1" s="286"/>
      <c r="DGQ1" s="286"/>
      <c r="DGR1" s="286"/>
      <c r="DGS1" s="286"/>
      <c r="DGT1" s="287"/>
      <c r="DGU1" s="286"/>
      <c r="DGV1" s="286"/>
      <c r="DGW1" s="286"/>
      <c r="DGX1" s="286"/>
      <c r="DGY1" s="286"/>
      <c r="DGZ1" s="288"/>
      <c r="DHA1" s="288"/>
      <c r="DHB1" s="289"/>
      <c r="DHC1" s="289"/>
      <c r="DHD1" s="289"/>
      <c r="DHE1" s="289"/>
      <c r="DHF1" s="289"/>
      <c r="DHG1" s="289"/>
      <c r="DHH1" s="289"/>
      <c r="DHI1" s="286"/>
      <c r="DHJ1" s="286"/>
      <c r="DHK1" s="286"/>
      <c r="DHL1" s="286"/>
      <c r="DHM1" s="286"/>
      <c r="DHN1" s="286"/>
      <c r="DHO1" s="286"/>
      <c r="DHP1" s="286"/>
      <c r="DHQ1" s="286"/>
      <c r="DHR1" s="286"/>
      <c r="DHS1" s="286"/>
      <c r="DHT1" s="286"/>
      <c r="DHU1" s="286"/>
      <c r="DHV1" s="286"/>
      <c r="DHW1" s="286"/>
      <c r="DHX1" s="286"/>
      <c r="DHY1" s="286"/>
      <c r="DHZ1" s="286"/>
      <c r="DIA1" s="286"/>
      <c r="DIB1" s="287"/>
      <c r="DIC1" s="286"/>
      <c r="DID1" s="286"/>
      <c r="DIE1" s="286"/>
      <c r="DIF1" s="286"/>
      <c r="DIG1" s="286"/>
      <c r="DIH1" s="288"/>
      <c r="DII1" s="288"/>
      <c r="DIJ1" s="289"/>
      <c r="DIK1" s="289"/>
      <c r="DIL1" s="289"/>
      <c r="DIM1" s="289"/>
      <c r="DIN1" s="289"/>
      <c r="DIO1" s="289"/>
      <c r="DIP1" s="289"/>
      <c r="DIQ1" s="286"/>
      <c r="DIR1" s="286"/>
      <c r="DIS1" s="286"/>
      <c r="DIT1" s="286"/>
      <c r="DIU1" s="286"/>
      <c r="DIV1" s="286"/>
      <c r="DIW1" s="286"/>
      <c r="DIX1" s="286"/>
      <c r="DIY1" s="286"/>
      <c r="DIZ1" s="286"/>
      <c r="DJA1" s="286"/>
      <c r="DJB1" s="286"/>
      <c r="DJC1" s="286"/>
      <c r="DJD1" s="286"/>
      <c r="DJE1" s="286"/>
      <c r="DJF1" s="286"/>
      <c r="DJG1" s="286"/>
      <c r="DJH1" s="286"/>
      <c r="DJI1" s="286"/>
      <c r="DJJ1" s="287"/>
      <c r="DJK1" s="286"/>
      <c r="DJL1" s="286"/>
      <c r="DJM1" s="286"/>
      <c r="DJN1" s="286"/>
      <c r="DJO1" s="286"/>
      <c r="DJP1" s="288"/>
      <c r="DJQ1" s="288"/>
      <c r="DJR1" s="289"/>
      <c r="DJS1" s="289"/>
      <c r="DJT1" s="289"/>
      <c r="DJU1" s="289"/>
      <c r="DJV1" s="289"/>
      <c r="DJW1" s="289"/>
      <c r="DJX1" s="289"/>
      <c r="DJY1" s="286"/>
      <c r="DJZ1" s="286"/>
      <c r="DKA1" s="286"/>
      <c r="DKB1" s="286"/>
      <c r="DKC1" s="286"/>
      <c r="DKD1" s="286"/>
      <c r="DKE1" s="286"/>
      <c r="DKF1" s="286"/>
      <c r="DKG1" s="286"/>
      <c r="DKH1" s="286"/>
      <c r="DKI1" s="286"/>
      <c r="DKJ1" s="286"/>
      <c r="DKK1" s="286"/>
      <c r="DKL1" s="286"/>
      <c r="DKM1" s="286"/>
      <c r="DKN1" s="286"/>
      <c r="DKO1" s="286"/>
      <c r="DKP1" s="286"/>
      <c r="DKQ1" s="286"/>
      <c r="DKR1" s="287"/>
      <c r="DKS1" s="286"/>
      <c r="DKT1" s="286"/>
      <c r="DKU1" s="286"/>
      <c r="DKV1" s="286"/>
      <c r="DKW1" s="286"/>
      <c r="DKX1" s="288"/>
      <c r="DKY1" s="288"/>
      <c r="DKZ1" s="289"/>
      <c r="DLA1" s="289"/>
      <c r="DLB1" s="289"/>
      <c r="DLC1" s="289"/>
      <c r="DLD1" s="289"/>
      <c r="DLE1" s="289"/>
      <c r="DLF1" s="289"/>
      <c r="DLG1" s="286"/>
      <c r="DLH1" s="286"/>
      <c r="DLI1" s="286"/>
      <c r="DLJ1" s="286"/>
      <c r="DLK1" s="286"/>
      <c r="DLL1" s="286"/>
      <c r="DLM1" s="286"/>
      <c r="DLN1" s="286"/>
      <c r="DLO1" s="286"/>
      <c r="DLP1" s="286"/>
      <c r="DLQ1" s="286"/>
      <c r="DLR1" s="286"/>
      <c r="DLS1" s="286"/>
      <c r="DLT1" s="286"/>
      <c r="DLU1" s="286"/>
      <c r="DLV1" s="286"/>
      <c r="DLW1" s="286"/>
      <c r="DLX1" s="286"/>
      <c r="DLY1" s="286"/>
      <c r="DLZ1" s="287"/>
      <c r="DMA1" s="286"/>
      <c r="DMB1" s="286"/>
      <c r="DMC1" s="286"/>
      <c r="DMD1" s="286"/>
      <c r="DME1" s="286"/>
      <c r="DMF1" s="288"/>
      <c r="DMG1" s="288"/>
      <c r="DMH1" s="289"/>
      <c r="DMI1" s="289"/>
      <c r="DMJ1" s="289"/>
      <c r="DMK1" s="289"/>
      <c r="DML1" s="289"/>
      <c r="DMM1" s="289"/>
      <c r="DMN1" s="289"/>
      <c r="DMO1" s="286"/>
      <c r="DMP1" s="286"/>
      <c r="DMQ1" s="286"/>
      <c r="DMR1" s="286"/>
      <c r="DMS1" s="286"/>
      <c r="DMT1" s="286"/>
      <c r="DMU1" s="286"/>
      <c r="DMV1" s="286"/>
      <c r="DMW1" s="286"/>
      <c r="DMX1" s="286"/>
      <c r="DMY1" s="286"/>
      <c r="DMZ1" s="286"/>
      <c r="DNA1" s="286"/>
      <c r="DNB1" s="286"/>
      <c r="DNC1" s="286"/>
      <c r="DND1" s="286"/>
      <c r="DNE1" s="286"/>
      <c r="DNF1" s="286"/>
      <c r="DNG1" s="286"/>
      <c r="DNH1" s="287"/>
      <c r="DNI1" s="286"/>
      <c r="DNJ1" s="286"/>
      <c r="DNK1" s="286"/>
      <c r="DNL1" s="286"/>
      <c r="DNM1" s="286"/>
      <c r="DNN1" s="288"/>
      <c r="DNO1" s="288"/>
      <c r="DNP1" s="289"/>
      <c r="DNQ1" s="289"/>
      <c r="DNR1" s="289"/>
      <c r="DNS1" s="289"/>
      <c r="DNT1" s="289"/>
      <c r="DNU1" s="289"/>
      <c r="DNV1" s="289"/>
      <c r="DNW1" s="286"/>
      <c r="DNX1" s="286"/>
      <c r="DNY1" s="286"/>
      <c r="DNZ1" s="286"/>
      <c r="DOA1" s="286"/>
      <c r="DOB1" s="286"/>
      <c r="DOC1" s="286"/>
      <c r="DOD1" s="286"/>
      <c r="DOE1" s="286"/>
      <c r="DOF1" s="286"/>
      <c r="DOG1" s="286"/>
      <c r="DOH1" s="286"/>
      <c r="DOI1" s="286"/>
      <c r="DOJ1" s="286"/>
      <c r="DOK1" s="286"/>
      <c r="DOL1" s="286"/>
      <c r="DOM1" s="286"/>
      <c r="DON1" s="286"/>
      <c r="DOO1" s="286"/>
      <c r="DOP1" s="287"/>
      <c r="DOQ1" s="286"/>
      <c r="DOR1" s="286"/>
      <c r="DOS1" s="286"/>
      <c r="DOT1" s="286"/>
      <c r="DOU1" s="286"/>
      <c r="DOV1" s="288"/>
      <c r="DOW1" s="288"/>
      <c r="DOX1" s="289"/>
      <c r="DOY1" s="289"/>
      <c r="DOZ1" s="289"/>
      <c r="DPA1" s="289"/>
      <c r="DPB1" s="289"/>
      <c r="DPC1" s="289"/>
      <c r="DPD1" s="289"/>
      <c r="DPE1" s="286"/>
      <c r="DPF1" s="286"/>
      <c r="DPG1" s="286"/>
      <c r="DPH1" s="286"/>
      <c r="DPI1" s="286"/>
      <c r="DPJ1" s="286"/>
      <c r="DPK1" s="286"/>
      <c r="DPL1" s="286"/>
      <c r="DPM1" s="286"/>
      <c r="DPN1" s="286"/>
      <c r="DPO1" s="286"/>
      <c r="DPP1" s="286"/>
      <c r="DPQ1" s="286"/>
      <c r="DPR1" s="286"/>
      <c r="DPS1" s="286"/>
      <c r="DPT1" s="286"/>
      <c r="DPU1" s="286"/>
      <c r="DPV1" s="286"/>
      <c r="DPW1" s="286"/>
      <c r="DPX1" s="287"/>
      <c r="DPY1" s="286"/>
      <c r="DPZ1" s="286"/>
      <c r="DQA1" s="286"/>
      <c r="DQB1" s="286"/>
      <c r="DQC1" s="286"/>
      <c r="DQD1" s="288"/>
      <c r="DQE1" s="288"/>
      <c r="DQF1" s="289"/>
      <c r="DQG1" s="289"/>
      <c r="DQH1" s="289"/>
      <c r="DQI1" s="289"/>
      <c r="DQJ1" s="289"/>
      <c r="DQK1" s="289"/>
      <c r="DQL1" s="289"/>
      <c r="DQM1" s="286"/>
      <c r="DQN1" s="286"/>
      <c r="DQO1" s="286"/>
      <c r="DQP1" s="286"/>
      <c r="DQQ1" s="286"/>
      <c r="DQR1" s="286"/>
      <c r="DQS1" s="286"/>
      <c r="DQT1" s="286"/>
      <c r="DQU1" s="286"/>
      <c r="DQV1" s="286"/>
      <c r="DQW1" s="286"/>
      <c r="DQX1" s="286"/>
      <c r="DQY1" s="286"/>
      <c r="DQZ1" s="286"/>
      <c r="DRA1" s="286"/>
      <c r="DRB1" s="286"/>
      <c r="DRC1" s="286"/>
      <c r="DRD1" s="286"/>
      <c r="DRE1" s="286"/>
      <c r="DRF1" s="287"/>
      <c r="DRG1" s="286"/>
      <c r="DRH1" s="286"/>
      <c r="DRI1" s="286"/>
      <c r="DRJ1" s="286"/>
      <c r="DRK1" s="286"/>
      <c r="DRL1" s="288"/>
      <c r="DRM1" s="288"/>
      <c r="DRN1" s="289"/>
      <c r="DRO1" s="289"/>
      <c r="DRP1" s="289"/>
      <c r="DRQ1" s="289"/>
      <c r="DRR1" s="289"/>
      <c r="DRS1" s="289"/>
      <c r="DRT1" s="289"/>
      <c r="DRU1" s="286"/>
      <c r="DRV1" s="286"/>
      <c r="DRW1" s="286"/>
      <c r="DRX1" s="286"/>
      <c r="DRY1" s="286"/>
      <c r="DRZ1" s="286"/>
      <c r="DSA1" s="286"/>
      <c r="DSB1" s="286"/>
      <c r="DSC1" s="286"/>
      <c r="DSD1" s="286"/>
      <c r="DSE1" s="286"/>
      <c r="DSF1" s="286"/>
      <c r="DSG1" s="286"/>
      <c r="DSH1" s="286"/>
      <c r="DSI1" s="286"/>
      <c r="DSJ1" s="286"/>
      <c r="DSK1" s="286"/>
      <c r="DSL1" s="286"/>
      <c r="DSM1" s="286"/>
      <c r="DSN1" s="287"/>
      <c r="DSO1" s="286"/>
      <c r="DSP1" s="286"/>
      <c r="DSQ1" s="286"/>
      <c r="DSR1" s="286"/>
      <c r="DSS1" s="286"/>
      <c r="DST1" s="288"/>
      <c r="DSU1" s="288"/>
      <c r="DSV1" s="289"/>
      <c r="DSW1" s="289"/>
      <c r="DSX1" s="289"/>
      <c r="DSY1" s="289"/>
      <c r="DSZ1" s="289"/>
      <c r="DTA1" s="289"/>
      <c r="DTB1" s="289"/>
      <c r="DTC1" s="286"/>
      <c r="DTD1" s="286"/>
      <c r="DTE1" s="286"/>
      <c r="DTF1" s="286"/>
      <c r="DTG1" s="286"/>
      <c r="DTH1" s="286"/>
      <c r="DTI1" s="286"/>
      <c r="DTJ1" s="286"/>
      <c r="DTK1" s="286"/>
      <c r="DTL1" s="286"/>
      <c r="DTM1" s="286"/>
      <c r="DTN1" s="286"/>
      <c r="DTO1" s="286"/>
      <c r="DTP1" s="286"/>
      <c r="DTQ1" s="286"/>
      <c r="DTR1" s="286"/>
      <c r="DTS1" s="286"/>
      <c r="DTT1" s="286"/>
      <c r="DTU1" s="286"/>
      <c r="DTV1" s="287"/>
      <c r="DTW1" s="286"/>
      <c r="DTX1" s="286"/>
      <c r="DTY1" s="286"/>
      <c r="DTZ1" s="286"/>
      <c r="DUA1" s="286"/>
      <c r="DUB1" s="288"/>
      <c r="DUC1" s="288"/>
      <c r="DUD1" s="289"/>
      <c r="DUE1" s="289"/>
      <c r="DUF1" s="289"/>
      <c r="DUG1" s="289"/>
      <c r="DUH1" s="289"/>
      <c r="DUI1" s="289"/>
      <c r="DUJ1" s="289"/>
      <c r="DUK1" s="286"/>
      <c r="DUL1" s="286"/>
      <c r="DUM1" s="286"/>
      <c r="DUN1" s="286"/>
      <c r="DUO1" s="286"/>
      <c r="DUP1" s="286"/>
      <c r="DUQ1" s="286"/>
      <c r="DUR1" s="286"/>
      <c r="DUS1" s="286"/>
      <c r="DUT1" s="286"/>
      <c r="DUU1" s="286"/>
      <c r="DUV1" s="286"/>
      <c r="DUW1" s="286"/>
      <c r="DUX1" s="286"/>
      <c r="DUY1" s="286"/>
      <c r="DUZ1" s="286"/>
      <c r="DVA1" s="286"/>
      <c r="DVB1" s="286"/>
      <c r="DVC1" s="286"/>
      <c r="DVD1" s="287"/>
      <c r="DVE1" s="286"/>
      <c r="DVF1" s="286"/>
      <c r="DVG1" s="286"/>
      <c r="DVH1" s="286"/>
      <c r="DVI1" s="286"/>
      <c r="DVJ1" s="288"/>
      <c r="DVK1" s="288"/>
      <c r="DVL1" s="289"/>
      <c r="DVM1" s="289"/>
      <c r="DVN1" s="289"/>
      <c r="DVO1" s="289"/>
      <c r="DVP1" s="289"/>
      <c r="DVQ1" s="289"/>
      <c r="DVR1" s="289"/>
      <c r="DVS1" s="286"/>
      <c r="DVT1" s="286"/>
      <c r="DVU1" s="286"/>
      <c r="DVV1" s="286"/>
      <c r="DVW1" s="286"/>
      <c r="DVX1" s="286"/>
      <c r="DVY1" s="286"/>
      <c r="DVZ1" s="286"/>
      <c r="DWA1" s="286"/>
      <c r="DWB1" s="286"/>
      <c r="DWC1" s="286"/>
      <c r="DWD1" s="286"/>
      <c r="DWE1" s="286"/>
      <c r="DWF1" s="286"/>
      <c r="DWG1" s="286"/>
      <c r="DWH1" s="286"/>
      <c r="DWI1" s="286"/>
      <c r="DWJ1" s="286"/>
      <c r="DWK1" s="286"/>
      <c r="DWL1" s="287"/>
      <c r="DWM1" s="286"/>
      <c r="DWN1" s="286"/>
      <c r="DWO1" s="286"/>
      <c r="DWP1" s="286"/>
      <c r="DWQ1" s="286"/>
      <c r="DWR1" s="288"/>
      <c r="DWS1" s="288"/>
      <c r="DWT1" s="289"/>
      <c r="DWU1" s="289"/>
      <c r="DWV1" s="289"/>
      <c r="DWW1" s="289"/>
      <c r="DWX1" s="289"/>
      <c r="DWY1" s="289"/>
      <c r="DWZ1" s="289"/>
      <c r="DXA1" s="286"/>
      <c r="DXB1" s="286"/>
      <c r="DXC1" s="286"/>
      <c r="DXD1" s="286"/>
      <c r="DXE1" s="286"/>
      <c r="DXF1" s="286"/>
      <c r="DXG1" s="286"/>
      <c r="DXH1" s="286"/>
      <c r="DXI1" s="286"/>
      <c r="DXJ1" s="286"/>
      <c r="DXK1" s="286"/>
      <c r="DXL1" s="286"/>
      <c r="DXM1" s="286"/>
      <c r="DXN1" s="286"/>
      <c r="DXO1" s="286"/>
      <c r="DXP1" s="286"/>
      <c r="DXQ1" s="286"/>
      <c r="DXR1" s="286"/>
      <c r="DXS1" s="286"/>
      <c r="DXT1" s="287"/>
      <c r="DXU1" s="286"/>
      <c r="DXV1" s="286"/>
      <c r="DXW1" s="286"/>
      <c r="DXX1" s="286"/>
      <c r="DXY1" s="286"/>
      <c r="DXZ1" s="288"/>
      <c r="DYA1" s="288"/>
      <c r="DYB1" s="289"/>
      <c r="DYC1" s="289"/>
      <c r="DYD1" s="289"/>
      <c r="DYE1" s="289"/>
      <c r="DYF1" s="289"/>
      <c r="DYG1" s="289"/>
      <c r="DYH1" s="289"/>
      <c r="DYI1" s="286"/>
      <c r="DYJ1" s="286"/>
      <c r="DYK1" s="286"/>
      <c r="DYL1" s="286"/>
      <c r="DYM1" s="286"/>
      <c r="DYN1" s="286"/>
      <c r="DYO1" s="286"/>
      <c r="DYP1" s="286"/>
      <c r="DYQ1" s="286"/>
      <c r="DYR1" s="286"/>
      <c r="DYS1" s="286"/>
      <c r="DYT1" s="286"/>
      <c r="DYU1" s="286"/>
      <c r="DYV1" s="286"/>
      <c r="DYW1" s="286"/>
      <c r="DYX1" s="286"/>
      <c r="DYY1" s="286"/>
      <c r="DYZ1" s="286"/>
      <c r="DZA1" s="286"/>
      <c r="DZB1" s="287"/>
      <c r="DZC1" s="286"/>
      <c r="DZD1" s="286"/>
      <c r="DZE1" s="286"/>
      <c r="DZF1" s="286"/>
      <c r="DZG1" s="286"/>
      <c r="DZH1" s="288"/>
      <c r="DZI1" s="288"/>
      <c r="DZJ1" s="289"/>
      <c r="DZK1" s="289"/>
      <c r="DZL1" s="289"/>
      <c r="DZM1" s="289"/>
      <c r="DZN1" s="289"/>
      <c r="DZO1" s="289"/>
      <c r="DZP1" s="289"/>
      <c r="DZQ1" s="286"/>
      <c r="DZR1" s="286"/>
      <c r="DZS1" s="286"/>
      <c r="DZT1" s="286"/>
      <c r="DZU1" s="286"/>
      <c r="DZV1" s="286"/>
      <c r="DZW1" s="286"/>
      <c r="DZX1" s="286"/>
      <c r="DZY1" s="286"/>
      <c r="DZZ1" s="286"/>
      <c r="EAA1" s="286"/>
      <c r="EAB1" s="286"/>
      <c r="EAC1" s="286"/>
      <c r="EAD1" s="286"/>
      <c r="EAE1" s="286"/>
      <c r="EAF1" s="286"/>
      <c r="EAG1" s="286"/>
      <c r="EAH1" s="286"/>
      <c r="EAI1" s="286"/>
      <c r="EAJ1" s="287"/>
      <c r="EAK1" s="286"/>
      <c r="EAL1" s="286"/>
      <c r="EAM1" s="286"/>
      <c r="EAN1" s="286"/>
      <c r="EAO1" s="286"/>
      <c r="EAP1" s="288"/>
      <c r="EAQ1" s="288"/>
      <c r="EAR1" s="289"/>
      <c r="EAS1" s="289"/>
      <c r="EAT1" s="289"/>
      <c r="EAU1" s="289"/>
      <c r="EAV1" s="289"/>
      <c r="EAW1" s="289"/>
      <c r="EAX1" s="289"/>
      <c r="EAY1" s="286"/>
      <c r="EAZ1" s="286"/>
      <c r="EBA1" s="286"/>
      <c r="EBB1" s="286"/>
      <c r="EBC1" s="286"/>
      <c r="EBD1" s="286"/>
      <c r="EBE1" s="286"/>
      <c r="EBF1" s="286"/>
      <c r="EBG1" s="286"/>
      <c r="EBH1" s="286"/>
      <c r="EBI1" s="286"/>
      <c r="EBJ1" s="286"/>
      <c r="EBK1" s="286"/>
      <c r="EBL1" s="286"/>
      <c r="EBM1" s="286"/>
      <c r="EBN1" s="286"/>
      <c r="EBO1" s="286"/>
      <c r="EBP1" s="286"/>
      <c r="EBQ1" s="286"/>
      <c r="EBR1" s="287"/>
      <c r="EBS1" s="286"/>
      <c r="EBT1" s="286"/>
      <c r="EBU1" s="286"/>
      <c r="EBV1" s="286"/>
      <c r="EBW1" s="286"/>
      <c r="EBX1" s="288"/>
      <c r="EBY1" s="288"/>
      <c r="EBZ1" s="289"/>
      <c r="ECA1" s="289"/>
      <c r="ECB1" s="289"/>
      <c r="ECC1" s="289"/>
      <c r="ECD1" s="289"/>
      <c r="ECE1" s="289"/>
      <c r="ECF1" s="289"/>
      <c r="ECG1" s="286"/>
      <c r="ECH1" s="286"/>
      <c r="ECI1" s="286"/>
      <c r="ECJ1" s="286"/>
      <c r="ECK1" s="286"/>
      <c r="ECL1" s="286"/>
      <c r="ECM1" s="286"/>
      <c r="ECN1" s="286"/>
      <c r="ECO1" s="286"/>
      <c r="ECP1" s="286"/>
      <c r="ECQ1" s="286"/>
      <c r="ECR1" s="286"/>
      <c r="ECS1" s="286"/>
      <c r="ECT1" s="286"/>
      <c r="ECU1" s="286"/>
      <c r="ECV1" s="286"/>
      <c r="ECW1" s="286"/>
      <c r="ECX1" s="286"/>
      <c r="ECY1" s="286"/>
      <c r="ECZ1" s="287"/>
      <c r="EDA1" s="286"/>
      <c r="EDB1" s="286"/>
      <c r="EDC1" s="286"/>
      <c r="EDD1" s="286"/>
      <c r="EDE1" s="286"/>
      <c r="EDF1" s="288"/>
      <c r="EDG1" s="288"/>
      <c r="EDH1" s="289"/>
      <c r="EDI1" s="289"/>
      <c r="EDJ1" s="289"/>
      <c r="EDK1" s="289"/>
      <c r="EDL1" s="289"/>
      <c r="EDM1" s="289"/>
      <c r="EDN1" s="289"/>
      <c r="EDO1" s="286"/>
      <c r="EDP1" s="286"/>
      <c r="EDQ1" s="286"/>
      <c r="EDR1" s="286"/>
      <c r="EDS1" s="286"/>
      <c r="EDT1" s="286"/>
      <c r="EDU1" s="286"/>
      <c r="EDV1" s="286"/>
      <c r="EDW1" s="286"/>
      <c r="EDX1" s="286"/>
      <c r="EDY1" s="286"/>
      <c r="EDZ1" s="286"/>
      <c r="EEA1" s="286"/>
      <c r="EEB1" s="286"/>
      <c r="EEC1" s="286"/>
      <c r="EED1" s="286"/>
      <c r="EEE1" s="286"/>
      <c r="EEF1" s="286"/>
      <c r="EEG1" s="286"/>
      <c r="EEH1" s="287"/>
      <c r="EEI1" s="286"/>
      <c r="EEJ1" s="286"/>
      <c r="EEK1" s="286"/>
      <c r="EEL1" s="286"/>
      <c r="EEM1" s="286"/>
      <c r="EEN1" s="288"/>
      <c r="EEO1" s="288"/>
      <c r="EEP1" s="289"/>
      <c r="EEQ1" s="289"/>
      <c r="EER1" s="289"/>
      <c r="EES1" s="289"/>
      <c r="EET1" s="289"/>
      <c r="EEU1" s="289"/>
      <c r="EEV1" s="289"/>
      <c r="EEW1" s="286"/>
      <c r="EEX1" s="286"/>
      <c r="EEY1" s="286"/>
      <c r="EEZ1" s="286"/>
      <c r="EFA1" s="286"/>
      <c r="EFB1" s="286"/>
      <c r="EFC1" s="286"/>
      <c r="EFD1" s="286"/>
      <c r="EFE1" s="286"/>
      <c r="EFF1" s="286"/>
      <c r="EFG1" s="286"/>
      <c r="EFH1" s="286"/>
      <c r="EFI1" s="286"/>
      <c r="EFJ1" s="286"/>
      <c r="EFK1" s="286"/>
      <c r="EFL1" s="286"/>
      <c r="EFM1" s="286"/>
      <c r="EFN1" s="286"/>
      <c r="EFO1" s="286"/>
      <c r="EFP1" s="287"/>
      <c r="EFQ1" s="286"/>
      <c r="EFR1" s="286"/>
      <c r="EFS1" s="286"/>
      <c r="EFT1" s="286"/>
      <c r="EFU1" s="286"/>
      <c r="EFV1" s="288"/>
      <c r="EFW1" s="288"/>
      <c r="EFX1" s="289"/>
      <c r="EFY1" s="289"/>
      <c r="EFZ1" s="289"/>
      <c r="EGA1" s="289"/>
      <c r="EGB1" s="289"/>
      <c r="EGC1" s="289"/>
      <c r="EGD1" s="289"/>
      <c r="EGE1" s="286"/>
      <c r="EGF1" s="286"/>
      <c r="EGG1" s="286"/>
      <c r="EGH1" s="286"/>
      <c r="EGI1" s="286"/>
      <c r="EGJ1" s="286"/>
      <c r="EGK1" s="286"/>
      <c r="EGL1" s="286"/>
      <c r="EGM1" s="286"/>
      <c r="EGN1" s="286"/>
      <c r="EGO1" s="286"/>
      <c r="EGP1" s="286"/>
      <c r="EGQ1" s="286"/>
      <c r="EGR1" s="286"/>
      <c r="EGS1" s="286"/>
      <c r="EGT1" s="286"/>
      <c r="EGU1" s="286"/>
      <c r="EGV1" s="286"/>
      <c r="EGW1" s="286"/>
      <c r="EGX1" s="287"/>
      <c r="EGY1" s="286"/>
      <c r="EGZ1" s="286"/>
      <c r="EHA1" s="286"/>
      <c r="EHB1" s="286"/>
      <c r="EHC1" s="286"/>
      <c r="EHD1" s="288"/>
      <c r="EHE1" s="288"/>
      <c r="EHF1" s="289"/>
      <c r="EHG1" s="289"/>
      <c r="EHH1" s="289"/>
      <c r="EHI1" s="289"/>
      <c r="EHJ1" s="289"/>
      <c r="EHK1" s="289"/>
      <c r="EHL1" s="289"/>
      <c r="EHM1" s="286"/>
      <c r="EHN1" s="286"/>
      <c r="EHO1" s="286"/>
      <c r="EHP1" s="286"/>
      <c r="EHQ1" s="286"/>
      <c r="EHR1" s="286"/>
      <c r="EHS1" s="286"/>
      <c r="EHT1" s="286"/>
      <c r="EHU1" s="286"/>
      <c r="EHV1" s="286"/>
      <c r="EHW1" s="286"/>
      <c r="EHX1" s="286"/>
      <c r="EHY1" s="286"/>
      <c r="EHZ1" s="286"/>
      <c r="EIA1" s="286"/>
      <c r="EIB1" s="286"/>
      <c r="EIC1" s="286"/>
      <c r="EID1" s="286"/>
      <c r="EIE1" s="286"/>
      <c r="EIF1" s="287"/>
      <c r="EIG1" s="286"/>
      <c r="EIH1" s="286"/>
      <c r="EII1" s="286"/>
      <c r="EIJ1" s="286"/>
      <c r="EIK1" s="286"/>
      <c r="EIL1" s="288"/>
      <c r="EIM1" s="288"/>
      <c r="EIN1" s="289"/>
      <c r="EIO1" s="289"/>
      <c r="EIP1" s="289"/>
      <c r="EIQ1" s="289"/>
      <c r="EIR1" s="289"/>
      <c r="EIS1" s="289"/>
      <c r="EIT1" s="289"/>
      <c r="EIU1" s="286"/>
      <c r="EIV1" s="286"/>
      <c r="EIW1" s="286"/>
      <c r="EIX1" s="286"/>
      <c r="EIY1" s="286"/>
      <c r="EIZ1" s="286"/>
      <c r="EJA1" s="286"/>
      <c r="EJB1" s="286"/>
      <c r="EJC1" s="286"/>
      <c r="EJD1" s="286"/>
      <c r="EJE1" s="286"/>
      <c r="EJF1" s="286"/>
      <c r="EJG1" s="286"/>
      <c r="EJH1" s="286"/>
      <c r="EJI1" s="286"/>
      <c r="EJJ1" s="286"/>
      <c r="EJK1" s="286"/>
      <c r="EJL1" s="286"/>
      <c r="EJM1" s="286"/>
      <c r="EJN1" s="287"/>
      <c r="EJO1" s="286"/>
      <c r="EJP1" s="286"/>
      <c r="EJQ1" s="286"/>
      <c r="EJR1" s="286"/>
      <c r="EJS1" s="286"/>
      <c r="EJT1" s="288"/>
      <c r="EJU1" s="288"/>
      <c r="EJV1" s="289"/>
      <c r="EJW1" s="289"/>
      <c r="EJX1" s="289"/>
      <c r="EJY1" s="289"/>
      <c r="EJZ1" s="289"/>
      <c r="EKA1" s="289"/>
      <c r="EKB1" s="289"/>
      <c r="EKC1" s="286"/>
      <c r="EKD1" s="286"/>
      <c r="EKE1" s="286"/>
      <c r="EKF1" s="286"/>
      <c r="EKG1" s="286"/>
      <c r="EKH1" s="286"/>
      <c r="EKI1" s="286"/>
      <c r="EKJ1" s="286"/>
      <c r="EKK1" s="286"/>
      <c r="EKL1" s="286"/>
      <c r="EKM1" s="286"/>
      <c r="EKN1" s="286"/>
      <c r="EKO1" s="286"/>
      <c r="EKP1" s="286"/>
      <c r="EKQ1" s="286"/>
      <c r="EKR1" s="286"/>
      <c r="EKS1" s="286"/>
      <c r="EKT1" s="286"/>
      <c r="EKU1" s="286"/>
      <c r="EKV1" s="287"/>
      <c r="EKW1" s="286"/>
      <c r="EKX1" s="286"/>
      <c r="EKY1" s="286"/>
      <c r="EKZ1" s="286"/>
      <c r="ELA1" s="286"/>
      <c r="ELB1" s="288"/>
      <c r="ELC1" s="288"/>
      <c r="ELD1" s="289"/>
      <c r="ELE1" s="289"/>
      <c r="ELF1" s="289"/>
      <c r="ELG1" s="289"/>
      <c r="ELH1" s="289"/>
      <c r="ELI1" s="289"/>
      <c r="ELJ1" s="289"/>
      <c r="ELK1" s="286"/>
      <c r="ELL1" s="286"/>
      <c r="ELM1" s="286"/>
      <c r="ELN1" s="286"/>
      <c r="ELO1" s="286"/>
      <c r="ELP1" s="286"/>
      <c r="ELQ1" s="286"/>
      <c r="ELR1" s="286"/>
      <c r="ELS1" s="286"/>
      <c r="ELT1" s="286"/>
      <c r="ELU1" s="286"/>
      <c r="ELV1" s="286"/>
      <c r="ELW1" s="286"/>
      <c r="ELX1" s="286"/>
      <c r="ELY1" s="286"/>
      <c r="ELZ1" s="286"/>
      <c r="EMA1" s="286"/>
      <c r="EMB1" s="286"/>
      <c r="EMC1" s="286"/>
      <c r="EMD1" s="287"/>
      <c r="EME1" s="286"/>
      <c r="EMF1" s="286"/>
      <c r="EMG1" s="286"/>
      <c r="EMH1" s="286"/>
      <c r="EMI1" s="286"/>
      <c r="EMJ1" s="288"/>
      <c r="EMK1" s="288"/>
      <c r="EML1" s="289"/>
      <c r="EMM1" s="289"/>
      <c r="EMN1" s="289"/>
      <c r="EMO1" s="289"/>
      <c r="EMP1" s="289"/>
      <c r="EMQ1" s="289"/>
      <c r="EMR1" s="289"/>
      <c r="EMS1" s="286"/>
      <c r="EMT1" s="286"/>
      <c r="EMU1" s="286"/>
      <c r="EMV1" s="286"/>
      <c r="EMW1" s="286"/>
      <c r="EMX1" s="286"/>
      <c r="EMY1" s="286"/>
      <c r="EMZ1" s="286"/>
      <c r="ENA1" s="286"/>
      <c r="ENB1" s="286"/>
      <c r="ENC1" s="286"/>
      <c r="END1" s="286"/>
      <c r="ENE1" s="286"/>
      <c r="ENF1" s="286"/>
      <c r="ENG1" s="286"/>
      <c r="ENH1" s="286"/>
      <c r="ENI1" s="286"/>
      <c r="ENJ1" s="286"/>
      <c r="ENK1" s="286"/>
      <c r="ENL1" s="287"/>
      <c r="ENM1" s="286"/>
      <c r="ENN1" s="286"/>
      <c r="ENO1" s="286"/>
      <c r="ENP1" s="286"/>
      <c r="ENQ1" s="286"/>
      <c r="ENR1" s="288"/>
      <c r="ENS1" s="288"/>
      <c r="ENT1" s="289"/>
      <c r="ENU1" s="289"/>
      <c r="ENV1" s="289"/>
      <c r="ENW1" s="289"/>
      <c r="ENX1" s="289"/>
      <c r="ENY1" s="289"/>
      <c r="ENZ1" s="289"/>
      <c r="EOA1" s="286"/>
      <c r="EOB1" s="286"/>
      <c r="EOC1" s="286"/>
      <c r="EOD1" s="286"/>
      <c r="EOE1" s="286"/>
      <c r="EOF1" s="286"/>
      <c r="EOG1" s="286"/>
      <c r="EOH1" s="286"/>
      <c r="EOI1" s="286"/>
      <c r="EOJ1" s="286"/>
      <c r="EOK1" s="286"/>
      <c r="EOL1" s="286"/>
      <c r="EOM1" s="286"/>
      <c r="EON1" s="286"/>
      <c r="EOO1" s="286"/>
      <c r="EOP1" s="286"/>
      <c r="EOQ1" s="286"/>
      <c r="EOR1" s="286"/>
      <c r="EOS1" s="286"/>
      <c r="EOT1" s="287"/>
      <c r="EOU1" s="286"/>
      <c r="EOV1" s="286"/>
      <c r="EOW1" s="286"/>
      <c r="EOX1" s="286"/>
      <c r="EOY1" s="286"/>
      <c r="EOZ1" s="288"/>
      <c r="EPA1" s="288"/>
      <c r="EPB1" s="289"/>
      <c r="EPC1" s="289"/>
      <c r="EPD1" s="289"/>
      <c r="EPE1" s="289"/>
      <c r="EPF1" s="289"/>
      <c r="EPG1" s="289"/>
      <c r="EPH1" s="289"/>
      <c r="EPI1" s="286"/>
      <c r="EPJ1" s="286"/>
      <c r="EPK1" s="286"/>
      <c r="EPL1" s="286"/>
      <c r="EPM1" s="286"/>
      <c r="EPN1" s="286"/>
      <c r="EPO1" s="286"/>
      <c r="EPP1" s="286"/>
      <c r="EPQ1" s="286"/>
      <c r="EPR1" s="286"/>
      <c r="EPS1" s="286"/>
      <c r="EPT1" s="286"/>
      <c r="EPU1" s="286"/>
      <c r="EPV1" s="286"/>
      <c r="EPW1" s="286"/>
      <c r="EPX1" s="286"/>
      <c r="EPY1" s="286"/>
      <c r="EPZ1" s="286"/>
      <c r="EQA1" s="286"/>
      <c r="EQB1" s="287"/>
      <c r="EQC1" s="286"/>
      <c r="EQD1" s="286"/>
      <c r="EQE1" s="286"/>
      <c r="EQF1" s="286"/>
      <c r="EQG1" s="286"/>
      <c r="EQH1" s="288"/>
      <c r="EQI1" s="288"/>
      <c r="EQJ1" s="289"/>
      <c r="EQK1" s="289"/>
      <c r="EQL1" s="289"/>
      <c r="EQM1" s="289"/>
      <c r="EQN1" s="289"/>
      <c r="EQO1" s="289"/>
      <c r="EQP1" s="289"/>
      <c r="EQQ1" s="286"/>
      <c r="EQR1" s="286"/>
      <c r="EQS1" s="286"/>
      <c r="EQT1" s="286"/>
      <c r="EQU1" s="286"/>
      <c r="EQV1" s="286"/>
      <c r="EQW1" s="286"/>
      <c r="EQX1" s="286"/>
      <c r="EQY1" s="286"/>
      <c r="EQZ1" s="286"/>
      <c r="ERA1" s="286"/>
      <c r="ERB1" s="286"/>
      <c r="ERC1" s="286"/>
      <c r="ERD1" s="286"/>
      <c r="ERE1" s="286"/>
      <c r="ERF1" s="286"/>
      <c r="ERG1" s="286"/>
      <c r="ERH1" s="286"/>
      <c r="ERI1" s="286"/>
      <c r="ERJ1" s="287"/>
      <c r="ERK1" s="286"/>
      <c r="ERL1" s="286"/>
      <c r="ERM1" s="286"/>
      <c r="ERN1" s="286"/>
      <c r="ERO1" s="286"/>
      <c r="ERP1" s="288"/>
      <c r="ERQ1" s="288"/>
      <c r="ERR1" s="289"/>
      <c r="ERS1" s="289"/>
      <c r="ERT1" s="289"/>
      <c r="ERU1" s="289"/>
      <c r="ERV1" s="289"/>
      <c r="ERW1" s="289"/>
      <c r="ERX1" s="289"/>
      <c r="ERY1" s="286"/>
      <c r="ERZ1" s="286"/>
      <c r="ESA1" s="286"/>
      <c r="ESB1" s="286"/>
      <c r="ESC1" s="286"/>
      <c r="ESD1" s="286"/>
      <c r="ESE1" s="286"/>
      <c r="ESF1" s="286"/>
      <c r="ESG1" s="286"/>
      <c r="ESH1" s="286"/>
      <c r="ESI1" s="286"/>
      <c r="ESJ1" s="286"/>
      <c r="ESK1" s="286"/>
      <c r="ESL1" s="286"/>
      <c r="ESM1" s="286"/>
      <c r="ESN1" s="286"/>
      <c r="ESO1" s="286"/>
      <c r="ESP1" s="286"/>
      <c r="ESQ1" s="286"/>
      <c r="ESR1" s="287"/>
      <c r="ESS1" s="286"/>
      <c r="EST1" s="286"/>
      <c r="ESU1" s="286"/>
      <c r="ESV1" s="286"/>
      <c r="ESW1" s="286"/>
      <c r="ESX1" s="288"/>
      <c r="ESY1" s="288"/>
      <c r="ESZ1" s="289"/>
      <c r="ETA1" s="289"/>
      <c r="ETB1" s="289"/>
      <c r="ETC1" s="289"/>
      <c r="ETD1" s="289"/>
      <c r="ETE1" s="289"/>
      <c r="ETF1" s="289"/>
      <c r="ETG1" s="286"/>
      <c r="ETH1" s="286"/>
      <c r="ETI1" s="286"/>
      <c r="ETJ1" s="286"/>
      <c r="ETK1" s="286"/>
      <c r="ETL1" s="286"/>
      <c r="ETM1" s="286"/>
      <c r="ETN1" s="286"/>
      <c r="ETO1" s="286"/>
      <c r="ETP1" s="286"/>
      <c r="ETQ1" s="286"/>
      <c r="ETR1" s="286"/>
      <c r="ETS1" s="286"/>
      <c r="ETT1" s="286"/>
      <c r="ETU1" s="286"/>
      <c r="ETV1" s="286"/>
      <c r="ETW1" s="286"/>
      <c r="ETX1" s="286"/>
      <c r="ETY1" s="286"/>
      <c r="ETZ1" s="287"/>
      <c r="EUA1" s="286"/>
      <c r="EUB1" s="286"/>
      <c r="EUC1" s="286"/>
      <c r="EUD1" s="286"/>
      <c r="EUE1" s="286"/>
      <c r="EUF1" s="288"/>
      <c r="EUG1" s="288"/>
      <c r="EUH1" s="289"/>
      <c r="EUI1" s="289"/>
      <c r="EUJ1" s="289"/>
      <c r="EUK1" s="289"/>
      <c r="EUL1" s="289"/>
      <c r="EUM1" s="289"/>
      <c r="EUN1" s="289"/>
      <c r="EUO1" s="286"/>
      <c r="EUP1" s="286"/>
      <c r="EUQ1" s="286"/>
      <c r="EUR1" s="286"/>
      <c r="EUS1" s="286"/>
      <c r="EUT1" s="286"/>
      <c r="EUU1" s="286"/>
      <c r="EUV1" s="286"/>
      <c r="EUW1" s="286"/>
      <c r="EUX1" s="286"/>
      <c r="EUY1" s="286"/>
      <c r="EUZ1" s="286"/>
      <c r="EVA1" s="286"/>
      <c r="EVB1" s="286"/>
      <c r="EVC1" s="286"/>
      <c r="EVD1" s="286"/>
      <c r="EVE1" s="286"/>
      <c r="EVF1" s="286"/>
      <c r="EVG1" s="286"/>
      <c r="EVH1" s="287"/>
      <c r="EVI1" s="286"/>
      <c r="EVJ1" s="286"/>
      <c r="EVK1" s="286"/>
      <c r="EVL1" s="286"/>
      <c r="EVM1" s="286"/>
      <c r="EVN1" s="288"/>
      <c r="EVO1" s="288"/>
      <c r="EVP1" s="289"/>
      <c r="EVQ1" s="289"/>
      <c r="EVR1" s="289"/>
      <c r="EVS1" s="289"/>
      <c r="EVT1" s="289"/>
      <c r="EVU1" s="289"/>
      <c r="EVV1" s="289"/>
      <c r="EVW1" s="286"/>
      <c r="EVX1" s="286"/>
      <c r="EVY1" s="286"/>
      <c r="EVZ1" s="286"/>
      <c r="EWA1" s="286"/>
      <c r="EWB1" s="286"/>
      <c r="EWC1" s="286"/>
      <c r="EWD1" s="286"/>
      <c r="EWE1" s="286"/>
      <c r="EWF1" s="286"/>
      <c r="EWG1" s="286"/>
      <c r="EWH1" s="286"/>
      <c r="EWI1" s="286"/>
      <c r="EWJ1" s="286"/>
      <c r="EWK1" s="286"/>
      <c r="EWL1" s="286"/>
      <c r="EWM1" s="286"/>
      <c r="EWN1" s="286"/>
      <c r="EWO1" s="286"/>
      <c r="EWP1" s="287"/>
      <c r="EWQ1" s="286"/>
      <c r="EWR1" s="286"/>
      <c r="EWS1" s="286"/>
      <c r="EWT1" s="286"/>
      <c r="EWU1" s="286"/>
      <c r="EWV1" s="288"/>
      <c r="EWW1" s="288"/>
      <c r="EWX1" s="289"/>
      <c r="EWY1" s="289"/>
      <c r="EWZ1" s="289"/>
      <c r="EXA1" s="289"/>
      <c r="EXB1" s="289"/>
      <c r="EXC1" s="289"/>
      <c r="EXD1" s="289"/>
      <c r="EXE1" s="286"/>
      <c r="EXF1" s="286"/>
      <c r="EXG1" s="286"/>
      <c r="EXH1" s="286"/>
      <c r="EXI1" s="286"/>
      <c r="EXJ1" s="286"/>
      <c r="EXK1" s="286"/>
      <c r="EXL1" s="286"/>
      <c r="EXM1" s="286"/>
      <c r="EXN1" s="286"/>
      <c r="EXO1" s="286"/>
      <c r="EXP1" s="286"/>
      <c r="EXQ1" s="286"/>
      <c r="EXR1" s="286"/>
      <c r="EXS1" s="286"/>
      <c r="EXT1" s="286"/>
      <c r="EXU1" s="286"/>
      <c r="EXV1" s="286"/>
      <c r="EXW1" s="286"/>
      <c r="EXX1" s="287"/>
      <c r="EXY1" s="286"/>
      <c r="EXZ1" s="286"/>
      <c r="EYA1" s="286"/>
      <c r="EYB1" s="286"/>
      <c r="EYC1" s="286"/>
      <c r="EYD1" s="288"/>
      <c r="EYE1" s="288"/>
      <c r="EYF1" s="289"/>
      <c r="EYG1" s="289"/>
      <c r="EYH1" s="289"/>
      <c r="EYI1" s="289"/>
      <c r="EYJ1" s="289"/>
      <c r="EYK1" s="289"/>
      <c r="EYL1" s="289"/>
      <c r="EYM1" s="286"/>
      <c r="EYN1" s="286"/>
      <c r="EYO1" s="286"/>
      <c r="EYP1" s="286"/>
      <c r="EYQ1" s="286"/>
      <c r="EYR1" s="286"/>
      <c r="EYS1" s="286"/>
      <c r="EYT1" s="286"/>
      <c r="EYU1" s="286"/>
      <c r="EYV1" s="286"/>
      <c r="EYW1" s="286"/>
      <c r="EYX1" s="286"/>
      <c r="EYY1" s="286"/>
      <c r="EYZ1" s="286"/>
      <c r="EZA1" s="286"/>
      <c r="EZB1" s="286"/>
      <c r="EZC1" s="286"/>
      <c r="EZD1" s="286"/>
      <c r="EZE1" s="286"/>
      <c r="EZF1" s="287"/>
      <c r="EZG1" s="286"/>
      <c r="EZH1" s="286"/>
      <c r="EZI1" s="286"/>
      <c r="EZJ1" s="286"/>
      <c r="EZK1" s="286"/>
      <c r="EZL1" s="288"/>
      <c r="EZM1" s="288"/>
      <c r="EZN1" s="289"/>
      <c r="EZO1" s="289"/>
      <c r="EZP1" s="289"/>
      <c r="EZQ1" s="289"/>
      <c r="EZR1" s="289"/>
      <c r="EZS1" s="289"/>
      <c r="EZT1" s="289"/>
      <c r="EZU1" s="286"/>
      <c r="EZV1" s="286"/>
      <c r="EZW1" s="286"/>
      <c r="EZX1" s="286"/>
      <c r="EZY1" s="286"/>
      <c r="EZZ1" s="286"/>
      <c r="FAA1" s="286"/>
      <c r="FAB1" s="286"/>
      <c r="FAC1" s="286"/>
      <c r="FAD1" s="286"/>
      <c r="FAE1" s="286"/>
      <c r="FAF1" s="286"/>
      <c r="FAG1" s="286"/>
      <c r="FAH1" s="286"/>
      <c r="FAI1" s="286"/>
      <c r="FAJ1" s="286"/>
      <c r="FAK1" s="286"/>
      <c r="FAL1" s="286"/>
      <c r="FAM1" s="286"/>
      <c r="FAN1" s="287"/>
      <c r="FAO1" s="286"/>
      <c r="FAP1" s="286"/>
      <c r="FAQ1" s="286"/>
      <c r="FAR1" s="286"/>
      <c r="FAS1" s="286"/>
      <c r="FAT1" s="288"/>
      <c r="FAU1" s="288"/>
      <c r="FAV1" s="289"/>
      <c r="FAW1" s="289"/>
      <c r="FAX1" s="289"/>
      <c r="FAY1" s="289"/>
      <c r="FAZ1" s="289"/>
      <c r="FBA1" s="289"/>
      <c r="FBB1" s="289"/>
      <c r="FBC1" s="286"/>
      <c r="FBD1" s="286"/>
      <c r="FBE1" s="286"/>
      <c r="FBF1" s="286"/>
      <c r="FBG1" s="286"/>
      <c r="FBH1" s="286"/>
      <c r="FBI1" s="286"/>
      <c r="FBJ1" s="286"/>
      <c r="FBK1" s="286"/>
      <c r="FBL1" s="286"/>
      <c r="FBM1" s="286"/>
      <c r="FBN1" s="286"/>
      <c r="FBO1" s="286"/>
      <c r="FBP1" s="286"/>
      <c r="FBQ1" s="286"/>
      <c r="FBR1" s="286"/>
      <c r="FBS1" s="286"/>
      <c r="FBT1" s="286"/>
      <c r="FBU1" s="286"/>
      <c r="FBV1" s="287"/>
      <c r="FBW1" s="286"/>
      <c r="FBX1" s="286"/>
      <c r="FBY1" s="286"/>
      <c r="FBZ1" s="286"/>
      <c r="FCA1" s="286"/>
      <c r="FCB1" s="288"/>
      <c r="FCC1" s="288"/>
      <c r="FCD1" s="289"/>
      <c r="FCE1" s="289"/>
      <c r="FCF1" s="289"/>
      <c r="FCG1" s="289"/>
      <c r="FCH1" s="289"/>
      <c r="FCI1" s="289"/>
      <c r="FCJ1" s="289"/>
      <c r="FCK1" s="286"/>
      <c r="FCL1" s="286"/>
      <c r="FCM1" s="286"/>
      <c r="FCN1" s="286"/>
      <c r="FCO1" s="286"/>
      <c r="FCP1" s="286"/>
      <c r="FCQ1" s="286"/>
      <c r="FCR1" s="286"/>
      <c r="FCS1" s="286"/>
      <c r="FCT1" s="286"/>
      <c r="FCU1" s="286"/>
      <c r="FCV1" s="286"/>
      <c r="FCW1" s="286"/>
      <c r="FCX1" s="286"/>
      <c r="FCY1" s="286"/>
      <c r="FCZ1" s="286"/>
      <c r="FDA1" s="286"/>
      <c r="FDB1" s="286"/>
      <c r="FDC1" s="286"/>
      <c r="FDD1" s="287"/>
      <c r="FDE1" s="286"/>
      <c r="FDF1" s="286"/>
      <c r="FDG1" s="286"/>
      <c r="FDH1" s="286"/>
      <c r="FDI1" s="286"/>
      <c r="FDJ1" s="288"/>
      <c r="FDK1" s="288"/>
      <c r="FDL1" s="289"/>
      <c r="FDM1" s="289"/>
      <c r="FDN1" s="289"/>
      <c r="FDO1" s="289"/>
      <c r="FDP1" s="289"/>
      <c r="FDQ1" s="289"/>
      <c r="FDR1" s="289"/>
      <c r="FDS1" s="286"/>
      <c r="FDT1" s="286"/>
      <c r="FDU1" s="286"/>
      <c r="FDV1" s="286"/>
      <c r="FDW1" s="286"/>
      <c r="FDX1" s="286"/>
      <c r="FDY1" s="286"/>
      <c r="FDZ1" s="286"/>
      <c r="FEA1" s="286"/>
      <c r="FEB1" s="286"/>
      <c r="FEC1" s="286"/>
      <c r="FED1" s="286"/>
      <c r="FEE1" s="286"/>
      <c r="FEF1" s="286"/>
      <c r="FEG1" s="286"/>
      <c r="FEH1" s="286"/>
      <c r="FEI1" s="286"/>
      <c r="FEJ1" s="286"/>
      <c r="FEK1" s="286"/>
      <c r="FEL1" s="287"/>
      <c r="FEM1" s="286"/>
      <c r="FEN1" s="286"/>
      <c r="FEO1" s="286"/>
      <c r="FEP1" s="286"/>
      <c r="FEQ1" s="286"/>
      <c r="FER1" s="288"/>
      <c r="FES1" s="288"/>
      <c r="FET1" s="289"/>
      <c r="FEU1" s="289"/>
      <c r="FEV1" s="289"/>
      <c r="FEW1" s="289"/>
      <c r="FEX1" s="289"/>
      <c r="FEY1" s="289"/>
      <c r="FEZ1" s="289"/>
      <c r="FFA1" s="286"/>
      <c r="FFB1" s="286"/>
      <c r="FFC1" s="286"/>
      <c r="FFD1" s="286"/>
      <c r="FFE1" s="286"/>
      <c r="FFF1" s="286"/>
      <c r="FFG1" s="286"/>
      <c r="FFH1" s="286"/>
      <c r="FFI1" s="286"/>
      <c r="FFJ1" s="286"/>
      <c r="FFK1" s="286"/>
      <c r="FFL1" s="286"/>
      <c r="FFM1" s="286"/>
      <c r="FFN1" s="286"/>
      <c r="FFO1" s="286"/>
      <c r="FFP1" s="286"/>
      <c r="FFQ1" s="286"/>
      <c r="FFR1" s="286"/>
      <c r="FFS1" s="286"/>
      <c r="FFT1" s="287"/>
      <c r="FFU1" s="286"/>
      <c r="FFV1" s="286"/>
      <c r="FFW1" s="286"/>
      <c r="FFX1" s="286"/>
      <c r="FFY1" s="286"/>
      <c r="FFZ1" s="288"/>
      <c r="FGA1" s="288"/>
      <c r="FGB1" s="289"/>
      <c r="FGC1" s="289"/>
      <c r="FGD1" s="289"/>
      <c r="FGE1" s="289"/>
      <c r="FGF1" s="289"/>
      <c r="FGG1" s="289"/>
      <c r="FGH1" s="289"/>
      <c r="FGI1" s="286"/>
      <c r="FGJ1" s="286"/>
      <c r="FGK1" s="286"/>
      <c r="FGL1" s="286"/>
      <c r="FGM1" s="286"/>
      <c r="FGN1" s="286"/>
      <c r="FGO1" s="286"/>
      <c r="FGP1" s="286"/>
      <c r="FGQ1" s="286"/>
      <c r="FGR1" s="286"/>
      <c r="FGS1" s="286"/>
      <c r="FGT1" s="286"/>
      <c r="FGU1" s="286"/>
      <c r="FGV1" s="286"/>
      <c r="FGW1" s="286"/>
      <c r="FGX1" s="286"/>
      <c r="FGY1" s="286"/>
      <c r="FGZ1" s="286"/>
      <c r="FHA1" s="286"/>
      <c r="FHB1" s="287"/>
      <c r="FHC1" s="286"/>
      <c r="FHD1" s="286"/>
      <c r="FHE1" s="286"/>
      <c r="FHF1" s="286"/>
      <c r="FHG1" s="286"/>
      <c r="FHH1" s="288"/>
      <c r="FHI1" s="288"/>
      <c r="FHJ1" s="289"/>
      <c r="FHK1" s="289"/>
      <c r="FHL1" s="289"/>
      <c r="FHM1" s="289"/>
      <c r="FHN1" s="289"/>
      <c r="FHO1" s="289"/>
      <c r="FHP1" s="289"/>
      <c r="FHQ1" s="286"/>
      <c r="FHR1" s="286"/>
      <c r="FHS1" s="286"/>
      <c r="FHT1" s="286"/>
      <c r="FHU1" s="286"/>
      <c r="FHV1" s="286"/>
      <c r="FHW1" s="286"/>
      <c r="FHX1" s="286"/>
      <c r="FHY1" s="286"/>
      <c r="FHZ1" s="286"/>
      <c r="FIA1" s="286"/>
      <c r="FIB1" s="286"/>
      <c r="FIC1" s="286"/>
      <c r="FID1" s="286"/>
      <c r="FIE1" s="286"/>
      <c r="FIF1" s="286"/>
      <c r="FIG1" s="286"/>
      <c r="FIH1" s="286"/>
      <c r="FII1" s="286"/>
      <c r="FIJ1" s="287"/>
      <c r="FIK1" s="286"/>
      <c r="FIL1" s="286"/>
      <c r="FIM1" s="286"/>
      <c r="FIN1" s="286"/>
      <c r="FIO1" s="286"/>
      <c r="FIP1" s="288"/>
      <c r="FIQ1" s="288"/>
      <c r="FIR1" s="289"/>
      <c r="FIS1" s="289"/>
      <c r="FIT1" s="289"/>
      <c r="FIU1" s="289"/>
      <c r="FIV1" s="289"/>
      <c r="FIW1" s="289"/>
      <c r="FIX1" s="289"/>
      <c r="FIY1" s="286"/>
      <c r="FIZ1" s="286"/>
      <c r="FJA1" s="286"/>
      <c r="FJB1" s="286"/>
      <c r="FJC1" s="286"/>
      <c r="FJD1" s="286"/>
      <c r="FJE1" s="286"/>
      <c r="FJF1" s="286"/>
      <c r="FJG1" s="286"/>
      <c r="FJH1" s="286"/>
      <c r="FJI1" s="286"/>
      <c r="FJJ1" s="286"/>
      <c r="FJK1" s="286"/>
      <c r="FJL1" s="286"/>
      <c r="FJM1" s="286"/>
      <c r="FJN1" s="286"/>
      <c r="FJO1" s="286"/>
      <c r="FJP1" s="286"/>
      <c r="FJQ1" s="286"/>
      <c r="FJR1" s="287"/>
      <c r="FJS1" s="286"/>
      <c r="FJT1" s="286"/>
      <c r="FJU1" s="286"/>
      <c r="FJV1" s="286"/>
      <c r="FJW1" s="286"/>
      <c r="FJX1" s="288"/>
      <c r="FJY1" s="288"/>
      <c r="FJZ1" s="289"/>
      <c r="FKA1" s="289"/>
      <c r="FKB1" s="289"/>
      <c r="FKC1" s="289"/>
      <c r="FKD1" s="289"/>
      <c r="FKE1" s="289"/>
      <c r="FKF1" s="289"/>
      <c r="FKG1" s="286"/>
      <c r="FKH1" s="286"/>
      <c r="FKI1" s="286"/>
      <c r="FKJ1" s="286"/>
      <c r="FKK1" s="286"/>
      <c r="FKL1" s="286"/>
      <c r="FKM1" s="286"/>
      <c r="FKN1" s="286"/>
      <c r="FKO1" s="286"/>
      <c r="FKP1" s="286"/>
      <c r="FKQ1" s="286"/>
      <c r="FKR1" s="286"/>
      <c r="FKS1" s="286"/>
      <c r="FKT1" s="286"/>
      <c r="FKU1" s="286"/>
      <c r="FKV1" s="286"/>
      <c r="FKW1" s="286"/>
      <c r="FKX1" s="286"/>
      <c r="FKY1" s="286"/>
      <c r="FKZ1" s="287"/>
      <c r="FLA1" s="286"/>
      <c r="FLB1" s="286"/>
      <c r="FLC1" s="286"/>
      <c r="FLD1" s="286"/>
      <c r="FLE1" s="286"/>
      <c r="FLF1" s="288"/>
      <c r="FLG1" s="288"/>
      <c r="FLH1" s="289"/>
      <c r="FLI1" s="289"/>
      <c r="FLJ1" s="289"/>
      <c r="FLK1" s="289"/>
      <c r="FLL1" s="289"/>
      <c r="FLM1" s="289"/>
      <c r="FLN1" s="289"/>
      <c r="FLO1" s="286"/>
      <c r="FLP1" s="286"/>
      <c r="FLQ1" s="286"/>
      <c r="FLR1" s="286"/>
      <c r="FLS1" s="286"/>
      <c r="FLT1" s="286"/>
      <c r="FLU1" s="286"/>
      <c r="FLV1" s="286"/>
      <c r="FLW1" s="286"/>
      <c r="FLX1" s="286"/>
      <c r="FLY1" s="286"/>
      <c r="FLZ1" s="286"/>
      <c r="FMA1" s="286"/>
      <c r="FMB1" s="286"/>
      <c r="FMC1" s="286"/>
      <c r="FMD1" s="286"/>
      <c r="FME1" s="286"/>
      <c r="FMF1" s="286"/>
      <c r="FMG1" s="286"/>
      <c r="FMH1" s="287"/>
      <c r="FMI1" s="286"/>
      <c r="FMJ1" s="286"/>
      <c r="FMK1" s="286"/>
      <c r="FML1" s="286"/>
      <c r="FMM1" s="286"/>
      <c r="FMN1" s="288"/>
      <c r="FMO1" s="288"/>
      <c r="FMP1" s="289"/>
      <c r="FMQ1" s="289"/>
      <c r="FMR1" s="289"/>
      <c r="FMS1" s="289"/>
      <c r="FMT1" s="289"/>
      <c r="FMU1" s="289"/>
      <c r="FMV1" s="289"/>
      <c r="FMW1" s="286"/>
      <c r="FMX1" s="286"/>
      <c r="FMY1" s="286"/>
      <c r="FMZ1" s="286"/>
      <c r="FNA1" s="286"/>
      <c r="FNB1" s="286"/>
      <c r="FNC1" s="286"/>
      <c r="FND1" s="286"/>
      <c r="FNE1" s="286"/>
      <c r="FNF1" s="286"/>
      <c r="FNG1" s="286"/>
      <c r="FNH1" s="286"/>
      <c r="FNI1" s="286"/>
      <c r="FNJ1" s="286"/>
      <c r="FNK1" s="286"/>
      <c r="FNL1" s="286"/>
      <c r="FNM1" s="286"/>
      <c r="FNN1" s="286"/>
      <c r="FNO1" s="286"/>
      <c r="FNP1" s="287"/>
      <c r="FNQ1" s="286"/>
      <c r="FNR1" s="286"/>
      <c r="FNS1" s="286"/>
      <c r="FNT1" s="286"/>
      <c r="FNU1" s="286"/>
      <c r="FNV1" s="288"/>
      <c r="FNW1" s="288"/>
      <c r="FNX1" s="289"/>
      <c r="FNY1" s="289"/>
      <c r="FNZ1" s="289"/>
      <c r="FOA1" s="289"/>
      <c r="FOB1" s="289"/>
      <c r="FOC1" s="289"/>
      <c r="FOD1" s="289"/>
      <c r="FOE1" s="286"/>
      <c r="FOF1" s="286"/>
      <c r="FOG1" s="286"/>
      <c r="FOH1" s="286"/>
      <c r="FOI1" s="286"/>
      <c r="FOJ1" s="286"/>
      <c r="FOK1" s="286"/>
      <c r="FOL1" s="286"/>
      <c r="FOM1" s="286"/>
      <c r="FON1" s="286"/>
      <c r="FOO1" s="286"/>
      <c r="FOP1" s="286"/>
      <c r="FOQ1" s="286"/>
      <c r="FOR1" s="286"/>
      <c r="FOS1" s="286"/>
      <c r="FOT1" s="286"/>
      <c r="FOU1" s="286"/>
      <c r="FOV1" s="286"/>
      <c r="FOW1" s="286"/>
      <c r="FOX1" s="287"/>
      <c r="FOY1" s="286"/>
      <c r="FOZ1" s="286"/>
      <c r="FPA1" s="286"/>
      <c r="FPB1" s="286"/>
      <c r="FPC1" s="286"/>
      <c r="FPD1" s="288"/>
      <c r="FPE1" s="288"/>
      <c r="FPF1" s="289"/>
      <c r="FPG1" s="289"/>
      <c r="FPH1" s="289"/>
      <c r="FPI1" s="289"/>
      <c r="FPJ1" s="289"/>
      <c r="FPK1" s="289"/>
      <c r="FPL1" s="289"/>
      <c r="FPM1" s="286"/>
      <c r="FPN1" s="286"/>
      <c r="FPO1" s="286"/>
      <c r="FPP1" s="286"/>
      <c r="FPQ1" s="286"/>
      <c r="FPR1" s="286"/>
      <c r="FPS1" s="286"/>
      <c r="FPT1" s="286"/>
      <c r="FPU1" s="286"/>
      <c r="FPV1" s="286"/>
      <c r="FPW1" s="286"/>
      <c r="FPX1" s="286"/>
      <c r="FPY1" s="286"/>
      <c r="FPZ1" s="286"/>
      <c r="FQA1" s="286"/>
      <c r="FQB1" s="286"/>
      <c r="FQC1" s="286"/>
      <c r="FQD1" s="286"/>
      <c r="FQE1" s="286"/>
      <c r="FQF1" s="287"/>
      <c r="FQG1" s="286"/>
      <c r="FQH1" s="286"/>
      <c r="FQI1" s="286"/>
      <c r="FQJ1" s="286"/>
      <c r="FQK1" s="286"/>
      <c r="FQL1" s="288"/>
      <c r="FQM1" s="288"/>
      <c r="FQN1" s="289"/>
      <c r="FQO1" s="289"/>
      <c r="FQP1" s="289"/>
      <c r="FQQ1" s="289"/>
      <c r="FQR1" s="289"/>
      <c r="FQS1" s="289"/>
      <c r="FQT1" s="289"/>
      <c r="FQU1" s="286"/>
      <c r="FQV1" s="286"/>
      <c r="FQW1" s="286"/>
      <c r="FQX1" s="286"/>
      <c r="FQY1" s="286"/>
      <c r="FQZ1" s="286"/>
      <c r="FRA1" s="286"/>
      <c r="FRB1" s="286"/>
      <c r="FRC1" s="286"/>
      <c r="FRD1" s="286"/>
      <c r="FRE1" s="286"/>
      <c r="FRF1" s="286"/>
      <c r="FRG1" s="286"/>
      <c r="FRH1" s="286"/>
      <c r="FRI1" s="286"/>
      <c r="FRJ1" s="286"/>
      <c r="FRK1" s="286"/>
      <c r="FRL1" s="286"/>
      <c r="FRM1" s="286"/>
      <c r="FRN1" s="287"/>
      <c r="FRO1" s="286"/>
      <c r="FRP1" s="286"/>
      <c r="FRQ1" s="286"/>
      <c r="FRR1" s="286"/>
      <c r="FRS1" s="286"/>
      <c r="FRT1" s="288"/>
      <c r="FRU1" s="288"/>
      <c r="FRV1" s="289"/>
      <c r="FRW1" s="289"/>
      <c r="FRX1" s="289"/>
      <c r="FRY1" s="289"/>
      <c r="FRZ1" s="289"/>
      <c r="FSA1" s="289"/>
      <c r="FSB1" s="289"/>
      <c r="FSC1" s="286"/>
      <c r="FSD1" s="286"/>
      <c r="FSE1" s="286"/>
      <c r="FSF1" s="286"/>
      <c r="FSG1" s="286"/>
      <c r="FSH1" s="286"/>
      <c r="FSI1" s="286"/>
      <c r="FSJ1" s="286"/>
      <c r="FSK1" s="286"/>
      <c r="FSL1" s="286"/>
      <c r="FSM1" s="286"/>
      <c r="FSN1" s="286"/>
      <c r="FSO1" s="286"/>
      <c r="FSP1" s="286"/>
      <c r="FSQ1" s="286"/>
      <c r="FSR1" s="286"/>
      <c r="FSS1" s="286"/>
      <c r="FST1" s="286"/>
      <c r="FSU1" s="286"/>
      <c r="FSV1" s="287"/>
      <c r="FSW1" s="286"/>
      <c r="FSX1" s="286"/>
      <c r="FSY1" s="286"/>
      <c r="FSZ1" s="286"/>
      <c r="FTA1" s="286"/>
      <c r="FTB1" s="288"/>
      <c r="FTC1" s="288"/>
      <c r="FTD1" s="289"/>
      <c r="FTE1" s="289"/>
      <c r="FTF1" s="289"/>
      <c r="FTG1" s="289"/>
      <c r="FTH1" s="289"/>
      <c r="FTI1" s="289"/>
      <c r="FTJ1" s="289"/>
      <c r="FTK1" s="286"/>
      <c r="FTL1" s="286"/>
      <c r="FTM1" s="286"/>
      <c r="FTN1" s="286"/>
      <c r="FTO1" s="286"/>
      <c r="FTP1" s="286"/>
      <c r="FTQ1" s="286"/>
      <c r="FTR1" s="286"/>
      <c r="FTS1" s="286"/>
      <c r="FTT1" s="286"/>
      <c r="FTU1" s="286"/>
      <c r="FTV1" s="286"/>
      <c r="FTW1" s="286"/>
      <c r="FTX1" s="286"/>
      <c r="FTY1" s="286"/>
      <c r="FTZ1" s="286"/>
      <c r="FUA1" s="286"/>
      <c r="FUB1" s="286"/>
      <c r="FUC1" s="286"/>
      <c r="FUD1" s="287"/>
      <c r="FUE1" s="286"/>
      <c r="FUF1" s="286"/>
      <c r="FUG1" s="286"/>
      <c r="FUH1" s="286"/>
      <c r="FUI1" s="286"/>
      <c r="FUJ1" s="288"/>
      <c r="FUK1" s="288"/>
      <c r="FUL1" s="289"/>
      <c r="FUM1" s="289"/>
      <c r="FUN1" s="289"/>
      <c r="FUO1" s="289"/>
      <c r="FUP1" s="289"/>
      <c r="FUQ1" s="289"/>
      <c r="FUR1" s="289"/>
      <c r="FUS1" s="286"/>
      <c r="FUT1" s="286"/>
      <c r="FUU1" s="286"/>
      <c r="FUV1" s="286"/>
      <c r="FUW1" s="286"/>
      <c r="FUX1" s="286"/>
      <c r="FUY1" s="286"/>
      <c r="FUZ1" s="286"/>
      <c r="FVA1" s="286"/>
      <c r="FVB1" s="286"/>
      <c r="FVC1" s="286"/>
      <c r="FVD1" s="286"/>
      <c r="FVE1" s="286"/>
      <c r="FVF1" s="286"/>
      <c r="FVG1" s="286"/>
      <c r="FVH1" s="286"/>
      <c r="FVI1" s="286"/>
      <c r="FVJ1" s="286"/>
      <c r="FVK1" s="286"/>
      <c r="FVL1" s="287"/>
      <c r="FVM1" s="286"/>
      <c r="FVN1" s="286"/>
      <c r="FVO1" s="286"/>
      <c r="FVP1" s="286"/>
      <c r="FVQ1" s="286"/>
      <c r="FVR1" s="288"/>
      <c r="FVS1" s="288"/>
      <c r="FVT1" s="289"/>
      <c r="FVU1" s="289"/>
      <c r="FVV1" s="289"/>
      <c r="FVW1" s="289"/>
      <c r="FVX1" s="289"/>
      <c r="FVY1" s="289"/>
      <c r="FVZ1" s="289"/>
      <c r="FWA1" s="286"/>
      <c r="FWB1" s="286"/>
      <c r="FWC1" s="286"/>
      <c r="FWD1" s="286"/>
      <c r="FWE1" s="286"/>
      <c r="FWF1" s="286"/>
      <c r="FWG1" s="286"/>
      <c r="FWH1" s="286"/>
      <c r="FWI1" s="286"/>
      <c r="FWJ1" s="286"/>
      <c r="FWK1" s="286"/>
      <c r="FWL1" s="286"/>
      <c r="FWM1" s="286"/>
      <c r="FWN1" s="286"/>
      <c r="FWO1" s="286"/>
      <c r="FWP1" s="286"/>
      <c r="FWQ1" s="286"/>
      <c r="FWR1" s="286"/>
      <c r="FWS1" s="286"/>
      <c r="FWT1" s="287"/>
      <c r="FWU1" s="286"/>
      <c r="FWV1" s="286"/>
      <c r="FWW1" s="286"/>
      <c r="FWX1" s="286"/>
      <c r="FWY1" s="286"/>
      <c r="FWZ1" s="288"/>
      <c r="FXA1" s="288"/>
      <c r="FXB1" s="289"/>
      <c r="FXC1" s="289"/>
      <c r="FXD1" s="289"/>
      <c r="FXE1" s="289"/>
      <c r="FXF1" s="289"/>
      <c r="FXG1" s="289"/>
      <c r="FXH1" s="289"/>
      <c r="FXI1" s="286"/>
      <c r="FXJ1" s="286"/>
      <c r="FXK1" s="286"/>
      <c r="FXL1" s="286"/>
      <c r="FXM1" s="286"/>
      <c r="FXN1" s="286"/>
      <c r="FXO1" s="286"/>
      <c r="FXP1" s="286"/>
      <c r="FXQ1" s="286"/>
      <c r="FXR1" s="286"/>
      <c r="FXS1" s="286"/>
      <c r="FXT1" s="286"/>
      <c r="FXU1" s="286"/>
      <c r="FXV1" s="286"/>
      <c r="FXW1" s="286"/>
      <c r="FXX1" s="286"/>
      <c r="FXY1" s="286"/>
      <c r="FXZ1" s="286"/>
      <c r="FYA1" s="286"/>
      <c r="FYB1" s="287"/>
      <c r="FYC1" s="286"/>
      <c r="FYD1" s="286"/>
      <c r="FYE1" s="286"/>
      <c r="FYF1" s="286"/>
      <c r="FYG1" s="286"/>
      <c r="FYH1" s="288"/>
      <c r="FYI1" s="288"/>
      <c r="FYJ1" s="289"/>
      <c r="FYK1" s="289"/>
      <c r="FYL1" s="289"/>
      <c r="FYM1" s="289"/>
      <c r="FYN1" s="289"/>
      <c r="FYO1" s="289"/>
      <c r="FYP1" s="289"/>
      <c r="FYQ1" s="286"/>
      <c r="FYR1" s="286"/>
      <c r="FYS1" s="286"/>
      <c r="FYT1" s="286"/>
      <c r="FYU1" s="286"/>
      <c r="FYV1" s="286"/>
      <c r="FYW1" s="286"/>
      <c r="FYX1" s="286"/>
      <c r="FYY1" s="286"/>
      <c r="FYZ1" s="286"/>
      <c r="FZA1" s="286"/>
      <c r="FZB1" s="286"/>
      <c r="FZC1" s="286"/>
      <c r="FZD1" s="286"/>
      <c r="FZE1" s="286"/>
      <c r="FZF1" s="286"/>
      <c r="FZG1" s="286"/>
      <c r="FZH1" s="286"/>
      <c r="FZI1" s="286"/>
      <c r="FZJ1" s="287"/>
      <c r="FZK1" s="286"/>
      <c r="FZL1" s="286"/>
      <c r="FZM1" s="286"/>
      <c r="FZN1" s="286"/>
      <c r="FZO1" s="286"/>
      <c r="FZP1" s="288"/>
      <c r="FZQ1" s="288"/>
      <c r="FZR1" s="289"/>
      <c r="FZS1" s="289"/>
      <c r="FZT1" s="289"/>
      <c r="FZU1" s="289"/>
      <c r="FZV1" s="289"/>
      <c r="FZW1" s="289"/>
      <c r="FZX1" s="289"/>
      <c r="FZY1" s="286"/>
      <c r="FZZ1" s="286"/>
      <c r="GAA1" s="286"/>
      <c r="GAB1" s="286"/>
      <c r="GAC1" s="286"/>
      <c r="GAD1" s="286"/>
      <c r="GAE1" s="286"/>
      <c r="GAF1" s="286"/>
      <c r="GAG1" s="286"/>
      <c r="GAH1" s="286"/>
      <c r="GAI1" s="286"/>
      <c r="GAJ1" s="286"/>
      <c r="GAK1" s="286"/>
      <c r="GAL1" s="286"/>
      <c r="GAM1" s="286"/>
      <c r="GAN1" s="286"/>
      <c r="GAO1" s="286"/>
      <c r="GAP1" s="286"/>
      <c r="GAQ1" s="286"/>
      <c r="GAR1" s="287"/>
      <c r="GAS1" s="286"/>
      <c r="GAT1" s="286"/>
      <c r="GAU1" s="286"/>
      <c r="GAV1" s="286"/>
      <c r="GAW1" s="286"/>
      <c r="GAX1" s="288"/>
      <c r="GAY1" s="288"/>
      <c r="GAZ1" s="289"/>
      <c r="GBA1" s="289"/>
      <c r="GBB1" s="289"/>
      <c r="GBC1" s="289"/>
      <c r="GBD1" s="289"/>
      <c r="GBE1" s="289"/>
      <c r="GBF1" s="289"/>
      <c r="GBG1" s="286"/>
      <c r="GBH1" s="286"/>
      <c r="GBI1" s="286"/>
      <c r="GBJ1" s="286"/>
      <c r="GBK1" s="286"/>
      <c r="GBL1" s="286"/>
      <c r="GBM1" s="286"/>
      <c r="GBN1" s="286"/>
      <c r="GBO1" s="286"/>
      <c r="GBP1" s="286"/>
      <c r="GBQ1" s="286"/>
      <c r="GBR1" s="286"/>
      <c r="GBS1" s="286"/>
      <c r="GBT1" s="286"/>
      <c r="GBU1" s="286"/>
      <c r="GBV1" s="286"/>
      <c r="GBW1" s="286"/>
      <c r="GBX1" s="286"/>
      <c r="GBY1" s="286"/>
      <c r="GBZ1" s="287"/>
      <c r="GCA1" s="286"/>
      <c r="GCB1" s="286"/>
      <c r="GCC1" s="286"/>
      <c r="GCD1" s="286"/>
      <c r="GCE1" s="286"/>
      <c r="GCF1" s="288"/>
      <c r="GCG1" s="288"/>
      <c r="GCH1" s="289"/>
      <c r="GCI1" s="289"/>
      <c r="GCJ1" s="289"/>
      <c r="GCK1" s="289"/>
      <c r="GCL1" s="289"/>
      <c r="GCM1" s="289"/>
      <c r="GCN1" s="289"/>
      <c r="GCO1" s="286"/>
      <c r="GCP1" s="286"/>
      <c r="GCQ1" s="286"/>
      <c r="GCR1" s="286"/>
      <c r="GCS1" s="286"/>
      <c r="GCT1" s="286"/>
      <c r="GCU1" s="286"/>
      <c r="GCV1" s="286"/>
      <c r="GCW1" s="286"/>
      <c r="GCX1" s="286"/>
      <c r="GCY1" s="286"/>
      <c r="GCZ1" s="286"/>
      <c r="GDA1" s="286"/>
      <c r="GDB1" s="286"/>
      <c r="GDC1" s="286"/>
      <c r="GDD1" s="286"/>
      <c r="GDE1" s="286"/>
      <c r="GDF1" s="286"/>
      <c r="GDG1" s="286"/>
      <c r="GDH1" s="287"/>
      <c r="GDI1" s="286"/>
      <c r="GDJ1" s="286"/>
      <c r="GDK1" s="286"/>
      <c r="GDL1" s="286"/>
      <c r="GDM1" s="286"/>
      <c r="GDN1" s="288"/>
      <c r="GDO1" s="288"/>
      <c r="GDP1" s="289"/>
      <c r="GDQ1" s="289"/>
      <c r="GDR1" s="289"/>
      <c r="GDS1" s="289"/>
      <c r="GDT1" s="289"/>
      <c r="GDU1" s="289"/>
      <c r="GDV1" s="289"/>
      <c r="GDW1" s="286"/>
      <c r="GDX1" s="286"/>
      <c r="GDY1" s="286"/>
      <c r="GDZ1" s="286"/>
      <c r="GEA1" s="286"/>
      <c r="GEB1" s="286"/>
      <c r="GEC1" s="286"/>
      <c r="GED1" s="286"/>
      <c r="GEE1" s="286"/>
      <c r="GEF1" s="286"/>
      <c r="GEG1" s="286"/>
      <c r="GEH1" s="286"/>
      <c r="GEI1" s="286"/>
      <c r="GEJ1" s="286"/>
      <c r="GEK1" s="286"/>
      <c r="GEL1" s="286"/>
      <c r="GEM1" s="286"/>
      <c r="GEN1" s="286"/>
      <c r="GEO1" s="286"/>
      <c r="GEP1" s="287"/>
      <c r="GEQ1" s="286"/>
      <c r="GER1" s="286"/>
      <c r="GES1" s="286"/>
      <c r="GET1" s="286"/>
      <c r="GEU1" s="286"/>
      <c r="GEV1" s="288"/>
      <c r="GEW1" s="288"/>
      <c r="GEX1" s="289"/>
      <c r="GEY1" s="289"/>
      <c r="GEZ1" s="289"/>
      <c r="GFA1" s="289"/>
      <c r="GFB1" s="289"/>
      <c r="GFC1" s="289"/>
      <c r="GFD1" s="289"/>
      <c r="GFE1" s="286"/>
      <c r="GFF1" s="286"/>
      <c r="GFG1" s="286"/>
      <c r="GFH1" s="286"/>
      <c r="GFI1" s="286"/>
      <c r="GFJ1" s="286"/>
      <c r="GFK1" s="286"/>
      <c r="GFL1" s="286"/>
      <c r="GFM1" s="286"/>
      <c r="GFN1" s="286"/>
      <c r="GFO1" s="286"/>
      <c r="GFP1" s="286"/>
      <c r="GFQ1" s="286"/>
      <c r="GFR1" s="286"/>
      <c r="GFS1" s="286"/>
      <c r="GFT1" s="286"/>
      <c r="GFU1" s="286"/>
      <c r="GFV1" s="286"/>
      <c r="GFW1" s="286"/>
      <c r="GFX1" s="287"/>
      <c r="GFY1" s="286"/>
      <c r="GFZ1" s="286"/>
      <c r="GGA1" s="286"/>
      <c r="GGB1" s="286"/>
      <c r="GGC1" s="286"/>
      <c r="GGD1" s="288"/>
      <c r="GGE1" s="288"/>
      <c r="GGF1" s="289"/>
      <c r="GGG1" s="289"/>
      <c r="GGH1" s="289"/>
      <c r="GGI1" s="289"/>
      <c r="GGJ1" s="289"/>
      <c r="GGK1" s="289"/>
      <c r="GGL1" s="289"/>
      <c r="GGM1" s="286"/>
      <c r="GGN1" s="286"/>
      <c r="GGO1" s="286"/>
      <c r="GGP1" s="286"/>
      <c r="GGQ1" s="286"/>
      <c r="GGR1" s="286"/>
      <c r="GGS1" s="286"/>
      <c r="GGT1" s="286"/>
      <c r="GGU1" s="286"/>
      <c r="GGV1" s="286"/>
      <c r="GGW1" s="286"/>
      <c r="GGX1" s="286"/>
      <c r="GGY1" s="286"/>
      <c r="GGZ1" s="286"/>
      <c r="GHA1" s="286"/>
      <c r="GHB1" s="286"/>
      <c r="GHC1" s="286"/>
      <c r="GHD1" s="286"/>
      <c r="GHE1" s="286"/>
      <c r="GHF1" s="287"/>
      <c r="GHG1" s="286"/>
      <c r="GHH1" s="286"/>
      <c r="GHI1" s="286"/>
      <c r="GHJ1" s="286"/>
      <c r="GHK1" s="286"/>
      <c r="GHL1" s="288"/>
      <c r="GHM1" s="288"/>
      <c r="GHN1" s="289"/>
      <c r="GHO1" s="289"/>
      <c r="GHP1" s="289"/>
      <c r="GHQ1" s="289"/>
      <c r="GHR1" s="289"/>
      <c r="GHS1" s="289"/>
      <c r="GHT1" s="289"/>
      <c r="GHU1" s="286"/>
      <c r="GHV1" s="286"/>
      <c r="GHW1" s="286"/>
      <c r="GHX1" s="286"/>
      <c r="GHY1" s="286"/>
      <c r="GHZ1" s="286"/>
      <c r="GIA1" s="286"/>
      <c r="GIB1" s="286"/>
      <c r="GIC1" s="286"/>
      <c r="GID1" s="286"/>
      <c r="GIE1" s="286"/>
      <c r="GIF1" s="286"/>
      <c r="GIG1" s="286"/>
      <c r="GIH1" s="286"/>
      <c r="GII1" s="286"/>
      <c r="GIJ1" s="286"/>
      <c r="GIK1" s="286"/>
      <c r="GIL1" s="286"/>
      <c r="GIM1" s="286"/>
      <c r="GIN1" s="287"/>
      <c r="GIO1" s="286"/>
      <c r="GIP1" s="286"/>
      <c r="GIQ1" s="286"/>
      <c r="GIR1" s="286"/>
      <c r="GIS1" s="286"/>
      <c r="GIT1" s="288"/>
      <c r="GIU1" s="288"/>
      <c r="GIV1" s="289"/>
      <c r="GIW1" s="289"/>
      <c r="GIX1" s="289"/>
      <c r="GIY1" s="289"/>
      <c r="GIZ1" s="289"/>
      <c r="GJA1" s="289"/>
      <c r="GJB1" s="289"/>
      <c r="GJC1" s="286"/>
      <c r="GJD1" s="286"/>
      <c r="GJE1" s="286"/>
      <c r="GJF1" s="286"/>
      <c r="GJG1" s="286"/>
      <c r="GJH1" s="286"/>
      <c r="GJI1" s="286"/>
      <c r="GJJ1" s="286"/>
      <c r="GJK1" s="286"/>
      <c r="GJL1" s="286"/>
      <c r="GJM1" s="286"/>
      <c r="GJN1" s="286"/>
      <c r="GJO1" s="286"/>
      <c r="GJP1" s="286"/>
      <c r="GJQ1" s="286"/>
      <c r="GJR1" s="286"/>
      <c r="GJS1" s="286"/>
      <c r="GJT1" s="286"/>
      <c r="GJU1" s="286"/>
      <c r="GJV1" s="287"/>
      <c r="GJW1" s="286"/>
      <c r="GJX1" s="286"/>
      <c r="GJY1" s="286"/>
      <c r="GJZ1" s="286"/>
      <c r="GKA1" s="286"/>
      <c r="GKB1" s="288"/>
      <c r="GKC1" s="288"/>
      <c r="GKD1" s="289"/>
      <c r="GKE1" s="289"/>
      <c r="GKF1" s="289"/>
      <c r="GKG1" s="289"/>
      <c r="GKH1" s="289"/>
      <c r="GKI1" s="289"/>
      <c r="GKJ1" s="289"/>
      <c r="GKK1" s="286"/>
      <c r="GKL1" s="286"/>
      <c r="GKM1" s="286"/>
      <c r="GKN1" s="286"/>
      <c r="GKO1" s="286"/>
      <c r="GKP1" s="286"/>
      <c r="GKQ1" s="286"/>
      <c r="GKR1" s="286"/>
      <c r="GKS1" s="286"/>
      <c r="GKT1" s="286"/>
      <c r="GKU1" s="286"/>
      <c r="GKV1" s="286"/>
      <c r="GKW1" s="286"/>
      <c r="GKX1" s="286"/>
      <c r="GKY1" s="286"/>
      <c r="GKZ1" s="286"/>
      <c r="GLA1" s="286"/>
      <c r="GLB1" s="286"/>
      <c r="GLC1" s="286"/>
      <c r="GLD1" s="287"/>
      <c r="GLE1" s="286"/>
      <c r="GLF1" s="286"/>
      <c r="GLG1" s="286"/>
      <c r="GLH1" s="286"/>
      <c r="GLI1" s="286"/>
      <c r="GLJ1" s="288"/>
      <c r="GLK1" s="288"/>
      <c r="GLL1" s="289"/>
      <c r="GLM1" s="289"/>
      <c r="GLN1" s="289"/>
      <c r="GLO1" s="289"/>
      <c r="GLP1" s="289"/>
      <c r="GLQ1" s="289"/>
      <c r="GLR1" s="289"/>
      <c r="GLS1" s="286"/>
      <c r="GLT1" s="286"/>
      <c r="GLU1" s="286"/>
      <c r="GLV1" s="286"/>
      <c r="GLW1" s="286"/>
      <c r="GLX1" s="286"/>
      <c r="GLY1" s="286"/>
      <c r="GLZ1" s="286"/>
      <c r="GMA1" s="286"/>
      <c r="GMB1" s="286"/>
      <c r="GMC1" s="286"/>
      <c r="GMD1" s="286"/>
      <c r="GME1" s="286"/>
      <c r="GMF1" s="286"/>
      <c r="GMG1" s="286"/>
      <c r="GMH1" s="286"/>
      <c r="GMI1" s="286"/>
      <c r="GMJ1" s="286"/>
      <c r="GMK1" s="286"/>
      <c r="GML1" s="287"/>
      <c r="GMM1" s="286"/>
      <c r="GMN1" s="286"/>
      <c r="GMO1" s="286"/>
      <c r="GMP1" s="286"/>
      <c r="GMQ1" s="286"/>
      <c r="GMR1" s="288"/>
      <c r="GMS1" s="288"/>
      <c r="GMT1" s="289"/>
      <c r="GMU1" s="289"/>
      <c r="GMV1" s="289"/>
      <c r="GMW1" s="289"/>
      <c r="GMX1" s="289"/>
      <c r="GMY1" s="289"/>
      <c r="GMZ1" s="289"/>
      <c r="GNA1" s="286"/>
      <c r="GNB1" s="286"/>
      <c r="GNC1" s="286"/>
      <c r="GND1" s="286"/>
      <c r="GNE1" s="286"/>
      <c r="GNF1" s="286"/>
      <c r="GNG1" s="286"/>
      <c r="GNH1" s="286"/>
      <c r="GNI1" s="286"/>
      <c r="GNJ1" s="286"/>
      <c r="GNK1" s="286"/>
      <c r="GNL1" s="286"/>
      <c r="GNM1" s="286"/>
      <c r="GNN1" s="286"/>
      <c r="GNO1" s="286"/>
      <c r="GNP1" s="286"/>
      <c r="GNQ1" s="286"/>
      <c r="GNR1" s="286"/>
      <c r="GNS1" s="286"/>
      <c r="GNT1" s="287"/>
      <c r="GNU1" s="286"/>
      <c r="GNV1" s="286"/>
      <c r="GNW1" s="286"/>
      <c r="GNX1" s="286"/>
      <c r="GNY1" s="286"/>
      <c r="GNZ1" s="288"/>
      <c r="GOA1" s="288"/>
      <c r="GOB1" s="289"/>
      <c r="GOC1" s="289"/>
      <c r="GOD1" s="289"/>
      <c r="GOE1" s="289"/>
      <c r="GOF1" s="289"/>
      <c r="GOG1" s="289"/>
      <c r="GOH1" s="289"/>
      <c r="GOI1" s="286"/>
      <c r="GOJ1" s="286"/>
      <c r="GOK1" s="286"/>
      <c r="GOL1" s="286"/>
      <c r="GOM1" s="286"/>
      <c r="GON1" s="286"/>
      <c r="GOO1" s="286"/>
      <c r="GOP1" s="286"/>
      <c r="GOQ1" s="286"/>
      <c r="GOR1" s="286"/>
      <c r="GOS1" s="286"/>
      <c r="GOT1" s="286"/>
      <c r="GOU1" s="286"/>
      <c r="GOV1" s="286"/>
      <c r="GOW1" s="286"/>
      <c r="GOX1" s="286"/>
      <c r="GOY1" s="286"/>
      <c r="GOZ1" s="286"/>
      <c r="GPA1" s="286"/>
      <c r="GPB1" s="287"/>
      <c r="GPC1" s="286"/>
      <c r="GPD1" s="286"/>
      <c r="GPE1" s="286"/>
      <c r="GPF1" s="286"/>
      <c r="GPG1" s="286"/>
      <c r="GPH1" s="288"/>
      <c r="GPI1" s="288"/>
      <c r="GPJ1" s="289"/>
      <c r="GPK1" s="289"/>
      <c r="GPL1" s="289"/>
      <c r="GPM1" s="289"/>
      <c r="GPN1" s="289"/>
      <c r="GPO1" s="289"/>
      <c r="GPP1" s="289"/>
      <c r="GPQ1" s="286"/>
      <c r="GPR1" s="286"/>
      <c r="GPS1" s="286"/>
      <c r="GPT1" s="286"/>
      <c r="GPU1" s="286"/>
      <c r="GPV1" s="286"/>
      <c r="GPW1" s="286"/>
      <c r="GPX1" s="286"/>
      <c r="GPY1" s="286"/>
      <c r="GPZ1" s="286"/>
      <c r="GQA1" s="286"/>
      <c r="GQB1" s="286"/>
      <c r="GQC1" s="286"/>
      <c r="GQD1" s="286"/>
      <c r="GQE1" s="286"/>
      <c r="GQF1" s="286"/>
      <c r="GQG1" s="286"/>
      <c r="GQH1" s="286"/>
      <c r="GQI1" s="286"/>
      <c r="GQJ1" s="287"/>
      <c r="GQK1" s="286"/>
      <c r="GQL1" s="286"/>
      <c r="GQM1" s="286"/>
      <c r="GQN1" s="286"/>
      <c r="GQO1" s="286"/>
      <c r="GQP1" s="288"/>
      <c r="GQQ1" s="288"/>
      <c r="GQR1" s="289"/>
      <c r="GQS1" s="289"/>
      <c r="GQT1" s="289"/>
      <c r="GQU1" s="289"/>
      <c r="GQV1" s="289"/>
      <c r="GQW1" s="289"/>
      <c r="GQX1" s="289"/>
      <c r="GQY1" s="286"/>
      <c r="GQZ1" s="286"/>
      <c r="GRA1" s="286"/>
      <c r="GRB1" s="286"/>
      <c r="GRC1" s="286"/>
      <c r="GRD1" s="286"/>
      <c r="GRE1" s="286"/>
      <c r="GRF1" s="286"/>
      <c r="GRG1" s="286"/>
      <c r="GRH1" s="286"/>
      <c r="GRI1" s="286"/>
      <c r="GRJ1" s="286"/>
      <c r="GRK1" s="286"/>
      <c r="GRL1" s="286"/>
      <c r="GRM1" s="286"/>
      <c r="GRN1" s="286"/>
      <c r="GRO1" s="286"/>
      <c r="GRP1" s="286"/>
      <c r="GRQ1" s="286"/>
      <c r="GRR1" s="287"/>
      <c r="GRS1" s="286"/>
      <c r="GRT1" s="286"/>
      <c r="GRU1" s="286"/>
      <c r="GRV1" s="286"/>
      <c r="GRW1" s="286"/>
      <c r="GRX1" s="288"/>
      <c r="GRY1" s="288"/>
      <c r="GRZ1" s="289"/>
      <c r="GSA1" s="289"/>
      <c r="GSB1" s="289"/>
      <c r="GSC1" s="289"/>
      <c r="GSD1" s="289"/>
      <c r="GSE1" s="289"/>
      <c r="GSF1" s="289"/>
      <c r="GSG1" s="286"/>
      <c r="GSH1" s="286"/>
      <c r="GSI1" s="286"/>
      <c r="GSJ1" s="286"/>
      <c r="GSK1" s="286"/>
      <c r="GSL1" s="286"/>
      <c r="GSM1" s="286"/>
      <c r="GSN1" s="286"/>
      <c r="GSO1" s="286"/>
      <c r="GSP1" s="286"/>
      <c r="GSQ1" s="286"/>
      <c r="GSR1" s="286"/>
      <c r="GSS1" s="286"/>
      <c r="GST1" s="286"/>
      <c r="GSU1" s="286"/>
      <c r="GSV1" s="286"/>
      <c r="GSW1" s="286"/>
      <c r="GSX1" s="286"/>
      <c r="GSY1" s="286"/>
      <c r="GSZ1" s="287"/>
      <c r="GTA1" s="286"/>
      <c r="GTB1" s="286"/>
      <c r="GTC1" s="286"/>
      <c r="GTD1" s="286"/>
      <c r="GTE1" s="286"/>
      <c r="GTF1" s="288"/>
      <c r="GTG1" s="288"/>
      <c r="GTH1" s="289"/>
      <c r="GTI1" s="289"/>
      <c r="GTJ1" s="289"/>
      <c r="GTK1" s="289"/>
      <c r="GTL1" s="289"/>
      <c r="GTM1" s="289"/>
      <c r="GTN1" s="289"/>
      <c r="GTO1" s="286"/>
      <c r="GTP1" s="286"/>
      <c r="GTQ1" s="286"/>
      <c r="GTR1" s="286"/>
      <c r="GTS1" s="286"/>
      <c r="GTT1" s="286"/>
      <c r="GTU1" s="286"/>
      <c r="GTV1" s="286"/>
      <c r="GTW1" s="286"/>
      <c r="GTX1" s="286"/>
      <c r="GTY1" s="286"/>
      <c r="GTZ1" s="286"/>
      <c r="GUA1" s="286"/>
      <c r="GUB1" s="286"/>
      <c r="GUC1" s="286"/>
      <c r="GUD1" s="286"/>
      <c r="GUE1" s="286"/>
      <c r="GUF1" s="286"/>
      <c r="GUG1" s="286"/>
      <c r="GUH1" s="287"/>
      <c r="GUI1" s="286"/>
      <c r="GUJ1" s="286"/>
      <c r="GUK1" s="286"/>
      <c r="GUL1" s="286"/>
      <c r="GUM1" s="286"/>
      <c r="GUN1" s="288"/>
      <c r="GUO1" s="288"/>
      <c r="GUP1" s="289"/>
      <c r="GUQ1" s="289"/>
      <c r="GUR1" s="289"/>
      <c r="GUS1" s="289"/>
      <c r="GUT1" s="289"/>
      <c r="GUU1" s="289"/>
      <c r="GUV1" s="289"/>
      <c r="GUW1" s="286"/>
      <c r="GUX1" s="286"/>
      <c r="GUY1" s="286"/>
      <c r="GUZ1" s="286"/>
      <c r="GVA1" s="286"/>
      <c r="GVB1" s="286"/>
      <c r="GVC1" s="286"/>
      <c r="GVD1" s="286"/>
      <c r="GVE1" s="286"/>
      <c r="GVF1" s="286"/>
      <c r="GVG1" s="286"/>
      <c r="GVH1" s="286"/>
      <c r="GVI1" s="286"/>
      <c r="GVJ1" s="286"/>
      <c r="GVK1" s="286"/>
      <c r="GVL1" s="286"/>
      <c r="GVM1" s="286"/>
      <c r="GVN1" s="286"/>
      <c r="GVO1" s="286"/>
      <c r="GVP1" s="287"/>
      <c r="GVQ1" s="286"/>
      <c r="GVR1" s="286"/>
      <c r="GVS1" s="286"/>
      <c r="GVT1" s="286"/>
      <c r="GVU1" s="286"/>
      <c r="GVV1" s="288"/>
      <c r="GVW1" s="288"/>
      <c r="GVX1" s="289"/>
      <c r="GVY1" s="289"/>
      <c r="GVZ1" s="289"/>
      <c r="GWA1" s="289"/>
      <c r="GWB1" s="289"/>
      <c r="GWC1" s="289"/>
      <c r="GWD1" s="289"/>
      <c r="GWE1" s="286"/>
      <c r="GWF1" s="286"/>
      <c r="GWG1" s="286"/>
      <c r="GWH1" s="286"/>
      <c r="GWI1" s="286"/>
      <c r="GWJ1" s="286"/>
      <c r="GWK1" s="286"/>
      <c r="GWL1" s="286"/>
      <c r="GWM1" s="286"/>
      <c r="GWN1" s="286"/>
      <c r="GWO1" s="286"/>
      <c r="GWP1" s="286"/>
      <c r="GWQ1" s="286"/>
      <c r="GWR1" s="286"/>
      <c r="GWS1" s="286"/>
      <c r="GWT1" s="286"/>
      <c r="GWU1" s="286"/>
      <c r="GWV1" s="286"/>
      <c r="GWW1" s="286"/>
      <c r="GWX1" s="287"/>
      <c r="GWY1" s="286"/>
      <c r="GWZ1" s="286"/>
      <c r="GXA1" s="286"/>
      <c r="GXB1" s="286"/>
      <c r="GXC1" s="286"/>
      <c r="GXD1" s="288"/>
      <c r="GXE1" s="288"/>
      <c r="GXF1" s="289"/>
      <c r="GXG1" s="289"/>
      <c r="GXH1" s="289"/>
      <c r="GXI1" s="289"/>
      <c r="GXJ1" s="289"/>
      <c r="GXK1" s="289"/>
      <c r="GXL1" s="289"/>
      <c r="GXM1" s="286"/>
      <c r="GXN1" s="286"/>
      <c r="GXO1" s="286"/>
      <c r="GXP1" s="286"/>
      <c r="GXQ1" s="286"/>
      <c r="GXR1" s="286"/>
      <c r="GXS1" s="286"/>
      <c r="GXT1" s="286"/>
      <c r="GXU1" s="286"/>
      <c r="GXV1" s="286"/>
      <c r="GXW1" s="286"/>
      <c r="GXX1" s="286"/>
      <c r="GXY1" s="286"/>
      <c r="GXZ1" s="286"/>
      <c r="GYA1" s="286"/>
      <c r="GYB1" s="286"/>
      <c r="GYC1" s="286"/>
      <c r="GYD1" s="286"/>
      <c r="GYE1" s="286"/>
      <c r="GYF1" s="287"/>
      <c r="GYG1" s="286"/>
      <c r="GYH1" s="286"/>
      <c r="GYI1" s="286"/>
      <c r="GYJ1" s="286"/>
      <c r="GYK1" s="286"/>
      <c r="GYL1" s="288"/>
      <c r="GYM1" s="288"/>
      <c r="GYN1" s="289"/>
      <c r="GYO1" s="289"/>
      <c r="GYP1" s="289"/>
      <c r="GYQ1" s="289"/>
      <c r="GYR1" s="289"/>
      <c r="GYS1" s="289"/>
      <c r="GYT1" s="289"/>
      <c r="GYU1" s="286"/>
      <c r="GYV1" s="286"/>
      <c r="GYW1" s="286"/>
      <c r="GYX1" s="286"/>
      <c r="GYY1" s="286"/>
      <c r="GYZ1" s="286"/>
      <c r="GZA1" s="286"/>
      <c r="GZB1" s="286"/>
      <c r="GZC1" s="286"/>
      <c r="GZD1" s="286"/>
      <c r="GZE1" s="286"/>
      <c r="GZF1" s="286"/>
      <c r="GZG1" s="286"/>
      <c r="GZH1" s="286"/>
      <c r="GZI1" s="286"/>
      <c r="GZJ1" s="286"/>
      <c r="GZK1" s="286"/>
      <c r="GZL1" s="286"/>
      <c r="GZM1" s="286"/>
      <c r="GZN1" s="287"/>
      <c r="GZO1" s="286"/>
      <c r="GZP1" s="286"/>
      <c r="GZQ1" s="286"/>
      <c r="GZR1" s="286"/>
      <c r="GZS1" s="286"/>
      <c r="GZT1" s="288"/>
      <c r="GZU1" s="288"/>
      <c r="GZV1" s="289"/>
      <c r="GZW1" s="289"/>
      <c r="GZX1" s="289"/>
      <c r="GZY1" s="289"/>
      <c r="GZZ1" s="289"/>
      <c r="HAA1" s="289"/>
      <c r="HAB1" s="289"/>
      <c r="HAC1" s="286"/>
      <c r="HAD1" s="286"/>
      <c r="HAE1" s="286"/>
      <c r="HAF1" s="286"/>
      <c r="HAG1" s="286"/>
      <c r="HAH1" s="286"/>
      <c r="HAI1" s="286"/>
      <c r="HAJ1" s="286"/>
      <c r="HAK1" s="286"/>
      <c r="HAL1" s="286"/>
      <c r="HAM1" s="286"/>
      <c r="HAN1" s="286"/>
      <c r="HAO1" s="286"/>
      <c r="HAP1" s="286"/>
      <c r="HAQ1" s="286"/>
      <c r="HAR1" s="286"/>
      <c r="HAS1" s="286"/>
      <c r="HAT1" s="286"/>
      <c r="HAU1" s="286"/>
      <c r="HAV1" s="287"/>
      <c r="HAW1" s="286"/>
      <c r="HAX1" s="286"/>
      <c r="HAY1" s="286"/>
      <c r="HAZ1" s="286"/>
      <c r="HBA1" s="286"/>
      <c r="HBB1" s="288"/>
      <c r="HBC1" s="288"/>
      <c r="HBD1" s="289"/>
      <c r="HBE1" s="289"/>
      <c r="HBF1" s="289"/>
      <c r="HBG1" s="289"/>
      <c r="HBH1" s="289"/>
      <c r="HBI1" s="289"/>
      <c r="HBJ1" s="289"/>
      <c r="HBK1" s="286"/>
      <c r="HBL1" s="286"/>
      <c r="HBM1" s="286"/>
      <c r="HBN1" s="286"/>
      <c r="HBO1" s="286"/>
      <c r="HBP1" s="286"/>
      <c r="HBQ1" s="286"/>
      <c r="HBR1" s="286"/>
      <c r="HBS1" s="286"/>
      <c r="HBT1" s="286"/>
      <c r="HBU1" s="286"/>
      <c r="HBV1" s="286"/>
      <c r="HBW1" s="286"/>
      <c r="HBX1" s="286"/>
      <c r="HBY1" s="286"/>
      <c r="HBZ1" s="286"/>
      <c r="HCA1" s="286"/>
      <c r="HCB1" s="286"/>
      <c r="HCC1" s="286"/>
      <c r="HCD1" s="287"/>
      <c r="HCE1" s="286"/>
      <c r="HCF1" s="286"/>
      <c r="HCG1" s="286"/>
      <c r="HCH1" s="286"/>
      <c r="HCI1" s="286"/>
      <c r="HCJ1" s="288"/>
      <c r="HCK1" s="288"/>
      <c r="HCL1" s="289"/>
      <c r="HCM1" s="289"/>
      <c r="HCN1" s="289"/>
      <c r="HCO1" s="289"/>
      <c r="HCP1" s="289"/>
      <c r="HCQ1" s="289"/>
      <c r="HCR1" s="289"/>
      <c r="HCS1" s="286"/>
      <c r="HCT1" s="286"/>
      <c r="HCU1" s="286"/>
      <c r="HCV1" s="286"/>
      <c r="HCW1" s="286"/>
      <c r="HCX1" s="286"/>
      <c r="HCY1" s="286"/>
      <c r="HCZ1" s="286"/>
      <c r="HDA1" s="286"/>
      <c r="HDB1" s="286"/>
      <c r="HDC1" s="286"/>
      <c r="HDD1" s="286"/>
      <c r="HDE1" s="286"/>
      <c r="HDF1" s="286"/>
      <c r="HDG1" s="286"/>
      <c r="HDH1" s="286"/>
      <c r="HDI1" s="286"/>
      <c r="HDJ1" s="286"/>
      <c r="HDK1" s="286"/>
      <c r="HDL1" s="287"/>
      <c r="HDM1" s="286"/>
      <c r="HDN1" s="286"/>
      <c r="HDO1" s="286"/>
      <c r="HDP1" s="286"/>
      <c r="HDQ1" s="286"/>
      <c r="HDR1" s="288"/>
      <c r="HDS1" s="288"/>
      <c r="HDT1" s="289"/>
      <c r="HDU1" s="289"/>
      <c r="HDV1" s="289"/>
      <c r="HDW1" s="289"/>
      <c r="HDX1" s="289"/>
      <c r="HDY1" s="289"/>
      <c r="HDZ1" s="289"/>
      <c r="HEA1" s="286"/>
      <c r="HEB1" s="286"/>
      <c r="HEC1" s="286"/>
      <c r="HED1" s="286"/>
      <c r="HEE1" s="286"/>
      <c r="HEF1" s="286"/>
      <c r="HEG1" s="286"/>
      <c r="HEH1" s="286"/>
      <c r="HEI1" s="286"/>
      <c r="HEJ1" s="286"/>
      <c r="HEK1" s="286"/>
      <c r="HEL1" s="286"/>
      <c r="HEM1" s="286"/>
      <c r="HEN1" s="286"/>
      <c r="HEO1" s="286"/>
      <c r="HEP1" s="286"/>
      <c r="HEQ1" s="286"/>
      <c r="HER1" s="286"/>
      <c r="HES1" s="286"/>
      <c r="HET1" s="287"/>
      <c r="HEU1" s="286"/>
      <c r="HEV1" s="286"/>
      <c r="HEW1" s="286"/>
      <c r="HEX1" s="286"/>
      <c r="HEY1" s="286"/>
      <c r="HEZ1" s="288"/>
      <c r="HFA1" s="288"/>
      <c r="HFB1" s="289"/>
      <c r="HFC1" s="289"/>
      <c r="HFD1" s="289"/>
      <c r="HFE1" s="289"/>
      <c r="HFF1" s="289"/>
      <c r="HFG1" s="289"/>
      <c r="HFH1" s="289"/>
      <c r="HFI1" s="286"/>
      <c r="HFJ1" s="286"/>
      <c r="HFK1" s="286"/>
      <c r="HFL1" s="286"/>
      <c r="HFM1" s="286"/>
      <c r="HFN1" s="286"/>
      <c r="HFO1" s="286"/>
      <c r="HFP1" s="286"/>
      <c r="HFQ1" s="286"/>
      <c r="HFR1" s="286"/>
      <c r="HFS1" s="286"/>
      <c r="HFT1" s="286"/>
      <c r="HFU1" s="286"/>
      <c r="HFV1" s="286"/>
      <c r="HFW1" s="286"/>
      <c r="HFX1" s="286"/>
      <c r="HFY1" s="286"/>
      <c r="HFZ1" s="286"/>
      <c r="HGA1" s="286"/>
      <c r="HGB1" s="287"/>
      <c r="HGC1" s="286"/>
      <c r="HGD1" s="286"/>
      <c r="HGE1" s="286"/>
      <c r="HGF1" s="286"/>
      <c r="HGG1" s="286"/>
      <c r="HGH1" s="288"/>
      <c r="HGI1" s="288"/>
      <c r="HGJ1" s="289"/>
      <c r="HGK1" s="289"/>
      <c r="HGL1" s="289"/>
      <c r="HGM1" s="289"/>
      <c r="HGN1" s="289"/>
      <c r="HGO1" s="289"/>
      <c r="HGP1" s="289"/>
      <c r="HGQ1" s="286"/>
      <c r="HGR1" s="286"/>
      <c r="HGS1" s="286"/>
      <c r="HGT1" s="286"/>
      <c r="HGU1" s="286"/>
      <c r="HGV1" s="286"/>
      <c r="HGW1" s="286"/>
      <c r="HGX1" s="286"/>
      <c r="HGY1" s="286"/>
      <c r="HGZ1" s="286"/>
      <c r="HHA1" s="286"/>
      <c r="HHB1" s="286"/>
      <c r="HHC1" s="286"/>
      <c r="HHD1" s="286"/>
      <c r="HHE1" s="286"/>
      <c r="HHF1" s="286"/>
      <c r="HHG1" s="286"/>
      <c r="HHH1" s="286"/>
      <c r="HHI1" s="286"/>
      <c r="HHJ1" s="287"/>
      <c r="HHK1" s="286"/>
      <c r="HHL1" s="286"/>
      <c r="HHM1" s="286"/>
      <c r="HHN1" s="286"/>
      <c r="HHO1" s="286"/>
      <c r="HHP1" s="288"/>
      <c r="HHQ1" s="288"/>
      <c r="HHR1" s="289"/>
      <c r="HHS1" s="289"/>
      <c r="HHT1" s="289"/>
      <c r="HHU1" s="289"/>
      <c r="HHV1" s="289"/>
      <c r="HHW1" s="289"/>
      <c r="HHX1" s="289"/>
      <c r="HHY1" s="286"/>
      <c r="HHZ1" s="286"/>
      <c r="HIA1" s="286"/>
      <c r="HIB1" s="286"/>
      <c r="HIC1" s="286"/>
      <c r="HID1" s="286"/>
      <c r="HIE1" s="286"/>
      <c r="HIF1" s="286"/>
      <c r="HIG1" s="286"/>
      <c r="HIH1" s="286"/>
      <c r="HII1" s="286"/>
      <c r="HIJ1" s="286"/>
      <c r="HIK1" s="286"/>
      <c r="HIL1" s="286"/>
      <c r="HIM1" s="286"/>
      <c r="HIN1" s="286"/>
      <c r="HIO1" s="286"/>
      <c r="HIP1" s="286"/>
      <c r="HIQ1" s="286"/>
      <c r="HIR1" s="287"/>
      <c r="HIS1" s="286"/>
      <c r="HIT1" s="286"/>
      <c r="HIU1" s="286"/>
      <c r="HIV1" s="286"/>
      <c r="HIW1" s="286"/>
      <c r="HIX1" s="288"/>
      <c r="HIY1" s="288"/>
      <c r="HIZ1" s="289"/>
      <c r="HJA1" s="289"/>
      <c r="HJB1" s="289"/>
      <c r="HJC1" s="289"/>
      <c r="HJD1" s="289"/>
      <c r="HJE1" s="289"/>
      <c r="HJF1" s="289"/>
      <c r="HJG1" s="286"/>
      <c r="HJH1" s="286"/>
      <c r="HJI1" s="286"/>
      <c r="HJJ1" s="286"/>
      <c r="HJK1" s="286"/>
      <c r="HJL1" s="286"/>
      <c r="HJM1" s="286"/>
      <c r="HJN1" s="286"/>
      <c r="HJO1" s="286"/>
      <c r="HJP1" s="286"/>
      <c r="HJQ1" s="286"/>
      <c r="HJR1" s="286"/>
      <c r="HJS1" s="286"/>
      <c r="HJT1" s="286"/>
      <c r="HJU1" s="286"/>
      <c r="HJV1" s="286"/>
      <c r="HJW1" s="286"/>
      <c r="HJX1" s="286"/>
      <c r="HJY1" s="286"/>
      <c r="HJZ1" s="287"/>
      <c r="HKA1" s="286"/>
      <c r="HKB1" s="286"/>
      <c r="HKC1" s="286"/>
      <c r="HKD1" s="286"/>
      <c r="HKE1" s="286"/>
      <c r="HKF1" s="288"/>
      <c r="HKG1" s="288"/>
      <c r="HKH1" s="289"/>
      <c r="HKI1" s="289"/>
      <c r="HKJ1" s="289"/>
      <c r="HKK1" s="289"/>
      <c r="HKL1" s="289"/>
      <c r="HKM1" s="289"/>
      <c r="HKN1" s="289"/>
      <c r="HKO1" s="286"/>
      <c r="HKP1" s="286"/>
      <c r="HKQ1" s="286"/>
      <c r="HKR1" s="286"/>
      <c r="HKS1" s="286"/>
      <c r="HKT1" s="286"/>
      <c r="HKU1" s="286"/>
      <c r="HKV1" s="286"/>
      <c r="HKW1" s="286"/>
      <c r="HKX1" s="286"/>
      <c r="HKY1" s="286"/>
      <c r="HKZ1" s="286"/>
      <c r="HLA1" s="286"/>
      <c r="HLB1" s="286"/>
      <c r="HLC1" s="286"/>
      <c r="HLD1" s="286"/>
      <c r="HLE1" s="286"/>
      <c r="HLF1" s="286"/>
      <c r="HLG1" s="286"/>
      <c r="HLH1" s="287"/>
      <c r="HLI1" s="286"/>
      <c r="HLJ1" s="286"/>
      <c r="HLK1" s="286"/>
      <c r="HLL1" s="286"/>
      <c r="HLM1" s="286"/>
      <c r="HLN1" s="288"/>
      <c r="HLO1" s="288"/>
      <c r="HLP1" s="289"/>
      <c r="HLQ1" s="289"/>
      <c r="HLR1" s="289"/>
      <c r="HLS1" s="289"/>
      <c r="HLT1" s="289"/>
      <c r="HLU1" s="289"/>
      <c r="HLV1" s="289"/>
      <c r="HLW1" s="286"/>
      <c r="HLX1" s="286"/>
      <c r="HLY1" s="286"/>
      <c r="HLZ1" s="286"/>
      <c r="HMA1" s="286"/>
      <c r="HMB1" s="286"/>
      <c r="HMC1" s="286"/>
      <c r="HMD1" s="286"/>
      <c r="HME1" s="286"/>
      <c r="HMF1" s="286"/>
      <c r="HMG1" s="286"/>
      <c r="HMH1" s="286"/>
      <c r="HMI1" s="286"/>
      <c r="HMJ1" s="286"/>
      <c r="HMK1" s="286"/>
      <c r="HML1" s="286"/>
      <c r="HMM1" s="286"/>
      <c r="HMN1" s="286"/>
      <c r="HMO1" s="286"/>
      <c r="HMP1" s="287"/>
      <c r="HMQ1" s="286"/>
      <c r="HMR1" s="286"/>
      <c r="HMS1" s="286"/>
      <c r="HMT1" s="286"/>
      <c r="HMU1" s="286"/>
      <c r="HMV1" s="288"/>
      <c r="HMW1" s="288"/>
      <c r="HMX1" s="289"/>
      <c r="HMY1" s="289"/>
      <c r="HMZ1" s="289"/>
      <c r="HNA1" s="289"/>
      <c r="HNB1" s="289"/>
      <c r="HNC1" s="289"/>
      <c r="HND1" s="289"/>
      <c r="HNE1" s="286"/>
      <c r="HNF1" s="286"/>
      <c r="HNG1" s="286"/>
      <c r="HNH1" s="286"/>
      <c r="HNI1" s="286"/>
      <c r="HNJ1" s="286"/>
      <c r="HNK1" s="286"/>
      <c r="HNL1" s="286"/>
      <c r="HNM1" s="286"/>
      <c r="HNN1" s="286"/>
      <c r="HNO1" s="286"/>
      <c r="HNP1" s="286"/>
      <c r="HNQ1" s="286"/>
      <c r="HNR1" s="286"/>
      <c r="HNS1" s="286"/>
      <c r="HNT1" s="286"/>
      <c r="HNU1" s="286"/>
      <c r="HNV1" s="286"/>
      <c r="HNW1" s="286"/>
      <c r="HNX1" s="287"/>
      <c r="HNY1" s="286"/>
      <c r="HNZ1" s="286"/>
      <c r="HOA1" s="286"/>
      <c r="HOB1" s="286"/>
      <c r="HOC1" s="286"/>
      <c r="HOD1" s="288"/>
      <c r="HOE1" s="288"/>
      <c r="HOF1" s="289"/>
      <c r="HOG1" s="289"/>
      <c r="HOH1" s="289"/>
      <c r="HOI1" s="289"/>
      <c r="HOJ1" s="289"/>
      <c r="HOK1" s="289"/>
      <c r="HOL1" s="289"/>
      <c r="HOM1" s="286"/>
      <c r="HON1" s="286"/>
      <c r="HOO1" s="286"/>
      <c r="HOP1" s="286"/>
      <c r="HOQ1" s="286"/>
      <c r="HOR1" s="286"/>
      <c r="HOS1" s="286"/>
      <c r="HOT1" s="286"/>
      <c r="HOU1" s="286"/>
      <c r="HOV1" s="286"/>
      <c r="HOW1" s="286"/>
      <c r="HOX1" s="286"/>
      <c r="HOY1" s="286"/>
      <c r="HOZ1" s="286"/>
      <c r="HPA1" s="286"/>
      <c r="HPB1" s="286"/>
      <c r="HPC1" s="286"/>
      <c r="HPD1" s="286"/>
      <c r="HPE1" s="286"/>
      <c r="HPF1" s="287"/>
      <c r="HPG1" s="286"/>
      <c r="HPH1" s="286"/>
      <c r="HPI1" s="286"/>
      <c r="HPJ1" s="286"/>
      <c r="HPK1" s="286"/>
      <c r="HPL1" s="288"/>
      <c r="HPM1" s="288"/>
      <c r="HPN1" s="289"/>
      <c r="HPO1" s="289"/>
      <c r="HPP1" s="289"/>
      <c r="HPQ1" s="289"/>
      <c r="HPR1" s="289"/>
      <c r="HPS1" s="289"/>
      <c r="HPT1" s="289"/>
      <c r="HPU1" s="286"/>
      <c r="HPV1" s="286"/>
      <c r="HPW1" s="286"/>
      <c r="HPX1" s="286"/>
      <c r="HPY1" s="286"/>
      <c r="HPZ1" s="286"/>
      <c r="HQA1" s="286"/>
      <c r="HQB1" s="286"/>
      <c r="HQC1" s="286"/>
      <c r="HQD1" s="286"/>
      <c r="HQE1" s="286"/>
      <c r="HQF1" s="286"/>
      <c r="HQG1" s="286"/>
      <c r="HQH1" s="286"/>
      <c r="HQI1" s="286"/>
      <c r="HQJ1" s="286"/>
      <c r="HQK1" s="286"/>
      <c r="HQL1" s="286"/>
      <c r="HQM1" s="286"/>
      <c r="HQN1" s="287"/>
      <c r="HQO1" s="286"/>
      <c r="HQP1" s="286"/>
      <c r="HQQ1" s="286"/>
      <c r="HQR1" s="286"/>
      <c r="HQS1" s="286"/>
      <c r="HQT1" s="288"/>
      <c r="HQU1" s="288"/>
      <c r="HQV1" s="289"/>
      <c r="HQW1" s="289"/>
      <c r="HQX1" s="289"/>
      <c r="HQY1" s="289"/>
      <c r="HQZ1" s="289"/>
      <c r="HRA1" s="289"/>
      <c r="HRB1" s="289"/>
      <c r="HRC1" s="286"/>
      <c r="HRD1" s="286"/>
      <c r="HRE1" s="286"/>
      <c r="HRF1" s="286"/>
      <c r="HRG1" s="286"/>
      <c r="HRH1" s="286"/>
      <c r="HRI1" s="286"/>
      <c r="HRJ1" s="286"/>
      <c r="HRK1" s="286"/>
      <c r="HRL1" s="286"/>
      <c r="HRM1" s="286"/>
      <c r="HRN1" s="286"/>
      <c r="HRO1" s="286"/>
      <c r="HRP1" s="286"/>
      <c r="HRQ1" s="286"/>
      <c r="HRR1" s="286"/>
      <c r="HRS1" s="286"/>
      <c r="HRT1" s="286"/>
      <c r="HRU1" s="286"/>
      <c r="HRV1" s="287"/>
      <c r="HRW1" s="286"/>
      <c r="HRX1" s="286"/>
      <c r="HRY1" s="286"/>
      <c r="HRZ1" s="286"/>
      <c r="HSA1" s="286"/>
      <c r="HSB1" s="288"/>
      <c r="HSC1" s="288"/>
      <c r="HSD1" s="289"/>
      <c r="HSE1" s="289"/>
      <c r="HSF1" s="289"/>
      <c r="HSG1" s="289"/>
      <c r="HSH1" s="289"/>
      <c r="HSI1" s="289"/>
      <c r="HSJ1" s="289"/>
      <c r="HSK1" s="286"/>
      <c r="HSL1" s="286"/>
      <c r="HSM1" s="286"/>
      <c r="HSN1" s="286"/>
      <c r="HSO1" s="286"/>
      <c r="HSP1" s="286"/>
      <c r="HSQ1" s="286"/>
      <c r="HSR1" s="286"/>
      <c r="HSS1" s="286"/>
      <c r="HST1" s="286"/>
      <c r="HSU1" s="286"/>
      <c r="HSV1" s="286"/>
      <c r="HSW1" s="286"/>
      <c r="HSX1" s="286"/>
      <c r="HSY1" s="286"/>
      <c r="HSZ1" s="286"/>
      <c r="HTA1" s="286"/>
      <c r="HTB1" s="286"/>
      <c r="HTC1" s="286"/>
      <c r="HTD1" s="287"/>
      <c r="HTE1" s="286"/>
      <c r="HTF1" s="286"/>
      <c r="HTG1" s="286"/>
      <c r="HTH1" s="286"/>
      <c r="HTI1" s="286"/>
      <c r="HTJ1" s="288"/>
      <c r="HTK1" s="288"/>
      <c r="HTL1" s="289"/>
      <c r="HTM1" s="289"/>
      <c r="HTN1" s="289"/>
      <c r="HTO1" s="289"/>
      <c r="HTP1" s="289"/>
      <c r="HTQ1" s="289"/>
      <c r="HTR1" s="289"/>
      <c r="HTS1" s="286"/>
      <c r="HTT1" s="286"/>
      <c r="HTU1" s="286"/>
      <c r="HTV1" s="286"/>
      <c r="HTW1" s="286"/>
      <c r="HTX1" s="286"/>
      <c r="HTY1" s="286"/>
      <c r="HTZ1" s="286"/>
      <c r="HUA1" s="286"/>
      <c r="HUB1" s="286"/>
      <c r="HUC1" s="286"/>
      <c r="HUD1" s="286"/>
      <c r="HUE1" s="286"/>
      <c r="HUF1" s="286"/>
      <c r="HUG1" s="286"/>
      <c r="HUH1" s="286"/>
      <c r="HUI1" s="286"/>
      <c r="HUJ1" s="286"/>
      <c r="HUK1" s="286"/>
      <c r="HUL1" s="287"/>
      <c r="HUM1" s="286"/>
      <c r="HUN1" s="286"/>
      <c r="HUO1" s="286"/>
      <c r="HUP1" s="286"/>
      <c r="HUQ1" s="286"/>
      <c r="HUR1" s="288"/>
      <c r="HUS1" s="288"/>
      <c r="HUT1" s="289"/>
      <c r="HUU1" s="289"/>
      <c r="HUV1" s="289"/>
      <c r="HUW1" s="289"/>
      <c r="HUX1" s="289"/>
      <c r="HUY1" s="289"/>
      <c r="HUZ1" s="289"/>
      <c r="HVA1" s="286"/>
      <c r="HVB1" s="286"/>
      <c r="HVC1" s="286"/>
      <c r="HVD1" s="286"/>
      <c r="HVE1" s="286"/>
      <c r="HVF1" s="286"/>
      <c r="HVG1" s="286"/>
      <c r="HVH1" s="286"/>
      <c r="HVI1" s="286"/>
      <c r="HVJ1" s="286"/>
      <c r="HVK1" s="286"/>
      <c r="HVL1" s="286"/>
      <c r="HVM1" s="286"/>
      <c r="HVN1" s="286"/>
      <c r="HVO1" s="286"/>
      <c r="HVP1" s="286"/>
      <c r="HVQ1" s="286"/>
      <c r="HVR1" s="286"/>
      <c r="HVS1" s="286"/>
      <c r="HVT1" s="287"/>
      <c r="HVU1" s="286"/>
      <c r="HVV1" s="286"/>
      <c r="HVW1" s="286"/>
      <c r="HVX1" s="286"/>
      <c r="HVY1" s="286"/>
      <c r="HVZ1" s="288"/>
      <c r="HWA1" s="288"/>
      <c r="HWB1" s="289"/>
      <c r="HWC1" s="289"/>
      <c r="HWD1" s="289"/>
      <c r="HWE1" s="289"/>
      <c r="HWF1" s="289"/>
      <c r="HWG1" s="289"/>
      <c r="HWH1" s="289"/>
      <c r="HWI1" s="286"/>
      <c r="HWJ1" s="286"/>
      <c r="HWK1" s="286"/>
      <c r="HWL1" s="286"/>
      <c r="HWM1" s="286"/>
      <c r="HWN1" s="286"/>
      <c r="HWO1" s="286"/>
      <c r="HWP1" s="286"/>
      <c r="HWQ1" s="286"/>
      <c r="HWR1" s="286"/>
      <c r="HWS1" s="286"/>
      <c r="HWT1" s="286"/>
      <c r="HWU1" s="286"/>
      <c r="HWV1" s="286"/>
      <c r="HWW1" s="286"/>
      <c r="HWX1" s="286"/>
      <c r="HWY1" s="286"/>
      <c r="HWZ1" s="286"/>
      <c r="HXA1" s="286"/>
      <c r="HXB1" s="287"/>
      <c r="HXC1" s="286"/>
      <c r="HXD1" s="286"/>
      <c r="HXE1" s="286"/>
      <c r="HXF1" s="286"/>
      <c r="HXG1" s="286"/>
      <c r="HXH1" s="288"/>
      <c r="HXI1" s="288"/>
      <c r="HXJ1" s="289"/>
      <c r="HXK1" s="289"/>
      <c r="HXL1" s="289"/>
      <c r="HXM1" s="289"/>
      <c r="HXN1" s="289"/>
      <c r="HXO1" s="289"/>
      <c r="HXP1" s="289"/>
      <c r="HXQ1" s="286"/>
      <c r="HXR1" s="286"/>
      <c r="HXS1" s="286"/>
      <c r="HXT1" s="286"/>
      <c r="HXU1" s="286"/>
      <c r="HXV1" s="286"/>
      <c r="HXW1" s="286"/>
      <c r="HXX1" s="286"/>
      <c r="HXY1" s="286"/>
      <c r="HXZ1" s="286"/>
      <c r="HYA1" s="286"/>
      <c r="HYB1" s="286"/>
      <c r="HYC1" s="286"/>
      <c r="HYD1" s="286"/>
      <c r="HYE1" s="286"/>
      <c r="HYF1" s="286"/>
      <c r="HYG1" s="286"/>
      <c r="HYH1" s="286"/>
      <c r="HYI1" s="286"/>
      <c r="HYJ1" s="287"/>
      <c r="HYK1" s="286"/>
      <c r="HYL1" s="286"/>
      <c r="HYM1" s="286"/>
      <c r="HYN1" s="286"/>
      <c r="HYO1" s="286"/>
      <c r="HYP1" s="288"/>
      <c r="HYQ1" s="288"/>
      <c r="HYR1" s="289"/>
      <c r="HYS1" s="289"/>
      <c r="HYT1" s="289"/>
      <c r="HYU1" s="289"/>
      <c r="HYV1" s="289"/>
      <c r="HYW1" s="289"/>
      <c r="HYX1" s="289"/>
      <c r="HYY1" s="286"/>
      <c r="HYZ1" s="286"/>
      <c r="HZA1" s="286"/>
      <c r="HZB1" s="286"/>
      <c r="HZC1" s="286"/>
      <c r="HZD1" s="286"/>
      <c r="HZE1" s="286"/>
      <c r="HZF1" s="286"/>
      <c r="HZG1" s="286"/>
      <c r="HZH1" s="286"/>
      <c r="HZI1" s="286"/>
      <c r="HZJ1" s="286"/>
      <c r="HZK1" s="286"/>
      <c r="HZL1" s="286"/>
      <c r="HZM1" s="286"/>
      <c r="HZN1" s="286"/>
      <c r="HZO1" s="286"/>
      <c r="HZP1" s="286"/>
      <c r="HZQ1" s="286"/>
      <c r="HZR1" s="287"/>
      <c r="HZS1" s="286"/>
      <c r="HZT1" s="286"/>
      <c r="HZU1" s="286"/>
      <c r="HZV1" s="286"/>
      <c r="HZW1" s="286"/>
      <c r="HZX1" s="288"/>
      <c r="HZY1" s="288"/>
      <c r="HZZ1" s="289"/>
      <c r="IAA1" s="289"/>
      <c r="IAB1" s="289"/>
      <c r="IAC1" s="289"/>
      <c r="IAD1" s="289"/>
      <c r="IAE1" s="289"/>
      <c r="IAF1" s="289"/>
      <c r="IAG1" s="286"/>
      <c r="IAH1" s="286"/>
      <c r="IAI1" s="286"/>
      <c r="IAJ1" s="286"/>
      <c r="IAK1" s="286"/>
      <c r="IAL1" s="286"/>
      <c r="IAM1" s="286"/>
      <c r="IAN1" s="286"/>
      <c r="IAO1" s="286"/>
      <c r="IAP1" s="286"/>
      <c r="IAQ1" s="286"/>
      <c r="IAR1" s="286"/>
      <c r="IAS1" s="286"/>
      <c r="IAT1" s="286"/>
      <c r="IAU1" s="286"/>
      <c r="IAV1" s="286"/>
      <c r="IAW1" s="286"/>
      <c r="IAX1" s="286"/>
      <c r="IAY1" s="286"/>
      <c r="IAZ1" s="287"/>
      <c r="IBA1" s="286"/>
      <c r="IBB1" s="286"/>
      <c r="IBC1" s="286"/>
      <c r="IBD1" s="286"/>
      <c r="IBE1" s="286"/>
      <c r="IBF1" s="288"/>
      <c r="IBG1" s="288"/>
      <c r="IBH1" s="289"/>
      <c r="IBI1" s="289"/>
      <c r="IBJ1" s="289"/>
      <c r="IBK1" s="289"/>
      <c r="IBL1" s="289"/>
      <c r="IBM1" s="289"/>
      <c r="IBN1" s="289"/>
      <c r="IBO1" s="286"/>
      <c r="IBP1" s="286"/>
      <c r="IBQ1" s="286"/>
      <c r="IBR1" s="286"/>
      <c r="IBS1" s="286"/>
      <c r="IBT1" s="286"/>
      <c r="IBU1" s="286"/>
      <c r="IBV1" s="286"/>
      <c r="IBW1" s="286"/>
      <c r="IBX1" s="286"/>
      <c r="IBY1" s="286"/>
      <c r="IBZ1" s="286"/>
      <c r="ICA1" s="286"/>
      <c r="ICB1" s="286"/>
      <c r="ICC1" s="286"/>
      <c r="ICD1" s="286"/>
      <c r="ICE1" s="286"/>
      <c r="ICF1" s="286"/>
      <c r="ICG1" s="286"/>
      <c r="ICH1" s="287"/>
      <c r="ICI1" s="286"/>
      <c r="ICJ1" s="286"/>
      <c r="ICK1" s="286"/>
      <c r="ICL1" s="286"/>
      <c r="ICM1" s="286"/>
      <c r="ICN1" s="288"/>
      <c r="ICO1" s="288"/>
      <c r="ICP1" s="289"/>
      <c r="ICQ1" s="289"/>
      <c r="ICR1" s="289"/>
      <c r="ICS1" s="289"/>
      <c r="ICT1" s="289"/>
      <c r="ICU1" s="289"/>
      <c r="ICV1" s="289"/>
      <c r="ICW1" s="286"/>
      <c r="ICX1" s="286"/>
      <c r="ICY1" s="286"/>
      <c r="ICZ1" s="286"/>
      <c r="IDA1" s="286"/>
      <c r="IDB1" s="286"/>
      <c r="IDC1" s="286"/>
      <c r="IDD1" s="286"/>
      <c r="IDE1" s="286"/>
      <c r="IDF1" s="286"/>
      <c r="IDG1" s="286"/>
      <c r="IDH1" s="286"/>
      <c r="IDI1" s="286"/>
      <c r="IDJ1" s="286"/>
      <c r="IDK1" s="286"/>
      <c r="IDL1" s="286"/>
      <c r="IDM1" s="286"/>
      <c r="IDN1" s="286"/>
      <c r="IDO1" s="286"/>
      <c r="IDP1" s="287"/>
      <c r="IDQ1" s="286"/>
      <c r="IDR1" s="286"/>
      <c r="IDS1" s="286"/>
      <c r="IDT1" s="286"/>
      <c r="IDU1" s="286"/>
      <c r="IDV1" s="288"/>
      <c r="IDW1" s="288"/>
      <c r="IDX1" s="289"/>
      <c r="IDY1" s="289"/>
      <c r="IDZ1" s="289"/>
      <c r="IEA1" s="289"/>
      <c r="IEB1" s="289"/>
      <c r="IEC1" s="289"/>
      <c r="IED1" s="289"/>
      <c r="IEE1" s="286"/>
      <c r="IEF1" s="286"/>
      <c r="IEG1" s="286"/>
      <c r="IEH1" s="286"/>
      <c r="IEI1" s="286"/>
      <c r="IEJ1" s="286"/>
      <c r="IEK1" s="286"/>
      <c r="IEL1" s="286"/>
      <c r="IEM1" s="286"/>
      <c r="IEN1" s="286"/>
      <c r="IEO1" s="286"/>
      <c r="IEP1" s="286"/>
      <c r="IEQ1" s="286"/>
      <c r="IER1" s="286"/>
      <c r="IES1" s="286"/>
      <c r="IET1" s="286"/>
      <c r="IEU1" s="286"/>
      <c r="IEV1" s="286"/>
      <c r="IEW1" s="286"/>
      <c r="IEX1" s="287"/>
      <c r="IEY1" s="286"/>
      <c r="IEZ1" s="286"/>
      <c r="IFA1" s="286"/>
      <c r="IFB1" s="286"/>
      <c r="IFC1" s="286"/>
      <c r="IFD1" s="288"/>
      <c r="IFE1" s="288"/>
      <c r="IFF1" s="289"/>
      <c r="IFG1" s="289"/>
      <c r="IFH1" s="289"/>
      <c r="IFI1" s="289"/>
      <c r="IFJ1" s="289"/>
      <c r="IFK1" s="289"/>
      <c r="IFL1" s="289"/>
      <c r="IFM1" s="286"/>
      <c r="IFN1" s="286"/>
      <c r="IFO1" s="286"/>
      <c r="IFP1" s="286"/>
      <c r="IFQ1" s="286"/>
      <c r="IFR1" s="286"/>
      <c r="IFS1" s="286"/>
      <c r="IFT1" s="286"/>
      <c r="IFU1" s="286"/>
      <c r="IFV1" s="286"/>
      <c r="IFW1" s="286"/>
      <c r="IFX1" s="286"/>
      <c r="IFY1" s="286"/>
      <c r="IFZ1" s="286"/>
      <c r="IGA1" s="286"/>
      <c r="IGB1" s="286"/>
      <c r="IGC1" s="286"/>
      <c r="IGD1" s="286"/>
      <c r="IGE1" s="286"/>
      <c r="IGF1" s="287"/>
      <c r="IGG1" s="286"/>
      <c r="IGH1" s="286"/>
      <c r="IGI1" s="286"/>
      <c r="IGJ1" s="286"/>
      <c r="IGK1" s="286"/>
      <c r="IGL1" s="288"/>
      <c r="IGM1" s="288"/>
      <c r="IGN1" s="289"/>
      <c r="IGO1" s="289"/>
      <c r="IGP1" s="289"/>
      <c r="IGQ1" s="289"/>
      <c r="IGR1" s="289"/>
      <c r="IGS1" s="289"/>
      <c r="IGT1" s="289"/>
      <c r="IGU1" s="286"/>
      <c r="IGV1" s="286"/>
      <c r="IGW1" s="286"/>
      <c r="IGX1" s="286"/>
      <c r="IGY1" s="286"/>
      <c r="IGZ1" s="286"/>
      <c r="IHA1" s="286"/>
      <c r="IHB1" s="286"/>
      <c r="IHC1" s="286"/>
      <c r="IHD1" s="286"/>
      <c r="IHE1" s="286"/>
      <c r="IHF1" s="286"/>
      <c r="IHG1" s="286"/>
      <c r="IHH1" s="286"/>
      <c r="IHI1" s="286"/>
      <c r="IHJ1" s="286"/>
      <c r="IHK1" s="286"/>
      <c r="IHL1" s="286"/>
      <c r="IHM1" s="286"/>
      <c r="IHN1" s="287"/>
      <c r="IHO1" s="286"/>
      <c r="IHP1" s="286"/>
      <c r="IHQ1" s="286"/>
      <c r="IHR1" s="286"/>
      <c r="IHS1" s="286"/>
      <c r="IHT1" s="288"/>
      <c r="IHU1" s="288"/>
      <c r="IHV1" s="289"/>
      <c r="IHW1" s="289"/>
      <c r="IHX1" s="289"/>
      <c r="IHY1" s="289"/>
      <c r="IHZ1" s="289"/>
      <c r="IIA1" s="289"/>
      <c r="IIB1" s="289"/>
      <c r="IIC1" s="286"/>
      <c r="IID1" s="286"/>
      <c r="IIE1" s="286"/>
      <c r="IIF1" s="286"/>
      <c r="IIG1" s="286"/>
      <c r="IIH1" s="286"/>
      <c r="III1" s="286"/>
      <c r="IIJ1" s="286"/>
      <c r="IIK1" s="286"/>
      <c r="IIL1" s="286"/>
      <c r="IIM1" s="286"/>
      <c r="IIN1" s="286"/>
      <c r="IIO1" s="286"/>
      <c r="IIP1" s="286"/>
      <c r="IIQ1" s="286"/>
      <c r="IIR1" s="286"/>
      <c r="IIS1" s="286"/>
      <c r="IIT1" s="286"/>
      <c r="IIU1" s="286"/>
      <c r="IIV1" s="287"/>
      <c r="IIW1" s="286"/>
      <c r="IIX1" s="286"/>
      <c r="IIY1" s="286"/>
      <c r="IIZ1" s="286"/>
      <c r="IJA1" s="286"/>
      <c r="IJB1" s="288"/>
      <c r="IJC1" s="288"/>
      <c r="IJD1" s="289"/>
      <c r="IJE1" s="289"/>
      <c r="IJF1" s="289"/>
      <c r="IJG1" s="289"/>
      <c r="IJH1" s="289"/>
      <c r="IJI1" s="289"/>
      <c r="IJJ1" s="289"/>
      <c r="IJK1" s="286"/>
      <c r="IJL1" s="286"/>
      <c r="IJM1" s="286"/>
      <c r="IJN1" s="286"/>
      <c r="IJO1" s="286"/>
      <c r="IJP1" s="286"/>
      <c r="IJQ1" s="286"/>
      <c r="IJR1" s="286"/>
      <c r="IJS1" s="286"/>
      <c r="IJT1" s="286"/>
      <c r="IJU1" s="286"/>
      <c r="IJV1" s="286"/>
      <c r="IJW1" s="286"/>
      <c r="IJX1" s="286"/>
      <c r="IJY1" s="286"/>
      <c r="IJZ1" s="286"/>
      <c r="IKA1" s="286"/>
      <c r="IKB1" s="286"/>
      <c r="IKC1" s="286"/>
      <c r="IKD1" s="287"/>
      <c r="IKE1" s="286"/>
      <c r="IKF1" s="286"/>
      <c r="IKG1" s="286"/>
      <c r="IKH1" s="286"/>
      <c r="IKI1" s="286"/>
      <c r="IKJ1" s="288"/>
      <c r="IKK1" s="288"/>
      <c r="IKL1" s="289"/>
      <c r="IKM1" s="289"/>
      <c r="IKN1" s="289"/>
      <c r="IKO1" s="289"/>
      <c r="IKP1" s="289"/>
      <c r="IKQ1" s="289"/>
      <c r="IKR1" s="289"/>
      <c r="IKS1" s="286"/>
      <c r="IKT1" s="286"/>
      <c r="IKU1" s="286"/>
      <c r="IKV1" s="286"/>
      <c r="IKW1" s="286"/>
      <c r="IKX1" s="286"/>
      <c r="IKY1" s="286"/>
      <c r="IKZ1" s="286"/>
      <c r="ILA1" s="286"/>
      <c r="ILB1" s="286"/>
      <c r="ILC1" s="286"/>
      <c r="ILD1" s="286"/>
      <c r="ILE1" s="286"/>
      <c r="ILF1" s="286"/>
      <c r="ILG1" s="286"/>
      <c r="ILH1" s="286"/>
      <c r="ILI1" s="286"/>
      <c r="ILJ1" s="286"/>
      <c r="ILK1" s="286"/>
      <c r="ILL1" s="287"/>
      <c r="ILM1" s="286"/>
      <c r="ILN1" s="286"/>
      <c r="ILO1" s="286"/>
      <c r="ILP1" s="286"/>
      <c r="ILQ1" s="286"/>
      <c r="ILR1" s="288"/>
      <c r="ILS1" s="288"/>
      <c r="ILT1" s="289"/>
      <c r="ILU1" s="289"/>
      <c r="ILV1" s="289"/>
      <c r="ILW1" s="289"/>
      <c r="ILX1" s="289"/>
      <c r="ILY1" s="289"/>
      <c r="ILZ1" s="289"/>
      <c r="IMA1" s="286"/>
      <c r="IMB1" s="286"/>
      <c r="IMC1" s="286"/>
      <c r="IMD1" s="286"/>
      <c r="IME1" s="286"/>
      <c r="IMF1" s="286"/>
      <c r="IMG1" s="286"/>
      <c r="IMH1" s="286"/>
      <c r="IMI1" s="286"/>
      <c r="IMJ1" s="286"/>
      <c r="IMK1" s="286"/>
      <c r="IML1" s="286"/>
      <c r="IMM1" s="286"/>
      <c r="IMN1" s="286"/>
      <c r="IMO1" s="286"/>
      <c r="IMP1" s="286"/>
      <c r="IMQ1" s="286"/>
      <c r="IMR1" s="286"/>
      <c r="IMS1" s="286"/>
      <c r="IMT1" s="287"/>
      <c r="IMU1" s="286"/>
      <c r="IMV1" s="286"/>
      <c r="IMW1" s="286"/>
      <c r="IMX1" s="286"/>
      <c r="IMY1" s="286"/>
      <c r="IMZ1" s="288"/>
      <c r="INA1" s="288"/>
      <c r="INB1" s="289"/>
      <c r="INC1" s="289"/>
      <c r="IND1" s="289"/>
      <c r="INE1" s="289"/>
      <c r="INF1" s="289"/>
      <c r="ING1" s="289"/>
      <c r="INH1" s="289"/>
      <c r="INI1" s="286"/>
      <c r="INJ1" s="286"/>
      <c r="INK1" s="286"/>
      <c r="INL1" s="286"/>
      <c r="INM1" s="286"/>
      <c r="INN1" s="286"/>
      <c r="INO1" s="286"/>
      <c r="INP1" s="286"/>
      <c r="INQ1" s="286"/>
      <c r="INR1" s="286"/>
      <c r="INS1" s="286"/>
      <c r="INT1" s="286"/>
      <c r="INU1" s="286"/>
      <c r="INV1" s="286"/>
      <c r="INW1" s="286"/>
      <c r="INX1" s="286"/>
      <c r="INY1" s="286"/>
      <c r="INZ1" s="286"/>
      <c r="IOA1" s="286"/>
      <c r="IOB1" s="287"/>
      <c r="IOC1" s="286"/>
      <c r="IOD1" s="286"/>
      <c r="IOE1" s="286"/>
      <c r="IOF1" s="286"/>
      <c r="IOG1" s="286"/>
      <c r="IOH1" s="288"/>
      <c r="IOI1" s="288"/>
      <c r="IOJ1" s="289"/>
      <c r="IOK1" s="289"/>
      <c r="IOL1" s="289"/>
      <c r="IOM1" s="289"/>
      <c r="ION1" s="289"/>
      <c r="IOO1" s="289"/>
      <c r="IOP1" s="289"/>
      <c r="IOQ1" s="286"/>
      <c r="IOR1" s="286"/>
      <c r="IOS1" s="286"/>
      <c r="IOT1" s="286"/>
      <c r="IOU1" s="286"/>
      <c r="IOV1" s="286"/>
      <c r="IOW1" s="286"/>
      <c r="IOX1" s="286"/>
      <c r="IOY1" s="286"/>
      <c r="IOZ1" s="286"/>
      <c r="IPA1" s="286"/>
      <c r="IPB1" s="286"/>
      <c r="IPC1" s="286"/>
      <c r="IPD1" s="286"/>
      <c r="IPE1" s="286"/>
      <c r="IPF1" s="286"/>
      <c r="IPG1" s="286"/>
      <c r="IPH1" s="286"/>
      <c r="IPI1" s="286"/>
      <c r="IPJ1" s="287"/>
      <c r="IPK1" s="286"/>
      <c r="IPL1" s="286"/>
      <c r="IPM1" s="286"/>
      <c r="IPN1" s="286"/>
      <c r="IPO1" s="286"/>
      <c r="IPP1" s="288"/>
      <c r="IPQ1" s="288"/>
      <c r="IPR1" s="289"/>
      <c r="IPS1" s="289"/>
      <c r="IPT1" s="289"/>
      <c r="IPU1" s="289"/>
      <c r="IPV1" s="289"/>
      <c r="IPW1" s="289"/>
      <c r="IPX1" s="289"/>
      <c r="IPY1" s="286"/>
      <c r="IPZ1" s="286"/>
      <c r="IQA1" s="286"/>
      <c r="IQB1" s="286"/>
      <c r="IQC1" s="286"/>
      <c r="IQD1" s="286"/>
      <c r="IQE1" s="286"/>
      <c r="IQF1" s="286"/>
      <c r="IQG1" s="286"/>
      <c r="IQH1" s="286"/>
      <c r="IQI1" s="286"/>
      <c r="IQJ1" s="286"/>
      <c r="IQK1" s="286"/>
      <c r="IQL1" s="286"/>
      <c r="IQM1" s="286"/>
      <c r="IQN1" s="286"/>
      <c r="IQO1" s="286"/>
      <c r="IQP1" s="286"/>
      <c r="IQQ1" s="286"/>
      <c r="IQR1" s="287"/>
      <c r="IQS1" s="286"/>
      <c r="IQT1" s="286"/>
      <c r="IQU1" s="286"/>
      <c r="IQV1" s="286"/>
      <c r="IQW1" s="286"/>
      <c r="IQX1" s="288"/>
      <c r="IQY1" s="288"/>
      <c r="IQZ1" s="289"/>
      <c r="IRA1" s="289"/>
      <c r="IRB1" s="289"/>
      <c r="IRC1" s="289"/>
      <c r="IRD1" s="289"/>
      <c r="IRE1" s="289"/>
      <c r="IRF1" s="289"/>
      <c r="IRG1" s="286"/>
      <c r="IRH1" s="286"/>
      <c r="IRI1" s="286"/>
      <c r="IRJ1" s="286"/>
      <c r="IRK1" s="286"/>
      <c r="IRL1" s="286"/>
      <c r="IRM1" s="286"/>
      <c r="IRN1" s="286"/>
      <c r="IRO1" s="286"/>
      <c r="IRP1" s="286"/>
      <c r="IRQ1" s="286"/>
      <c r="IRR1" s="286"/>
      <c r="IRS1" s="286"/>
      <c r="IRT1" s="286"/>
      <c r="IRU1" s="286"/>
      <c r="IRV1" s="286"/>
      <c r="IRW1" s="286"/>
      <c r="IRX1" s="286"/>
      <c r="IRY1" s="286"/>
      <c r="IRZ1" s="287"/>
      <c r="ISA1" s="286"/>
      <c r="ISB1" s="286"/>
      <c r="ISC1" s="286"/>
      <c r="ISD1" s="286"/>
      <c r="ISE1" s="286"/>
      <c r="ISF1" s="288"/>
      <c r="ISG1" s="288"/>
      <c r="ISH1" s="289"/>
      <c r="ISI1" s="289"/>
      <c r="ISJ1" s="289"/>
      <c r="ISK1" s="289"/>
      <c r="ISL1" s="289"/>
      <c r="ISM1" s="289"/>
      <c r="ISN1" s="289"/>
      <c r="ISO1" s="286"/>
      <c r="ISP1" s="286"/>
      <c r="ISQ1" s="286"/>
      <c r="ISR1" s="286"/>
      <c r="ISS1" s="286"/>
      <c r="IST1" s="286"/>
      <c r="ISU1" s="286"/>
      <c r="ISV1" s="286"/>
      <c r="ISW1" s="286"/>
      <c r="ISX1" s="286"/>
      <c r="ISY1" s="286"/>
      <c r="ISZ1" s="286"/>
      <c r="ITA1" s="286"/>
      <c r="ITB1" s="286"/>
      <c r="ITC1" s="286"/>
      <c r="ITD1" s="286"/>
      <c r="ITE1" s="286"/>
      <c r="ITF1" s="286"/>
      <c r="ITG1" s="286"/>
      <c r="ITH1" s="287"/>
      <c r="ITI1" s="286"/>
      <c r="ITJ1" s="286"/>
      <c r="ITK1" s="286"/>
      <c r="ITL1" s="286"/>
      <c r="ITM1" s="286"/>
      <c r="ITN1" s="288"/>
      <c r="ITO1" s="288"/>
      <c r="ITP1" s="289"/>
      <c r="ITQ1" s="289"/>
      <c r="ITR1" s="289"/>
      <c r="ITS1" s="289"/>
      <c r="ITT1" s="289"/>
      <c r="ITU1" s="289"/>
      <c r="ITV1" s="289"/>
      <c r="ITW1" s="286"/>
      <c r="ITX1" s="286"/>
      <c r="ITY1" s="286"/>
      <c r="ITZ1" s="286"/>
      <c r="IUA1" s="286"/>
      <c r="IUB1" s="286"/>
      <c r="IUC1" s="286"/>
      <c r="IUD1" s="286"/>
      <c r="IUE1" s="286"/>
      <c r="IUF1" s="286"/>
      <c r="IUG1" s="286"/>
      <c r="IUH1" s="286"/>
      <c r="IUI1" s="286"/>
      <c r="IUJ1" s="286"/>
      <c r="IUK1" s="286"/>
      <c r="IUL1" s="286"/>
      <c r="IUM1" s="286"/>
      <c r="IUN1" s="286"/>
      <c r="IUO1" s="286"/>
      <c r="IUP1" s="287"/>
      <c r="IUQ1" s="286"/>
      <c r="IUR1" s="286"/>
      <c r="IUS1" s="286"/>
      <c r="IUT1" s="286"/>
      <c r="IUU1" s="286"/>
      <c r="IUV1" s="288"/>
      <c r="IUW1" s="288"/>
      <c r="IUX1" s="289"/>
      <c r="IUY1" s="289"/>
      <c r="IUZ1" s="289"/>
      <c r="IVA1" s="289"/>
      <c r="IVB1" s="289"/>
      <c r="IVC1" s="289"/>
      <c r="IVD1" s="289"/>
      <c r="IVE1" s="286"/>
      <c r="IVF1" s="286"/>
      <c r="IVG1" s="286"/>
      <c r="IVH1" s="286"/>
      <c r="IVI1" s="286"/>
      <c r="IVJ1" s="286"/>
      <c r="IVK1" s="286"/>
      <c r="IVL1" s="286"/>
      <c r="IVM1" s="286"/>
      <c r="IVN1" s="286"/>
      <c r="IVO1" s="286"/>
      <c r="IVP1" s="286"/>
      <c r="IVQ1" s="286"/>
      <c r="IVR1" s="286"/>
      <c r="IVS1" s="286"/>
      <c r="IVT1" s="286"/>
      <c r="IVU1" s="286"/>
      <c r="IVV1" s="286"/>
      <c r="IVW1" s="286"/>
      <c r="IVX1" s="287"/>
      <c r="IVY1" s="286"/>
      <c r="IVZ1" s="286"/>
      <c r="IWA1" s="286"/>
      <c r="IWB1" s="286"/>
      <c r="IWC1" s="286"/>
      <c r="IWD1" s="288"/>
      <c r="IWE1" s="288"/>
      <c r="IWF1" s="289"/>
      <c r="IWG1" s="289"/>
      <c r="IWH1" s="289"/>
      <c r="IWI1" s="289"/>
      <c r="IWJ1" s="289"/>
      <c r="IWK1" s="289"/>
      <c r="IWL1" s="289"/>
      <c r="IWM1" s="286"/>
      <c r="IWN1" s="286"/>
      <c r="IWO1" s="286"/>
      <c r="IWP1" s="286"/>
      <c r="IWQ1" s="286"/>
      <c r="IWR1" s="286"/>
      <c r="IWS1" s="286"/>
      <c r="IWT1" s="286"/>
      <c r="IWU1" s="286"/>
      <c r="IWV1" s="286"/>
      <c r="IWW1" s="286"/>
      <c r="IWX1" s="286"/>
      <c r="IWY1" s="286"/>
      <c r="IWZ1" s="286"/>
      <c r="IXA1" s="286"/>
      <c r="IXB1" s="286"/>
      <c r="IXC1" s="286"/>
      <c r="IXD1" s="286"/>
      <c r="IXE1" s="286"/>
      <c r="IXF1" s="287"/>
      <c r="IXG1" s="286"/>
      <c r="IXH1" s="286"/>
      <c r="IXI1" s="286"/>
      <c r="IXJ1" s="286"/>
      <c r="IXK1" s="286"/>
      <c r="IXL1" s="288"/>
      <c r="IXM1" s="288"/>
      <c r="IXN1" s="289"/>
      <c r="IXO1" s="289"/>
      <c r="IXP1" s="289"/>
      <c r="IXQ1" s="289"/>
      <c r="IXR1" s="289"/>
      <c r="IXS1" s="289"/>
      <c r="IXT1" s="289"/>
      <c r="IXU1" s="286"/>
      <c r="IXV1" s="286"/>
      <c r="IXW1" s="286"/>
      <c r="IXX1" s="286"/>
      <c r="IXY1" s="286"/>
      <c r="IXZ1" s="286"/>
      <c r="IYA1" s="286"/>
      <c r="IYB1" s="286"/>
      <c r="IYC1" s="286"/>
      <c r="IYD1" s="286"/>
      <c r="IYE1" s="286"/>
      <c r="IYF1" s="286"/>
      <c r="IYG1" s="286"/>
      <c r="IYH1" s="286"/>
      <c r="IYI1" s="286"/>
      <c r="IYJ1" s="286"/>
      <c r="IYK1" s="286"/>
      <c r="IYL1" s="286"/>
      <c r="IYM1" s="286"/>
      <c r="IYN1" s="287"/>
      <c r="IYO1" s="286"/>
      <c r="IYP1" s="286"/>
      <c r="IYQ1" s="286"/>
      <c r="IYR1" s="286"/>
      <c r="IYS1" s="286"/>
      <c r="IYT1" s="288"/>
      <c r="IYU1" s="288"/>
      <c r="IYV1" s="289"/>
      <c r="IYW1" s="289"/>
      <c r="IYX1" s="289"/>
      <c r="IYY1" s="289"/>
      <c r="IYZ1" s="289"/>
      <c r="IZA1" s="289"/>
      <c r="IZB1" s="289"/>
      <c r="IZC1" s="286"/>
      <c r="IZD1" s="286"/>
      <c r="IZE1" s="286"/>
      <c r="IZF1" s="286"/>
      <c r="IZG1" s="286"/>
      <c r="IZH1" s="286"/>
      <c r="IZI1" s="286"/>
      <c r="IZJ1" s="286"/>
      <c r="IZK1" s="286"/>
      <c r="IZL1" s="286"/>
      <c r="IZM1" s="286"/>
      <c r="IZN1" s="286"/>
      <c r="IZO1" s="286"/>
      <c r="IZP1" s="286"/>
      <c r="IZQ1" s="286"/>
      <c r="IZR1" s="286"/>
      <c r="IZS1" s="286"/>
      <c r="IZT1" s="286"/>
      <c r="IZU1" s="286"/>
      <c r="IZV1" s="287"/>
      <c r="IZW1" s="286"/>
      <c r="IZX1" s="286"/>
      <c r="IZY1" s="286"/>
      <c r="IZZ1" s="286"/>
      <c r="JAA1" s="286"/>
      <c r="JAB1" s="288"/>
      <c r="JAC1" s="288"/>
      <c r="JAD1" s="289"/>
      <c r="JAE1" s="289"/>
      <c r="JAF1" s="289"/>
      <c r="JAG1" s="289"/>
      <c r="JAH1" s="289"/>
      <c r="JAI1" s="289"/>
      <c r="JAJ1" s="289"/>
      <c r="JAK1" s="286"/>
      <c r="JAL1" s="286"/>
      <c r="JAM1" s="286"/>
      <c r="JAN1" s="286"/>
      <c r="JAO1" s="286"/>
      <c r="JAP1" s="286"/>
      <c r="JAQ1" s="286"/>
      <c r="JAR1" s="286"/>
      <c r="JAS1" s="286"/>
      <c r="JAT1" s="286"/>
      <c r="JAU1" s="286"/>
      <c r="JAV1" s="286"/>
      <c r="JAW1" s="286"/>
      <c r="JAX1" s="286"/>
      <c r="JAY1" s="286"/>
      <c r="JAZ1" s="286"/>
      <c r="JBA1" s="286"/>
      <c r="JBB1" s="286"/>
      <c r="JBC1" s="286"/>
      <c r="JBD1" s="287"/>
      <c r="JBE1" s="286"/>
      <c r="JBF1" s="286"/>
      <c r="JBG1" s="286"/>
      <c r="JBH1" s="286"/>
      <c r="JBI1" s="286"/>
      <c r="JBJ1" s="288"/>
      <c r="JBK1" s="288"/>
      <c r="JBL1" s="289"/>
      <c r="JBM1" s="289"/>
      <c r="JBN1" s="289"/>
      <c r="JBO1" s="289"/>
      <c r="JBP1" s="289"/>
      <c r="JBQ1" s="289"/>
      <c r="JBR1" s="289"/>
      <c r="JBS1" s="286"/>
      <c r="JBT1" s="286"/>
      <c r="JBU1" s="286"/>
      <c r="JBV1" s="286"/>
      <c r="JBW1" s="286"/>
      <c r="JBX1" s="286"/>
      <c r="JBY1" s="286"/>
      <c r="JBZ1" s="286"/>
      <c r="JCA1" s="286"/>
      <c r="JCB1" s="286"/>
      <c r="JCC1" s="286"/>
      <c r="JCD1" s="286"/>
      <c r="JCE1" s="286"/>
      <c r="JCF1" s="286"/>
      <c r="JCG1" s="286"/>
      <c r="JCH1" s="286"/>
      <c r="JCI1" s="286"/>
      <c r="JCJ1" s="286"/>
      <c r="JCK1" s="286"/>
      <c r="JCL1" s="287"/>
      <c r="JCM1" s="286"/>
      <c r="JCN1" s="286"/>
      <c r="JCO1" s="286"/>
      <c r="JCP1" s="286"/>
      <c r="JCQ1" s="286"/>
      <c r="JCR1" s="288"/>
      <c r="JCS1" s="288"/>
      <c r="JCT1" s="289"/>
      <c r="JCU1" s="289"/>
      <c r="JCV1" s="289"/>
      <c r="JCW1" s="289"/>
      <c r="JCX1" s="289"/>
      <c r="JCY1" s="289"/>
      <c r="JCZ1" s="289"/>
      <c r="JDA1" s="286"/>
      <c r="JDB1" s="286"/>
      <c r="JDC1" s="286"/>
      <c r="JDD1" s="286"/>
      <c r="JDE1" s="286"/>
      <c r="JDF1" s="286"/>
      <c r="JDG1" s="286"/>
      <c r="JDH1" s="286"/>
      <c r="JDI1" s="286"/>
      <c r="JDJ1" s="286"/>
      <c r="JDK1" s="286"/>
      <c r="JDL1" s="286"/>
      <c r="JDM1" s="286"/>
      <c r="JDN1" s="286"/>
      <c r="JDO1" s="286"/>
      <c r="JDP1" s="286"/>
      <c r="JDQ1" s="286"/>
      <c r="JDR1" s="286"/>
      <c r="JDS1" s="286"/>
      <c r="JDT1" s="287"/>
      <c r="JDU1" s="286"/>
      <c r="JDV1" s="286"/>
      <c r="JDW1" s="286"/>
      <c r="JDX1" s="286"/>
      <c r="JDY1" s="286"/>
      <c r="JDZ1" s="288"/>
      <c r="JEA1" s="288"/>
      <c r="JEB1" s="289"/>
      <c r="JEC1" s="289"/>
      <c r="JED1" s="289"/>
      <c r="JEE1" s="289"/>
      <c r="JEF1" s="289"/>
      <c r="JEG1" s="289"/>
      <c r="JEH1" s="289"/>
      <c r="JEI1" s="286"/>
      <c r="JEJ1" s="286"/>
      <c r="JEK1" s="286"/>
      <c r="JEL1" s="286"/>
      <c r="JEM1" s="286"/>
      <c r="JEN1" s="286"/>
      <c r="JEO1" s="286"/>
      <c r="JEP1" s="286"/>
      <c r="JEQ1" s="286"/>
      <c r="JER1" s="286"/>
      <c r="JES1" s="286"/>
      <c r="JET1" s="286"/>
      <c r="JEU1" s="286"/>
      <c r="JEV1" s="286"/>
      <c r="JEW1" s="286"/>
      <c r="JEX1" s="286"/>
      <c r="JEY1" s="286"/>
      <c r="JEZ1" s="286"/>
      <c r="JFA1" s="286"/>
      <c r="JFB1" s="287"/>
      <c r="JFC1" s="286"/>
      <c r="JFD1" s="286"/>
      <c r="JFE1" s="286"/>
      <c r="JFF1" s="286"/>
      <c r="JFG1" s="286"/>
      <c r="JFH1" s="288"/>
      <c r="JFI1" s="288"/>
      <c r="JFJ1" s="289"/>
      <c r="JFK1" s="289"/>
      <c r="JFL1" s="289"/>
      <c r="JFM1" s="289"/>
      <c r="JFN1" s="289"/>
      <c r="JFO1" s="289"/>
      <c r="JFP1" s="289"/>
      <c r="JFQ1" s="286"/>
      <c r="JFR1" s="286"/>
      <c r="JFS1" s="286"/>
      <c r="JFT1" s="286"/>
      <c r="JFU1" s="286"/>
      <c r="JFV1" s="286"/>
      <c r="JFW1" s="286"/>
      <c r="JFX1" s="286"/>
      <c r="JFY1" s="286"/>
      <c r="JFZ1" s="286"/>
      <c r="JGA1" s="286"/>
      <c r="JGB1" s="286"/>
      <c r="JGC1" s="286"/>
      <c r="JGD1" s="286"/>
      <c r="JGE1" s="286"/>
      <c r="JGF1" s="286"/>
      <c r="JGG1" s="286"/>
      <c r="JGH1" s="286"/>
      <c r="JGI1" s="286"/>
      <c r="JGJ1" s="287"/>
      <c r="JGK1" s="286"/>
      <c r="JGL1" s="286"/>
      <c r="JGM1" s="286"/>
      <c r="JGN1" s="286"/>
      <c r="JGO1" s="286"/>
      <c r="JGP1" s="288"/>
      <c r="JGQ1" s="288"/>
      <c r="JGR1" s="289"/>
      <c r="JGS1" s="289"/>
      <c r="JGT1" s="289"/>
      <c r="JGU1" s="289"/>
      <c r="JGV1" s="289"/>
      <c r="JGW1" s="289"/>
      <c r="JGX1" s="289"/>
      <c r="JGY1" s="286"/>
      <c r="JGZ1" s="286"/>
      <c r="JHA1" s="286"/>
      <c r="JHB1" s="286"/>
      <c r="JHC1" s="286"/>
      <c r="JHD1" s="286"/>
      <c r="JHE1" s="286"/>
      <c r="JHF1" s="286"/>
      <c r="JHG1" s="286"/>
      <c r="JHH1" s="286"/>
      <c r="JHI1" s="286"/>
      <c r="JHJ1" s="286"/>
      <c r="JHK1" s="286"/>
      <c r="JHL1" s="286"/>
      <c r="JHM1" s="286"/>
      <c r="JHN1" s="286"/>
      <c r="JHO1" s="286"/>
      <c r="JHP1" s="286"/>
      <c r="JHQ1" s="286"/>
      <c r="JHR1" s="287"/>
      <c r="JHS1" s="286"/>
      <c r="JHT1" s="286"/>
      <c r="JHU1" s="286"/>
      <c r="JHV1" s="286"/>
      <c r="JHW1" s="286"/>
      <c r="JHX1" s="288"/>
      <c r="JHY1" s="288"/>
      <c r="JHZ1" s="289"/>
      <c r="JIA1" s="289"/>
      <c r="JIB1" s="289"/>
      <c r="JIC1" s="289"/>
      <c r="JID1" s="289"/>
      <c r="JIE1" s="289"/>
      <c r="JIF1" s="289"/>
      <c r="JIG1" s="286"/>
      <c r="JIH1" s="286"/>
      <c r="JII1" s="286"/>
      <c r="JIJ1" s="286"/>
      <c r="JIK1" s="286"/>
      <c r="JIL1" s="286"/>
      <c r="JIM1" s="286"/>
      <c r="JIN1" s="286"/>
      <c r="JIO1" s="286"/>
      <c r="JIP1" s="286"/>
      <c r="JIQ1" s="286"/>
      <c r="JIR1" s="286"/>
      <c r="JIS1" s="286"/>
      <c r="JIT1" s="286"/>
      <c r="JIU1" s="286"/>
      <c r="JIV1" s="286"/>
      <c r="JIW1" s="286"/>
      <c r="JIX1" s="286"/>
      <c r="JIY1" s="286"/>
      <c r="JIZ1" s="287"/>
      <c r="JJA1" s="286"/>
      <c r="JJB1" s="286"/>
      <c r="JJC1" s="286"/>
      <c r="JJD1" s="286"/>
      <c r="JJE1" s="286"/>
      <c r="JJF1" s="288"/>
      <c r="JJG1" s="288"/>
      <c r="JJH1" s="289"/>
      <c r="JJI1" s="289"/>
      <c r="JJJ1" s="289"/>
      <c r="JJK1" s="289"/>
      <c r="JJL1" s="289"/>
      <c r="JJM1" s="289"/>
      <c r="JJN1" s="289"/>
      <c r="JJO1" s="286"/>
      <c r="JJP1" s="286"/>
      <c r="JJQ1" s="286"/>
      <c r="JJR1" s="286"/>
      <c r="JJS1" s="286"/>
      <c r="JJT1" s="286"/>
      <c r="JJU1" s="286"/>
      <c r="JJV1" s="286"/>
      <c r="JJW1" s="286"/>
      <c r="JJX1" s="286"/>
      <c r="JJY1" s="286"/>
      <c r="JJZ1" s="286"/>
      <c r="JKA1" s="286"/>
      <c r="JKB1" s="286"/>
      <c r="JKC1" s="286"/>
      <c r="JKD1" s="286"/>
      <c r="JKE1" s="286"/>
      <c r="JKF1" s="286"/>
      <c r="JKG1" s="286"/>
      <c r="JKH1" s="287"/>
      <c r="JKI1" s="286"/>
      <c r="JKJ1" s="286"/>
      <c r="JKK1" s="286"/>
      <c r="JKL1" s="286"/>
      <c r="JKM1" s="286"/>
      <c r="JKN1" s="288"/>
      <c r="JKO1" s="288"/>
      <c r="JKP1" s="289"/>
      <c r="JKQ1" s="289"/>
      <c r="JKR1" s="289"/>
      <c r="JKS1" s="289"/>
      <c r="JKT1" s="289"/>
      <c r="JKU1" s="289"/>
      <c r="JKV1" s="289"/>
      <c r="JKW1" s="286"/>
      <c r="JKX1" s="286"/>
      <c r="JKY1" s="286"/>
      <c r="JKZ1" s="286"/>
      <c r="JLA1" s="286"/>
      <c r="JLB1" s="286"/>
      <c r="JLC1" s="286"/>
      <c r="JLD1" s="286"/>
      <c r="JLE1" s="286"/>
      <c r="JLF1" s="286"/>
      <c r="JLG1" s="286"/>
      <c r="JLH1" s="286"/>
      <c r="JLI1" s="286"/>
      <c r="JLJ1" s="286"/>
      <c r="JLK1" s="286"/>
      <c r="JLL1" s="286"/>
      <c r="JLM1" s="286"/>
      <c r="JLN1" s="286"/>
      <c r="JLO1" s="286"/>
      <c r="JLP1" s="287"/>
      <c r="JLQ1" s="286"/>
      <c r="JLR1" s="286"/>
      <c r="JLS1" s="286"/>
      <c r="JLT1" s="286"/>
      <c r="JLU1" s="286"/>
      <c r="JLV1" s="288"/>
      <c r="JLW1" s="288"/>
      <c r="JLX1" s="289"/>
      <c r="JLY1" s="289"/>
      <c r="JLZ1" s="289"/>
      <c r="JMA1" s="289"/>
      <c r="JMB1" s="289"/>
      <c r="JMC1" s="289"/>
      <c r="JMD1" s="289"/>
      <c r="JME1" s="286"/>
      <c r="JMF1" s="286"/>
      <c r="JMG1" s="286"/>
      <c r="JMH1" s="286"/>
      <c r="JMI1" s="286"/>
      <c r="JMJ1" s="286"/>
      <c r="JMK1" s="286"/>
      <c r="JML1" s="286"/>
      <c r="JMM1" s="286"/>
      <c r="JMN1" s="286"/>
      <c r="JMO1" s="286"/>
      <c r="JMP1" s="286"/>
      <c r="JMQ1" s="286"/>
      <c r="JMR1" s="286"/>
      <c r="JMS1" s="286"/>
      <c r="JMT1" s="286"/>
      <c r="JMU1" s="286"/>
      <c r="JMV1" s="286"/>
      <c r="JMW1" s="286"/>
      <c r="JMX1" s="287"/>
      <c r="JMY1" s="286"/>
      <c r="JMZ1" s="286"/>
      <c r="JNA1" s="286"/>
      <c r="JNB1" s="286"/>
      <c r="JNC1" s="286"/>
      <c r="JND1" s="288"/>
      <c r="JNE1" s="288"/>
      <c r="JNF1" s="289"/>
      <c r="JNG1" s="289"/>
      <c r="JNH1" s="289"/>
      <c r="JNI1" s="289"/>
      <c r="JNJ1" s="289"/>
      <c r="JNK1" s="289"/>
      <c r="JNL1" s="289"/>
      <c r="JNM1" s="286"/>
      <c r="JNN1" s="286"/>
      <c r="JNO1" s="286"/>
      <c r="JNP1" s="286"/>
      <c r="JNQ1" s="286"/>
      <c r="JNR1" s="286"/>
      <c r="JNS1" s="286"/>
      <c r="JNT1" s="286"/>
      <c r="JNU1" s="286"/>
      <c r="JNV1" s="286"/>
      <c r="JNW1" s="286"/>
      <c r="JNX1" s="286"/>
      <c r="JNY1" s="286"/>
      <c r="JNZ1" s="286"/>
      <c r="JOA1" s="286"/>
      <c r="JOB1" s="286"/>
      <c r="JOC1" s="286"/>
      <c r="JOD1" s="286"/>
      <c r="JOE1" s="286"/>
      <c r="JOF1" s="287"/>
      <c r="JOG1" s="286"/>
      <c r="JOH1" s="286"/>
      <c r="JOI1" s="286"/>
      <c r="JOJ1" s="286"/>
      <c r="JOK1" s="286"/>
      <c r="JOL1" s="288"/>
      <c r="JOM1" s="288"/>
      <c r="JON1" s="289"/>
      <c r="JOO1" s="289"/>
      <c r="JOP1" s="289"/>
      <c r="JOQ1" s="289"/>
      <c r="JOR1" s="289"/>
      <c r="JOS1" s="289"/>
      <c r="JOT1" s="289"/>
      <c r="JOU1" s="286"/>
      <c r="JOV1" s="286"/>
      <c r="JOW1" s="286"/>
      <c r="JOX1" s="286"/>
      <c r="JOY1" s="286"/>
      <c r="JOZ1" s="286"/>
      <c r="JPA1" s="286"/>
      <c r="JPB1" s="286"/>
      <c r="JPC1" s="286"/>
      <c r="JPD1" s="286"/>
      <c r="JPE1" s="286"/>
      <c r="JPF1" s="286"/>
      <c r="JPG1" s="286"/>
      <c r="JPH1" s="286"/>
      <c r="JPI1" s="286"/>
      <c r="JPJ1" s="286"/>
      <c r="JPK1" s="286"/>
      <c r="JPL1" s="286"/>
      <c r="JPM1" s="286"/>
      <c r="JPN1" s="287"/>
      <c r="JPO1" s="286"/>
      <c r="JPP1" s="286"/>
      <c r="JPQ1" s="286"/>
      <c r="JPR1" s="286"/>
      <c r="JPS1" s="286"/>
      <c r="JPT1" s="288"/>
      <c r="JPU1" s="288"/>
      <c r="JPV1" s="289"/>
      <c r="JPW1" s="289"/>
      <c r="JPX1" s="289"/>
      <c r="JPY1" s="289"/>
      <c r="JPZ1" s="289"/>
      <c r="JQA1" s="289"/>
      <c r="JQB1" s="289"/>
      <c r="JQC1" s="286"/>
      <c r="JQD1" s="286"/>
      <c r="JQE1" s="286"/>
      <c r="JQF1" s="286"/>
      <c r="JQG1" s="286"/>
      <c r="JQH1" s="286"/>
      <c r="JQI1" s="286"/>
      <c r="JQJ1" s="286"/>
      <c r="JQK1" s="286"/>
      <c r="JQL1" s="286"/>
      <c r="JQM1" s="286"/>
      <c r="JQN1" s="286"/>
      <c r="JQO1" s="286"/>
      <c r="JQP1" s="286"/>
      <c r="JQQ1" s="286"/>
      <c r="JQR1" s="286"/>
      <c r="JQS1" s="286"/>
      <c r="JQT1" s="286"/>
      <c r="JQU1" s="286"/>
      <c r="JQV1" s="287"/>
      <c r="JQW1" s="286"/>
      <c r="JQX1" s="286"/>
      <c r="JQY1" s="286"/>
      <c r="JQZ1" s="286"/>
      <c r="JRA1" s="286"/>
      <c r="JRB1" s="288"/>
      <c r="JRC1" s="288"/>
      <c r="JRD1" s="289"/>
      <c r="JRE1" s="289"/>
      <c r="JRF1" s="289"/>
      <c r="JRG1" s="289"/>
      <c r="JRH1" s="289"/>
      <c r="JRI1" s="289"/>
      <c r="JRJ1" s="289"/>
      <c r="JRK1" s="286"/>
      <c r="JRL1" s="286"/>
      <c r="JRM1" s="286"/>
      <c r="JRN1" s="286"/>
      <c r="JRO1" s="286"/>
      <c r="JRP1" s="286"/>
      <c r="JRQ1" s="286"/>
      <c r="JRR1" s="286"/>
      <c r="JRS1" s="286"/>
      <c r="JRT1" s="286"/>
      <c r="JRU1" s="286"/>
      <c r="JRV1" s="286"/>
      <c r="JRW1" s="286"/>
      <c r="JRX1" s="286"/>
      <c r="JRY1" s="286"/>
      <c r="JRZ1" s="286"/>
      <c r="JSA1" s="286"/>
      <c r="JSB1" s="286"/>
      <c r="JSC1" s="286"/>
      <c r="JSD1" s="287"/>
      <c r="JSE1" s="286"/>
      <c r="JSF1" s="286"/>
      <c r="JSG1" s="286"/>
      <c r="JSH1" s="286"/>
      <c r="JSI1" s="286"/>
      <c r="JSJ1" s="288"/>
      <c r="JSK1" s="288"/>
      <c r="JSL1" s="289"/>
      <c r="JSM1" s="289"/>
      <c r="JSN1" s="289"/>
      <c r="JSO1" s="289"/>
      <c r="JSP1" s="289"/>
      <c r="JSQ1" s="289"/>
      <c r="JSR1" s="289"/>
      <c r="JSS1" s="286"/>
      <c r="JST1" s="286"/>
      <c r="JSU1" s="286"/>
      <c r="JSV1" s="286"/>
      <c r="JSW1" s="286"/>
      <c r="JSX1" s="286"/>
      <c r="JSY1" s="286"/>
      <c r="JSZ1" s="286"/>
      <c r="JTA1" s="286"/>
      <c r="JTB1" s="286"/>
      <c r="JTC1" s="286"/>
      <c r="JTD1" s="286"/>
      <c r="JTE1" s="286"/>
      <c r="JTF1" s="286"/>
      <c r="JTG1" s="286"/>
      <c r="JTH1" s="286"/>
      <c r="JTI1" s="286"/>
      <c r="JTJ1" s="286"/>
      <c r="JTK1" s="286"/>
      <c r="JTL1" s="287"/>
      <c r="JTM1" s="286"/>
      <c r="JTN1" s="286"/>
      <c r="JTO1" s="286"/>
      <c r="JTP1" s="286"/>
      <c r="JTQ1" s="286"/>
      <c r="JTR1" s="288"/>
      <c r="JTS1" s="288"/>
      <c r="JTT1" s="289"/>
      <c r="JTU1" s="289"/>
      <c r="JTV1" s="289"/>
      <c r="JTW1" s="289"/>
      <c r="JTX1" s="289"/>
      <c r="JTY1" s="289"/>
      <c r="JTZ1" s="289"/>
      <c r="JUA1" s="286"/>
      <c r="JUB1" s="286"/>
      <c r="JUC1" s="286"/>
      <c r="JUD1" s="286"/>
      <c r="JUE1" s="286"/>
      <c r="JUF1" s="286"/>
      <c r="JUG1" s="286"/>
      <c r="JUH1" s="286"/>
      <c r="JUI1" s="286"/>
      <c r="JUJ1" s="286"/>
      <c r="JUK1" s="286"/>
      <c r="JUL1" s="286"/>
      <c r="JUM1" s="286"/>
      <c r="JUN1" s="286"/>
      <c r="JUO1" s="286"/>
      <c r="JUP1" s="286"/>
      <c r="JUQ1" s="286"/>
      <c r="JUR1" s="286"/>
      <c r="JUS1" s="286"/>
      <c r="JUT1" s="287"/>
      <c r="JUU1" s="286"/>
      <c r="JUV1" s="286"/>
      <c r="JUW1" s="286"/>
      <c r="JUX1" s="286"/>
      <c r="JUY1" s="286"/>
      <c r="JUZ1" s="288"/>
      <c r="JVA1" s="288"/>
      <c r="JVB1" s="289"/>
      <c r="JVC1" s="289"/>
      <c r="JVD1" s="289"/>
      <c r="JVE1" s="289"/>
      <c r="JVF1" s="289"/>
      <c r="JVG1" s="289"/>
      <c r="JVH1" s="289"/>
      <c r="JVI1" s="286"/>
      <c r="JVJ1" s="286"/>
      <c r="JVK1" s="286"/>
      <c r="JVL1" s="286"/>
      <c r="JVM1" s="286"/>
      <c r="JVN1" s="286"/>
      <c r="JVO1" s="286"/>
      <c r="JVP1" s="286"/>
      <c r="JVQ1" s="286"/>
      <c r="JVR1" s="286"/>
      <c r="JVS1" s="286"/>
      <c r="JVT1" s="286"/>
      <c r="JVU1" s="286"/>
      <c r="JVV1" s="286"/>
      <c r="JVW1" s="286"/>
      <c r="JVX1" s="286"/>
      <c r="JVY1" s="286"/>
      <c r="JVZ1" s="286"/>
      <c r="JWA1" s="286"/>
      <c r="JWB1" s="287"/>
      <c r="JWC1" s="286"/>
      <c r="JWD1" s="286"/>
      <c r="JWE1" s="286"/>
      <c r="JWF1" s="286"/>
      <c r="JWG1" s="286"/>
      <c r="JWH1" s="288"/>
      <c r="JWI1" s="288"/>
      <c r="JWJ1" s="289"/>
      <c r="JWK1" s="289"/>
      <c r="JWL1" s="289"/>
      <c r="JWM1" s="289"/>
      <c r="JWN1" s="289"/>
      <c r="JWO1" s="289"/>
      <c r="JWP1" s="289"/>
      <c r="JWQ1" s="286"/>
      <c r="JWR1" s="286"/>
      <c r="JWS1" s="286"/>
      <c r="JWT1" s="286"/>
      <c r="JWU1" s="286"/>
      <c r="JWV1" s="286"/>
      <c r="JWW1" s="286"/>
      <c r="JWX1" s="286"/>
      <c r="JWY1" s="286"/>
      <c r="JWZ1" s="286"/>
      <c r="JXA1" s="286"/>
      <c r="JXB1" s="286"/>
      <c r="JXC1" s="286"/>
      <c r="JXD1" s="286"/>
      <c r="JXE1" s="286"/>
      <c r="JXF1" s="286"/>
      <c r="JXG1" s="286"/>
      <c r="JXH1" s="286"/>
      <c r="JXI1" s="286"/>
      <c r="JXJ1" s="287"/>
      <c r="JXK1" s="286"/>
      <c r="JXL1" s="286"/>
      <c r="JXM1" s="286"/>
      <c r="JXN1" s="286"/>
      <c r="JXO1" s="286"/>
      <c r="JXP1" s="288"/>
      <c r="JXQ1" s="288"/>
      <c r="JXR1" s="289"/>
      <c r="JXS1" s="289"/>
      <c r="JXT1" s="289"/>
      <c r="JXU1" s="289"/>
      <c r="JXV1" s="289"/>
      <c r="JXW1" s="289"/>
      <c r="JXX1" s="289"/>
      <c r="JXY1" s="286"/>
      <c r="JXZ1" s="286"/>
      <c r="JYA1" s="286"/>
      <c r="JYB1" s="286"/>
      <c r="JYC1" s="286"/>
      <c r="JYD1" s="286"/>
      <c r="JYE1" s="286"/>
      <c r="JYF1" s="286"/>
      <c r="JYG1" s="286"/>
      <c r="JYH1" s="286"/>
      <c r="JYI1" s="286"/>
      <c r="JYJ1" s="286"/>
      <c r="JYK1" s="286"/>
      <c r="JYL1" s="286"/>
      <c r="JYM1" s="286"/>
      <c r="JYN1" s="286"/>
      <c r="JYO1" s="286"/>
      <c r="JYP1" s="286"/>
      <c r="JYQ1" s="286"/>
      <c r="JYR1" s="287"/>
      <c r="JYS1" s="286"/>
      <c r="JYT1" s="286"/>
      <c r="JYU1" s="286"/>
      <c r="JYV1" s="286"/>
      <c r="JYW1" s="286"/>
      <c r="JYX1" s="288"/>
      <c r="JYY1" s="288"/>
      <c r="JYZ1" s="289"/>
      <c r="JZA1" s="289"/>
      <c r="JZB1" s="289"/>
      <c r="JZC1" s="289"/>
      <c r="JZD1" s="289"/>
      <c r="JZE1" s="289"/>
      <c r="JZF1" s="289"/>
      <c r="JZG1" s="286"/>
      <c r="JZH1" s="286"/>
      <c r="JZI1" s="286"/>
      <c r="JZJ1" s="286"/>
      <c r="JZK1" s="286"/>
      <c r="JZL1" s="286"/>
      <c r="JZM1" s="286"/>
      <c r="JZN1" s="286"/>
      <c r="JZO1" s="286"/>
      <c r="JZP1" s="286"/>
      <c r="JZQ1" s="286"/>
      <c r="JZR1" s="286"/>
      <c r="JZS1" s="286"/>
      <c r="JZT1" s="286"/>
      <c r="JZU1" s="286"/>
      <c r="JZV1" s="286"/>
      <c r="JZW1" s="286"/>
      <c r="JZX1" s="286"/>
      <c r="JZY1" s="286"/>
      <c r="JZZ1" s="287"/>
      <c r="KAA1" s="286"/>
      <c r="KAB1" s="286"/>
      <c r="KAC1" s="286"/>
      <c r="KAD1" s="286"/>
      <c r="KAE1" s="286"/>
      <c r="KAF1" s="288"/>
      <c r="KAG1" s="288"/>
      <c r="KAH1" s="289"/>
      <c r="KAI1" s="289"/>
      <c r="KAJ1" s="289"/>
      <c r="KAK1" s="289"/>
      <c r="KAL1" s="289"/>
      <c r="KAM1" s="289"/>
      <c r="KAN1" s="289"/>
      <c r="KAO1" s="286"/>
      <c r="KAP1" s="286"/>
      <c r="KAQ1" s="286"/>
      <c r="KAR1" s="286"/>
      <c r="KAS1" s="286"/>
      <c r="KAT1" s="286"/>
      <c r="KAU1" s="286"/>
      <c r="KAV1" s="286"/>
      <c r="KAW1" s="286"/>
      <c r="KAX1" s="286"/>
      <c r="KAY1" s="286"/>
      <c r="KAZ1" s="286"/>
      <c r="KBA1" s="286"/>
      <c r="KBB1" s="286"/>
      <c r="KBC1" s="286"/>
      <c r="KBD1" s="286"/>
      <c r="KBE1" s="286"/>
      <c r="KBF1" s="286"/>
      <c r="KBG1" s="286"/>
      <c r="KBH1" s="287"/>
      <c r="KBI1" s="286"/>
      <c r="KBJ1" s="286"/>
      <c r="KBK1" s="286"/>
      <c r="KBL1" s="286"/>
      <c r="KBM1" s="286"/>
      <c r="KBN1" s="288"/>
      <c r="KBO1" s="288"/>
      <c r="KBP1" s="289"/>
      <c r="KBQ1" s="289"/>
      <c r="KBR1" s="289"/>
      <c r="KBS1" s="289"/>
      <c r="KBT1" s="289"/>
      <c r="KBU1" s="289"/>
      <c r="KBV1" s="289"/>
      <c r="KBW1" s="286"/>
      <c r="KBX1" s="286"/>
      <c r="KBY1" s="286"/>
      <c r="KBZ1" s="286"/>
      <c r="KCA1" s="286"/>
      <c r="KCB1" s="286"/>
      <c r="KCC1" s="286"/>
      <c r="KCD1" s="286"/>
      <c r="KCE1" s="286"/>
      <c r="KCF1" s="286"/>
      <c r="KCG1" s="286"/>
      <c r="KCH1" s="286"/>
      <c r="KCI1" s="286"/>
      <c r="KCJ1" s="286"/>
      <c r="KCK1" s="286"/>
      <c r="KCL1" s="286"/>
      <c r="KCM1" s="286"/>
      <c r="KCN1" s="286"/>
      <c r="KCO1" s="286"/>
      <c r="KCP1" s="287"/>
      <c r="KCQ1" s="286"/>
      <c r="KCR1" s="286"/>
      <c r="KCS1" s="286"/>
      <c r="KCT1" s="286"/>
      <c r="KCU1" s="286"/>
      <c r="KCV1" s="288"/>
      <c r="KCW1" s="288"/>
      <c r="KCX1" s="289"/>
      <c r="KCY1" s="289"/>
      <c r="KCZ1" s="289"/>
      <c r="KDA1" s="289"/>
      <c r="KDB1" s="289"/>
      <c r="KDC1" s="289"/>
      <c r="KDD1" s="289"/>
      <c r="KDE1" s="286"/>
      <c r="KDF1" s="286"/>
      <c r="KDG1" s="286"/>
      <c r="KDH1" s="286"/>
      <c r="KDI1" s="286"/>
      <c r="KDJ1" s="286"/>
      <c r="KDK1" s="286"/>
      <c r="KDL1" s="286"/>
      <c r="KDM1" s="286"/>
      <c r="KDN1" s="286"/>
      <c r="KDO1" s="286"/>
      <c r="KDP1" s="286"/>
      <c r="KDQ1" s="286"/>
      <c r="KDR1" s="286"/>
      <c r="KDS1" s="286"/>
      <c r="KDT1" s="286"/>
      <c r="KDU1" s="286"/>
      <c r="KDV1" s="286"/>
      <c r="KDW1" s="286"/>
      <c r="KDX1" s="287"/>
      <c r="KDY1" s="286"/>
      <c r="KDZ1" s="286"/>
      <c r="KEA1" s="286"/>
      <c r="KEB1" s="286"/>
      <c r="KEC1" s="286"/>
      <c r="KED1" s="288"/>
      <c r="KEE1" s="288"/>
      <c r="KEF1" s="289"/>
      <c r="KEG1" s="289"/>
      <c r="KEH1" s="289"/>
      <c r="KEI1" s="289"/>
      <c r="KEJ1" s="289"/>
      <c r="KEK1" s="289"/>
      <c r="KEL1" s="289"/>
      <c r="KEM1" s="286"/>
      <c r="KEN1" s="286"/>
      <c r="KEO1" s="286"/>
      <c r="KEP1" s="286"/>
      <c r="KEQ1" s="286"/>
      <c r="KER1" s="286"/>
      <c r="KES1" s="286"/>
      <c r="KET1" s="286"/>
      <c r="KEU1" s="286"/>
      <c r="KEV1" s="286"/>
      <c r="KEW1" s="286"/>
      <c r="KEX1" s="286"/>
      <c r="KEY1" s="286"/>
      <c r="KEZ1" s="286"/>
      <c r="KFA1" s="286"/>
      <c r="KFB1" s="286"/>
      <c r="KFC1" s="286"/>
      <c r="KFD1" s="286"/>
      <c r="KFE1" s="286"/>
      <c r="KFF1" s="287"/>
      <c r="KFG1" s="286"/>
      <c r="KFH1" s="286"/>
      <c r="KFI1" s="286"/>
      <c r="KFJ1" s="286"/>
      <c r="KFK1" s="286"/>
      <c r="KFL1" s="288"/>
      <c r="KFM1" s="288"/>
      <c r="KFN1" s="289"/>
      <c r="KFO1" s="289"/>
      <c r="KFP1" s="289"/>
      <c r="KFQ1" s="289"/>
      <c r="KFR1" s="289"/>
      <c r="KFS1" s="289"/>
      <c r="KFT1" s="289"/>
      <c r="KFU1" s="286"/>
      <c r="KFV1" s="286"/>
      <c r="KFW1" s="286"/>
      <c r="KFX1" s="286"/>
      <c r="KFY1" s="286"/>
      <c r="KFZ1" s="286"/>
      <c r="KGA1" s="286"/>
      <c r="KGB1" s="286"/>
      <c r="KGC1" s="286"/>
      <c r="KGD1" s="286"/>
      <c r="KGE1" s="286"/>
      <c r="KGF1" s="286"/>
      <c r="KGG1" s="286"/>
      <c r="KGH1" s="286"/>
      <c r="KGI1" s="286"/>
      <c r="KGJ1" s="286"/>
      <c r="KGK1" s="286"/>
      <c r="KGL1" s="286"/>
      <c r="KGM1" s="286"/>
      <c r="KGN1" s="287"/>
      <c r="KGO1" s="286"/>
      <c r="KGP1" s="286"/>
      <c r="KGQ1" s="286"/>
      <c r="KGR1" s="286"/>
      <c r="KGS1" s="286"/>
      <c r="KGT1" s="288"/>
      <c r="KGU1" s="288"/>
      <c r="KGV1" s="289"/>
      <c r="KGW1" s="289"/>
      <c r="KGX1" s="289"/>
      <c r="KGY1" s="289"/>
      <c r="KGZ1" s="289"/>
      <c r="KHA1" s="289"/>
      <c r="KHB1" s="289"/>
      <c r="KHC1" s="286"/>
      <c r="KHD1" s="286"/>
      <c r="KHE1" s="286"/>
      <c r="KHF1" s="286"/>
      <c r="KHG1" s="286"/>
      <c r="KHH1" s="286"/>
      <c r="KHI1" s="286"/>
      <c r="KHJ1" s="286"/>
      <c r="KHK1" s="286"/>
      <c r="KHL1" s="286"/>
      <c r="KHM1" s="286"/>
      <c r="KHN1" s="286"/>
      <c r="KHO1" s="286"/>
      <c r="KHP1" s="286"/>
      <c r="KHQ1" s="286"/>
      <c r="KHR1" s="286"/>
      <c r="KHS1" s="286"/>
      <c r="KHT1" s="286"/>
      <c r="KHU1" s="286"/>
      <c r="KHV1" s="287"/>
      <c r="KHW1" s="286"/>
      <c r="KHX1" s="286"/>
      <c r="KHY1" s="286"/>
      <c r="KHZ1" s="286"/>
      <c r="KIA1" s="286"/>
      <c r="KIB1" s="288"/>
      <c r="KIC1" s="288"/>
      <c r="KID1" s="289"/>
      <c r="KIE1" s="289"/>
      <c r="KIF1" s="289"/>
      <c r="KIG1" s="289"/>
      <c r="KIH1" s="289"/>
      <c r="KII1" s="289"/>
      <c r="KIJ1" s="289"/>
      <c r="KIK1" s="286"/>
      <c r="KIL1" s="286"/>
      <c r="KIM1" s="286"/>
      <c r="KIN1" s="286"/>
      <c r="KIO1" s="286"/>
      <c r="KIP1" s="286"/>
      <c r="KIQ1" s="286"/>
      <c r="KIR1" s="286"/>
      <c r="KIS1" s="286"/>
      <c r="KIT1" s="286"/>
      <c r="KIU1" s="286"/>
      <c r="KIV1" s="286"/>
      <c r="KIW1" s="286"/>
      <c r="KIX1" s="286"/>
      <c r="KIY1" s="286"/>
      <c r="KIZ1" s="286"/>
      <c r="KJA1" s="286"/>
      <c r="KJB1" s="286"/>
      <c r="KJC1" s="286"/>
      <c r="KJD1" s="287"/>
      <c r="KJE1" s="286"/>
      <c r="KJF1" s="286"/>
      <c r="KJG1" s="286"/>
      <c r="KJH1" s="286"/>
      <c r="KJI1" s="286"/>
      <c r="KJJ1" s="288"/>
      <c r="KJK1" s="288"/>
      <c r="KJL1" s="289"/>
      <c r="KJM1" s="289"/>
      <c r="KJN1" s="289"/>
      <c r="KJO1" s="289"/>
      <c r="KJP1" s="289"/>
      <c r="KJQ1" s="289"/>
      <c r="KJR1" s="289"/>
      <c r="KJS1" s="286"/>
      <c r="KJT1" s="286"/>
      <c r="KJU1" s="286"/>
      <c r="KJV1" s="286"/>
      <c r="KJW1" s="286"/>
      <c r="KJX1" s="286"/>
      <c r="KJY1" s="286"/>
      <c r="KJZ1" s="286"/>
      <c r="KKA1" s="286"/>
      <c r="KKB1" s="286"/>
      <c r="KKC1" s="286"/>
      <c r="KKD1" s="286"/>
      <c r="KKE1" s="286"/>
      <c r="KKF1" s="286"/>
      <c r="KKG1" s="286"/>
      <c r="KKH1" s="286"/>
      <c r="KKI1" s="286"/>
      <c r="KKJ1" s="286"/>
      <c r="KKK1" s="286"/>
      <c r="KKL1" s="287"/>
      <c r="KKM1" s="286"/>
      <c r="KKN1" s="286"/>
      <c r="KKO1" s="286"/>
      <c r="KKP1" s="286"/>
      <c r="KKQ1" s="286"/>
      <c r="KKR1" s="288"/>
      <c r="KKS1" s="288"/>
      <c r="KKT1" s="289"/>
      <c r="KKU1" s="289"/>
      <c r="KKV1" s="289"/>
      <c r="KKW1" s="289"/>
      <c r="KKX1" s="289"/>
      <c r="KKY1" s="289"/>
      <c r="KKZ1" s="289"/>
      <c r="KLA1" s="286"/>
      <c r="KLB1" s="286"/>
      <c r="KLC1" s="286"/>
      <c r="KLD1" s="286"/>
      <c r="KLE1" s="286"/>
      <c r="KLF1" s="286"/>
      <c r="KLG1" s="286"/>
      <c r="KLH1" s="286"/>
      <c r="KLI1" s="286"/>
      <c r="KLJ1" s="286"/>
      <c r="KLK1" s="286"/>
      <c r="KLL1" s="286"/>
      <c r="KLM1" s="286"/>
      <c r="KLN1" s="286"/>
      <c r="KLO1" s="286"/>
      <c r="KLP1" s="286"/>
      <c r="KLQ1" s="286"/>
      <c r="KLR1" s="286"/>
      <c r="KLS1" s="286"/>
      <c r="KLT1" s="287"/>
      <c r="KLU1" s="286"/>
      <c r="KLV1" s="286"/>
      <c r="KLW1" s="286"/>
      <c r="KLX1" s="286"/>
      <c r="KLY1" s="286"/>
      <c r="KLZ1" s="288"/>
      <c r="KMA1" s="288"/>
      <c r="KMB1" s="289"/>
      <c r="KMC1" s="289"/>
      <c r="KMD1" s="289"/>
      <c r="KME1" s="289"/>
      <c r="KMF1" s="289"/>
      <c r="KMG1" s="289"/>
      <c r="KMH1" s="289"/>
      <c r="KMI1" s="286"/>
      <c r="KMJ1" s="286"/>
      <c r="KMK1" s="286"/>
      <c r="KML1" s="286"/>
      <c r="KMM1" s="286"/>
      <c r="KMN1" s="286"/>
      <c r="KMO1" s="286"/>
      <c r="KMP1" s="286"/>
      <c r="KMQ1" s="286"/>
      <c r="KMR1" s="286"/>
      <c r="KMS1" s="286"/>
      <c r="KMT1" s="286"/>
      <c r="KMU1" s="286"/>
      <c r="KMV1" s="286"/>
      <c r="KMW1" s="286"/>
      <c r="KMX1" s="286"/>
      <c r="KMY1" s="286"/>
      <c r="KMZ1" s="286"/>
      <c r="KNA1" s="286"/>
      <c r="KNB1" s="287"/>
      <c r="KNC1" s="286"/>
      <c r="KND1" s="286"/>
      <c r="KNE1" s="286"/>
      <c r="KNF1" s="286"/>
      <c r="KNG1" s="286"/>
      <c r="KNH1" s="288"/>
      <c r="KNI1" s="288"/>
      <c r="KNJ1" s="289"/>
      <c r="KNK1" s="289"/>
      <c r="KNL1" s="289"/>
      <c r="KNM1" s="289"/>
      <c r="KNN1" s="289"/>
      <c r="KNO1" s="289"/>
      <c r="KNP1" s="289"/>
      <c r="KNQ1" s="286"/>
      <c r="KNR1" s="286"/>
      <c r="KNS1" s="286"/>
      <c r="KNT1" s="286"/>
      <c r="KNU1" s="286"/>
      <c r="KNV1" s="286"/>
      <c r="KNW1" s="286"/>
      <c r="KNX1" s="286"/>
      <c r="KNY1" s="286"/>
      <c r="KNZ1" s="286"/>
      <c r="KOA1" s="286"/>
      <c r="KOB1" s="286"/>
      <c r="KOC1" s="286"/>
      <c r="KOD1" s="286"/>
      <c r="KOE1" s="286"/>
      <c r="KOF1" s="286"/>
      <c r="KOG1" s="286"/>
      <c r="KOH1" s="286"/>
      <c r="KOI1" s="286"/>
      <c r="KOJ1" s="287"/>
      <c r="KOK1" s="286"/>
      <c r="KOL1" s="286"/>
      <c r="KOM1" s="286"/>
      <c r="KON1" s="286"/>
      <c r="KOO1" s="286"/>
      <c r="KOP1" s="288"/>
      <c r="KOQ1" s="288"/>
      <c r="KOR1" s="289"/>
      <c r="KOS1" s="289"/>
      <c r="KOT1" s="289"/>
      <c r="KOU1" s="289"/>
      <c r="KOV1" s="289"/>
      <c r="KOW1" s="289"/>
      <c r="KOX1" s="289"/>
      <c r="KOY1" s="286"/>
      <c r="KOZ1" s="286"/>
      <c r="KPA1" s="286"/>
      <c r="KPB1" s="286"/>
      <c r="KPC1" s="286"/>
      <c r="KPD1" s="286"/>
      <c r="KPE1" s="286"/>
      <c r="KPF1" s="286"/>
      <c r="KPG1" s="286"/>
      <c r="KPH1" s="286"/>
      <c r="KPI1" s="286"/>
      <c r="KPJ1" s="286"/>
      <c r="KPK1" s="286"/>
      <c r="KPL1" s="286"/>
      <c r="KPM1" s="286"/>
      <c r="KPN1" s="286"/>
      <c r="KPO1" s="286"/>
      <c r="KPP1" s="286"/>
      <c r="KPQ1" s="286"/>
      <c r="KPR1" s="287"/>
      <c r="KPS1" s="286"/>
      <c r="KPT1" s="286"/>
      <c r="KPU1" s="286"/>
      <c r="KPV1" s="286"/>
      <c r="KPW1" s="286"/>
      <c r="KPX1" s="288"/>
      <c r="KPY1" s="288"/>
      <c r="KPZ1" s="289"/>
      <c r="KQA1" s="289"/>
      <c r="KQB1" s="289"/>
      <c r="KQC1" s="289"/>
      <c r="KQD1" s="289"/>
      <c r="KQE1" s="289"/>
      <c r="KQF1" s="289"/>
      <c r="KQG1" s="286"/>
      <c r="KQH1" s="286"/>
      <c r="KQI1" s="286"/>
      <c r="KQJ1" s="286"/>
      <c r="KQK1" s="286"/>
      <c r="KQL1" s="286"/>
      <c r="KQM1" s="286"/>
      <c r="KQN1" s="286"/>
      <c r="KQO1" s="286"/>
      <c r="KQP1" s="286"/>
      <c r="KQQ1" s="286"/>
      <c r="KQR1" s="286"/>
      <c r="KQS1" s="286"/>
      <c r="KQT1" s="286"/>
      <c r="KQU1" s="286"/>
      <c r="KQV1" s="286"/>
      <c r="KQW1" s="286"/>
      <c r="KQX1" s="286"/>
      <c r="KQY1" s="286"/>
      <c r="KQZ1" s="287"/>
      <c r="KRA1" s="286"/>
      <c r="KRB1" s="286"/>
      <c r="KRC1" s="286"/>
      <c r="KRD1" s="286"/>
      <c r="KRE1" s="286"/>
      <c r="KRF1" s="288"/>
      <c r="KRG1" s="288"/>
      <c r="KRH1" s="289"/>
      <c r="KRI1" s="289"/>
      <c r="KRJ1" s="289"/>
      <c r="KRK1" s="289"/>
      <c r="KRL1" s="289"/>
      <c r="KRM1" s="289"/>
      <c r="KRN1" s="289"/>
      <c r="KRO1" s="286"/>
      <c r="KRP1" s="286"/>
      <c r="KRQ1" s="286"/>
      <c r="KRR1" s="286"/>
      <c r="KRS1" s="286"/>
      <c r="KRT1" s="286"/>
      <c r="KRU1" s="286"/>
      <c r="KRV1" s="286"/>
      <c r="KRW1" s="286"/>
      <c r="KRX1" s="286"/>
      <c r="KRY1" s="286"/>
      <c r="KRZ1" s="286"/>
      <c r="KSA1" s="286"/>
      <c r="KSB1" s="286"/>
      <c r="KSC1" s="286"/>
      <c r="KSD1" s="286"/>
      <c r="KSE1" s="286"/>
      <c r="KSF1" s="286"/>
      <c r="KSG1" s="286"/>
      <c r="KSH1" s="287"/>
      <c r="KSI1" s="286"/>
      <c r="KSJ1" s="286"/>
      <c r="KSK1" s="286"/>
      <c r="KSL1" s="286"/>
      <c r="KSM1" s="286"/>
      <c r="KSN1" s="288"/>
      <c r="KSO1" s="288"/>
      <c r="KSP1" s="289"/>
      <c r="KSQ1" s="289"/>
      <c r="KSR1" s="289"/>
      <c r="KSS1" s="289"/>
      <c r="KST1" s="289"/>
      <c r="KSU1" s="289"/>
      <c r="KSV1" s="289"/>
      <c r="KSW1" s="286"/>
      <c r="KSX1" s="286"/>
      <c r="KSY1" s="286"/>
      <c r="KSZ1" s="286"/>
      <c r="KTA1" s="286"/>
      <c r="KTB1" s="286"/>
      <c r="KTC1" s="286"/>
      <c r="KTD1" s="286"/>
      <c r="KTE1" s="286"/>
      <c r="KTF1" s="286"/>
      <c r="KTG1" s="286"/>
      <c r="KTH1" s="286"/>
      <c r="KTI1" s="286"/>
      <c r="KTJ1" s="286"/>
      <c r="KTK1" s="286"/>
      <c r="KTL1" s="286"/>
      <c r="KTM1" s="286"/>
      <c r="KTN1" s="286"/>
      <c r="KTO1" s="286"/>
      <c r="KTP1" s="287"/>
      <c r="KTQ1" s="286"/>
      <c r="KTR1" s="286"/>
      <c r="KTS1" s="286"/>
      <c r="KTT1" s="286"/>
      <c r="KTU1" s="286"/>
      <c r="KTV1" s="288"/>
      <c r="KTW1" s="288"/>
      <c r="KTX1" s="289"/>
      <c r="KTY1" s="289"/>
      <c r="KTZ1" s="289"/>
      <c r="KUA1" s="289"/>
      <c r="KUB1" s="289"/>
      <c r="KUC1" s="289"/>
      <c r="KUD1" s="289"/>
      <c r="KUE1" s="286"/>
      <c r="KUF1" s="286"/>
      <c r="KUG1" s="286"/>
      <c r="KUH1" s="286"/>
      <c r="KUI1" s="286"/>
      <c r="KUJ1" s="286"/>
      <c r="KUK1" s="286"/>
      <c r="KUL1" s="286"/>
      <c r="KUM1" s="286"/>
      <c r="KUN1" s="286"/>
      <c r="KUO1" s="286"/>
      <c r="KUP1" s="286"/>
      <c r="KUQ1" s="286"/>
      <c r="KUR1" s="286"/>
      <c r="KUS1" s="286"/>
      <c r="KUT1" s="286"/>
      <c r="KUU1" s="286"/>
      <c r="KUV1" s="286"/>
      <c r="KUW1" s="286"/>
      <c r="KUX1" s="287"/>
      <c r="KUY1" s="286"/>
      <c r="KUZ1" s="286"/>
      <c r="KVA1" s="286"/>
      <c r="KVB1" s="286"/>
      <c r="KVC1" s="286"/>
      <c r="KVD1" s="288"/>
      <c r="KVE1" s="288"/>
      <c r="KVF1" s="289"/>
      <c r="KVG1" s="289"/>
      <c r="KVH1" s="289"/>
      <c r="KVI1" s="289"/>
      <c r="KVJ1" s="289"/>
      <c r="KVK1" s="289"/>
      <c r="KVL1" s="289"/>
      <c r="KVM1" s="286"/>
      <c r="KVN1" s="286"/>
      <c r="KVO1" s="286"/>
      <c r="KVP1" s="286"/>
      <c r="KVQ1" s="286"/>
      <c r="KVR1" s="286"/>
      <c r="KVS1" s="286"/>
      <c r="KVT1" s="286"/>
      <c r="KVU1" s="286"/>
      <c r="KVV1" s="286"/>
      <c r="KVW1" s="286"/>
      <c r="KVX1" s="286"/>
      <c r="KVY1" s="286"/>
      <c r="KVZ1" s="286"/>
      <c r="KWA1" s="286"/>
      <c r="KWB1" s="286"/>
      <c r="KWC1" s="286"/>
      <c r="KWD1" s="286"/>
      <c r="KWE1" s="286"/>
      <c r="KWF1" s="287"/>
      <c r="KWG1" s="286"/>
      <c r="KWH1" s="286"/>
      <c r="KWI1" s="286"/>
      <c r="KWJ1" s="286"/>
      <c r="KWK1" s="286"/>
      <c r="KWL1" s="288"/>
      <c r="KWM1" s="288"/>
      <c r="KWN1" s="289"/>
      <c r="KWO1" s="289"/>
      <c r="KWP1" s="289"/>
      <c r="KWQ1" s="289"/>
      <c r="KWR1" s="289"/>
      <c r="KWS1" s="289"/>
      <c r="KWT1" s="289"/>
      <c r="KWU1" s="286"/>
      <c r="KWV1" s="286"/>
      <c r="KWW1" s="286"/>
      <c r="KWX1" s="286"/>
      <c r="KWY1" s="286"/>
      <c r="KWZ1" s="286"/>
      <c r="KXA1" s="286"/>
      <c r="KXB1" s="286"/>
      <c r="KXC1" s="286"/>
      <c r="KXD1" s="286"/>
      <c r="KXE1" s="286"/>
      <c r="KXF1" s="286"/>
      <c r="KXG1" s="286"/>
      <c r="KXH1" s="286"/>
      <c r="KXI1" s="286"/>
      <c r="KXJ1" s="286"/>
      <c r="KXK1" s="286"/>
      <c r="KXL1" s="286"/>
      <c r="KXM1" s="286"/>
      <c r="KXN1" s="287"/>
      <c r="KXO1" s="286"/>
      <c r="KXP1" s="286"/>
      <c r="KXQ1" s="286"/>
      <c r="KXR1" s="286"/>
      <c r="KXS1" s="286"/>
      <c r="KXT1" s="288"/>
      <c r="KXU1" s="288"/>
      <c r="KXV1" s="289"/>
      <c r="KXW1" s="289"/>
      <c r="KXX1" s="289"/>
      <c r="KXY1" s="289"/>
      <c r="KXZ1" s="289"/>
      <c r="KYA1" s="289"/>
      <c r="KYB1" s="289"/>
      <c r="KYC1" s="286"/>
      <c r="KYD1" s="286"/>
      <c r="KYE1" s="286"/>
      <c r="KYF1" s="286"/>
      <c r="KYG1" s="286"/>
      <c r="KYH1" s="286"/>
      <c r="KYI1" s="286"/>
      <c r="KYJ1" s="286"/>
      <c r="KYK1" s="286"/>
      <c r="KYL1" s="286"/>
      <c r="KYM1" s="286"/>
      <c r="KYN1" s="286"/>
      <c r="KYO1" s="286"/>
      <c r="KYP1" s="286"/>
      <c r="KYQ1" s="286"/>
      <c r="KYR1" s="286"/>
      <c r="KYS1" s="286"/>
      <c r="KYT1" s="286"/>
      <c r="KYU1" s="286"/>
      <c r="KYV1" s="287"/>
      <c r="KYW1" s="286"/>
      <c r="KYX1" s="286"/>
      <c r="KYY1" s="286"/>
      <c r="KYZ1" s="286"/>
      <c r="KZA1" s="286"/>
      <c r="KZB1" s="288"/>
      <c r="KZC1" s="288"/>
      <c r="KZD1" s="289"/>
      <c r="KZE1" s="289"/>
      <c r="KZF1" s="289"/>
      <c r="KZG1" s="289"/>
      <c r="KZH1" s="289"/>
      <c r="KZI1" s="289"/>
      <c r="KZJ1" s="289"/>
      <c r="KZK1" s="286"/>
      <c r="KZL1" s="286"/>
      <c r="KZM1" s="286"/>
      <c r="KZN1" s="286"/>
      <c r="KZO1" s="286"/>
      <c r="KZP1" s="286"/>
      <c r="KZQ1" s="286"/>
      <c r="KZR1" s="286"/>
      <c r="KZS1" s="286"/>
      <c r="KZT1" s="286"/>
      <c r="KZU1" s="286"/>
      <c r="KZV1" s="286"/>
      <c r="KZW1" s="286"/>
      <c r="KZX1" s="286"/>
      <c r="KZY1" s="286"/>
      <c r="KZZ1" s="286"/>
      <c r="LAA1" s="286"/>
      <c r="LAB1" s="286"/>
      <c r="LAC1" s="286"/>
      <c r="LAD1" s="287"/>
      <c r="LAE1" s="286"/>
      <c r="LAF1" s="286"/>
      <c r="LAG1" s="286"/>
      <c r="LAH1" s="286"/>
      <c r="LAI1" s="286"/>
      <c r="LAJ1" s="288"/>
      <c r="LAK1" s="288"/>
      <c r="LAL1" s="289"/>
      <c r="LAM1" s="289"/>
      <c r="LAN1" s="289"/>
      <c r="LAO1" s="289"/>
      <c r="LAP1" s="289"/>
      <c r="LAQ1" s="289"/>
      <c r="LAR1" s="289"/>
      <c r="LAS1" s="286"/>
      <c r="LAT1" s="286"/>
      <c r="LAU1" s="286"/>
      <c r="LAV1" s="286"/>
      <c r="LAW1" s="286"/>
      <c r="LAX1" s="286"/>
      <c r="LAY1" s="286"/>
      <c r="LAZ1" s="286"/>
      <c r="LBA1" s="286"/>
      <c r="LBB1" s="286"/>
      <c r="LBC1" s="286"/>
      <c r="LBD1" s="286"/>
      <c r="LBE1" s="286"/>
      <c r="LBF1" s="286"/>
      <c r="LBG1" s="286"/>
      <c r="LBH1" s="286"/>
      <c r="LBI1" s="286"/>
      <c r="LBJ1" s="286"/>
      <c r="LBK1" s="286"/>
      <c r="LBL1" s="287"/>
      <c r="LBM1" s="286"/>
      <c r="LBN1" s="286"/>
      <c r="LBO1" s="286"/>
      <c r="LBP1" s="286"/>
      <c r="LBQ1" s="286"/>
      <c r="LBR1" s="288"/>
      <c r="LBS1" s="288"/>
      <c r="LBT1" s="289"/>
      <c r="LBU1" s="289"/>
      <c r="LBV1" s="289"/>
      <c r="LBW1" s="289"/>
      <c r="LBX1" s="289"/>
      <c r="LBY1" s="289"/>
      <c r="LBZ1" s="289"/>
      <c r="LCA1" s="286"/>
      <c r="LCB1" s="286"/>
      <c r="LCC1" s="286"/>
      <c r="LCD1" s="286"/>
      <c r="LCE1" s="286"/>
      <c r="LCF1" s="286"/>
      <c r="LCG1" s="286"/>
      <c r="LCH1" s="286"/>
      <c r="LCI1" s="286"/>
      <c r="LCJ1" s="286"/>
      <c r="LCK1" s="286"/>
      <c r="LCL1" s="286"/>
      <c r="LCM1" s="286"/>
      <c r="LCN1" s="286"/>
      <c r="LCO1" s="286"/>
      <c r="LCP1" s="286"/>
      <c r="LCQ1" s="286"/>
      <c r="LCR1" s="286"/>
      <c r="LCS1" s="286"/>
      <c r="LCT1" s="287"/>
      <c r="LCU1" s="286"/>
      <c r="LCV1" s="286"/>
      <c r="LCW1" s="286"/>
      <c r="LCX1" s="286"/>
      <c r="LCY1" s="286"/>
      <c r="LCZ1" s="288"/>
      <c r="LDA1" s="288"/>
      <c r="LDB1" s="289"/>
      <c r="LDC1" s="289"/>
      <c r="LDD1" s="289"/>
      <c r="LDE1" s="289"/>
      <c r="LDF1" s="289"/>
      <c r="LDG1" s="289"/>
      <c r="LDH1" s="289"/>
      <c r="LDI1" s="286"/>
      <c r="LDJ1" s="286"/>
      <c r="LDK1" s="286"/>
      <c r="LDL1" s="286"/>
      <c r="LDM1" s="286"/>
      <c r="LDN1" s="286"/>
      <c r="LDO1" s="286"/>
      <c r="LDP1" s="286"/>
      <c r="LDQ1" s="286"/>
      <c r="LDR1" s="286"/>
      <c r="LDS1" s="286"/>
      <c r="LDT1" s="286"/>
      <c r="LDU1" s="286"/>
      <c r="LDV1" s="286"/>
      <c r="LDW1" s="286"/>
      <c r="LDX1" s="286"/>
      <c r="LDY1" s="286"/>
      <c r="LDZ1" s="286"/>
      <c r="LEA1" s="286"/>
      <c r="LEB1" s="287"/>
      <c r="LEC1" s="286"/>
      <c r="LED1" s="286"/>
      <c r="LEE1" s="286"/>
      <c r="LEF1" s="286"/>
      <c r="LEG1" s="286"/>
      <c r="LEH1" s="288"/>
      <c r="LEI1" s="288"/>
      <c r="LEJ1" s="289"/>
      <c r="LEK1" s="289"/>
      <c r="LEL1" s="289"/>
      <c r="LEM1" s="289"/>
      <c r="LEN1" s="289"/>
      <c r="LEO1" s="289"/>
      <c r="LEP1" s="289"/>
      <c r="LEQ1" s="286"/>
      <c r="LER1" s="286"/>
      <c r="LES1" s="286"/>
      <c r="LET1" s="286"/>
      <c r="LEU1" s="286"/>
      <c r="LEV1" s="286"/>
      <c r="LEW1" s="286"/>
      <c r="LEX1" s="286"/>
      <c r="LEY1" s="286"/>
      <c r="LEZ1" s="286"/>
      <c r="LFA1" s="286"/>
      <c r="LFB1" s="286"/>
      <c r="LFC1" s="286"/>
      <c r="LFD1" s="286"/>
      <c r="LFE1" s="286"/>
      <c r="LFF1" s="286"/>
      <c r="LFG1" s="286"/>
      <c r="LFH1" s="286"/>
      <c r="LFI1" s="286"/>
      <c r="LFJ1" s="287"/>
      <c r="LFK1" s="286"/>
      <c r="LFL1" s="286"/>
      <c r="LFM1" s="286"/>
      <c r="LFN1" s="286"/>
      <c r="LFO1" s="286"/>
      <c r="LFP1" s="288"/>
      <c r="LFQ1" s="288"/>
      <c r="LFR1" s="289"/>
      <c r="LFS1" s="289"/>
      <c r="LFT1" s="289"/>
      <c r="LFU1" s="289"/>
      <c r="LFV1" s="289"/>
      <c r="LFW1" s="289"/>
      <c r="LFX1" s="289"/>
      <c r="LFY1" s="286"/>
      <c r="LFZ1" s="286"/>
      <c r="LGA1" s="286"/>
      <c r="LGB1" s="286"/>
      <c r="LGC1" s="286"/>
      <c r="LGD1" s="286"/>
      <c r="LGE1" s="286"/>
      <c r="LGF1" s="286"/>
      <c r="LGG1" s="286"/>
      <c r="LGH1" s="286"/>
      <c r="LGI1" s="286"/>
      <c r="LGJ1" s="286"/>
      <c r="LGK1" s="286"/>
      <c r="LGL1" s="286"/>
      <c r="LGM1" s="286"/>
      <c r="LGN1" s="286"/>
      <c r="LGO1" s="286"/>
      <c r="LGP1" s="286"/>
      <c r="LGQ1" s="286"/>
      <c r="LGR1" s="287"/>
      <c r="LGS1" s="286"/>
      <c r="LGT1" s="286"/>
      <c r="LGU1" s="286"/>
      <c r="LGV1" s="286"/>
      <c r="LGW1" s="286"/>
      <c r="LGX1" s="288"/>
      <c r="LGY1" s="288"/>
      <c r="LGZ1" s="289"/>
      <c r="LHA1" s="289"/>
      <c r="LHB1" s="289"/>
      <c r="LHC1" s="289"/>
      <c r="LHD1" s="289"/>
      <c r="LHE1" s="289"/>
      <c r="LHF1" s="289"/>
      <c r="LHG1" s="286"/>
      <c r="LHH1" s="286"/>
      <c r="LHI1" s="286"/>
      <c r="LHJ1" s="286"/>
      <c r="LHK1" s="286"/>
      <c r="LHL1" s="286"/>
      <c r="LHM1" s="286"/>
      <c r="LHN1" s="286"/>
      <c r="LHO1" s="286"/>
      <c r="LHP1" s="286"/>
      <c r="LHQ1" s="286"/>
      <c r="LHR1" s="286"/>
      <c r="LHS1" s="286"/>
      <c r="LHT1" s="286"/>
      <c r="LHU1" s="286"/>
      <c r="LHV1" s="286"/>
      <c r="LHW1" s="286"/>
      <c r="LHX1" s="286"/>
      <c r="LHY1" s="286"/>
      <c r="LHZ1" s="287"/>
      <c r="LIA1" s="286"/>
      <c r="LIB1" s="286"/>
      <c r="LIC1" s="286"/>
      <c r="LID1" s="286"/>
      <c r="LIE1" s="286"/>
      <c r="LIF1" s="288"/>
      <c r="LIG1" s="288"/>
      <c r="LIH1" s="289"/>
      <c r="LII1" s="289"/>
      <c r="LIJ1" s="289"/>
      <c r="LIK1" s="289"/>
      <c r="LIL1" s="289"/>
      <c r="LIM1" s="289"/>
      <c r="LIN1" s="289"/>
      <c r="LIO1" s="286"/>
      <c r="LIP1" s="286"/>
      <c r="LIQ1" s="286"/>
      <c r="LIR1" s="286"/>
      <c r="LIS1" s="286"/>
      <c r="LIT1" s="286"/>
      <c r="LIU1" s="286"/>
      <c r="LIV1" s="286"/>
      <c r="LIW1" s="286"/>
      <c r="LIX1" s="286"/>
      <c r="LIY1" s="286"/>
      <c r="LIZ1" s="286"/>
      <c r="LJA1" s="286"/>
      <c r="LJB1" s="286"/>
      <c r="LJC1" s="286"/>
      <c r="LJD1" s="286"/>
      <c r="LJE1" s="286"/>
      <c r="LJF1" s="286"/>
      <c r="LJG1" s="286"/>
      <c r="LJH1" s="287"/>
      <c r="LJI1" s="286"/>
      <c r="LJJ1" s="286"/>
      <c r="LJK1" s="286"/>
      <c r="LJL1" s="286"/>
      <c r="LJM1" s="286"/>
      <c r="LJN1" s="288"/>
      <c r="LJO1" s="288"/>
      <c r="LJP1" s="289"/>
      <c r="LJQ1" s="289"/>
      <c r="LJR1" s="289"/>
      <c r="LJS1" s="289"/>
      <c r="LJT1" s="289"/>
      <c r="LJU1" s="289"/>
      <c r="LJV1" s="289"/>
      <c r="LJW1" s="286"/>
      <c r="LJX1" s="286"/>
      <c r="LJY1" s="286"/>
      <c r="LJZ1" s="286"/>
      <c r="LKA1" s="286"/>
      <c r="LKB1" s="286"/>
      <c r="LKC1" s="286"/>
      <c r="LKD1" s="286"/>
      <c r="LKE1" s="286"/>
      <c r="LKF1" s="286"/>
      <c r="LKG1" s="286"/>
      <c r="LKH1" s="286"/>
      <c r="LKI1" s="286"/>
      <c r="LKJ1" s="286"/>
      <c r="LKK1" s="286"/>
      <c r="LKL1" s="286"/>
      <c r="LKM1" s="286"/>
      <c r="LKN1" s="286"/>
      <c r="LKO1" s="286"/>
      <c r="LKP1" s="287"/>
      <c r="LKQ1" s="286"/>
      <c r="LKR1" s="286"/>
      <c r="LKS1" s="286"/>
      <c r="LKT1" s="286"/>
      <c r="LKU1" s="286"/>
      <c r="LKV1" s="288"/>
      <c r="LKW1" s="288"/>
      <c r="LKX1" s="289"/>
      <c r="LKY1" s="289"/>
      <c r="LKZ1" s="289"/>
      <c r="LLA1" s="289"/>
      <c r="LLB1" s="289"/>
      <c r="LLC1" s="289"/>
      <c r="LLD1" s="289"/>
      <c r="LLE1" s="286"/>
      <c r="LLF1" s="286"/>
      <c r="LLG1" s="286"/>
      <c r="LLH1" s="286"/>
      <c r="LLI1" s="286"/>
      <c r="LLJ1" s="286"/>
      <c r="LLK1" s="286"/>
      <c r="LLL1" s="286"/>
      <c r="LLM1" s="286"/>
      <c r="LLN1" s="286"/>
      <c r="LLO1" s="286"/>
      <c r="LLP1" s="286"/>
      <c r="LLQ1" s="286"/>
      <c r="LLR1" s="286"/>
      <c r="LLS1" s="286"/>
      <c r="LLT1" s="286"/>
      <c r="LLU1" s="286"/>
      <c r="LLV1" s="286"/>
      <c r="LLW1" s="286"/>
      <c r="LLX1" s="287"/>
      <c r="LLY1" s="286"/>
      <c r="LLZ1" s="286"/>
      <c r="LMA1" s="286"/>
      <c r="LMB1" s="286"/>
      <c r="LMC1" s="286"/>
      <c r="LMD1" s="288"/>
      <c r="LME1" s="288"/>
      <c r="LMF1" s="289"/>
      <c r="LMG1" s="289"/>
      <c r="LMH1" s="289"/>
      <c r="LMI1" s="289"/>
      <c r="LMJ1" s="289"/>
      <c r="LMK1" s="289"/>
      <c r="LML1" s="289"/>
      <c r="LMM1" s="286"/>
      <c r="LMN1" s="286"/>
      <c r="LMO1" s="286"/>
      <c r="LMP1" s="286"/>
      <c r="LMQ1" s="286"/>
      <c r="LMR1" s="286"/>
      <c r="LMS1" s="286"/>
      <c r="LMT1" s="286"/>
      <c r="LMU1" s="286"/>
      <c r="LMV1" s="286"/>
      <c r="LMW1" s="286"/>
      <c r="LMX1" s="286"/>
      <c r="LMY1" s="286"/>
      <c r="LMZ1" s="286"/>
      <c r="LNA1" s="286"/>
      <c r="LNB1" s="286"/>
      <c r="LNC1" s="286"/>
      <c r="LND1" s="286"/>
      <c r="LNE1" s="286"/>
      <c r="LNF1" s="287"/>
      <c r="LNG1" s="286"/>
      <c r="LNH1" s="286"/>
      <c r="LNI1" s="286"/>
      <c r="LNJ1" s="286"/>
      <c r="LNK1" s="286"/>
      <c r="LNL1" s="288"/>
      <c r="LNM1" s="288"/>
      <c r="LNN1" s="289"/>
      <c r="LNO1" s="289"/>
      <c r="LNP1" s="289"/>
      <c r="LNQ1" s="289"/>
      <c r="LNR1" s="289"/>
      <c r="LNS1" s="289"/>
      <c r="LNT1" s="289"/>
      <c r="LNU1" s="286"/>
      <c r="LNV1" s="286"/>
      <c r="LNW1" s="286"/>
      <c r="LNX1" s="286"/>
      <c r="LNY1" s="286"/>
      <c r="LNZ1" s="286"/>
      <c r="LOA1" s="286"/>
      <c r="LOB1" s="286"/>
      <c r="LOC1" s="286"/>
      <c r="LOD1" s="286"/>
      <c r="LOE1" s="286"/>
      <c r="LOF1" s="286"/>
      <c r="LOG1" s="286"/>
      <c r="LOH1" s="286"/>
      <c r="LOI1" s="286"/>
      <c r="LOJ1" s="286"/>
      <c r="LOK1" s="286"/>
      <c r="LOL1" s="286"/>
      <c r="LOM1" s="286"/>
      <c r="LON1" s="287"/>
      <c r="LOO1" s="286"/>
      <c r="LOP1" s="286"/>
      <c r="LOQ1" s="286"/>
      <c r="LOR1" s="286"/>
      <c r="LOS1" s="286"/>
      <c r="LOT1" s="288"/>
      <c r="LOU1" s="288"/>
      <c r="LOV1" s="289"/>
      <c r="LOW1" s="289"/>
      <c r="LOX1" s="289"/>
      <c r="LOY1" s="289"/>
      <c r="LOZ1" s="289"/>
      <c r="LPA1" s="289"/>
      <c r="LPB1" s="289"/>
      <c r="LPC1" s="286"/>
      <c r="LPD1" s="286"/>
      <c r="LPE1" s="286"/>
      <c r="LPF1" s="286"/>
      <c r="LPG1" s="286"/>
      <c r="LPH1" s="286"/>
      <c r="LPI1" s="286"/>
      <c r="LPJ1" s="286"/>
      <c r="LPK1" s="286"/>
      <c r="LPL1" s="286"/>
      <c r="LPM1" s="286"/>
      <c r="LPN1" s="286"/>
      <c r="LPO1" s="286"/>
      <c r="LPP1" s="286"/>
      <c r="LPQ1" s="286"/>
      <c r="LPR1" s="286"/>
      <c r="LPS1" s="286"/>
      <c r="LPT1" s="286"/>
      <c r="LPU1" s="286"/>
      <c r="LPV1" s="287"/>
      <c r="LPW1" s="286"/>
      <c r="LPX1" s="286"/>
      <c r="LPY1" s="286"/>
      <c r="LPZ1" s="286"/>
      <c r="LQA1" s="286"/>
      <c r="LQB1" s="288"/>
      <c r="LQC1" s="288"/>
      <c r="LQD1" s="289"/>
      <c r="LQE1" s="289"/>
      <c r="LQF1" s="289"/>
      <c r="LQG1" s="289"/>
      <c r="LQH1" s="289"/>
      <c r="LQI1" s="289"/>
      <c r="LQJ1" s="289"/>
      <c r="LQK1" s="286"/>
      <c r="LQL1" s="286"/>
      <c r="LQM1" s="286"/>
      <c r="LQN1" s="286"/>
      <c r="LQO1" s="286"/>
      <c r="LQP1" s="286"/>
      <c r="LQQ1" s="286"/>
      <c r="LQR1" s="286"/>
      <c r="LQS1" s="286"/>
      <c r="LQT1" s="286"/>
      <c r="LQU1" s="286"/>
      <c r="LQV1" s="286"/>
      <c r="LQW1" s="286"/>
      <c r="LQX1" s="286"/>
      <c r="LQY1" s="286"/>
      <c r="LQZ1" s="286"/>
      <c r="LRA1" s="286"/>
      <c r="LRB1" s="286"/>
      <c r="LRC1" s="286"/>
      <c r="LRD1" s="287"/>
      <c r="LRE1" s="286"/>
      <c r="LRF1" s="286"/>
      <c r="LRG1" s="286"/>
      <c r="LRH1" s="286"/>
      <c r="LRI1" s="286"/>
      <c r="LRJ1" s="288"/>
      <c r="LRK1" s="288"/>
      <c r="LRL1" s="289"/>
      <c r="LRM1" s="289"/>
      <c r="LRN1" s="289"/>
      <c r="LRO1" s="289"/>
      <c r="LRP1" s="289"/>
      <c r="LRQ1" s="289"/>
      <c r="LRR1" s="289"/>
      <c r="LRS1" s="286"/>
      <c r="LRT1" s="286"/>
      <c r="LRU1" s="286"/>
      <c r="LRV1" s="286"/>
      <c r="LRW1" s="286"/>
      <c r="LRX1" s="286"/>
      <c r="LRY1" s="286"/>
      <c r="LRZ1" s="286"/>
      <c r="LSA1" s="286"/>
      <c r="LSB1" s="286"/>
      <c r="LSC1" s="286"/>
      <c r="LSD1" s="286"/>
      <c r="LSE1" s="286"/>
      <c r="LSF1" s="286"/>
      <c r="LSG1" s="286"/>
      <c r="LSH1" s="286"/>
      <c r="LSI1" s="286"/>
      <c r="LSJ1" s="286"/>
      <c r="LSK1" s="286"/>
      <c r="LSL1" s="287"/>
      <c r="LSM1" s="286"/>
      <c r="LSN1" s="286"/>
      <c r="LSO1" s="286"/>
      <c r="LSP1" s="286"/>
      <c r="LSQ1" s="286"/>
      <c r="LSR1" s="288"/>
      <c r="LSS1" s="288"/>
      <c r="LST1" s="289"/>
      <c r="LSU1" s="289"/>
      <c r="LSV1" s="289"/>
      <c r="LSW1" s="289"/>
      <c r="LSX1" s="289"/>
      <c r="LSY1" s="289"/>
      <c r="LSZ1" s="289"/>
      <c r="LTA1" s="286"/>
      <c r="LTB1" s="286"/>
      <c r="LTC1" s="286"/>
      <c r="LTD1" s="286"/>
      <c r="LTE1" s="286"/>
      <c r="LTF1" s="286"/>
      <c r="LTG1" s="286"/>
      <c r="LTH1" s="286"/>
      <c r="LTI1" s="286"/>
      <c r="LTJ1" s="286"/>
      <c r="LTK1" s="286"/>
      <c r="LTL1" s="286"/>
      <c r="LTM1" s="286"/>
      <c r="LTN1" s="286"/>
      <c r="LTO1" s="286"/>
      <c r="LTP1" s="286"/>
      <c r="LTQ1" s="286"/>
      <c r="LTR1" s="286"/>
      <c r="LTS1" s="286"/>
      <c r="LTT1" s="287"/>
      <c r="LTU1" s="286"/>
      <c r="LTV1" s="286"/>
      <c r="LTW1" s="286"/>
      <c r="LTX1" s="286"/>
      <c r="LTY1" s="286"/>
      <c r="LTZ1" s="288"/>
      <c r="LUA1" s="288"/>
      <c r="LUB1" s="289"/>
      <c r="LUC1" s="289"/>
      <c r="LUD1" s="289"/>
      <c r="LUE1" s="289"/>
      <c r="LUF1" s="289"/>
      <c r="LUG1" s="289"/>
      <c r="LUH1" s="289"/>
      <c r="LUI1" s="286"/>
      <c r="LUJ1" s="286"/>
      <c r="LUK1" s="286"/>
      <c r="LUL1" s="286"/>
      <c r="LUM1" s="286"/>
      <c r="LUN1" s="286"/>
      <c r="LUO1" s="286"/>
      <c r="LUP1" s="286"/>
      <c r="LUQ1" s="286"/>
      <c r="LUR1" s="286"/>
      <c r="LUS1" s="286"/>
      <c r="LUT1" s="286"/>
      <c r="LUU1" s="286"/>
      <c r="LUV1" s="286"/>
      <c r="LUW1" s="286"/>
      <c r="LUX1" s="286"/>
      <c r="LUY1" s="286"/>
      <c r="LUZ1" s="286"/>
      <c r="LVA1" s="286"/>
      <c r="LVB1" s="287"/>
      <c r="LVC1" s="286"/>
      <c r="LVD1" s="286"/>
      <c r="LVE1" s="286"/>
      <c r="LVF1" s="286"/>
      <c r="LVG1" s="286"/>
      <c r="LVH1" s="288"/>
      <c r="LVI1" s="288"/>
      <c r="LVJ1" s="289"/>
      <c r="LVK1" s="289"/>
      <c r="LVL1" s="289"/>
      <c r="LVM1" s="289"/>
      <c r="LVN1" s="289"/>
      <c r="LVO1" s="289"/>
      <c r="LVP1" s="289"/>
      <c r="LVQ1" s="286"/>
      <c r="LVR1" s="286"/>
      <c r="LVS1" s="286"/>
      <c r="LVT1" s="286"/>
      <c r="LVU1" s="286"/>
      <c r="LVV1" s="286"/>
      <c r="LVW1" s="286"/>
      <c r="LVX1" s="286"/>
      <c r="LVY1" s="286"/>
      <c r="LVZ1" s="286"/>
      <c r="LWA1" s="286"/>
      <c r="LWB1" s="286"/>
      <c r="LWC1" s="286"/>
      <c r="LWD1" s="286"/>
      <c r="LWE1" s="286"/>
      <c r="LWF1" s="286"/>
      <c r="LWG1" s="286"/>
      <c r="LWH1" s="286"/>
      <c r="LWI1" s="286"/>
      <c r="LWJ1" s="287"/>
      <c r="LWK1" s="286"/>
      <c r="LWL1" s="286"/>
      <c r="LWM1" s="286"/>
      <c r="LWN1" s="286"/>
      <c r="LWO1" s="286"/>
      <c r="LWP1" s="288"/>
      <c r="LWQ1" s="288"/>
      <c r="LWR1" s="289"/>
      <c r="LWS1" s="289"/>
      <c r="LWT1" s="289"/>
      <c r="LWU1" s="289"/>
      <c r="LWV1" s="289"/>
      <c r="LWW1" s="289"/>
      <c r="LWX1" s="289"/>
      <c r="LWY1" s="286"/>
      <c r="LWZ1" s="286"/>
      <c r="LXA1" s="286"/>
      <c r="LXB1" s="286"/>
      <c r="LXC1" s="286"/>
      <c r="LXD1" s="286"/>
      <c r="LXE1" s="286"/>
      <c r="LXF1" s="286"/>
      <c r="LXG1" s="286"/>
      <c r="LXH1" s="286"/>
      <c r="LXI1" s="286"/>
      <c r="LXJ1" s="286"/>
      <c r="LXK1" s="286"/>
      <c r="LXL1" s="286"/>
      <c r="LXM1" s="286"/>
      <c r="LXN1" s="286"/>
      <c r="LXO1" s="286"/>
      <c r="LXP1" s="286"/>
      <c r="LXQ1" s="286"/>
      <c r="LXR1" s="287"/>
      <c r="LXS1" s="286"/>
      <c r="LXT1" s="286"/>
      <c r="LXU1" s="286"/>
      <c r="LXV1" s="286"/>
      <c r="LXW1" s="286"/>
      <c r="LXX1" s="288"/>
      <c r="LXY1" s="288"/>
      <c r="LXZ1" s="289"/>
      <c r="LYA1" s="289"/>
      <c r="LYB1" s="289"/>
      <c r="LYC1" s="289"/>
      <c r="LYD1" s="289"/>
      <c r="LYE1" s="289"/>
      <c r="LYF1" s="289"/>
      <c r="LYG1" s="286"/>
      <c r="LYH1" s="286"/>
      <c r="LYI1" s="286"/>
      <c r="LYJ1" s="286"/>
      <c r="LYK1" s="286"/>
      <c r="LYL1" s="286"/>
      <c r="LYM1" s="286"/>
      <c r="LYN1" s="286"/>
      <c r="LYO1" s="286"/>
      <c r="LYP1" s="286"/>
      <c r="LYQ1" s="286"/>
      <c r="LYR1" s="286"/>
      <c r="LYS1" s="286"/>
      <c r="LYT1" s="286"/>
      <c r="LYU1" s="286"/>
      <c r="LYV1" s="286"/>
      <c r="LYW1" s="286"/>
      <c r="LYX1" s="286"/>
      <c r="LYY1" s="286"/>
      <c r="LYZ1" s="287"/>
      <c r="LZA1" s="286"/>
      <c r="LZB1" s="286"/>
      <c r="LZC1" s="286"/>
      <c r="LZD1" s="286"/>
      <c r="LZE1" s="286"/>
      <c r="LZF1" s="288"/>
      <c r="LZG1" s="288"/>
      <c r="LZH1" s="289"/>
      <c r="LZI1" s="289"/>
      <c r="LZJ1" s="289"/>
      <c r="LZK1" s="289"/>
      <c r="LZL1" s="289"/>
      <c r="LZM1" s="289"/>
      <c r="LZN1" s="289"/>
      <c r="LZO1" s="286"/>
      <c r="LZP1" s="286"/>
      <c r="LZQ1" s="286"/>
      <c r="LZR1" s="286"/>
      <c r="LZS1" s="286"/>
      <c r="LZT1" s="286"/>
      <c r="LZU1" s="286"/>
      <c r="LZV1" s="286"/>
      <c r="LZW1" s="286"/>
      <c r="LZX1" s="286"/>
      <c r="LZY1" s="286"/>
      <c r="LZZ1" s="286"/>
      <c r="MAA1" s="286"/>
      <c r="MAB1" s="286"/>
      <c r="MAC1" s="286"/>
      <c r="MAD1" s="286"/>
      <c r="MAE1" s="286"/>
      <c r="MAF1" s="286"/>
      <c r="MAG1" s="286"/>
      <c r="MAH1" s="287"/>
      <c r="MAI1" s="286"/>
      <c r="MAJ1" s="286"/>
      <c r="MAK1" s="286"/>
      <c r="MAL1" s="286"/>
      <c r="MAM1" s="286"/>
      <c r="MAN1" s="288"/>
      <c r="MAO1" s="288"/>
      <c r="MAP1" s="289"/>
      <c r="MAQ1" s="289"/>
      <c r="MAR1" s="289"/>
      <c r="MAS1" s="289"/>
      <c r="MAT1" s="289"/>
      <c r="MAU1" s="289"/>
      <c r="MAV1" s="289"/>
      <c r="MAW1" s="286"/>
      <c r="MAX1" s="286"/>
      <c r="MAY1" s="286"/>
      <c r="MAZ1" s="286"/>
      <c r="MBA1" s="286"/>
      <c r="MBB1" s="286"/>
      <c r="MBC1" s="286"/>
      <c r="MBD1" s="286"/>
      <c r="MBE1" s="286"/>
      <c r="MBF1" s="286"/>
      <c r="MBG1" s="286"/>
      <c r="MBH1" s="286"/>
      <c r="MBI1" s="286"/>
      <c r="MBJ1" s="286"/>
      <c r="MBK1" s="286"/>
      <c r="MBL1" s="286"/>
      <c r="MBM1" s="286"/>
      <c r="MBN1" s="286"/>
      <c r="MBO1" s="286"/>
      <c r="MBP1" s="287"/>
      <c r="MBQ1" s="286"/>
      <c r="MBR1" s="286"/>
      <c r="MBS1" s="286"/>
      <c r="MBT1" s="286"/>
      <c r="MBU1" s="286"/>
      <c r="MBV1" s="288"/>
      <c r="MBW1" s="288"/>
      <c r="MBX1" s="289"/>
      <c r="MBY1" s="289"/>
      <c r="MBZ1" s="289"/>
      <c r="MCA1" s="289"/>
      <c r="MCB1" s="289"/>
      <c r="MCC1" s="289"/>
      <c r="MCD1" s="289"/>
      <c r="MCE1" s="286"/>
      <c r="MCF1" s="286"/>
      <c r="MCG1" s="286"/>
      <c r="MCH1" s="286"/>
      <c r="MCI1" s="286"/>
      <c r="MCJ1" s="286"/>
      <c r="MCK1" s="286"/>
      <c r="MCL1" s="286"/>
      <c r="MCM1" s="286"/>
      <c r="MCN1" s="286"/>
      <c r="MCO1" s="286"/>
      <c r="MCP1" s="286"/>
      <c r="MCQ1" s="286"/>
      <c r="MCR1" s="286"/>
      <c r="MCS1" s="286"/>
      <c r="MCT1" s="286"/>
      <c r="MCU1" s="286"/>
      <c r="MCV1" s="286"/>
      <c r="MCW1" s="286"/>
      <c r="MCX1" s="287"/>
      <c r="MCY1" s="286"/>
      <c r="MCZ1" s="286"/>
      <c r="MDA1" s="286"/>
      <c r="MDB1" s="286"/>
      <c r="MDC1" s="286"/>
      <c r="MDD1" s="288"/>
      <c r="MDE1" s="288"/>
      <c r="MDF1" s="289"/>
      <c r="MDG1" s="289"/>
      <c r="MDH1" s="289"/>
      <c r="MDI1" s="289"/>
      <c r="MDJ1" s="289"/>
      <c r="MDK1" s="289"/>
      <c r="MDL1" s="289"/>
      <c r="MDM1" s="286"/>
      <c r="MDN1" s="286"/>
      <c r="MDO1" s="286"/>
      <c r="MDP1" s="286"/>
      <c r="MDQ1" s="286"/>
      <c r="MDR1" s="286"/>
      <c r="MDS1" s="286"/>
      <c r="MDT1" s="286"/>
      <c r="MDU1" s="286"/>
      <c r="MDV1" s="286"/>
      <c r="MDW1" s="286"/>
      <c r="MDX1" s="286"/>
      <c r="MDY1" s="286"/>
      <c r="MDZ1" s="286"/>
      <c r="MEA1" s="286"/>
      <c r="MEB1" s="286"/>
      <c r="MEC1" s="286"/>
      <c r="MED1" s="286"/>
      <c r="MEE1" s="286"/>
      <c r="MEF1" s="287"/>
      <c r="MEG1" s="286"/>
      <c r="MEH1" s="286"/>
      <c r="MEI1" s="286"/>
      <c r="MEJ1" s="286"/>
      <c r="MEK1" s="286"/>
      <c r="MEL1" s="288"/>
      <c r="MEM1" s="288"/>
      <c r="MEN1" s="289"/>
      <c r="MEO1" s="289"/>
      <c r="MEP1" s="289"/>
      <c r="MEQ1" s="289"/>
      <c r="MER1" s="289"/>
      <c r="MES1" s="289"/>
      <c r="MET1" s="289"/>
      <c r="MEU1" s="286"/>
      <c r="MEV1" s="286"/>
      <c r="MEW1" s="286"/>
      <c r="MEX1" s="286"/>
      <c r="MEY1" s="286"/>
      <c r="MEZ1" s="286"/>
      <c r="MFA1" s="286"/>
      <c r="MFB1" s="286"/>
      <c r="MFC1" s="286"/>
      <c r="MFD1" s="286"/>
      <c r="MFE1" s="286"/>
      <c r="MFF1" s="286"/>
      <c r="MFG1" s="286"/>
      <c r="MFH1" s="286"/>
      <c r="MFI1" s="286"/>
      <c r="MFJ1" s="286"/>
      <c r="MFK1" s="286"/>
      <c r="MFL1" s="286"/>
      <c r="MFM1" s="286"/>
      <c r="MFN1" s="287"/>
      <c r="MFO1" s="286"/>
      <c r="MFP1" s="286"/>
      <c r="MFQ1" s="286"/>
      <c r="MFR1" s="286"/>
      <c r="MFS1" s="286"/>
      <c r="MFT1" s="288"/>
      <c r="MFU1" s="288"/>
      <c r="MFV1" s="289"/>
      <c r="MFW1" s="289"/>
      <c r="MFX1" s="289"/>
      <c r="MFY1" s="289"/>
      <c r="MFZ1" s="289"/>
      <c r="MGA1" s="289"/>
      <c r="MGB1" s="289"/>
      <c r="MGC1" s="286"/>
      <c r="MGD1" s="286"/>
      <c r="MGE1" s="286"/>
      <c r="MGF1" s="286"/>
      <c r="MGG1" s="286"/>
      <c r="MGH1" s="286"/>
      <c r="MGI1" s="286"/>
      <c r="MGJ1" s="286"/>
      <c r="MGK1" s="286"/>
      <c r="MGL1" s="286"/>
      <c r="MGM1" s="286"/>
      <c r="MGN1" s="286"/>
      <c r="MGO1" s="286"/>
      <c r="MGP1" s="286"/>
      <c r="MGQ1" s="286"/>
      <c r="MGR1" s="286"/>
      <c r="MGS1" s="286"/>
      <c r="MGT1" s="286"/>
      <c r="MGU1" s="286"/>
      <c r="MGV1" s="287"/>
      <c r="MGW1" s="286"/>
      <c r="MGX1" s="286"/>
      <c r="MGY1" s="286"/>
      <c r="MGZ1" s="286"/>
      <c r="MHA1" s="286"/>
      <c r="MHB1" s="288"/>
      <c r="MHC1" s="288"/>
      <c r="MHD1" s="289"/>
      <c r="MHE1" s="289"/>
      <c r="MHF1" s="289"/>
      <c r="MHG1" s="289"/>
      <c r="MHH1" s="289"/>
      <c r="MHI1" s="289"/>
      <c r="MHJ1" s="289"/>
      <c r="MHK1" s="286"/>
      <c r="MHL1" s="286"/>
      <c r="MHM1" s="286"/>
      <c r="MHN1" s="286"/>
      <c r="MHO1" s="286"/>
      <c r="MHP1" s="286"/>
      <c r="MHQ1" s="286"/>
      <c r="MHR1" s="286"/>
      <c r="MHS1" s="286"/>
      <c r="MHT1" s="286"/>
      <c r="MHU1" s="286"/>
      <c r="MHV1" s="286"/>
      <c r="MHW1" s="286"/>
      <c r="MHX1" s="286"/>
      <c r="MHY1" s="286"/>
      <c r="MHZ1" s="286"/>
      <c r="MIA1" s="286"/>
      <c r="MIB1" s="286"/>
      <c r="MIC1" s="286"/>
      <c r="MID1" s="287"/>
      <c r="MIE1" s="286"/>
      <c r="MIF1" s="286"/>
      <c r="MIG1" s="286"/>
      <c r="MIH1" s="286"/>
      <c r="MII1" s="286"/>
      <c r="MIJ1" s="288"/>
      <c r="MIK1" s="288"/>
      <c r="MIL1" s="289"/>
      <c r="MIM1" s="289"/>
      <c r="MIN1" s="289"/>
      <c r="MIO1" s="289"/>
      <c r="MIP1" s="289"/>
      <c r="MIQ1" s="289"/>
      <c r="MIR1" s="289"/>
      <c r="MIS1" s="286"/>
      <c r="MIT1" s="286"/>
      <c r="MIU1" s="286"/>
      <c r="MIV1" s="286"/>
      <c r="MIW1" s="286"/>
      <c r="MIX1" s="286"/>
      <c r="MIY1" s="286"/>
      <c r="MIZ1" s="286"/>
      <c r="MJA1" s="286"/>
      <c r="MJB1" s="286"/>
      <c r="MJC1" s="286"/>
      <c r="MJD1" s="286"/>
      <c r="MJE1" s="286"/>
      <c r="MJF1" s="286"/>
      <c r="MJG1" s="286"/>
      <c r="MJH1" s="286"/>
      <c r="MJI1" s="286"/>
      <c r="MJJ1" s="286"/>
      <c r="MJK1" s="286"/>
      <c r="MJL1" s="287"/>
      <c r="MJM1" s="286"/>
      <c r="MJN1" s="286"/>
      <c r="MJO1" s="286"/>
      <c r="MJP1" s="286"/>
      <c r="MJQ1" s="286"/>
      <c r="MJR1" s="288"/>
      <c r="MJS1" s="288"/>
      <c r="MJT1" s="289"/>
      <c r="MJU1" s="289"/>
      <c r="MJV1" s="289"/>
      <c r="MJW1" s="289"/>
      <c r="MJX1" s="289"/>
      <c r="MJY1" s="289"/>
      <c r="MJZ1" s="289"/>
      <c r="MKA1" s="286"/>
      <c r="MKB1" s="286"/>
      <c r="MKC1" s="286"/>
      <c r="MKD1" s="286"/>
      <c r="MKE1" s="286"/>
      <c r="MKF1" s="286"/>
      <c r="MKG1" s="286"/>
      <c r="MKH1" s="286"/>
      <c r="MKI1" s="286"/>
      <c r="MKJ1" s="286"/>
      <c r="MKK1" s="286"/>
      <c r="MKL1" s="286"/>
      <c r="MKM1" s="286"/>
      <c r="MKN1" s="286"/>
      <c r="MKO1" s="286"/>
      <c r="MKP1" s="286"/>
      <c r="MKQ1" s="286"/>
      <c r="MKR1" s="286"/>
      <c r="MKS1" s="286"/>
      <c r="MKT1" s="287"/>
      <c r="MKU1" s="286"/>
      <c r="MKV1" s="286"/>
      <c r="MKW1" s="286"/>
      <c r="MKX1" s="286"/>
      <c r="MKY1" s="286"/>
      <c r="MKZ1" s="288"/>
      <c r="MLA1" s="288"/>
      <c r="MLB1" s="289"/>
      <c r="MLC1" s="289"/>
      <c r="MLD1" s="289"/>
      <c r="MLE1" s="289"/>
      <c r="MLF1" s="289"/>
      <c r="MLG1" s="289"/>
      <c r="MLH1" s="289"/>
      <c r="MLI1" s="286"/>
      <c r="MLJ1" s="286"/>
      <c r="MLK1" s="286"/>
      <c r="MLL1" s="286"/>
      <c r="MLM1" s="286"/>
      <c r="MLN1" s="286"/>
      <c r="MLO1" s="286"/>
      <c r="MLP1" s="286"/>
      <c r="MLQ1" s="286"/>
      <c r="MLR1" s="286"/>
      <c r="MLS1" s="286"/>
      <c r="MLT1" s="286"/>
      <c r="MLU1" s="286"/>
      <c r="MLV1" s="286"/>
      <c r="MLW1" s="286"/>
      <c r="MLX1" s="286"/>
      <c r="MLY1" s="286"/>
      <c r="MLZ1" s="286"/>
      <c r="MMA1" s="286"/>
      <c r="MMB1" s="287"/>
      <c r="MMC1" s="286"/>
      <c r="MMD1" s="286"/>
      <c r="MME1" s="286"/>
      <c r="MMF1" s="286"/>
      <c r="MMG1" s="286"/>
      <c r="MMH1" s="288"/>
      <c r="MMI1" s="288"/>
      <c r="MMJ1" s="289"/>
      <c r="MMK1" s="289"/>
      <c r="MML1" s="289"/>
      <c r="MMM1" s="289"/>
      <c r="MMN1" s="289"/>
      <c r="MMO1" s="289"/>
      <c r="MMP1" s="289"/>
      <c r="MMQ1" s="286"/>
      <c r="MMR1" s="286"/>
      <c r="MMS1" s="286"/>
      <c r="MMT1" s="286"/>
      <c r="MMU1" s="286"/>
      <c r="MMV1" s="286"/>
      <c r="MMW1" s="286"/>
      <c r="MMX1" s="286"/>
      <c r="MMY1" s="286"/>
      <c r="MMZ1" s="286"/>
      <c r="MNA1" s="286"/>
      <c r="MNB1" s="286"/>
      <c r="MNC1" s="286"/>
      <c r="MND1" s="286"/>
      <c r="MNE1" s="286"/>
      <c r="MNF1" s="286"/>
      <c r="MNG1" s="286"/>
      <c r="MNH1" s="286"/>
      <c r="MNI1" s="286"/>
      <c r="MNJ1" s="287"/>
      <c r="MNK1" s="286"/>
      <c r="MNL1" s="286"/>
      <c r="MNM1" s="286"/>
      <c r="MNN1" s="286"/>
      <c r="MNO1" s="286"/>
      <c r="MNP1" s="288"/>
      <c r="MNQ1" s="288"/>
      <c r="MNR1" s="289"/>
      <c r="MNS1" s="289"/>
      <c r="MNT1" s="289"/>
      <c r="MNU1" s="289"/>
      <c r="MNV1" s="289"/>
      <c r="MNW1" s="289"/>
      <c r="MNX1" s="289"/>
      <c r="MNY1" s="286"/>
      <c r="MNZ1" s="286"/>
      <c r="MOA1" s="286"/>
      <c r="MOB1" s="286"/>
      <c r="MOC1" s="286"/>
      <c r="MOD1" s="286"/>
      <c r="MOE1" s="286"/>
      <c r="MOF1" s="286"/>
      <c r="MOG1" s="286"/>
      <c r="MOH1" s="286"/>
      <c r="MOI1" s="286"/>
      <c r="MOJ1" s="286"/>
      <c r="MOK1" s="286"/>
      <c r="MOL1" s="286"/>
      <c r="MOM1" s="286"/>
      <c r="MON1" s="286"/>
      <c r="MOO1" s="286"/>
      <c r="MOP1" s="286"/>
      <c r="MOQ1" s="286"/>
      <c r="MOR1" s="287"/>
      <c r="MOS1" s="286"/>
      <c r="MOT1" s="286"/>
      <c r="MOU1" s="286"/>
      <c r="MOV1" s="286"/>
      <c r="MOW1" s="286"/>
      <c r="MOX1" s="288"/>
      <c r="MOY1" s="288"/>
      <c r="MOZ1" s="289"/>
      <c r="MPA1" s="289"/>
      <c r="MPB1" s="289"/>
      <c r="MPC1" s="289"/>
      <c r="MPD1" s="289"/>
      <c r="MPE1" s="289"/>
      <c r="MPF1" s="289"/>
      <c r="MPG1" s="286"/>
      <c r="MPH1" s="286"/>
      <c r="MPI1" s="286"/>
      <c r="MPJ1" s="286"/>
      <c r="MPK1" s="286"/>
      <c r="MPL1" s="286"/>
      <c r="MPM1" s="286"/>
      <c r="MPN1" s="286"/>
      <c r="MPO1" s="286"/>
      <c r="MPP1" s="286"/>
      <c r="MPQ1" s="286"/>
      <c r="MPR1" s="286"/>
      <c r="MPS1" s="286"/>
      <c r="MPT1" s="286"/>
      <c r="MPU1" s="286"/>
      <c r="MPV1" s="286"/>
      <c r="MPW1" s="286"/>
      <c r="MPX1" s="286"/>
      <c r="MPY1" s="286"/>
      <c r="MPZ1" s="287"/>
      <c r="MQA1" s="286"/>
      <c r="MQB1" s="286"/>
      <c r="MQC1" s="286"/>
      <c r="MQD1" s="286"/>
      <c r="MQE1" s="286"/>
      <c r="MQF1" s="288"/>
      <c r="MQG1" s="288"/>
      <c r="MQH1" s="289"/>
      <c r="MQI1" s="289"/>
      <c r="MQJ1" s="289"/>
      <c r="MQK1" s="289"/>
      <c r="MQL1" s="289"/>
      <c r="MQM1" s="289"/>
      <c r="MQN1" s="289"/>
      <c r="MQO1" s="286"/>
      <c r="MQP1" s="286"/>
      <c r="MQQ1" s="286"/>
      <c r="MQR1" s="286"/>
      <c r="MQS1" s="286"/>
      <c r="MQT1" s="286"/>
      <c r="MQU1" s="286"/>
      <c r="MQV1" s="286"/>
      <c r="MQW1" s="286"/>
      <c r="MQX1" s="286"/>
      <c r="MQY1" s="286"/>
      <c r="MQZ1" s="286"/>
      <c r="MRA1" s="286"/>
      <c r="MRB1" s="286"/>
      <c r="MRC1" s="286"/>
      <c r="MRD1" s="286"/>
      <c r="MRE1" s="286"/>
      <c r="MRF1" s="286"/>
      <c r="MRG1" s="286"/>
      <c r="MRH1" s="287"/>
      <c r="MRI1" s="286"/>
      <c r="MRJ1" s="286"/>
      <c r="MRK1" s="286"/>
      <c r="MRL1" s="286"/>
      <c r="MRM1" s="286"/>
      <c r="MRN1" s="288"/>
      <c r="MRO1" s="288"/>
      <c r="MRP1" s="289"/>
      <c r="MRQ1" s="289"/>
      <c r="MRR1" s="289"/>
      <c r="MRS1" s="289"/>
      <c r="MRT1" s="289"/>
      <c r="MRU1" s="289"/>
      <c r="MRV1" s="289"/>
      <c r="MRW1" s="286"/>
      <c r="MRX1" s="286"/>
      <c r="MRY1" s="286"/>
      <c r="MRZ1" s="286"/>
      <c r="MSA1" s="286"/>
      <c r="MSB1" s="286"/>
      <c r="MSC1" s="286"/>
      <c r="MSD1" s="286"/>
      <c r="MSE1" s="286"/>
      <c r="MSF1" s="286"/>
      <c r="MSG1" s="286"/>
      <c r="MSH1" s="286"/>
      <c r="MSI1" s="286"/>
      <c r="MSJ1" s="286"/>
      <c r="MSK1" s="286"/>
      <c r="MSL1" s="286"/>
      <c r="MSM1" s="286"/>
      <c r="MSN1" s="286"/>
      <c r="MSO1" s="286"/>
      <c r="MSP1" s="287"/>
      <c r="MSQ1" s="286"/>
      <c r="MSR1" s="286"/>
      <c r="MSS1" s="286"/>
      <c r="MST1" s="286"/>
      <c r="MSU1" s="286"/>
      <c r="MSV1" s="288"/>
      <c r="MSW1" s="288"/>
      <c r="MSX1" s="289"/>
      <c r="MSY1" s="289"/>
      <c r="MSZ1" s="289"/>
      <c r="MTA1" s="289"/>
      <c r="MTB1" s="289"/>
      <c r="MTC1" s="289"/>
      <c r="MTD1" s="289"/>
      <c r="MTE1" s="286"/>
      <c r="MTF1" s="286"/>
      <c r="MTG1" s="286"/>
      <c r="MTH1" s="286"/>
      <c r="MTI1" s="286"/>
      <c r="MTJ1" s="286"/>
      <c r="MTK1" s="286"/>
      <c r="MTL1" s="286"/>
      <c r="MTM1" s="286"/>
      <c r="MTN1" s="286"/>
      <c r="MTO1" s="286"/>
      <c r="MTP1" s="286"/>
      <c r="MTQ1" s="286"/>
      <c r="MTR1" s="286"/>
      <c r="MTS1" s="286"/>
      <c r="MTT1" s="286"/>
      <c r="MTU1" s="286"/>
      <c r="MTV1" s="286"/>
      <c r="MTW1" s="286"/>
      <c r="MTX1" s="287"/>
      <c r="MTY1" s="286"/>
      <c r="MTZ1" s="286"/>
      <c r="MUA1" s="286"/>
      <c r="MUB1" s="286"/>
      <c r="MUC1" s="286"/>
      <c r="MUD1" s="288"/>
      <c r="MUE1" s="288"/>
      <c r="MUF1" s="289"/>
      <c r="MUG1" s="289"/>
      <c r="MUH1" s="289"/>
      <c r="MUI1" s="289"/>
      <c r="MUJ1" s="289"/>
      <c r="MUK1" s="289"/>
      <c r="MUL1" s="289"/>
      <c r="MUM1" s="286"/>
      <c r="MUN1" s="286"/>
      <c r="MUO1" s="286"/>
      <c r="MUP1" s="286"/>
      <c r="MUQ1" s="286"/>
      <c r="MUR1" s="286"/>
      <c r="MUS1" s="286"/>
      <c r="MUT1" s="286"/>
      <c r="MUU1" s="286"/>
      <c r="MUV1" s="286"/>
      <c r="MUW1" s="286"/>
      <c r="MUX1" s="286"/>
      <c r="MUY1" s="286"/>
      <c r="MUZ1" s="286"/>
      <c r="MVA1" s="286"/>
      <c r="MVB1" s="286"/>
      <c r="MVC1" s="286"/>
      <c r="MVD1" s="286"/>
      <c r="MVE1" s="286"/>
      <c r="MVF1" s="287"/>
      <c r="MVG1" s="286"/>
      <c r="MVH1" s="286"/>
      <c r="MVI1" s="286"/>
      <c r="MVJ1" s="286"/>
      <c r="MVK1" s="286"/>
      <c r="MVL1" s="288"/>
      <c r="MVM1" s="288"/>
      <c r="MVN1" s="289"/>
      <c r="MVO1" s="289"/>
      <c r="MVP1" s="289"/>
      <c r="MVQ1" s="289"/>
      <c r="MVR1" s="289"/>
      <c r="MVS1" s="289"/>
      <c r="MVT1" s="289"/>
      <c r="MVU1" s="286"/>
      <c r="MVV1" s="286"/>
      <c r="MVW1" s="286"/>
      <c r="MVX1" s="286"/>
      <c r="MVY1" s="286"/>
      <c r="MVZ1" s="286"/>
      <c r="MWA1" s="286"/>
      <c r="MWB1" s="286"/>
      <c r="MWC1" s="286"/>
      <c r="MWD1" s="286"/>
      <c r="MWE1" s="286"/>
      <c r="MWF1" s="286"/>
      <c r="MWG1" s="286"/>
      <c r="MWH1" s="286"/>
      <c r="MWI1" s="286"/>
      <c r="MWJ1" s="286"/>
      <c r="MWK1" s="286"/>
      <c r="MWL1" s="286"/>
      <c r="MWM1" s="286"/>
      <c r="MWN1" s="287"/>
      <c r="MWO1" s="286"/>
      <c r="MWP1" s="286"/>
      <c r="MWQ1" s="286"/>
      <c r="MWR1" s="286"/>
      <c r="MWS1" s="286"/>
      <c r="MWT1" s="288"/>
      <c r="MWU1" s="288"/>
      <c r="MWV1" s="289"/>
      <c r="MWW1" s="289"/>
      <c r="MWX1" s="289"/>
      <c r="MWY1" s="289"/>
      <c r="MWZ1" s="289"/>
      <c r="MXA1" s="289"/>
      <c r="MXB1" s="289"/>
      <c r="MXC1" s="286"/>
      <c r="MXD1" s="286"/>
      <c r="MXE1" s="286"/>
      <c r="MXF1" s="286"/>
      <c r="MXG1" s="286"/>
      <c r="MXH1" s="286"/>
      <c r="MXI1" s="286"/>
      <c r="MXJ1" s="286"/>
      <c r="MXK1" s="286"/>
      <c r="MXL1" s="286"/>
      <c r="MXM1" s="286"/>
      <c r="MXN1" s="286"/>
      <c r="MXO1" s="286"/>
      <c r="MXP1" s="286"/>
      <c r="MXQ1" s="286"/>
      <c r="MXR1" s="286"/>
      <c r="MXS1" s="286"/>
      <c r="MXT1" s="286"/>
      <c r="MXU1" s="286"/>
      <c r="MXV1" s="287"/>
      <c r="MXW1" s="286"/>
      <c r="MXX1" s="286"/>
      <c r="MXY1" s="286"/>
      <c r="MXZ1" s="286"/>
      <c r="MYA1" s="286"/>
      <c r="MYB1" s="288"/>
      <c r="MYC1" s="288"/>
      <c r="MYD1" s="289"/>
      <c r="MYE1" s="289"/>
      <c r="MYF1" s="289"/>
      <c r="MYG1" s="289"/>
      <c r="MYH1" s="289"/>
      <c r="MYI1" s="289"/>
      <c r="MYJ1" s="289"/>
      <c r="MYK1" s="286"/>
      <c r="MYL1" s="286"/>
      <c r="MYM1" s="286"/>
      <c r="MYN1" s="286"/>
      <c r="MYO1" s="286"/>
      <c r="MYP1" s="286"/>
      <c r="MYQ1" s="286"/>
      <c r="MYR1" s="286"/>
      <c r="MYS1" s="286"/>
      <c r="MYT1" s="286"/>
      <c r="MYU1" s="286"/>
      <c r="MYV1" s="286"/>
      <c r="MYW1" s="286"/>
      <c r="MYX1" s="286"/>
      <c r="MYY1" s="286"/>
      <c r="MYZ1" s="286"/>
      <c r="MZA1" s="286"/>
      <c r="MZB1" s="286"/>
      <c r="MZC1" s="286"/>
      <c r="MZD1" s="287"/>
      <c r="MZE1" s="286"/>
      <c r="MZF1" s="286"/>
      <c r="MZG1" s="286"/>
      <c r="MZH1" s="286"/>
      <c r="MZI1" s="286"/>
      <c r="MZJ1" s="288"/>
      <c r="MZK1" s="288"/>
      <c r="MZL1" s="289"/>
      <c r="MZM1" s="289"/>
      <c r="MZN1" s="289"/>
      <c r="MZO1" s="289"/>
      <c r="MZP1" s="289"/>
      <c r="MZQ1" s="289"/>
      <c r="MZR1" s="289"/>
      <c r="MZS1" s="286"/>
      <c r="MZT1" s="286"/>
      <c r="MZU1" s="286"/>
      <c r="MZV1" s="286"/>
      <c r="MZW1" s="286"/>
      <c r="MZX1" s="286"/>
      <c r="MZY1" s="286"/>
      <c r="MZZ1" s="286"/>
      <c r="NAA1" s="286"/>
      <c r="NAB1" s="286"/>
      <c r="NAC1" s="286"/>
      <c r="NAD1" s="286"/>
      <c r="NAE1" s="286"/>
      <c r="NAF1" s="286"/>
      <c r="NAG1" s="286"/>
      <c r="NAH1" s="286"/>
      <c r="NAI1" s="286"/>
      <c r="NAJ1" s="286"/>
      <c r="NAK1" s="286"/>
      <c r="NAL1" s="287"/>
      <c r="NAM1" s="286"/>
      <c r="NAN1" s="286"/>
      <c r="NAO1" s="286"/>
      <c r="NAP1" s="286"/>
      <c r="NAQ1" s="286"/>
      <c r="NAR1" s="288"/>
      <c r="NAS1" s="288"/>
      <c r="NAT1" s="289"/>
      <c r="NAU1" s="289"/>
      <c r="NAV1" s="289"/>
      <c r="NAW1" s="289"/>
      <c r="NAX1" s="289"/>
      <c r="NAY1" s="289"/>
      <c r="NAZ1" s="289"/>
      <c r="NBA1" s="286"/>
      <c r="NBB1" s="286"/>
      <c r="NBC1" s="286"/>
      <c r="NBD1" s="286"/>
      <c r="NBE1" s="286"/>
      <c r="NBF1" s="286"/>
      <c r="NBG1" s="286"/>
      <c r="NBH1" s="286"/>
      <c r="NBI1" s="286"/>
      <c r="NBJ1" s="286"/>
      <c r="NBK1" s="286"/>
      <c r="NBL1" s="286"/>
      <c r="NBM1" s="286"/>
      <c r="NBN1" s="286"/>
      <c r="NBO1" s="286"/>
      <c r="NBP1" s="286"/>
      <c r="NBQ1" s="286"/>
      <c r="NBR1" s="286"/>
      <c r="NBS1" s="286"/>
      <c r="NBT1" s="287"/>
      <c r="NBU1" s="286"/>
      <c r="NBV1" s="286"/>
      <c r="NBW1" s="286"/>
      <c r="NBX1" s="286"/>
      <c r="NBY1" s="286"/>
      <c r="NBZ1" s="288"/>
      <c r="NCA1" s="288"/>
      <c r="NCB1" s="289"/>
      <c r="NCC1" s="289"/>
      <c r="NCD1" s="289"/>
      <c r="NCE1" s="289"/>
      <c r="NCF1" s="289"/>
      <c r="NCG1" s="289"/>
      <c r="NCH1" s="289"/>
      <c r="NCI1" s="286"/>
      <c r="NCJ1" s="286"/>
      <c r="NCK1" s="286"/>
      <c r="NCL1" s="286"/>
      <c r="NCM1" s="286"/>
      <c r="NCN1" s="286"/>
      <c r="NCO1" s="286"/>
      <c r="NCP1" s="286"/>
      <c r="NCQ1" s="286"/>
      <c r="NCR1" s="286"/>
      <c r="NCS1" s="286"/>
      <c r="NCT1" s="286"/>
      <c r="NCU1" s="286"/>
      <c r="NCV1" s="286"/>
      <c r="NCW1" s="286"/>
      <c r="NCX1" s="286"/>
      <c r="NCY1" s="286"/>
      <c r="NCZ1" s="286"/>
      <c r="NDA1" s="286"/>
      <c r="NDB1" s="287"/>
      <c r="NDC1" s="286"/>
      <c r="NDD1" s="286"/>
      <c r="NDE1" s="286"/>
      <c r="NDF1" s="286"/>
      <c r="NDG1" s="286"/>
      <c r="NDH1" s="288"/>
      <c r="NDI1" s="288"/>
      <c r="NDJ1" s="289"/>
      <c r="NDK1" s="289"/>
      <c r="NDL1" s="289"/>
      <c r="NDM1" s="289"/>
      <c r="NDN1" s="289"/>
      <c r="NDO1" s="289"/>
      <c r="NDP1" s="289"/>
      <c r="NDQ1" s="286"/>
      <c r="NDR1" s="286"/>
      <c r="NDS1" s="286"/>
      <c r="NDT1" s="286"/>
      <c r="NDU1" s="286"/>
      <c r="NDV1" s="286"/>
      <c r="NDW1" s="286"/>
      <c r="NDX1" s="286"/>
      <c r="NDY1" s="286"/>
      <c r="NDZ1" s="286"/>
      <c r="NEA1" s="286"/>
      <c r="NEB1" s="286"/>
      <c r="NEC1" s="286"/>
      <c r="NED1" s="286"/>
      <c r="NEE1" s="286"/>
      <c r="NEF1" s="286"/>
      <c r="NEG1" s="286"/>
      <c r="NEH1" s="286"/>
      <c r="NEI1" s="286"/>
      <c r="NEJ1" s="287"/>
      <c r="NEK1" s="286"/>
      <c r="NEL1" s="286"/>
      <c r="NEM1" s="286"/>
      <c r="NEN1" s="286"/>
      <c r="NEO1" s="286"/>
      <c r="NEP1" s="288"/>
      <c r="NEQ1" s="288"/>
      <c r="NER1" s="289"/>
      <c r="NES1" s="289"/>
      <c r="NET1" s="289"/>
      <c r="NEU1" s="289"/>
      <c r="NEV1" s="289"/>
      <c r="NEW1" s="289"/>
      <c r="NEX1" s="289"/>
      <c r="NEY1" s="286"/>
      <c r="NEZ1" s="286"/>
      <c r="NFA1" s="286"/>
      <c r="NFB1" s="286"/>
      <c r="NFC1" s="286"/>
      <c r="NFD1" s="286"/>
      <c r="NFE1" s="286"/>
      <c r="NFF1" s="286"/>
      <c r="NFG1" s="286"/>
      <c r="NFH1" s="286"/>
      <c r="NFI1" s="286"/>
      <c r="NFJ1" s="286"/>
      <c r="NFK1" s="286"/>
      <c r="NFL1" s="286"/>
      <c r="NFM1" s="286"/>
      <c r="NFN1" s="286"/>
      <c r="NFO1" s="286"/>
      <c r="NFP1" s="286"/>
      <c r="NFQ1" s="286"/>
      <c r="NFR1" s="287"/>
      <c r="NFS1" s="286"/>
      <c r="NFT1" s="286"/>
      <c r="NFU1" s="286"/>
      <c r="NFV1" s="286"/>
      <c r="NFW1" s="286"/>
      <c r="NFX1" s="288"/>
      <c r="NFY1" s="288"/>
      <c r="NFZ1" s="289"/>
      <c r="NGA1" s="289"/>
      <c r="NGB1" s="289"/>
      <c r="NGC1" s="289"/>
      <c r="NGD1" s="289"/>
      <c r="NGE1" s="289"/>
      <c r="NGF1" s="289"/>
      <c r="NGG1" s="286"/>
      <c r="NGH1" s="286"/>
      <c r="NGI1" s="286"/>
      <c r="NGJ1" s="286"/>
      <c r="NGK1" s="286"/>
      <c r="NGL1" s="286"/>
      <c r="NGM1" s="286"/>
      <c r="NGN1" s="286"/>
      <c r="NGO1" s="286"/>
      <c r="NGP1" s="286"/>
      <c r="NGQ1" s="286"/>
      <c r="NGR1" s="286"/>
      <c r="NGS1" s="286"/>
      <c r="NGT1" s="286"/>
      <c r="NGU1" s="286"/>
      <c r="NGV1" s="286"/>
      <c r="NGW1" s="286"/>
      <c r="NGX1" s="286"/>
      <c r="NGY1" s="286"/>
      <c r="NGZ1" s="287"/>
      <c r="NHA1" s="286"/>
      <c r="NHB1" s="286"/>
      <c r="NHC1" s="286"/>
      <c r="NHD1" s="286"/>
      <c r="NHE1" s="286"/>
      <c r="NHF1" s="288"/>
      <c r="NHG1" s="288"/>
      <c r="NHH1" s="289"/>
      <c r="NHI1" s="289"/>
      <c r="NHJ1" s="289"/>
      <c r="NHK1" s="289"/>
      <c r="NHL1" s="289"/>
      <c r="NHM1" s="289"/>
      <c r="NHN1" s="289"/>
      <c r="NHO1" s="286"/>
      <c r="NHP1" s="286"/>
      <c r="NHQ1" s="286"/>
      <c r="NHR1" s="286"/>
      <c r="NHS1" s="286"/>
      <c r="NHT1" s="286"/>
      <c r="NHU1" s="286"/>
      <c r="NHV1" s="286"/>
      <c r="NHW1" s="286"/>
      <c r="NHX1" s="286"/>
      <c r="NHY1" s="286"/>
      <c r="NHZ1" s="286"/>
      <c r="NIA1" s="286"/>
      <c r="NIB1" s="286"/>
      <c r="NIC1" s="286"/>
      <c r="NID1" s="286"/>
      <c r="NIE1" s="286"/>
      <c r="NIF1" s="286"/>
      <c r="NIG1" s="286"/>
      <c r="NIH1" s="287"/>
      <c r="NII1" s="286"/>
      <c r="NIJ1" s="286"/>
      <c r="NIK1" s="286"/>
      <c r="NIL1" s="286"/>
      <c r="NIM1" s="286"/>
      <c r="NIN1" s="288"/>
      <c r="NIO1" s="288"/>
      <c r="NIP1" s="289"/>
      <c r="NIQ1" s="289"/>
      <c r="NIR1" s="289"/>
      <c r="NIS1" s="289"/>
      <c r="NIT1" s="289"/>
      <c r="NIU1" s="289"/>
      <c r="NIV1" s="289"/>
      <c r="NIW1" s="286"/>
      <c r="NIX1" s="286"/>
      <c r="NIY1" s="286"/>
      <c r="NIZ1" s="286"/>
      <c r="NJA1" s="286"/>
      <c r="NJB1" s="286"/>
      <c r="NJC1" s="286"/>
      <c r="NJD1" s="286"/>
      <c r="NJE1" s="286"/>
      <c r="NJF1" s="286"/>
      <c r="NJG1" s="286"/>
      <c r="NJH1" s="286"/>
      <c r="NJI1" s="286"/>
      <c r="NJJ1" s="286"/>
      <c r="NJK1" s="286"/>
      <c r="NJL1" s="286"/>
      <c r="NJM1" s="286"/>
      <c r="NJN1" s="286"/>
      <c r="NJO1" s="286"/>
      <c r="NJP1" s="287"/>
      <c r="NJQ1" s="286"/>
      <c r="NJR1" s="286"/>
      <c r="NJS1" s="286"/>
      <c r="NJT1" s="286"/>
      <c r="NJU1" s="286"/>
      <c r="NJV1" s="288"/>
      <c r="NJW1" s="288"/>
      <c r="NJX1" s="289"/>
      <c r="NJY1" s="289"/>
      <c r="NJZ1" s="289"/>
      <c r="NKA1" s="289"/>
      <c r="NKB1" s="289"/>
      <c r="NKC1" s="289"/>
      <c r="NKD1" s="289"/>
      <c r="NKE1" s="286"/>
      <c r="NKF1" s="286"/>
      <c r="NKG1" s="286"/>
      <c r="NKH1" s="286"/>
      <c r="NKI1" s="286"/>
      <c r="NKJ1" s="286"/>
      <c r="NKK1" s="286"/>
      <c r="NKL1" s="286"/>
      <c r="NKM1" s="286"/>
      <c r="NKN1" s="286"/>
      <c r="NKO1" s="286"/>
      <c r="NKP1" s="286"/>
      <c r="NKQ1" s="286"/>
      <c r="NKR1" s="286"/>
      <c r="NKS1" s="286"/>
      <c r="NKT1" s="286"/>
      <c r="NKU1" s="286"/>
      <c r="NKV1" s="286"/>
      <c r="NKW1" s="286"/>
      <c r="NKX1" s="287"/>
      <c r="NKY1" s="286"/>
      <c r="NKZ1" s="286"/>
      <c r="NLA1" s="286"/>
      <c r="NLB1" s="286"/>
      <c r="NLC1" s="286"/>
      <c r="NLD1" s="288"/>
      <c r="NLE1" s="288"/>
      <c r="NLF1" s="289"/>
      <c r="NLG1" s="289"/>
      <c r="NLH1" s="289"/>
      <c r="NLI1" s="289"/>
      <c r="NLJ1" s="289"/>
      <c r="NLK1" s="289"/>
      <c r="NLL1" s="289"/>
      <c r="NLM1" s="286"/>
      <c r="NLN1" s="286"/>
      <c r="NLO1" s="286"/>
      <c r="NLP1" s="286"/>
      <c r="NLQ1" s="286"/>
      <c r="NLR1" s="286"/>
      <c r="NLS1" s="286"/>
      <c r="NLT1" s="286"/>
      <c r="NLU1" s="286"/>
      <c r="NLV1" s="286"/>
      <c r="NLW1" s="286"/>
      <c r="NLX1" s="286"/>
      <c r="NLY1" s="286"/>
      <c r="NLZ1" s="286"/>
      <c r="NMA1" s="286"/>
      <c r="NMB1" s="286"/>
      <c r="NMC1" s="286"/>
      <c r="NMD1" s="286"/>
      <c r="NME1" s="286"/>
      <c r="NMF1" s="287"/>
      <c r="NMG1" s="286"/>
      <c r="NMH1" s="286"/>
      <c r="NMI1" s="286"/>
      <c r="NMJ1" s="286"/>
      <c r="NMK1" s="286"/>
      <c r="NML1" s="288"/>
      <c r="NMM1" s="288"/>
      <c r="NMN1" s="289"/>
      <c r="NMO1" s="289"/>
      <c r="NMP1" s="289"/>
      <c r="NMQ1" s="289"/>
      <c r="NMR1" s="289"/>
      <c r="NMS1" s="289"/>
      <c r="NMT1" s="289"/>
      <c r="NMU1" s="286"/>
      <c r="NMV1" s="286"/>
      <c r="NMW1" s="286"/>
      <c r="NMX1" s="286"/>
      <c r="NMY1" s="286"/>
      <c r="NMZ1" s="286"/>
      <c r="NNA1" s="286"/>
      <c r="NNB1" s="286"/>
      <c r="NNC1" s="286"/>
      <c r="NND1" s="286"/>
      <c r="NNE1" s="286"/>
      <c r="NNF1" s="286"/>
      <c r="NNG1" s="286"/>
      <c r="NNH1" s="286"/>
      <c r="NNI1" s="286"/>
      <c r="NNJ1" s="286"/>
      <c r="NNK1" s="286"/>
      <c r="NNL1" s="286"/>
      <c r="NNM1" s="286"/>
      <c r="NNN1" s="287"/>
      <c r="NNO1" s="286"/>
      <c r="NNP1" s="286"/>
      <c r="NNQ1" s="286"/>
      <c r="NNR1" s="286"/>
      <c r="NNS1" s="286"/>
      <c r="NNT1" s="288"/>
      <c r="NNU1" s="288"/>
      <c r="NNV1" s="289"/>
      <c r="NNW1" s="289"/>
      <c r="NNX1" s="289"/>
      <c r="NNY1" s="289"/>
      <c r="NNZ1" s="289"/>
      <c r="NOA1" s="289"/>
      <c r="NOB1" s="289"/>
      <c r="NOC1" s="286"/>
      <c r="NOD1" s="286"/>
      <c r="NOE1" s="286"/>
      <c r="NOF1" s="286"/>
      <c r="NOG1" s="286"/>
      <c r="NOH1" s="286"/>
      <c r="NOI1" s="286"/>
      <c r="NOJ1" s="286"/>
      <c r="NOK1" s="286"/>
      <c r="NOL1" s="286"/>
      <c r="NOM1" s="286"/>
      <c r="NON1" s="286"/>
      <c r="NOO1" s="286"/>
      <c r="NOP1" s="286"/>
      <c r="NOQ1" s="286"/>
      <c r="NOR1" s="286"/>
      <c r="NOS1" s="286"/>
      <c r="NOT1" s="286"/>
      <c r="NOU1" s="286"/>
      <c r="NOV1" s="287"/>
      <c r="NOW1" s="286"/>
      <c r="NOX1" s="286"/>
      <c r="NOY1" s="286"/>
      <c r="NOZ1" s="286"/>
      <c r="NPA1" s="286"/>
      <c r="NPB1" s="288"/>
      <c r="NPC1" s="288"/>
      <c r="NPD1" s="289"/>
      <c r="NPE1" s="289"/>
      <c r="NPF1" s="289"/>
      <c r="NPG1" s="289"/>
      <c r="NPH1" s="289"/>
      <c r="NPI1" s="289"/>
      <c r="NPJ1" s="289"/>
      <c r="NPK1" s="286"/>
      <c r="NPL1" s="286"/>
      <c r="NPM1" s="286"/>
      <c r="NPN1" s="286"/>
      <c r="NPO1" s="286"/>
      <c r="NPP1" s="286"/>
      <c r="NPQ1" s="286"/>
      <c r="NPR1" s="286"/>
      <c r="NPS1" s="286"/>
      <c r="NPT1" s="286"/>
      <c r="NPU1" s="286"/>
      <c r="NPV1" s="286"/>
      <c r="NPW1" s="286"/>
      <c r="NPX1" s="286"/>
      <c r="NPY1" s="286"/>
      <c r="NPZ1" s="286"/>
      <c r="NQA1" s="286"/>
      <c r="NQB1" s="286"/>
      <c r="NQC1" s="286"/>
      <c r="NQD1" s="287"/>
      <c r="NQE1" s="286"/>
      <c r="NQF1" s="286"/>
      <c r="NQG1" s="286"/>
      <c r="NQH1" s="286"/>
      <c r="NQI1" s="286"/>
      <c r="NQJ1" s="288"/>
      <c r="NQK1" s="288"/>
      <c r="NQL1" s="289"/>
      <c r="NQM1" s="289"/>
      <c r="NQN1" s="289"/>
      <c r="NQO1" s="289"/>
      <c r="NQP1" s="289"/>
      <c r="NQQ1" s="289"/>
      <c r="NQR1" s="289"/>
      <c r="NQS1" s="286"/>
      <c r="NQT1" s="286"/>
      <c r="NQU1" s="286"/>
      <c r="NQV1" s="286"/>
      <c r="NQW1" s="286"/>
      <c r="NQX1" s="286"/>
      <c r="NQY1" s="286"/>
      <c r="NQZ1" s="286"/>
      <c r="NRA1" s="286"/>
      <c r="NRB1" s="286"/>
      <c r="NRC1" s="286"/>
      <c r="NRD1" s="286"/>
      <c r="NRE1" s="286"/>
      <c r="NRF1" s="286"/>
      <c r="NRG1" s="286"/>
      <c r="NRH1" s="286"/>
      <c r="NRI1" s="286"/>
      <c r="NRJ1" s="286"/>
      <c r="NRK1" s="286"/>
      <c r="NRL1" s="287"/>
      <c r="NRM1" s="286"/>
      <c r="NRN1" s="286"/>
      <c r="NRO1" s="286"/>
      <c r="NRP1" s="286"/>
      <c r="NRQ1" s="286"/>
      <c r="NRR1" s="288"/>
      <c r="NRS1" s="288"/>
      <c r="NRT1" s="289"/>
      <c r="NRU1" s="289"/>
      <c r="NRV1" s="289"/>
      <c r="NRW1" s="289"/>
      <c r="NRX1" s="289"/>
      <c r="NRY1" s="289"/>
      <c r="NRZ1" s="289"/>
      <c r="NSA1" s="286"/>
      <c r="NSB1" s="286"/>
      <c r="NSC1" s="286"/>
      <c r="NSD1" s="286"/>
      <c r="NSE1" s="286"/>
      <c r="NSF1" s="286"/>
      <c r="NSG1" s="286"/>
      <c r="NSH1" s="286"/>
      <c r="NSI1" s="286"/>
      <c r="NSJ1" s="286"/>
      <c r="NSK1" s="286"/>
      <c r="NSL1" s="286"/>
      <c r="NSM1" s="286"/>
      <c r="NSN1" s="286"/>
      <c r="NSO1" s="286"/>
      <c r="NSP1" s="286"/>
      <c r="NSQ1" s="286"/>
      <c r="NSR1" s="286"/>
      <c r="NSS1" s="286"/>
      <c r="NST1" s="287"/>
      <c r="NSU1" s="286"/>
      <c r="NSV1" s="286"/>
      <c r="NSW1" s="286"/>
      <c r="NSX1" s="286"/>
      <c r="NSY1" s="286"/>
      <c r="NSZ1" s="288"/>
      <c r="NTA1" s="288"/>
      <c r="NTB1" s="289"/>
      <c r="NTC1" s="289"/>
      <c r="NTD1" s="289"/>
      <c r="NTE1" s="289"/>
      <c r="NTF1" s="289"/>
      <c r="NTG1" s="289"/>
      <c r="NTH1" s="289"/>
      <c r="NTI1" s="286"/>
      <c r="NTJ1" s="286"/>
      <c r="NTK1" s="286"/>
      <c r="NTL1" s="286"/>
      <c r="NTM1" s="286"/>
      <c r="NTN1" s="286"/>
      <c r="NTO1" s="286"/>
      <c r="NTP1" s="286"/>
      <c r="NTQ1" s="286"/>
      <c r="NTR1" s="286"/>
      <c r="NTS1" s="286"/>
      <c r="NTT1" s="286"/>
      <c r="NTU1" s="286"/>
      <c r="NTV1" s="286"/>
      <c r="NTW1" s="286"/>
      <c r="NTX1" s="286"/>
      <c r="NTY1" s="286"/>
      <c r="NTZ1" s="286"/>
      <c r="NUA1" s="286"/>
      <c r="NUB1" s="287"/>
      <c r="NUC1" s="286"/>
      <c r="NUD1" s="286"/>
      <c r="NUE1" s="286"/>
      <c r="NUF1" s="286"/>
      <c r="NUG1" s="286"/>
      <c r="NUH1" s="288"/>
      <c r="NUI1" s="288"/>
      <c r="NUJ1" s="289"/>
      <c r="NUK1" s="289"/>
      <c r="NUL1" s="289"/>
      <c r="NUM1" s="289"/>
      <c r="NUN1" s="289"/>
      <c r="NUO1" s="289"/>
      <c r="NUP1" s="289"/>
      <c r="NUQ1" s="286"/>
      <c r="NUR1" s="286"/>
      <c r="NUS1" s="286"/>
      <c r="NUT1" s="286"/>
      <c r="NUU1" s="286"/>
      <c r="NUV1" s="286"/>
      <c r="NUW1" s="286"/>
      <c r="NUX1" s="286"/>
      <c r="NUY1" s="286"/>
      <c r="NUZ1" s="286"/>
      <c r="NVA1" s="286"/>
      <c r="NVB1" s="286"/>
      <c r="NVC1" s="286"/>
      <c r="NVD1" s="286"/>
      <c r="NVE1" s="286"/>
      <c r="NVF1" s="286"/>
      <c r="NVG1" s="286"/>
      <c r="NVH1" s="286"/>
      <c r="NVI1" s="286"/>
      <c r="NVJ1" s="287"/>
      <c r="NVK1" s="286"/>
      <c r="NVL1" s="286"/>
      <c r="NVM1" s="286"/>
      <c r="NVN1" s="286"/>
      <c r="NVO1" s="286"/>
      <c r="NVP1" s="288"/>
      <c r="NVQ1" s="288"/>
      <c r="NVR1" s="289"/>
      <c r="NVS1" s="289"/>
      <c r="NVT1" s="289"/>
      <c r="NVU1" s="289"/>
      <c r="NVV1" s="289"/>
      <c r="NVW1" s="289"/>
      <c r="NVX1" s="289"/>
      <c r="NVY1" s="286"/>
      <c r="NVZ1" s="286"/>
      <c r="NWA1" s="286"/>
      <c r="NWB1" s="286"/>
      <c r="NWC1" s="286"/>
      <c r="NWD1" s="286"/>
      <c r="NWE1" s="286"/>
      <c r="NWF1" s="286"/>
      <c r="NWG1" s="286"/>
      <c r="NWH1" s="286"/>
      <c r="NWI1" s="286"/>
      <c r="NWJ1" s="286"/>
      <c r="NWK1" s="286"/>
      <c r="NWL1" s="286"/>
      <c r="NWM1" s="286"/>
      <c r="NWN1" s="286"/>
      <c r="NWO1" s="286"/>
      <c r="NWP1" s="286"/>
      <c r="NWQ1" s="286"/>
      <c r="NWR1" s="287"/>
      <c r="NWS1" s="286"/>
      <c r="NWT1" s="286"/>
      <c r="NWU1" s="286"/>
      <c r="NWV1" s="286"/>
      <c r="NWW1" s="286"/>
      <c r="NWX1" s="288"/>
      <c r="NWY1" s="288"/>
      <c r="NWZ1" s="289"/>
      <c r="NXA1" s="289"/>
      <c r="NXB1" s="289"/>
      <c r="NXC1" s="289"/>
      <c r="NXD1" s="289"/>
      <c r="NXE1" s="289"/>
      <c r="NXF1" s="289"/>
      <c r="NXG1" s="286"/>
      <c r="NXH1" s="286"/>
      <c r="NXI1" s="286"/>
      <c r="NXJ1" s="286"/>
      <c r="NXK1" s="286"/>
      <c r="NXL1" s="286"/>
      <c r="NXM1" s="286"/>
      <c r="NXN1" s="286"/>
      <c r="NXO1" s="286"/>
      <c r="NXP1" s="286"/>
      <c r="NXQ1" s="286"/>
      <c r="NXR1" s="286"/>
      <c r="NXS1" s="286"/>
      <c r="NXT1" s="286"/>
      <c r="NXU1" s="286"/>
      <c r="NXV1" s="286"/>
      <c r="NXW1" s="286"/>
      <c r="NXX1" s="286"/>
      <c r="NXY1" s="286"/>
      <c r="NXZ1" s="287"/>
      <c r="NYA1" s="286"/>
      <c r="NYB1" s="286"/>
      <c r="NYC1" s="286"/>
      <c r="NYD1" s="286"/>
      <c r="NYE1" s="286"/>
      <c r="NYF1" s="288"/>
      <c r="NYG1" s="288"/>
      <c r="NYH1" s="289"/>
      <c r="NYI1" s="289"/>
      <c r="NYJ1" s="289"/>
      <c r="NYK1" s="289"/>
      <c r="NYL1" s="289"/>
      <c r="NYM1" s="289"/>
      <c r="NYN1" s="289"/>
      <c r="NYO1" s="286"/>
      <c r="NYP1" s="286"/>
      <c r="NYQ1" s="286"/>
      <c r="NYR1" s="286"/>
      <c r="NYS1" s="286"/>
      <c r="NYT1" s="286"/>
      <c r="NYU1" s="286"/>
      <c r="NYV1" s="286"/>
      <c r="NYW1" s="286"/>
      <c r="NYX1" s="286"/>
      <c r="NYY1" s="286"/>
      <c r="NYZ1" s="286"/>
      <c r="NZA1" s="286"/>
      <c r="NZB1" s="286"/>
      <c r="NZC1" s="286"/>
      <c r="NZD1" s="286"/>
      <c r="NZE1" s="286"/>
      <c r="NZF1" s="286"/>
      <c r="NZG1" s="286"/>
      <c r="NZH1" s="287"/>
      <c r="NZI1" s="286"/>
      <c r="NZJ1" s="286"/>
      <c r="NZK1" s="286"/>
      <c r="NZL1" s="286"/>
      <c r="NZM1" s="286"/>
      <c r="NZN1" s="288"/>
      <c r="NZO1" s="288"/>
      <c r="NZP1" s="289"/>
      <c r="NZQ1" s="289"/>
      <c r="NZR1" s="289"/>
      <c r="NZS1" s="289"/>
      <c r="NZT1" s="289"/>
      <c r="NZU1" s="289"/>
      <c r="NZV1" s="289"/>
      <c r="NZW1" s="286"/>
      <c r="NZX1" s="286"/>
      <c r="NZY1" s="286"/>
      <c r="NZZ1" s="286"/>
      <c r="OAA1" s="286"/>
      <c r="OAB1" s="286"/>
      <c r="OAC1" s="286"/>
      <c r="OAD1" s="286"/>
      <c r="OAE1" s="286"/>
      <c r="OAF1" s="286"/>
      <c r="OAG1" s="286"/>
      <c r="OAH1" s="286"/>
      <c r="OAI1" s="286"/>
      <c r="OAJ1" s="286"/>
      <c r="OAK1" s="286"/>
      <c r="OAL1" s="286"/>
      <c r="OAM1" s="286"/>
      <c r="OAN1" s="286"/>
      <c r="OAO1" s="286"/>
      <c r="OAP1" s="287"/>
      <c r="OAQ1" s="286"/>
      <c r="OAR1" s="286"/>
      <c r="OAS1" s="286"/>
      <c r="OAT1" s="286"/>
      <c r="OAU1" s="286"/>
      <c r="OAV1" s="288"/>
      <c r="OAW1" s="288"/>
      <c r="OAX1" s="289"/>
      <c r="OAY1" s="289"/>
      <c r="OAZ1" s="289"/>
      <c r="OBA1" s="289"/>
      <c r="OBB1" s="289"/>
      <c r="OBC1" s="289"/>
      <c r="OBD1" s="289"/>
      <c r="OBE1" s="286"/>
      <c r="OBF1" s="286"/>
      <c r="OBG1" s="286"/>
      <c r="OBH1" s="286"/>
      <c r="OBI1" s="286"/>
      <c r="OBJ1" s="286"/>
      <c r="OBK1" s="286"/>
      <c r="OBL1" s="286"/>
      <c r="OBM1" s="286"/>
      <c r="OBN1" s="286"/>
      <c r="OBO1" s="286"/>
      <c r="OBP1" s="286"/>
      <c r="OBQ1" s="286"/>
      <c r="OBR1" s="286"/>
      <c r="OBS1" s="286"/>
      <c r="OBT1" s="286"/>
      <c r="OBU1" s="286"/>
      <c r="OBV1" s="286"/>
      <c r="OBW1" s="286"/>
      <c r="OBX1" s="287"/>
      <c r="OBY1" s="286"/>
      <c r="OBZ1" s="286"/>
      <c r="OCA1" s="286"/>
      <c r="OCB1" s="286"/>
      <c r="OCC1" s="286"/>
      <c r="OCD1" s="288"/>
      <c r="OCE1" s="288"/>
      <c r="OCF1" s="289"/>
      <c r="OCG1" s="289"/>
      <c r="OCH1" s="289"/>
      <c r="OCI1" s="289"/>
      <c r="OCJ1" s="289"/>
      <c r="OCK1" s="289"/>
      <c r="OCL1" s="289"/>
      <c r="OCM1" s="286"/>
      <c r="OCN1" s="286"/>
      <c r="OCO1" s="286"/>
      <c r="OCP1" s="286"/>
      <c r="OCQ1" s="286"/>
      <c r="OCR1" s="286"/>
      <c r="OCS1" s="286"/>
      <c r="OCT1" s="286"/>
      <c r="OCU1" s="286"/>
      <c r="OCV1" s="286"/>
      <c r="OCW1" s="286"/>
      <c r="OCX1" s="286"/>
      <c r="OCY1" s="286"/>
      <c r="OCZ1" s="286"/>
      <c r="ODA1" s="286"/>
      <c r="ODB1" s="286"/>
      <c r="ODC1" s="286"/>
      <c r="ODD1" s="286"/>
      <c r="ODE1" s="286"/>
      <c r="ODF1" s="287"/>
      <c r="ODG1" s="286"/>
      <c r="ODH1" s="286"/>
      <c r="ODI1" s="286"/>
      <c r="ODJ1" s="286"/>
      <c r="ODK1" s="286"/>
      <c r="ODL1" s="288"/>
      <c r="ODM1" s="288"/>
      <c r="ODN1" s="289"/>
      <c r="ODO1" s="289"/>
      <c r="ODP1" s="289"/>
      <c r="ODQ1" s="289"/>
      <c r="ODR1" s="289"/>
      <c r="ODS1" s="289"/>
      <c r="ODT1" s="289"/>
      <c r="ODU1" s="286"/>
      <c r="ODV1" s="286"/>
      <c r="ODW1" s="286"/>
      <c r="ODX1" s="286"/>
      <c r="ODY1" s="286"/>
      <c r="ODZ1" s="286"/>
      <c r="OEA1" s="286"/>
      <c r="OEB1" s="286"/>
      <c r="OEC1" s="286"/>
      <c r="OED1" s="286"/>
      <c r="OEE1" s="286"/>
      <c r="OEF1" s="286"/>
      <c r="OEG1" s="286"/>
      <c r="OEH1" s="286"/>
      <c r="OEI1" s="286"/>
      <c r="OEJ1" s="286"/>
      <c r="OEK1" s="286"/>
      <c r="OEL1" s="286"/>
      <c r="OEM1" s="286"/>
      <c r="OEN1" s="287"/>
      <c r="OEO1" s="286"/>
      <c r="OEP1" s="286"/>
      <c r="OEQ1" s="286"/>
      <c r="OER1" s="286"/>
      <c r="OES1" s="286"/>
      <c r="OET1" s="288"/>
      <c r="OEU1" s="288"/>
      <c r="OEV1" s="289"/>
      <c r="OEW1" s="289"/>
      <c r="OEX1" s="289"/>
      <c r="OEY1" s="289"/>
      <c r="OEZ1" s="289"/>
      <c r="OFA1" s="289"/>
      <c r="OFB1" s="289"/>
      <c r="OFC1" s="286"/>
      <c r="OFD1" s="286"/>
      <c r="OFE1" s="286"/>
      <c r="OFF1" s="286"/>
      <c r="OFG1" s="286"/>
      <c r="OFH1" s="286"/>
      <c r="OFI1" s="286"/>
      <c r="OFJ1" s="286"/>
      <c r="OFK1" s="286"/>
      <c r="OFL1" s="286"/>
      <c r="OFM1" s="286"/>
      <c r="OFN1" s="286"/>
      <c r="OFO1" s="286"/>
      <c r="OFP1" s="286"/>
      <c r="OFQ1" s="286"/>
      <c r="OFR1" s="286"/>
      <c r="OFS1" s="286"/>
      <c r="OFT1" s="286"/>
      <c r="OFU1" s="286"/>
      <c r="OFV1" s="287"/>
      <c r="OFW1" s="286"/>
      <c r="OFX1" s="286"/>
      <c r="OFY1" s="286"/>
      <c r="OFZ1" s="286"/>
      <c r="OGA1" s="286"/>
      <c r="OGB1" s="288"/>
      <c r="OGC1" s="288"/>
      <c r="OGD1" s="289"/>
      <c r="OGE1" s="289"/>
      <c r="OGF1" s="289"/>
      <c r="OGG1" s="289"/>
      <c r="OGH1" s="289"/>
      <c r="OGI1" s="289"/>
      <c r="OGJ1" s="289"/>
      <c r="OGK1" s="286"/>
      <c r="OGL1" s="286"/>
      <c r="OGM1" s="286"/>
      <c r="OGN1" s="286"/>
      <c r="OGO1" s="286"/>
      <c r="OGP1" s="286"/>
      <c r="OGQ1" s="286"/>
      <c r="OGR1" s="286"/>
      <c r="OGS1" s="286"/>
      <c r="OGT1" s="286"/>
      <c r="OGU1" s="286"/>
      <c r="OGV1" s="286"/>
      <c r="OGW1" s="286"/>
      <c r="OGX1" s="286"/>
      <c r="OGY1" s="286"/>
      <c r="OGZ1" s="286"/>
      <c r="OHA1" s="286"/>
      <c r="OHB1" s="286"/>
      <c r="OHC1" s="286"/>
      <c r="OHD1" s="287"/>
      <c r="OHE1" s="286"/>
      <c r="OHF1" s="286"/>
      <c r="OHG1" s="286"/>
      <c r="OHH1" s="286"/>
      <c r="OHI1" s="286"/>
      <c r="OHJ1" s="288"/>
      <c r="OHK1" s="288"/>
      <c r="OHL1" s="289"/>
      <c r="OHM1" s="289"/>
      <c r="OHN1" s="289"/>
      <c r="OHO1" s="289"/>
      <c r="OHP1" s="289"/>
      <c r="OHQ1" s="289"/>
      <c r="OHR1" s="289"/>
      <c r="OHS1" s="286"/>
      <c r="OHT1" s="286"/>
      <c r="OHU1" s="286"/>
      <c r="OHV1" s="286"/>
      <c r="OHW1" s="286"/>
      <c r="OHX1" s="286"/>
      <c r="OHY1" s="286"/>
      <c r="OHZ1" s="286"/>
      <c r="OIA1" s="286"/>
      <c r="OIB1" s="286"/>
      <c r="OIC1" s="286"/>
      <c r="OID1" s="286"/>
      <c r="OIE1" s="286"/>
      <c r="OIF1" s="286"/>
      <c r="OIG1" s="286"/>
      <c r="OIH1" s="286"/>
      <c r="OII1" s="286"/>
      <c r="OIJ1" s="286"/>
      <c r="OIK1" s="286"/>
      <c r="OIL1" s="287"/>
      <c r="OIM1" s="286"/>
      <c r="OIN1" s="286"/>
      <c r="OIO1" s="286"/>
      <c r="OIP1" s="286"/>
      <c r="OIQ1" s="286"/>
      <c r="OIR1" s="288"/>
      <c r="OIS1" s="288"/>
      <c r="OIT1" s="289"/>
      <c r="OIU1" s="289"/>
      <c r="OIV1" s="289"/>
      <c r="OIW1" s="289"/>
      <c r="OIX1" s="289"/>
      <c r="OIY1" s="289"/>
      <c r="OIZ1" s="289"/>
      <c r="OJA1" s="286"/>
      <c r="OJB1" s="286"/>
      <c r="OJC1" s="286"/>
      <c r="OJD1" s="286"/>
      <c r="OJE1" s="286"/>
      <c r="OJF1" s="286"/>
      <c r="OJG1" s="286"/>
      <c r="OJH1" s="286"/>
      <c r="OJI1" s="286"/>
      <c r="OJJ1" s="286"/>
      <c r="OJK1" s="286"/>
      <c r="OJL1" s="286"/>
      <c r="OJM1" s="286"/>
      <c r="OJN1" s="286"/>
      <c r="OJO1" s="286"/>
      <c r="OJP1" s="286"/>
      <c r="OJQ1" s="286"/>
      <c r="OJR1" s="286"/>
      <c r="OJS1" s="286"/>
      <c r="OJT1" s="287"/>
      <c r="OJU1" s="286"/>
      <c r="OJV1" s="286"/>
      <c r="OJW1" s="286"/>
      <c r="OJX1" s="286"/>
      <c r="OJY1" s="286"/>
      <c r="OJZ1" s="288"/>
      <c r="OKA1" s="288"/>
      <c r="OKB1" s="289"/>
      <c r="OKC1" s="289"/>
      <c r="OKD1" s="289"/>
      <c r="OKE1" s="289"/>
      <c r="OKF1" s="289"/>
      <c r="OKG1" s="289"/>
      <c r="OKH1" s="289"/>
      <c r="OKI1" s="286"/>
      <c r="OKJ1" s="286"/>
      <c r="OKK1" s="286"/>
      <c r="OKL1" s="286"/>
      <c r="OKM1" s="286"/>
      <c r="OKN1" s="286"/>
      <c r="OKO1" s="286"/>
      <c r="OKP1" s="286"/>
      <c r="OKQ1" s="286"/>
      <c r="OKR1" s="286"/>
      <c r="OKS1" s="286"/>
      <c r="OKT1" s="286"/>
      <c r="OKU1" s="286"/>
      <c r="OKV1" s="286"/>
      <c r="OKW1" s="286"/>
      <c r="OKX1" s="286"/>
      <c r="OKY1" s="286"/>
      <c r="OKZ1" s="286"/>
      <c r="OLA1" s="286"/>
      <c r="OLB1" s="287"/>
      <c r="OLC1" s="286"/>
      <c r="OLD1" s="286"/>
      <c r="OLE1" s="286"/>
      <c r="OLF1" s="286"/>
      <c r="OLG1" s="286"/>
      <c r="OLH1" s="288"/>
      <c r="OLI1" s="288"/>
      <c r="OLJ1" s="289"/>
      <c r="OLK1" s="289"/>
      <c r="OLL1" s="289"/>
      <c r="OLM1" s="289"/>
      <c r="OLN1" s="289"/>
      <c r="OLO1" s="289"/>
      <c r="OLP1" s="289"/>
      <c r="OLQ1" s="286"/>
      <c r="OLR1" s="286"/>
      <c r="OLS1" s="286"/>
      <c r="OLT1" s="286"/>
      <c r="OLU1" s="286"/>
      <c r="OLV1" s="286"/>
      <c r="OLW1" s="286"/>
      <c r="OLX1" s="286"/>
      <c r="OLY1" s="286"/>
      <c r="OLZ1" s="286"/>
      <c r="OMA1" s="286"/>
      <c r="OMB1" s="286"/>
      <c r="OMC1" s="286"/>
      <c r="OMD1" s="286"/>
      <c r="OME1" s="286"/>
      <c r="OMF1" s="286"/>
      <c r="OMG1" s="286"/>
      <c r="OMH1" s="286"/>
      <c r="OMI1" s="286"/>
      <c r="OMJ1" s="287"/>
      <c r="OMK1" s="286"/>
      <c r="OML1" s="286"/>
      <c r="OMM1" s="286"/>
      <c r="OMN1" s="286"/>
      <c r="OMO1" s="286"/>
      <c r="OMP1" s="288"/>
      <c r="OMQ1" s="288"/>
      <c r="OMR1" s="289"/>
      <c r="OMS1" s="289"/>
      <c r="OMT1" s="289"/>
      <c r="OMU1" s="289"/>
      <c r="OMV1" s="289"/>
      <c r="OMW1" s="289"/>
      <c r="OMX1" s="289"/>
      <c r="OMY1" s="286"/>
      <c r="OMZ1" s="286"/>
      <c r="ONA1" s="286"/>
      <c r="ONB1" s="286"/>
      <c r="ONC1" s="286"/>
      <c r="OND1" s="286"/>
      <c r="ONE1" s="286"/>
      <c r="ONF1" s="286"/>
      <c r="ONG1" s="286"/>
      <c r="ONH1" s="286"/>
      <c r="ONI1" s="286"/>
      <c r="ONJ1" s="286"/>
      <c r="ONK1" s="286"/>
      <c r="ONL1" s="286"/>
      <c r="ONM1" s="286"/>
      <c r="ONN1" s="286"/>
      <c r="ONO1" s="286"/>
      <c r="ONP1" s="286"/>
      <c r="ONQ1" s="286"/>
      <c r="ONR1" s="287"/>
      <c r="ONS1" s="286"/>
      <c r="ONT1" s="286"/>
      <c r="ONU1" s="286"/>
      <c r="ONV1" s="286"/>
      <c r="ONW1" s="286"/>
      <c r="ONX1" s="288"/>
      <c r="ONY1" s="288"/>
      <c r="ONZ1" s="289"/>
      <c r="OOA1" s="289"/>
      <c r="OOB1" s="289"/>
      <c r="OOC1" s="289"/>
      <c r="OOD1" s="289"/>
      <c r="OOE1" s="289"/>
      <c r="OOF1" s="289"/>
      <c r="OOG1" s="286"/>
      <c r="OOH1" s="286"/>
      <c r="OOI1" s="286"/>
      <c r="OOJ1" s="286"/>
      <c r="OOK1" s="286"/>
      <c r="OOL1" s="286"/>
      <c r="OOM1" s="286"/>
      <c r="OON1" s="286"/>
      <c r="OOO1" s="286"/>
      <c r="OOP1" s="286"/>
      <c r="OOQ1" s="286"/>
      <c r="OOR1" s="286"/>
      <c r="OOS1" s="286"/>
      <c r="OOT1" s="286"/>
      <c r="OOU1" s="286"/>
      <c r="OOV1" s="286"/>
      <c r="OOW1" s="286"/>
      <c r="OOX1" s="286"/>
      <c r="OOY1" s="286"/>
      <c r="OOZ1" s="287"/>
      <c r="OPA1" s="286"/>
      <c r="OPB1" s="286"/>
      <c r="OPC1" s="286"/>
      <c r="OPD1" s="286"/>
      <c r="OPE1" s="286"/>
      <c r="OPF1" s="288"/>
      <c r="OPG1" s="288"/>
      <c r="OPH1" s="289"/>
      <c r="OPI1" s="289"/>
      <c r="OPJ1" s="289"/>
      <c r="OPK1" s="289"/>
      <c r="OPL1" s="289"/>
      <c r="OPM1" s="289"/>
      <c r="OPN1" s="289"/>
      <c r="OPO1" s="286"/>
      <c r="OPP1" s="286"/>
      <c r="OPQ1" s="286"/>
      <c r="OPR1" s="286"/>
      <c r="OPS1" s="286"/>
      <c r="OPT1" s="286"/>
      <c r="OPU1" s="286"/>
      <c r="OPV1" s="286"/>
      <c r="OPW1" s="286"/>
      <c r="OPX1" s="286"/>
      <c r="OPY1" s="286"/>
      <c r="OPZ1" s="286"/>
      <c r="OQA1" s="286"/>
      <c r="OQB1" s="286"/>
      <c r="OQC1" s="286"/>
      <c r="OQD1" s="286"/>
      <c r="OQE1" s="286"/>
      <c r="OQF1" s="286"/>
      <c r="OQG1" s="286"/>
      <c r="OQH1" s="287"/>
      <c r="OQI1" s="286"/>
      <c r="OQJ1" s="286"/>
      <c r="OQK1" s="286"/>
      <c r="OQL1" s="286"/>
      <c r="OQM1" s="286"/>
      <c r="OQN1" s="288"/>
      <c r="OQO1" s="288"/>
      <c r="OQP1" s="289"/>
      <c r="OQQ1" s="289"/>
      <c r="OQR1" s="289"/>
      <c r="OQS1" s="289"/>
      <c r="OQT1" s="289"/>
      <c r="OQU1" s="289"/>
      <c r="OQV1" s="289"/>
      <c r="OQW1" s="286"/>
      <c r="OQX1" s="286"/>
      <c r="OQY1" s="286"/>
      <c r="OQZ1" s="286"/>
      <c r="ORA1" s="286"/>
      <c r="ORB1" s="286"/>
      <c r="ORC1" s="286"/>
      <c r="ORD1" s="286"/>
      <c r="ORE1" s="286"/>
      <c r="ORF1" s="286"/>
      <c r="ORG1" s="286"/>
      <c r="ORH1" s="286"/>
      <c r="ORI1" s="286"/>
      <c r="ORJ1" s="286"/>
      <c r="ORK1" s="286"/>
      <c r="ORL1" s="286"/>
      <c r="ORM1" s="286"/>
      <c r="ORN1" s="286"/>
      <c r="ORO1" s="286"/>
      <c r="ORP1" s="287"/>
      <c r="ORQ1" s="286"/>
      <c r="ORR1" s="286"/>
      <c r="ORS1" s="286"/>
      <c r="ORT1" s="286"/>
      <c r="ORU1" s="286"/>
      <c r="ORV1" s="288"/>
      <c r="ORW1" s="288"/>
      <c r="ORX1" s="289"/>
      <c r="ORY1" s="289"/>
      <c r="ORZ1" s="289"/>
      <c r="OSA1" s="289"/>
      <c r="OSB1" s="289"/>
      <c r="OSC1" s="289"/>
      <c r="OSD1" s="289"/>
      <c r="OSE1" s="286"/>
      <c r="OSF1" s="286"/>
      <c r="OSG1" s="286"/>
      <c r="OSH1" s="286"/>
      <c r="OSI1" s="286"/>
      <c r="OSJ1" s="286"/>
      <c r="OSK1" s="286"/>
      <c r="OSL1" s="286"/>
      <c r="OSM1" s="286"/>
      <c r="OSN1" s="286"/>
      <c r="OSO1" s="286"/>
      <c r="OSP1" s="286"/>
      <c r="OSQ1" s="286"/>
      <c r="OSR1" s="286"/>
      <c r="OSS1" s="286"/>
      <c r="OST1" s="286"/>
      <c r="OSU1" s="286"/>
      <c r="OSV1" s="286"/>
      <c r="OSW1" s="286"/>
      <c r="OSX1" s="287"/>
      <c r="OSY1" s="286"/>
      <c r="OSZ1" s="286"/>
      <c r="OTA1" s="286"/>
      <c r="OTB1" s="286"/>
      <c r="OTC1" s="286"/>
      <c r="OTD1" s="288"/>
      <c r="OTE1" s="288"/>
      <c r="OTF1" s="289"/>
      <c r="OTG1" s="289"/>
      <c r="OTH1" s="289"/>
      <c r="OTI1" s="289"/>
      <c r="OTJ1" s="289"/>
      <c r="OTK1" s="289"/>
      <c r="OTL1" s="289"/>
      <c r="OTM1" s="286"/>
      <c r="OTN1" s="286"/>
      <c r="OTO1" s="286"/>
      <c r="OTP1" s="286"/>
      <c r="OTQ1" s="286"/>
      <c r="OTR1" s="286"/>
      <c r="OTS1" s="286"/>
      <c r="OTT1" s="286"/>
      <c r="OTU1" s="286"/>
      <c r="OTV1" s="286"/>
      <c r="OTW1" s="286"/>
      <c r="OTX1" s="286"/>
      <c r="OTY1" s="286"/>
      <c r="OTZ1" s="286"/>
      <c r="OUA1" s="286"/>
      <c r="OUB1" s="286"/>
      <c r="OUC1" s="286"/>
      <c r="OUD1" s="286"/>
      <c r="OUE1" s="286"/>
      <c r="OUF1" s="287"/>
      <c r="OUG1" s="286"/>
      <c r="OUH1" s="286"/>
      <c r="OUI1" s="286"/>
      <c r="OUJ1" s="286"/>
      <c r="OUK1" s="286"/>
      <c r="OUL1" s="288"/>
      <c r="OUM1" s="288"/>
      <c r="OUN1" s="289"/>
      <c r="OUO1" s="289"/>
      <c r="OUP1" s="289"/>
      <c r="OUQ1" s="289"/>
      <c r="OUR1" s="289"/>
      <c r="OUS1" s="289"/>
      <c r="OUT1" s="289"/>
      <c r="OUU1" s="286"/>
      <c r="OUV1" s="286"/>
      <c r="OUW1" s="286"/>
      <c r="OUX1" s="286"/>
      <c r="OUY1" s="286"/>
      <c r="OUZ1" s="286"/>
      <c r="OVA1" s="286"/>
      <c r="OVB1" s="286"/>
      <c r="OVC1" s="286"/>
      <c r="OVD1" s="286"/>
      <c r="OVE1" s="286"/>
      <c r="OVF1" s="286"/>
      <c r="OVG1" s="286"/>
      <c r="OVH1" s="286"/>
      <c r="OVI1" s="286"/>
      <c r="OVJ1" s="286"/>
      <c r="OVK1" s="286"/>
      <c r="OVL1" s="286"/>
      <c r="OVM1" s="286"/>
      <c r="OVN1" s="287"/>
      <c r="OVO1" s="286"/>
      <c r="OVP1" s="286"/>
      <c r="OVQ1" s="286"/>
      <c r="OVR1" s="286"/>
      <c r="OVS1" s="286"/>
      <c r="OVT1" s="288"/>
      <c r="OVU1" s="288"/>
      <c r="OVV1" s="289"/>
      <c r="OVW1" s="289"/>
      <c r="OVX1" s="289"/>
      <c r="OVY1" s="289"/>
      <c r="OVZ1" s="289"/>
      <c r="OWA1" s="289"/>
      <c r="OWB1" s="289"/>
      <c r="OWC1" s="286"/>
      <c r="OWD1" s="286"/>
      <c r="OWE1" s="286"/>
      <c r="OWF1" s="286"/>
      <c r="OWG1" s="286"/>
      <c r="OWH1" s="286"/>
      <c r="OWI1" s="286"/>
      <c r="OWJ1" s="286"/>
      <c r="OWK1" s="286"/>
      <c r="OWL1" s="286"/>
      <c r="OWM1" s="286"/>
      <c r="OWN1" s="286"/>
      <c r="OWO1" s="286"/>
      <c r="OWP1" s="286"/>
      <c r="OWQ1" s="286"/>
      <c r="OWR1" s="286"/>
      <c r="OWS1" s="286"/>
      <c r="OWT1" s="286"/>
      <c r="OWU1" s="286"/>
      <c r="OWV1" s="287"/>
      <c r="OWW1" s="286"/>
      <c r="OWX1" s="286"/>
      <c r="OWY1" s="286"/>
      <c r="OWZ1" s="286"/>
      <c r="OXA1" s="286"/>
      <c r="OXB1" s="288"/>
      <c r="OXC1" s="288"/>
      <c r="OXD1" s="289"/>
      <c r="OXE1" s="289"/>
      <c r="OXF1" s="289"/>
      <c r="OXG1" s="289"/>
      <c r="OXH1" s="289"/>
      <c r="OXI1" s="289"/>
      <c r="OXJ1" s="289"/>
      <c r="OXK1" s="286"/>
      <c r="OXL1" s="286"/>
      <c r="OXM1" s="286"/>
      <c r="OXN1" s="286"/>
      <c r="OXO1" s="286"/>
      <c r="OXP1" s="286"/>
      <c r="OXQ1" s="286"/>
      <c r="OXR1" s="286"/>
      <c r="OXS1" s="286"/>
      <c r="OXT1" s="286"/>
      <c r="OXU1" s="286"/>
      <c r="OXV1" s="286"/>
      <c r="OXW1" s="286"/>
      <c r="OXX1" s="286"/>
      <c r="OXY1" s="286"/>
      <c r="OXZ1" s="286"/>
      <c r="OYA1" s="286"/>
      <c r="OYB1" s="286"/>
      <c r="OYC1" s="286"/>
      <c r="OYD1" s="287"/>
      <c r="OYE1" s="286"/>
      <c r="OYF1" s="286"/>
      <c r="OYG1" s="286"/>
      <c r="OYH1" s="286"/>
      <c r="OYI1" s="286"/>
      <c r="OYJ1" s="288"/>
      <c r="OYK1" s="288"/>
      <c r="OYL1" s="289"/>
      <c r="OYM1" s="289"/>
      <c r="OYN1" s="289"/>
      <c r="OYO1" s="289"/>
      <c r="OYP1" s="289"/>
      <c r="OYQ1" s="289"/>
      <c r="OYR1" s="289"/>
      <c r="OYS1" s="286"/>
      <c r="OYT1" s="286"/>
      <c r="OYU1" s="286"/>
      <c r="OYV1" s="286"/>
      <c r="OYW1" s="286"/>
      <c r="OYX1" s="286"/>
      <c r="OYY1" s="286"/>
      <c r="OYZ1" s="286"/>
      <c r="OZA1" s="286"/>
      <c r="OZB1" s="286"/>
      <c r="OZC1" s="286"/>
      <c r="OZD1" s="286"/>
      <c r="OZE1" s="286"/>
      <c r="OZF1" s="286"/>
      <c r="OZG1" s="286"/>
      <c r="OZH1" s="286"/>
      <c r="OZI1" s="286"/>
      <c r="OZJ1" s="286"/>
      <c r="OZK1" s="286"/>
      <c r="OZL1" s="287"/>
      <c r="OZM1" s="286"/>
      <c r="OZN1" s="286"/>
      <c r="OZO1" s="286"/>
      <c r="OZP1" s="286"/>
      <c r="OZQ1" s="286"/>
      <c r="OZR1" s="288"/>
      <c r="OZS1" s="288"/>
      <c r="OZT1" s="289"/>
      <c r="OZU1" s="289"/>
      <c r="OZV1" s="289"/>
      <c r="OZW1" s="289"/>
      <c r="OZX1" s="289"/>
      <c r="OZY1" s="289"/>
      <c r="OZZ1" s="289"/>
      <c r="PAA1" s="286"/>
      <c r="PAB1" s="286"/>
      <c r="PAC1" s="286"/>
      <c r="PAD1" s="286"/>
      <c r="PAE1" s="286"/>
      <c r="PAF1" s="286"/>
      <c r="PAG1" s="286"/>
      <c r="PAH1" s="286"/>
      <c r="PAI1" s="286"/>
      <c r="PAJ1" s="286"/>
      <c r="PAK1" s="286"/>
      <c r="PAL1" s="286"/>
      <c r="PAM1" s="286"/>
      <c r="PAN1" s="286"/>
      <c r="PAO1" s="286"/>
      <c r="PAP1" s="286"/>
      <c r="PAQ1" s="286"/>
      <c r="PAR1" s="286"/>
      <c r="PAS1" s="286"/>
      <c r="PAT1" s="287"/>
      <c r="PAU1" s="286"/>
      <c r="PAV1" s="286"/>
      <c r="PAW1" s="286"/>
      <c r="PAX1" s="286"/>
      <c r="PAY1" s="286"/>
      <c r="PAZ1" s="288"/>
      <c r="PBA1" s="288"/>
      <c r="PBB1" s="289"/>
      <c r="PBC1" s="289"/>
      <c r="PBD1" s="289"/>
      <c r="PBE1" s="289"/>
      <c r="PBF1" s="289"/>
      <c r="PBG1" s="289"/>
      <c r="PBH1" s="289"/>
      <c r="PBI1" s="286"/>
      <c r="PBJ1" s="286"/>
      <c r="PBK1" s="286"/>
      <c r="PBL1" s="286"/>
      <c r="PBM1" s="286"/>
      <c r="PBN1" s="286"/>
      <c r="PBO1" s="286"/>
      <c r="PBP1" s="286"/>
      <c r="PBQ1" s="286"/>
      <c r="PBR1" s="286"/>
      <c r="PBS1" s="286"/>
      <c r="PBT1" s="286"/>
      <c r="PBU1" s="286"/>
      <c r="PBV1" s="286"/>
      <c r="PBW1" s="286"/>
      <c r="PBX1" s="286"/>
      <c r="PBY1" s="286"/>
      <c r="PBZ1" s="286"/>
      <c r="PCA1" s="286"/>
      <c r="PCB1" s="287"/>
      <c r="PCC1" s="286"/>
      <c r="PCD1" s="286"/>
      <c r="PCE1" s="286"/>
      <c r="PCF1" s="286"/>
      <c r="PCG1" s="286"/>
      <c r="PCH1" s="288"/>
      <c r="PCI1" s="288"/>
      <c r="PCJ1" s="289"/>
      <c r="PCK1" s="289"/>
      <c r="PCL1" s="289"/>
      <c r="PCM1" s="289"/>
      <c r="PCN1" s="289"/>
      <c r="PCO1" s="289"/>
      <c r="PCP1" s="289"/>
      <c r="PCQ1" s="286"/>
      <c r="PCR1" s="286"/>
      <c r="PCS1" s="286"/>
      <c r="PCT1" s="286"/>
      <c r="PCU1" s="286"/>
      <c r="PCV1" s="286"/>
      <c r="PCW1" s="286"/>
      <c r="PCX1" s="286"/>
      <c r="PCY1" s="286"/>
      <c r="PCZ1" s="286"/>
      <c r="PDA1" s="286"/>
      <c r="PDB1" s="286"/>
      <c r="PDC1" s="286"/>
      <c r="PDD1" s="286"/>
      <c r="PDE1" s="286"/>
      <c r="PDF1" s="286"/>
      <c r="PDG1" s="286"/>
      <c r="PDH1" s="286"/>
      <c r="PDI1" s="286"/>
      <c r="PDJ1" s="287"/>
      <c r="PDK1" s="286"/>
      <c r="PDL1" s="286"/>
      <c r="PDM1" s="286"/>
      <c r="PDN1" s="286"/>
      <c r="PDO1" s="286"/>
      <c r="PDP1" s="288"/>
      <c r="PDQ1" s="288"/>
      <c r="PDR1" s="289"/>
      <c r="PDS1" s="289"/>
      <c r="PDT1" s="289"/>
      <c r="PDU1" s="289"/>
      <c r="PDV1" s="289"/>
      <c r="PDW1" s="289"/>
      <c r="PDX1" s="289"/>
      <c r="PDY1" s="286"/>
      <c r="PDZ1" s="286"/>
      <c r="PEA1" s="286"/>
      <c r="PEB1" s="286"/>
      <c r="PEC1" s="286"/>
      <c r="PED1" s="286"/>
      <c r="PEE1" s="286"/>
      <c r="PEF1" s="286"/>
      <c r="PEG1" s="286"/>
      <c r="PEH1" s="286"/>
      <c r="PEI1" s="286"/>
      <c r="PEJ1" s="286"/>
      <c r="PEK1" s="286"/>
      <c r="PEL1" s="286"/>
      <c r="PEM1" s="286"/>
      <c r="PEN1" s="286"/>
      <c r="PEO1" s="286"/>
      <c r="PEP1" s="286"/>
      <c r="PEQ1" s="286"/>
      <c r="PER1" s="287"/>
      <c r="PES1" s="286"/>
      <c r="PET1" s="286"/>
      <c r="PEU1" s="286"/>
      <c r="PEV1" s="286"/>
      <c r="PEW1" s="286"/>
      <c r="PEX1" s="288"/>
      <c r="PEY1" s="288"/>
      <c r="PEZ1" s="289"/>
      <c r="PFA1" s="289"/>
      <c r="PFB1" s="289"/>
      <c r="PFC1" s="289"/>
      <c r="PFD1" s="289"/>
      <c r="PFE1" s="289"/>
      <c r="PFF1" s="289"/>
      <c r="PFG1" s="286"/>
      <c r="PFH1" s="286"/>
      <c r="PFI1" s="286"/>
      <c r="PFJ1" s="286"/>
      <c r="PFK1" s="286"/>
      <c r="PFL1" s="286"/>
      <c r="PFM1" s="286"/>
      <c r="PFN1" s="286"/>
      <c r="PFO1" s="286"/>
      <c r="PFP1" s="286"/>
      <c r="PFQ1" s="286"/>
      <c r="PFR1" s="286"/>
      <c r="PFS1" s="286"/>
      <c r="PFT1" s="286"/>
      <c r="PFU1" s="286"/>
      <c r="PFV1" s="286"/>
      <c r="PFW1" s="286"/>
      <c r="PFX1" s="286"/>
      <c r="PFY1" s="286"/>
      <c r="PFZ1" s="287"/>
      <c r="PGA1" s="286"/>
      <c r="PGB1" s="286"/>
      <c r="PGC1" s="286"/>
      <c r="PGD1" s="286"/>
      <c r="PGE1" s="286"/>
      <c r="PGF1" s="288"/>
      <c r="PGG1" s="288"/>
      <c r="PGH1" s="289"/>
      <c r="PGI1" s="289"/>
      <c r="PGJ1" s="289"/>
      <c r="PGK1" s="289"/>
      <c r="PGL1" s="289"/>
      <c r="PGM1" s="289"/>
      <c r="PGN1" s="289"/>
      <c r="PGO1" s="286"/>
      <c r="PGP1" s="286"/>
      <c r="PGQ1" s="286"/>
      <c r="PGR1" s="286"/>
      <c r="PGS1" s="286"/>
      <c r="PGT1" s="286"/>
      <c r="PGU1" s="286"/>
      <c r="PGV1" s="286"/>
      <c r="PGW1" s="286"/>
      <c r="PGX1" s="286"/>
      <c r="PGY1" s="286"/>
      <c r="PGZ1" s="286"/>
      <c r="PHA1" s="286"/>
      <c r="PHB1" s="286"/>
      <c r="PHC1" s="286"/>
      <c r="PHD1" s="286"/>
      <c r="PHE1" s="286"/>
      <c r="PHF1" s="286"/>
      <c r="PHG1" s="286"/>
      <c r="PHH1" s="287"/>
      <c r="PHI1" s="286"/>
      <c r="PHJ1" s="286"/>
      <c r="PHK1" s="286"/>
      <c r="PHL1" s="286"/>
      <c r="PHM1" s="286"/>
      <c r="PHN1" s="288"/>
      <c r="PHO1" s="288"/>
      <c r="PHP1" s="289"/>
      <c r="PHQ1" s="289"/>
      <c r="PHR1" s="289"/>
      <c r="PHS1" s="289"/>
      <c r="PHT1" s="289"/>
      <c r="PHU1" s="289"/>
      <c r="PHV1" s="289"/>
      <c r="PHW1" s="286"/>
      <c r="PHX1" s="286"/>
      <c r="PHY1" s="286"/>
      <c r="PHZ1" s="286"/>
      <c r="PIA1" s="286"/>
      <c r="PIB1" s="286"/>
      <c r="PIC1" s="286"/>
      <c r="PID1" s="286"/>
      <c r="PIE1" s="286"/>
      <c r="PIF1" s="286"/>
      <c r="PIG1" s="286"/>
      <c r="PIH1" s="286"/>
      <c r="PII1" s="286"/>
      <c r="PIJ1" s="286"/>
      <c r="PIK1" s="286"/>
      <c r="PIL1" s="286"/>
      <c r="PIM1" s="286"/>
      <c r="PIN1" s="286"/>
      <c r="PIO1" s="286"/>
      <c r="PIP1" s="287"/>
      <c r="PIQ1" s="286"/>
      <c r="PIR1" s="286"/>
      <c r="PIS1" s="286"/>
      <c r="PIT1" s="286"/>
      <c r="PIU1" s="286"/>
      <c r="PIV1" s="288"/>
      <c r="PIW1" s="288"/>
      <c r="PIX1" s="289"/>
      <c r="PIY1" s="289"/>
      <c r="PIZ1" s="289"/>
      <c r="PJA1" s="289"/>
      <c r="PJB1" s="289"/>
      <c r="PJC1" s="289"/>
      <c r="PJD1" s="289"/>
      <c r="PJE1" s="286"/>
      <c r="PJF1" s="286"/>
      <c r="PJG1" s="286"/>
      <c r="PJH1" s="286"/>
      <c r="PJI1" s="286"/>
      <c r="PJJ1" s="286"/>
      <c r="PJK1" s="286"/>
      <c r="PJL1" s="286"/>
      <c r="PJM1" s="286"/>
      <c r="PJN1" s="286"/>
      <c r="PJO1" s="286"/>
      <c r="PJP1" s="286"/>
      <c r="PJQ1" s="286"/>
      <c r="PJR1" s="286"/>
      <c r="PJS1" s="286"/>
      <c r="PJT1" s="286"/>
      <c r="PJU1" s="286"/>
      <c r="PJV1" s="286"/>
      <c r="PJW1" s="286"/>
      <c r="PJX1" s="287"/>
      <c r="PJY1" s="286"/>
      <c r="PJZ1" s="286"/>
      <c r="PKA1" s="286"/>
      <c r="PKB1" s="286"/>
      <c r="PKC1" s="286"/>
      <c r="PKD1" s="288"/>
      <c r="PKE1" s="288"/>
      <c r="PKF1" s="289"/>
      <c r="PKG1" s="289"/>
      <c r="PKH1" s="289"/>
      <c r="PKI1" s="289"/>
      <c r="PKJ1" s="289"/>
      <c r="PKK1" s="289"/>
      <c r="PKL1" s="289"/>
      <c r="PKM1" s="286"/>
      <c r="PKN1" s="286"/>
      <c r="PKO1" s="286"/>
      <c r="PKP1" s="286"/>
      <c r="PKQ1" s="286"/>
      <c r="PKR1" s="286"/>
      <c r="PKS1" s="286"/>
      <c r="PKT1" s="286"/>
      <c r="PKU1" s="286"/>
      <c r="PKV1" s="286"/>
      <c r="PKW1" s="286"/>
      <c r="PKX1" s="286"/>
      <c r="PKY1" s="286"/>
      <c r="PKZ1" s="286"/>
      <c r="PLA1" s="286"/>
      <c r="PLB1" s="286"/>
      <c r="PLC1" s="286"/>
      <c r="PLD1" s="286"/>
      <c r="PLE1" s="286"/>
      <c r="PLF1" s="287"/>
      <c r="PLG1" s="286"/>
      <c r="PLH1" s="286"/>
      <c r="PLI1" s="286"/>
      <c r="PLJ1" s="286"/>
      <c r="PLK1" s="286"/>
      <c r="PLL1" s="288"/>
      <c r="PLM1" s="288"/>
      <c r="PLN1" s="289"/>
      <c r="PLO1" s="289"/>
      <c r="PLP1" s="289"/>
      <c r="PLQ1" s="289"/>
      <c r="PLR1" s="289"/>
      <c r="PLS1" s="289"/>
      <c r="PLT1" s="289"/>
      <c r="PLU1" s="286"/>
      <c r="PLV1" s="286"/>
      <c r="PLW1" s="286"/>
      <c r="PLX1" s="286"/>
      <c r="PLY1" s="286"/>
      <c r="PLZ1" s="286"/>
      <c r="PMA1" s="286"/>
      <c r="PMB1" s="286"/>
      <c r="PMC1" s="286"/>
      <c r="PMD1" s="286"/>
      <c r="PME1" s="286"/>
      <c r="PMF1" s="286"/>
      <c r="PMG1" s="286"/>
      <c r="PMH1" s="286"/>
      <c r="PMI1" s="286"/>
      <c r="PMJ1" s="286"/>
      <c r="PMK1" s="286"/>
      <c r="PML1" s="286"/>
      <c r="PMM1" s="286"/>
      <c r="PMN1" s="287"/>
      <c r="PMO1" s="286"/>
      <c r="PMP1" s="286"/>
      <c r="PMQ1" s="286"/>
      <c r="PMR1" s="286"/>
      <c r="PMS1" s="286"/>
      <c r="PMT1" s="288"/>
      <c r="PMU1" s="288"/>
      <c r="PMV1" s="289"/>
      <c r="PMW1" s="289"/>
      <c r="PMX1" s="289"/>
      <c r="PMY1" s="289"/>
      <c r="PMZ1" s="289"/>
      <c r="PNA1" s="289"/>
      <c r="PNB1" s="289"/>
      <c r="PNC1" s="286"/>
      <c r="PND1" s="286"/>
      <c r="PNE1" s="286"/>
      <c r="PNF1" s="286"/>
      <c r="PNG1" s="286"/>
      <c r="PNH1" s="286"/>
      <c r="PNI1" s="286"/>
      <c r="PNJ1" s="286"/>
      <c r="PNK1" s="286"/>
      <c r="PNL1" s="286"/>
      <c r="PNM1" s="286"/>
      <c r="PNN1" s="286"/>
      <c r="PNO1" s="286"/>
      <c r="PNP1" s="286"/>
      <c r="PNQ1" s="286"/>
      <c r="PNR1" s="286"/>
      <c r="PNS1" s="286"/>
      <c r="PNT1" s="286"/>
      <c r="PNU1" s="286"/>
      <c r="PNV1" s="287"/>
      <c r="PNW1" s="286"/>
      <c r="PNX1" s="286"/>
      <c r="PNY1" s="286"/>
      <c r="PNZ1" s="286"/>
      <c r="POA1" s="286"/>
      <c r="POB1" s="288"/>
      <c r="POC1" s="288"/>
      <c r="POD1" s="289"/>
      <c r="POE1" s="289"/>
      <c r="POF1" s="289"/>
      <c r="POG1" s="289"/>
      <c r="POH1" s="289"/>
      <c r="POI1" s="289"/>
      <c r="POJ1" s="289"/>
      <c r="POK1" s="286"/>
      <c r="POL1" s="286"/>
      <c r="POM1" s="286"/>
      <c r="PON1" s="286"/>
      <c r="POO1" s="286"/>
      <c r="POP1" s="286"/>
      <c r="POQ1" s="286"/>
      <c r="POR1" s="286"/>
      <c r="POS1" s="286"/>
      <c r="POT1" s="286"/>
      <c r="POU1" s="286"/>
      <c r="POV1" s="286"/>
      <c r="POW1" s="286"/>
      <c r="POX1" s="286"/>
      <c r="POY1" s="286"/>
      <c r="POZ1" s="286"/>
      <c r="PPA1" s="286"/>
      <c r="PPB1" s="286"/>
      <c r="PPC1" s="286"/>
      <c r="PPD1" s="287"/>
      <c r="PPE1" s="286"/>
      <c r="PPF1" s="286"/>
      <c r="PPG1" s="286"/>
      <c r="PPH1" s="286"/>
      <c r="PPI1" s="286"/>
      <c r="PPJ1" s="288"/>
      <c r="PPK1" s="288"/>
      <c r="PPL1" s="289"/>
      <c r="PPM1" s="289"/>
      <c r="PPN1" s="289"/>
      <c r="PPO1" s="289"/>
      <c r="PPP1" s="289"/>
      <c r="PPQ1" s="289"/>
      <c r="PPR1" s="289"/>
      <c r="PPS1" s="286"/>
      <c r="PPT1" s="286"/>
      <c r="PPU1" s="286"/>
      <c r="PPV1" s="286"/>
      <c r="PPW1" s="286"/>
      <c r="PPX1" s="286"/>
      <c r="PPY1" s="286"/>
      <c r="PPZ1" s="286"/>
      <c r="PQA1" s="286"/>
      <c r="PQB1" s="286"/>
      <c r="PQC1" s="286"/>
      <c r="PQD1" s="286"/>
      <c r="PQE1" s="286"/>
      <c r="PQF1" s="286"/>
      <c r="PQG1" s="286"/>
      <c r="PQH1" s="286"/>
      <c r="PQI1" s="286"/>
      <c r="PQJ1" s="286"/>
      <c r="PQK1" s="286"/>
      <c r="PQL1" s="287"/>
      <c r="PQM1" s="286"/>
      <c r="PQN1" s="286"/>
      <c r="PQO1" s="286"/>
      <c r="PQP1" s="286"/>
      <c r="PQQ1" s="286"/>
      <c r="PQR1" s="288"/>
      <c r="PQS1" s="288"/>
      <c r="PQT1" s="289"/>
      <c r="PQU1" s="289"/>
      <c r="PQV1" s="289"/>
      <c r="PQW1" s="289"/>
      <c r="PQX1" s="289"/>
      <c r="PQY1" s="289"/>
      <c r="PQZ1" s="289"/>
      <c r="PRA1" s="286"/>
      <c r="PRB1" s="286"/>
      <c r="PRC1" s="286"/>
      <c r="PRD1" s="286"/>
      <c r="PRE1" s="286"/>
      <c r="PRF1" s="286"/>
      <c r="PRG1" s="286"/>
      <c r="PRH1" s="286"/>
      <c r="PRI1" s="286"/>
      <c r="PRJ1" s="286"/>
      <c r="PRK1" s="286"/>
      <c r="PRL1" s="286"/>
      <c r="PRM1" s="286"/>
      <c r="PRN1" s="286"/>
      <c r="PRO1" s="286"/>
      <c r="PRP1" s="286"/>
      <c r="PRQ1" s="286"/>
      <c r="PRR1" s="286"/>
      <c r="PRS1" s="286"/>
      <c r="PRT1" s="287"/>
      <c r="PRU1" s="286"/>
      <c r="PRV1" s="286"/>
      <c r="PRW1" s="286"/>
      <c r="PRX1" s="286"/>
      <c r="PRY1" s="286"/>
      <c r="PRZ1" s="288"/>
      <c r="PSA1" s="288"/>
      <c r="PSB1" s="289"/>
      <c r="PSC1" s="289"/>
      <c r="PSD1" s="289"/>
      <c r="PSE1" s="289"/>
      <c r="PSF1" s="289"/>
      <c r="PSG1" s="289"/>
      <c r="PSH1" s="289"/>
      <c r="PSI1" s="286"/>
      <c r="PSJ1" s="286"/>
      <c r="PSK1" s="286"/>
      <c r="PSL1" s="286"/>
      <c r="PSM1" s="286"/>
      <c r="PSN1" s="286"/>
      <c r="PSO1" s="286"/>
      <c r="PSP1" s="286"/>
      <c r="PSQ1" s="286"/>
      <c r="PSR1" s="286"/>
      <c r="PSS1" s="286"/>
      <c r="PST1" s="286"/>
      <c r="PSU1" s="286"/>
      <c r="PSV1" s="286"/>
      <c r="PSW1" s="286"/>
      <c r="PSX1" s="286"/>
      <c r="PSY1" s="286"/>
      <c r="PSZ1" s="286"/>
      <c r="PTA1" s="286"/>
      <c r="PTB1" s="287"/>
      <c r="PTC1" s="286"/>
      <c r="PTD1" s="286"/>
      <c r="PTE1" s="286"/>
      <c r="PTF1" s="286"/>
      <c r="PTG1" s="286"/>
      <c r="PTH1" s="288"/>
      <c r="PTI1" s="288"/>
      <c r="PTJ1" s="289"/>
      <c r="PTK1" s="289"/>
      <c r="PTL1" s="289"/>
      <c r="PTM1" s="289"/>
      <c r="PTN1" s="289"/>
      <c r="PTO1" s="289"/>
      <c r="PTP1" s="289"/>
      <c r="PTQ1" s="286"/>
      <c r="PTR1" s="286"/>
      <c r="PTS1" s="286"/>
      <c r="PTT1" s="286"/>
      <c r="PTU1" s="286"/>
      <c r="PTV1" s="286"/>
      <c r="PTW1" s="286"/>
      <c r="PTX1" s="286"/>
      <c r="PTY1" s="286"/>
      <c r="PTZ1" s="286"/>
      <c r="PUA1" s="286"/>
      <c r="PUB1" s="286"/>
      <c r="PUC1" s="286"/>
      <c r="PUD1" s="286"/>
      <c r="PUE1" s="286"/>
      <c r="PUF1" s="286"/>
      <c r="PUG1" s="286"/>
      <c r="PUH1" s="286"/>
      <c r="PUI1" s="286"/>
      <c r="PUJ1" s="287"/>
      <c r="PUK1" s="286"/>
      <c r="PUL1" s="286"/>
      <c r="PUM1" s="286"/>
      <c r="PUN1" s="286"/>
      <c r="PUO1" s="286"/>
      <c r="PUP1" s="288"/>
      <c r="PUQ1" s="288"/>
      <c r="PUR1" s="289"/>
      <c r="PUS1" s="289"/>
      <c r="PUT1" s="289"/>
      <c r="PUU1" s="289"/>
      <c r="PUV1" s="289"/>
      <c r="PUW1" s="289"/>
      <c r="PUX1" s="289"/>
      <c r="PUY1" s="286"/>
      <c r="PUZ1" s="286"/>
      <c r="PVA1" s="286"/>
      <c r="PVB1" s="286"/>
      <c r="PVC1" s="286"/>
      <c r="PVD1" s="286"/>
      <c r="PVE1" s="286"/>
      <c r="PVF1" s="286"/>
      <c r="PVG1" s="286"/>
      <c r="PVH1" s="286"/>
      <c r="PVI1" s="286"/>
      <c r="PVJ1" s="286"/>
      <c r="PVK1" s="286"/>
      <c r="PVL1" s="286"/>
      <c r="PVM1" s="286"/>
      <c r="PVN1" s="286"/>
      <c r="PVO1" s="286"/>
      <c r="PVP1" s="286"/>
      <c r="PVQ1" s="286"/>
      <c r="PVR1" s="287"/>
      <c r="PVS1" s="286"/>
      <c r="PVT1" s="286"/>
      <c r="PVU1" s="286"/>
      <c r="PVV1" s="286"/>
      <c r="PVW1" s="286"/>
      <c r="PVX1" s="288"/>
      <c r="PVY1" s="288"/>
      <c r="PVZ1" s="289"/>
      <c r="PWA1" s="289"/>
      <c r="PWB1" s="289"/>
      <c r="PWC1" s="289"/>
      <c r="PWD1" s="289"/>
      <c r="PWE1" s="289"/>
      <c r="PWF1" s="289"/>
      <c r="PWG1" s="286"/>
      <c r="PWH1" s="286"/>
      <c r="PWI1" s="286"/>
      <c r="PWJ1" s="286"/>
      <c r="PWK1" s="286"/>
      <c r="PWL1" s="286"/>
      <c r="PWM1" s="286"/>
      <c r="PWN1" s="286"/>
      <c r="PWO1" s="286"/>
      <c r="PWP1" s="286"/>
      <c r="PWQ1" s="286"/>
      <c r="PWR1" s="286"/>
      <c r="PWS1" s="286"/>
      <c r="PWT1" s="286"/>
      <c r="PWU1" s="286"/>
      <c r="PWV1" s="286"/>
      <c r="PWW1" s="286"/>
      <c r="PWX1" s="286"/>
      <c r="PWY1" s="286"/>
      <c r="PWZ1" s="287"/>
      <c r="PXA1" s="286"/>
      <c r="PXB1" s="286"/>
      <c r="PXC1" s="286"/>
      <c r="PXD1" s="286"/>
      <c r="PXE1" s="286"/>
      <c r="PXF1" s="288"/>
      <c r="PXG1" s="288"/>
      <c r="PXH1" s="289"/>
      <c r="PXI1" s="289"/>
      <c r="PXJ1" s="289"/>
      <c r="PXK1" s="289"/>
      <c r="PXL1" s="289"/>
      <c r="PXM1" s="289"/>
      <c r="PXN1" s="289"/>
      <c r="PXO1" s="286"/>
      <c r="PXP1" s="286"/>
      <c r="PXQ1" s="286"/>
      <c r="PXR1" s="286"/>
      <c r="PXS1" s="286"/>
      <c r="PXT1" s="286"/>
      <c r="PXU1" s="286"/>
      <c r="PXV1" s="286"/>
      <c r="PXW1" s="286"/>
      <c r="PXX1" s="286"/>
      <c r="PXY1" s="286"/>
      <c r="PXZ1" s="286"/>
      <c r="PYA1" s="286"/>
      <c r="PYB1" s="286"/>
      <c r="PYC1" s="286"/>
      <c r="PYD1" s="286"/>
      <c r="PYE1" s="286"/>
      <c r="PYF1" s="286"/>
      <c r="PYG1" s="286"/>
      <c r="PYH1" s="287"/>
      <c r="PYI1" s="286"/>
      <c r="PYJ1" s="286"/>
      <c r="PYK1" s="286"/>
      <c r="PYL1" s="286"/>
      <c r="PYM1" s="286"/>
      <c r="PYN1" s="288"/>
      <c r="PYO1" s="288"/>
      <c r="PYP1" s="289"/>
      <c r="PYQ1" s="289"/>
      <c r="PYR1" s="289"/>
      <c r="PYS1" s="289"/>
      <c r="PYT1" s="289"/>
      <c r="PYU1" s="289"/>
      <c r="PYV1" s="289"/>
      <c r="PYW1" s="286"/>
      <c r="PYX1" s="286"/>
      <c r="PYY1" s="286"/>
      <c r="PYZ1" s="286"/>
      <c r="PZA1" s="286"/>
      <c r="PZB1" s="286"/>
      <c r="PZC1" s="286"/>
      <c r="PZD1" s="286"/>
      <c r="PZE1" s="286"/>
      <c r="PZF1" s="286"/>
      <c r="PZG1" s="286"/>
      <c r="PZH1" s="286"/>
      <c r="PZI1" s="286"/>
      <c r="PZJ1" s="286"/>
      <c r="PZK1" s="286"/>
      <c r="PZL1" s="286"/>
      <c r="PZM1" s="286"/>
      <c r="PZN1" s="286"/>
      <c r="PZO1" s="286"/>
      <c r="PZP1" s="287"/>
      <c r="PZQ1" s="286"/>
      <c r="PZR1" s="286"/>
      <c r="PZS1" s="286"/>
      <c r="PZT1" s="286"/>
      <c r="PZU1" s="286"/>
      <c r="PZV1" s="288"/>
      <c r="PZW1" s="288"/>
      <c r="PZX1" s="289"/>
      <c r="PZY1" s="289"/>
      <c r="PZZ1" s="289"/>
      <c r="QAA1" s="289"/>
      <c r="QAB1" s="289"/>
      <c r="QAC1" s="289"/>
      <c r="QAD1" s="289"/>
      <c r="QAE1" s="286"/>
      <c r="QAF1" s="286"/>
      <c r="QAG1" s="286"/>
      <c r="QAH1" s="286"/>
      <c r="QAI1" s="286"/>
      <c r="QAJ1" s="286"/>
      <c r="QAK1" s="286"/>
      <c r="QAL1" s="286"/>
      <c r="QAM1" s="286"/>
      <c r="QAN1" s="286"/>
      <c r="QAO1" s="286"/>
      <c r="QAP1" s="286"/>
      <c r="QAQ1" s="286"/>
      <c r="QAR1" s="286"/>
      <c r="QAS1" s="286"/>
      <c r="QAT1" s="286"/>
      <c r="QAU1" s="286"/>
      <c r="QAV1" s="286"/>
      <c r="QAW1" s="286"/>
      <c r="QAX1" s="287"/>
      <c r="QAY1" s="286"/>
      <c r="QAZ1" s="286"/>
      <c r="QBA1" s="286"/>
      <c r="QBB1" s="286"/>
      <c r="QBC1" s="286"/>
      <c r="QBD1" s="288"/>
      <c r="QBE1" s="288"/>
      <c r="QBF1" s="289"/>
      <c r="QBG1" s="289"/>
      <c r="QBH1" s="289"/>
      <c r="QBI1" s="289"/>
      <c r="QBJ1" s="289"/>
      <c r="QBK1" s="289"/>
      <c r="QBL1" s="289"/>
      <c r="QBM1" s="286"/>
      <c r="QBN1" s="286"/>
      <c r="QBO1" s="286"/>
      <c r="QBP1" s="286"/>
      <c r="QBQ1" s="286"/>
      <c r="QBR1" s="286"/>
      <c r="QBS1" s="286"/>
      <c r="QBT1" s="286"/>
      <c r="QBU1" s="286"/>
      <c r="QBV1" s="286"/>
      <c r="QBW1" s="286"/>
      <c r="QBX1" s="286"/>
      <c r="QBY1" s="286"/>
      <c r="QBZ1" s="286"/>
      <c r="QCA1" s="286"/>
      <c r="QCB1" s="286"/>
      <c r="QCC1" s="286"/>
      <c r="QCD1" s="286"/>
      <c r="QCE1" s="286"/>
      <c r="QCF1" s="287"/>
      <c r="QCG1" s="286"/>
      <c r="QCH1" s="286"/>
      <c r="QCI1" s="286"/>
      <c r="QCJ1" s="286"/>
      <c r="QCK1" s="286"/>
      <c r="QCL1" s="288"/>
      <c r="QCM1" s="288"/>
      <c r="QCN1" s="289"/>
      <c r="QCO1" s="289"/>
      <c r="QCP1" s="289"/>
      <c r="QCQ1" s="289"/>
      <c r="QCR1" s="289"/>
      <c r="QCS1" s="289"/>
      <c r="QCT1" s="289"/>
      <c r="QCU1" s="286"/>
      <c r="QCV1" s="286"/>
      <c r="QCW1" s="286"/>
      <c r="QCX1" s="286"/>
      <c r="QCY1" s="286"/>
      <c r="QCZ1" s="286"/>
      <c r="QDA1" s="286"/>
      <c r="QDB1" s="286"/>
      <c r="QDC1" s="286"/>
      <c r="QDD1" s="286"/>
      <c r="QDE1" s="286"/>
      <c r="QDF1" s="286"/>
      <c r="QDG1" s="286"/>
      <c r="QDH1" s="286"/>
      <c r="QDI1" s="286"/>
      <c r="QDJ1" s="286"/>
      <c r="QDK1" s="286"/>
      <c r="QDL1" s="286"/>
      <c r="QDM1" s="286"/>
      <c r="QDN1" s="287"/>
      <c r="QDO1" s="286"/>
      <c r="QDP1" s="286"/>
      <c r="QDQ1" s="286"/>
      <c r="QDR1" s="286"/>
      <c r="QDS1" s="286"/>
      <c r="QDT1" s="288"/>
      <c r="QDU1" s="288"/>
      <c r="QDV1" s="289"/>
      <c r="QDW1" s="289"/>
      <c r="QDX1" s="289"/>
      <c r="QDY1" s="289"/>
      <c r="QDZ1" s="289"/>
      <c r="QEA1" s="289"/>
      <c r="QEB1" s="289"/>
      <c r="QEC1" s="286"/>
      <c r="QED1" s="286"/>
      <c r="QEE1" s="286"/>
      <c r="QEF1" s="286"/>
      <c r="QEG1" s="286"/>
      <c r="QEH1" s="286"/>
      <c r="QEI1" s="286"/>
      <c r="QEJ1" s="286"/>
      <c r="QEK1" s="286"/>
      <c r="QEL1" s="286"/>
      <c r="QEM1" s="286"/>
      <c r="QEN1" s="286"/>
      <c r="QEO1" s="286"/>
      <c r="QEP1" s="286"/>
      <c r="QEQ1" s="286"/>
      <c r="QER1" s="286"/>
      <c r="QES1" s="286"/>
      <c r="QET1" s="286"/>
      <c r="QEU1" s="286"/>
      <c r="QEV1" s="287"/>
      <c r="QEW1" s="286"/>
      <c r="QEX1" s="286"/>
      <c r="QEY1" s="286"/>
      <c r="QEZ1" s="286"/>
      <c r="QFA1" s="286"/>
      <c r="QFB1" s="288"/>
      <c r="QFC1" s="288"/>
      <c r="QFD1" s="289"/>
      <c r="QFE1" s="289"/>
      <c r="QFF1" s="289"/>
      <c r="QFG1" s="289"/>
      <c r="QFH1" s="289"/>
      <c r="QFI1" s="289"/>
      <c r="QFJ1" s="289"/>
      <c r="QFK1" s="286"/>
      <c r="QFL1" s="286"/>
      <c r="QFM1" s="286"/>
      <c r="QFN1" s="286"/>
      <c r="QFO1" s="286"/>
      <c r="QFP1" s="286"/>
      <c r="QFQ1" s="286"/>
      <c r="QFR1" s="286"/>
      <c r="QFS1" s="286"/>
      <c r="QFT1" s="286"/>
      <c r="QFU1" s="286"/>
      <c r="QFV1" s="286"/>
      <c r="QFW1" s="286"/>
      <c r="QFX1" s="286"/>
      <c r="QFY1" s="286"/>
      <c r="QFZ1" s="286"/>
      <c r="QGA1" s="286"/>
      <c r="QGB1" s="286"/>
      <c r="QGC1" s="286"/>
      <c r="QGD1" s="287"/>
      <c r="QGE1" s="286"/>
      <c r="QGF1" s="286"/>
      <c r="QGG1" s="286"/>
      <c r="QGH1" s="286"/>
      <c r="QGI1" s="286"/>
      <c r="QGJ1" s="288"/>
      <c r="QGK1" s="288"/>
      <c r="QGL1" s="289"/>
      <c r="QGM1" s="289"/>
      <c r="QGN1" s="289"/>
      <c r="QGO1" s="289"/>
      <c r="QGP1" s="289"/>
      <c r="QGQ1" s="289"/>
      <c r="QGR1" s="289"/>
      <c r="QGS1" s="286"/>
      <c r="QGT1" s="286"/>
      <c r="QGU1" s="286"/>
      <c r="QGV1" s="286"/>
      <c r="QGW1" s="286"/>
      <c r="QGX1" s="286"/>
      <c r="QGY1" s="286"/>
      <c r="QGZ1" s="286"/>
      <c r="QHA1" s="286"/>
      <c r="QHB1" s="286"/>
      <c r="QHC1" s="286"/>
      <c r="QHD1" s="286"/>
      <c r="QHE1" s="286"/>
      <c r="QHF1" s="286"/>
      <c r="QHG1" s="286"/>
      <c r="QHH1" s="286"/>
      <c r="QHI1" s="286"/>
      <c r="QHJ1" s="286"/>
      <c r="QHK1" s="286"/>
      <c r="QHL1" s="287"/>
      <c r="QHM1" s="286"/>
      <c r="QHN1" s="286"/>
      <c r="QHO1" s="286"/>
      <c r="QHP1" s="286"/>
      <c r="QHQ1" s="286"/>
      <c r="QHR1" s="288"/>
      <c r="QHS1" s="288"/>
      <c r="QHT1" s="289"/>
      <c r="QHU1" s="289"/>
      <c r="QHV1" s="289"/>
      <c r="QHW1" s="289"/>
      <c r="QHX1" s="289"/>
      <c r="QHY1" s="289"/>
      <c r="QHZ1" s="289"/>
      <c r="QIA1" s="286"/>
      <c r="QIB1" s="286"/>
      <c r="QIC1" s="286"/>
      <c r="QID1" s="286"/>
      <c r="QIE1" s="286"/>
      <c r="QIF1" s="286"/>
      <c r="QIG1" s="286"/>
      <c r="QIH1" s="286"/>
      <c r="QII1" s="286"/>
      <c r="QIJ1" s="286"/>
      <c r="QIK1" s="286"/>
      <c r="QIL1" s="286"/>
      <c r="QIM1" s="286"/>
      <c r="QIN1" s="286"/>
      <c r="QIO1" s="286"/>
      <c r="QIP1" s="286"/>
      <c r="QIQ1" s="286"/>
      <c r="QIR1" s="286"/>
      <c r="QIS1" s="286"/>
      <c r="QIT1" s="287"/>
      <c r="QIU1" s="286"/>
      <c r="QIV1" s="286"/>
      <c r="QIW1" s="286"/>
      <c r="QIX1" s="286"/>
      <c r="QIY1" s="286"/>
      <c r="QIZ1" s="288"/>
      <c r="QJA1" s="288"/>
      <c r="QJB1" s="289"/>
      <c r="QJC1" s="289"/>
      <c r="QJD1" s="289"/>
      <c r="QJE1" s="289"/>
      <c r="QJF1" s="289"/>
      <c r="QJG1" s="289"/>
      <c r="QJH1" s="289"/>
      <c r="QJI1" s="286"/>
      <c r="QJJ1" s="286"/>
      <c r="QJK1" s="286"/>
      <c r="QJL1" s="286"/>
      <c r="QJM1" s="286"/>
      <c r="QJN1" s="286"/>
      <c r="QJO1" s="286"/>
      <c r="QJP1" s="286"/>
      <c r="QJQ1" s="286"/>
      <c r="QJR1" s="286"/>
      <c r="QJS1" s="286"/>
      <c r="QJT1" s="286"/>
      <c r="QJU1" s="286"/>
      <c r="QJV1" s="286"/>
      <c r="QJW1" s="286"/>
      <c r="QJX1" s="286"/>
      <c r="QJY1" s="286"/>
      <c r="QJZ1" s="286"/>
      <c r="QKA1" s="286"/>
      <c r="QKB1" s="287"/>
      <c r="QKC1" s="286"/>
      <c r="QKD1" s="286"/>
      <c r="QKE1" s="286"/>
      <c r="QKF1" s="286"/>
      <c r="QKG1" s="286"/>
      <c r="QKH1" s="288"/>
      <c r="QKI1" s="288"/>
      <c r="QKJ1" s="289"/>
      <c r="QKK1" s="289"/>
      <c r="QKL1" s="289"/>
      <c r="QKM1" s="289"/>
      <c r="QKN1" s="289"/>
      <c r="QKO1" s="289"/>
      <c r="QKP1" s="289"/>
      <c r="QKQ1" s="286"/>
      <c r="QKR1" s="286"/>
      <c r="QKS1" s="286"/>
      <c r="QKT1" s="286"/>
      <c r="QKU1" s="286"/>
      <c r="QKV1" s="286"/>
      <c r="QKW1" s="286"/>
      <c r="QKX1" s="286"/>
      <c r="QKY1" s="286"/>
      <c r="QKZ1" s="286"/>
      <c r="QLA1" s="286"/>
      <c r="QLB1" s="286"/>
      <c r="QLC1" s="286"/>
      <c r="QLD1" s="286"/>
      <c r="QLE1" s="286"/>
      <c r="QLF1" s="286"/>
      <c r="QLG1" s="286"/>
      <c r="QLH1" s="286"/>
      <c r="QLI1" s="286"/>
      <c r="QLJ1" s="287"/>
      <c r="QLK1" s="286"/>
      <c r="QLL1" s="286"/>
      <c r="QLM1" s="286"/>
      <c r="QLN1" s="286"/>
      <c r="QLO1" s="286"/>
      <c r="QLP1" s="288"/>
      <c r="QLQ1" s="288"/>
      <c r="QLR1" s="289"/>
      <c r="QLS1" s="289"/>
      <c r="QLT1" s="289"/>
      <c r="QLU1" s="289"/>
      <c r="QLV1" s="289"/>
      <c r="QLW1" s="289"/>
      <c r="QLX1" s="289"/>
      <c r="QLY1" s="286"/>
      <c r="QLZ1" s="286"/>
      <c r="QMA1" s="286"/>
      <c r="QMB1" s="286"/>
      <c r="QMC1" s="286"/>
      <c r="QMD1" s="286"/>
      <c r="QME1" s="286"/>
      <c r="QMF1" s="286"/>
      <c r="QMG1" s="286"/>
      <c r="QMH1" s="286"/>
      <c r="QMI1" s="286"/>
      <c r="QMJ1" s="286"/>
      <c r="QMK1" s="286"/>
      <c r="QML1" s="286"/>
      <c r="QMM1" s="286"/>
      <c r="QMN1" s="286"/>
      <c r="QMO1" s="286"/>
      <c r="QMP1" s="286"/>
      <c r="QMQ1" s="286"/>
      <c r="QMR1" s="287"/>
      <c r="QMS1" s="286"/>
      <c r="QMT1" s="286"/>
      <c r="QMU1" s="286"/>
      <c r="QMV1" s="286"/>
      <c r="QMW1" s="286"/>
      <c r="QMX1" s="288"/>
      <c r="QMY1" s="288"/>
      <c r="QMZ1" s="289"/>
      <c r="QNA1" s="289"/>
      <c r="QNB1" s="289"/>
      <c r="QNC1" s="289"/>
      <c r="QND1" s="289"/>
      <c r="QNE1" s="289"/>
      <c r="QNF1" s="289"/>
      <c r="QNG1" s="286"/>
      <c r="QNH1" s="286"/>
      <c r="QNI1" s="286"/>
      <c r="QNJ1" s="286"/>
      <c r="QNK1" s="286"/>
      <c r="QNL1" s="286"/>
      <c r="QNM1" s="286"/>
      <c r="QNN1" s="286"/>
      <c r="QNO1" s="286"/>
      <c r="QNP1" s="286"/>
      <c r="QNQ1" s="286"/>
      <c r="QNR1" s="286"/>
      <c r="QNS1" s="286"/>
      <c r="QNT1" s="286"/>
      <c r="QNU1" s="286"/>
      <c r="QNV1" s="286"/>
      <c r="QNW1" s="286"/>
      <c r="QNX1" s="286"/>
      <c r="QNY1" s="286"/>
      <c r="QNZ1" s="287"/>
      <c r="QOA1" s="286"/>
      <c r="QOB1" s="286"/>
      <c r="QOC1" s="286"/>
      <c r="QOD1" s="286"/>
      <c r="QOE1" s="286"/>
      <c r="QOF1" s="288"/>
      <c r="QOG1" s="288"/>
      <c r="QOH1" s="289"/>
      <c r="QOI1" s="289"/>
      <c r="QOJ1" s="289"/>
      <c r="QOK1" s="289"/>
      <c r="QOL1" s="289"/>
      <c r="QOM1" s="289"/>
      <c r="QON1" s="289"/>
      <c r="QOO1" s="286"/>
      <c r="QOP1" s="286"/>
      <c r="QOQ1" s="286"/>
      <c r="QOR1" s="286"/>
      <c r="QOS1" s="286"/>
      <c r="QOT1" s="286"/>
      <c r="QOU1" s="286"/>
      <c r="QOV1" s="286"/>
      <c r="QOW1" s="286"/>
      <c r="QOX1" s="286"/>
      <c r="QOY1" s="286"/>
      <c r="QOZ1" s="286"/>
      <c r="QPA1" s="286"/>
      <c r="QPB1" s="286"/>
      <c r="QPC1" s="286"/>
      <c r="QPD1" s="286"/>
      <c r="QPE1" s="286"/>
      <c r="QPF1" s="286"/>
      <c r="QPG1" s="286"/>
      <c r="QPH1" s="287"/>
      <c r="QPI1" s="286"/>
      <c r="QPJ1" s="286"/>
      <c r="QPK1" s="286"/>
      <c r="QPL1" s="286"/>
      <c r="QPM1" s="286"/>
      <c r="QPN1" s="288"/>
      <c r="QPO1" s="288"/>
      <c r="QPP1" s="289"/>
      <c r="QPQ1" s="289"/>
      <c r="QPR1" s="289"/>
      <c r="QPS1" s="289"/>
      <c r="QPT1" s="289"/>
      <c r="QPU1" s="289"/>
      <c r="QPV1" s="289"/>
      <c r="QPW1" s="286"/>
      <c r="QPX1" s="286"/>
      <c r="QPY1" s="286"/>
      <c r="QPZ1" s="286"/>
      <c r="QQA1" s="286"/>
      <c r="QQB1" s="286"/>
      <c r="QQC1" s="286"/>
      <c r="QQD1" s="286"/>
      <c r="QQE1" s="286"/>
      <c r="QQF1" s="286"/>
      <c r="QQG1" s="286"/>
      <c r="QQH1" s="286"/>
      <c r="QQI1" s="286"/>
      <c r="QQJ1" s="286"/>
      <c r="QQK1" s="286"/>
      <c r="QQL1" s="286"/>
      <c r="QQM1" s="286"/>
      <c r="QQN1" s="286"/>
      <c r="QQO1" s="286"/>
      <c r="QQP1" s="287"/>
      <c r="QQQ1" s="286"/>
      <c r="QQR1" s="286"/>
      <c r="QQS1" s="286"/>
      <c r="QQT1" s="286"/>
      <c r="QQU1" s="286"/>
      <c r="QQV1" s="288"/>
      <c r="QQW1" s="288"/>
      <c r="QQX1" s="289"/>
      <c r="QQY1" s="289"/>
      <c r="QQZ1" s="289"/>
      <c r="QRA1" s="289"/>
      <c r="QRB1" s="289"/>
      <c r="QRC1" s="289"/>
      <c r="QRD1" s="289"/>
      <c r="QRE1" s="286"/>
      <c r="QRF1" s="286"/>
      <c r="QRG1" s="286"/>
      <c r="QRH1" s="286"/>
      <c r="QRI1" s="286"/>
      <c r="QRJ1" s="286"/>
      <c r="QRK1" s="286"/>
      <c r="QRL1" s="286"/>
      <c r="QRM1" s="286"/>
      <c r="QRN1" s="286"/>
      <c r="QRO1" s="286"/>
      <c r="QRP1" s="286"/>
      <c r="QRQ1" s="286"/>
      <c r="QRR1" s="286"/>
      <c r="QRS1" s="286"/>
      <c r="QRT1" s="286"/>
      <c r="QRU1" s="286"/>
      <c r="QRV1" s="286"/>
      <c r="QRW1" s="286"/>
      <c r="QRX1" s="287"/>
      <c r="QRY1" s="286"/>
      <c r="QRZ1" s="286"/>
      <c r="QSA1" s="286"/>
      <c r="QSB1" s="286"/>
      <c r="QSC1" s="286"/>
      <c r="QSD1" s="288"/>
      <c r="QSE1" s="288"/>
      <c r="QSF1" s="289"/>
      <c r="QSG1" s="289"/>
      <c r="QSH1" s="289"/>
      <c r="QSI1" s="289"/>
      <c r="QSJ1" s="289"/>
      <c r="QSK1" s="289"/>
      <c r="QSL1" s="289"/>
      <c r="QSM1" s="286"/>
      <c r="QSN1" s="286"/>
      <c r="QSO1" s="286"/>
      <c r="QSP1" s="286"/>
      <c r="QSQ1" s="286"/>
      <c r="QSR1" s="286"/>
      <c r="QSS1" s="286"/>
      <c r="QST1" s="286"/>
      <c r="QSU1" s="286"/>
      <c r="QSV1" s="286"/>
      <c r="QSW1" s="286"/>
      <c r="QSX1" s="286"/>
      <c r="QSY1" s="286"/>
      <c r="QSZ1" s="286"/>
      <c r="QTA1" s="286"/>
      <c r="QTB1" s="286"/>
      <c r="QTC1" s="286"/>
      <c r="QTD1" s="286"/>
      <c r="QTE1" s="286"/>
      <c r="QTF1" s="287"/>
      <c r="QTG1" s="286"/>
      <c r="QTH1" s="286"/>
      <c r="QTI1" s="286"/>
      <c r="QTJ1" s="286"/>
      <c r="QTK1" s="286"/>
      <c r="QTL1" s="288"/>
      <c r="QTM1" s="288"/>
      <c r="QTN1" s="289"/>
      <c r="QTO1" s="289"/>
      <c r="QTP1" s="289"/>
      <c r="QTQ1" s="289"/>
      <c r="QTR1" s="289"/>
      <c r="QTS1" s="289"/>
      <c r="QTT1" s="289"/>
      <c r="QTU1" s="286"/>
      <c r="QTV1" s="286"/>
      <c r="QTW1" s="286"/>
      <c r="QTX1" s="286"/>
      <c r="QTY1" s="286"/>
      <c r="QTZ1" s="286"/>
      <c r="QUA1" s="286"/>
      <c r="QUB1" s="286"/>
      <c r="QUC1" s="286"/>
      <c r="QUD1" s="286"/>
      <c r="QUE1" s="286"/>
      <c r="QUF1" s="286"/>
      <c r="QUG1" s="286"/>
      <c r="QUH1" s="286"/>
      <c r="QUI1" s="286"/>
      <c r="QUJ1" s="286"/>
      <c r="QUK1" s="286"/>
      <c r="QUL1" s="286"/>
      <c r="QUM1" s="286"/>
      <c r="QUN1" s="287"/>
      <c r="QUO1" s="286"/>
      <c r="QUP1" s="286"/>
      <c r="QUQ1" s="286"/>
      <c r="QUR1" s="286"/>
      <c r="QUS1" s="286"/>
      <c r="QUT1" s="288"/>
      <c r="QUU1" s="288"/>
      <c r="QUV1" s="289"/>
      <c r="QUW1" s="289"/>
      <c r="QUX1" s="289"/>
      <c r="QUY1" s="289"/>
      <c r="QUZ1" s="289"/>
      <c r="QVA1" s="289"/>
      <c r="QVB1" s="289"/>
      <c r="QVC1" s="286"/>
      <c r="QVD1" s="286"/>
      <c r="QVE1" s="286"/>
      <c r="QVF1" s="286"/>
      <c r="QVG1" s="286"/>
      <c r="QVH1" s="286"/>
      <c r="QVI1" s="286"/>
      <c r="QVJ1" s="286"/>
      <c r="QVK1" s="286"/>
      <c r="QVL1" s="286"/>
      <c r="QVM1" s="286"/>
      <c r="QVN1" s="286"/>
      <c r="QVO1" s="286"/>
      <c r="QVP1" s="286"/>
      <c r="QVQ1" s="286"/>
      <c r="QVR1" s="286"/>
      <c r="QVS1" s="286"/>
      <c r="QVT1" s="286"/>
      <c r="QVU1" s="286"/>
      <c r="QVV1" s="287"/>
      <c r="QVW1" s="286"/>
      <c r="QVX1" s="286"/>
      <c r="QVY1" s="286"/>
      <c r="QVZ1" s="286"/>
      <c r="QWA1" s="286"/>
      <c r="QWB1" s="288"/>
      <c r="QWC1" s="288"/>
      <c r="QWD1" s="289"/>
      <c r="QWE1" s="289"/>
      <c r="QWF1" s="289"/>
      <c r="QWG1" s="289"/>
      <c r="QWH1" s="289"/>
      <c r="QWI1" s="289"/>
      <c r="QWJ1" s="289"/>
      <c r="QWK1" s="286"/>
      <c r="QWL1" s="286"/>
      <c r="QWM1" s="286"/>
      <c r="QWN1" s="286"/>
      <c r="QWO1" s="286"/>
      <c r="QWP1" s="286"/>
      <c r="QWQ1" s="286"/>
      <c r="QWR1" s="286"/>
      <c r="QWS1" s="286"/>
      <c r="QWT1" s="286"/>
      <c r="QWU1" s="286"/>
      <c r="QWV1" s="286"/>
      <c r="QWW1" s="286"/>
      <c r="QWX1" s="286"/>
      <c r="QWY1" s="286"/>
      <c r="QWZ1" s="286"/>
      <c r="QXA1" s="286"/>
      <c r="QXB1" s="286"/>
      <c r="QXC1" s="286"/>
      <c r="QXD1" s="287"/>
      <c r="QXE1" s="286"/>
      <c r="QXF1" s="286"/>
      <c r="QXG1" s="286"/>
      <c r="QXH1" s="286"/>
      <c r="QXI1" s="286"/>
      <c r="QXJ1" s="288"/>
      <c r="QXK1" s="288"/>
      <c r="QXL1" s="289"/>
      <c r="QXM1" s="289"/>
      <c r="QXN1" s="289"/>
      <c r="QXO1" s="289"/>
      <c r="QXP1" s="289"/>
      <c r="QXQ1" s="289"/>
      <c r="QXR1" s="289"/>
      <c r="QXS1" s="286"/>
      <c r="QXT1" s="286"/>
      <c r="QXU1" s="286"/>
      <c r="QXV1" s="286"/>
      <c r="QXW1" s="286"/>
      <c r="QXX1" s="286"/>
      <c r="QXY1" s="286"/>
      <c r="QXZ1" s="286"/>
      <c r="QYA1" s="286"/>
      <c r="QYB1" s="286"/>
      <c r="QYC1" s="286"/>
      <c r="QYD1" s="286"/>
      <c r="QYE1" s="286"/>
      <c r="QYF1" s="286"/>
      <c r="QYG1" s="286"/>
      <c r="QYH1" s="286"/>
      <c r="QYI1" s="286"/>
      <c r="QYJ1" s="286"/>
      <c r="QYK1" s="286"/>
      <c r="QYL1" s="287"/>
      <c r="QYM1" s="286"/>
      <c r="QYN1" s="286"/>
      <c r="QYO1" s="286"/>
      <c r="QYP1" s="286"/>
      <c r="QYQ1" s="286"/>
      <c r="QYR1" s="288"/>
      <c r="QYS1" s="288"/>
      <c r="QYT1" s="289"/>
      <c r="QYU1" s="289"/>
      <c r="QYV1" s="289"/>
      <c r="QYW1" s="289"/>
      <c r="QYX1" s="289"/>
      <c r="QYY1" s="289"/>
      <c r="QYZ1" s="289"/>
      <c r="QZA1" s="286"/>
      <c r="QZB1" s="286"/>
      <c r="QZC1" s="286"/>
      <c r="QZD1" s="286"/>
      <c r="QZE1" s="286"/>
      <c r="QZF1" s="286"/>
      <c r="QZG1" s="286"/>
      <c r="QZH1" s="286"/>
      <c r="QZI1" s="286"/>
      <c r="QZJ1" s="286"/>
      <c r="QZK1" s="286"/>
      <c r="QZL1" s="286"/>
      <c r="QZM1" s="286"/>
      <c r="QZN1" s="286"/>
      <c r="QZO1" s="286"/>
      <c r="QZP1" s="286"/>
      <c r="QZQ1" s="286"/>
      <c r="QZR1" s="286"/>
      <c r="QZS1" s="286"/>
      <c r="QZT1" s="287"/>
      <c r="QZU1" s="286"/>
      <c r="QZV1" s="286"/>
      <c r="QZW1" s="286"/>
      <c r="QZX1" s="286"/>
      <c r="QZY1" s="286"/>
      <c r="QZZ1" s="288"/>
      <c r="RAA1" s="288"/>
      <c r="RAB1" s="289"/>
      <c r="RAC1" s="289"/>
      <c r="RAD1" s="289"/>
      <c r="RAE1" s="289"/>
      <c r="RAF1" s="289"/>
      <c r="RAG1" s="289"/>
      <c r="RAH1" s="289"/>
      <c r="RAI1" s="286"/>
      <c r="RAJ1" s="286"/>
      <c r="RAK1" s="286"/>
      <c r="RAL1" s="286"/>
      <c r="RAM1" s="286"/>
      <c r="RAN1" s="286"/>
      <c r="RAO1" s="286"/>
      <c r="RAP1" s="286"/>
      <c r="RAQ1" s="286"/>
      <c r="RAR1" s="286"/>
      <c r="RAS1" s="286"/>
      <c r="RAT1" s="286"/>
      <c r="RAU1" s="286"/>
      <c r="RAV1" s="286"/>
      <c r="RAW1" s="286"/>
      <c r="RAX1" s="286"/>
      <c r="RAY1" s="286"/>
      <c r="RAZ1" s="286"/>
      <c r="RBA1" s="286"/>
      <c r="RBB1" s="287"/>
      <c r="RBC1" s="286"/>
      <c r="RBD1" s="286"/>
      <c r="RBE1" s="286"/>
      <c r="RBF1" s="286"/>
      <c r="RBG1" s="286"/>
      <c r="RBH1" s="288"/>
      <c r="RBI1" s="288"/>
      <c r="RBJ1" s="289"/>
      <c r="RBK1" s="289"/>
      <c r="RBL1" s="289"/>
      <c r="RBM1" s="289"/>
      <c r="RBN1" s="289"/>
      <c r="RBO1" s="289"/>
      <c r="RBP1" s="289"/>
      <c r="RBQ1" s="286"/>
      <c r="RBR1" s="286"/>
      <c r="RBS1" s="286"/>
      <c r="RBT1" s="286"/>
      <c r="RBU1" s="286"/>
      <c r="RBV1" s="286"/>
      <c r="RBW1" s="286"/>
      <c r="RBX1" s="286"/>
      <c r="RBY1" s="286"/>
      <c r="RBZ1" s="286"/>
      <c r="RCA1" s="286"/>
      <c r="RCB1" s="286"/>
      <c r="RCC1" s="286"/>
      <c r="RCD1" s="286"/>
      <c r="RCE1" s="286"/>
      <c r="RCF1" s="286"/>
      <c r="RCG1" s="286"/>
      <c r="RCH1" s="286"/>
      <c r="RCI1" s="286"/>
      <c r="RCJ1" s="287"/>
      <c r="RCK1" s="286"/>
      <c r="RCL1" s="286"/>
      <c r="RCM1" s="286"/>
      <c r="RCN1" s="286"/>
      <c r="RCO1" s="286"/>
      <c r="RCP1" s="288"/>
      <c r="RCQ1" s="288"/>
      <c r="RCR1" s="289"/>
      <c r="RCS1" s="289"/>
      <c r="RCT1" s="289"/>
      <c r="RCU1" s="289"/>
      <c r="RCV1" s="289"/>
      <c r="RCW1" s="289"/>
      <c r="RCX1" s="289"/>
      <c r="RCY1" s="286"/>
      <c r="RCZ1" s="286"/>
      <c r="RDA1" s="286"/>
      <c r="RDB1" s="286"/>
      <c r="RDC1" s="286"/>
      <c r="RDD1" s="286"/>
      <c r="RDE1" s="286"/>
      <c r="RDF1" s="286"/>
      <c r="RDG1" s="286"/>
      <c r="RDH1" s="286"/>
      <c r="RDI1" s="286"/>
      <c r="RDJ1" s="286"/>
      <c r="RDK1" s="286"/>
      <c r="RDL1" s="286"/>
      <c r="RDM1" s="286"/>
      <c r="RDN1" s="286"/>
      <c r="RDO1" s="286"/>
      <c r="RDP1" s="286"/>
      <c r="RDQ1" s="286"/>
      <c r="RDR1" s="287"/>
      <c r="RDS1" s="286"/>
      <c r="RDT1" s="286"/>
      <c r="RDU1" s="286"/>
      <c r="RDV1" s="286"/>
      <c r="RDW1" s="286"/>
      <c r="RDX1" s="288"/>
      <c r="RDY1" s="288"/>
      <c r="RDZ1" s="289"/>
      <c r="REA1" s="289"/>
      <c r="REB1" s="289"/>
      <c r="REC1" s="289"/>
      <c r="RED1" s="289"/>
      <c r="REE1" s="289"/>
      <c r="REF1" s="289"/>
      <c r="REG1" s="286"/>
      <c r="REH1" s="286"/>
      <c r="REI1" s="286"/>
      <c r="REJ1" s="286"/>
      <c r="REK1" s="286"/>
      <c r="REL1" s="286"/>
      <c r="REM1" s="286"/>
      <c r="REN1" s="286"/>
      <c r="REO1" s="286"/>
      <c r="REP1" s="286"/>
      <c r="REQ1" s="286"/>
      <c r="RER1" s="286"/>
      <c r="RES1" s="286"/>
      <c r="RET1" s="286"/>
      <c r="REU1" s="286"/>
      <c r="REV1" s="286"/>
      <c r="REW1" s="286"/>
      <c r="REX1" s="286"/>
      <c r="REY1" s="286"/>
      <c r="REZ1" s="287"/>
      <c r="RFA1" s="286"/>
      <c r="RFB1" s="286"/>
      <c r="RFC1" s="286"/>
      <c r="RFD1" s="286"/>
      <c r="RFE1" s="286"/>
      <c r="RFF1" s="288"/>
      <c r="RFG1" s="288"/>
      <c r="RFH1" s="289"/>
      <c r="RFI1" s="289"/>
      <c r="RFJ1" s="289"/>
      <c r="RFK1" s="289"/>
      <c r="RFL1" s="289"/>
      <c r="RFM1" s="289"/>
      <c r="RFN1" s="289"/>
      <c r="RFO1" s="286"/>
      <c r="RFP1" s="286"/>
      <c r="RFQ1" s="286"/>
      <c r="RFR1" s="286"/>
      <c r="RFS1" s="286"/>
      <c r="RFT1" s="286"/>
      <c r="RFU1" s="286"/>
      <c r="RFV1" s="286"/>
      <c r="RFW1" s="286"/>
      <c r="RFX1" s="286"/>
      <c r="RFY1" s="286"/>
      <c r="RFZ1" s="286"/>
      <c r="RGA1" s="286"/>
      <c r="RGB1" s="286"/>
      <c r="RGC1" s="286"/>
      <c r="RGD1" s="286"/>
      <c r="RGE1" s="286"/>
      <c r="RGF1" s="286"/>
      <c r="RGG1" s="286"/>
      <c r="RGH1" s="287"/>
      <c r="RGI1" s="286"/>
      <c r="RGJ1" s="286"/>
      <c r="RGK1" s="286"/>
      <c r="RGL1" s="286"/>
      <c r="RGM1" s="286"/>
      <c r="RGN1" s="288"/>
      <c r="RGO1" s="288"/>
      <c r="RGP1" s="289"/>
      <c r="RGQ1" s="289"/>
      <c r="RGR1" s="289"/>
      <c r="RGS1" s="289"/>
      <c r="RGT1" s="289"/>
      <c r="RGU1" s="289"/>
      <c r="RGV1" s="289"/>
      <c r="RGW1" s="286"/>
      <c r="RGX1" s="286"/>
      <c r="RGY1" s="286"/>
      <c r="RGZ1" s="286"/>
      <c r="RHA1" s="286"/>
      <c r="RHB1" s="286"/>
      <c r="RHC1" s="286"/>
      <c r="RHD1" s="286"/>
      <c r="RHE1" s="286"/>
      <c r="RHF1" s="286"/>
      <c r="RHG1" s="286"/>
      <c r="RHH1" s="286"/>
      <c r="RHI1" s="286"/>
      <c r="RHJ1" s="286"/>
      <c r="RHK1" s="286"/>
      <c r="RHL1" s="286"/>
      <c r="RHM1" s="286"/>
      <c r="RHN1" s="286"/>
      <c r="RHO1" s="286"/>
      <c r="RHP1" s="287"/>
      <c r="RHQ1" s="286"/>
      <c r="RHR1" s="286"/>
      <c r="RHS1" s="286"/>
      <c r="RHT1" s="286"/>
      <c r="RHU1" s="286"/>
      <c r="RHV1" s="288"/>
      <c r="RHW1" s="288"/>
      <c r="RHX1" s="289"/>
      <c r="RHY1" s="289"/>
      <c r="RHZ1" s="289"/>
      <c r="RIA1" s="289"/>
      <c r="RIB1" s="289"/>
      <c r="RIC1" s="289"/>
      <c r="RID1" s="289"/>
      <c r="RIE1" s="286"/>
      <c r="RIF1" s="286"/>
      <c r="RIG1" s="286"/>
      <c r="RIH1" s="286"/>
      <c r="RII1" s="286"/>
      <c r="RIJ1" s="286"/>
      <c r="RIK1" s="286"/>
      <c r="RIL1" s="286"/>
      <c r="RIM1" s="286"/>
      <c r="RIN1" s="286"/>
      <c r="RIO1" s="286"/>
      <c r="RIP1" s="286"/>
      <c r="RIQ1" s="286"/>
      <c r="RIR1" s="286"/>
      <c r="RIS1" s="286"/>
      <c r="RIT1" s="286"/>
      <c r="RIU1" s="286"/>
      <c r="RIV1" s="286"/>
      <c r="RIW1" s="286"/>
      <c r="RIX1" s="287"/>
      <c r="RIY1" s="286"/>
      <c r="RIZ1" s="286"/>
      <c r="RJA1" s="286"/>
      <c r="RJB1" s="286"/>
      <c r="RJC1" s="286"/>
      <c r="RJD1" s="288"/>
      <c r="RJE1" s="288"/>
      <c r="RJF1" s="289"/>
      <c r="RJG1" s="289"/>
      <c r="RJH1" s="289"/>
      <c r="RJI1" s="289"/>
      <c r="RJJ1" s="289"/>
      <c r="RJK1" s="289"/>
      <c r="RJL1" s="289"/>
      <c r="RJM1" s="286"/>
      <c r="RJN1" s="286"/>
      <c r="RJO1" s="286"/>
      <c r="RJP1" s="286"/>
      <c r="RJQ1" s="286"/>
      <c r="RJR1" s="286"/>
      <c r="RJS1" s="286"/>
      <c r="RJT1" s="286"/>
      <c r="RJU1" s="286"/>
      <c r="RJV1" s="286"/>
      <c r="RJW1" s="286"/>
      <c r="RJX1" s="286"/>
      <c r="RJY1" s="286"/>
      <c r="RJZ1" s="286"/>
      <c r="RKA1" s="286"/>
      <c r="RKB1" s="286"/>
      <c r="RKC1" s="286"/>
      <c r="RKD1" s="286"/>
      <c r="RKE1" s="286"/>
      <c r="RKF1" s="287"/>
      <c r="RKG1" s="286"/>
      <c r="RKH1" s="286"/>
      <c r="RKI1" s="286"/>
      <c r="RKJ1" s="286"/>
      <c r="RKK1" s="286"/>
      <c r="RKL1" s="288"/>
      <c r="RKM1" s="288"/>
      <c r="RKN1" s="289"/>
      <c r="RKO1" s="289"/>
      <c r="RKP1" s="289"/>
      <c r="RKQ1" s="289"/>
      <c r="RKR1" s="289"/>
      <c r="RKS1" s="289"/>
      <c r="RKT1" s="289"/>
      <c r="RKU1" s="286"/>
      <c r="RKV1" s="286"/>
      <c r="RKW1" s="286"/>
      <c r="RKX1" s="286"/>
      <c r="RKY1" s="286"/>
      <c r="RKZ1" s="286"/>
      <c r="RLA1" s="286"/>
      <c r="RLB1" s="286"/>
      <c r="RLC1" s="286"/>
      <c r="RLD1" s="286"/>
      <c r="RLE1" s="286"/>
      <c r="RLF1" s="286"/>
      <c r="RLG1" s="286"/>
      <c r="RLH1" s="286"/>
      <c r="RLI1" s="286"/>
      <c r="RLJ1" s="286"/>
      <c r="RLK1" s="286"/>
      <c r="RLL1" s="286"/>
      <c r="RLM1" s="286"/>
      <c r="RLN1" s="287"/>
      <c r="RLO1" s="286"/>
      <c r="RLP1" s="286"/>
      <c r="RLQ1" s="286"/>
      <c r="RLR1" s="286"/>
      <c r="RLS1" s="286"/>
      <c r="RLT1" s="288"/>
      <c r="RLU1" s="288"/>
      <c r="RLV1" s="289"/>
      <c r="RLW1" s="289"/>
      <c r="RLX1" s="289"/>
      <c r="RLY1" s="289"/>
      <c r="RLZ1" s="289"/>
      <c r="RMA1" s="289"/>
      <c r="RMB1" s="289"/>
      <c r="RMC1" s="286"/>
      <c r="RMD1" s="286"/>
      <c r="RME1" s="286"/>
      <c r="RMF1" s="286"/>
      <c r="RMG1" s="286"/>
      <c r="RMH1" s="286"/>
      <c r="RMI1" s="286"/>
      <c r="RMJ1" s="286"/>
      <c r="RMK1" s="286"/>
      <c r="RML1" s="286"/>
      <c r="RMM1" s="286"/>
      <c r="RMN1" s="286"/>
      <c r="RMO1" s="286"/>
      <c r="RMP1" s="286"/>
      <c r="RMQ1" s="286"/>
      <c r="RMR1" s="286"/>
      <c r="RMS1" s="286"/>
      <c r="RMT1" s="286"/>
      <c r="RMU1" s="286"/>
      <c r="RMV1" s="287"/>
      <c r="RMW1" s="286"/>
      <c r="RMX1" s="286"/>
      <c r="RMY1" s="286"/>
      <c r="RMZ1" s="286"/>
      <c r="RNA1" s="286"/>
      <c r="RNB1" s="288"/>
      <c r="RNC1" s="288"/>
      <c r="RND1" s="289"/>
      <c r="RNE1" s="289"/>
      <c r="RNF1" s="289"/>
      <c r="RNG1" s="289"/>
      <c r="RNH1" s="289"/>
      <c r="RNI1" s="289"/>
      <c r="RNJ1" s="289"/>
      <c r="RNK1" s="286"/>
      <c r="RNL1" s="286"/>
      <c r="RNM1" s="286"/>
      <c r="RNN1" s="286"/>
      <c r="RNO1" s="286"/>
      <c r="RNP1" s="286"/>
      <c r="RNQ1" s="286"/>
      <c r="RNR1" s="286"/>
      <c r="RNS1" s="286"/>
      <c r="RNT1" s="286"/>
      <c r="RNU1" s="286"/>
      <c r="RNV1" s="286"/>
      <c r="RNW1" s="286"/>
      <c r="RNX1" s="286"/>
      <c r="RNY1" s="286"/>
      <c r="RNZ1" s="286"/>
      <c r="ROA1" s="286"/>
      <c r="ROB1" s="286"/>
      <c r="ROC1" s="286"/>
      <c r="ROD1" s="287"/>
      <c r="ROE1" s="286"/>
      <c r="ROF1" s="286"/>
      <c r="ROG1" s="286"/>
      <c r="ROH1" s="286"/>
      <c r="ROI1" s="286"/>
      <c r="ROJ1" s="288"/>
      <c r="ROK1" s="288"/>
      <c r="ROL1" s="289"/>
      <c r="ROM1" s="289"/>
      <c r="RON1" s="289"/>
      <c r="ROO1" s="289"/>
      <c r="ROP1" s="289"/>
      <c r="ROQ1" s="289"/>
      <c r="ROR1" s="289"/>
      <c r="ROS1" s="286"/>
      <c r="ROT1" s="286"/>
      <c r="ROU1" s="286"/>
      <c r="ROV1" s="286"/>
      <c r="ROW1" s="286"/>
      <c r="ROX1" s="286"/>
      <c r="ROY1" s="286"/>
      <c r="ROZ1" s="286"/>
      <c r="RPA1" s="286"/>
      <c r="RPB1" s="286"/>
      <c r="RPC1" s="286"/>
      <c r="RPD1" s="286"/>
      <c r="RPE1" s="286"/>
      <c r="RPF1" s="286"/>
      <c r="RPG1" s="286"/>
      <c r="RPH1" s="286"/>
      <c r="RPI1" s="286"/>
      <c r="RPJ1" s="286"/>
      <c r="RPK1" s="286"/>
      <c r="RPL1" s="287"/>
      <c r="RPM1" s="286"/>
      <c r="RPN1" s="286"/>
      <c r="RPO1" s="286"/>
      <c r="RPP1" s="286"/>
      <c r="RPQ1" s="286"/>
      <c r="RPR1" s="288"/>
      <c r="RPS1" s="288"/>
      <c r="RPT1" s="289"/>
      <c r="RPU1" s="289"/>
      <c r="RPV1" s="289"/>
      <c r="RPW1" s="289"/>
      <c r="RPX1" s="289"/>
      <c r="RPY1" s="289"/>
      <c r="RPZ1" s="289"/>
      <c r="RQA1" s="286"/>
      <c r="RQB1" s="286"/>
      <c r="RQC1" s="286"/>
      <c r="RQD1" s="286"/>
      <c r="RQE1" s="286"/>
      <c r="RQF1" s="286"/>
      <c r="RQG1" s="286"/>
      <c r="RQH1" s="286"/>
      <c r="RQI1" s="286"/>
      <c r="RQJ1" s="286"/>
      <c r="RQK1" s="286"/>
      <c r="RQL1" s="286"/>
      <c r="RQM1" s="286"/>
      <c r="RQN1" s="286"/>
      <c r="RQO1" s="286"/>
      <c r="RQP1" s="286"/>
      <c r="RQQ1" s="286"/>
      <c r="RQR1" s="286"/>
      <c r="RQS1" s="286"/>
      <c r="RQT1" s="287"/>
      <c r="RQU1" s="286"/>
      <c r="RQV1" s="286"/>
      <c r="RQW1" s="286"/>
      <c r="RQX1" s="286"/>
      <c r="RQY1" s="286"/>
      <c r="RQZ1" s="288"/>
      <c r="RRA1" s="288"/>
      <c r="RRB1" s="289"/>
      <c r="RRC1" s="289"/>
      <c r="RRD1" s="289"/>
      <c r="RRE1" s="289"/>
      <c r="RRF1" s="289"/>
      <c r="RRG1" s="289"/>
      <c r="RRH1" s="289"/>
      <c r="RRI1" s="286"/>
      <c r="RRJ1" s="286"/>
      <c r="RRK1" s="286"/>
      <c r="RRL1" s="286"/>
      <c r="RRM1" s="286"/>
      <c r="RRN1" s="286"/>
      <c r="RRO1" s="286"/>
      <c r="RRP1" s="286"/>
      <c r="RRQ1" s="286"/>
      <c r="RRR1" s="286"/>
      <c r="RRS1" s="286"/>
      <c r="RRT1" s="286"/>
      <c r="RRU1" s="286"/>
      <c r="RRV1" s="286"/>
      <c r="RRW1" s="286"/>
      <c r="RRX1" s="286"/>
      <c r="RRY1" s="286"/>
      <c r="RRZ1" s="286"/>
      <c r="RSA1" s="286"/>
      <c r="RSB1" s="287"/>
      <c r="RSC1" s="286"/>
      <c r="RSD1" s="286"/>
      <c r="RSE1" s="286"/>
      <c r="RSF1" s="286"/>
      <c r="RSG1" s="286"/>
      <c r="RSH1" s="288"/>
      <c r="RSI1" s="288"/>
      <c r="RSJ1" s="289"/>
      <c r="RSK1" s="289"/>
      <c r="RSL1" s="289"/>
      <c r="RSM1" s="289"/>
      <c r="RSN1" s="289"/>
      <c r="RSO1" s="289"/>
      <c r="RSP1" s="289"/>
      <c r="RSQ1" s="286"/>
      <c r="RSR1" s="286"/>
      <c r="RSS1" s="286"/>
      <c r="RST1" s="286"/>
      <c r="RSU1" s="286"/>
      <c r="RSV1" s="286"/>
      <c r="RSW1" s="286"/>
      <c r="RSX1" s="286"/>
      <c r="RSY1" s="286"/>
      <c r="RSZ1" s="286"/>
      <c r="RTA1" s="286"/>
      <c r="RTB1" s="286"/>
      <c r="RTC1" s="286"/>
      <c r="RTD1" s="286"/>
      <c r="RTE1" s="286"/>
      <c r="RTF1" s="286"/>
      <c r="RTG1" s="286"/>
      <c r="RTH1" s="286"/>
      <c r="RTI1" s="286"/>
      <c r="RTJ1" s="287"/>
      <c r="RTK1" s="286"/>
      <c r="RTL1" s="286"/>
      <c r="RTM1" s="286"/>
      <c r="RTN1" s="286"/>
      <c r="RTO1" s="286"/>
      <c r="RTP1" s="288"/>
      <c r="RTQ1" s="288"/>
      <c r="RTR1" s="289"/>
      <c r="RTS1" s="289"/>
      <c r="RTT1" s="289"/>
      <c r="RTU1" s="289"/>
      <c r="RTV1" s="289"/>
      <c r="RTW1" s="289"/>
      <c r="RTX1" s="289"/>
      <c r="RTY1" s="286"/>
      <c r="RTZ1" s="286"/>
      <c r="RUA1" s="286"/>
      <c r="RUB1" s="286"/>
      <c r="RUC1" s="286"/>
      <c r="RUD1" s="286"/>
      <c r="RUE1" s="286"/>
      <c r="RUF1" s="286"/>
      <c r="RUG1" s="286"/>
      <c r="RUH1" s="286"/>
      <c r="RUI1" s="286"/>
      <c r="RUJ1" s="286"/>
      <c r="RUK1" s="286"/>
      <c r="RUL1" s="286"/>
      <c r="RUM1" s="286"/>
      <c r="RUN1" s="286"/>
      <c r="RUO1" s="286"/>
      <c r="RUP1" s="286"/>
      <c r="RUQ1" s="286"/>
      <c r="RUR1" s="287"/>
      <c r="RUS1" s="286"/>
      <c r="RUT1" s="286"/>
      <c r="RUU1" s="286"/>
      <c r="RUV1" s="286"/>
      <c r="RUW1" s="286"/>
      <c r="RUX1" s="288"/>
      <c r="RUY1" s="288"/>
      <c r="RUZ1" s="289"/>
      <c r="RVA1" s="289"/>
      <c r="RVB1" s="289"/>
      <c r="RVC1" s="289"/>
      <c r="RVD1" s="289"/>
      <c r="RVE1" s="289"/>
      <c r="RVF1" s="289"/>
      <c r="RVG1" s="286"/>
      <c r="RVH1" s="286"/>
      <c r="RVI1" s="286"/>
      <c r="RVJ1" s="286"/>
      <c r="RVK1" s="286"/>
      <c r="RVL1" s="286"/>
      <c r="RVM1" s="286"/>
      <c r="RVN1" s="286"/>
      <c r="RVO1" s="286"/>
      <c r="RVP1" s="286"/>
      <c r="RVQ1" s="286"/>
      <c r="RVR1" s="286"/>
      <c r="RVS1" s="286"/>
      <c r="RVT1" s="286"/>
      <c r="RVU1" s="286"/>
      <c r="RVV1" s="286"/>
      <c r="RVW1" s="286"/>
      <c r="RVX1" s="286"/>
      <c r="RVY1" s="286"/>
      <c r="RVZ1" s="287"/>
      <c r="RWA1" s="286"/>
      <c r="RWB1" s="286"/>
      <c r="RWC1" s="286"/>
      <c r="RWD1" s="286"/>
      <c r="RWE1" s="286"/>
      <c r="RWF1" s="288"/>
      <c r="RWG1" s="288"/>
      <c r="RWH1" s="289"/>
      <c r="RWI1" s="289"/>
      <c r="RWJ1" s="289"/>
      <c r="RWK1" s="289"/>
      <c r="RWL1" s="289"/>
      <c r="RWM1" s="289"/>
      <c r="RWN1" s="289"/>
      <c r="RWO1" s="286"/>
      <c r="RWP1" s="286"/>
      <c r="RWQ1" s="286"/>
      <c r="RWR1" s="286"/>
      <c r="RWS1" s="286"/>
      <c r="RWT1" s="286"/>
      <c r="RWU1" s="286"/>
      <c r="RWV1" s="286"/>
      <c r="RWW1" s="286"/>
      <c r="RWX1" s="286"/>
      <c r="RWY1" s="286"/>
      <c r="RWZ1" s="286"/>
      <c r="RXA1" s="286"/>
      <c r="RXB1" s="286"/>
      <c r="RXC1" s="286"/>
      <c r="RXD1" s="286"/>
      <c r="RXE1" s="286"/>
      <c r="RXF1" s="286"/>
      <c r="RXG1" s="286"/>
      <c r="RXH1" s="287"/>
      <c r="RXI1" s="286"/>
      <c r="RXJ1" s="286"/>
      <c r="RXK1" s="286"/>
      <c r="RXL1" s="286"/>
      <c r="RXM1" s="286"/>
      <c r="RXN1" s="288"/>
      <c r="RXO1" s="288"/>
      <c r="RXP1" s="289"/>
      <c r="RXQ1" s="289"/>
      <c r="RXR1" s="289"/>
      <c r="RXS1" s="289"/>
      <c r="RXT1" s="289"/>
      <c r="RXU1" s="289"/>
      <c r="RXV1" s="289"/>
      <c r="RXW1" s="286"/>
      <c r="RXX1" s="286"/>
      <c r="RXY1" s="286"/>
      <c r="RXZ1" s="286"/>
      <c r="RYA1" s="286"/>
      <c r="RYB1" s="286"/>
      <c r="RYC1" s="286"/>
      <c r="RYD1" s="286"/>
      <c r="RYE1" s="286"/>
      <c r="RYF1" s="286"/>
      <c r="RYG1" s="286"/>
      <c r="RYH1" s="286"/>
      <c r="RYI1" s="286"/>
      <c r="RYJ1" s="286"/>
      <c r="RYK1" s="286"/>
      <c r="RYL1" s="286"/>
      <c r="RYM1" s="286"/>
      <c r="RYN1" s="286"/>
      <c r="RYO1" s="286"/>
      <c r="RYP1" s="287"/>
      <c r="RYQ1" s="286"/>
      <c r="RYR1" s="286"/>
      <c r="RYS1" s="286"/>
      <c r="RYT1" s="286"/>
      <c r="RYU1" s="286"/>
      <c r="RYV1" s="288"/>
      <c r="RYW1" s="288"/>
      <c r="RYX1" s="289"/>
      <c r="RYY1" s="289"/>
      <c r="RYZ1" s="289"/>
      <c r="RZA1" s="289"/>
      <c r="RZB1" s="289"/>
      <c r="RZC1" s="289"/>
      <c r="RZD1" s="289"/>
      <c r="RZE1" s="286"/>
      <c r="RZF1" s="286"/>
      <c r="RZG1" s="286"/>
      <c r="RZH1" s="286"/>
      <c r="RZI1" s="286"/>
      <c r="RZJ1" s="286"/>
      <c r="RZK1" s="286"/>
      <c r="RZL1" s="286"/>
      <c r="RZM1" s="286"/>
      <c r="RZN1" s="286"/>
      <c r="RZO1" s="286"/>
      <c r="RZP1" s="286"/>
      <c r="RZQ1" s="286"/>
      <c r="RZR1" s="286"/>
      <c r="RZS1" s="286"/>
      <c r="RZT1" s="286"/>
      <c r="RZU1" s="286"/>
      <c r="RZV1" s="286"/>
      <c r="RZW1" s="286"/>
      <c r="RZX1" s="287"/>
      <c r="RZY1" s="286"/>
      <c r="RZZ1" s="286"/>
      <c r="SAA1" s="286"/>
      <c r="SAB1" s="286"/>
      <c r="SAC1" s="286"/>
      <c r="SAD1" s="288"/>
      <c r="SAE1" s="288"/>
      <c r="SAF1" s="289"/>
      <c r="SAG1" s="289"/>
      <c r="SAH1" s="289"/>
      <c r="SAI1" s="289"/>
      <c r="SAJ1" s="289"/>
      <c r="SAK1" s="289"/>
      <c r="SAL1" s="289"/>
      <c r="SAM1" s="286"/>
      <c r="SAN1" s="286"/>
      <c r="SAO1" s="286"/>
      <c r="SAP1" s="286"/>
      <c r="SAQ1" s="286"/>
      <c r="SAR1" s="286"/>
      <c r="SAS1" s="286"/>
      <c r="SAT1" s="286"/>
      <c r="SAU1" s="286"/>
      <c r="SAV1" s="286"/>
      <c r="SAW1" s="286"/>
      <c r="SAX1" s="286"/>
      <c r="SAY1" s="286"/>
      <c r="SAZ1" s="286"/>
      <c r="SBA1" s="286"/>
      <c r="SBB1" s="286"/>
      <c r="SBC1" s="286"/>
      <c r="SBD1" s="286"/>
      <c r="SBE1" s="286"/>
      <c r="SBF1" s="287"/>
      <c r="SBG1" s="286"/>
      <c r="SBH1" s="286"/>
      <c r="SBI1" s="286"/>
      <c r="SBJ1" s="286"/>
      <c r="SBK1" s="286"/>
      <c r="SBL1" s="288"/>
      <c r="SBM1" s="288"/>
      <c r="SBN1" s="289"/>
      <c r="SBO1" s="289"/>
      <c r="SBP1" s="289"/>
      <c r="SBQ1" s="289"/>
      <c r="SBR1" s="289"/>
      <c r="SBS1" s="289"/>
      <c r="SBT1" s="289"/>
      <c r="SBU1" s="286"/>
      <c r="SBV1" s="286"/>
      <c r="SBW1" s="286"/>
      <c r="SBX1" s="286"/>
      <c r="SBY1" s="286"/>
      <c r="SBZ1" s="286"/>
      <c r="SCA1" s="286"/>
      <c r="SCB1" s="286"/>
      <c r="SCC1" s="286"/>
      <c r="SCD1" s="286"/>
      <c r="SCE1" s="286"/>
      <c r="SCF1" s="286"/>
      <c r="SCG1" s="286"/>
      <c r="SCH1" s="286"/>
      <c r="SCI1" s="286"/>
      <c r="SCJ1" s="286"/>
      <c r="SCK1" s="286"/>
      <c r="SCL1" s="286"/>
      <c r="SCM1" s="286"/>
      <c r="SCN1" s="287"/>
      <c r="SCO1" s="286"/>
      <c r="SCP1" s="286"/>
      <c r="SCQ1" s="286"/>
      <c r="SCR1" s="286"/>
      <c r="SCS1" s="286"/>
      <c r="SCT1" s="288"/>
      <c r="SCU1" s="288"/>
      <c r="SCV1" s="289"/>
      <c r="SCW1" s="289"/>
      <c r="SCX1" s="289"/>
      <c r="SCY1" s="289"/>
      <c r="SCZ1" s="289"/>
      <c r="SDA1" s="289"/>
      <c r="SDB1" s="289"/>
      <c r="SDC1" s="286"/>
      <c r="SDD1" s="286"/>
      <c r="SDE1" s="286"/>
      <c r="SDF1" s="286"/>
      <c r="SDG1" s="286"/>
      <c r="SDH1" s="286"/>
      <c r="SDI1" s="286"/>
      <c r="SDJ1" s="286"/>
      <c r="SDK1" s="286"/>
      <c r="SDL1" s="286"/>
      <c r="SDM1" s="286"/>
      <c r="SDN1" s="286"/>
      <c r="SDO1" s="286"/>
      <c r="SDP1" s="286"/>
      <c r="SDQ1" s="286"/>
      <c r="SDR1" s="286"/>
      <c r="SDS1" s="286"/>
      <c r="SDT1" s="286"/>
      <c r="SDU1" s="286"/>
      <c r="SDV1" s="287"/>
      <c r="SDW1" s="286"/>
      <c r="SDX1" s="286"/>
      <c r="SDY1" s="286"/>
      <c r="SDZ1" s="286"/>
      <c r="SEA1" s="286"/>
      <c r="SEB1" s="288"/>
      <c r="SEC1" s="288"/>
      <c r="SED1" s="289"/>
      <c r="SEE1" s="289"/>
      <c r="SEF1" s="289"/>
      <c r="SEG1" s="289"/>
      <c r="SEH1" s="289"/>
      <c r="SEI1" s="289"/>
      <c r="SEJ1" s="289"/>
      <c r="SEK1" s="286"/>
      <c r="SEL1" s="286"/>
      <c r="SEM1" s="286"/>
      <c r="SEN1" s="286"/>
      <c r="SEO1" s="286"/>
      <c r="SEP1" s="286"/>
      <c r="SEQ1" s="286"/>
      <c r="SER1" s="286"/>
      <c r="SES1" s="286"/>
      <c r="SET1" s="286"/>
      <c r="SEU1" s="286"/>
      <c r="SEV1" s="286"/>
      <c r="SEW1" s="286"/>
      <c r="SEX1" s="286"/>
      <c r="SEY1" s="286"/>
      <c r="SEZ1" s="286"/>
      <c r="SFA1" s="286"/>
      <c r="SFB1" s="286"/>
      <c r="SFC1" s="286"/>
      <c r="SFD1" s="287"/>
      <c r="SFE1" s="286"/>
      <c r="SFF1" s="286"/>
      <c r="SFG1" s="286"/>
      <c r="SFH1" s="286"/>
      <c r="SFI1" s="286"/>
      <c r="SFJ1" s="288"/>
      <c r="SFK1" s="288"/>
      <c r="SFL1" s="289"/>
      <c r="SFM1" s="289"/>
      <c r="SFN1" s="289"/>
      <c r="SFO1" s="289"/>
      <c r="SFP1" s="289"/>
      <c r="SFQ1" s="289"/>
      <c r="SFR1" s="289"/>
      <c r="SFS1" s="286"/>
      <c r="SFT1" s="286"/>
      <c r="SFU1" s="286"/>
      <c r="SFV1" s="286"/>
      <c r="SFW1" s="286"/>
      <c r="SFX1" s="286"/>
      <c r="SFY1" s="286"/>
      <c r="SFZ1" s="286"/>
      <c r="SGA1" s="286"/>
      <c r="SGB1" s="286"/>
      <c r="SGC1" s="286"/>
      <c r="SGD1" s="286"/>
      <c r="SGE1" s="286"/>
      <c r="SGF1" s="286"/>
      <c r="SGG1" s="286"/>
      <c r="SGH1" s="286"/>
      <c r="SGI1" s="286"/>
      <c r="SGJ1" s="286"/>
      <c r="SGK1" s="286"/>
      <c r="SGL1" s="287"/>
      <c r="SGM1" s="286"/>
      <c r="SGN1" s="286"/>
      <c r="SGO1" s="286"/>
      <c r="SGP1" s="286"/>
      <c r="SGQ1" s="286"/>
      <c r="SGR1" s="288"/>
      <c r="SGS1" s="288"/>
      <c r="SGT1" s="289"/>
      <c r="SGU1" s="289"/>
      <c r="SGV1" s="289"/>
      <c r="SGW1" s="289"/>
      <c r="SGX1" s="289"/>
      <c r="SGY1" s="289"/>
      <c r="SGZ1" s="289"/>
      <c r="SHA1" s="286"/>
      <c r="SHB1" s="286"/>
      <c r="SHC1" s="286"/>
      <c r="SHD1" s="286"/>
      <c r="SHE1" s="286"/>
      <c r="SHF1" s="286"/>
      <c r="SHG1" s="286"/>
      <c r="SHH1" s="286"/>
      <c r="SHI1" s="286"/>
      <c r="SHJ1" s="286"/>
      <c r="SHK1" s="286"/>
      <c r="SHL1" s="286"/>
      <c r="SHM1" s="286"/>
      <c r="SHN1" s="286"/>
      <c r="SHO1" s="286"/>
      <c r="SHP1" s="286"/>
      <c r="SHQ1" s="286"/>
      <c r="SHR1" s="286"/>
      <c r="SHS1" s="286"/>
      <c r="SHT1" s="287"/>
      <c r="SHU1" s="286"/>
      <c r="SHV1" s="286"/>
      <c r="SHW1" s="286"/>
      <c r="SHX1" s="286"/>
      <c r="SHY1" s="286"/>
      <c r="SHZ1" s="288"/>
      <c r="SIA1" s="288"/>
      <c r="SIB1" s="289"/>
      <c r="SIC1" s="289"/>
      <c r="SID1" s="289"/>
      <c r="SIE1" s="289"/>
      <c r="SIF1" s="289"/>
      <c r="SIG1" s="289"/>
      <c r="SIH1" s="289"/>
      <c r="SII1" s="286"/>
      <c r="SIJ1" s="286"/>
      <c r="SIK1" s="286"/>
      <c r="SIL1" s="286"/>
      <c r="SIM1" s="286"/>
      <c r="SIN1" s="286"/>
      <c r="SIO1" s="286"/>
      <c r="SIP1" s="286"/>
      <c r="SIQ1" s="286"/>
      <c r="SIR1" s="286"/>
      <c r="SIS1" s="286"/>
      <c r="SIT1" s="286"/>
      <c r="SIU1" s="286"/>
      <c r="SIV1" s="286"/>
      <c r="SIW1" s="286"/>
      <c r="SIX1" s="286"/>
      <c r="SIY1" s="286"/>
      <c r="SIZ1" s="286"/>
      <c r="SJA1" s="286"/>
      <c r="SJB1" s="287"/>
      <c r="SJC1" s="286"/>
      <c r="SJD1" s="286"/>
      <c r="SJE1" s="286"/>
      <c r="SJF1" s="286"/>
      <c r="SJG1" s="286"/>
      <c r="SJH1" s="288"/>
      <c r="SJI1" s="288"/>
      <c r="SJJ1" s="289"/>
      <c r="SJK1" s="289"/>
      <c r="SJL1" s="289"/>
      <c r="SJM1" s="289"/>
      <c r="SJN1" s="289"/>
      <c r="SJO1" s="289"/>
      <c r="SJP1" s="289"/>
      <c r="SJQ1" s="286"/>
      <c r="SJR1" s="286"/>
      <c r="SJS1" s="286"/>
      <c r="SJT1" s="286"/>
      <c r="SJU1" s="286"/>
      <c r="SJV1" s="286"/>
      <c r="SJW1" s="286"/>
      <c r="SJX1" s="286"/>
      <c r="SJY1" s="286"/>
      <c r="SJZ1" s="286"/>
      <c r="SKA1" s="286"/>
      <c r="SKB1" s="286"/>
      <c r="SKC1" s="286"/>
      <c r="SKD1" s="286"/>
      <c r="SKE1" s="286"/>
      <c r="SKF1" s="286"/>
      <c r="SKG1" s="286"/>
      <c r="SKH1" s="286"/>
      <c r="SKI1" s="286"/>
      <c r="SKJ1" s="287"/>
      <c r="SKK1" s="286"/>
      <c r="SKL1" s="286"/>
      <c r="SKM1" s="286"/>
      <c r="SKN1" s="286"/>
      <c r="SKO1" s="286"/>
      <c r="SKP1" s="288"/>
      <c r="SKQ1" s="288"/>
      <c r="SKR1" s="289"/>
      <c r="SKS1" s="289"/>
      <c r="SKT1" s="289"/>
      <c r="SKU1" s="289"/>
      <c r="SKV1" s="289"/>
      <c r="SKW1" s="289"/>
      <c r="SKX1" s="289"/>
      <c r="SKY1" s="286"/>
      <c r="SKZ1" s="286"/>
      <c r="SLA1" s="286"/>
      <c r="SLB1" s="286"/>
      <c r="SLC1" s="286"/>
      <c r="SLD1" s="286"/>
      <c r="SLE1" s="286"/>
      <c r="SLF1" s="286"/>
      <c r="SLG1" s="286"/>
      <c r="SLH1" s="286"/>
      <c r="SLI1" s="286"/>
      <c r="SLJ1" s="286"/>
      <c r="SLK1" s="286"/>
      <c r="SLL1" s="286"/>
      <c r="SLM1" s="286"/>
      <c r="SLN1" s="286"/>
      <c r="SLO1" s="286"/>
      <c r="SLP1" s="286"/>
      <c r="SLQ1" s="286"/>
      <c r="SLR1" s="287"/>
      <c r="SLS1" s="286"/>
      <c r="SLT1" s="286"/>
      <c r="SLU1" s="286"/>
      <c r="SLV1" s="286"/>
      <c r="SLW1" s="286"/>
      <c r="SLX1" s="288"/>
      <c r="SLY1" s="288"/>
      <c r="SLZ1" s="289"/>
      <c r="SMA1" s="289"/>
      <c r="SMB1" s="289"/>
      <c r="SMC1" s="289"/>
      <c r="SMD1" s="289"/>
      <c r="SME1" s="289"/>
      <c r="SMF1" s="289"/>
      <c r="SMG1" s="286"/>
      <c r="SMH1" s="286"/>
      <c r="SMI1" s="286"/>
      <c r="SMJ1" s="286"/>
      <c r="SMK1" s="286"/>
      <c r="SML1" s="286"/>
      <c r="SMM1" s="286"/>
      <c r="SMN1" s="286"/>
      <c r="SMO1" s="286"/>
      <c r="SMP1" s="286"/>
      <c r="SMQ1" s="286"/>
      <c r="SMR1" s="286"/>
      <c r="SMS1" s="286"/>
      <c r="SMT1" s="286"/>
      <c r="SMU1" s="286"/>
      <c r="SMV1" s="286"/>
      <c r="SMW1" s="286"/>
      <c r="SMX1" s="286"/>
      <c r="SMY1" s="286"/>
      <c r="SMZ1" s="287"/>
      <c r="SNA1" s="286"/>
      <c r="SNB1" s="286"/>
      <c r="SNC1" s="286"/>
      <c r="SND1" s="286"/>
      <c r="SNE1" s="286"/>
      <c r="SNF1" s="288"/>
      <c r="SNG1" s="288"/>
      <c r="SNH1" s="289"/>
      <c r="SNI1" s="289"/>
      <c r="SNJ1" s="289"/>
      <c r="SNK1" s="289"/>
      <c r="SNL1" s="289"/>
      <c r="SNM1" s="289"/>
      <c r="SNN1" s="289"/>
      <c r="SNO1" s="286"/>
      <c r="SNP1" s="286"/>
      <c r="SNQ1" s="286"/>
      <c r="SNR1" s="286"/>
      <c r="SNS1" s="286"/>
      <c r="SNT1" s="286"/>
      <c r="SNU1" s="286"/>
      <c r="SNV1" s="286"/>
      <c r="SNW1" s="286"/>
      <c r="SNX1" s="286"/>
      <c r="SNY1" s="286"/>
      <c r="SNZ1" s="286"/>
      <c r="SOA1" s="286"/>
      <c r="SOB1" s="286"/>
      <c r="SOC1" s="286"/>
      <c r="SOD1" s="286"/>
      <c r="SOE1" s="286"/>
      <c r="SOF1" s="286"/>
      <c r="SOG1" s="286"/>
      <c r="SOH1" s="287"/>
      <c r="SOI1" s="286"/>
      <c r="SOJ1" s="286"/>
      <c r="SOK1" s="286"/>
      <c r="SOL1" s="286"/>
      <c r="SOM1" s="286"/>
      <c r="SON1" s="288"/>
      <c r="SOO1" s="288"/>
      <c r="SOP1" s="289"/>
      <c r="SOQ1" s="289"/>
      <c r="SOR1" s="289"/>
      <c r="SOS1" s="289"/>
      <c r="SOT1" s="289"/>
      <c r="SOU1" s="289"/>
      <c r="SOV1" s="289"/>
      <c r="SOW1" s="286"/>
      <c r="SOX1" s="286"/>
      <c r="SOY1" s="286"/>
      <c r="SOZ1" s="286"/>
      <c r="SPA1" s="286"/>
      <c r="SPB1" s="286"/>
      <c r="SPC1" s="286"/>
      <c r="SPD1" s="286"/>
      <c r="SPE1" s="286"/>
      <c r="SPF1" s="286"/>
      <c r="SPG1" s="286"/>
      <c r="SPH1" s="286"/>
      <c r="SPI1" s="286"/>
      <c r="SPJ1" s="286"/>
      <c r="SPK1" s="286"/>
      <c r="SPL1" s="286"/>
      <c r="SPM1" s="286"/>
      <c r="SPN1" s="286"/>
      <c r="SPO1" s="286"/>
      <c r="SPP1" s="287"/>
      <c r="SPQ1" s="286"/>
      <c r="SPR1" s="286"/>
      <c r="SPS1" s="286"/>
      <c r="SPT1" s="286"/>
      <c r="SPU1" s="286"/>
      <c r="SPV1" s="288"/>
      <c r="SPW1" s="288"/>
      <c r="SPX1" s="289"/>
      <c r="SPY1" s="289"/>
      <c r="SPZ1" s="289"/>
      <c r="SQA1" s="289"/>
      <c r="SQB1" s="289"/>
      <c r="SQC1" s="289"/>
      <c r="SQD1" s="289"/>
      <c r="SQE1" s="286"/>
      <c r="SQF1" s="286"/>
      <c r="SQG1" s="286"/>
      <c r="SQH1" s="286"/>
      <c r="SQI1" s="286"/>
      <c r="SQJ1" s="286"/>
      <c r="SQK1" s="286"/>
      <c r="SQL1" s="286"/>
      <c r="SQM1" s="286"/>
      <c r="SQN1" s="286"/>
      <c r="SQO1" s="286"/>
      <c r="SQP1" s="286"/>
      <c r="SQQ1" s="286"/>
      <c r="SQR1" s="286"/>
      <c r="SQS1" s="286"/>
      <c r="SQT1" s="286"/>
      <c r="SQU1" s="286"/>
      <c r="SQV1" s="286"/>
      <c r="SQW1" s="286"/>
      <c r="SQX1" s="287"/>
      <c r="SQY1" s="286"/>
      <c r="SQZ1" s="286"/>
      <c r="SRA1" s="286"/>
      <c r="SRB1" s="286"/>
      <c r="SRC1" s="286"/>
      <c r="SRD1" s="288"/>
      <c r="SRE1" s="288"/>
      <c r="SRF1" s="289"/>
      <c r="SRG1" s="289"/>
      <c r="SRH1" s="289"/>
      <c r="SRI1" s="289"/>
      <c r="SRJ1" s="289"/>
      <c r="SRK1" s="289"/>
      <c r="SRL1" s="289"/>
      <c r="SRM1" s="286"/>
      <c r="SRN1" s="286"/>
      <c r="SRO1" s="286"/>
      <c r="SRP1" s="286"/>
      <c r="SRQ1" s="286"/>
      <c r="SRR1" s="286"/>
      <c r="SRS1" s="286"/>
      <c r="SRT1" s="286"/>
      <c r="SRU1" s="286"/>
      <c r="SRV1" s="286"/>
      <c r="SRW1" s="286"/>
      <c r="SRX1" s="286"/>
      <c r="SRY1" s="286"/>
      <c r="SRZ1" s="286"/>
      <c r="SSA1" s="286"/>
      <c r="SSB1" s="286"/>
      <c r="SSC1" s="286"/>
      <c r="SSD1" s="286"/>
      <c r="SSE1" s="286"/>
      <c r="SSF1" s="287"/>
      <c r="SSG1" s="286"/>
      <c r="SSH1" s="286"/>
      <c r="SSI1" s="286"/>
      <c r="SSJ1" s="286"/>
      <c r="SSK1" s="286"/>
      <c r="SSL1" s="288"/>
      <c r="SSM1" s="288"/>
      <c r="SSN1" s="289"/>
      <c r="SSO1" s="289"/>
      <c r="SSP1" s="289"/>
      <c r="SSQ1" s="289"/>
      <c r="SSR1" s="289"/>
      <c r="SSS1" s="289"/>
      <c r="SST1" s="289"/>
      <c r="SSU1" s="286"/>
      <c r="SSV1" s="286"/>
      <c r="SSW1" s="286"/>
      <c r="SSX1" s="286"/>
      <c r="SSY1" s="286"/>
      <c r="SSZ1" s="286"/>
      <c r="STA1" s="286"/>
      <c r="STB1" s="286"/>
      <c r="STC1" s="286"/>
      <c r="STD1" s="286"/>
      <c r="STE1" s="286"/>
      <c r="STF1" s="286"/>
      <c r="STG1" s="286"/>
      <c r="STH1" s="286"/>
      <c r="STI1" s="286"/>
      <c r="STJ1" s="286"/>
      <c r="STK1" s="286"/>
      <c r="STL1" s="286"/>
      <c r="STM1" s="286"/>
      <c r="STN1" s="287"/>
      <c r="STO1" s="286"/>
      <c r="STP1" s="286"/>
      <c r="STQ1" s="286"/>
      <c r="STR1" s="286"/>
      <c r="STS1" s="286"/>
      <c r="STT1" s="288"/>
      <c r="STU1" s="288"/>
      <c r="STV1" s="289"/>
      <c r="STW1" s="289"/>
      <c r="STX1" s="289"/>
      <c r="STY1" s="289"/>
      <c r="STZ1" s="289"/>
      <c r="SUA1" s="289"/>
      <c r="SUB1" s="289"/>
      <c r="SUC1" s="286"/>
      <c r="SUD1" s="286"/>
      <c r="SUE1" s="286"/>
      <c r="SUF1" s="286"/>
      <c r="SUG1" s="286"/>
      <c r="SUH1" s="286"/>
      <c r="SUI1" s="286"/>
      <c r="SUJ1" s="286"/>
      <c r="SUK1" s="286"/>
      <c r="SUL1" s="286"/>
      <c r="SUM1" s="286"/>
      <c r="SUN1" s="286"/>
      <c r="SUO1" s="286"/>
      <c r="SUP1" s="286"/>
      <c r="SUQ1" s="286"/>
      <c r="SUR1" s="286"/>
      <c r="SUS1" s="286"/>
      <c r="SUT1" s="286"/>
      <c r="SUU1" s="286"/>
      <c r="SUV1" s="287"/>
      <c r="SUW1" s="286"/>
      <c r="SUX1" s="286"/>
      <c r="SUY1" s="286"/>
      <c r="SUZ1" s="286"/>
      <c r="SVA1" s="286"/>
      <c r="SVB1" s="288"/>
      <c r="SVC1" s="288"/>
      <c r="SVD1" s="289"/>
      <c r="SVE1" s="289"/>
      <c r="SVF1" s="289"/>
      <c r="SVG1" s="289"/>
      <c r="SVH1" s="289"/>
      <c r="SVI1" s="289"/>
      <c r="SVJ1" s="289"/>
      <c r="SVK1" s="286"/>
      <c r="SVL1" s="286"/>
      <c r="SVM1" s="286"/>
      <c r="SVN1" s="286"/>
      <c r="SVO1" s="286"/>
      <c r="SVP1" s="286"/>
      <c r="SVQ1" s="286"/>
      <c r="SVR1" s="286"/>
      <c r="SVS1" s="286"/>
      <c r="SVT1" s="286"/>
      <c r="SVU1" s="286"/>
      <c r="SVV1" s="286"/>
      <c r="SVW1" s="286"/>
      <c r="SVX1" s="286"/>
      <c r="SVY1" s="286"/>
      <c r="SVZ1" s="286"/>
      <c r="SWA1" s="286"/>
      <c r="SWB1" s="286"/>
      <c r="SWC1" s="286"/>
      <c r="SWD1" s="287"/>
      <c r="SWE1" s="286"/>
      <c r="SWF1" s="286"/>
      <c r="SWG1" s="286"/>
      <c r="SWH1" s="286"/>
      <c r="SWI1" s="286"/>
      <c r="SWJ1" s="288"/>
      <c r="SWK1" s="288"/>
      <c r="SWL1" s="289"/>
      <c r="SWM1" s="289"/>
      <c r="SWN1" s="289"/>
      <c r="SWO1" s="289"/>
      <c r="SWP1" s="289"/>
      <c r="SWQ1" s="289"/>
      <c r="SWR1" s="289"/>
      <c r="SWS1" s="286"/>
      <c r="SWT1" s="286"/>
      <c r="SWU1" s="286"/>
      <c r="SWV1" s="286"/>
      <c r="SWW1" s="286"/>
      <c r="SWX1" s="286"/>
      <c r="SWY1" s="286"/>
      <c r="SWZ1" s="286"/>
      <c r="SXA1" s="286"/>
      <c r="SXB1" s="286"/>
      <c r="SXC1" s="286"/>
      <c r="SXD1" s="286"/>
      <c r="SXE1" s="286"/>
      <c r="SXF1" s="286"/>
      <c r="SXG1" s="286"/>
      <c r="SXH1" s="286"/>
      <c r="SXI1" s="286"/>
      <c r="SXJ1" s="286"/>
      <c r="SXK1" s="286"/>
      <c r="SXL1" s="287"/>
      <c r="SXM1" s="286"/>
      <c r="SXN1" s="286"/>
      <c r="SXO1" s="286"/>
      <c r="SXP1" s="286"/>
      <c r="SXQ1" s="286"/>
      <c r="SXR1" s="288"/>
      <c r="SXS1" s="288"/>
      <c r="SXT1" s="289"/>
      <c r="SXU1" s="289"/>
      <c r="SXV1" s="289"/>
      <c r="SXW1" s="289"/>
      <c r="SXX1" s="289"/>
      <c r="SXY1" s="289"/>
      <c r="SXZ1" s="289"/>
      <c r="SYA1" s="286"/>
      <c r="SYB1" s="286"/>
      <c r="SYC1" s="286"/>
      <c r="SYD1" s="286"/>
      <c r="SYE1" s="286"/>
      <c r="SYF1" s="286"/>
      <c r="SYG1" s="286"/>
      <c r="SYH1" s="286"/>
      <c r="SYI1" s="286"/>
      <c r="SYJ1" s="286"/>
      <c r="SYK1" s="286"/>
      <c r="SYL1" s="286"/>
      <c r="SYM1" s="286"/>
      <c r="SYN1" s="286"/>
      <c r="SYO1" s="286"/>
      <c r="SYP1" s="286"/>
      <c r="SYQ1" s="286"/>
      <c r="SYR1" s="286"/>
      <c r="SYS1" s="286"/>
      <c r="SYT1" s="287"/>
      <c r="SYU1" s="286"/>
      <c r="SYV1" s="286"/>
      <c r="SYW1" s="286"/>
      <c r="SYX1" s="286"/>
      <c r="SYY1" s="286"/>
      <c r="SYZ1" s="288"/>
      <c r="SZA1" s="288"/>
      <c r="SZB1" s="289"/>
      <c r="SZC1" s="289"/>
      <c r="SZD1" s="289"/>
      <c r="SZE1" s="289"/>
      <c r="SZF1" s="289"/>
      <c r="SZG1" s="289"/>
      <c r="SZH1" s="289"/>
      <c r="SZI1" s="286"/>
      <c r="SZJ1" s="286"/>
      <c r="SZK1" s="286"/>
      <c r="SZL1" s="286"/>
      <c r="SZM1" s="286"/>
      <c r="SZN1" s="286"/>
      <c r="SZO1" s="286"/>
      <c r="SZP1" s="286"/>
      <c r="SZQ1" s="286"/>
      <c r="SZR1" s="286"/>
      <c r="SZS1" s="286"/>
      <c r="SZT1" s="286"/>
      <c r="SZU1" s="286"/>
      <c r="SZV1" s="286"/>
      <c r="SZW1" s="286"/>
      <c r="SZX1" s="286"/>
      <c r="SZY1" s="286"/>
      <c r="SZZ1" s="286"/>
      <c r="TAA1" s="286"/>
      <c r="TAB1" s="287"/>
      <c r="TAC1" s="286"/>
      <c r="TAD1" s="286"/>
      <c r="TAE1" s="286"/>
      <c r="TAF1" s="286"/>
      <c r="TAG1" s="286"/>
      <c r="TAH1" s="288"/>
      <c r="TAI1" s="288"/>
      <c r="TAJ1" s="289"/>
      <c r="TAK1" s="289"/>
      <c r="TAL1" s="289"/>
      <c r="TAM1" s="289"/>
      <c r="TAN1" s="289"/>
      <c r="TAO1" s="289"/>
      <c r="TAP1" s="289"/>
      <c r="TAQ1" s="286"/>
      <c r="TAR1" s="286"/>
      <c r="TAS1" s="286"/>
      <c r="TAT1" s="286"/>
      <c r="TAU1" s="286"/>
      <c r="TAV1" s="286"/>
      <c r="TAW1" s="286"/>
      <c r="TAX1" s="286"/>
      <c r="TAY1" s="286"/>
      <c r="TAZ1" s="286"/>
      <c r="TBA1" s="286"/>
      <c r="TBB1" s="286"/>
      <c r="TBC1" s="286"/>
      <c r="TBD1" s="286"/>
      <c r="TBE1" s="286"/>
      <c r="TBF1" s="286"/>
      <c r="TBG1" s="286"/>
      <c r="TBH1" s="286"/>
      <c r="TBI1" s="286"/>
      <c r="TBJ1" s="287"/>
      <c r="TBK1" s="286"/>
      <c r="TBL1" s="286"/>
      <c r="TBM1" s="286"/>
      <c r="TBN1" s="286"/>
      <c r="TBO1" s="286"/>
      <c r="TBP1" s="288"/>
      <c r="TBQ1" s="288"/>
      <c r="TBR1" s="289"/>
      <c r="TBS1" s="289"/>
      <c r="TBT1" s="289"/>
      <c r="TBU1" s="289"/>
      <c r="TBV1" s="289"/>
      <c r="TBW1" s="289"/>
      <c r="TBX1" s="289"/>
      <c r="TBY1" s="286"/>
      <c r="TBZ1" s="286"/>
      <c r="TCA1" s="286"/>
      <c r="TCB1" s="286"/>
      <c r="TCC1" s="286"/>
      <c r="TCD1" s="286"/>
      <c r="TCE1" s="286"/>
      <c r="TCF1" s="286"/>
      <c r="TCG1" s="286"/>
      <c r="TCH1" s="286"/>
      <c r="TCI1" s="286"/>
      <c r="TCJ1" s="286"/>
      <c r="TCK1" s="286"/>
      <c r="TCL1" s="286"/>
      <c r="TCM1" s="286"/>
      <c r="TCN1" s="286"/>
      <c r="TCO1" s="286"/>
      <c r="TCP1" s="286"/>
      <c r="TCQ1" s="286"/>
      <c r="TCR1" s="287"/>
      <c r="TCS1" s="286"/>
      <c r="TCT1" s="286"/>
      <c r="TCU1" s="286"/>
      <c r="TCV1" s="286"/>
      <c r="TCW1" s="286"/>
      <c r="TCX1" s="288"/>
      <c r="TCY1" s="288"/>
      <c r="TCZ1" s="289"/>
      <c r="TDA1" s="289"/>
      <c r="TDB1" s="289"/>
      <c r="TDC1" s="289"/>
      <c r="TDD1" s="289"/>
      <c r="TDE1" s="289"/>
      <c r="TDF1" s="289"/>
      <c r="TDG1" s="286"/>
      <c r="TDH1" s="286"/>
      <c r="TDI1" s="286"/>
      <c r="TDJ1" s="286"/>
      <c r="TDK1" s="286"/>
      <c r="TDL1" s="286"/>
      <c r="TDM1" s="286"/>
      <c r="TDN1" s="286"/>
      <c r="TDO1" s="286"/>
      <c r="TDP1" s="286"/>
      <c r="TDQ1" s="286"/>
      <c r="TDR1" s="286"/>
      <c r="TDS1" s="286"/>
      <c r="TDT1" s="286"/>
      <c r="TDU1" s="286"/>
      <c r="TDV1" s="286"/>
      <c r="TDW1" s="286"/>
      <c r="TDX1" s="286"/>
      <c r="TDY1" s="286"/>
      <c r="TDZ1" s="287"/>
      <c r="TEA1" s="286"/>
      <c r="TEB1" s="286"/>
      <c r="TEC1" s="286"/>
      <c r="TED1" s="286"/>
      <c r="TEE1" s="286"/>
      <c r="TEF1" s="288"/>
      <c r="TEG1" s="288"/>
      <c r="TEH1" s="289"/>
      <c r="TEI1" s="289"/>
      <c r="TEJ1" s="289"/>
      <c r="TEK1" s="289"/>
      <c r="TEL1" s="289"/>
      <c r="TEM1" s="289"/>
      <c r="TEN1" s="289"/>
      <c r="TEO1" s="286"/>
      <c r="TEP1" s="286"/>
      <c r="TEQ1" s="286"/>
      <c r="TER1" s="286"/>
      <c r="TES1" s="286"/>
      <c r="TET1" s="286"/>
      <c r="TEU1" s="286"/>
      <c r="TEV1" s="286"/>
      <c r="TEW1" s="286"/>
      <c r="TEX1" s="286"/>
      <c r="TEY1" s="286"/>
      <c r="TEZ1" s="286"/>
      <c r="TFA1" s="286"/>
      <c r="TFB1" s="286"/>
      <c r="TFC1" s="286"/>
      <c r="TFD1" s="286"/>
      <c r="TFE1" s="286"/>
      <c r="TFF1" s="286"/>
      <c r="TFG1" s="286"/>
      <c r="TFH1" s="287"/>
      <c r="TFI1" s="286"/>
      <c r="TFJ1" s="286"/>
      <c r="TFK1" s="286"/>
      <c r="TFL1" s="286"/>
      <c r="TFM1" s="286"/>
      <c r="TFN1" s="288"/>
      <c r="TFO1" s="288"/>
      <c r="TFP1" s="289"/>
      <c r="TFQ1" s="289"/>
      <c r="TFR1" s="289"/>
      <c r="TFS1" s="289"/>
      <c r="TFT1" s="289"/>
      <c r="TFU1" s="289"/>
      <c r="TFV1" s="289"/>
      <c r="TFW1" s="286"/>
      <c r="TFX1" s="286"/>
      <c r="TFY1" s="286"/>
      <c r="TFZ1" s="286"/>
      <c r="TGA1" s="286"/>
      <c r="TGB1" s="286"/>
      <c r="TGC1" s="286"/>
      <c r="TGD1" s="286"/>
      <c r="TGE1" s="286"/>
      <c r="TGF1" s="286"/>
      <c r="TGG1" s="286"/>
      <c r="TGH1" s="286"/>
      <c r="TGI1" s="286"/>
      <c r="TGJ1" s="286"/>
      <c r="TGK1" s="286"/>
      <c r="TGL1" s="286"/>
      <c r="TGM1" s="286"/>
      <c r="TGN1" s="286"/>
      <c r="TGO1" s="286"/>
      <c r="TGP1" s="287"/>
      <c r="TGQ1" s="286"/>
      <c r="TGR1" s="286"/>
      <c r="TGS1" s="286"/>
      <c r="TGT1" s="286"/>
      <c r="TGU1" s="286"/>
      <c r="TGV1" s="288"/>
      <c r="TGW1" s="288"/>
      <c r="TGX1" s="289"/>
      <c r="TGY1" s="289"/>
      <c r="TGZ1" s="289"/>
      <c r="THA1" s="289"/>
      <c r="THB1" s="289"/>
      <c r="THC1" s="289"/>
      <c r="THD1" s="289"/>
      <c r="THE1" s="286"/>
      <c r="THF1" s="286"/>
      <c r="THG1" s="286"/>
      <c r="THH1" s="286"/>
      <c r="THI1" s="286"/>
      <c r="THJ1" s="286"/>
      <c r="THK1" s="286"/>
      <c r="THL1" s="286"/>
      <c r="THM1" s="286"/>
      <c r="THN1" s="286"/>
      <c r="THO1" s="286"/>
      <c r="THP1" s="286"/>
      <c r="THQ1" s="286"/>
      <c r="THR1" s="286"/>
      <c r="THS1" s="286"/>
      <c r="THT1" s="286"/>
      <c r="THU1" s="286"/>
      <c r="THV1" s="286"/>
      <c r="THW1" s="286"/>
      <c r="THX1" s="287"/>
      <c r="THY1" s="286"/>
      <c r="THZ1" s="286"/>
      <c r="TIA1" s="286"/>
      <c r="TIB1" s="286"/>
      <c r="TIC1" s="286"/>
      <c r="TID1" s="288"/>
      <c r="TIE1" s="288"/>
      <c r="TIF1" s="289"/>
      <c r="TIG1" s="289"/>
      <c r="TIH1" s="289"/>
      <c r="TII1" s="289"/>
      <c r="TIJ1" s="289"/>
      <c r="TIK1" s="289"/>
      <c r="TIL1" s="289"/>
      <c r="TIM1" s="286"/>
      <c r="TIN1" s="286"/>
      <c r="TIO1" s="286"/>
      <c r="TIP1" s="286"/>
      <c r="TIQ1" s="286"/>
      <c r="TIR1" s="286"/>
      <c r="TIS1" s="286"/>
      <c r="TIT1" s="286"/>
      <c r="TIU1" s="286"/>
      <c r="TIV1" s="286"/>
      <c r="TIW1" s="286"/>
      <c r="TIX1" s="286"/>
      <c r="TIY1" s="286"/>
      <c r="TIZ1" s="286"/>
      <c r="TJA1" s="286"/>
      <c r="TJB1" s="286"/>
      <c r="TJC1" s="286"/>
      <c r="TJD1" s="286"/>
      <c r="TJE1" s="286"/>
      <c r="TJF1" s="287"/>
      <c r="TJG1" s="286"/>
      <c r="TJH1" s="286"/>
      <c r="TJI1" s="286"/>
      <c r="TJJ1" s="286"/>
      <c r="TJK1" s="286"/>
      <c r="TJL1" s="288"/>
      <c r="TJM1" s="288"/>
      <c r="TJN1" s="289"/>
      <c r="TJO1" s="289"/>
      <c r="TJP1" s="289"/>
      <c r="TJQ1" s="289"/>
      <c r="TJR1" s="289"/>
      <c r="TJS1" s="289"/>
      <c r="TJT1" s="289"/>
      <c r="TJU1" s="286"/>
      <c r="TJV1" s="286"/>
      <c r="TJW1" s="286"/>
      <c r="TJX1" s="286"/>
      <c r="TJY1" s="286"/>
      <c r="TJZ1" s="286"/>
      <c r="TKA1" s="286"/>
      <c r="TKB1" s="286"/>
      <c r="TKC1" s="286"/>
      <c r="TKD1" s="286"/>
      <c r="TKE1" s="286"/>
      <c r="TKF1" s="286"/>
      <c r="TKG1" s="286"/>
      <c r="TKH1" s="286"/>
      <c r="TKI1" s="286"/>
      <c r="TKJ1" s="286"/>
      <c r="TKK1" s="286"/>
      <c r="TKL1" s="286"/>
      <c r="TKM1" s="286"/>
      <c r="TKN1" s="287"/>
      <c r="TKO1" s="286"/>
      <c r="TKP1" s="286"/>
      <c r="TKQ1" s="286"/>
      <c r="TKR1" s="286"/>
      <c r="TKS1" s="286"/>
      <c r="TKT1" s="288"/>
      <c r="TKU1" s="288"/>
      <c r="TKV1" s="289"/>
      <c r="TKW1" s="289"/>
      <c r="TKX1" s="289"/>
      <c r="TKY1" s="289"/>
      <c r="TKZ1" s="289"/>
      <c r="TLA1" s="289"/>
      <c r="TLB1" s="289"/>
      <c r="TLC1" s="286"/>
      <c r="TLD1" s="286"/>
      <c r="TLE1" s="286"/>
      <c r="TLF1" s="286"/>
      <c r="TLG1" s="286"/>
      <c r="TLH1" s="286"/>
      <c r="TLI1" s="286"/>
      <c r="TLJ1" s="286"/>
      <c r="TLK1" s="286"/>
      <c r="TLL1" s="286"/>
      <c r="TLM1" s="286"/>
      <c r="TLN1" s="286"/>
      <c r="TLO1" s="286"/>
      <c r="TLP1" s="286"/>
      <c r="TLQ1" s="286"/>
      <c r="TLR1" s="286"/>
      <c r="TLS1" s="286"/>
      <c r="TLT1" s="286"/>
      <c r="TLU1" s="286"/>
      <c r="TLV1" s="287"/>
      <c r="TLW1" s="286"/>
      <c r="TLX1" s="286"/>
      <c r="TLY1" s="286"/>
      <c r="TLZ1" s="286"/>
      <c r="TMA1" s="286"/>
      <c r="TMB1" s="288"/>
      <c r="TMC1" s="288"/>
      <c r="TMD1" s="289"/>
      <c r="TME1" s="289"/>
      <c r="TMF1" s="289"/>
      <c r="TMG1" s="289"/>
      <c r="TMH1" s="289"/>
      <c r="TMI1" s="289"/>
      <c r="TMJ1" s="289"/>
      <c r="TMK1" s="286"/>
      <c r="TML1" s="286"/>
      <c r="TMM1" s="286"/>
      <c r="TMN1" s="286"/>
      <c r="TMO1" s="286"/>
      <c r="TMP1" s="286"/>
      <c r="TMQ1" s="286"/>
      <c r="TMR1" s="286"/>
      <c r="TMS1" s="286"/>
      <c r="TMT1" s="286"/>
      <c r="TMU1" s="286"/>
      <c r="TMV1" s="286"/>
      <c r="TMW1" s="286"/>
      <c r="TMX1" s="286"/>
      <c r="TMY1" s="286"/>
      <c r="TMZ1" s="286"/>
      <c r="TNA1" s="286"/>
      <c r="TNB1" s="286"/>
      <c r="TNC1" s="286"/>
      <c r="TND1" s="287"/>
      <c r="TNE1" s="286"/>
      <c r="TNF1" s="286"/>
      <c r="TNG1" s="286"/>
      <c r="TNH1" s="286"/>
      <c r="TNI1" s="286"/>
      <c r="TNJ1" s="288"/>
      <c r="TNK1" s="288"/>
      <c r="TNL1" s="289"/>
      <c r="TNM1" s="289"/>
      <c r="TNN1" s="289"/>
      <c r="TNO1" s="289"/>
      <c r="TNP1" s="289"/>
      <c r="TNQ1" s="289"/>
      <c r="TNR1" s="289"/>
      <c r="TNS1" s="286"/>
      <c r="TNT1" s="286"/>
      <c r="TNU1" s="286"/>
      <c r="TNV1" s="286"/>
      <c r="TNW1" s="286"/>
      <c r="TNX1" s="286"/>
      <c r="TNY1" s="286"/>
      <c r="TNZ1" s="286"/>
      <c r="TOA1" s="286"/>
      <c r="TOB1" s="286"/>
      <c r="TOC1" s="286"/>
      <c r="TOD1" s="286"/>
      <c r="TOE1" s="286"/>
      <c r="TOF1" s="286"/>
      <c r="TOG1" s="286"/>
      <c r="TOH1" s="286"/>
      <c r="TOI1" s="286"/>
      <c r="TOJ1" s="286"/>
      <c r="TOK1" s="286"/>
      <c r="TOL1" s="287"/>
      <c r="TOM1" s="286"/>
      <c r="TON1" s="286"/>
      <c r="TOO1" s="286"/>
      <c r="TOP1" s="286"/>
      <c r="TOQ1" s="286"/>
      <c r="TOR1" s="288"/>
      <c r="TOS1" s="288"/>
      <c r="TOT1" s="289"/>
      <c r="TOU1" s="289"/>
      <c r="TOV1" s="289"/>
      <c r="TOW1" s="289"/>
      <c r="TOX1" s="289"/>
      <c r="TOY1" s="289"/>
      <c r="TOZ1" s="289"/>
      <c r="TPA1" s="286"/>
      <c r="TPB1" s="286"/>
      <c r="TPC1" s="286"/>
      <c r="TPD1" s="286"/>
      <c r="TPE1" s="286"/>
      <c r="TPF1" s="286"/>
      <c r="TPG1" s="286"/>
      <c r="TPH1" s="286"/>
      <c r="TPI1" s="286"/>
      <c r="TPJ1" s="286"/>
      <c r="TPK1" s="286"/>
      <c r="TPL1" s="286"/>
      <c r="TPM1" s="286"/>
      <c r="TPN1" s="286"/>
      <c r="TPO1" s="286"/>
      <c r="TPP1" s="286"/>
      <c r="TPQ1" s="286"/>
      <c r="TPR1" s="286"/>
      <c r="TPS1" s="286"/>
      <c r="TPT1" s="287"/>
      <c r="TPU1" s="286"/>
      <c r="TPV1" s="286"/>
      <c r="TPW1" s="286"/>
      <c r="TPX1" s="286"/>
      <c r="TPY1" s="286"/>
      <c r="TPZ1" s="288"/>
      <c r="TQA1" s="288"/>
      <c r="TQB1" s="289"/>
      <c r="TQC1" s="289"/>
      <c r="TQD1" s="289"/>
      <c r="TQE1" s="289"/>
      <c r="TQF1" s="289"/>
      <c r="TQG1" s="289"/>
      <c r="TQH1" s="289"/>
      <c r="TQI1" s="286"/>
      <c r="TQJ1" s="286"/>
      <c r="TQK1" s="286"/>
      <c r="TQL1" s="286"/>
      <c r="TQM1" s="286"/>
      <c r="TQN1" s="286"/>
      <c r="TQO1" s="286"/>
      <c r="TQP1" s="286"/>
      <c r="TQQ1" s="286"/>
      <c r="TQR1" s="286"/>
      <c r="TQS1" s="286"/>
      <c r="TQT1" s="286"/>
      <c r="TQU1" s="286"/>
      <c r="TQV1" s="286"/>
      <c r="TQW1" s="286"/>
      <c r="TQX1" s="286"/>
      <c r="TQY1" s="286"/>
      <c r="TQZ1" s="286"/>
      <c r="TRA1" s="286"/>
      <c r="TRB1" s="287"/>
      <c r="TRC1" s="286"/>
      <c r="TRD1" s="286"/>
      <c r="TRE1" s="286"/>
      <c r="TRF1" s="286"/>
      <c r="TRG1" s="286"/>
      <c r="TRH1" s="288"/>
      <c r="TRI1" s="288"/>
      <c r="TRJ1" s="289"/>
      <c r="TRK1" s="289"/>
      <c r="TRL1" s="289"/>
      <c r="TRM1" s="289"/>
      <c r="TRN1" s="289"/>
      <c r="TRO1" s="289"/>
      <c r="TRP1" s="289"/>
      <c r="TRQ1" s="286"/>
      <c r="TRR1" s="286"/>
      <c r="TRS1" s="286"/>
      <c r="TRT1" s="286"/>
      <c r="TRU1" s="286"/>
      <c r="TRV1" s="286"/>
      <c r="TRW1" s="286"/>
      <c r="TRX1" s="286"/>
      <c r="TRY1" s="286"/>
      <c r="TRZ1" s="286"/>
      <c r="TSA1" s="286"/>
      <c r="TSB1" s="286"/>
      <c r="TSC1" s="286"/>
      <c r="TSD1" s="286"/>
      <c r="TSE1" s="286"/>
      <c r="TSF1" s="286"/>
      <c r="TSG1" s="286"/>
      <c r="TSH1" s="286"/>
      <c r="TSI1" s="286"/>
      <c r="TSJ1" s="287"/>
      <c r="TSK1" s="286"/>
      <c r="TSL1" s="286"/>
      <c r="TSM1" s="286"/>
      <c r="TSN1" s="286"/>
      <c r="TSO1" s="286"/>
      <c r="TSP1" s="288"/>
      <c r="TSQ1" s="288"/>
      <c r="TSR1" s="289"/>
      <c r="TSS1" s="289"/>
      <c r="TST1" s="289"/>
      <c r="TSU1" s="289"/>
      <c r="TSV1" s="289"/>
      <c r="TSW1" s="289"/>
      <c r="TSX1" s="289"/>
      <c r="TSY1" s="286"/>
      <c r="TSZ1" s="286"/>
      <c r="TTA1" s="286"/>
      <c r="TTB1" s="286"/>
      <c r="TTC1" s="286"/>
      <c r="TTD1" s="286"/>
      <c r="TTE1" s="286"/>
      <c r="TTF1" s="286"/>
      <c r="TTG1" s="286"/>
      <c r="TTH1" s="286"/>
      <c r="TTI1" s="286"/>
      <c r="TTJ1" s="286"/>
      <c r="TTK1" s="286"/>
      <c r="TTL1" s="286"/>
      <c r="TTM1" s="286"/>
      <c r="TTN1" s="286"/>
      <c r="TTO1" s="286"/>
      <c r="TTP1" s="286"/>
      <c r="TTQ1" s="286"/>
      <c r="TTR1" s="287"/>
      <c r="TTS1" s="286"/>
      <c r="TTT1" s="286"/>
      <c r="TTU1" s="286"/>
      <c r="TTV1" s="286"/>
      <c r="TTW1" s="286"/>
      <c r="TTX1" s="288"/>
      <c r="TTY1" s="288"/>
      <c r="TTZ1" s="289"/>
      <c r="TUA1" s="289"/>
      <c r="TUB1" s="289"/>
      <c r="TUC1" s="289"/>
      <c r="TUD1" s="289"/>
      <c r="TUE1" s="289"/>
      <c r="TUF1" s="289"/>
      <c r="TUG1" s="286"/>
      <c r="TUH1" s="286"/>
      <c r="TUI1" s="286"/>
      <c r="TUJ1" s="286"/>
      <c r="TUK1" s="286"/>
      <c r="TUL1" s="286"/>
      <c r="TUM1" s="286"/>
      <c r="TUN1" s="286"/>
      <c r="TUO1" s="286"/>
      <c r="TUP1" s="286"/>
      <c r="TUQ1" s="286"/>
      <c r="TUR1" s="286"/>
      <c r="TUS1" s="286"/>
      <c r="TUT1" s="286"/>
      <c r="TUU1" s="286"/>
      <c r="TUV1" s="286"/>
      <c r="TUW1" s="286"/>
      <c r="TUX1" s="286"/>
      <c r="TUY1" s="286"/>
      <c r="TUZ1" s="287"/>
      <c r="TVA1" s="286"/>
      <c r="TVB1" s="286"/>
      <c r="TVC1" s="286"/>
      <c r="TVD1" s="286"/>
      <c r="TVE1" s="286"/>
      <c r="TVF1" s="288"/>
      <c r="TVG1" s="288"/>
      <c r="TVH1" s="289"/>
      <c r="TVI1" s="289"/>
      <c r="TVJ1" s="289"/>
      <c r="TVK1" s="289"/>
      <c r="TVL1" s="289"/>
      <c r="TVM1" s="289"/>
      <c r="TVN1" s="289"/>
      <c r="TVO1" s="286"/>
      <c r="TVP1" s="286"/>
      <c r="TVQ1" s="286"/>
      <c r="TVR1" s="286"/>
      <c r="TVS1" s="286"/>
      <c r="TVT1" s="286"/>
      <c r="TVU1" s="286"/>
      <c r="TVV1" s="286"/>
      <c r="TVW1" s="286"/>
      <c r="TVX1" s="286"/>
      <c r="TVY1" s="286"/>
      <c r="TVZ1" s="286"/>
      <c r="TWA1" s="286"/>
      <c r="TWB1" s="286"/>
      <c r="TWC1" s="286"/>
      <c r="TWD1" s="286"/>
      <c r="TWE1" s="286"/>
      <c r="TWF1" s="286"/>
      <c r="TWG1" s="286"/>
      <c r="TWH1" s="287"/>
      <c r="TWI1" s="286"/>
      <c r="TWJ1" s="286"/>
      <c r="TWK1" s="286"/>
      <c r="TWL1" s="286"/>
      <c r="TWM1" s="286"/>
      <c r="TWN1" s="288"/>
      <c r="TWO1" s="288"/>
      <c r="TWP1" s="289"/>
      <c r="TWQ1" s="289"/>
      <c r="TWR1" s="289"/>
      <c r="TWS1" s="289"/>
      <c r="TWT1" s="289"/>
      <c r="TWU1" s="289"/>
      <c r="TWV1" s="289"/>
      <c r="TWW1" s="286"/>
      <c r="TWX1" s="286"/>
      <c r="TWY1" s="286"/>
      <c r="TWZ1" s="286"/>
      <c r="TXA1" s="286"/>
      <c r="TXB1" s="286"/>
      <c r="TXC1" s="286"/>
      <c r="TXD1" s="286"/>
      <c r="TXE1" s="286"/>
      <c r="TXF1" s="286"/>
      <c r="TXG1" s="286"/>
      <c r="TXH1" s="286"/>
      <c r="TXI1" s="286"/>
      <c r="TXJ1" s="286"/>
      <c r="TXK1" s="286"/>
      <c r="TXL1" s="286"/>
      <c r="TXM1" s="286"/>
      <c r="TXN1" s="286"/>
      <c r="TXO1" s="286"/>
      <c r="TXP1" s="287"/>
      <c r="TXQ1" s="286"/>
      <c r="TXR1" s="286"/>
      <c r="TXS1" s="286"/>
      <c r="TXT1" s="286"/>
      <c r="TXU1" s="286"/>
      <c r="TXV1" s="288"/>
      <c r="TXW1" s="288"/>
      <c r="TXX1" s="289"/>
      <c r="TXY1" s="289"/>
      <c r="TXZ1" s="289"/>
      <c r="TYA1" s="289"/>
      <c r="TYB1" s="289"/>
      <c r="TYC1" s="289"/>
      <c r="TYD1" s="289"/>
      <c r="TYE1" s="286"/>
      <c r="TYF1" s="286"/>
      <c r="TYG1" s="286"/>
      <c r="TYH1" s="286"/>
      <c r="TYI1" s="286"/>
      <c r="TYJ1" s="286"/>
      <c r="TYK1" s="286"/>
      <c r="TYL1" s="286"/>
      <c r="TYM1" s="286"/>
      <c r="TYN1" s="286"/>
      <c r="TYO1" s="286"/>
      <c r="TYP1" s="286"/>
      <c r="TYQ1" s="286"/>
      <c r="TYR1" s="286"/>
      <c r="TYS1" s="286"/>
      <c r="TYT1" s="286"/>
      <c r="TYU1" s="286"/>
      <c r="TYV1" s="286"/>
      <c r="TYW1" s="286"/>
      <c r="TYX1" s="287"/>
      <c r="TYY1" s="286"/>
      <c r="TYZ1" s="286"/>
      <c r="TZA1" s="286"/>
      <c r="TZB1" s="286"/>
      <c r="TZC1" s="286"/>
      <c r="TZD1" s="288"/>
      <c r="TZE1" s="288"/>
      <c r="TZF1" s="289"/>
      <c r="TZG1" s="289"/>
      <c r="TZH1" s="289"/>
      <c r="TZI1" s="289"/>
      <c r="TZJ1" s="289"/>
      <c r="TZK1" s="289"/>
      <c r="TZL1" s="289"/>
      <c r="TZM1" s="286"/>
      <c r="TZN1" s="286"/>
      <c r="TZO1" s="286"/>
      <c r="TZP1" s="286"/>
      <c r="TZQ1" s="286"/>
      <c r="TZR1" s="286"/>
      <c r="TZS1" s="286"/>
      <c r="TZT1" s="286"/>
      <c r="TZU1" s="286"/>
      <c r="TZV1" s="286"/>
      <c r="TZW1" s="286"/>
      <c r="TZX1" s="286"/>
      <c r="TZY1" s="286"/>
      <c r="TZZ1" s="286"/>
      <c r="UAA1" s="286"/>
      <c r="UAB1" s="286"/>
      <c r="UAC1" s="286"/>
      <c r="UAD1" s="286"/>
      <c r="UAE1" s="286"/>
      <c r="UAF1" s="287"/>
      <c r="UAG1" s="286"/>
      <c r="UAH1" s="286"/>
      <c r="UAI1" s="286"/>
      <c r="UAJ1" s="286"/>
      <c r="UAK1" s="286"/>
      <c r="UAL1" s="288"/>
      <c r="UAM1" s="288"/>
      <c r="UAN1" s="289"/>
      <c r="UAO1" s="289"/>
      <c r="UAP1" s="289"/>
      <c r="UAQ1" s="289"/>
      <c r="UAR1" s="289"/>
      <c r="UAS1" s="289"/>
      <c r="UAT1" s="289"/>
      <c r="UAU1" s="286"/>
      <c r="UAV1" s="286"/>
      <c r="UAW1" s="286"/>
      <c r="UAX1" s="286"/>
      <c r="UAY1" s="286"/>
      <c r="UAZ1" s="286"/>
      <c r="UBA1" s="286"/>
      <c r="UBB1" s="286"/>
      <c r="UBC1" s="286"/>
      <c r="UBD1" s="286"/>
      <c r="UBE1" s="286"/>
      <c r="UBF1" s="286"/>
      <c r="UBG1" s="286"/>
      <c r="UBH1" s="286"/>
      <c r="UBI1" s="286"/>
      <c r="UBJ1" s="286"/>
      <c r="UBK1" s="286"/>
      <c r="UBL1" s="286"/>
      <c r="UBM1" s="286"/>
      <c r="UBN1" s="287"/>
      <c r="UBO1" s="286"/>
      <c r="UBP1" s="286"/>
      <c r="UBQ1" s="286"/>
      <c r="UBR1" s="286"/>
      <c r="UBS1" s="286"/>
      <c r="UBT1" s="288"/>
      <c r="UBU1" s="288"/>
      <c r="UBV1" s="289"/>
      <c r="UBW1" s="289"/>
      <c r="UBX1" s="289"/>
      <c r="UBY1" s="289"/>
      <c r="UBZ1" s="289"/>
      <c r="UCA1" s="289"/>
      <c r="UCB1" s="289"/>
      <c r="UCC1" s="286"/>
      <c r="UCD1" s="286"/>
      <c r="UCE1" s="286"/>
      <c r="UCF1" s="286"/>
      <c r="UCG1" s="286"/>
      <c r="UCH1" s="286"/>
      <c r="UCI1" s="286"/>
      <c r="UCJ1" s="286"/>
      <c r="UCK1" s="286"/>
      <c r="UCL1" s="286"/>
      <c r="UCM1" s="286"/>
      <c r="UCN1" s="286"/>
      <c r="UCO1" s="286"/>
      <c r="UCP1" s="286"/>
      <c r="UCQ1" s="286"/>
      <c r="UCR1" s="286"/>
      <c r="UCS1" s="286"/>
      <c r="UCT1" s="286"/>
      <c r="UCU1" s="286"/>
      <c r="UCV1" s="287"/>
      <c r="UCW1" s="286"/>
      <c r="UCX1" s="286"/>
      <c r="UCY1" s="286"/>
      <c r="UCZ1" s="286"/>
      <c r="UDA1" s="286"/>
      <c r="UDB1" s="288"/>
      <c r="UDC1" s="288"/>
      <c r="UDD1" s="289"/>
      <c r="UDE1" s="289"/>
      <c r="UDF1" s="289"/>
      <c r="UDG1" s="289"/>
      <c r="UDH1" s="289"/>
      <c r="UDI1" s="289"/>
      <c r="UDJ1" s="289"/>
      <c r="UDK1" s="286"/>
      <c r="UDL1" s="286"/>
      <c r="UDM1" s="286"/>
      <c r="UDN1" s="286"/>
      <c r="UDO1" s="286"/>
      <c r="UDP1" s="286"/>
      <c r="UDQ1" s="286"/>
      <c r="UDR1" s="286"/>
      <c r="UDS1" s="286"/>
      <c r="UDT1" s="286"/>
      <c r="UDU1" s="286"/>
      <c r="UDV1" s="286"/>
      <c r="UDW1" s="286"/>
      <c r="UDX1" s="286"/>
      <c r="UDY1" s="286"/>
      <c r="UDZ1" s="286"/>
      <c r="UEA1" s="286"/>
      <c r="UEB1" s="286"/>
      <c r="UEC1" s="286"/>
      <c r="UED1" s="287"/>
      <c r="UEE1" s="286"/>
      <c r="UEF1" s="286"/>
      <c r="UEG1" s="286"/>
      <c r="UEH1" s="286"/>
      <c r="UEI1" s="286"/>
      <c r="UEJ1" s="288"/>
      <c r="UEK1" s="288"/>
      <c r="UEL1" s="289"/>
      <c r="UEM1" s="289"/>
      <c r="UEN1" s="289"/>
      <c r="UEO1" s="289"/>
      <c r="UEP1" s="289"/>
      <c r="UEQ1" s="289"/>
      <c r="UER1" s="289"/>
      <c r="UES1" s="286"/>
      <c r="UET1" s="286"/>
      <c r="UEU1" s="286"/>
      <c r="UEV1" s="286"/>
      <c r="UEW1" s="286"/>
      <c r="UEX1" s="286"/>
      <c r="UEY1" s="286"/>
      <c r="UEZ1" s="286"/>
      <c r="UFA1" s="286"/>
      <c r="UFB1" s="286"/>
      <c r="UFC1" s="286"/>
      <c r="UFD1" s="286"/>
      <c r="UFE1" s="286"/>
      <c r="UFF1" s="286"/>
      <c r="UFG1" s="286"/>
      <c r="UFH1" s="286"/>
      <c r="UFI1" s="286"/>
      <c r="UFJ1" s="286"/>
      <c r="UFK1" s="286"/>
      <c r="UFL1" s="287"/>
      <c r="UFM1" s="286"/>
      <c r="UFN1" s="286"/>
      <c r="UFO1" s="286"/>
      <c r="UFP1" s="286"/>
      <c r="UFQ1" s="286"/>
      <c r="UFR1" s="288"/>
      <c r="UFS1" s="288"/>
      <c r="UFT1" s="289"/>
      <c r="UFU1" s="289"/>
      <c r="UFV1" s="289"/>
      <c r="UFW1" s="289"/>
      <c r="UFX1" s="289"/>
      <c r="UFY1" s="289"/>
      <c r="UFZ1" s="289"/>
      <c r="UGA1" s="286"/>
      <c r="UGB1" s="286"/>
      <c r="UGC1" s="286"/>
      <c r="UGD1" s="286"/>
      <c r="UGE1" s="286"/>
      <c r="UGF1" s="286"/>
      <c r="UGG1" s="286"/>
      <c r="UGH1" s="286"/>
      <c r="UGI1" s="286"/>
      <c r="UGJ1" s="286"/>
      <c r="UGK1" s="286"/>
      <c r="UGL1" s="286"/>
      <c r="UGM1" s="286"/>
      <c r="UGN1" s="286"/>
      <c r="UGO1" s="286"/>
      <c r="UGP1" s="286"/>
      <c r="UGQ1" s="286"/>
      <c r="UGR1" s="286"/>
      <c r="UGS1" s="286"/>
      <c r="UGT1" s="287"/>
      <c r="UGU1" s="286"/>
      <c r="UGV1" s="286"/>
      <c r="UGW1" s="286"/>
      <c r="UGX1" s="286"/>
      <c r="UGY1" s="286"/>
      <c r="UGZ1" s="288"/>
      <c r="UHA1" s="288"/>
      <c r="UHB1" s="289"/>
      <c r="UHC1" s="289"/>
      <c r="UHD1" s="289"/>
      <c r="UHE1" s="289"/>
      <c r="UHF1" s="289"/>
      <c r="UHG1" s="289"/>
      <c r="UHH1" s="289"/>
      <c r="UHI1" s="286"/>
      <c r="UHJ1" s="286"/>
      <c r="UHK1" s="286"/>
      <c r="UHL1" s="286"/>
      <c r="UHM1" s="286"/>
      <c r="UHN1" s="286"/>
      <c r="UHO1" s="286"/>
      <c r="UHP1" s="286"/>
      <c r="UHQ1" s="286"/>
      <c r="UHR1" s="286"/>
      <c r="UHS1" s="286"/>
      <c r="UHT1" s="286"/>
      <c r="UHU1" s="286"/>
      <c r="UHV1" s="286"/>
      <c r="UHW1" s="286"/>
      <c r="UHX1" s="286"/>
      <c r="UHY1" s="286"/>
      <c r="UHZ1" s="286"/>
      <c r="UIA1" s="286"/>
      <c r="UIB1" s="287"/>
      <c r="UIC1" s="286"/>
      <c r="UID1" s="286"/>
      <c r="UIE1" s="286"/>
      <c r="UIF1" s="286"/>
      <c r="UIG1" s="286"/>
      <c r="UIH1" s="288"/>
      <c r="UII1" s="288"/>
      <c r="UIJ1" s="289"/>
      <c r="UIK1" s="289"/>
      <c r="UIL1" s="289"/>
      <c r="UIM1" s="289"/>
      <c r="UIN1" s="289"/>
      <c r="UIO1" s="289"/>
      <c r="UIP1" s="289"/>
      <c r="UIQ1" s="286"/>
      <c r="UIR1" s="286"/>
      <c r="UIS1" s="286"/>
      <c r="UIT1" s="286"/>
      <c r="UIU1" s="286"/>
      <c r="UIV1" s="286"/>
      <c r="UIW1" s="286"/>
      <c r="UIX1" s="286"/>
      <c r="UIY1" s="286"/>
      <c r="UIZ1" s="286"/>
      <c r="UJA1" s="286"/>
      <c r="UJB1" s="286"/>
      <c r="UJC1" s="286"/>
      <c r="UJD1" s="286"/>
      <c r="UJE1" s="286"/>
      <c r="UJF1" s="286"/>
      <c r="UJG1" s="286"/>
      <c r="UJH1" s="286"/>
      <c r="UJI1" s="286"/>
      <c r="UJJ1" s="287"/>
      <c r="UJK1" s="286"/>
      <c r="UJL1" s="286"/>
      <c r="UJM1" s="286"/>
      <c r="UJN1" s="286"/>
      <c r="UJO1" s="286"/>
      <c r="UJP1" s="288"/>
      <c r="UJQ1" s="288"/>
      <c r="UJR1" s="289"/>
      <c r="UJS1" s="289"/>
      <c r="UJT1" s="289"/>
      <c r="UJU1" s="289"/>
      <c r="UJV1" s="289"/>
      <c r="UJW1" s="289"/>
      <c r="UJX1" s="289"/>
      <c r="UJY1" s="286"/>
      <c r="UJZ1" s="286"/>
      <c r="UKA1" s="286"/>
      <c r="UKB1" s="286"/>
      <c r="UKC1" s="286"/>
      <c r="UKD1" s="286"/>
      <c r="UKE1" s="286"/>
      <c r="UKF1" s="286"/>
      <c r="UKG1" s="286"/>
      <c r="UKH1" s="286"/>
      <c r="UKI1" s="286"/>
      <c r="UKJ1" s="286"/>
      <c r="UKK1" s="286"/>
      <c r="UKL1" s="286"/>
      <c r="UKM1" s="286"/>
      <c r="UKN1" s="286"/>
      <c r="UKO1" s="286"/>
      <c r="UKP1" s="286"/>
      <c r="UKQ1" s="286"/>
      <c r="UKR1" s="287"/>
      <c r="UKS1" s="286"/>
      <c r="UKT1" s="286"/>
      <c r="UKU1" s="286"/>
      <c r="UKV1" s="286"/>
      <c r="UKW1" s="286"/>
      <c r="UKX1" s="288"/>
      <c r="UKY1" s="288"/>
      <c r="UKZ1" s="289"/>
      <c r="ULA1" s="289"/>
      <c r="ULB1" s="289"/>
      <c r="ULC1" s="289"/>
      <c r="ULD1" s="289"/>
      <c r="ULE1" s="289"/>
      <c r="ULF1" s="289"/>
      <c r="ULG1" s="286"/>
      <c r="ULH1" s="286"/>
      <c r="ULI1" s="286"/>
      <c r="ULJ1" s="286"/>
      <c r="ULK1" s="286"/>
      <c r="ULL1" s="286"/>
      <c r="ULM1" s="286"/>
      <c r="ULN1" s="286"/>
      <c r="ULO1" s="286"/>
      <c r="ULP1" s="286"/>
      <c r="ULQ1" s="286"/>
      <c r="ULR1" s="286"/>
      <c r="ULS1" s="286"/>
      <c r="ULT1" s="286"/>
      <c r="ULU1" s="286"/>
      <c r="ULV1" s="286"/>
      <c r="ULW1" s="286"/>
      <c r="ULX1" s="286"/>
      <c r="ULY1" s="286"/>
      <c r="ULZ1" s="287"/>
      <c r="UMA1" s="286"/>
      <c r="UMB1" s="286"/>
      <c r="UMC1" s="286"/>
      <c r="UMD1" s="286"/>
      <c r="UME1" s="286"/>
      <c r="UMF1" s="288"/>
      <c r="UMG1" s="288"/>
      <c r="UMH1" s="289"/>
      <c r="UMI1" s="289"/>
      <c r="UMJ1" s="289"/>
      <c r="UMK1" s="289"/>
      <c r="UML1" s="289"/>
      <c r="UMM1" s="289"/>
      <c r="UMN1" s="289"/>
      <c r="UMO1" s="286"/>
      <c r="UMP1" s="286"/>
      <c r="UMQ1" s="286"/>
      <c r="UMR1" s="286"/>
      <c r="UMS1" s="286"/>
      <c r="UMT1" s="286"/>
      <c r="UMU1" s="286"/>
      <c r="UMV1" s="286"/>
      <c r="UMW1" s="286"/>
      <c r="UMX1" s="286"/>
      <c r="UMY1" s="286"/>
      <c r="UMZ1" s="286"/>
      <c r="UNA1" s="286"/>
      <c r="UNB1" s="286"/>
      <c r="UNC1" s="286"/>
      <c r="UND1" s="286"/>
      <c r="UNE1" s="286"/>
      <c r="UNF1" s="286"/>
      <c r="UNG1" s="286"/>
      <c r="UNH1" s="287"/>
      <c r="UNI1" s="286"/>
      <c r="UNJ1" s="286"/>
      <c r="UNK1" s="286"/>
      <c r="UNL1" s="286"/>
      <c r="UNM1" s="286"/>
      <c r="UNN1" s="288"/>
      <c r="UNO1" s="288"/>
      <c r="UNP1" s="289"/>
      <c r="UNQ1" s="289"/>
      <c r="UNR1" s="289"/>
      <c r="UNS1" s="289"/>
      <c r="UNT1" s="289"/>
      <c r="UNU1" s="289"/>
      <c r="UNV1" s="289"/>
      <c r="UNW1" s="286"/>
      <c r="UNX1" s="286"/>
      <c r="UNY1" s="286"/>
      <c r="UNZ1" s="286"/>
      <c r="UOA1" s="286"/>
      <c r="UOB1" s="286"/>
      <c r="UOC1" s="286"/>
      <c r="UOD1" s="286"/>
      <c r="UOE1" s="286"/>
      <c r="UOF1" s="286"/>
      <c r="UOG1" s="286"/>
      <c r="UOH1" s="286"/>
      <c r="UOI1" s="286"/>
      <c r="UOJ1" s="286"/>
      <c r="UOK1" s="286"/>
      <c r="UOL1" s="286"/>
      <c r="UOM1" s="286"/>
      <c r="UON1" s="286"/>
      <c r="UOO1" s="286"/>
      <c r="UOP1" s="287"/>
      <c r="UOQ1" s="286"/>
      <c r="UOR1" s="286"/>
      <c r="UOS1" s="286"/>
      <c r="UOT1" s="286"/>
      <c r="UOU1" s="286"/>
      <c r="UOV1" s="288"/>
      <c r="UOW1" s="288"/>
      <c r="UOX1" s="289"/>
      <c r="UOY1" s="289"/>
      <c r="UOZ1" s="289"/>
      <c r="UPA1" s="289"/>
      <c r="UPB1" s="289"/>
      <c r="UPC1" s="289"/>
      <c r="UPD1" s="289"/>
      <c r="UPE1" s="286"/>
      <c r="UPF1" s="286"/>
      <c r="UPG1" s="286"/>
      <c r="UPH1" s="286"/>
      <c r="UPI1" s="286"/>
      <c r="UPJ1" s="286"/>
      <c r="UPK1" s="286"/>
      <c r="UPL1" s="286"/>
      <c r="UPM1" s="286"/>
      <c r="UPN1" s="286"/>
      <c r="UPO1" s="286"/>
      <c r="UPP1" s="286"/>
      <c r="UPQ1" s="286"/>
      <c r="UPR1" s="286"/>
      <c r="UPS1" s="286"/>
      <c r="UPT1" s="286"/>
      <c r="UPU1" s="286"/>
      <c r="UPV1" s="286"/>
      <c r="UPW1" s="286"/>
      <c r="UPX1" s="287"/>
      <c r="UPY1" s="286"/>
      <c r="UPZ1" s="286"/>
      <c r="UQA1" s="286"/>
      <c r="UQB1" s="286"/>
      <c r="UQC1" s="286"/>
      <c r="UQD1" s="288"/>
      <c r="UQE1" s="288"/>
      <c r="UQF1" s="289"/>
      <c r="UQG1" s="289"/>
      <c r="UQH1" s="289"/>
      <c r="UQI1" s="289"/>
      <c r="UQJ1" s="289"/>
      <c r="UQK1" s="289"/>
      <c r="UQL1" s="289"/>
      <c r="UQM1" s="286"/>
      <c r="UQN1" s="286"/>
      <c r="UQO1" s="286"/>
      <c r="UQP1" s="286"/>
      <c r="UQQ1" s="286"/>
      <c r="UQR1" s="286"/>
      <c r="UQS1" s="286"/>
      <c r="UQT1" s="286"/>
      <c r="UQU1" s="286"/>
      <c r="UQV1" s="286"/>
      <c r="UQW1" s="286"/>
      <c r="UQX1" s="286"/>
      <c r="UQY1" s="286"/>
      <c r="UQZ1" s="286"/>
      <c r="URA1" s="286"/>
      <c r="URB1" s="286"/>
      <c r="URC1" s="286"/>
      <c r="URD1" s="286"/>
      <c r="URE1" s="286"/>
      <c r="URF1" s="287"/>
      <c r="URG1" s="286"/>
      <c r="URH1" s="286"/>
      <c r="URI1" s="286"/>
      <c r="URJ1" s="286"/>
      <c r="URK1" s="286"/>
      <c r="URL1" s="288"/>
      <c r="URM1" s="288"/>
      <c r="URN1" s="289"/>
      <c r="URO1" s="289"/>
      <c r="URP1" s="289"/>
      <c r="URQ1" s="289"/>
      <c r="URR1" s="289"/>
      <c r="URS1" s="289"/>
      <c r="URT1" s="289"/>
      <c r="URU1" s="286"/>
      <c r="URV1" s="286"/>
      <c r="URW1" s="286"/>
      <c r="URX1" s="286"/>
      <c r="URY1" s="286"/>
      <c r="URZ1" s="286"/>
      <c r="USA1" s="286"/>
      <c r="USB1" s="286"/>
      <c r="USC1" s="286"/>
      <c r="USD1" s="286"/>
      <c r="USE1" s="286"/>
      <c r="USF1" s="286"/>
      <c r="USG1" s="286"/>
      <c r="USH1" s="286"/>
      <c r="USI1" s="286"/>
      <c r="USJ1" s="286"/>
      <c r="USK1" s="286"/>
      <c r="USL1" s="286"/>
      <c r="USM1" s="286"/>
      <c r="USN1" s="287"/>
      <c r="USO1" s="286"/>
      <c r="USP1" s="286"/>
      <c r="USQ1" s="286"/>
      <c r="USR1" s="286"/>
      <c r="USS1" s="286"/>
      <c r="UST1" s="288"/>
      <c r="USU1" s="288"/>
      <c r="USV1" s="289"/>
      <c r="USW1" s="289"/>
      <c r="USX1" s="289"/>
      <c r="USY1" s="289"/>
      <c r="USZ1" s="289"/>
      <c r="UTA1" s="289"/>
      <c r="UTB1" s="289"/>
      <c r="UTC1" s="286"/>
      <c r="UTD1" s="286"/>
      <c r="UTE1" s="286"/>
      <c r="UTF1" s="286"/>
      <c r="UTG1" s="286"/>
      <c r="UTH1" s="286"/>
      <c r="UTI1" s="286"/>
      <c r="UTJ1" s="286"/>
      <c r="UTK1" s="286"/>
      <c r="UTL1" s="286"/>
      <c r="UTM1" s="286"/>
      <c r="UTN1" s="286"/>
      <c r="UTO1" s="286"/>
      <c r="UTP1" s="286"/>
      <c r="UTQ1" s="286"/>
      <c r="UTR1" s="286"/>
      <c r="UTS1" s="286"/>
      <c r="UTT1" s="286"/>
      <c r="UTU1" s="286"/>
      <c r="UTV1" s="287"/>
      <c r="UTW1" s="286"/>
      <c r="UTX1" s="286"/>
      <c r="UTY1" s="286"/>
      <c r="UTZ1" s="286"/>
      <c r="UUA1" s="286"/>
      <c r="UUB1" s="288"/>
      <c r="UUC1" s="288"/>
      <c r="UUD1" s="289"/>
      <c r="UUE1" s="289"/>
      <c r="UUF1" s="289"/>
      <c r="UUG1" s="289"/>
      <c r="UUH1" s="289"/>
      <c r="UUI1" s="289"/>
      <c r="UUJ1" s="289"/>
      <c r="UUK1" s="286"/>
      <c r="UUL1" s="286"/>
      <c r="UUM1" s="286"/>
      <c r="UUN1" s="286"/>
      <c r="UUO1" s="286"/>
      <c r="UUP1" s="286"/>
      <c r="UUQ1" s="286"/>
      <c r="UUR1" s="286"/>
      <c r="UUS1" s="286"/>
      <c r="UUT1" s="286"/>
      <c r="UUU1" s="286"/>
      <c r="UUV1" s="286"/>
      <c r="UUW1" s="286"/>
      <c r="UUX1" s="286"/>
      <c r="UUY1" s="286"/>
      <c r="UUZ1" s="286"/>
      <c r="UVA1" s="286"/>
      <c r="UVB1" s="286"/>
      <c r="UVC1" s="286"/>
      <c r="UVD1" s="287"/>
      <c r="UVE1" s="286"/>
      <c r="UVF1" s="286"/>
      <c r="UVG1" s="286"/>
      <c r="UVH1" s="286"/>
      <c r="UVI1" s="286"/>
      <c r="UVJ1" s="288"/>
      <c r="UVK1" s="288"/>
      <c r="UVL1" s="289"/>
      <c r="UVM1" s="289"/>
      <c r="UVN1" s="289"/>
      <c r="UVO1" s="289"/>
      <c r="UVP1" s="289"/>
      <c r="UVQ1" s="289"/>
      <c r="UVR1" s="289"/>
      <c r="UVS1" s="286"/>
      <c r="UVT1" s="286"/>
      <c r="UVU1" s="286"/>
      <c r="UVV1" s="286"/>
      <c r="UVW1" s="286"/>
      <c r="UVX1" s="286"/>
      <c r="UVY1" s="286"/>
      <c r="UVZ1" s="286"/>
      <c r="UWA1" s="286"/>
      <c r="UWB1" s="286"/>
      <c r="UWC1" s="286"/>
      <c r="UWD1" s="286"/>
      <c r="UWE1" s="286"/>
      <c r="UWF1" s="286"/>
      <c r="UWG1" s="286"/>
      <c r="UWH1" s="286"/>
      <c r="UWI1" s="286"/>
      <c r="UWJ1" s="286"/>
      <c r="UWK1" s="286"/>
      <c r="UWL1" s="287"/>
      <c r="UWM1" s="286"/>
      <c r="UWN1" s="286"/>
      <c r="UWO1" s="286"/>
      <c r="UWP1" s="286"/>
      <c r="UWQ1" s="286"/>
      <c r="UWR1" s="288"/>
      <c r="UWS1" s="288"/>
      <c r="UWT1" s="289"/>
      <c r="UWU1" s="289"/>
      <c r="UWV1" s="289"/>
      <c r="UWW1" s="289"/>
      <c r="UWX1" s="289"/>
      <c r="UWY1" s="289"/>
      <c r="UWZ1" s="289"/>
      <c r="UXA1" s="286"/>
      <c r="UXB1" s="286"/>
      <c r="UXC1" s="286"/>
      <c r="UXD1" s="286"/>
      <c r="UXE1" s="286"/>
      <c r="UXF1" s="286"/>
      <c r="UXG1" s="286"/>
      <c r="UXH1" s="286"/>
      <c r="UXI1" s="286"/>
      <c r="UXJ1" s="286"/>
      <c r="UXK1" s="286"/>
      <c r="UXL1" s="286"/>
      <c r="UXM1" s="286"/>
      <c r="UXN1" s="286"/>
      <c r="UXO1" s="286"/>
      <c r="UXP1" s="286"/>
      <c r="UXQ1" s="286"/>
      <c r="UXR1" s="286"/>
      <c r="UXS1" s="286"/>
      <c r="UXT1" s="287"/>
      <c r="UXU1" s="286"/>
      <c r="UXV1" s="286"/>
      <c r="UXW1" s="286"/>
      <c r="UXX1" s="286"/>
      <c r="UXY1" s="286"/>
      <c r="UXZ1" s="288"/>
      <c r="UYA1" s="288"/>
      <c r="UYB1" s="289"/>
      <c r="UYC1" s="289"/>
      <c r="UYD1" s="289"/>
      <c r="UYE1" s="289"/>
      <c r="UYF1" s="289"/>
      <c r="UYG1" s="289"/>
      <c r="UYH1" s="289"/>
      <c r="UYI1" s="286"/>
      <c r="UYJ1" s="286"/>
      <c r="UYK1" s="286"/>
      <c r="UYL1" s="286"/>
      <c r="UYM1" s="286"/>
      <c r="UYN1" s="286"/>
      <c r="UYO1" s="286"/>
      <c r="UYP1" s="286"/>
      <c r="UYQ1" s="286"/>
      <c r="UYR1" s="286"/>
      <c r="UYS1" s="286"/>
      <c r="UYT1" s="286"/>
      <c r="UYU1" s="286"/>
      <c r="UYV1" s="286"/>
      <c r="UYW1" s="286"/>
      <c r="UYX1" s="286"/>
      <c r="UYY1" s="286"/>
      <c r="UYZ1" s="286"/>
      <c r="UZA1" s="286"/>
      <c r="UZB1" s="287"/>
      <c r="UZC1" s="286"/>
      <c r="UZD1" s="286"/>
      <c r="UZE1" s="286"/>
      <c r="UZF1" s="286"/>
      <c r="UZG1" s="286"/>
      <c r="UZH1" s="288"/>
      <c r="UZI1" s="288"/>
      <c r="UZJ1" s="289"/>
      <c r="UZK1" s="289"/>
      <c r="UZL1" s="289"/>
      <c r="UZM1" s="289"/>
      <c r="UZN1" s="289"/>
      <c r="UZO1" s="289"/>
      <c r="UZP1" s="289"/>
      <c r="UZQ1" s="286"/>
      <c r="UZR1" s="286"/>
      <c r="UZS1" s="286"/>
      <c r="UZT1" s="286"/>
      <c r="UZU1" s="286"/>
      <c r="UZV1" s="286"/>
      <c r="UZW1" s="286"/>
      <c r="UZX1" s="286"/>
      <c r="UZY1" s="286"/>
      <c r="UZZ1" s="286"/>
      <c r="VAA1" s="286"/>
      <c r="VAB1" s="286"/>
      <c r="VAC1" s="286"/>
      <c r="VAD1" s="286"/>
      <c r="VAE1" s="286"/>
      <c r="VAF1" s="286"/>
      <c r="VAG1" s="286"/>
      <c r="VAH1" s="286"/>
      <c r="VAI1" s="286"/>
      <c r="VAJ1" s="287"/>
      <c r="VAK1" s="286"/>
      <c r="VAL1" s="286"/>
      <c r="VAM1" s="286"/>
      <c r="VAN1" s="286"/>
      <c r="VAO1" s="286"/>
      <c r="VAP1" s="288"/>
      <c r="VAQ1" s="288"/>
      <c r="VAR1" s="289"/>
      <c r="VAS1" s="289"/>
      <c r="VAT1" s="289"/>
      <c r="VAU1" s="289"/>
      <c r="VAV1" s="289"/>
      <c r="VAW1" s="289"/>
      <c r="VAX1" s="289"/>
      <c r="VAY1" s="286"/>
      <c r="VAZ1" s="286"/>
      <c r="VBA1" s="286"/>
      <c r="VBB1" s="286"/>
      <c r="VBC1" s="286"/>
      <c r="VBD1" s="286"/>
      <c r="VBE1" s="286"/>
      <c r="VBF1" s="286"/>
      <c r="VBG1" s="286"/>
      <c r="VBH1" s="286"/>
      <c r="VBI1" s="286"/>
      <c r="VBJ1" s="286"/>
      <c r="VBK1" s="286"/>
      <c r="VBL1" s="286"/>
      <c r="VBM1" s="286"/>
      <c r="VBN1" s="286"/>
      <c r="VBO1" s="286"/>
      <c r="VBP1" s="286"/>
      <c r="VBQ1" s="286"/>
      <c r="VBR1" s="287"/>
      <c r="VBS1" s="286"/>
      <c r="VBT1" s="286"/>
      <c r="VBU1" s="286"/>
      <c r="VBV1" s="286"/>
      <c r="VBW1" s="286"/>
      <c r="VBX1" s="288"/>
      <c r="VBY1" s="288"/>
      <c r="VBZ1" s="289"/>
      <c r="VCA1" s="289"/>
      <c r="VCB1" s="289"/>
      <c r="VCC1" s="289"/>
      <c r="VCD1" s="289"/>
      <c r="VCE1" s="289"/>
      <c r="VCF1" s="289"/>
      <c r="VCG1" s="286"/>
      <c r="VCH1" s="286"/>
      <c r="VCI1" s="286"/>
      <c r="VCJ1" s="286"/>
      <c r="VCK1" s="286"/>
      <c r="VCL1" s="286"/>
      <c r="VCM1" s="286"/>
      <c r="VCN1" s="286"/>
      <c r="VCO1" s="286"/>
      <c r="VCP1" s="286"/>
      <c r="VCQ1" s="286"/>
      <c r="VCR1" s="286"/>
      <c r="VCS1" s="286"/>
      <c r="VCT1" s="286"/>
      <c r="VCU1" s="286"/>
      <c r="VCV1" s="286"/>
      <c r="VCW1" s="286"/>
      <c r="VCX1" s="286"/>
      <c r="VCY1" s="286"/>
      <c r="VCZ1" s="287"/>
      <c r="VDA1" s="286"/>
      <c r="VDB1" s="286"/>
      <c r="VDC1" s="286"/>
      <c r="VDD1" s="286"/>
      <c r="VDE1" s="286"/>
      <c r="VDF1" s="288"/>
      <c r="VDG1" s="288"/>
      <c r="VDH1" s="289"/>
      <c r="VDI1" s="289"/>
      <c r="VDJ1" s="289"/>
      <c r="VDK1" s="289"/>
      <c r="VDL1" s="289"/>
      <c r="VDM1" s="289"/>
      <c r="VDN1" s="289"/>
      <c r="VDO1" s="286"/>
      <c r="VDP1" s="286"/>
      <c r="VDQ1" s="286"/>
      <c r="VDR1" s="286"/>
      <c r="VDS1" s="286"/>
      <c r="VDT1" s="286"/>
      <c r="VDU1" s="286"/>
      <c r="VDV1" s="286"/>
      <c r="VDW1" s="286"/>
      <c r="VDX1" s="286"/>
      <c r="VDY1" s="286"/>
      <c r="VDZ1" s="286"/>
      <c r="VEA1" s="286"/>
      <c r="VEB1" s="286"/>
      <c r="VEC1" s="286"/>
      <c r="VED1" s="286"/>
      <c r="VEE1" s="286"/>
      <c r="VEF1" s="286"/>
      <c r="VEG1" s="286"/>
      <c r="VEH1" s="287"/>
      <c r="VEI1" s="286"/>
      <c r="VEJ1" s="286"/>
      <c r="VEK1" s="286"/>
      <c r="VEL1" s="286"/>
      <c r="VEM1" s="286"/>
      <c r="VEN1" s="288"/>
      <c r="VEO1" s="288"/>
      <c r="VEP1" s="289"/>
      <c r="VEQ1" s="289"/>
      <c r="VER1" s="289"/>
      <c r="VES1" s="289"/>
      <c r="VET1" s="289"/>
      <c r="VEU1" s="289"/>
      <c r="VEV1" s="289"/>
      <c r="VEW1" s="286"/>
      <c r="VEX1" s="286"/>
      <c r="VEY1" s="286"/>
      <c r="VEZ1" s="286"/>
      <c r="VFA1" s="286"/>
      <c r="VFB1" s="286"/>
      <c r="VFC1" s="286"/>
      <c r="VFD1" s="286"/>
      <c r="VFE1" s="286"/>
      <c r="VFF1" s="286"/>
      <c r="VFG1" s="286"/>
      <c r="VFH1" s="286"/>
      <c r="VFI1" s="286"/>
      <c r="VFJ1" s="286"/>
      <c r="VFK1" s="286"/>
      <c r="VFL1" s="286"/>
      <c r="VFM1" s="286"/>
      <c r="VFN1" s="286"/>
      <c r="VFO1" s="286"/>
      <c r="VFP1" s="287"/>
      <c r="VFQ1" s="286"/>
      <c r="VFR1" s="286"/>
      <c r="VFS1" s="286"/>
      <c r="VFT1" s="286"/>
      <c r="VFU1" s="286"/>
      <c r="VFV1" s="288"/>
      <c r="VFW1" s="288"/>
      <c r="VFX1" s="289"/>
      <c r="VFY1" s="289"/>
      <c r="VFZ1" s="289"/>
      <c r="VGA1" s="289"/>
      <c r="VGB1" s="289"/>
      <c r="VGC1" s="289"/>
      <c r="VGD1" s="289"/>
      <c r="VGE1" s="286"/>
      <c r="VGF1" s="286"/>
      <c r="VGG1" s="286"/>
      <c r="VGH1" s="286"/>
      <c r="VGI1" s="286"/>
      <c r="VGJ1" s="286"/>
      <c r="VGK1" s="286"/>
      <c r="VGL1" s="286"/>
      <c r="VGM1" s="286"/>
      <c r="VGN1" s="286"/>
      <c r="VGO1" s="286"/>
      <c r="VGP1" s="286"/>
      <c r="VGQ1" s="286"/>
      <c r="VGR1" s="286"/>
      <c r="VGS1" s="286"/>
      <c r="VGT1" s="286"/>
      <c r="VGU1" s="286"/>
      <c r="VGV1" s="286"/>
      <c r="VGW1" s="286"/>
      <c r="VGX1" s="287"/>
      <c r="VGY1" s="286"/>
      <c r="VGZ1" s="286"/>
      <c r="VHA1" s="286"/>
      <c r="VHB1" s="286"/>
      <c r="VHC1" s="286"/>
      <c r="VHD1" s="288"/>
      <c r="VHE1" s="288"/>
      <c r="VHF1" s="289"/>
      <c r="VHG1" s="289"/>
      <c r="VHH1" s="289"/>
      <c r="VHI1" s="289"/>
      <c r="VHJ1" s="289"/>
      <c r="VHK1" s="289"/>
      <c r="VHL1" s="289"/>
      <c r="VHM1" s="286"/>
      <c r="VHN1" s="286"/>
      <c r="VHO1" s="286"/>
      <c r="VHP1" s="286"/>
      <c r="VHQ1" s="286"/>
      <c r="VHR1" s="286"/>
      <c r="VHS1" s="286"/>
      <c r="VHT1" s="286"/>
      <c r="VHU1" s="286"/>
      <c r="VHV1" s="286"/>
      <c r="VHW1" s="286"/>
      <c r="VHX1" s="286"/>
      <c r="VHY1" s="286"/>
      <c r="VHZ1" s="286"/>
      <c r="VIA1" s="286"/>
      <c r="VIB1" s="286"/>
      <c r="VIC1" s="286"/>
      <c r="VID1" s="286"/>
      <c r="VIE1" s="286"/>
      <c r="VIF1" s="287"/>
      <c r="VIG1" s="286"/>
      <c r="VIH1" s="286"/>
      <c r="VII1" s="286"/>
      <c r="VIJ1" s="286"/>
      <c r="VIK1" s="286"/>
      <c r="VIL1" s="288"/>
      <c r="VIM1" s="288"/>
      <c r="VIN1" s="289"/>
      <c r="VIO1" s="289"/>
      <c r="VIP1" s="289"/>
      <c r="VIQ1" s="289"/>
      <c r="VIR1" s="289"/>
      <c r="VIS1" s="289"/>
      <c r="VIT1" s="289"/>
      <c r="VIU1" s="286"/>
      <c r="VIV1" s="286"/>
      <c r="VIW1" s="286"/>
      <c r="VIX1" s="286"/>
      <c r="VIY1" s="286"/>
      <c r="VIZ1" s="286"/>
      <c r="VJA1" s="286"/>
      <c r="VJB1" s="286"/>
      <c r="VJC1" s="286"/>
      <c r="VJD1" s="286"/>
      <c r="VJE1" s="286"/>
      <c r="VJF1" s="286"/>
      <c r="VJG1" s="286"/>
      <c r="VJH1" s="286"/>
      <c r="VJI1" s="286"/>
      <c r="VJJ1" s="286"/>
      <c r="VJK1" s="286"/>
      <c r="VJL1" s="286"/>
      <c r="VJM1" s="286"/>
      <c r="VJN1" s="287"/>
      <c r="VJO1" s="286"/>
      <c r="VJP1" s="286"/>
      <c r="VJQ1" s="286"/>
      <c r="VJR1" s="286"/>
      <c r="VJS1" s="286"/>
      <c r="VJT1" s="288"/>
      <c r="VJU1" s="288"/>
      <c r="VJV1" s="289"/>
      <c r="VJW1" s="289"/>
      <c r="VJX1" s="289"/>
      <c r="VJY1" s="289"/>
      <c r="VJZ1" s="289"/>
      <c r="VKA1" s="289"/>
      <c r="VKB1" s="289"/>
      <c r="VKC1" s="286"/>
      <c r="VKD1" s="286"/>
      <c r="VKE1" s="286"/>
      <c r="VKF1" s="286"/>
      <c r="VKG1" s="286"/>
      <c r="VKH1" s="286"/>
      <c r="VKI1" s="286"/>
      <c r="VKJ1" s="286"/>
      <c r="VKK1" s="286"/>
      <c r="VKL1" s="286"/>
      <c r="VKM1" s="286"/>
      <c r="VKN1" s="286"/>
      <c r="VKO1" s="286"/>
      <c r="VKP1" s="286"/>
      <c r="VKQ1" s="286"/>
      <c r="VKR1" s="286"/>
      <c r="VKS1" s="286"/>
      <c r="VKT1" s="286"/>
      <c r="VKU1" s="286"/>
      <c r="VKV1" s="287"/>
      <c r="VKW1" s="286"/>
      <c r="VKX1" s="286"/>
      <c r="VKY1" s="286"/>
      <c r="VKZ1" s="286"/>
      <c r="VLA1" s="286"/>
      <c r="VLB1" s="288"/>
      <c r="VLC1" s="288"/>
      <c r="VLD1" s="289"/>
      <c r="VLE1" s="289"/>
      <c r="VLF1" s="289"/>
      <c r="VLG1" s="289"/>
      <c r="VLH1" s="289"/>
      <c r="VLI1" s="289"/>
      <c r="VLJ1" s="289"/>
      <c r="VLK1" s="286"/>
      <c r="VLL1" s="286"/>
      <c r="VLM1" s="286"/>
      <c r="VLN1" s="286"/>
      <c r="VLO1" s="286"/>
      <c r="VLP1" s="286"/>
      <c r="VLQ1" s="286"/>
      <c r="VLR1" s="286"/>
      <c r="VLS1" s="286"/>
      <c r="VLT1" s="286"/>
      <c r="VLU1" s="286"/>
      <c r="VLV1" s="286"/>
      <c r="VLW1" s="286"/>
      <c r="VLX1" s="286"/>
      <c r="VLY1" s="286"/>
      <c r="VLZ1" s="286"/>
      <c r="VMA1" s="286"/>
      <c r="VMB1" s="286"/>
      <c r="VMC1" s="286"/>
      <c r="VMD1" s="287"/>
      <c r="VME1" s="286"/>
      <c r="VMF1" s="286"/>
      <c r="VMG1" s="286"/>
      <c r="VMH1" s="286"/>
      <c r="VMI1" s="286"/>
      <c r="VMJ1" s="288"/>
      <c r="VMK1" s="288"/>
      <c r="VML1" s="289"/>
      <c r="VMM1" s="289"/>
      <c r="VMN1" s="289"/>
      <c r="VMO1" s="289"/>
      <c r="VMP1" s="289"/>
      <c r="VMQ1" s="289"/>
      <c r="VMR1" s="289"/>
      <c r="VMS1" s="286"/>
      <c r="VMT1" s="286"/>
      <c r="VMU1" s="286"/>
      <c r="VMV1" s="286"/>
      <c r="VMW1" s="286"/>
      <c r="VMX1" s="286"/>
      <c r="VMY1" s="286"/>
      <c r="VMZ1" s="286"/>
      <c r="VNA1" s="286"/>
      <c r="VNB1" s="286"/>
      <c r="VNC1" s="286"/>
      <c r="VND1" s="286"/>
      <c r="VNE1" s="286"/>
      <c r="VNF1" s="286"/>
      <c r="VNG1" s="286"/>
      <c r="VNH1" s="286"/>
      <c r="VNI1" s="286"/>
      <c r="VNJ1" s="286"/>
      <c r="VNK1" s="286"/>
      <c r="VNL1" s="287"/>
      <c r="VNM1" s="286"/>
      <c r="VNN1" s="286"/>
      <c r="VNO1" s="286"/>
      <c r="VNP1" s="286"/>
      <c r="VNQ1" s="286"/>
      <c r="VNR1" s="288"/>
      <c r="VNS1" s="288"/>
      <c r="VNT1" s="289"/>
      <c r="VNU1" s="289"/>
      <c r="VNV1" s="289"/>
      <c r="VNW1" s="289"/>
      <c r="VNX1" s="289"/>
      <c r="VNY1" s="289"/>
      <c r="VNZ1" s="289"/>
      <c r="VOA1" s="286"/>
      <c r="VOB1" s="286"/>
      <c r="VOC1" s="286"/>
      <c r="VOD1" s="286"/>
      <c r="VOE1" s="286"/>
      <c r="VOF1" s="286"/>
      <c r="VOG1" s="286"/>
      <c r="VOH1" s="286"/>
      <c r="VOI1" s="286"/>
      <c r="VOJ1" s="286"/>
      <c r="VOK1" s="286"/>
      <c r="VOL1" s="286"/>
      <c r="VOM1" s="286"/>
      <c r="VON1" s="286"/>
      <c r="VOO1" s="286"/>
      <c r="VOP1" s="286"/>
      <c r="VOQ1" s="286"/>
      <c r="VOR1" s="286"/>
      <c r="VOS1" s="286"/>
      <c r="VOT1" s="287"/>
      <c r="VOU1" s="286"/>
      <c r="VOV1" s="286"/>
      <c r="VOW1" s="286"/>
      <c r="VOX1" s="286"/>
      <c r="VOY1" s="286"/>
      <c r="VOZ1" s="288"/>
      <c r="VPA1" s="288"/>
      <c r="VPB1" s="289"/>
      <c r="VPC1" s="289"/>
      <c r="VPD1" s="289"/>
      <c r="VPE1" s="289"/>
      <c r="VPF1" s="289"/>
      <c r="VPG1" s="289"/>
      <c r="VPH1" s="289"/>
      <c r="VPI1" s="286"/>
      <c r="VPJ1" s="286"/>
      <c r="VPK1" s="286"/>
      <c r="VPL1" s="286"/>
      <c r="VPM1" s="286"/>
      <c r="VPN1" s="286"/>
      <c r="VPO1" s="286"/>
      <c r="VPP1" s="286"/>
      <c r="VPQ1" s="286"/>
      <c r="VPR1" s="286"/>
      <c r="VPS1" s="286"/>
      <c r="VPT1" s="286"/>
      <c r="VPU1" s="286"/>
      <c r="VPV1" s="286"/>
      <c r="VPW1" s="286"/>
      <c r="VPX1" s="286"/>
      <c r="VPY1" s="286"/>
      <c r="VPZ1" s="286"/>
      <c r="VQA1" s="286"/>
      <c r="VQB1" s="287"/>
      <c r="VQC1" s="286"/>
      <c r="VQD1" s="286"/>
      <c r="VQE1" s="286"/>
      <c r="VQF1" s="286"/>
      <c r="VQG1" s="286"/>
      <c r="VQH1" s="288"/>
      <c r="VQI1" s="288"/>
      <c r="VQJ1" s="289"/>
      <c r="VQK1" s="289"/>
      <c r="VQL1" s="289"/>
      <c r="VQM1" s="289"/>
      <c r="VQN1" s="289"/>
      <c r="VQO1" s="289"/>
      <c r="VQP1" s="289"/>
      <c r="VQQ1" s="286"/>
      <c r="VQR1" s="286"/>
      <c r="VQS1" s="286"/>
      <c r="VQT1" s="286"/>
      <c r="VQU1" s="286"/>
      <c r="VQV1" s="286"/>
      <c r="VQW1" s="286"/>
      <c r="VQX1" s="286"/>
      <c r="VQY1" s="286"/>
      <c r="VQZ1" s="286"/>
      <c r="VRA1" s="286"/>
      <c r="VRB1" s="286"/>
      <c r="VRC1" s="286"/>
      <c r="VRD1" s="286"/>
      <c r="VRE1" s="286"/>
      <c r="VRF1" s="286"/>
      <c r="VRG1" s="286"/>
      <c r="VRH1" s="286"/>
      <c r="VRI1" s="286"/>
      <c r="VRJ1" s="287"/>
      <c r="VRK1" s="286"/>
      <c r="VRL1" s="286"/>
      <c r="VRM1" s="286"/>
      <c r="VRN1" s="286"/>
      <c r="VRO1" s="286"/>
      <c r="VRP1" s="288"/>
      <c r="VRQ1" s="288"/>
      <c r="VRR1" s="289"/>
      <c r="VRS1" s="289"/>
      <c r="VRT1" s="289"/>
      <c r="VRU1" s="289"/>
      <c r="VRV1" s="289"/>
      <c r="VRW1" s="289"/>
      <c r="VRX1" s="289"/>
      <c r="VRY1" s="286"/>
      <c r="VRZ1" s="286"/>
      <c r="VSA1" s="286"/>
      <c r="VSB1" s="286"/>
      <c r="VSC1" s="286"/>
      <c r="VSD1" s="286"/>
      <c r="VSE1" s="286"/>
      <c r="VSF1" s="286"/>
      <c r="VSG1" s="286"/>
      <c r="VSH1" s="286"/>
      <c r="VSI1" s="286"/>
      <c r="VSJ1" s="286"/>
      <c r="VSK1" s="286"/>
      <c r="VSL1" s="286"/>
      <c r="VSM1" s="286"/>
      <c r="VSN1" s="286"/>
      <c r="VSO1" s="286"/>
      <c r="VSP1" s="286"/>
      <c r="VSQ1" s="286"/>
      <c r="VSR1" s="287"/>
      <c r="VSS1" s="286"/>
      <c r="VST1" s="286"/>
      <c r="VSU1" s="286"/>
      <c r="VSV1" s="286"/>
      <c r="VSW1" s="286"/>
      <c r="VSX1" s="288"/>
      <c r="VSY1" s="288"/>
      <c r="VSZ1" s="289"/>
      <c r="VTA1" s="289"/>
      <c r="VTB1" s="289"/>
      <c r="VTC1" s="289"/>
      <c r="VTD1" s="289"/>
      <c r="VTE1" s="289"/>
      <c r="VTF1" s="289"/>
      <c r="VTG1" s="286"/>
      <c r="VTH1" s="286"/>
      <c r="VTI1" s="286"/>
      <c r="VTJ1" s="286"/>
      <c r="VTK1" s="286"/>
      <c r="VTL1" s="286"/>
      <c r="VTM1" s="286"/>
      <c r="VTN1" s="286"/>
      <c r="VTO1" s="286"/>
      <c r="VTP1" s="286"/>
      <c r="VTQ1" s="286"/>
      <c r="VTR1" s="286"/>
      <c r="VTS1" s="286"/>
      <c r="VTT1" s="286"/>
      <c r="VTU1" s="286"/>
      <c r="VTV1" s="286"/>
      <c r="VTW1" s="286"/>
      <c r="VTX1" s="286"/>
      <c r="VTY1" s="286"/>
      <c r="VTZ1" s="287"/>
      <c r="VUA1" s="286"/>
      <c r="VUB1" s="286"/>
      <c r="VUC1" s="286"/>
      <c r="VUD1" s="286"/>
      <c r="VUE1" s="286"/>
      <c r="VUF1" s="288"/>
      <c r="VUG1" s="288"/>
      <c r="VUH1" s="289"/>
      <c r="VUI1" s="289"/>
      <c r="VUJ1" s="289"/>
      <c r="VUK1" s="289"/>
      <c r="VUL1" s="289"/>
      <c r="VUM1" s="289"/>
      <c r="VUN1" s="289"/>
      <c r="VUO1" s="286"/>
      <c r="VUP1" s="286"/>
      <c r="VUQ1" s="286"/>
      <c r="VUR1" s="286"/>
      <c r="VUS1" s="286"/>
      <c r="VUT1" s="286"/>
      <c r="VUU1" s="286"/>
      <c r="VUV1" s="286"/>
      <c r="VUW1" s="286"/>
      <c r="VUX1" s="286"/>
      <c r="VUY1" s="286"/>
      <c r="VUZ1" s="286"/>
      <c r="VVA1" s="286"/>
      <c r="VVB1" s="286"/>
      <c r="VVC1" s="286"/>
      <c r="VVD1" s="286"/>
      <c r="VVE1" s="286"/>
      <c r="VVF1" s="286"/>
      <c r="VVG1" s="286"/>
      <c r="VVH1" s="287"/>
      <c r="VVI1" s="286"/>
      <c r="VVJ1" s="286"/>
      <c r="VVK1" s="286"/>
      <c r="VVL1" s="286"/>
      <c r="VVM1" s="286"/>
      <c r="VVN1" s="288"/>
      <c r="VVO1" s="288"/>
      <c r="VVP1" s="289"/>
      <c r="VVQ1" s="289"/>
      <c r="VVR1" s="289"/>
      <c r="VVS1" s="289"/>
      <c r="VVT1" s="289"/>
      <c r="VVU1" s="289"/>
      <c r="VVV1" s="289"/>
      <c r="VVW1" s="286"/>
      <c r="VVX1" s="286"/>
      <c r="VVY1" s="286"/>
      <c r="VVZ1" s="286"/>
      <c r="VWA1" s="286"/>
      <c r="VWB1" s="286"/>
      <c r="VWC1" s="286"/>
      <c r="VWD1" s="286"/>
      <c r="VWE1" s="286"/>
      <c r="VWF1" s="286"/>
      <c r="VWG1" s="286"/>
      <c r="VWH1" s="286"/>
      <c r="VWI1" s="286"/>
      <c r="VWJ1" s="286"/>
      <c r="VWK1" s="286"/>
      <c r="VWL1" s="286"/>
      <c r="VWM1" s="286"/>
      <c r="VWN1" s="286"/>
      <c r="VWO1" s="286"/>
      <c r="VWP1" s="287"/>
      <c r="VWQ1" s="286"/>
      <c r="VWR1" s="286"/>
      <c r="VWS1" s="286"/>
      <c r="VWT1" s="286"/>
      <c r="VWU1" s="286"/>
      <c r="VWV1" s="288"/>
      <c r="VWW1" s="288"/>
      <c r="VWX1" s="289"/>
      <c r="VWY1" s="289"/>
      <c r="VWZ1" s="289"/>
      <c r="VXA1" s="289"/>
      <c r="VXB1" s="289"/>
      <c r="VXC1" s="289"/>
      <c r="VXD1" s="289"/>
      <c r="VXE1" s="286"/>
      <c r="VXF1" s="286"/>
      <c r="VXG1" s="286"/>
      <c r="VXH1" s="286"/>
      <c r="VXI1" s="286"/>
      <c r="VXJ1" s="286"/>
      <c r="VXK1" s="286"/>
      <c r="VXL1" s="286"/>
      <c r="VXM1" s="286"/>
      <c r="VXN1" s="286"/>
      <c r="VXO1" s="286"/>
      <c r="VXP1" s="286"/>
      <c r="VXQ1" s="286"/>
      <c r="VXR1" s="286"/>
      <c r="VXS1" s="286"/>
      <c r="VXT1" s="286"/>
      <c r="VXU1" s="286"/>
      <c r="VXV1" s="286"/>
      <c r="VXW1" s="286"/>
      <c r="VXX1" s="287"/>
      <c r="VXY1" s="286"/>
      <c r="VXZ1" s="286"/>
      <c r="VYA1" s="286"/>
      <c r="VYB1" s="286"/>
      <c r="VYC1" s="286"/>
      <c r="VYD1" s="288"/>
      <c r="VYE1" s="288"/>
      <c r="VYF1" s="289"/>
      <c r="VYG1" s="289"/>
      <c r="VYH1" s="289"/>
      <c r="VYI1" s="289"/>
      <c r="VYJ1" s="289"/>
      <c r="VYK1" s="289"/>
      <c r="VYL1" s="289"/>
      <c r="VYM1" s="286"/>
      <c r="VYN1" s="286"/>
      <c r="VYO1" s="286"/>
      <c r="VYP1" s="286"/>
      <c r="VYQ1" s="286"/>
      <c r="VYR1" s="286"/>
      <c r="VYS1" s="286"/>
      <c r="VYT1" s="286"/>
      <c r="VYU1" s="286"/>
      <c r="VYV1" s="286"/>
      <c r="VYW1" s="286"/>
      <c r="VYX1" s="286"/>
      <c r="VYY1" s="286"/>
      <c r="VYZ1" s="286"/>
      <c r="VZA1" s="286"/>
      <c r="VZB1" s="286"/>
      <c r="VZC1" s="286"/>
      <c r="VZD1" s="286"/>
      <c r="VZE1" s="286"/>
      <c r="VZF1" s="287"/>
      <c r="VZG1" s="286"/>
      <c r="VZH1" s="286"/>
      <c r="VZI1" s="286"/>
      <c r="VZJ1" s="286"/>
      <c r="VZK1" s="286"/>
      <c r="VZL1" s="288"/>
      <c r="VZM1" s="288"/>
      <c r="VZN1" s="289"/>
      <c r="VZO1" s="289"/>
      <c r="VZP1" s="289"/>
      <c r="VZQ1" s="289"/>
      <c r="VZR1" s="289"/>
      <c r="VZS1" s="289"/>
      <c r="VZT1" s="289"/>
      <c r="VZU1" s="286"/>
      <c r="VZV1" s="286"/>
      <c r="VZW1" s="286"/>
      <c r="VZX1" s="286"/>
      <c r="VZY1" s="286"/>
      <c r="VZZ1" s="286"/>
      <c r="WAA1" s="286"/>
      <c r="WAB1" s="286"/>
      <c r="WAC1" s="286"/>
      <c r="WAD1" s="286"/>
      <c r="WAE1" s="286"/>
      <c r="WAF1" s="286"/>
      <c r="WAG1" s="286"/>
      <c r="WAH1" s="286"/>
      <c r="WAI1" s="286"/>
      <c r="WAJ1" s="286"/>
      <c r="WAK1" s="286"/>
      <c r="WAL1" s="286"/>
      <c r="WAM1" s="286"/>
      <c r="WAN1" s="287"/>
      <c r="WAO1" s="286"/>
      <c r="WAP1" s="286"/>
      <c r="WAQ1" s="286"/>
      <c r="WAR1" s="286"/>
      <c r="WAS1" s="286"/>
      <c r="WAT1" s="288"/>
      <c r="WAU1" s="288"/>
      <c r="WAV1" s="289"/>
      <c r="WAW1" s="289"/>
      <c r="WAX1" s="289"/>
      <c r="WAY1" s="289"/>
      <c r="WAZ1" s="289"/>
      <c r="WBA1" s="289"/>
      <c r="WBB1" s="289"/>
      <c r="WBC1" s="286"/>
      <c r="WBD1" s="286"/>
      <c r="WBE1" s="286"/>
      <c r="WBF1" s="286"/>
      <c r="WBG1" s="286"/>
      <c r="WBH1" s="286"/>
      <c r="WBI1" s="286"/>
      <c r="WBJ1" s="286"/>
      <c r="WBK1" s="286"/>
      <c r="WBL1" s="286"/>
      <c r="WBM1" s="286"/>
      <c r="WBN1" s="286"/>
      <c r="WBO1" s="286"/>
      <c r="WBP1" s="286"/>
      <c r="WBQ1" s="286"/>
      <c r="WBR1" s="286"/>
      <c r="WBS1" s="286"/>
      <c r="WBT1" s="286"/>
      <c r="WBU1" s="286"/>
      <c r="WBV1" s="287"/>
      <c r="WBW1" s="286"/>
      <c r="WBX1" s="286"/>
      <c r="WBY1" s="286"/>
      <c r="WBZ1" s="286"/>
      <c r="WCA1" s="286"/>
      <c r="WCB1" s="288"/>
      <c r="WCC1" s="288"/>
      <c r="WCD1" s="289"/>
      <c r="WCE1" s="289"/>
      <c r="WCF1" s="289"/>
      <c r="WCG1" s="289"/>
      <c r="WCH1" s="289"/>
      <c r="WCI1" s="289"/>
      <c r="WCJ1" s="289"/>
      <c r="WCK1" s="286"/>
      <c r="WCL1" s="286"/>
      <c r="WCM1" s="286"/>
      <c r="WCN1" s="286"/>
      <c r="WCO1" s="286"/>
      <c r="WCP1" s="286"/>
      <c r="WCQ1" s="286"/>
      <c r="WCR1" s="286"/>
      <c r="WCS1" s="286"/>
      <c r="WCT1" s="286"/>
      <c r="WCU1" s="286"/>
      <c r="WCV1" s="286"/>
      <c r="WCW1" s="286"/>
      <c r="WCX1" s="286"/>
      <c r="WCY1" s="286"/>
      <c r="WCZ1" s="286"/>
      <c r="WDA1" s="286"/>
      <c r="WDB1" s="286"/>
      <c r="WDC1" s="286"/>
      <c r="WDD1" s="287"/>
      <c r="WDE1" s="286"/>
      <c r="WDF1" s="286"/>
      <c r="WDG1" s="286"/>
      <c r="WDH1" s="286"/>
      <c r="WDI1" s="286"/>
      <c r="WDJ1" s="288"/>
      <c r="WDK1" s="288"/>
      <c r="WDL1" s="289"/>
      <c r="WDM1" s="289"/>
      <c r="WDN1" s="289"/>
      <c r="WDO1" s="289"/>
      <c r="WDP1" s="289"/>
      <c r="WDQ1" s="289"/>
      <c r="WDR1" s="289"/>
      <c r="WDS1" s="286"/>
      <c r="WDT1" s="286"/>
      <c r="WDU1" s="286"/>
      <c r="WDV1" s="286"/>
      <c r="WDW1" s="286"/>
      <c r="WDX1" s="286"/>
      <c r="WDY1" s="286"/>
      <c r="WDZ1" s="286"/>
      <c r="WEA1" s="286"/>
      <c r="WEB1" s="286"/>
      <c r="WEC1" s="286"/>
      <c r="WED1" s="286"/>
      <c r="WEE1" s="286"/>
      <c r="WEF1" s="286"/>
      <c r="WEG1" s="286"/>
      <c r="WEH1" s="286"/>
      <c r="WEI1" s="286"/>
      <c r="WEJ1" s="286"/>
      <c r="WEK1" s="286"/>
      <c r="WEL1" s="287"/>
      <c r="WEM1" s="286"/>
      <c r="WEN1" s="286"/>
      <c r="WEO1" s="286"/>
      <c r="WEP1" s="286"/>
      <c r="WEQ1" s="286"/>
      <c r="WER1" s="288"/>
      <c r="WES1" s="288"/>
      <c r="WET1" s="289"/>
      <c r="WEU1" s="289"/>
      <c r="WEV1" s="289"/>
      <c r="WEW1" s="289"/>
      <c r="WEX1" s="289"/>
      <c r="WEY1" s="289"/>
      <c r="WEZ1" s="289"/>
      <c r="WFA1" s="286"/>
      <c r="WFB1" s="286"/>
      <c r="WFC1" s="286"/>
      <c r="WFD1" s="286"/>
      <c r="WFE1" s="286"/>
      <c r="WFF1" s="286"/>
      <c r="WFG1" s="286"/>
      <c r="WFH1" s="286"/>
      <c r="WFI1" s="286"/>
      <c r="WFJ1" s="286"/>
      <c r="WFK1" s="286"/>
      <c r="WFL1" s="286"/>
      <c r="WFM1" s="286"/>
      <c r="WFN1" s="286"/>
      <c r="WFO1" s="286"/>
      <c r="WFP1" s="286"/>
      <c r="WFQ1" s="286"/>
      <c r="WFR1" s="286"/>
      <c r="WFS1" s="286"/>
      <c r="WFT1" s="287"/>
      <c r="WFU1" s="286"/>
      <c r="WFV1" s="286"/>
      <c r="WFW1" s="286"/>
      <c r="WFX1" s="286"/>
      <c r="WFY1" s="286"/>
      <c r="WFZ1" s="288"/>
      <c r="WGA1" s="288"/>
      <c r="WGB1" s="289"/>
      <c r="WGC1" s="289"/>
      <c r="WGD1" s="289"/>
      <c r="WGE1" s="289"/>
      <c r="WGF1" s="289"/>
      <c r="WGG1" s="289"/>
      <c r="WGH1" s="289"/>
      <c r="WGI1" s="286"/>
      <c r="WGJ1" s="286"/>
      <c r="WGK1" s="286"/>
      <c r="WGL1" s="286"/>
      <c r="WGM1" s="286"/>
      <c r="WGN1" s="286"/>
      <c r="WGO1" s="286"/>
      <c r="WGP1" s="286"/>
      <c r="WGQ1" s="286"/>
      <c r="WGR1" s="286"/>
      <c r="WGS1" s="286"/>
      <c r="WGT1" s="286"/>
      <c r="WGU1" s="286"/>
      <c r="WGV1" s="286"/>
      <c r="WGW1" s="286"/>
      <c r="WGX1" s="286"/>
      <c r="WGY1" s="286"/>
      <c r="WGZ1" s="286"/>
      <c r="WHA1" s="286"/>
      <c r="WHB1" s="287"/>
      <c r="WHC1" s="286"/>
      <c r="WHD1" s="286"/>
      <c r="WHE1" s="286"/>
      <c r="WHF1" s="286"/>
      <c r="WHG1" s="286"/>
      <c r="WHH1" s="288"/>
      <c r="WHI1" s="288"/>
      <c r="WHJ1" s="289"/>
      <c r="WHK1" s="289"/>
      <c r="WHL1" s="289"/>
      <c r="WHM1" s="289"/>
      <c r="WHN1" s="289"/>
      <c r="WHO1" s="289"/>
      <c r="WHP1" s="289"/>
      <c r="WHQ1" s="286"/>
      <c r="WHR1" s="286"/>
      <c r="WHS1" s="286"/>
      <c r="WHT1" s="286"/>
      <c r="WHU1" s="286"/>
      <c r="WHV1" s="286"/>
      <c r="WHW1" s="286"/>
      <c r="WHX1" s="286"/>
      <c r="WHY1" s="286"/>
      <c r="WHZ1" s="286"/>
      <c r="WIA1" s="286"/>
      <c r="WIB1" s="286"/>
      <c r="WIC1" s="286"/>
      <c r="WID1" s="286"/>
      <c r="WIE1" s="286"/>
      <c r="WIF1" s="286"/>
      <c r="WIG1" s="286"/>
      <c r="WIH1" s="286"/>
      <c r="WII1" s="286"/>
      <c r="WIJ1" s="287"/>
      <c r="WIK1" s="286"/>
      <c r="WIL1" s="286"/>
      <c r="WIM1" s="286"/>
      <c r="WIN1" s="286"/>
      <c r="WIO1" s="286"/>
      <c r="WIP1" s="288"/>
      <c r="WIQ1" s="288"/>
      <c r="WIR1" s="289"/>
      <c r="WIS1" s="289"/>
      <c r="WIT1" s="289"/>
      <c r="WIU1" s="289"/>
      <c r="WIV1" s="289"/>
      <c r="WIW1" s="289"/>
      <c r="WIX1" s="289"/>
      <c r="WIY1" s="286"/>
      <c r="WIZ1" s="286"/>
      <c r="WJA1" s="286"/>
      <c r="WJB1" s="286"/>
      <c r="WJC1" s="286"/>
      <c r="WJD1" s="286"/>
      <c r="WJE1" s="286"/>
      <c r="WJF1" s="286"/>
      <c r="WJG1" s="286"/>
      <c r="WJH1" s="286"/>
      <c r="WJI1" s="286"/>
      <c r="WJJ1" s="286"/>
      <c r="WJK1" s="286"/>
      <c r="WJL1" s="286"/>
      <c r="WJM1" s="286"/>
      <c r="WJN1" s="286"/>
      <c r="WJO1" s="286"/>
      <c r="WJP1" s="286"/>
      <c r="WJQ1" s="286"/>
      <c r="WJR1" s="287"/>
      <c r="WJS1" s="286"/>
      <c r="WJT1" s="286"/>
      <c r="WJU1" s="286"/>
      <c r="WJV1" s="286"/>
      <c r="WJW1" s="286"/>
      <c r="WJX1" s="288"/>
      <c r="WJY1" s="288"/>
      <c r="WJZ1" s="289"/>
      <c r="WKA1" s="289"/>
      <c r="WKB1" s="289"/>
      <c r="WKC1" s="289"/>
      <c r="WKD1" s="289"/>
      <c r="WKE1" s="289"/>
      <c r="WKF1" s="289"/>
      <c r="WKG1" s="286"/>
      <c r="WKH1" s="286"/>
      <c r="WKI1" s="286"/>
      <c r="WKJ1" s="286"/>
      <c r="WKK1" s="286"/>
      <c r="WKL1" s="286"/>
      <c r="WKM1" s="286"/>
      <c r="WKN1" s="286"/>
      <c r="WKO1" s="286"/>
      <c r="WKP1" s="286"/>
      <c r="WKQ1" s="286"/>
      <c r="WKR1" s="286"/>
      <c r="WKS1" s="286"/>
      <c r="WKT1" s="286"/>
      <c r="WKU1" s="286"/>
      <c r="WKV1" s="286"/>
      <c r="WKW1" s="286"/>
      <c r="WKX1" s="286"/>
      <c r="WKY1" s="286"/>
      <c r="WKZ1" s="287"/>
      <c r="WLA1" s="286"/>
      <c r="WLB1" s="286"/>
      <c r="WLC1" s="286"/>
      <c r="WLD1" s="286"/>
      <c r="WLE1" s="286"/>
      <c r="WLF1" s="288"/>
      <c r="WLG1" s="288"/>
      <c r="WLH1" s="289"/>
      <c r="WLI1" s="289"/>
      <c r="WLJ1" s="289"/>
      <c r="WLK1" s="289"/>
      <c r="WLL1" s="289"/>
      <c r="WLM1" s="289"/>
      <c r="WLN1" s="289"/>
      <c r="WLO1" s="286"/>
      <c r="WLP1" s="286"/>
      <c r="WLQ1" s="286"/>
      <c r="WLR1" s="286"/>
      <c r="WLS1" s="286"/>
      <c r="WLT1" s="286"/>
      <c r="WLU1" s="286"/>
      <c r="WLV1" s="286"/>
      <c r="WLW1" s="286"/>
      <c r="WLX1" s="286"/>
      <c r="WLY1" s="286"/>
      <c r="WLZ1" s="286"/>
      <c r="WMA1" s="286"/>
      <c r="WMB1" s="286"/>
      <c r="WMC1" s="286"/>
      <c r="WMD1" s="286"/>
      <c r="WME1" s="286"/>
      <c r="WMF1" s="286"/>
      <c r="WMG1" s="286"/>
      <c r="WMH1" s="287"/>
      <c r="WMI1" s="286"/>
      <c r="WMJ1" s="286"/>
      <c r="WMK1" s="286"/>
      <c r="WML1" s="286"/>
      <c r="WMM1" s="286"/>
      <c r="WMN1" s="288"/>
      <c r="WMO1" s="288"/>
      <c r="WMP1" s="289"/>
      <c r="WMQ1" s="289"/>
      <c r="WMR1" s="289"/>
      <c r="WMS1" s="289"/>
      <c r="WMT1" s="289"/>
      <c r="WMU1" s="289"/>
      <c r="WMV1" s="289"/>
      <c r="WMW1" s="286"/>
      <c r="WMX1" s="286"/>
      <c r="WMY1" s="286"/>
      <c r="WMZ1" s="286"/>
      <c r="WNA1" s="286"/>
      <c r="WNB1" s="286"/>
      <c r="WNC1" s="286"/>
      <c r="WND1" s="286"/>
      <c r="WNE1" s="286"/>
      <c r="WNF1" s="286"/>
      <c r="WNG1" s="286"/>
      <c r="WNH1" s="286"/>
      <c r="WNI1" s="286"/>
      <c r="WNJ1" s="286"/>
      <c r="WNK1" s="286"/>
      <c r="WNL1" s="286"/>
      <c r="WNM1" s="286"/>
      <c r="WNN1" s="286"/>
      <c r="WNO1" s="286"/>
      <c r="WNP1" s="287"/>
      <c r="WNQ1" s="286"/>
      <c r="WNR1" s="286"/>
      <c r="WNS1" s="286"/>
      <c r="WNT1" s="286"/>
      <c r="WNU1" s="286"/>
      <c r="WNV1" s="288"/>
      <c r="WNW1" s="288"/>
      <c r="WNX1" s="289"/>
      <c r="WNY1" s="289"/>
      <c r="WNZ1" s="289"/>
      <c r="WOA1" s="289"/>
      <c r="WOB1" s="289"/>
      <c r="WOC1" s="289"/>
      <c r="WOD1" s="289"/>
      <c r="WOE1" s="286"/>
      <c r="WOF1" s="286"/>
      <c r="WOG1" s="286"/>
      <c r="WOH1" s="286"/>
      <c r="WOI1" s="286"/>
      <c r="WOJ1" s="286"/>
      <c r="WOK1" s="286"/>
      <c r="WOL1" s="286"/>
      <c r="WOM1" s="286"/>
      <c r="WON1" s="286"/>
      <c r="WOO1" s="286"/>
      <c r="WOP1" s="286"/>
      <c r="WOQ1" s="286"/>
      <c r="WOR1" s="286"/>
      <c r="WOS1" s="286"/>
      <c r="WOT1" s="286"/>
      <c r="WOU1" s="286"/>
      <c r="WOV1" s="286"/>
      <c r="WOW1" s="286"/>
      <c r="WOX1" s="287"/>
      <c r="WOY1" s="286"/>
      <c r="WOZ1" s="286"/>
      <c r="WPA1" s="286"/>
      <c r="WPB1" s="286"/>
      <c r="WPC1" s="286"/>
      <c r="WPD1" s="288"/>
      <c r="WPE1" s="288"/>
      <c r="WPF1" s="289"/>
      <c r="WPG1" s="289"/>
      <c r="WPH1" s="289"/>
      <c r="WPI1" s="289"/>
      <c r="WPJ1" s="289"/>
      <c r="WPK1" s="289"/>
      <c r="WPL1" s="289"/>
      <c r="WPM1" s="286"/>
      <c r="WPN1" s="286"/>
      <c r="WPO1" s="286"/>
      <c r="WPP1" s="286"/>
      <c r="WPQ1" s="286"/>
      <c r="WPR1" s="286"/>
      <c r="WPS1" s="286"/>
      <c r="WPT1" s="286"/>
      <c r="WPU1" s="286"/>
      <c r="WPV1" s="286"/>
      <c r="WPW1" s="286"/>
      <c r="WPX1" s="286"/>
      <c r="WPY1" s="286"/>
      <c r="WPZ1" s="286"/>
      <c r="WQA1" s="286"/>
      <c r="WQB1" s="286"/>
      <c r="WQC1" s="286"/>
      <c r="WQD1" s="286"/>
      <c r="WQE1" s="286"/>
      <c r="WQF1" s="287"/>
      <c r="WQG1" s="286"/>
      <c r="WQH1" s="286"/>
      <c r="WQI1" s="286"/>
      <c r="WQJ1" s="286"/>
      <c r="WQK1" s="286"/>
      <c r="WQL1" s="288"/>
      <c r="WQM1" s="288"/>
      <c r="WQN1" s="289"/>
      <c r="WQO1" s="289"/>
      <c r="WQP1" s="289"/>
      <c r="WQQ1" s="289"/>
      <c r="WQR1" s="289"/>
      <c r="WQS1" s="289"/>
      <c r="WQT1" s="289"/>
      <c r="WQU1" s="286"/>
      <c r="WQV1" s="286"/>
      <c r="WQW1" s="286"/>
      <c r="WQX1" s="286"/>
      <c r="WQY1" s="286"/>
      <c r="WQZ1" s="286"/>
      <c r="WRA1" s="286"/>
      <c r="WRB1" s="286"/>
      <c r="WRC1" s="286"/>
      <c r="WRD1" s="286"/>
      <c r="WRE1" s="286"/>
      <c r="WRF1" s="286"/>
      <c r="WRG1" s="286"/>
      <c r="WRH1" s="286"/>
      <c r="WRI1" s="286"/>
      <c r="WRJ1" s="286"/>
      <c r="WRK1" s="286"/>
      <c r="WRL1" s="286"/>
      <c r="WRM1" s="286"/>
      <c r="WRN1" s="287"/>
      <c r="WRO1" s="286"/>
      <c r="WRP1" s="286"/>
      <c r="WRQ1" s="286"/>
      <c r="WRR1" s="286"/>
      <c r="WRS1" s="286"/>
      <c r="WRT1" s="288"/>
      <c r="WRU1" s="288"/>
      <c r="WRV1" s="289"/>
      <c r="WRW1" s="289"/>
      <c r="WRX1" s="289"/>
      <c r="WRY1" s="289"/>
      <c r="WRZ1" s="289"/>
      <c r="WSA1" s="289"/>
      <c r="WSB1" s="289"/>
      <c r="WSC1" s="286"/>
      <c r="WSD1" s="286"/>
      <c r="WSE1" s="286"/>
      <c r="WSF1" s="286"/>
      <c r="WSG1" s="286"/>
      <c r="WSH1" s="286"/>
      <c r="WSI1" s="286"/>
      <c r="WSJ1" s="286"/>
      <c r="WSK1" s="286"/>
      <c r="WSL1" s="286"/>
      <c r="WSM1" s="286"/>
      <c r="WSN1" s="286"/>
      <c r="WSO1" s="286"/>
      <c r="WSP1" s="286"/>
      <c r="WSQ1" s="286"/>
      <c r="WSR1" s="286"/>
      <c r="WSS1" s="286"/>
      <c r="WST1" s="286"/>
      <c r="WSU1" s="286"/>
      <c r="WSV1" s="287"/>
      <c r="WSW1" s="286"/>
      <c r="WSX1" s="286"/>
      <c r="WSY1" s="286"/>
      <c r="WSZ1" s="286"/>
      <c r="WTA1" s="286"/>
      <c r="WTB1" s="288"/>
      <c r="WTC1" s="288"/>
      <c r="WTD1" s="289"/>
      <c r="WTE1" s="289"/>
      <c r="WTF1" s="289"/>
      <c r="WTG1" s="289"/>
      <c r="WTH1" s="289"/>
      <c r="WTI1" s="289"/>
      <c r="WTJ1" s="289"/>
      <c r="WTK1" s="286"/>
      <c r="WTL1" s="286"/>
      <c r="WTM1" s="286"/>
      <c r="WTN1" s="286"/>
      <c r="WTO1" s="286"/>
      <c r="WTP1" s="286"/>
      <c r="WTQ1" s="286"/>
      <c r="WTR1" s="286"/>
      <c r="WTS1" s="286"/>
      <c r="WTT1" s="286"/>
      <c r="WTU1" s="286"/>
      <c r="WTV1" s="286"/>
      <c r="WTW1" s="286"/>
      <c r="WTX1" s="286"/>
      <c r="WTY1" s="286"/>
      <c r="WTZ1" s="286"/>
      <c r="WUA1" s="286"/>
      <c r="WUB1" s="286"/>
      <c r="WUC1" s="286"/>
      <c r="WUD1" s="287"/>
      <c r="WUE1" s="286"/>
      <c r="WUF1" s="286"/>
      <c r="WUG1" s="286"/>
      <c r="WUH1" s="286"/>
      <c r="WUI1" s="286"/>
      <c r="WUJ1" s="288"/>
      <c r="WUK1" s="288"/>
      <c r="WUL1" s="289"/>
      <c r="WUM1" s="289"/>
      <c r="WUN1" s="289"/>
      <c r="WUO1" s="289"/>
      <c r="WUP1" s="289"/>
      <c r="WUQ1" s="289"/>
      <c r="WUR1" s="289"/>
      <c r="WUS1" s="286"/>
      <c r="WUT1" s="286"/>
      <c r="WUU1" s="286"/>
      <c r="WUV1" s="286"/>
      <c r="WUW1" s="286"/>
      <c r="WUX1" s="286"/>
      <c r="WUY1" s="286"/>
      <c r="WUZ1" s="286"/>
      <c r="WVA1" s="286"/>
      <c r="WVB1" s="286"/>
      <c r="WVC1" s="286"/>
      <c r="WVD1" s="286"/>
      <c r="WVE1" s="286"/>
      <c r="WVF1" s="286"/>
      <c r="WVG1" s="286"/>
      <c r="WVH1" s="286"/>
      <c r="WVI1" s="286"/>
      <c r="WVJ1" s="286"/>
      <c r="WVK1" s="286"/>
      <c r="WVL1" s="287"/>
      <c r="WVM1" s="286"/>
      <c r="WVN1" s="286"/>
      <c r="WVO1" s="286"/>
      <c r="WVP1" s="286"/>
      <c r="WVQ1" s="286"/>
      <c r="WVR1" s="288"/>
      <c r="WVS1" s="288"/>
      <c r="WVT1" s="289"/>
      <c r="WVU1" s="289"/>
      <c r="WVV1" s="289"/>
      <c r="WVW1" s="289"/>
      <c r="WVX1" s="289"/>
      <c r="WVY1" s="289"/>
      <c r="WVZ1" s="289"/>
      <c r="WWA1" s="286"/>
      <c r="WWB1" s="286"/>
      <c r="WWC1" s="286"/>
      <c r="WWD1" s="286"/>
      <c r="WWE1" s="286"/>
      <c r="WWF1" s="286"/>
      <c r="WWG1" s="286"/>
      <c r="WWH1" s="286"/>
      <c r="WWI1" s="286"/>
      <c r="WWJ1" s="286"/>
      <c r="WWK1" s="286"/>
      <c r="WWL1" s="286"/>
      <c r="WWM1" s="286"/>
      <c r="WWN1" s="286"/>
      <c r="WWO1" s="286"/>
      <c r="WWP1" s="286"/>
      <c r="WWQ1" s="286"/>
      <c r="WWR1" s="286"/>
      <c r="WWS1" s="286"/>
      <c r="WWT1" s="287"/>
      <c r="WWU1" s="286"/>
      <c r="WWV1" s="286"/>
      <c r="WWW1" s="286"/>
      <c r="WWX1" s="286"/>
      <c r="WWY1" s="286"/>
      <c r="WWZ1" s="288"/>
      <c r="WXA1" s="288"/>
      <c r="WXB1" s="289"/>
      <c r="WXC1" s="289"/>
      <c r="WXD1" s="289"/>
      <c r="WXE1" s="289"/>
      <c r="WXF1" s="289"/>
      <c r="WXG1" s="289"/>
      <c r="WXH1" s="289"/>
      <c r="WXI1" s="286"/>
      <c r="WXJ1" s="286"/>
      <c r="WXK1" s="286"/>
      <c r="WXL1" s="286"/>
      <c r="WXM1" s="286"/>
      <c r="WXN1" s="286"/>
      <c r="WXO1" s="286"/>
      <c r="WXP1" s="286"/>
      <c r="WXQ1" s="286"/>
      <c r="WXR1" s="286"/>
      <c r="WXS1" s="286"/>
      <c r="WXT1" s="286"/>
      <c r="WXU1" s="286"/>
      <c r="WXV1" s="286"/>
      <c r="WXW1" s="286"/>
      <c r="WXX1" s="286"/>
      <c r="WXY1" s="286"/>
      <c r="WXZ1" s="286"/>
      <c r="WYA1" s="286"/>
      <c r="WYB1" s="287"/>
      <c r="WYC1" s="286"/>
      <c r="WYD1" s="286"/>
      <c r="WYE1" s="286"/>
      <c r="WYF1" s="286"/>
      <c r="WYG1" s="286"/>
      <c r="WYH1" s="288"/>
      <c r="WYI1" s="288"/>
      <c r="WYJ1" s="289"/>
      <c r="WYK1" s="289"/>
      <c r="WYL1" s="289"/>
      <c r="WYM1" s="289"/>
      <c r="WYN1" s="289"/>
      <c r="WYO1" s="289"/>
      <c r="WYP1" s="289"/>
      <c r="WYQ1" s="286"/>
      <c r="WYR1" s="286"/>
      <c r="WYS1" s="286"/>
      <c r="WYT1" s="286"/>
      <c r="WYU1" s="286"/>
      <c r="WYV1" s="286"/>
      <c r="WYW1" s="286"/>
      <c r="WYX1" s="286"/>
      <c r="WYY1" s="286"/>
      <c r="WYZ1" s="286"/>
      <c r="WZA1" s="286"/>
      <c r="WZB1" s="286"/>
      <c r="WZC1" s="286"/>
      <c r="WZD1" s="286"/>
      <c r="WZE1" s="286"/>
      <c r="WZF1" s="286"/>
      <c r="WZG1" s="286"/>
      <c r="WZH1" s="286"/>
      <c r="WZI1" s="286"/>
      <c r="WZJ1" s="287"/>
      <c r="WZK1" s="286"/>
      <c r="WZL1" s="286"/>
      <c r="WZM1" s="286"/>
      <c r="WZN1" s="286"/>
      <c r="WZO1" s="286"/>
      <c r="WZP1" s="288"/>
      <c r="WZQ1" s="288"/>
      <c r="WZR1" s="289"/>
      <c r="WZS1" s="289"/>
      <c r="WZT1" s="289"/>
      <c r="WZU1" s="289"/>
      <c r="WZV1" s="289"/>
      <c r="WZW1" s="289"/>
      <c r="WZX1" s="289"/>
      <c r="WZY1" s="286"/>
      <c r="WZZ1" s="286"/>
      <c r="XAA1" s="286"/>
      <c r="XAB1" s="286"/>
      <c r="XAC1" s="286"/>
      <c r="XAD1" s="286"/>
      <c r="XAE1" s="286"/>
      <c r="XAF1" s="286"/>
      <c r="XAG1" s="286"/>
      <c r="XAH1" s="286"/>
      <c r="XAI1" s="286"/>
      <c r="XAJ1" s="286"/>
      <c r="XAK1" s="286"/>
      <c r="XAL1" s="286"/>
      <c r="XAM1" s="286"/>
      <c r="XAN1" s="286"/>
      <c r="XAO1" s="286"/>
      <c r="XAP1" s="286"/>
      <c r="XAQ1" s="286"/>
      <c r="XAR1" s="287"/>
      <c r="XAS1" s="286"/>
      <c r="XAT1" s="286"/>
      <c r="XAU1" s="286"/>
      <c r="XAV1" s="286"/>
      <c r="XAW1" s="286"/>
      <c r="XAX1" s="288"/>
      <c r="XAY1" s="288"/>
      <c r="XAZ1" s="289"/>
      <c r="XBA1" s="289"/>
      <c r="XBB1" s="289"/>
      <c r="XBC1" s="289"/>
      <c r="XBD1" s="289"/>
      <c r="XBE1" s="289"/>
      <c r="XBF1" s="289"/>
      <c r="XBG1" s="286"/>
      <c r="XBH1" s="286"/>
      <c r="XBI1" s="286"/>
      <c r="XBJ1" s="286"/>
      <c r="XBK1" s="286"/>
      <c r="XBL1" s="286"/>
      <c r="XBM1" s="286"/>
      <c r="XBN1" s="286"/>
      <c r="XBO1" s="286"/>
      <c r="XBP1" s="286"/>
      <c r="XBQ1" s="286"/>
      <c r="XBR1" s="286"/>
      <c r="XBS1" s="286"/>
      <c r="XBT1" s="286"/>
      <c r="XBU1" s="286"/>
      <c r="XBV1" s="286"/>
      <c r="XBW1" s="286"/>
      <c r="XBX1" s="286"/>
      <c r="XBY1" s="286"/>
      <c r="XBZ1" s="287"/>
      <c r="XCA1" s="286"/>
      <c r="XCB1" s="286"/>
      <c r="XCC1" s="286"/>
      <c r="XCD1" s="286"/>
      <c r="XCE1" s="286"/>
      <c r="XCF1" s="288"/>
      <c r="XCG1" s="288"/>
      <c r="XCH1" s="289"/>
      <c r="XCI1" s="289"/>
      <c r="XCJ1" s="289"/>
      <c r="XCK1" s="289"/>
      <c r="XCL1" s="289"/>
      <c r="XCM1" s="289"/>
      <c r="XCN1" s="289"/>
      <c r="XCO1" s="286"/>
      <c r="XCP1" s="286"/>
      <c r="XCQ1" s="286"/>
      <c r="XCR1" s="286"/>
      <c r="XCS1" s="286"/>
      <c r="XCT1" s="286"/>
      <c r="XCU1" s="286"/>
      <c r="XCV1" s="286"/>
      <c r="XCW1" s="286"/>
      <c r="XCX1" s="286"/>
      <c r="XCY1" s="286"/>
      <c r="XCZ1" s="286"/>
      <c r="XDA1" s="286"/>
      <c r="XDB1" s="286"/>
      <c r="XDC1" s="286"/>
      <c r="XDD1" s="286"/>
      <c r="XDE1" s="286"/>
      <c r="XDF1" s="286"/>
      <c r="XDG1" s="286"/>
      <c r="XDH1" s="287"/>
      <c r="XDI1" s="286"/>
      <c r="XDJ1" s="286"/>
      <c r="XDK1" s="286"/>
      <c r="XDL1" s="286"/>
      <c r="XDM1" s="286"/>
      <c r="XDN1" s="288"/>
      <c r="XDO1" s="288"/>
      <c r="XDP1" s="289"/>
      <c r="XDQ1" s="289"/>
      <c r="XDR1" s="289"/>
      <c r="XDS1" s="289"/>
      <c r="XDT1" s="289"/>
      <c r="XDU1" s="289"/>
      <c r="XDV1" s="289"/>
      <c r="XDW1" s="286"/>
      <c r="XDX1" s="286"/>
      <c r="XDY1" s="286"/>
      <c r="XDZ1" s="286"/>
      <c r="XEA1" s="286"/>
      <c r="XEB1" s="286"/>
      <c r="XEC1" s="286"/>
      <c r="XED1" s="286"/>
      <c r="XEE1" s="286"/>
      <c r="XEF1" s="286"/>
      <c r="XEG1" s="286"/>
      <c r="XEH1" s="286"/>
      <c r="XEI1" s="286"/>
      <c r="XEJ1" s="286"/>
      <c r="XEK1" s="286"/>
      <c r="XEL1" s="286"/>
      <c r="XEM1" s="286"/>
      <c r="XEN1" s="286"/>
      <c r="XEO1" s="286"/>
      <c r="XEP1" s="287"/>
      <c r="XEQ1" s="286"/>
    </row>
    <row r="2" spans="1:16371" s="41" customFormat="1">
      <c r="A2" s="439"/>
      <c r="B2" s="934"/>
      <c r="C2" s="934"/>
      <c r="D2" s="934"/>
      <c r="E2" s="934"/>
    </row>
    <row r="3" spans="1:16371" s="439" customFormat="1">
      <c r="B3" s="876"/>
      <c r="C3" s="876"/>
      <c r="D3" s="876"/>
      <c r="E3" s="876"/>
    </row>
    <row r="4" spans="1:16371" s="41" customFormat="1" ht="15.75">
      <c r="B4" s="935" t="s">
        <v>7006</v>
      </c>
      <c r="C4" s="935"/>
      <c r="D4" s="935"/>
      <c r="E4" s="935"/>
    </row>
    <row r="5" spans="1:16371" s="404" customFormat="1" ht="359.25" customHeight="1">
      <c r="B5" s="933" t="s">
        <v>7005</v>
      </c>
      <c r="C5" s="933"/>
      <c r="D5" s="933"/>
      <c r="E5" s="933"/>
    </row>
    <row r="6" spans="1:16371" s="41" customFormat="1" ht="15.75">
      <c r="B6" s="935" t="s">
        <v>7009</v>
      </c>
      <c r="C6" s="935"/>
      <c r="D6" s="935"/>
      <c r="E6" s="935"/>
    </row>
    <row r="7" spans="1:16371" s="404" customFormat="1" ht="113.25" customHeight="1">
      <c r="B7" s="933" t="s">
        <v>7225</v>
      </c>
      <c r="C7" s="933"/>
      <c r="D7" s="933"/>
      <c r="E7" s="933"/>
    </row>
    <row r="8" spans="1:16371" s="404" customFormat="1" ht="18.75" customHeight="1">
      <c r="B8" s="935" t="s">
        <v>6998</v>
      </c>
      <c r="C8" s="935"/>
      <c r="D8" s="935"/>
      <c r="E8" s="935"/>
    </row>
    <row r="9" spans="1:16371" s="407" customFormat="1" ht="39" customHeight="1">
      <c r="B9" s="933" t="s">
        <v>6999</v>
      </c>
      <c r="C9" s="933"/>
      <c r="D9" s="933"/>
      <c r="E9" s="933"/>
    </row>
    <row r="10" spans="1:16371" s="407" customFormat="1" ht="15.75">
      <c r="B10" s="406" t="s">
        <v>7000</v>
      </c>
      <c r="C10" s="405"/>
      <c r="D10" s="405"/>
      <c r="E10" s="405"/>
    </row>
    <row r="11" spans="1:16371" s="404" customFormat="1" ht="38.25" customHeight="1">
      <c r="B11" s="933" t="s">
        <v>7002</v>
      </c>
      <c r="C11" s="933"/>
      <c r="D11" s="933"/>
      <c r="E11" s="933"/>
    </row>
    <row r="12" spans="1:16371" s="404" customFormat="1" ht="15.75">
      <c r="B12" s="935" t="s">
        <v>7001</v>
      </c>
      <c r="C12" s="935"/>
      <c r="D12" s="935"/>
      <c r="E12" s="935"/>
    </row>
    <row r="13" spans="1:16371" s="404" customFormat="1" ht="48.75" customHeight="1">
      <c r="B13" s="933" t="s">
        <v>7228</v>
      </c>
      <c r="C13" s="933"/>
      <c r="D13" s="933"/>
      <c r="E13" s="933"/>
    </row>
    <row r="14" spans="1:16371" s="404" customFormat="1" ht="15.75">
      <c r="B14" s="935" t="s">
        <v>7007</v>
      </c>
      <c r="C14" s="935"/>
      <c r="D14" s="935"/>
      <c r="E14" s="935"/>
    </row>
    <row r="15" spans="1:16371" s="404" customFormat="1" ht="172.5" customHeight="1">
      <c r="B15" s="933" t="s">
        <v>7008</v>
      </c>
      <c r="C15" s="933"/>
      <c r="D15" s="933"/>
      <c r="E15" s="933"/>
    </row>
    <row r="16" spans="1:16371" s="404" customFormat="1" ht="15.75">
      <c r="B16" s="935" t="s">
        <v>7003</v>
      </c>
      <c r="C16" s="935"/>
      <c r="D16" s="935"/>
      <c r="E16" s="935"/>
    </row>
    <row r="17" spans="2:6" s="41" customFormat="1" ht="111" customHeight="1">
      <c r="B17" s="933" t="s">
        <v>7229</v>
      </c>
      <c r="C17" s="933"/>
      <c r="D17" s="933"/>
      <c r="E17" s="933"/>
    </row>
    <row r="18" spans="2:6" s="41" customFormat="1" ht="20.25" customHeight="1">
      <c r="B18" s="935" t="s">
        <v>7004</v>
      </c>
      <c r="C18" s="935"/>
      <c r="D18" s="935"/>
      <c r="E18" s="935"/>
    </row>
    <row r="19" spans="2:6" s="41" customFormat="1" ht="146.25" customHeight="1">
      <c r="B19" s="933" t="s">
        <v>7230</v>
      </c>
      <c r="C19" s="933"/>
      <c r="D19" s="933"/>
      <c r="E19" s="933"/>
    </row>
    <row r="20" spans="2:6" s="41" customFormat="1" ht="15.75">
      <c r="B20" s="408" t="s">
        <v>6987</v>
      </c>
      <c r="C20" s="409"/>
      <c r="D20" s="409"/>
      <c r="E20" s="408"/>
      <c r="F20" s="345"/>
    </row>
    <row r="21" spans="2:6" s="233" customFormat="1" ht="125.25" customHeight="1">
      <c r="B21" s="936" t="s">
        <v>6997</v>
      </c>
      <c r="C21" s="936"/>
      <c r="D21" s="936"/>
      <c r="E21" s="936"/>
      <c r="F21" s="403"/>
    </row>
    <row r="22" spans="2:6" s="41" customFormat="1" ht="15">
      <c r="B22" s="57" t="s">
        <v>261</v>
      </c>
      <c r="C22" s="57" t="s">
        <v>260</v>
      </c>
      <c r="D22" s="63" t="s">
        <v>259</v>
      </c>
      <c r="E22" s="63" t="s">
        <v>258</v>
      </c>
      <c r="F22" s="28" t="s">
        <v>257</v>
      </c>
    </row>
    <row r="23" spans="2:6" s="58" customFormat="1" ht="14.25">
      <c r="B23" s="58" t="s">
        <v>6883</v>
      </c>
      <c r="C23" s="58" t="s">
        <v>3969</v>
      </c>
      <c r="D23" s="64" t="s">
        <v>7277</v>
      </c>
      <c r="E23" s="53" t="s">
        <v>6878</v>
      </c>
      <c r="F23" s="58" t="s">
        <v>151</v>
      </c>
    </row>
    <row r="24" spans="2:6" s="233" customFormat="1" ht="15" customHeight="1">
      <c r="B24" s="58" t="s">
        <v>4298</v>
      </c>
      <c r="C24" s="144" t="s">
        <v>3968</v>
      </c>
      <c r="D24" s="64" t="s">
        <v>6877</v>
      </c>
      <c r="E24" s="53" t="s">
        <v>6878</v>
      </c>
      <c r="F24" s="58" t="s">
        <v>151</v>
      </c>
    </row>
    <row r="25" spans="2:6" s="41" customFormat="1" ht="15" customHeight="1">
      <c r="B25" s="58" t="s">
        <v>939</v>
      </c>
      <c r="C25" s="46" t="s">
        <v>938</v>
      </c>
      <c r="D25" s="64" t="s">
        <v>4292</v>
      </c>
      <c r="E25" s="69" t="s">
        <v>4293</v>
      </c>
      <c r="F25" s="58" t="s">
        <v>151</v>
      </c>
    </row>
    <row r="26" spans="2:6" s="41" customFormat="1" ht="14.25">
      <c r="B26" s="58" t="s">
        <v>153</v>
      </c>
      <c r="C26" s="46" t="s">
        <v>63</v>
      </c>
      <c r="D26" s="64" t="s">
        <v>853</v>
      </c>
      <c r="E26" s="58" t="s">
        <v>152</v>
      </c>
      <c r="F26" s="58" t="s">
        <v>151</v>
      </c>
    </row>
    <row r="27" spans="2:6" s="41" customFormat="1" ht="14.25">
      <c r="B27" s="58" t="s">
        <v>156</v>
      </c>
      <c r="C27" s="46" t="s">
        <v>62</v>
      </c>
      <c r="D27" s="64" t="s">
        <v>155</v>
      </c>
      <c r="E27" s="58" t="s">
        <v>4255</v>
      </c>
      <c r="F27" s="58" t="s">
        <v>154</v>
      </c>
    </row>
    <row r="28" spans="2:6" s="41" customFormat="1" ht="14.25">
      <c r="B28" s="59" t="s">
        <v>159</v>
      </c>
      <c r="C28" s="46" t="s">
        <v>27</v>
      </c>
      <c r="D28" s="58" t="s">
        <v>158</v>
      </c>
      <c r="E28" s="58" t="s">
        <v>4256</v>
      </c>
      <c r="F28" s="59" t="s">
        <v>157</v>
      </c>
    </row>
    <row r="29" spans="2:6" s="41" customFormat="1" ht="14.25">
      <c r="B29" s="59" t="s">
        <v>163</v>
      </c>
      <c r="C29" s="46" t="s">
        <v>26</v>
      </c>
      <c r="D29" s="58" t="s">
        <v>162</v>
      </c>
      <c r="E29" s="58" t="s">
        <v>161</v>
      </c>
      <c r="F29" s="59" t="s">
        <v>160</v>
      </c>
    </row>
    <row r="30" spans="2:6" s="41" customFormat="1" ht="14.25">
      <c r="B30" s="59" t="s">
        <v>166</v>
      </c>
      <c r="C30" s="46" t="s">
        <v>25</v>
      </c>
      <c r="D30" s="58" t="s">
        <v>165</v>
      </c>
      <c r="E30" s="58" t="s">
        <v>161</v>
      </c>
      <c r="F30" s="59" t="s">
        <v>164</v>
      </c>
    </row>
    <row r="31" spans="2:6" s="41" customFormat="1" ht="14.25">
      <c r="B31" s="60" t="s">
        <v>169</v>
      </c>
      <c r="C31" s="46" t="s">
        <v>24</v>
      </c>
      <c r="D31" s="58" t="s">
        <v>168</v>
      </c>
      <c r="E31" s="58" t="s">
        <v>161</v>
      </c>
      <c r="F31" s="59" t="s">
        <v>167</v>
      </c>
    </row>
    <row r="32" spans="2:6" s="41" customFormat="1" ht="14.25">
      <c r="B32" s="60" t="s">
        <v>171</v>
      </c>
      <c r="C32" s="46" t="s">
        <v>23</v>
      </c>
      <c r="D32" s="58" t="s">
        <v>170</v>
      </c>
      <c r="E32" s="58" t="s">
        <v>161</v>
      </c>
      <c r="F32" s="59" t="s">
        <v>167</v>
      </c>
    </row>
    <row r="33" spans="2:6" s="41" customFormat="1" ht="14.25">
      <c r="B33" s="60" t="s">
        <v>173</v>
      </c>
      <c r="C33" s="46" t="s">
        <v>22</v>
      </c>
      <c r="D33" s="58" t="s">
        <v>172</v>
      </c>
      <c r="E33" s="58" t="s">
        <v>161</v>
      </c>
      <c r="F33" s="59" t="s">
        <v>167</v>
      </c>
    </row>
    <row r="34" spans="2:6" s="41" customFormat="1" ht="14.25">
      <c r="B34" s="60" t="s">
        <v>175</v>
      </c>
      <c r="C34" s="46" t="s">
        <v>21</v>
      </c>
      <c r="D34" s="58" t="s">
        <v>174</v>
      </c>
      <c r="E34" s="58" t="s">
        <v>161</v>
      </c>
      <c r="F34" s="59" t="s">
        <v>167</v>
      </c>
    </row>
    <row r="35" spans="2:6" s="41" customFormat="1" ht="14.25">
      <c r="B35" s="60" t="s">
        <v>178</v>
      </c>
      <c r="C35" s="46" t="s">
        <v>20</v>
      </c>
      <c r="D35" s="58" t="s">
        <v>177</v>
      </c>
      <c r="E35" s="58" t="s">
        <v>161</v>
      </c>
      <c r="F35" s="59" t="s">
        <v>176</v>
      </c>
    </row>
    <row r="36" spans="2:6" s="41" customFormat="1" ht="14.25">
      <c r="B36" s="60" t="s">
        <v>180</v>
      </c>
      <c r="C36" s="46" t="s">
        <v>19</v>
      </c>
      <c r="D36" s="58" t="s">
        <v>179</v>
      </c>
      <c r="E36" s="58" t="s">
        <v>161</v>
      </c>
      <c r="F36" s="59" t="s">
        <v>176</v>
      </c>
    </row>
    <row r="37" spans="2:6" s="41" customFormat="1" ht="14.25">
      <c r="B37" s="60" t="s">
        <v>182</v>
      </c>
      <c r="C37" s="46" t="s">
        <v>18</v>
      </c>
      <c r="D37" s="58" t="s">
        <v>181</v>
      </c>
      <c r="E37" s="58" t="s">
        <v>161</v>
      </c>
      <c r="F37" s="59" t="s">
        <v>176</v>
      </c>
    </row>
    <row r="38" spans="2:6" s="41" customFormat="1" ht="14.25">
      <c r="B38" s="59" t="s">
        <v>184</v>
      </c>
      <c r="C38" s="46" t="s">
        <v>17</v>
      </c>
      <c r="D38" s="58" t="s">
        <v>183</v>
      </c>
      <c r="E38" s="58" t="s">
        <v>161</v>
      </c>
      <c r="F38" s="59" t="s">
        <v>176</v>
      </c>
    </row>
    <row r="39" spans="2:6" s="41" customFormat="1" ht="14.25">
      <c r="B39" s="59" t="s">
        <v>186</v>
      </c>
      <c r="C39" s="46" t="s">
        <v>16</v>
      </c>
      <c r="D39" s="58" t="s">
        <v>185</v>
      </c>
      <c r="E39" s="58" t="s">
        <v>161</v>
      </c>
      <c r="F39" s="59" t="s">
        <v>176</v>
      </c>
    </row>
    <row r="40" spans="2:6" s="41" customFormat="1" ht="14.25">
      <c r="B40" s="59" t="s">
        <v>188</v>
      </c>
      <c r="C40" s="46" t="s">
        <v>15</v>
      </c>
      <c r="D40" s="58" t="s">
        <v>187</v>
      </c>
      <c r="E40" s="58" t="s">
        <v>161</v>
      </c>
      <c r="F40" s="59" t="s">
        <v>176</v>
      </c>
    </row>
    <row r="41" spans="2:6" s="41" customFormat="1" ht="14.25">
      <c r="B41" s="59" t="s">
        <v>191</v>
      </c>
      <c r="C41" s="46" t="s">
        <v>14</v>
      </c>
      <c r="D41" s="58" t="s">
        <v>190</v>
      </c>
      <c r="E41" s="58" t="s">
        <v>161</v>
      </c>
      <c r="F41" s="59" t="s">
        <v>189</v>
      </c>
    </row>
    <row r="42" spans="2:6" s="41" customFormat="1" ht="14.25">
      <c r="B42" s="59" t="s">
        <v>194</v>
      </c>
      <c r="C42" s="46" t="s">
        <v>13</v>
      </c>
      <c r="D42" s="58" t="s">
        <v>193</v>
      </c>
      <c r="E42" s="60" t="s">
        <v>192</v>
      </c>
      <c r="F42" s="59" t="s">
        <v>189</v>
      </c>
    </row>
    <row r="43" spans="2:6" s="41" customFormat="1" ht="14.25">
      <c r="B43" s="59" t="s">
        <v>197</v>
      </c>
      <c r="C43" s="46" t="s">
        <v>196</v>
      </c>
      <c r="D43" s="58" t="s">
        <v>195</v>
      </c>
      <c r="E43" s="60" t="s">
        <v>192</v>
      </c>
      <c r="F43" s="59" t="s">
        <v>189</v>
      </c>
    </row>
    <row r="44" spans="2:6" s="41" customFormat="1" ht="14.25">
      <c r="B44" s="59" t="s">
        <v>201</v>
      </c>
      <c r="C44" s="46" t="s">
        <v>11</v>
      </c>
      <c r="D44" s="58" t="s">
        <v>200</v>
      </c>
      <c r="E44" s="60" t="s">
        <v>199</v>
      </c>
      <c r="F44" s="59" t="s">
        <v>198</v>
      </c>
    </row>
    <row r="45" spans="2:6" s="41" customFormat="1" ht="14.25">
      <c r="B45" s="59" t="s">
        <v>204</v>
      </c>
      <c r="C45" s="46" t="s">
        <v>10</v>
      </c>
      <c r="D45" s="58" t="s">
        <v>203</v>
      </c>
      <c r="E45" s="60" t="s">
        <v>202</v>
      </c>
      <c r="F45" s="59" t="s">
        <v>198</v>
      </c>
    </row>
    <row r="46" spans="2:6" s="41" customFormat="1" ht="14.25">
      <c r="B46" s="59" t="s">
        <v>206</v>
      </c>
      <c r="C46" s="46" t="s">
        <v>9</v>
      </c>
      <c r="D46" s="58" t="s">
        <v>205</v>
      </c>
      <c r="E46" s="60" t="s">
        <v>202</v>
      </c>
      <c r="F46" s="59" t="s">
        <v>198</v>
      </c>
    </row>
    <row r="47" spans="2:6" s="41" customFormat="1" ht="14.25">
      <c r="B47" s="59" t="s">
        <v>210</v>
      </c>
      <c r="C47" s="46" t="s">
        <v>8</v>
      </c>
      <c r="D47" s="58" t="s">
        <v>209</v>
      </c>
      <c r="E47" s="60" t="s">
        <v>208</v>
      </c>
      <c r="F47" s="59" t="s">
        <v>207</v>
      </c>
    </row>
    <row r="48" spans="2:6" s="41" customFormat="1" ht="14.25">
      <c r="B48" s="59" t="s">
        <v>213</v>
      </c>
      <c r="C48" s="46" t="s">
        <v>7</v>
      </c>
      <c r="D48" s="58" t="s">
        <v>212</v>
      </c>
      <c r="E48" s="60" t="s">
        <v>211</v>
      </c>
      <c r="F48" s="59" t="s">
        <v>207</v>
      </c>
    </row>
    <row r="49" spans="2:6" s="41" customFormat="1" ht="14.25">
      <c r="B49" s="59" t="s">
        <v>217</v>
      </c>
      <c r="C49" s="46" t="s">
        <v>6</v>
      </c>
      <c r="D49" s="58" t="s">
        <v>216</v>
      </c>
      <c r="E49" s="60" t="s">
        <v>215</v>
      </c>
      <c r="F49" s="59" t="s">
        <v>214</v>
      </c>
    </row>
    <row r="50" spans="2:6" s="41" customFormat="1" ht="14.25">
      <c r="B50" s="59" t="s">
        <v>221</v>
      </c>
      <c r="C50" s="46" t="s">
        <v>5</v>
      </c>
      <c r="D50" s="58" t="s">
        <v>220</v>
      </c>
      <c r="E50" s="60" t="s">
        <v>219</v>
      </c>
      <c r="F50" s="59" t="s">
        <v>218</v>
      </c>
    </row>
    <row r="51" spans="2:6" s="41" customFormat="1" ht="14.25">
      <c r="B51" s="59" t="s">
        <v>223</v>
      </c>
      <c r="C51" s="46" t="s">
        <v>4</v>
      </c>
      <c r="D51" s="58" t="s">
        <v>222</v>
      </c>
      <c r="E51" s="60" t="s">
        <v>219</v>
      </c>
      <c r="F51" s="59" t="s">
        <v>218</v>
      </c>
    </row>
    <row r="52" spans="2:6" s="41" customFormat="1" ht="14.25">
      <c r="B52" s="59" t="s">
        <v>226</v>
      </c>
      <c r="C52" s="46" t="s">
        <v>3</v>
      </c>
      <c r="D52" s="58" t="s">
        <v>225</v>
      </c>
      <c r="E52" s="60" t="s">
        <v>224</v>
      </c>
      <c r="F52" s="59" t="s">
        <v>218</v>
      </c>
    </row>
    <row r="53" spans="2:6" s="41" customFormat="1" ht="14.25">
      <c r="B53" s="59" t="s">
        <v>229</v>
      </c>
      <c r="C53" s="46" t="s">
        <v>2</v>
      </c>
      <c r="D53" s="58" t="s">
        <v>228</v>
      </c>
      <c r="E53" s="60" t="s">
        <v>227</v>
      </c>
      <c r="F53" s="59" t="s">
        <v>218</v>
      </c>
    </row>
    <row r="54" spans="2:6" s="41" customFormat="1" ht="14.25">
      <c r="B54" s="59" t="s">
        <v>230</v>
      </c>
      <c r="C54" s="46" t="s">
        <v>1</v>
      </c>
      <c r="D54" s="58" t="s">
        <v>230</v>
      </c>
      <c r="E54" s="58" t="s">
        <v>230</v>
      </c>
      <c r="F54" s="59" t="s">
        <v>230</v>
      </c>
    </row>
    <row r="55" spans="2:6" s="41" customFormat="1" ht="14.25">
      <c r="B55" s="59" t="s">
        <v>233</v>
      </c>
      <c r="C55" s="46" t="s">
        <v>73</v>
      </c>
      <c r="D55" s="58" t="s">
        <v>232</v>
      </c>
      <c r="E55" s="58" t="s">
        <v>231</v>
      </c>
      <c r="F55" s="59" t="s">
        <v>218</v>
      </c>
    </row>
    <row r="56" spans="2:6" s="41" customFormat="1" ht="14.25">
      <c r="B56" s="59" t="s">
        <v>237</v>
      </c>
      <c r="C56" s="46" t="s">
        <v>72</v>
      </c>
      <c r="D56" s="58" t="s">
        <v>236</v>
      </c>
      <c r="E56" s="58" t="s">
        <v>235</v>
      </c>
      <c r="F56" s="59" t="s">
        <v>234</v>
      </c>
    </row>
    <row r="57" spans="2:6" s="41" customFormat="1" ht="14.25">
      <c r="B57" s="59" t="s">
        <v>239</v>
      </c>
      <c r="C57" s="46" t="s">
        <v>71</v>
      </c>
      <c r="D57" s="58" t="s">
        <v>238</v>
      </c>
      <c r="E57" s="58" t="s">
        <v>235</v>
      </c>
      <c r="F57" s="59" t="s">
        <v>234</v>
      </c>
    </row>
    <row r="58" spans="2:6" s="41" customFormat="1" ht="14.25">
      <c r="B58" s="59" t="s">
        <v>241</v>
      </c>
      <c r="C58" s="46" t="s">
        <v>70</v>
      </c>
      <c r="D58" s="58" t="s">
        <v>240</v>
      </c>
      <c r="E58" s="58" t="s">
        <v>235</v>
      </c>
      <c r="F58" s="59" t="s">
        <v>234</v>
      </c>
    </row>
    <row r="59" spans="2:6" s="41" customFormat="1" ht="14.25">
      <c r="B59" s="59" t="s">
        <v>245</v>
      </c>
      <c r="C59" s="46" t="s">
        <v>69</v>
      </c>
      <c r="D59" s="58" t="s">
        <v>244</v>
      </c>
      <c r="E59" s="58" t="s">
        <v>243</v>
      </c>
      <c r="F59" s="59" t="s">
        <v>242</v>
      </c>
    </row>
    <row r="60" spans="2:6" s="41" customFormat="1" ht="14.25">
      <c r="B60" s="59" t="s">
        <v>247</v>
      </c>
      <c r="C60" s="46" t="s">
        <v>68</v>
      </c>
      <c r="D60" s="58" t="s">
        <v>246</v>
      </c>
      <c r="E60" s="58" t="s">
        <v>243</v>
      </c>
      <c r="F60" s="59" t="s">
        <v>242</v>
      </c>
    </row>
    <row r="61" spans="2:6" s="41" customFormat="1" ht="14.25">
      <c r="B61" s="59" t="s">
        <v>250</v>
      </c>
      <c r="C61" s="46" t="s">
        <v>67</v>
      </c>
      <c r="D61" s="58" t="s">
        <v>249</v>
      </c>
      <c r="E61" s="58" t="s">
        <v>248</v>
      </c>
      <c r="F61" s="59" t="s">
        <v>242</v>
      </c>
    </row>
    <row r="62" spans="2:6" s="41" customFormat="1" ht="14.25">
      <c r="B62" s="59" t="s">
        <v>252</v>
      </c>
      <c r="C62" s="46" t="s">
        <v>66</v>
      </c>
      <c r="D62" s="58" t="s">
        <v>251</v>
      </c>
      <c r="E62" s="58" t="s">
        <v>248</v>
      </c>
      <c r="F62" s="59" t="s">
        <v>242</v>
      </c>
    </row>
    <row r="63" spans="2:6" s="41" customFormat="1" ht="14.25">
      <c r="B63" s="59" t="s">
        <v>256</v>
      </c>
      <c r="C63" s="46" t="s">
        <v>65</v>
      </c>
      <c r="D63" s="58" t="s">
        <v>255</v>
      </c>
      <c r="E63" s="58" t="s">
        <v>254</v>
      </c>
      <c r="F63" s="59" t="s">
        <v>253</v>
      </c>
    </row>
    <row r="64" spans="2:6" s="41" customFormat="1" ht="14.25">
      <c r="B64" s="76"/>
    </row>
    <row r="65" spans="1:33" s="386" customFormat="1" ht="14.25" customHeight="1">
      <c r="B65" s="932"/>
      <c r="C65" s="932"/>
      <c r="D65" s="932"/>
      <c r="E65" s="932"/>
      <c r="O65" s="292"/>
      <c r="P65" s="292"/>
      <c r="Q65" s="387"/>
      <c r="R65" s="387"/>
      <c r="U65" s="387"/>
      <c r="V65" s="387"/>
      <c r="W65" s="387"/>
      <c r="X65" s="387"/>
      <c r="Y65" s="293"/>
      <c r="Z65" s="293"/>
      <c r="AG65" s="388"/>
    </row>
    <row r="66" spans="1:33" s="303" customFormat="1" ht="50.25" customHeight="1">
      <c r="A66" s="424"/>
      <c r="B66" s="931" t="s">
        <v>7010</v>
      </c>
      <c r="C66" s="931"/>
      <c r="D66" s="291"/>
      <c r="E66" s="291"/>
      <c r="Q66" s="389"/>
      <c r="R66" s="389"/>
      <c r="U66" s="295"/>
      <c r="V66" s="295"/>
      <c r="W66" s="295"/>
      <c r="X66" s="389"/>
      <c r="Y66" s="296"/>
      <c r="Z66" s="296"/>
      <c r="AG66" s="390"/>
    </row>
    <row r="67" spans="1:33" s="41" customFormat="1">
      <c r="B67" s="385"/>
    </row>
    <row r="68" spans="1:33" s="41" customFormat="1">
      <c r="B68" s="782"/>
    </row>
    <row r="69" spans="1:33" s="41" customFormat="1">
      <c r="B69" s="385"/>
    </row>
    <row r="70" spans="1:33" s="41" customFormat="1">
      <c r="B70" s="385"/>
    </row>
    <row r="71" spans="1:33" s="41" customFormat="1">
      <c r="B71" s="385"/>
    </row>
    <row r="72" spans="1:33" s="41" customFormat="1">
      <c r="B72" s="385"/>
    </row>
    <row r="73" spans="1:33" s="41" customFormat="1"/>
    <row r="74" spans="1:33" s="41" customFormat="1"/>
    <row r="75" spans="1:33" s="41" customFormat="1"/>
    <row r="76" spans="1:33" s="41" customFormat="1"/>
    <row r="77" spans="1:33" s="41" customFormat="1"/>
    <row r="78" spans="1:33" s="41" customFormat="1"/>
    <row r="79" spans="1:33" s="41" customFormat="1"/>
    <row r="80" spans="1:33" s="41" customFormat="1"/>
    <row r="81" s="41" customFormat="1"/>
    <row r="82" s="41" customFormat="1"/>
    <row r="83" s="41" customFormat="1"/>
    <row r="84" s="41" customFormat="1"/>
    <row r="85" s="41" customFormat="1"/>
    <row r="86" s="41" customFormat="1"/>
    <row r="87" s="41" customFormat="1"/>
    <row r="88" s="41" customFormat="1"/>
    <row r="89" s="41" customFormat="1"/>
    <row r="90" s="41" customFormat="1"/>
    <row r="91" s="41" customFormat="1"/>
    <row r="92" s="41" customFormat="1"/>
    <row r="93" s="41" customFormat="1"/>
    <row r="94" s="41" customFormat="1"/>
    <row r="95" s="41" customFormat="1"/>
    <row r="96" s="41" customFormat="1"/>
    <row r="97" s="41" customFormat="1"/>
  </sheetData>
  <mergeCells count="20">
    <mergeCell ref="B11:E11"/>
    <mergeCell ref="B13:E13"/>
    <mergeCell ref="B15:E15"/>
    <mergeCell ref="B1:E1"/>
    <mergeCell ref="B66:C66"/>
    <mergeCell ref="B65:E65"/>
    <mergeCell ref="B5:E5"/>
    <mergeCell ref="B7:E7"/>
    <mergeCell ref="B2:E2"/>
    <mergeCell ref="B4:E4"/>
    <mergeCell ref="B21:E21"/>
    <mergeCell ref="B8:E8"/>
    <mergeCell ref="B12:E12"/>
    <mergeCell ref="B14:E14"/>
    <mergeCell ref="B16:E16"/>
    <mergeCell ref="B18:E18"/>
    <mergeCell ref="B19:E19"/>
    <mergeCell ref="B6:E6"/>
    <mergeCell ref="B17:E17"/>
    <mergeCell ref="B9:E9"/>
  </mergeCells>
  <hyperlinks>
    <hyperlink ref="B66" r:id="rId1" display="https://www.industry.gov.au/data-and-publications/science-research-and-innovation-sri-budget-tables"/>
  </hyperlinks>
  <pageMargins left="0.7" right="0.7" top="0.75" bottom="0.75" header="0.3" footer="0.3"/>
  <pageSetup paperSize="9" orientation="portrait" horizontalDpi="300" verticalDpi="3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249977111117893"/>
  </sheetPr>
  <dimension ref="A1:BJ487"/>
  <sheetViews>
    <sheetView showGridLines="0" showRowColHeaders="0" workbookViewId="0">
      <selection sqref="A1:XFD1"/>
    </sheetView>
  </sheetViews>
  <sheetFormatPr defaultColWidth="2.140625" defaultRowHeight="12.75"/>
  <cols>
    <col min="1" max="1" width="4.28515625" style="221" customWidth="1"/>
    <col min="2" max="67" width="3.7109375" customWidth="1"/>
  </cols>
  <sheetData>
    <row r="1" spans="2:62" s="221" customFormat="1" ht="33" customHeight="1" thickBot="1">
      <c r="B1" s="998" t="s">
        <v>6991</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row>
    <row r="2" spans="2:62" ht="20.25" customHeight="1" thickTop="1">
      <c r="B2" s="12"/>
      <c r="C2" s="12"/>
      <c r="D2" s="12"/>
      <c r="E2" s="12"/>
      <c r="F2" s="12"/>
      <c r="G2" s="12"/>
      <c r="H2" s="12"/>
      <c r="I2" s="12"/>
      <c r="J2" s="12"/>
      <c r="BE2" s="242"/>
      <c r="BF2" s="1010" t="s">
        <v>1016</v>
      </c>
      <c r="BG2" s="1010"/>
      <c r="BH2" s="1010"/>
      <c r="BI2" s="1010"/>
      <c r="BJ2" s="1011"/>
    </row>
    <row r="3" spans="2:62">
      <c r="B3" s="12"/>
      <c r="C3" s="12"/>
      <c r="D3" s="12"/>
      <c r="E3" s="12"/>
      <c r="F3" s="12"/>
      <c r="G3" s="12"/>
      <c r="H3" s="12"/>
      <c r="I3" s="12"/>
      <c r="J3" s="12"/>
      <c r="BE3" s="1005" t="s">
        <v>4265</v>
      </c>
      <c r="BF3" s="1006"/>
      <c r="BG3" s="1006"/>
      <c r="BH3" s="1006"/>
      <c r="BI3" s="1006"/>
      <c r="BJ3" s="1007"/>
    </row>
    <row r="4" spans="2:62">
      <c r="B4" s="12"/>
      <c r="C4" s="12"/>
      <c r="D4" s="12"/>
      <c r="E4" s="12"/>
      <c r="F4" s="12"/>
      <c r="G4" s="12"/>
      <c r="H4" s="12"/>
      <c r="I4" s="12"/>
      <c r="J4" s="12"/>
      <c r="BE4" s="1005"/>
      <c r="BF4" s="1006"/>
      <c r="BG4" s="1006"/>
      <c r="BH4" s="1006"/>
      <c r="BI4" s="1006"/>
      <c r="BJ4" s="1007"/>
    </row>
    <row r="5" spans="2:62" ht="13.5" thickBot="1">
      <c r="B5" s="12"/>
      <c r="C5" s="12"/>
      <c r="D5" s="12"/>
      <c r="E5" s="12"/>
      <c r="F5" s="12"/>
      <c r="G5" s="12"/>
      <c r="H5" s="12"/>
      <c r="I5" s="12"/>
      <c r="J5" s="12"/>
      <c r="BE5" s="1008" t="s">
        <v>4263</v>
      </c>
      <c r="BF5" s="1009"/>
      <c r="BG5" s="243"/>
      <c r="BH5" s="243"/>
      <c r="BI5" s="243"/>
      <c r="BJ5" s="244"/>
    </row>
    <row r="6" spans="2:62" ht="13.5" thickTop="1">
      <c r="B6" s="12"/>
      <c r="C6" s="12"/>
      <c r="D6" s="12"/>
      <c r="E6" s="12"/>
      <c r="F6" s="12"/>
      <c r="G6" s="12"/>
      <c r="H6" s="12"/>
      <c r="I6" s="12"/>
      <c r="J6" s="12"/>
      <c r="BF6" s="13"/>
    </row>
    <row r="7" spans="2:62">
      <c r="B7" s="12"/>
      <c r="C7" s="12"/>
      <c r="D7" s="12"/>
      <c r="E7" s="12"/>
      <c r="F7" s="12"/>
      <c r="G7" s="12"/>
      <c r="H7" s="12"/>
      <c r="I7" s="12"/>
      <c r="J7" s="12"/>
    </row>
    <row r="8" spans="2:62">
      <c r="B8" s="12"/>
      <c r="C8" s="12"/>
      <c r="D8" s="12"/>
      <c r="E8" s="12"/>
      <c r="F8" s="12"/>
      <c r="G8" s="12"/>
      <c r="H8" s="12"/>
      <c r="I8" s="12"/>
      <c r="J8" s="12"/>
    </row>
    <row r="9" spans="2:62">
      <c r="B9" s="12"/>
      <c r="C9" s="12"/>
      <c r="D9" s="12"/>
      <c r="E9" s="12"/>
      <c r="F9" s="12"/>
      <c r="G9" s="12"/>
      <c r="H9" s="12"/>
      <c r="I9" s="12"/>
      <c r="J9" s="12"/>
    </row>
    <row r="10" spans="2:62">
      <c r="B10" s="12"/>
      <c r="C10" s="12"/>
      <c r="D10" s="12"/>
      <c r="E10" s="12"/>
      <c r="F10" s="12"/>
      <c r="G10" s="12"/>
      <c r="H10" s="12"/>
      <c r="I10" s="12"/>
      <c r="J10" s="12"/>
    </row>
    <row r="11" spans="2:62">
      <c r="B11" s="12"/>
      <c r="C11" s="12"/>
      <c r="D11" s="12"/>
      <c r="E11" s="12"/>
      <c r="F11" s="12"/>
      <c r="G11" s="12"/>
      <c r="H11" s="12"/>
      <c r="I11" s="12"/>
      <c r="J11" s="12"/>
    </row>
    <row r="12" spans="2:62">
      <c r="B12" s="12"/>
      <c r="C12" s="12"/>
      <c r="D12" s="12"/>
      <c r="E12" s="12"/>
      <c r="F12" s="12"/>
      <c r="G12" s="12"/>
      <c r="H12" s="12"/>
      <c r="I12" s="12"/>
      <c r="J12" s="12"/>
    </row>
    <row r="13" spans="2:62">
      <c r="B13" s="12"/>
      <c r="C13" s="12"/>
      <c r="D13" s="12"/>
      <c r="E13" s="12"/>
      <c r="F13" s="12"/>
      <c r="G13" s="12"/>
      <c r="H13" s="12"/>
      <c r="I13" s="12"/>
      <c r="J13" s="12"/>
    </row>
    <row r="14" spans="2:62" ht="16.5" customHeight="1">
      <c r="B14" s="12"/>
      <c r="C14" s="12"/>
      <c r="D14" s="12"/>
      <c r="E14" s="12"/>
      <c r="F14" s="12"/>
      <c r="G14" s="12"/>
      <c r="H14" s="12"/>
      <c r="I14" s="12"/>
      <c r="J14" s="12"/>
    </row>
    <row r="15" spans="2:62" ht="13.5" customHeight="1">
      <c r="B15" s="12"/>
      <c r="C15" s="12"/>
      <c r="D15" s="12"/>
      <c r="E15" s="12"/>
      <c r="F15" s="12"/>
      <c r="G15" s="12"/>
      <c r="H15" s="12"/>
      <c r="I15" s="12"/>
      <c r="J15" s="12"/>
    </row>
    <row r="16" spans="2:62" ht="12.75" customHeight="1">
      <c r="B16" s="12"/>
      <c r="C16" s="12"/>
      <c r="D16" s="12"/>
      <c r="E16" s="12"/>
      <c r="F16" s="12"/>
      <c r="G16" s="12"/>
      <c r="H16" s="12"/>
      <c r="I16" s="12"/>
      <c r="J16" s="12"/>
    </row>
    <row r="17" spans="2:62">
      <c r="B17" s="12"/>
      <c r="C17" s="12"/>
      <c r="D17" s="12"/>
      <c r="E17" s="12"/>
      <c r="F17" s="12"/>
      <c r="G17" s="12"/>
      <c r="H17" s="12"/>
      <c r="I17" s="12"/>
      <c r="J17" s="12"/>
    </row>
    <row r="18" spans="2:62">
      <c r="B18" s="12"/>
      <c r="C18" s="12"/>
      <c r="D18" s="12"/>
      <c r="E18" s="12"/>
      <c r="F18" s="12"/>
      <c r="G18" s="12"/>
      <c r="H18" s="12"/>
      <c r="I18" s="12"/>
      <c r="J18" s="12"/>
      <c r="BE18" s="142"/>
      <c r="BF18" s="142"/>
      <c r="BG18" s="142"/>
      <c r="BH18" s="142"/>
      <c r="BI18" s="142"/>
      <c r="BJ18" s="142"/>
    </row>
    <row r="19" spans="2:62">
      <c r="B19" s="12"/>
      <c r="C19" s="12"/>
      <c r="D19" s="12"/>
      <c r="E19" s="12"/>
      <c r="F19" s="12"/>
      <c r="G19" s="12"/>
      <c r="H19" s="12"/>
      <c r="I19" s="12"/>
      <c r="J19" s="12"/>
      <c r="BE19" s="142"/>
      <c r="BF19" s="142"/>
      <c r="BG19" s="142"/>
      <c r="BH19" s="142"/>
      <c r="BI19" s="142"/>
      <c r="BJ19" s="142"/>
    </row>
    <row r="20" spans="2:62">
      <c r="B20" s="12"/>
      <c r="C20" s="12"/>
      <c r="D20" s="12"/>
      <c r="E20" s="12"/>
      <c r="F20" s="12"/>
      <c r="G20" s="12"/>
      <c r="H20" s="12"/>
      <c r="I20" s="12"/>
      <c r="J20" s="12"/>
      <c r="BE20" s="142"/>
      <c r="BF20" s="142"/>
      <c r="BG20" s="142"/>
      <c r="BH20" s="142"/>
      <c r="BI20" s="142"/>
      <c r="BJ20" s="142"/>
    </row>
    <row r="21" spans="2:62">
      <c r="B21" s="12"/>
      <c r="C21" s="12"/>
      <c r="D21" s="12"/>
      <c r="E21" s="12"/>
      <c r="F21" s="12"/>
      <c r="G21" s="12"/>
      <c r="H21" s="12"/>
      <c r="I21" s="12"/>
      <c r="J21" s="12"/>
    </row>
    <row r="22" spans="2:62">
      <c r="B22" s="12"/>
      <c r="C22" s="12"/>
      <c r="D22" s="12"/>
      <c r="E22" s="12"/>
      <c r="F22" s="12"/>
      <c r="G22" s="12"/>
      <c r="H22" s="12"/>
      <c r="I22" s="12"/>
      <c r="J22" s="12"/>
      <c r="BE22" s="13"/>
    </row>
    <row r="23" spans="2:62">
      <c r="B23" s="12"/>
      <c r="C23" s="12"/>
      <c r="D23" s="12"/>
      <c r="E23" s="12"/>
      <c r="F23" s="12"/>
      <c r="G23" s="12"/>
      <c r="H23" s="12"/>
      <c r="I23" s="12"/>
      <c r="J23" s="12"/>
    </row>
    <row r="24" spans="2:62">
      <c r="B24" s="12"/>
      <c r="C24" s="12"/>
      <c r="D24" s="12"/>
      <c r="E24" s="12"/>
      <c r="F24" s="12"/>
      <c r="G24" s="12"/>
      <c r="H24" s="12"/>
      <c r="I24" s="12"/>
      <c r="J24" s="12"/>
    </row>
    <row r="25" spans="2:62">
      <c r="B25" s="12"/>
      <c r="C25" s="12"/>
      <c r="D25" s="12"/>
      <c r="E25" s="12"/>
      <c r="F25" s="12"/>
      <c r="G25" s="12"/>
      <c r="H25" s="12"/>
      <c r="I25" s="12"/>
      <c r="J25" s="12"/>
    </row>
    <row r="26" spans="2:62">
      <c r="B26" s="12"/>
      <c r="C26" s="12"/>
      <c r="D26" s="12"/>
      <c r="E26" s="12"/>
      <c r="F26" s="12"/>
      <c r="G26" s="12"/>
      <c r="H26" s="12"/>
      <c r="I26" s="12"/>
      <c r="J26" s="12"/>
    </row>
    <row r="27" spans="2:62">
      <c r="B27" s="12"/>
      <c r="C27" s="12"/>
      <c r="D27" s="12"/>
      <c r="E27" s="12"/>
      <c r="F27" s="12"/>
      <c r="G27" s="12"/>
      <c r="H27" s="12"/>
      <c r="I27" s="12"/>
      <c r="J27" s="12"/>
    </row>
    <row r="28" spans="2:62">
      <c r="B28" s="12"/>
      <c r="C28" s="12"/>
      <c r="D28" s="12"/>
      <c r="E28" s="12"/>
      <c r="F28" s="12"/>
      <c r="G28" s="12"/>
      <c r="H28" s="12"/>
      <c r="I28" s="12"/>
      <c r="J28" s="12"/>
    </row>
    <row r="29" spans="2:62">
      <c r="B29" s="12"/>
      <c r="C29" s="12"/>
      <c r="D29" s="12"/>
      <c r="E29" s="12"/>
      <c r="F29" s="12"/>
      <c r="G29" s="12"/>
      <c r="H29" s="12"/>
      <c r="I29" s="12"/>
      <c r="J29" s="12"/>
    </row>
    <row r="30" spans="2:62">
      <c r="B30" s="12"/>
      <c r="C30" s="12"/>
      <c r="D30" s="12"/>
      <c r="E30" s="12"/>
      <c r="F30" s="12"/>
      <c r="G30" s="12"/>
      <c r="H30" s="12"/>
      <c r="I30" s="12"/>
      <c r="J30" s="12"/>
    </row>
    <row r="31" spans="2:62">
      <c r="B31" s="12"/>
      <c r="C31" s="12"/>
      <c r="D31" s="12"/>
      <c r="E31" s="12"/>
      <c r="F31" s="12"/>
      <c r="G31" s="12"/>
      <c r="H31" s="12"/>
      <c r="I31" s="12"/>
      <c r="J31" s="12"/>
    </row>
    <row r="32" spans="2:62">
      <c r="B32" s="12"/>
      <c r="C32" s="12"/>
      <c r="D32" s="12"/>
      <c r="E32" s="12"/>
      <c r="F32" s="12"/>
      <c r="G32" s="12"/>
      <c r="H32" s="12"/>
      <c r="I32" s="12"/>
      <c r="J32" s="12"/>
      <c r="AQ32" s="13"/>
      <c r="AR32" s="13"/>
    </row>
    <row r="33" spans="2:10">
      <c r="B33" s="12"/>
      <c r="C33" s="12"/>
      <c r="D33" s="14"/>
      <c r="E33" s="12"/>
      <c r="F33" s="12"/>
      <c r="G33" s="12"/>
      <c r="H33" s="12"/>
      <c r="I33" s="12"/>
      <c r="J33" s="12"/>
    </row>
    <row r="34" spans="2:10">
      <c r="B34" s="12"/>
      <c r="C34" s="12"/>
      <c r="D34" s="14"/>
      <c r="E34" s="12"/>
      <c r="F34" s="12"/>
      <c r="G34" s="12"/>
      <c r="H34" s="12"/>
      <c r="I34" s="12"/>
      <c r="J34" s="12"/>
    </row>
    <row r="35" spans="2:10">
      <c r="B35" s="12"/>
      <c r="C35" s="12"/>
      <c r="D35" s="12"/>
      <c r="E35" s="12"/>
      <c r="F35" s="12"/>
      <c r="G35" s="12"/>
      <c r="H35" s="12"/>
      <c r="I35" s="12"/>
      <c r="J35" s="12"/>
    </row>
    <row r="404" spans="3:3">
      <c r="C404" t="s">
        <v>838</v>
      </c>
    </row>
    <row r="450" spans="3:3">
      <c r="C450" t="s">
        <v>841</v>
      </c>
    </row>
    <row r="487" spans="3:3">
      <c r="C487" t="s">
        <v>852</v>
      </c>
    </row>
  </sheetData>
  <mergeCells count="4">
    <mergeCell ref="BF2:BJ2"/>
    <mergeCell ref="BE3:BJ4"/>
    <mergeCell ref="BE5:BF5"/>
    <mergeCell ref="B1:BJ1"/>
  </mergeCells>
  <hyperlinks>
    <hyperlink ref="BE5:BF5"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ltText="drop down menu of socio-ecomonic objectives">
                <anchor moveWithCells="1">
                  <from>
                    <xdr:col>39</xdr:col>
                    <xdr:colOff>0</xdr:colOff>
                    <xdr:row>3</xdr:row>
                    <xdr:rowOff>104775</xdr:rowOff>
                  </from>
                  <to>
                    <xdr:col>54</xdr:col>
                    <xdr:colOff>133350</xdr:colOff>
                    <xdr:row>4</xdr:row>
                    <xdr:rowOff>142875</xdr:rowOff>
                  </to>
                </anchor>
              </controlPr>
            </control>
          </mc:Choice>
        </mc:AlternateContent>
        <mc:AlternateContent xmlns:mc="http://schemas.openxmlformats.org/markup-compatibility/2006">
          <mc:Choice Requires="x14">
            <control shapeId="1026" r:id="rId5" name="Drop Down 2">
              <controlPr defaultSize="0" autoLine="0" autoPict="0" altText="drop down menu of socio-ecomonic objectives">
                <anchor moveWithCells="1">
                  <from>
                    <xdr:col>39</xdr:col>
                    <xdr:colOff>0</xdr:colOff>
                    <xdr:row>6</xdr:row>
                    <xdr:rowOff>0</xdr:rowOff>
                  </from>
                  <to>
                    <xdr:col>54</xdr:col>
                    <xdr:colOff>133350</xdr:colOff>
                    <xdr:row>7</xdr:row>
                    <xdr:rowOff>38100</xdr:rowOff>
                  </to>
                </anchor>
              </controlPr>
            </control>
          </mc:Choice>
        </mc:AlternateContent>
        <mc:AlternateContent xmlns:mc="http://schemas.openxmlformats.org/markup-compatibility/2006">
          <mc:Choice Requires="x14">
            <control shapeId="1027" r:id="rId6" name="Drop Down 3">
              <controlPr defaultSize="0" autoLine="0" autoPict="0" altText="drop down menu of socio-ecomonic objectives">
                <anchor moveWithCells="1">
                  <from>
                    <xdr:col>39</xdr:col>
                    <xdr:colOff>0</xdr:colOff>
                    <xdr:row>8</xdr:row>
                    <xdr:rowOff>85725</xdr:rowOff>
                  </from>
                  <to>
                    <xdr:col>54</xdr:col>
                    <xdr:colOff>133350</xdr:colOff>
                    <xdr:row>9</xdr:row>
                    <xdr:rowOff>123825</xdr:rowOff>
                  </to>
                </anchor>
              </controlPr>
            </control>
          </mc:Choice>
        </mc:AlternateContent>
        <mc:AlternateContent xmlns:mc="http://schemas.openxmlformats.org/markup-compatibility/2006">
          <mc:Choice Requires="x14">
            <control shapeId="1028" r:id="rId7" name="Drop Down 4">
              <controlPr defaultSize="0" autoLine="0" autoPict="0" altText="drop down menu of socio-ecomonic objectives">
                <anchor moveWithCells="1">
                  <from>
                    <xdr:col>39</xdr:col>
                    <xdr:colOff>0</xdr:colOff>
                    <xdr:row>10</xdr:row>
                    <xdr:rowOff>152400</xdr:rowOff>
                  </from>
                  <to>
                    <xdr:col>54</xdr:col>
                    <xdr:colOff>133350</xdr:colOff>
                    <xdr:row>12</xdr:row>
                    <xdr:rowOff>28575</xdr:rowOff>
                  </to>
                </anchor>
              </controlPr>
            </control>
          </mc:Choice>
        </mc:AlternateContent>
        <mc:AlternateContent xmlns:mc="http://schemas.openxmlformats.org/markup-compatibility/2006">
          <mc:Choice Requires="x14">
            <control shapeId="1029" r:id="rId8" name="Drop Down 5">
              <controlPr defaultSize="0" autoLine="0" autoPict="0" altText="drop down menu of socio-ecomonic objectives">
                <anchor moveWithCells="1">
                  <from>
                    <xdr:col>39</xdr:col>
                    <xdr:colOff>0</xdr:colOff>
                    <xdr:row>13</xdr:row>
                    <xdr:rowOff>104775</xdr:rowOff>
                  </from>
                  <to>
                    <xdr:col>54</xdr:col>
                    <xdr:colOff>133350</xdr:colOff>
                    <xdr:row>14</xdr:row>
                    <xdr:rowOff>95250</xdr:rowOff>
                  </to>
                </anchor>
              </controlPr>
            </control>
          </mc:Choice>
        </mc:AlternateContent>
        <mc:AlternateContent xmlns:mc="http://schemas.openxmlformats.org/markup-compatibility/2006">
          <mc:Choice Requires="x14">
            <control shapeId="1030" r:id="rId9" name="Check Box 6">
              <controlPr defaultSize="0" autoFill="0" autoLine="0" autoPict="0" altText="adjustement for inflation check box">
                <anchor moveWithCells="1">
                  <from>
                    <xdr:col>56</xdr:col>
                    <xdr:colOff>0</xdr:colOff>
                    <xdr:row>1</xdr:row>
                    <xdr:rowOff>0</xdr:rowOff>
                  </from>
                  <to>
                    <xdr:col>56</xdr:col>
                    <xdr:colOff>200025</xdr:colOff>
                    <xdr:row>1</xdr:row>
                    <xdr:rowOff>180975</xdr:rowOff>
                  </to>
                </anchor>
              </controlPr>
            </control>
          </mc:Choice>
        </mc:AlternateContent>
        <mc:AlternateContent xmlns:mc="http://schemas.openxmlformats.org/markup-compatibility/2006">
          <mc:Choice Requires="x14">
            <control shapeId="1031" r:id="rId10" name="Check Box 7">
              <controlPr defaultSize="0" autoFill="0" autoLine="0" autoPict="0" altText="Adjustement for inflation check box_x000d__x000a_">
                <anchor moveWithCells="1">
                  <from>
                    <xdr:col>56</xdr:col>
                    <xdr:colOff>0</xdr:colOff>
                    <xdr:row>1</xdr:row>
                    <xdr:rowOff>0</xdr:rowOff>
                  </from>
                  <to>
                    <xdr:col>56</xdr:col>
                    <xdr:colOff>200025</xdr:colOff>
                    <xdr:row>1</xdr:row>
                    <xdr:rowOff>180975</xdr:rowOff>
                  </to>
                </anchor>
              </controlPr>
            </control>
          </mc:Choice>
        </mc:AlternateContent>
        <mc:AlternateContent xmlns:mc="http://schemas.openxmlformats.org/markup-compatibility/2006">
          <mc:Choice Requires="x14">
            <control shapeId="1032" r:id="rId11" name="Check Box 8">
              <controlPr defaultSize="0" autoFill="0" autoLine="0" autoPict="0" altText="Adjustment for inflation check box">
                <anchor moveWithCells="1">
                  <from>
                    <xdr:col>56</xdr:col>
                    <xdr:colOff>0</xdr:colOff>
                    <xdr:row>1</xdr:row>
                    <xdr:rowOff>0</xdr:rowOff>
                  </from>
                  <to>
                    <xdr:col>56</xdr:col>
                    <xdr:colOff>200025</xdr:colOff>
                    <xdr:row>1</xdr:row>
                    <xdr:rowOff>180975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7" tint="-0.249977111117893"/>
  </sheetPr>
  <dimension ref="A1:BJ487"/>
  <sheetViews>
    <sheetView showGridLines="0" showRowColHeaders="0" workbookViewId="0">
      <selection activeCell="P42" sqref="P42"/>
    </sheetView>
  </sheetViews>
  <sheetFormatPr defaultColWidth="3.7109375" defaultRowHeight="12.75"/>
  <sheetData>
    <row r="1" spans="1:62" s="221" customFormat="1" ht="33" customHeight="1" thickBot="1">
      <c r="A1"/>
      <c r="B1" s="998" t="s">
        <v>6992</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row>
    <row r="2" spans="1:62" ht="15.75" thickTop="1">
      <c r="B2" s="121"/>
      <c r="C2" s="121"/>
      <c r="D2" s="121"/>
      <c r="E2" s="121"/>
      <c r="F2" s="121"/>
      <c r="G2" s="121"/>
      <c r="H2" s="121"/>
      <c r="I2" s="121"/>
      <c r="J2" s="121"/>
      <c r="K2" s="121"/>
      <c r="L2" s="121"/>
      <c r="M2" s="121"/>
      <c r="BE2" s="242"/>
      <c r="BF2" s="1010" t="s">
        <v>1016</v>
      </c>
      <c r="BG2" s="1010"/>
      <c r="BH2" s="1010"/>
      <c r="BI2" s="1010"/>
      <c r="BJ2" s="1011"/>
    </row>
    <row r="3" spans="1:62">
      <c r="B3" s="121"/>
      <c r="C3" s="121"/>
      <c r="D3" s="121"/>
      <c r="E3" s="121"/>
      <c r="F3" s="121"/>
      <c r="G3" s="121"/>
      <c r="H3" s="121"/>
      <c r="I3" s="121"/>
      <c r="J3" s="121"/>
      <c r="K3" s="121"/>
      <c r="L3" s="121"/>
      <c r="M3" s="121"/>
      <c r="BE3" s="1005" t="s">
        <v>4265</v>
      </c>
      <c r="BF3" s="1006"/>
      <c r="BG3" s="1006"/>
      <c r="BH3" s="1006"/>
      <c r="BI3" s="1006"/>
      <c r="BJ3" s="1007"/>
    </row>
    <row r="4" spans="1:62">
      <c r="B4" s="121"/>
      <c r="C4" s="121"/>
      <c r="D4" s="121"/>
      <c r="E4" s="121"/>
      <c r="F4" s="121"/>
      <c r="G4" s="121"/>
      <c r="H4" s="121"/>
      <c r="I4" s="121"/>
      <c r="J4" s="121"/>
      <c r="K4" s="121"/>
      <c r="L4" s="121"/>
      <c r="M4" s="121"/>
      <c r="BE4" s="1005"/>
      <c r="BF4" s="1006"/>
      <c r="BG4" s="1006"/>
      <c r="BH4" s="1006"/>
      <c r="BI4" s="1006"/>
      <c r="BJ4" s="1007"/>
    </row>
    <row r="5" spans="1:62" ht="13.5" thickBot="1">
      <c r="B5" s="121"/>
      <c r="C5" s="121"/>
      <c r="D5" s="121"/>
      <c r="E5" s="121"/>
      <c r="F5" s="121"/>
      <c r="G5" s="121"/>
      <c r="H5" s="121"/>
      <c r="I5" s="121"/>
      <c r="J5" s="121"/>
      <c r="K5" s="121"/>
      <c r="L5" s="121"/>
      <c r="M5" s="121"/>
      <c r="BE5" s="1008" t="s">
        <v>4263</v>
      </c>
      <c r="BF5" s="1009"/>
      <c r="BG5" s="243"/>
      <c r="BH5" s="243"/>
      <c r="BI5" s="243"/>
      <c r="BJ5" s="244"/>
    </row>
    <row r="6" spans="1:62" ht="13.5" thickTop="1">
      <c r="B6" s="121"/>
      <c r="C6" s="121"/>
      <c r="D6" s="121"/>
      <c r="E6" s="121"/>
      <c r="F6" s="121"/>
      <c r="G6" s="121"/>
      <c r="H6" s="121"/>
      <c r="I6" s="121"/>
      <c r="J6" s="121"/>
      <c r="K6" s="121"/>
      <c r="L6" s="121"/>
      <c r="M6" s="121"/>
      <c r="BF6" s="13"/>
    </row>
    <row r="7" spans="1:62">
      <c r="B7" s="121"/>
      <c r="C7" s="121"/>
      <c r="D7" s="121"/>
      <c r="E7" s="121"/>
      <c r="F7" s="121"/>
      <c r="G7" s="121"/>
      <c r="H7" s="121"/>
      <c r="I7" s="121"/>
      <c r="J7" s="121"/>
      <c r="K7" s="121"/>
      <c r="L7" s="121"/>
      <c r="M7" s="121"/>
    </row>
    <row r="8" spans="1:62">
      <c r="B8" s="121"/>
      <c r="C8" s="121"/>
      <c r="D8" s="121"/>
      <c r="E8" s="121"/>
      <c r="F8" s="121"/>
      <c r="G8" s="121"/>
      <c r="H8" s="121"/>
      <c r="I8" s="121"/>
      <c r="J8" s="121"/>
      <c r="K8" s="121"/>
      <c r="L8" s="121"/>
      <c r="M8" s="121"/>
    </row>
    <row r="9" spans="1:62">
      <c r="B9" s="121"/>
      <c r="C9" s="121"/>
      <c r="D9" s="121"/>
      <c r="E9" s="121"/>
      <c r="F9" s="121"/>
      <c r="G9" s="121"/>
      <c r="H9" s="121"/>
      <c r="I9" s="121"/>
      <c r="J9" s="121"/>
      <c r="K9" s="121"/>
      <c r="L9" s="121"/>
      <c r="M9" s="121"/>
    </row>
    <row r="10" spans="1:62">
      <c r="B10" s="121"/>
      <c r="C10" s="121"/>
      <c r="D10" s="121"/>
      <c r="E10" s="121"/>
      <c r="F10" s="121"/>
      <c r="G10" s="121"/>
      <c r="H10" s="121"/>
      <c r="I10" s="121"/>
      <c r="J10" s="121"/>
      <c r="K10" s="121"/>
      <c r="L10" s="121"/>
      <c r="M10" s="121"/>
    </row>
    <row r="11" spans="1:62">
      <c r="B11" s="121"/>
      <c r="C11" s="121"/>
      <c r="D11" s="121"/>
      <c r="E11" s="121"/>
      <c r="F11" s="121"/>
      <c r="G11" s="121"/>
      <c r="H11" s="121"/>
      <c r="I11" s="121"/>
      <c r="J11" s="121"/>
      <c r="K11" s="121"/>
      <c r="L11" s="121"/>
      <c r="M11" s="121"/>
    </row>
    <row r="12" spans="1:62">
      <c r="B12" s="121"/>
      <c r="C12" s="121"/>
      <c r="D12" s="121"/>
      <c r="E12" s="121"/>
      <c r="F12" s="121"/>
      <c r="G12" s="121"/>
      <c r="H12" s="121"/>
      <c r="I12" s="121"/>
      <c r="J12" s="121"/>
      <c r="K12" s="121"/>
      <c r="L12" s="121"/>
      <c r="M12" s="121"/>
    </row>
    <row r="13" spans="1:62">
      <c r="B13" s="121"/>
      <c r="C13" s="121"/>
      <c r="D13" s="121"/>
      <c r="E13" s="121"/>
      <c r="F13" s="121"/>
      <c r="G13" s="121"/>
      <c r="H13" s="121"/>
      <c r="I13" s="121"/>
      <c r="J13" s="121"/>
      <c r="K13" s="121"/>
      <c r="L13" s="121"/>
      <c r="M13" s="121"/>
    </row>
    <row r="14" spans="1:62" ht="16.5" customHeight="1">
      <c r="B14" s="121"/>
      <c r="C14" s="121"/>
      <c r="D14" s="121"/>
      <c r="E14" s="121"/>
      <c r="F14" s="121"/>
      <c r="G14" s="121"/>
      <c r="H14" s="121"/>
      <c r="I14" s="121"/>
      <c r="J14" s="121"/>
      <c r="K14" s="121"/>
      <c r="L14" s="121"/>
      <c r="M14" s="121"/>
    </row>
    <row r="15" spans="1:62" ht="13.5" customHeight="1">
      <c r="B15" s="121"/>
      <c r="C15" s="121"/>
      <c r="D15" s="121"/>
      <c r="E15" s="121"/>
      <c r="F15" s="121"/>
      <c r="G15" s="121"/>
      <c r="H15" s="121"/>
      <c r="I15" s="121"/>
      <c r="J15" s="121"/>
      <c r="K15" s="121"/>
      <c r="L15" s="121"/>
      <c r="M15" s="121"/>
    </row>
    <row r="16" spans="1:62">
      <c r="B16" s="121"/>
      <c r="C16" s="121"/>
      <c r="D16" s="121"/>
      <c r="E16" s="121"/>
      <c r="F16" s="121"/>
      <c r="G16" s="121"/>
      <c r="H16" s="121"/>
      <c r="I16" s="121"/>
      <c r="J16" s="121"/>
      <c r="K16" s="121"/>
      <c r="L16" s="121"/>
      <c r="M16" s="121"/>
    </row>
    <row r="17" spans="2:62">
      <c r="B17" s="121"/>
      <c r="C17" s="121"/>
      <c r="D17" s="121"/>
      <c r="E17" s="121"/>
      <c r="F17" s="121"/>
      <c r="G17" s="121"/>
      <c r="H17" s="121"/>
      <c r="I17" s="121"/>
      <c r="J17" s="121"/>
      <c r="K17" s="121"/>
      <c r="L17" s="121"/>
      <c r="M17" s="121"/>
    </row>
    <row r="18" spans="2:62">
      <c r="B18" s="121"/>
      <c r="C18" s="121"/>
      <c r="D18" s="121"/>
      <c r="E18" s="121"/>
      <c r="F18" s="121"/>
      <c r="G18" s="121"/>
      <c r="H18" s="121"/>
      <c r="I18" s="121"/>
      <c r="J18" s="121"/>
      <c r="K18" s="121"/>
      <c r="L18" s="121"/>
      <c r="M18" s="121"/>
      <c r="BE18" s="142"/>
      <c r="BF18" s="142"/>
      <c r="BG18" s="142"/>
      <c r="BH18" s="142"/>
      <c r="BI18" s="142"/>
      <c r="BJ18" s="142"/>
    </row>
    <row r="19" spans="2:62">
      <c r="B19" s="121"/>
      <c r="C19" s="121"/>
      <c r="D19" s="121"/>
      <c r="E19" s="121"/>
      <c r="F19" s="121"/>
      <c r="G19" s="121"/>
      <c r="H19" s="121"/>
      <c r="I19" s="121"/>
      <c r="J19" s="121"/>
      <c r="K19" s="121"/>
      <c r="L19" s="121"/>
      <c r="M19" s="121"/>
      <c r="BE19" s="142"/>
      <c r="BF19" s="142"/>
      <c r="BG19" s="142"/>
      <c r="BH19" s="142"/>
      <c r="BI19" s="142"/>
      <c r="BJ19" s="142"/>
    </row>
    <row r="20" spans="2:62">
      <c r="B20" s="121"/>
      <c r="C20" s="121"/>
      <c r="D20" s="121"/>
      <c r="E20" s="121"/>
      <c r="F20" s="121"/>
      <c r="G20" s="121"/>
      <c r="H20" s="121"/>
      <c r="I20" s="121"/>
      <c r="J20" s="121"/>
      <c r="K20" s="121"/>
      <c r="L20" s="121"/>
      <c r="M20" s="121"/>
      <c r="BE20" s="142"/>
      <c r="BF20" s="142"/>
      <c r="BG20" s="142"/>
      <c r="BH20" s="142"/>
      <c r="BI20" s="142"/>
      <c r="BJ20" s="142"/>
    </row>
    <row r="21" spans="2:62">
      <c r="B21" s="121"/>
      <c r="C21" s="121"/>
      <c r="D21" s="121"/>
      <c r="E21" s="121"/>
      <c r="F21" s="121"/>
      <c r="G21" s="121"/>
      <c r="H21" s="121"/>
      <c r="I21" s="121"/>
      <c r="J21" s="121"/>
      <c r="K21" s="121"/>
      <c r="L21" s="121"/>
      <c r="M21" s="121"/>
    </row>
    <row r="22" spans="2:62">
      <c r="B22" s="121"/>
      <c r="C22" s="121"/>
      <c r="D22" s="121"/>
      <c r="E22" s="121"/>
      <c r="F22" s="121"/>
      <c r="G22" s="121"/>
      <c r="H22" s="121"/>
      <c r="I22" s="121"/>
      <c r="J22" s="121"/>
      <c r="K22" s="121"/>
      <c r="L22" s="121"/>
      <c r="M22" s="121"/>
      <c r="BE22" s="13"/>
    </row>
    <row r="23" spans="2:62">
      <c r="B23" s="121"/>
      <c r="C23" s="121"/>
      <c r="D23" s="121"/>
      <c r="E23" s="121"/>
      <c r="F23" s="121"/>
      <c r="G23" s="121"/>
      <c r="H23" s="121"/>
      <c r="I23" s="121"/>
      <c r="J23" s="121"/>
      <c r="K23" s="121"/>
      <c r="L23" s="121"/>
      <c r="M23" s="121"/>
    </row>
    <row r="24" spans="2:62">
      <c r="B24" s="121"/>
      <c r="C24" s="121"/>
      <c r="D24" s="121"/>
      <c r="E24" s="121"/>
      <c r="F24" s="121"/>
      <c r="G24" s="121"/>
      <c r="H24" s="121"/>
      <c r="I24" s="121"/>
      <c r="J24" s="121"/>
      <c r="K24" s="121"/>
      <c r="L24" s="121"/>
      <c r="M24" s="121"/>
    </row>
    <row r="25" spans="2:62">
      <c r="B25" s="121"/>
      <c r="C25" s="121"/>
      <c r="D25" s="121"/>
      <c r="E25" s="121"/>
      <c r="F25" s="121"/>
      <c r="G25" s="121"/>
      <c r="H25" s="121"/>
      <c r="I25" s="121"/>
      <c r="J25" s="121"/>
      <c r="K25" s="121"/>
      <c r="L25" s="121"/>
      <c r="M25" s="121"/>
    </row>
    <row r="26" spans="2:62">
      <c r="B26" s="121"/>
      <c r="C26" s="121"/>
      <c r="D26" s="121"/>
      <c r="E26" s="121"/>
      <c r="F26" s="121"/>
      <c r="G26" s="121"/>
      <c r="H26" s="121"/>
      <c r="I26" s="121"/>
      <c r="J26" s="121"/>
      <c r="K26" s="121"/>
      <c r="L26" s="121"/>
      <c r="M26" s="121"/>
    </row>
    <row r="27" spans="2:62">
      <c r="B27" s="121"/>
      <c r="C27" s="121"/>
      <c r="D27" s="121"/>
      <c r="E27" s="121"/>
      <c r="F27" s="121"/>
      <c r="G27" s="121"/>
      <c r="H27" s="121"/>
      <c r="I27" s="121"/>
      <c r="J27" s="121"/>
      <c r="K27" s="121"/>
      <c r="L27" s="121"/>
      <c r="M27" s="121"/>
    </row>
    <row r="28" spans="2:62">
      <c r="B28" s="121"/>
      <c r="C28" s="121"/>
      <c r="D28" s="121"/>
      <c r="E28" s="121"/>
      <c r="F28" s="121"/>
      <c r="G28" s="121"/>
      <c r="H28" s="121"/>
      <c r="I28" s="121"/>
      <c r="J28" s="121"/>
      <c r="K28" s="121"/>
      <c r="L28" s="121"/>
      <c r="M28" s="121"/>
    </row>
    <row r="29" spans="2:62">
      <c r="B29" s="121"/>
      <c r="C29" s="121"/>
      <c r="D29" s="121"/>
      <c r="E29" s="121"/>
      <c r="F29" s="121"/>
      <c r="G29" s="121"/>
      <c r="H29" s="121"/>
      <c r="I29" s="121"/>
      <c r="J29" s="121"/>
      <c r="K29" s="121"/>
      <c r="L29" s="121"/>
      <c r="M29" s="121"/>
    </row>
    <row r="30" spans="2:62">
      <c r="B30" s="121"/>
      <c r="C30" s="121"/>
      <c r="D30" s="121"/>
      <c r="E30" s="121"/>
      <c r="F30" s="121"/>
      <c r="G30" s="121"/>
      <c r="H30" s="121"/>
      <c r="I30" s="121"/>
      <c r="J30" s="121"/>
      <c r="K30" s="121"/>
      <c r="L30" s="121"/>
      <c r="M30" s="121"/>
    </row>
    <row r="31" spans="2:62">
      <c r="B31" s="121"/>
      <c r="C31" s="121"/>
      <c r="D31" s="121"/>
      <c r="E31" s="121"/>
      <c r="F31" s="121"/>
      <c r="G31" s="121"/>
      <c r="H31" s="121"/>
      <c r="I31" s="121"/>
      <c r="J31" s="121"/>
      <c r="K31" s="121"/>
      <c r="L31" s="121"/>
      <c r="M31" s="121"/>
    </row>
    <row r="32" spans="2:62">
      <c r="B32" s="121"/>
      <c r="C32" s="121"/>
      <c r="D32" s="121"/>
      <c r="E32" s="121"/>
      <c r="F32" s="121"/>
      <c r="G32" s="121"/>
      <c r="H32" s="121"/>
      <c r="I32" s="121"/>
      <c r="J32" s="121"/>
      <c r="K32" s="121"/>
      <c r="L32" s="121"/>
      <c r="M32" s="121"/>
      <c r="AQ32" s="13"/>
      <c r="AR32" s="13"/>
    </row>
    <row r="33" spans="2:13">
      <c r="B33" s="121"/>
      <c r="C33" s="121"/>
      <c r="D33" s="141"/>
      <c r="E33" s="121"/>
      <c r="F33" s="121"/>
      <c r="G33" s="121"/>
      <c r="H33" s="121"/>
      <c r="I33" s="121"/>
      <c r="J33" s="121"/>
      <c r="K33" s="121"/>
      <c r="L33" s="121"/>
      <c r="M33" s="121"/>
    </row>
    <row r="34" spans="2:13">
      <c r="B34" s="121"/>
      <c r="C34" s="121"/>
      <c r="D34" s="141"/>
      <c r="E34" s="121"/>
      <c r="F34" s="121"/>
      <c r="G34" s="121"/>
      <c r="H34" s="121"/>
      <c r="I34" s="121"/>
      <c r="J34" s="121"/>
      <c r="K34" s="121"/>
      <c r="L34" s="121"/>
      <c r="M34" s="121"/>
    </row>
    <row r="35" spans="2:13">
      <c r="B35" s="121"/>
      <c r="C35" s="121"/>
      <c r="D35" s="121"/>
      <c r="E35" s="121"/>
      <c r="F35" s="121"/>
      <c r="G35" s="121"/>
      <c r="H35" s="121"/>
      <c r="I35" s="121"/>
      <c r="J35" s="121"/>
      <c r="K35" s="121"/>
      <c r="L35" s="121"/>
      <c r="M35" s="121"/>
    </row>
    <row r="36" spans="2:13">
      <c r="B36" s="121"/>
      <c r="C36" s="121"/>
      <c r="D36" s="121"/>
      <c r="E36" s="121"/>
      <c r="F36" s="121"/>
      <c r="G36" s="121"/>
      <c r="H36" s="121"/>
      <c r="I36" s="121"/>
      <c r="J36" s="121"/>
      <c r="K36" s="121"/>
      <c r="L36" s="121"/>
      <c r="M36" s="121"/>
    </row>
    <row r="404" spans="3:3">
      <c r="C404" t="s">
        <v>838</v>
      </c>
    </row>
    <row r="450" spans="3:3">
      <c r="C450" t="s">
        <v>841</v>
      </c>
    </row>
    <row r="487" spans="3:3">
      <c r="C487" t="s">
        <v>852</v>
      </c>
    </row>
  </sheetData>
  <mergeCells count="4">
    <mergeCell ref="BF2:BJ2"/>
    <mergeCell ref="BE3:BJ4"/>
    <mergeCell ref="BE5:BF5"/>
    <mergeCell ref="B1:BJ1"/>
  </mergeCells>
  <hyperlinks>
    <hyperlink ref="BE5:BF5"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ltText="Drop down menu, rural research levies">
                <anchor moveWithCells="1">
                  <from>
                    <xdr:col>39</xdr:col>
                    <xdr:colOff>0</xdr:colOff>
                    <xdr:row>3</xdr:row>
                    <xdr:rowOff>104775</xdr:rowOff>
                  </from>
                  <to>
                    <xdr:col>54</xdr:col>
                    <xdr:colOff>133350</xdr:colOff>
                    <xdr:row>4</xdr:row>
                    <xdr:rowOff>142875</xdr:rowOff>
                  </to>
                </anchor>
              </controlPr>
            </control>
          </mc:Choice>
        </mc:AlternateContent>
        <mc:AlternateContent xmlns:mc="http://schemas.openxmlformats.org/markup-compatibility/2006">
          <mc:Choice Requires="x14">
            <control shapeId="5122" r:id="rId5" name="Drop Down 2">
              <controlPr defaultSize="0" autoLine="0" autoPict="0" altText="drop down menu rural research levies">
                <anchor moveWithCells="1">
                  <from>
                    <xdr:col>39</xdr:col>
                    <xdr:colOff>0</xdr:colOff>
                    <xdr:row>6</xdr:row>
                    <xdr:rowOff>0</xdr:rowOff>
                  </from>
                  <to>
                    <xdr:col>54</xdr:col>
                    <xdr:colOff>133350</xdr:colOff>
                    <xdr:row>7</xdr:row>
                    <xdr:rowOff>38100</xdr:rowOff>
                  </to>
                </anchor>
              </controlPr>
            </control>
          </mc:Choice>
        </mc:AlternateContent>
        <mc:AlternateContent xmlns:mc="http://schemas.openxmlformats.org/markup-compatibility/2006">
          <mc:Choice Requires="x14">
            <control shapeId="5123" r:id="rId6" name="Drop Down 3">
              <controlPr defaultSize="0" autoLine="0" autoPict="0" altText="drop down menu rural research levies">
                <anchor moveWithCells="1">
                  <from>
                    <xdr:col>39</xdr:col>
                    <xdr:colOff>0</xdr:colOff>
                    <xdr:row>8</xdr:row>
                    <xdr:rowOff>85725</xdr:rowOff>
                  </from>
                  <to>
                    <xdr:col>54</xdr:col>
                    <xdr:colOff>133350</xdr:colOff>
                    <xdr:row>9</xdr:row>
                    <xdr:rowOff>123825</xdr:rowOff>
                  </to>
                </anchor>
              </controlPr>
            </control>
          </mc:Choice>
        </mc:AlternateContent>
        <mc:AlternateContent xmlns:mc="http://schemas.openxmlformats.org/markup-compatibility/2006">
          <mc:Choice Requires="x14">
            <control shapeId="5124" r:id="rId7" name="Drop Down 4">
              <controlPr defaultSize="0" autoLine="0" autoPict="0" altText="drop down menu rural research levies">
                <anchor moveWithCells="1">
                  <from>
                    <xdr:col>39</xdr:col>
                    <xdr:colOff>0</xdr:colOff>
                    <xdr:row>10</xdr:row>
                    <xdr:rowOff>152400</xdr:rowOff>
                  </from>
                  <to>
                    <xdr:col>54</xdr:col>
                    <xdr:colOff>133350</xdr:colOff>
                    <xdr:row>12</xdr:row>
                    <xdr:rowOff>28575</xdr:rowOff>
                  </to>
                </anchor>
              </controlPr>
            </control>
          </mc:Choice>
        </mc:AlternateContent>
        <mc:AlternateContent xmlns:mc="http://schemas.openxmlformats.org/markup-compatibility/2006">
          <mc:Choice Requires="x14">
            <control shapeId="5125" r:id="rId8" name="Drop Down 5">
              <controlPr defaultSize="0" autoLine="0" autoPict="0" altText="drop down menu rural research levies">
                <anchor moveWithCells="1">
                  <from>
                    <xdr:col>39</xdr:col>
                    <xdr:colOff>0</xdr:colOff>
                    <xdr:row>13</xdr:row>
                    <xdr:rowOff>104775</xdr:rowOff>
                  </from>
                  <to>
                    <xdr:col>54</xdr:col>
                    <xdr:colOff>133350</xdr:colOff>
                    <xdr:row>14</xdr:row>
                    <xdr:rowOff>95250</xdr:rowOff>
                  </to>
                </anchor>
              </controlPr>
            </control>
          </mc:Choice>
        </mc:AlternateContent>
        <mc:AlternateContent xmlns:mc="http://schemas.openxmlformats.org/markup-compatibility/2006">
          <mc:Choice Requires="x14">
            <control shapeId="5126" r:id="rId9" name="Check Box 6">
              <controlPr defaultSize="0" autoFill="0" autoLine="0" autoPict="0" altText="check box inflation adjustment">
                <anchor moveWithCells="1">
                  <from>
                    <xdr:col>56</xdr:col>
                    <xdr:colOff>0</xdr:colOff>
                    <xdr:row>1</xdr:row>
                    <xdr:rowOff>0</xdr:rowOff>
                  </from>
                  <to>
                    <xdr:col>56</xdr:col>
                    <xdr:colOff>200025</xdr:colOff>
                    <xdr:row>1</xdr:row>
                    <xdr:rowOff>180975</xdr:rowOff>
                  </to>
                </anchor>
              </controlPr>
            </control>
          </mc:Choice>
        </mc:AlternateContent>
        <mc:AlternateContent xmlns:mc="http://schemas.openxmlformats.org/markup-compatibility/2006">
          <mc:Choice Requires="x14">
            <control shapeId="5127" r:id="rId10" name="Check Box 7">
              <controlPr defaultSize="0" autoFill="0" autoLine="0" autoPict="0" altText="check box inflation adjustment">
                <anchor moveWithCells="1">
                  <from>
                    <xdr:col>56</xdr:col>
                    <xdr:colOff>0</xdr:colOff>
                    <xdr:row>1</xdr:row>
                    <xdr:rowOff>0</xdr:rowOff>
                  </from>
                  <to>
                    <xdr:col>56</xdr:col>
                    <xdr:colOff>200025</xdr:colOff>
                    <xdr:row>1</xdr:row>
                    <xdr:rowOff>180975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7" tint="-0.249977111117893"/>
  </sheetPr>
  <dimension ref="A1:BJ488"/>
  <sheetViews>
    <sheetView showGridLines="0" showRowColHeaders="0" workbookViewId="0">
      <selection activeCell="AH45" sqref="AH45"/>
    </sheetView>
  </sheetViews>
  <sheetFormatPr defaultColWidth="3.7109375" defaultRowHeight="12.75"/>
  <cols>
    <col min="1" max="1" width="3.7109375" style="221"/>
  </cols>
  <sheetData>
    <row r="1" spans="2:62" s="221" customFormat="1" ht="33" customHeight="1">
      <c r="B1" s="998" t="s">
        <v>6993</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row>
    <row r="2" spans="2:62" ht="13.5" thickBot="1">
      <c r="B2" s="11"/>
      <c r="C2" s="11"/>
      <c r="D2" s="11"/>
      <c r="E2" s="11"/>
      <c r="F2" s="11"/>
      <c r="G2" s="11"/>
      <c r="H2" s="11"/>
      <c r="I2" s="11"/>
      <c r="J2" s="11"/>
    </row>
    <row r="3" spans="2:62" ht="15.75" thickTop="1">
      <c r="B3" s="12"/>
      <c r="C3" s="12"/>
      <c r="D3" s="12"/>
      <c r="E3" s="12"/>
      <c r="F3" s="12"/>
      <c r="G3" s="12"/>
      <c r="H3" s="12"/>
      <c r="I3" s="12"/>
      <c r="J3" s="12"/>
      <c r="BE3" s="242"/>
      <c r="BF3" s="1010" t="s">
        <v>1016</v>
      </c>
      <c r="BG3" s="1010"/>
      <c r="BH3" s="1010"/>
      <c r="BI3" s="1010"/>
      <c r="BJ3" s="1011"/>
    </row>
    <row r="4" spans="2:62">
      <c r="B4" s="12"/>
      <c r="C4" s="12"/>
      <c r="D4" s="12"/>
      <c r="E4" s="12"/>
      <c r="F4" s="12"/>
      <c r="G4" s="12"/>
      <c r="H4" s="12"/>
      <c r="I4" s="12"/>
      <c r="J4" s="12"/>
      <c r="BE4" s="1005" t="s">
        <v>4265</v>
      </c>
      <c r="BF4" s="1006"/>
      <c r="BG4" s="1006"/>
      <c r="BH4" s="1006"/>
      <c r="BI4" s="1006"/>
      <c r="BJ4" s="1007"/>
    </row>
    <row r="5" spans="2:62">
      <c r="B5" s="12"/>
      <c r="C5" s="12"/>
      <c r="D5" s="12"/>
      <c r="E5" s="12"/>
      <c r="F5" s="12"/>
      <c r="G5" s="12"/>
      <c r="H5" s="12"/>
      <c r="I5" s="12"/>
      <c r="J5" s="12"/>
      <c r="BE5" s="1005"/>
      <c r="BF5" s="1006"/>
      <c r="BG5" s="1006"/>
      <c r="BH5" s="1006"/>
      <c r="BI5" s="1006"/>
      <c r="BJ5" s="1007"/>
    </row>
    <row r="6" spans="2:62" ht="13.5" thickBot="1">
      <c r="B6" s="12"/>
      <c r="C6" s="12"/>
      <c r="D6" s="12"/>
      <c r="E6" s="12"/>
      <c r="F6" s="12"/>
      <c r="G6" s="12"/>
      <c r="H6" s="12"/>
      <c r="I6" s="12"/>
      <c r="J6" s="12"/>
      <c r="BE6" s="1008" t="s">
        <v>4263</v>
      </c>
      <c r="BF6" s="1009"/>
      <c r="BG6" s="243"/>
      <c r="BH6" s="243"/>
      <c r="BI6" s="243"/>
      <c r="BJ6" s="244"/>
    </row>
    <row r="7" spans="2:62" ht="13.5" thickTop="1">
      <c r="B7" s="12"/>
      <c r="C7" s="12"/>
      <c r="D7" s="12"/>
      <c r="E7" s="12"/>
      <c r="F7" s="12"/>
      <c r="G7" s="12"/>
      <c r="H7" s="12"/>
      <c r="I7" s="12"/>
      <c r="J7" s="12"/>
      <c r="BF7" s="13"/>
    </row>
    <row r="8" spans="2:62">
      <c r="B8" s="12"/>
      <c r="C8" s="12"/>
      <c r="D8" s="12"/>
      <c r="E8" s="12"/>
      <c r="F8" s="12"/>
      <c r="G8" s="12"/>
      <c r="H8" s="12"/>
      <c r="I8" s="12"/>
      <c r="J8" s="12"/>
    </row>
    <row r="9" spans="2:62">
      <c r="B9" s="12"/>
      <c r="C9" s="12"/>
      <c r="D9" s="12"/>
      <c r="E9" s="12"/>
      <c r="F9" s="12"/>
      <c r="G9" s="12"/>
      <c r="H9" s="12"/>
      <c r="I9" s="12"/>
      <c r="J9" s="12"/>
    </row>
    <row r="10" spans="2:62">
      <c r="B10" s="12"/>
      <c r="C10" s="12"/>
      <c r="D10" s="12"/>
      <c r="E10" s="12"/>
      <c r="F10" s="12"/>
      <c r="G10" s="12"/>
      <c r="H10" s="12"/>
      <c r="I10" s="12"/>
      <c r="J10" s="12"/>
    </row>
    <row r="11" spans="2:62">
      <c r="B11" s="12"/>
      <c r="C11" s="12"/>
      <c r="D11" s="12"/>
      <c r="E11" s="12"/>
      <c r="F11" s="12"/>
      <c r="G11" s="12"/>
      <c r="H11" s="12"/>
      <c r="I11" s="12"/>
      <c r="J11" s="12"/>
    </row>
    <row r="12" spans="2:62">
      <c r="B12" s="12"/>
      <c r="C12" s="12"/>
      <c r="D12" s="12"/>
      <c r="E12" s="12"/>
      <c r="F12" s="12"/>
      <c r="G12" s="12"/>
      <c r="H12" s="12"/>
      <c r="I12" s="12"/>
      <c r="J12" s="12"/>
    </row>
    <row r="13" spans="2:62">
      <c r="B13" s="12"/>
      <c r="C13" s="12"/>
      <c r="D13" s="12"/>
      <c r="E13" s="12"/>
      <c r="F13" s="12"/>
      <c r="G13" s="12"/>
      <c r="H13" s="12"/>
      <c r="I13" s="12"/>
      <c r="J13" s="12"/>
    </row>
    <row r="14" spans="2:62">
      <c r="B14" s="12"/>
      <c r="C14" s="12"/>
      <c r="D14" s="12"/>
      <c r="E14" s="12"/>
      <c r="F14" s="12"/>
      <c r="G14" s="12"/>
      <c r="H14" s="12"/>
      <c r="I14" s="12"/>
      <c r="J14" s="12"/>
    </row>
    <row r="15" spans="2:62" ht="16.5" customHeight="1">
      <c r="B15" s="12"/>
      <c r="C15" s="12"/>
      <c r="D15" s="12"/>
      <c r="E15" s="12"/>
      <c r="F15" s="12"/>
      <c r="G15" s="12"/>
      <c r="H15" s="12"/>
      <c r="I15" s="12"/>
      <c r="J15" s="12"/>
    </row>
    <row r="16" spans="2:62" ht="13.5" customHeight="1">
      <c r="B16" s="12"/>
      <c r="C16" s="12"/>
      <c r="D16" s="12"/>
      <c r="E16" s="12"/>
      <c r="F16" s="12"/>
      <c r="G16" s="12"/>
      <c r="H16" s="12"/>
      <c r="I16" s="12"/>
      <c r="J16" s="12"/>
    </row>
    <row r="17" spans="2:62" ht="16.5" customHeight="1">
      <c r="B17" s="12"/>
      <c r="C17" s="12"/>
      <c r="D17" s="12"/>
      <c r="E17" s="12"/>
      <c r="F17" s="12"/>
      <c r="G17" s="12"/>
      <c r="H17" s="12"/>
      <c r="I17" s="12"/>
      <c r="J17" s="12"/>
    </row>
    <row r="18" spans="2:62">
      <c r="B18" s="12"/>
      <c r="C18" s="12"/>
      <c r="D18" s="12"/>
      <c r="E18" s="12"/>
      <c r="F18" s="12"/>
      <c r="G18" s="12"/>
      <c r="H18" s="12"/>
      <c r="I18" s="12"/>
      <c r="J18" s="12"/>
    </row>
    <row r="19" spans="2:62">
      <c r="B19" s="12"/>
      <c r="C19" s="12"/>
      <c r="D19" s="12"/>
      <c r="E19" s="12"/>
      <c r="F19" s="12"/>
      <c r="G19" s="12"/>
      <c r="H19" s="12"/>
      <c r="I19" s="12"/>
      <c r="J19" s="12"/>
      <c r="BE19" s="142"/>
      <c r="BF19" s="142"/>
      <c r="BG19" s="142"/>
      <c r="BH19" s="142"/>
      <c r="BI19" s="142"/>
      <c r="BJ19" s="142"/>
    </row>
    <row r="20" spans="2:62">
      <c r="B20" s="12"/>
      <c r="C20" s="12"/>
      <c r="D20" s="12"/>
      <c r="E20" s="12"/>
      <c r="F20" s="12"/>
      <c r="G20" s="12"/>
      <c r="H20" s="12"/>
      <c r="I20" s="12"/>
      <c r="J20" s="12"/>
      <c r="BE20" s="142"/>
      <c r="BF20" s="142"/>
      <c r="BG20" s="142"/>
      <c r="BH20" s="142"/>
      <c r="BI20" s="142"/>
      <c r="BJ20" s="142"/>
    </row>
    <row r="21" spans="2:62">
      <c r="B21" s="12"/>
      <c r="C21" s="12"/>
      <c r="D21" s="12"/>
      <c r="E21" s="12"/>
      <c r="F21" s="12"/>
      <c r="G21" s="12"/>
      <c r="H21" s="12"/>
      <c r="I21" s="12"/>
      <c r="J21" s="12"/>
      <c r="BE21" s="142"/>
      <c r="BF21" s="142"/>
      <c r="BG21" s="142"/>
      <c r="BH21" s="142"/>
      <c r="BI21" s="142"/>
      <c r="BJ21" s="142"/>
    </row>
    <row r="22" spans="2:62">
      <c r="B22" s="12"/>
      <c r="C22" s="12"/>
      <c r="D22" s="12"/>
      <c r="E22" s="12"/>
      <c r="F22" s="12"/>
      <c r="G22" s="12"/>
      <c r="H22" s="12"/>
      <c r="I22" s="12"/>
      <c r="J22" s="12"/>
      <c r="BE22" s="118"/>
      <c r="BF22" s="118"/>
      <c r="BG22" s="118"/>
      <c r="BH22" s="118"/>
      <c r="BI22" s="118"/>
      <c r="BJ22" s="118"/>
    </row>
    <row r="23" spans="2:62">
      <c r="B23" s="12"/>
      <c r="C23" s="12"/>
      <c r="D23" s="12"/>
      <c r="E23" s="12"/>
      <c r="F23" s="12"/>
      <c r="G23" s="12"/>
      <c r="H23" s="12"/>
      <c r="I23" s="12"/>
      <c r="J23" s="12"/>
      <c r="BE23" s="13"/>
    </row>
    <row r="24" spans="2:62">
      <c r="B24" s="12"/>
      <c r="C24" s="12"/>
      <c r="D24" s="12"/>
      <c r="E24" s="12"/>
      <c r="F24" s="12"/>
      <c r="G24" s="12"/>
      <c r="H24" s="12"/>
      <c r="I24" s="12"/>
      <c r="J24" s="12"/>
    </row>
    <row r="25" spans="2:62">
      <c r="B25" s="12"/>
      <c r="C25" s="12"/>
      <c r="D25" s="12"/>
      <c r="E25" s="12"/>
      <c r="F25" s="12"/>
      <c r="G25" s="12"/>
      <c r="H25" s="12"/>
      <c r="I25" s="12"/>
      <c r="J25" s="12"/>
    </row>
    <row r="26" spans="2:62">
      <c r="B26" s="12"/>
      <c r="C26" s="12"/>
      <c r="D26" s="12"/>
      <c r="E26" s="12"/>
      <c r="F26" s="12"/>
      <c r="G26" s="12"/>
      <c r="H26" s="12"/>
      <c r="I26" s="12"/>
      <c r="J26" s="12"/>
    </row>
    <row r="27" spans="2:62">
      <c r="B27" s="12"/>
      <c r="C27" s="12"/>
      <c r="D27" s="12"/>
      <c r="E27" s="12"/>
      <c r="F27" s="12"/>
      <c r="G27" s="12"/>
      <c r="H27" s="12"/>
      <c r="I27" s="12"/>
      <c r="J27" s="12"/>
    </row>
    <row r="28" spans="2:62">
      <c r="B28" s="12"/>
      <c r="C28" s="12"/>
      <c r="D28" s="12"/>
      <c r="E28" s="12"/>
      <c r="F28" s="12"/>
      <c r="G28" s="12"/>
      <c r="H28" s="12"/>
      <c r="I28" s="12"/>
      <c r="J28" s="12"/>
    </row>
    <row r="29" spans="2:62">
      <c r="B29" s="12"/>
      <c r="C29" s="12"/>
      <c r="D29" s="12"/>
      <c r="E29" s="12"/>
      <c r="F29" s="12"/>
      <c r="G29" s="12"/>
      <c r="H29" s="12"/>
      <c r="I29" s="12"/>
      <c r="J29" s="12"/>
    </row>
    <row r="30" spans="2:62">
      <c r="B30" s="12"/>
      <c r="C30" s="12"/>
      <c r="D30" s="12"/>
      <c r="E30" s="12"/>
      <c r="F30" s="12"/>
      <c r="G30" s="12"/>
      <c r="H30" s="12"/>
      <c r="I30" s="12"/>
      <c r="J30" s="12"/>
    </row>
    <row r="31" spans="2:62">
      <c r="B31" s="12"/>
      <c r="C31" s="12"/>
      <c r="D31" s="12"/>
      <c r="E31" s="12"/>
      <c r="F31" s="12"/>
      <c r="G31" s="12"/>
      <c r="H31" s="12"/>
      <c r="I31" s="12"/>
      <c r="J31" s="12"/>
    </row>
    <row r="32" spans="2:62">
      <c r="B32" s="12"/>
      <c r="C32" s="12"/>
      <c r="D32" s="12"/>
      <c r="E32" s="12"/>
      <c r="F32" s="12"/>
      <c r="G32" s="12"/>
      <c r="H32" s="12"/>
      <c r="I32" s="12"/>
      <c r="J32" s="12"/>
    </row>
    <row r="33" spans="2:44">
      <c r="B33" s="12"/>
      <c r="C33" s="12"/>
      <c r="D33" s="12"/>
      <c r="E33" s="12"/>
      <c r="F33" s="12"/>
      <c r="G33" s="12"/>
      <c r="H33" s="12"/>
      <c r="I33" s="12"/>
      <c r="J33" s="12"/>
      <c r="AQ33" s="13"/>
      <c r="AR33" s="13"/>
    </row>
    <row r="34" spans="2:44">
      <c r="B34" s="12"/>
      <c r="C34" s="12"/>
      <c r="D34" s="14"/>
      <c r="E34" s="12"/>
      <c r="F34" s="12"/>
      <c r="G34" s="12"/>
      <c r="H34" s="12"/>
      <c r="I34" s="12"/>
      <c r="J34" s="12"/>
    </row>
    <row r="35" spans="2:44">
      <c r="B35" s="12"/>
      <c r="C35" s="12"/>
      <c r="D35" s="14"/>
      <c r="E35" s="12"/>
      <c r="F35" s="12"/>
      <c r="G35" s="12"/>
      <c r="H35" s="12"/>
      <c r="I35" s="12"/>
      <c r="J35" s="12"/>
    </row>
    <row r="36" spans="2:44">
      <c r="B36" s="12"/>
      <c r="C36" s="12"/>
      <c r="D36" s="12"/>
      <c r="E36" s="12"/>
      <c r="F36" s="12"/>
      <c r="G36" s="12"/>
      <c r="H36" s="12"/>
      <c r="I36" s="12"/>
      <c r="J36" s="12"/>
    </row>
    <row r="405" spans="3:3">
      <c r="C405" t="s">
        <v>838</v>
      </c>
    </row>
    <row r="451" spans="3:3">
      <c r="C451" t="s">
        <v>841</v>
      </c>
    </row>
    <row r="488" spans="3:3">
      <c r="C488" t="s">
        <v>852</v>
      </c>
    </row>
  </sheetData>
  <mergeCells count="4">
    <mergeCell ref="BF3:BJ3"/>
    <mergeCell ref="BE4:BJ5"/>
    <mergeCell ref="BE6:BF6"/>
    <mergeCell ref="B1:BJ1"/>
  </mergeCells>
  <hyperlinks>
    <hyperlink ref="BE6:BF6"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ltText="drop down menu rural R&amp;D corporations">
                <anchor moveWithCells="1">
                  <from>
                    <xdr:col>39</xdr:col>
                    <xdr:colOff>0</xdr:colOff>
                    <xdr:row>4</xdr:row>
                    <xdr:rowOff>104775</xdr:rowOff>
                  </from>
                  <to>
                    <xdr:col>54</xdr:col>
                    <xdr:colOff>133350</xdr:colOff>
                    <xdr:row>5</xdr:row>
                    <xdr:rowOff>142875</xdr:rowOff>
                  </to>
                </anchor>
              </controlPr>
            </control>
          </mc:Choice>
        </mc:AlternateContent>
        <mc:AlternateContent xmlns:mc="http://schemas.openxmlformats.org/markup-compatibility/2006">
          <mc:Choice Requires="x14">
            <control shapeId="10242" r:id="rId5" name="Drop Down 2">
              <controlPr defaultSize="0" autoLine="0" autoPict="0" altText="drop down menu rural R&amp;D corporations">
                <anchor moveWithCells="1">
                  <from>
                    <xdr:col>39</xdr:col>
                    <xdr:colOff>0</xdr:colOff>
                    <xdr:row>7</xdr:row>
                    <xdr:rowOff>0</xdr:rowOff>
                  </from>
                  <to>
                    <xdr:col>54</xdr:col>
                    <xdr:colOff>133350</xdr:colOff>
                    <xdr:row>8</xdr:row>
                    <xdr:rowOff>38100</xdr:rowOff>
                  </to>
                </anchor>
              </controlPr>
            </control>
          </mc:Choice>
        </mc:AlternateContent>
        <mc:AlternateContent xmlns:mc="http://schemas.openxmlformats.org/markup-compatibility/2006">
          <mc:Choice Requires="x14">
            <control shapeId="10243" r:id="rId6" name="Drop Down 3">
              <controlPr defaultSize="0" autoLine="0" autoPict="0" altText="drop down menu rural R&amp;D corporations">
                <anchor moveWithCells="1">
                  <from>
                    <xdr:col>39</xdr:col>
                    <xdr:colOff>0</xdr:colOff>
                    <xdr:row>9</xdr:row>
                    <xdr:rowOff>85725</xdr:rowOff>
                  </from>
                  <to>
                    <xdr:col>54</xdr:col>
                    <xdr:colOff>133350</xdr:colOff>
                    <xdr:row>10</xdr:row>
                    <xdr:rowOff>123825</xdr:rowOff>
                  </to>
                </anchor>
              </controlPr>
            </control>
          </mc:Choice>
        </mc:AlternateContent>
        <mc:AlternateContent xmlns:mc="http://schemas.openxmlformats.org/markup-compatibility/2006">
          <mc:Choice Requires="x14">
            <control shapeId="10244" r:id="rId7" name="Drop Down 4">
              <controlPr defaultSize="0" autoLine="0" autoPict="0" altText="drop down menu rural R&amp;D corporations">
                <anchor moveWithCells="1">
                  <from>
                    <xdr:col>39</xdr:col>
                    <xdr:colOff>0</xdr:colOff>
                    <xdr:row>11</xdr:row>
                    <xdr:rowOff>152400</xdr:rowOff>
                  </from>
                  <to>
                    <xdr:col>54</xdr:col>
                    <xdr:colOff>133350</xdr:colOff>
                    <xdr:row>13</xdr:row>
                    <xdr:rowOff>28575</xdr:rowOff>
                  </to>
                </anchor>
              </controlPr>
            </control>
          </mc:Choice>
        </mc:AlternateContent>
        <mc:AlternateContent xmlns:mc="http://schemas.openxmlformats.org/markup-compatibility/2006">
          <mc:Choice Requires="x14">
            <control shapeId="10245" r:id="rId8" name="Drop Down 5">
              <controlPr defaultSize="0" autoLine="0" autoPict="0" altText="drop down menu rural R&amp;D corporations">
                <anchor moveWithCells="1">
                  <from>
                    <xdr:col>39</xdr:col>
                    <xdr:colOff>0</xdr:colOff>
                    <xdr:row>14</xdr:row>
                    <xdr:rowOff>104775</xdr:rowOff>
                  </from>
                  <to>
                    <xdr:col>54</xdr:col>
                    <xdr:colOff>133350</xdr:colOff>
                    <xdr:row>15</xdr:row>
                    <xdr:rowOff>95250</xdr:rowOff>
                  </to>
                </anchor>
              </controlPr>
            </control>
          </mc:Choice>
        </mc:AlternateContent>
        <mc:AlternateContent xmlns:mc="http://schemas.openxmlformats.org/markup-compatibility/2006">
          <mc:Choice Requires="x14">
            <control shapeId="10246" r:id="rId9" name="Check Box 6">
              <controlPr defaultSize="0" autoFill="0" autoLine="0" autoPict="0" altText="check box inflation adjustment">
                <anchor moveWithCells="1">
                  <from>
                    <xdr:col>56</xdr:col>
                    <xdr:colOff>0</xdr:colOff>
                    <xdr:row>2</xdr:row>
                    <xdr:rowOff>0</xdr:rowOff>
                  </from>
                  <to>
                    <xdr:col>56</xdr:col>
                    <xdr:colOff>200025</xdr:colOff>
                    <xdr:row>2</xdr:row>
                    <xdr:rowOff>180975</xdr:rowOff>
                  </to>
                </anchor>
              </controlPr>
            </control>
          </mc:Choice>
        </mc:AlternateContent>
        <mc:AlternateContent xmlns:mc="http://schemas.openxmlformats.org/markup-compatibility/2006">
          <mc:Choice Requires="x14">
            <control shapeId="10247" r:id="rId10" name="Check Box 7">
              <controlPr defaultSize="0" autoFill="0" autoLine="0" autoPict="0" altText="check box inflation adjustment">
                <anchor moveWithCells="1">
                  <from>
                    <xdr:col>56</xdr:col>
                    <xdr:colOff>0</xdr:colOff>
                    <xdr:row>2</xdr:row>
                    <xdr:rowOff>0</xdr:rowOff>
                  </from>
                  <to>
                    <xdr:col>56</xdr:col>
                    <xdr:colOff>200025</xdr:colOff>
                    <xdr:row>2</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489"/>
  <sheetViews>
    <sheetView workbookViewId="0">
      <selection sqref="A1:XFD1"/>
    </sheetView>
  </sheetViews>
  <sheetFormatPr defaultColWidth="0" defaultRowHeight="14.25"/>
  <cols>
    <col min="1" max="1" width="2.7109375" customWidth="1"/>
    <col min="2" max="2" width="114.5703125" style="46" customWidth="1"/>
    <col min="3" max="3" width="15.42578125" style="46" customWidth="1"/>
    <col min="4" max="4" width="37.28515625" style="46" customWidth="1"/>
    <col min="5" max="5" width="60.28515625" style="46" customWidth="1"/>
    <col min="6" max="6" width="53" customWidth="1"/>
    <col min="7" max="7" width="29.42578125" customWidth="1"/>
    <col min="8" max="16384" width="9.140625" hidden="1"/>
  </cols>
  <sheetData>
    <row r="1" spans="1:7" ht="33" customHeight="1">
      <c r="A1" s="99"/>
      <c r="B1" s="341" t="s">
        <v>7224</v>
      </c>
      <c r="C1" s="99"/>
      <c r="D1" s="99"/>
      <c r="E1" s="99"/>
      <c r="F1" s="12"/>
      <c r="G1" s="12"/>
    </row>
    <row r="2" spans="1:7" ht="15">
      <c r="A2" s="99"/>
      <c r="B2" s="342" t="s">
        <v>3937</v>
      </c>
      <c r="C2" s="99"/>
      <c r="D2" s="99"/>
      <c r="E2" s="99"/>
      <c r="F2" s="12"/>
      <c r="G2" s="12"/>
    </row>
    <row r="3" spans="1:7" ht="15">
      <c r="A3" s="99"/>
      <c r="B3" s="343" t="s">
        <v>276</v>
      </c>
      <c r="C3" s="99"/>
      <c r="D3" s="99"/>
      <c r="E3" s="99"/>
      <c r="F3" s="12"/>
      <c r="G3" s="12"/>
    </row>
    <row r="4" spans="1:7" ht="28.5">
      <c r="A4" s="99"/>
      <c r="B4" s="48" t="s">
        <v>6994</v>
      </c>
      <c r="C4" s="100"/>
      <c r="D4" s="99"/>
      <c r="E4" s="99"/>
      <c r="F4" s="12"/>
      <c r="G4" s="12"/>
    </row>
    <row r="5" spans="1:7" ht="15">
      <c r="A5" s="99"/>
      <c r="B5" s="66" t="s">
        <v>275</v>
      </c>
      <c r="C5" s="99"/>
      <c r="D5" s="99"/>
      <c r="E5" s="99"/>
      <c r="F5" s="12"/>
      <c r="G5" s="12"/>
    </row>
    <row r="6" spans="1:7" s="221" customFormat="1" ht="15">
      <c r="A6" s="99"/>
      <c r="B6" s="66"/>
      <c r="C6" s="99"/>
      <c r="D6" s="99"/>
      <c r="E6" s="99"/>
      <c r="F6" s="12"/>
      <c r="G6" s="12"/>
    </row>
    <row r="7" spans="1:7" ht="15">
      <c r="A7" s="99"/>
      <c r="B7" s="342" t="s">
        <v>4233</v>
      </c>
      <c r="C7" s="99"/>
      <c r="D7" s="99"/>
      <c r="E7" s="99"/>
      <c r="F7" s="12"/>
      <c r="G7" s="12"/>
    </row>
    <row r="8" spans="1:7" ht="15">
      <c r="A8" s="99"/>
      <c r="B8" s="343" t="s">
        <v>4201</v>
      </c>
      <c r="C8" s="99"/>
      <c r="D8" s="99"/>
      <c r="E8" s="99"/>
      <c r="F8" s="12"/>
      <c r="G8" s="12"/>
    </row>
    <row r="9" spans="1:7" ht="30" customHeight="1">
      <c r="A9" s="99"/>
      <c r="B9" s="86" t="s">
        <v>7208</v>
      </c>
      <c r="C9" s="99"/>
      <c r="D9" s="99"/>
      <c r="E9" s="99"/>
      <c r="F9" s="12"/>
      <c r="G9" s="12"/>
    </row>
    <row r="10" spans="1:7" ht="15">
      <c r="A10" s="99"/>
      <c r="B10" s="66" t="s">
        <v>929</v>
      </c>
      <c r="C10" s="99"/>
      <c r="D10" s="99"/>
      <c r="E10" s="99"/>
      <c r="F10" s="12"/>
      <c r="G10" s="12"/>
    </row>
    <row r="11" spans="1:7" s="118" customFormat="1" ht="43.5">
      <c r="A11" s="99"/>
      <c r="B11" s="50" t="s">
        <v>4205</v>
      </c>
      <c r="C11" s="99"/>
      <c r="D11" s="99"/>
      <c r="E11" s="99"/>
      <c r="F11" s="12"/>
      <c r="G11" s="12"/>
    </row>
    <row r="12" spans="1:7" s="118" customFormat="1" ht="15">
      <c r="A12" s="99"/>
      <c r="B12" s="124" t="s">
        <v>4203</v>
      </c>
      <c r="C12" s="99"/>
      <c r="D12" s="99"/>
      <c r="E12" s="99"/>
      <c r="F12" s="12"/>
      <c r="G12" s="12"/>
    </row>
    <row r="13" spans="1:7" s="118" customFormat="1" ht="43.5">
      <c r="A13" s="99"/>
      <c r="B13" s="50" t="s">
        <v>4236</v>
      </c>
      <c r="C13" s="99"/>
      <c r="D13" s="99"/>
      <c r="E13" s="99"/>
      <c r="F13" s="12"/>
      <c r="G13" s="12"/>
    </row>
    <row r="14" spans="1:7" s="118" customFormat="1" ht="29.25">
      <c r="A14" s="99"/>
      <c r="B14" s="50" t="s">
        <v>4202</v>
      </c>
      <c r="C14" s="99"/>
      <c r="D14" s="99"/>
      <c r="E14" s="99"/>
      <c r="F14" s="12"/>
      <c r="G14" s="12"/>
    </row>
    <row r="15" spans="1:7" s="118" customFormat="1" ht="29.25">
      <c r="A15" s="99"/>
      <c r="B15" s="50" t="s">
        <v>4204</v>
      </c>
      <c r="C15" s="99"/>
      <c r="D15" s="99"/>
      <c r="E15" s="99"/>
      <c r="F15" s="12"/>
      <c r="G15" s="12"/>
    </row>
    <row r="16" spans="1:7" s="118" customFormat="1" ht="28.5">
      <c r="A16" s="99"/>
      <c r="B16" s="123" t="s">
        <v>7209</v>
      </c>
      <c r="C16" s="99"/>
      <c r="D16" s="99"/>
      <c r="E16" s="99"/>
      <c r="F16" s="12"/>
      <c r="G16" s="12"/>
    </row>
    <row r="17" spans="1:7" ht="45" customHeight="1">
      <c r="A17" s="99"/>
      <c r="B17" s="82" t="s">
        <v>4237</v>
      </c>
      <c r="C17" s="99"/>
      <c r="D17" s="99"/>
      <c r="E17" s="99"/>
      <c r="F17" s="12"/>
      <c r="G17" s="12"/>
    </row>
    <row r="18" spans="1:7" ht="15">
      <c r="A18" s="99"/>
      <c r="B18" s="48" t="s">
        <v>274</v>
      </c>
      <c r="C18" s="99"/>
      <c r="D18" s="99"/>
      <c r="E18" s="99"/>
      <c r="F18" s="12"/>
      <c r="G18" s="12"/>
    </row>
    <row r="19" spans="1:7" ht="15">
      <c r="A19" s="99"/>
      <c r="B19" s="49" t="s">
        <v>6822</v>
      </c>
      <c r="C19" s="99"/>
      <c r="D19" s="99"/>
      <c r="E19" s="99"/>
      <c r="F19" s="12"/>
      <c r="G19" s="12"/>
    </row>
    <row r="20" spans="1:7" ht="15">
      <c r="A20" s="99"/>
      <c r="B20" s="49" t="s">
        <v>6823</v>
      </c>
      <c r="C20" s="99"/>
      <c r="D20" s="99"/>
      <c r="E20" s="99"/>
      <c r="F20" s="12"/>
      <c r="G20" s="12"/>
    </row>
    <row r="21" spans="1:7" ht="15">
      <c r="A21" s="99"/>
      <c r="B21" s="49" t="s">
        <v>6824</v>
      </c>
      <c r="C21" s="99"/>
      <c r="D21" s="99"/>
      <c r="E21" s="99"/>
      <c r="F21" s="12"/>
      <c r="G21" s="12"/>
    </row>
    <row r="22" spans="1:7" ht="57.75">
      <c r="A22" s="99"/>
      <c r="B22" s="50" t="s">
        <v>4206</v>
      </c>
      <c r="C22" s="99"/>
      <c r="D22" s="99"/>
      <c r="E22" s="99"/>
      <c r="F22" s="12"/>
      <c r="G22" s="12"/>
    </row>
    <row r="23" spans="1:7" ht="72">
      <c r="A23" s="99"/>
      <c r="B23" s="50" t="s">
        <v>4238</v>
      </c>
      <c r="C23" s="99"/>
      <c r="D23" s="99"/>
      <c r="E23" s="99"/>
      <c r="F23" s="12"/>
      <c r="G23" s="12"/>
    </row>
    <row r="24" spans="1:7" ht="57.75">
      <c r="A24" s="99"/>
      <c r="B24" s="51" t="s">
        <v>4284</v>
      </c>
      <c r="C24" s="99"/>
      <c r="D24" s="99"/>
      <c r="E24" s="99"/>
      <c r="F24" s="12"/>
      <c r="G24" s="12"/>
    </row>
    <row r="25" spans="1:7" ht="43.5">
      <c r="A25" s="99"/>
      <c r="B25" s="52" t="s">
        <v>837</v>
      </c>
      <c r="C25" s="99"/>
      <c r="D25" s="99"/>
      <c r="E25" s="99"/>
      <c r="F25" s="12"/>
      <c r="G25" s="12"/>
    </row>
    <row r="26" spans="1:7" ht="57">
      <c r="A26" s="99"/>
      <c r="B26" s="53" t="s">
        <v>4239</v>
      </c>
      <c r="C26" s="99"/>
      <c r="D26" s="99"/>
      <c r="E26" s="99"/>
      <c r="F26" s="12"/>
      <c r="G26" s="12"/>
    </row>
    <row r="27" spans="1:7" ht="72">
      <c r="A27" s="99"/>
      <c r="B27" s="50" t="s">
        <v>4240</v>
      </c>
      <c r="C27" s="99"/>
      <c r="D27" s="99"/>
      <c r="E27" s="99"/>
      <c r="F27" s="12"/>
      <c r="G27" s="12"/>
    </row>
    <row r="28" spans="1:7" ht="15">
      <c r="A28" s="99"/>
      <c r="B28" s="343" t="s">
        <v>4242</v>
      </c>
      <c r="C28" s="99"/>
      <c r="D28" s="99"/>
      <c r="E28" s="99"/>
      <c r="F28" s="12"/>
      <c r="G28" s="12"/>
    </row>
    <row r="29" spans="1:7" ht="15">
      <c r="A29" s="99"/>
      <c r="B29" s="48" t="s">
        <v>4241</v>
      </c>
      <c r="C29" s="99"/>
      <c r="D29" s="99"/>
      <c r="E29" s="99"/>
      <c r="F29" s="12"/>
      <c r="G29" s="12"/>
    </row>
    <row r="30" spans="1:7" ht="28.5">
      <c r="A30" s="99"/>
      <c r="B30" s="48" t="s">
        <v>7210</v>
      </c>
      <c r="C30" s="99"/>
      <c r="D30" s="99"/>
      <c r="E30" s="99"/>
      <c r="F30" s="12"/>
      <c r="G30" s="12"/>
    </row>
    <row r="31" spans="1:7" ht="15">
      <c r="A31" s="99"/>
      <c r="B31" s="50" t="s">
        <v>4243</v>
      </c>
      <c r="C31" s="99"/>
      <c r="D31" s="99"/>
      <c r="E31" s="99"/>
      <c r="F31" s="12"/>
      <c r="G31" s="12"/>
    </row>
    <row r="32" spans="1:7" ht="28.5">
      <c r="A32" s="99"/>
      <c r="B32" s="48" t="s">
        <v>3956</v>
      </c>
      <c r="C32" s="99"/>
      <c r="D32" s="99"/>
      <c r="E32" s="99"/>
      <c r="F32" s="12"/>
      <c r="G32" s="12"/>
    </row>
    <row r="33" spans="1:7" ht="75" customHeight="1">
      <c r="A33" s="99"/>
      <c r="B33" s="48" t="s">
        <v>6882</v>
      </c>
      <c r="C33" s="99"/>
      <c r="D33" s="100"/>
      <c r="E33" s="99"/>
      <c r="F33" s="12"/>
      <c r="G33" s="12"/>
    </row>
    <row r="34" spans="1:7" s="118" customFormat="1" ht="15">
      <c r="A34" s="99"/>
      <c r="B34" s="342" t="s">
        <v>6283</v>
      </c>
      <c r="C34" s="99"/>
      <c r="D34" s="100"/>
      <c r="E34" s="99"/>
      <c r="F34" s="12"/>
      <c r="G34" s="12"/>
    </row>
    <row r="35" spans="1:7" s="118" customFormat="1" ht="57.75">
      <c r="A35" s="99"/>
      <c r="B35" s="154" t="s">
        <v>4285</v>
      </c>
      <c r="C35" s="99"/>
      <c r="D35" s="100"/>
      <c r="E35" s="99"/>
      <c r="F35" s="12"/>
      <c r="G35" s="12"/>
    </row>
    <row r="36" spans="1:7" s="118" customFormat="1" ht="29.25">
      <c r="A36" s="99"/>
      <c r="B36" s="154" t="s">
        <v>4348</v>
      </c>
      <c r="C36" s="99"/>
      <c r="D36" s="100"/>
      <c r="E36" s="99"/>
      <c r="F36" s="12"/>
      <c r="G36" s="12"/>
    </row>
    <row r="37" spans="1:7" s="118" customFormat="1" ht="28.5">
      <c r="A37" s="99"/>
      <c r="B37" s="148" t="s">
        <v>7180</v>
      </c>
      <c r="C37" s="99"/>
      <c r="D37" s="100"/>
      <c r="E37" s="99"/>
      <c r="F37" s="12"/>
      <c r="G37" s="12"/>
    </row>
    <row r="38" spans="1:7" s="118" customFormat="1" ht="42.75">
      <c r="A38" s="99"/>
      <c r="B38" s="148" t="s">
        <v>4346</v>
      </c>
      <c r="C38" s="99"/>
      <c r="D38" s="100"/>
      <c r="E38" s="99"/>
      <c r="F38" s="12"/>
      <c r="G38" s="12"/>
    </row>
    <row r="39" spans="1:7" s="118" customFormat="1" ht="42.75">
      <c r="A39" s="99"/>
      <c r="B39" s="148" t="s">
        <v>4347</v>
      </c>
      <c r="C39" s="99"/>
      <c r="D39" s="100"/>
      <c r="E39" s="99"/>
      <c r="F39" s="12"/>
      <c r="G39" s="12"/>
    </row>
    <row r="40" spans="1:7" s="118" customFormat="1" ht="15">
      <c r="A40" s="99"/>
      <c r="B40" s="148" t="s">
        <v>7193</v>
      </c>
      <c r="C40" s="99"/>
      <c r="D40" s="100"/>
      <c r="E40" s="99"/>
      <c r="F40" s="12"/>
      <c r="G40" s="12"/>
    </row>
    <row r="41" spans="1:7" s="118" customFormat="1" ht="15">
      <c r="A41" s="99"/>
      <c r="B41" s="147"/>
      <c r="C41" s="99"/>
      <c r="D41" s="100"/>
      <c r="E41" s="99"/>
      <c r="F41" s="12"/>
      <c r="G41" s="12"/>
    </row>
    <row r="42" spans="1:7" s="118" customFormat="1" ht="15">
      <c r="A42" s="99"/>
      <c r="B42" s="342" t="s">
        <v>4297</v>
      </c>
      <c r="C42" s="99"/>
      <c r="D42" s="100"/>
      <c r="E42" s="99"/>
      <c r="F42" s="12"/>
      <c r="G42" s="12"/>
    </row>
    <row r="43" spans="1:7" s="118" customFormat="1" ht="15">
      <c r="A43" s="99"/>
      <c r="B43" s="147" t="s">
        <v>4349</v>
      </c>
      <c r="C43" s="99"/>
      <c r="D43" s="100"/>
      <c r="E43" s="99"/>
      <c r="F43" s="12"/>
      <c r="G43" s="12"/>
    </row>
    <row r="44" spans="1:7" s="118" customFormat="1" ht="28.5">
      <c r="A44" s="99"/>
      <c r="B44" s="147" t="s">
        <v>4350</v>
      </c>
      <c r="C44" s="99"/>
      <c r="D44" s="100"/>
      <c r="E44" s="99"/>
      <c r="F44" s="12"/>
      <c r="G44" s="12"/>
    </row>
    <row r="45" spans="1:7" s="118" customFormat="1" ht="28.5">
      <c r="A45" s="99"/>
      <c r="B45" s="148" t="s">
        <v>6825</v>
      </c>
      <c r="C45" s="99"/>
      <c r="D45" s="100"/>
      <c r="E45" s="99"/>
      <c r="F45" s="12"/>
      <c r="G45" s="12"/>
    </row>
    <row r="46" spans="1:7" s="118" customFormat="1" ht="15">
      <c r="A46" s="99"/>
      <c r="B46" s="148"/>
      <c r="C46" s="99"/>
      <c r="D46" s="100"/>
      <c r="E46" s="99"/>
      <c r="F46" s="12"/>
      <c r="G46" s="12"/>
    </row>
    <row r="47" spans="1:7" s="118" customFormat="1" ht="15">
      <c r="A47" s="99"/>
      <c r="B47" s="342" t="s">
        <v>4266</v>
      </c>
      <c r="C47" s="99"/>
      <c r="D47" s="100"/>
      <c r="E47" s="99"/>
      <c r="F47" s="12"/>
      <c r="G47" s="12"/>
    </row>
    <row r="48" spans="1:7" s="118" customFormat="1" ht="15">
      <c r="A48" s="99"/>
      <c r="B48" s="140" t="s">
        <v>940</v>
      </c>
      <c r="C48" s="99"/>
      <c r="D48" s="100"/>
      <c r="E48" s="99"/>
      <c r="F48" s="12"/>
      <c r="G48" s="12"/>
    </row>
    <row r="49" spans="1:7" s="118" customFormat="1" ht="15">
      <c r="A49" s="99"/>
      <c r="B49" s="70" t="s">
        <v>941</v>
      </c>
      <c r="C49" s="99"/>
      <c r="D49" s="100"/>
      <c r="E49" s="99"/>
      <c r="F49" s="12"/>
      <c r="G49" s="12"/>
    </row>
    <row r="50" spans="1:7" s="118" customFormat="1" ht="15">
      <c r="A50" s="99"/>
      <c r="B50" s="140" t="s">
        <v>4267</v>
      </c>
      <c r="C50" s="99"/>
      <c r="D50" s="100"/>
      <c r="E50" s="99"/>
      <c r="F50" s="12"/>
      <c r="G50" s="12"/>
    </row>
    <row r="51" spans="1:7" s="118" customFormat="1" ht="15">
      <c r="A51" s="99"/>
      <c r="B51" s="140" t="s">
        <v>4212</v>
      </c>
      <c r="C51" s="99"/>
      <c r="D51" s="100"/>
      <c r="E51" s="99"/>
      <c r="F51" s="12"/>
      <c r="G51" s="12"/>
    </row>
    <row r="52" spans="1:7" s="118" customFormat="1" ht="29.25">
      <c r="A52" s="99"/>
      <c r="B52" s="140" t="s">
        <v>4211</v>
      </c>
      <c r="C52" s="99"/>
      <c r="D52" s="100"/>
      <c r="E52" s="99"/>
      <c r="F52" s="12"/>
      <c r="G52" s="12"/>
    </row>
    <row r="53" spans="1:7" s="118" customFormat="1" ht="29.25">
      <c r="A53" s="99"/>
      <c r="B53" s="140" t="s">
        <v>4213</v>
      </c>
      <c r="C53" s="99"/>
      <c r="D53" s="100"/>
      <c r="E53" s="99"/>
      <c r="F53" s="12"/>
      <c r="G53" s="12"/>
    </row>
    <row r="54" spans="1:7" s="118" customFormat="1" ht="15">
      <c r="A54" s="99"/>
      <c r="B54" s="140" t="s">
        <v>3960</v>
      </c>
      <c r="C54" s="99"/>
      <c r="D54" s="100"/>
      <c r="E54" s="99"/>
      <c r="F54" s="12"/>
      <c r="G54" s="12"/>
    </row>
    <row r="55" spans="1:7" s="221" customFormat="1" ht="15">
      <c r="A55" s="99"/>
      <c r="B55" s="342" t="s">
        <v>6865</v>
      </c>
      <c r="C55" s="99"/>
      <c r="D55" s="100"/>
      <c r="E55" s="99"/>
      <c r="F55" s="12"/>
      <c r="G55" s="12"/>
    </row>
    <row r="56" spans="1:7" s="221" customFormat="1" ht="45" customHeight="1">
      <c r="A56" s="99"/>
      <c r="B56" s="269" t="s">
        <v>6868</v>
      </c>
      <c r="C56" s="99"/>
      <c r="D56" s="100"/>
      <c r="E56" s="99"/>
      <c r="F56" s="12"/>
      <c r="G56" s="12"/>
    </row>
    <row r="57" spans="1:7" s="221" customFormat="1" ht="15" customHeight="1">
      <c r="A57" s="99"/>
      <c r="B57" s="43" t="s">
        <v>6867</v>
      </c>
      <c r="C57" s="99"/>
      <c r="D57" s="100"/>
      <c r="E57" s="99"/>
      <c r="F57" s="12"/>
      <c r="G57" s="12"/>
    </row>
    <row r="58" spans="1:7" s="85" customFormat="1" ht="30" customHeight="1">
      <c r="A58" s="101"/>
      <c r="B58" s="270" t="s">
        <v>6866</v>
      </c>
      <c r="C58" s="101"/>
      <c r="D58" s="271"/>
      <c r="E58" s="101"/>
      <c r="F58" s="84"/>
      <c r="G58" s="84"/>
    </row>
    <row r="59" spans="1:7" s="85" customFormat="1" ht="30" customHeight="1">
      <c r="A59" s="101"/>
      <c r="B59" s="270" t="s">
        <v>6869</v>
      </c>
      <c r="C59" s="101"/>
      <c r="D59" s="271"/>
      <c r="E59" s="101"/>
      <c r="F59" s="84"/>
      <c r="G59" s="84"/>
    </row>
    <row r="60" spans="1:7" s="221" customFormat="1" ht="28.5">
      <c r="A60" s="99"/>
      <c r="B60" s="270" t="s">
        <v>6870</v>
      </c>
      <c r="C60" s="99"/>
      <c r="D60" s="100"/>
      <c r="E60" s="99"/>
      <c r="F60" s="12"/>
      <c r="G60" s="12"/>
    </row>
    <row r="61" spans="1:7" ht="15">
      <c r="A61" s="99"/>
      <c r="B61" s="342" t="s">
        <v>6826</v>
      </c>
      <c r="C61" s="99"/>
      <c r="D61" s="100"/>
      <c r="E61" s="99"/>
      <c r="F61" s="12"/>
      <c r="G61" s="12"/>
    </row>
    <row r="62" spans="1:7" ht="30" customHeight="1">
      <c r="A62" s="99"/>
      <c r="B62" s="52" t="s">
        <v>6827</v>
      </c>
      <c r="C62" s="99"/>
      <c r="D62" s="100"/>
      <c r="E62" s="99"/>
      <c r="F62" s="12"/>
      <c r="G62" s="12"/>
    </row>
    <row r="63" spans="1:7" ht="15">
      <c r="A63" s="99"/>
      <c r="B63" s="343" t="s">
        <v>127</v>
      </c>
      <c r="C63" s="99"/>
      <c r="D63" s="100"/>
      <c r="E63" s="99"/>
      <c r="F63" s="12"/>
      <c r="G63" s="12"/>
    </row>
    <row r="64" spans="1:7" ht="57.75">
      <c r="A64" s="99"/>
      <c r="B64" s="52" t="s">
        <v>7211</v>
      </c>
      <c r="C64" s="99"/>
      <c r="D64" s="100"/>
      <c r="E64" s="99"/>
      <c r="F64" s="12"/>
      <c r="G64" s="12"/>
    </row>
    <row r="65" spans="1:7" ht="15">
      <c r="A65" s="99"/>
      <c r="B65" s="343" t="s">
        <v>4207</v>
      </c>
      <c r="C65" s="99"/>
      <c r="D65" s="100"/>
      <c r="E65" s="99"/>
      <c r="F65" s="12"/>
      <c r="G65" s="12"/>
    </row>
    <row r="66" spans="1:7" ht="15">
      <c r="A66" s="99"/>
      <c r="B66" s="52" t="s">
        <v>4286</v>
      </c>
      <c r="C66" s="99"/>
      <c r="D66" s="100"/>
      <c r="E66" s="99"/>
      <c r="F66" s="12"/>
      <c r="G66" s="12"/>
    </row>
    <row r="67" spans="1:7" ht="15">
      <c r="A67" s="99"/>
      <c r="B67" s="343" t="s">
        <v>4208</v>
      </c>
      <c r="C67" s="99"/>
      <c r="D67" s="100"/>
      <c r="E67" s="99"/>
      <c r="F67" s="12"/>
      <c r="G67" s="12"/>
    </row>
    <row r="68" spans="1:7" ht="42.75">
      <c r="A68" s="99"/>
      <c r="B68" s="79" t="s">
        <v>6871</v>
      </c>
      <c r="C68" s="99"/>
      <c r="D68" s="100"/>
      <c r="E68" s="99"/>
      <c r="F68" s="12"/>
      <c r="G68" s="12"/>
    </row>
    <row r="69" spans="1:7" ht="15">
      <c r="A69" s="99"/>
      <c r="B69" s="79" t="s">
        <v>6828</v>
      </c>
      <c r="C69" s="99"/>
      <c r="D69" s="100"/>
      <c r="E69" s="99"/>
      <c r="F69" s="12"/>
      <c r="G69" s="12"/>
    </row>
    <row r="70" spans="1:7" ht="15">
      <c r="A70" s="99"/>
      <c r="B70" s="79" t="s">
        <v>6873</v>
      </c>
      <c r="C70" s="99"/>
      <c r="D70" s="100"/>
      <c r="E70" s="99"/>
      <c r="F70" s="12"/>
      <c r="G70" s="12"/>
    </row>
    <row r="71" spans="1:7" ht="28.5">
      <c r="A71" s="99"/>
      <c r="B71" s="79" t="s">
        <v>6874</v>
      </c>
      <c r="C71" s="99"/>
      <c r="D71" s="100"/>
      <c r="E71" s="99"/>
      <c r="F71" s="12"/>
      <c r="G71" s="12"/>
    </row>
    <row r="72" spans="1:7" s="221" customFormat="1" ht="28.5">
      <c r="A72" s="99"/>
      <c r="B72" s="79" t="s">
        <v>6875</v>
      </c>
      <c r="C72" s="99"/>
      <c r="D72" s="100"/>
      <c r="E72" s="99"/>
      <c r="F72" s="12"/>
      <c r="G72" s="12"/>
    </row>
    <row r="73" spans="1:7" s="118" customFormat="1" ht="28.5">
      <c r="A73" s="99"/>
      <c r="B73" s="136" t="s">
        <v>4244</v>
      </c>
      <c r="C73" s="99"/>
      <c r="D73" s="100"/>
      <c r="E73" s="99"/>
      <c r="F73" s="12"/>
      <c r="G73" s="12"/>
    </row>
    <row r="74" spans="1:7" ht="15">
      <c r="A74" s="99"/>
      <c r="B74" s="343" t="s">
        <v>4209</v>
      </c>
      <c r="C74" s="99"/>
      <c r="D74" s="100"/>
      <c r="E74" s="99"/>
      <c r="F74" s="12"/>
      <c r="G74" s="12"/>
    </row>
    <row r="75" spans="1:7" ht="57.75">
      <c r="A75" s="99"/>
      <c r="B75" s="52" t="s">
        <v>7212</v>
      </c>
      <c r="C75" s="99"/>
      <c r="D75" s="12"/>
      <c r="E75" s="99"/>
      <c r="F75" s="12"/>
      <c r="G75" s="12"/>
    </row>
    <row r="76" spans="1:7" ht="29.25">
      <c r="A76" s="99"/>
      <c r="B76" s="52" t="s">
        <v>6829</v>
      </c>
      <c r="C76" s="99"/>
      <c r="D76" s="12"/>
      <c r="E76" s="99"/>
      <c r="F76" s="12"/>
      <c r="G76" s="12"/>
    </row>
    <row r="77" spans="1:7" ht="28.5">
      <c r="A77" s="99"/>
      <c r="B77" s="87" t="s">
        <v>3958</v>
      </c>
      <c r="C77" s="99"/>
      <c r="D77" s="100"/>
      <c r="E77" s="99"/>
      <c r="F77" s="12"/>
      <c r="G77" s="12"/>
    </row>
    <row r="78" spans="1:7" ht="15">
      <c r="A78" s="99"/>
      <c r="B78" s="410" t="s">
        <v>6830</v>
      </c>
      <c r="C78" s="99"/>
      <c r="D78" s="100"/>
      <c r="E78" s="99"/>
      <c r="F78" s="12"/>
      <c r="G78" s="12"/>
    </row>
    <row r="79" spans="1:7" s="118" customFormat="1" ht="15">
      <c r="A79" s="99"/>
      <c r="B79" s="343" t="s">
        <v>4261</v>
      </c>
      <c r="C79" s="99"/>
      <c r="D79" s="100"/>
      <c r="E79" s="99"/>
      <c r="F79" s="12"/>
      <c r="G79" s="12"/>
    </row>
    <row r="80" spans="1:7" s="118" customFormat="1" ht="15">
      <c r="A80" s="99"/>
      <c r="B80" s="52" t="s">
        <v>3972</v>
      </c>
      <c r="C80" s="99"/>
      <c r="D80" s="100"/>
      <c r="E80" s="99"/>
      <c r="F80" s="12"/>
      <c r="G80" s="12"/>
    </row>
    <row r="81" spans="1:7" s="118" customFormat="1" ht="15">
      <c r="A81" s="99"/>
      <c r="B81" s="343" t="s">
        <v>6831</v>
      </c>
      <c r="C81" s="99"/>
      <c r="D81" s="100"/>
      <c r="E81" s="99"/>
      <c r="F81" s="12"/>
      <c r="G81" s="12"/>
    </row>
    <row r="82" spans="1:7" s="118" customFormat="1" ht="15">
      <c r="A82" s="99"/>
      <c r="B82" s="52" t="s">
        <v>3971</v>
      </c>
      <c r="C82" s="99"/>
      <c r="D82" s="100"/>
      <c r="E82" s="99"/>
      <c r="F82" s="12"/>
      <c r="G82" s="12"/>
    </row>
    <row r="83" spans="1:7" s="118" customFormat="1" ht="15">
      <c r="A83" s="99"/>
      <c r="B83" s="343" t="s">
        <v>6832</v>
      </c>
      <c r="C83" s="99"/>
      <c r="D83" s="100"/>
      <c r="E83" s="99"/>
      <c r="F83" s="12"/>
      <c r="G83" s="12"/>
    </row>
    <row r="84" spans="1:7" s="118" customFormat="1" ht="71.25">
      <c r="A84" s="99"/>
      <c r="B84" s="79" t="s">
        <v>7213</v>
      </c>
      <c r="C84" s="99"/>
      <c r="D84" s="100"/>
      <c r="E84" s="99"/>
      <c r="F84" s="12"/>
      <c r="G84" s="12"/>
    </row>
    <row r="85" spans="1:7" s="221" customFormat="1" ht="15">
      <c r="A85" s="99"/>
      <c r="B85" s="343" t="s">
        <v>6833</v>
      </c>
      <c r="C85" s="99"/>
      <c r="D85" s="100"/>
      <c r="E85" s="99"/>
      <c r="F85" s="12"/>
      <c r="G85" s="12"/>
    </row>
    <row r="86" spans="1:7" s="221" customFormat="1" ht="28.5">
      <c r="A86" s="99"/>
      <c r="B86" s="259" t="s">
        <v>7214</v>
      </c>
      <c r="C86" s="99"/>
      <c r="D86" s="100"/>
      <c r="E86" s="99"/>
      <c r="F86" s="12"/>
      <c r="G86" s="12"/>
    </row>
    <row r="87" spans="1:7" ht="15">
      <c r="A87" s="99"/>
      <c r="B87" s="343" t="s">
        <v>4235</v>
      </c>
      <c r="C87" s="99"/>
      <c r="D87" s="100"/>
      <c r="E87" s="99"/>
      <c r="F87" s="12"/>
      <c r="G87" s="12"/>
    </row>
    <row r="88" spans="1:7" ht="15">
      <c r="A88" s="99"/>
      <c r="B88" s="52" t="s">
        <v>4234</v>
      </c>
      <c r="C88" s="99"/>
      <c r="D88" s="100"/>
      <c r="E88" s="99"/>
      <c r="F88" s="12"/>
      <c r="G88" s="12"/>
    </row>
    <row r="89" spans="1:7" s="221" customFormat="1" ht="15">
      <c r="A89" s="99"/>
      <c r="B89" s="343" t="s">
        <v>6995</v>
      </c>
      <c r="C89" s="99"/>
      <c r="D89" s="100"/>
      <c r="E89" s="99"/>
      <c r="F89" s="12"/>
      <c r="G89" s="12"/>
    </row>
    <row r="90" spans="1:7" s="221" customFormat="1" ht="29.25">
      <c r="A90" s="99"/>
      <c r="B90" s="52" t="s">
        <v>6996</v>
      </c>
      <c r="C90" s="99"/>
      <c r="D90" s="100"/>
      <c r="E90" s="99"/>
      <c r="F90" s="12"/>
      <c r="G90" s="12"/>
    </row>
    <row r="91" spans="1:7" ht="15">
      <c r="A91" s="99"/>
      <c r="B91" s="343" t="s">
        <v>4210</v>
      </c>
      <c r="C91" s="99"/>
      <c r="D91" s="100"/>
      <c r="E91" s="99"/>
      <c r="F91" s="12"/>
      <c r="G91" s="12"/>
    </row>
    <row r="92" spans="1:7" ht="28.5">
      <c r="A92" s="99"/>
      <c r="B92" s="79" t="s">
        <v>6834</v>
      </c>
      <c r="C92" s="99"/>
      <c r="D92" s="100"/>
      <c r="E92" s="99"/>
      <c r="F92" s="12"/>
      <c r="G92" s="12"/>
    </row>
    <row r="93" spans="1:7" ht="42.75">
      <c r="A93" s="99"/>
      <c r="B93" s="79" t="s">
        <v>3959</v>
      </c>
      <c r="C93" s="99"/>
      <c r="D93" s="100"/>
      <c r="E93" s="99"/>
      <c r="F93" s="12"/>
      <c r="G93" s="12"/>
    </row>
    <row r="94" spans="1:7" ht="57">
      <c r="A94" s="99"/>
      <c r="B94" s="79" t="s">
        <v>4245</v>
      </c>
      <c r="C94" s="99"/>
      <c r="D94" s="100"/>
      <c r="E94" s="99"/>
      <c r="F94" s="12"/>
      <c r="G94" s="12"/>
    </row>
    <row r="95" spans="1:7" ht="15">
      <c r="A95" s="99"/>
      <c r="B95" s="79" t="s">
        <v>1012</v>
      </c>
      <c r="C95" s="99"/>
      <c r="D95" s="100"/>
      <c r="E95" s="99"/>
      <c r="F95" s="12"/>
      <c r="G95" s="12"/>
    </row>
    <row r="96" spans="1:7" ht="15">
      <c r="A96" s="99"/>
      <c r="B96" s="70" t="s">
        <v>3938</v>
      </c>
      <c r="C96" s="99"/>
      <c r="D96" s="100"/>
      <c r="E96" s="99"/>
      <c r="F96" s="12"/>
      <c r="G96" s="12"/>
    </row>
    <row r="97" spans="1:7" ht="15">
      <c r="A97" s="99"/>
      <c r="B97" s="343" t="s">
        <v>788</v>
      </c>
      <c r="C97" s="99"/>
      <c r="D97" s="100"/>
      <c r="E97" s="99"/>
      <c r="F97" s="12"/>
      <c r="G97" s="12"/>
    </row>
    <row r="98" spans="1:7" ht="15">
      <c r="A98" s="99"/>
      <c r="B98" s="52" t="s">
        <v>6835</v>
      </c>
      <c r="C98" s="99"/>
      <c r="D98" s="100"/>
      <c r="E98" s="99"/>
      <c r="F98" s="12"/>
      <c r="G98" s="12"/>
    </row>
    <row r="99" spans="1:7" ht="15">
      <c r="A99" s="99"/>
      <c r="B99" s="343" t="s">
        <v>28</v>
      </c>
      <c r="C99" s="99"/>
      <c r="D99" s="100"/>
      <c r="E99" s="99"/>
      <c r="F99" s="12"/>
      <c r="G99" s="12"/>
    </row>
    <row r="100" spans="1:7" ht="15">
      <c r="A100" s="99"/>
      <c r="B100" s="79" t="s">
        <v>3939</v>
      </c>
      <c r="C100" s="99"/>
      <c r="D100" s="100"/>
      <c r="E100" s="99"/>
      <c r="F100" s="12"/>
      <c r="G100" s="12"/>
    </row>
    <row r="101" spans="1:7" ht="15">
      <c r="A101" s="99"/>
      <c r="B101" s="79" t="s">
        <v>4246</v>
      </c>
      <c r="C101" s="99"/>
      <c r="D101" s="100"/>
      <c r="E101" s="99"/>
      <c r="F101" s="12"/>
      <c r="G101" s="12"/>
    </row>
    <row r="102" spans="1:7" ht="15">
      <c r="A102" s="99"/>
      <c r="B102" s="79" t="s">
        <v>4247</v>
      </c>
      <c r="C102" s="99"/>
      <c r="D102" s="100"/>
      <c r="E102" s="99"/>
      <c r="F102" s="12"/>
      <c r="G102" s="12"/>
    </row>
    <row r="103" spans="1:7" ht="15">
      <c r="A103" s="99"/>
      <c r="B103" s="79" t="s">
        <v>4248</v>
      </c>
      <c r="C103" s="99"/>
      <c r="D103" s="100"/>
      <c r="E103" s="99"/>
      <c r="F103" s="12"/>
      <c r="G103" s="12"/>
    </row>
    <row r="104" spans="1:7" ht="15">
      <c r="A104" s="99"/>
      <c r="B104" s="79" t="s">
        <v>4249</v>
      </c>
      <c r="C104" s="99"/>
      <c r="D104" s="100"/>
      <c r="E104" s="99"/>
      <c r="F104" s="12"/>
      <c r="G104" s="12"/>
    </row>
    <row r="105" spans="1:7" ht="15">
      <c r="A105" s="99"/>
      <c r="B105" s="79" t="s">
        <v>4250</v>
      </c>
      <c r="C105" s="99"/>
      <c r="D105" s="100"/>
      <c r="E105" s="99"/>
      <c r="F105" s="12"/>
      <c r="G105" s="12"/>
    </row>
    <row r="106" spans="1:7" ht="15">
      <c r="A106" s="99"/>
      <c r="B106" s="343" t="s">
        <v>787</v>
      </c>
      <c r="C106" s="99"/>
      <c r="D106" s="100"/>
      <c r="E106" s="99"/>
      <c r="F106" s="12"/>
      <c r="G106" s="12"/>
    </row>
    <row r="107" spans="1:7" ht="15">
      <c r="A107" s="99"/>
      <c r="B107" s="79" t="s">
        <v>1013</v>
      </c>
      <c r="C107" s="99"/>
      <c r="D107" s="100"/>
      <c r="E107" s="99"/>
      <c r="F107" s="12"/>
      <c r="G107" s="12"/>
    </row>
    <row r="108" spans="1:7" ht="15">
      <c r="A108" s="99"/>
      <c r="B108" s="343" t="s">
        <v>786</v>
      </c>
      <c r="C108" s="99"/>
      <c r="D108" s="100"/>
      <c r="E108" s="99"/>
      <c r="F108" s="12"/>
      <c r="G108" s="12"/>
    </row>
    <row r="109" spans="1:7" ht="28.5">
      <c r="A109" s="99"/>
      <c r="B109" s="79" t="s">
        <v>1014</v>
      </c>
      <c r="C109" s="99"/>
      <c r="D109" s="100"/>
      <c r="E109" s="99"/>
      <c r="F109" s="12"/>
      <c r="G109" s="12"/>
    </row>
    <row r="110" spans="1:7" ht="15">
      <c r="A110" s="99"/>
      <c r="B110" s="343" t="s">
        <v>6836</v>
      </c>
      <c r="C110" s="99"/>
      <c r="D110" s="100"/>
      <c r="E110" s="99"/>
      <c r="F110" s="12"/>
      <c r="G110" s="12"/>
    </row>
    <row r="111" spans="1:7" ht="28.5">
      <c r="A111" s="99"/>
      <c r="B111" s="79" t="s">
        <v>6837</v>
      </c>
      <c r="C111" s="99"/>
      <c r="D111" s="100"/>
      <c r="E111" s="99"/>
      <c r="F111" s="12"/>
      <c r="G111" s="12"/>
    </row>
    <row r="112" spans="1:7" ht="15">
      <c r="A112" s="99"/>
      <c r="B112" s="344" t="s">
        <v>3973</v>
      </c>
      <c r="C112" s="99"/>
      <c r="D112" s="100"/>
      <c r="E112" s="99"/>
      <c r="F112" s="12"/>
      <c r="G112" s="12"/>
    </row>
    <row r="113" spans="1:7" s="121" customFormat="1" ht="5.25" customHeight="1">
      <c r="A113" s="62"/>
      <c r="B113" s="143"/>
      <c r="C113" s="62"/>
      <c r="D113" s="144"/>
      <c r="E113" s="62"/>
    </row>
    <row r="114" spans="1:7" ht="15">
      <c r="A114" s="99"/>
      <c r="B114" s="343" t="s">
        <v>264</v>
      </c>
      <c r="C114" s="99"/>
      <c r="D114" s="99"/>
      <c r="E114" s="99"/>
      <c r="F114" s="12"/>
      <c r="G114" s="12"/>
    </row>
    <row r="115" spans="1:7" ht="57.75">
      <c r="A115" s="99"/>
      <c r="B115" s="54" t="s">
        <v>3961</v>
      </c>
      <c r="C115" s="99"/>
      <c r="D115" s="99"/>
      <c r="E115" s="99"/>
      <c r="F115" s="12"/>
      <c r="G115" s="12"/>
    </row>
    <row r="116" spans="1:7" ht="15">
      <c r="A116" s="99"/>
      <c r="B116" s="343" t="s">
        <v>1021</v>
      </c>
      <c r="C116" s="99"/>
      <c r="D116" s="99"/>
      <c r="E116" s="99"/>
      <c r="F116" s="12"/>
      <c r="G116" s="12"/>
    </row>
    <row r="117" spans="1:7" s="85" customFormat="1" ht="29.25">
      <c r="A117" s="101"/>
      <c r="B117" s="54" t="s">
        <v>1022</v>
      </c>
      <c r="C117" s="101"/>
      <c r="D117" s="101"/>
      <c r="E117" s="101"/>
      <c r="F117" s="84"/>
      <c r="G117" s="84"/>
    </row>
    <row r="118" spans="1:7" s="85" customFormat="1" ht="15">
      <c r="A118" s="101"/>
      <c r="B118" s="54" t="s">
        <v>1023</v>
      </c>
      <c r="C118" s="101"/>
      <c r="D118" s="101"/>
      <c r="E118" s="101"/>
      <c r="F118" s="84"/>
      <c r="G118" s="84"/>
    </row>
    <row r="119" spans="1:7" s="85" customFormat="1" ht="15">
      <c r="A119" s="101"/>
      <c r="B119" s="54" t="s">
        <v>1024</v>
      </c>
      <c r="C119" s="101"/>
      <c r="D119" s="101"/>
      <c r="E119" s="101"/>
      <c r="F119" s="84"/>
      <c r="G119" s="84"/>
    </row>
    <row r="120" spans="1:7" s="85" customFormat="1" ht="15">
      <c r="A120" s="101"/>
      <c r="B120" s="54" t="s">
        <v>1033</v>
      </c>
      <c r="C120" s="101"/>
      <c r="D120" s="101"/>
      <c r="E120" s="101"/>
      <c r="F120" s="84"/>
      <c r="G120" s="84"/>
    </row>
    <row r="121" spans="1:7" s="85" customFormat="1" ht="29.25">
      <c r="A121" s="101"/>
      <c r="B121" s="54" t="s">
        <v>1034</v>
      </c>
      <c r="C121" s="101"/>
      <c r="D121" s="101"/>
      <c r="E121" s="101"/>
      <c r="F121" s="84"/>
      <c r="G121" s="84"/>
    </row>
    <row r="122" spans="1:7" s="85" customFormat="1" ht="15">
      <c r="A122" s="101"/>
      <c r="B122" s="54" t="s">
        <v>1032</v>
      </c>
      <c r="C122" s="101"/>
      <c r="D122" s="101"/>
      <c r="E122" s="101"/>
      <c r="F122" s="84"/>
      <c r="G122" s="84"/>
    </row>
    <row r="123" spans="1:7" s="85" customFormat="1" ht="15">
      <c r="A123" s="101"/>
      <c r="B123" s="54" t="s">
        <v>1025</v>
      </c>
      <c r="C123" s="101"/>
      <c r="D123" s="101"/>
      <c r="E123" s="101"/>
      <c r="F123" s="84"/>
      <c r="G123" s="84"/>
    </row>
    <row r="124" spans="1:7" s="85" customFormat="1" ht="29.25">
      <c r="A124" s="101"/>
      <c r="B124" s="54" t="s">
        <v>1026</v>
      </c>
      <c r="C124" s="101"/>
      <c r="D124" s="101"/>
      <c r="E124" s="101"/>
      <c r="F124" s="84"/>
      <c r="G124" s="84"/>
    </row>
    <row r="125" spans="1:7" s="85" customFormat="1" ht="29.25">
      <c r="A125" s="101"/>
      <c r="B125" s="54" t="s">
        <v>3962</v>
      </c>
      <c r="C125" s="101"/>
      <c r="D125" s="101"/>
      <c r="E125" s="101"/>
      <c r="F125" s="84"/>
      <c r="G125" s="84"/>
    </row>
    <row r="126" spans="1:7" s="85" customFormat="1" ht="15">
      <c r="A126" s="101"/>
      <c r="B126" s="54" t="s">
        <v>1027</v>
      </c>
      <c r="C126" s="101"/>
      <c r="D126" s="101"/>
      <c r="E126" s="101"/>
      <c r="F126" s="84"/>
      <c r="G126" s="84"/>
    </row>
    <row r="127" spans="1:7" s="85" customFormat="1" ht="15">
      <c r="A127" s="101"/>
      <c r="B127" s="54" t="s">
        <v>1028</v>
      </c>
      <c r="C127" s="101"/>
      <c r="D127" s="101"/>
      <c r="E127" s="101"/>
      <c r="F127" s="84"/>
      <c r="G127" s="84"/>
    </row>
    <row r="128" spans="1:7" s="85" customFormat="1" ht="15">
      <c r="A128" s="101"/>
      <c r="B128" s="54" t="s">
        <v>1029</v>
      </c>
      <c r="C128" s="101"/>
      <c r="D128" s="101"/>
      <c r="E128" s="101"/>
      <c r="F128" s="84"/>
      <c r="G128" s="84"/>
    </row>
    <row r="129" spans="1:7" s="85" customFormat="1" ht="15">
      <c r="A129" s="101"/>
      <c r="B129" s="54" t="s">
        <v>1030</v>
      </c>
      <c r="C129" s="101"/>
      <c r="D129" s="101"/>
      <c r="E129" s="101"/>
      <c r="F129" s="84"/>
      <c r="G129" s="84"/>
    </row>
    <row r="130" spans="1:7" s="85" customFormat="1" ht="15">
      <c r="A130" s="101"/>
      <c r="B130" s="54" t="s">
        <v>6838</v>
      </c>
      <c r="C130" s="101"/>
      <c r="D130" s="101"/>
      <c r="E130" s="101"/>
      <c r="F130" s="84"/>
      <c r="G130" s="84"/>
    </row>
    <row r="131" spans="1:7" s="85" customFormat="1" ht="29.25" customHeight="1">
      <c r="A131" s="101"/>
      <c r="B131" s="54" t="s">
        <v>6839</v>
      </c>
      <c r="C131" s="101"/>
      <c r="D131" s="101"/>
      <c r="E131" s="101"/>
      <c r="F131" s="84"/>
      <c r="G131" s="84"/>
    </row>
    <row r="132" spans="1:7" s="85" customFormat="1" ht="29.25">
      <c r="A132" s="101"/>
      <c r="B132" s="54" t="s">
        <v>3963</v>
      </c>
      <c r="C132" s="101"/>
      <c r="D132" s="101"/>
      <c r="E132" s="101"/>
      <c r="F132" s="84"/>
      <c r="G132" s="84"/>
    </row>
    <row r="133" spans="1:7" s="85" customFormat="1" ht="15">
      <c r="A133" s="101"/>
      <c r="B133" s="93" t="s">
        <v>31</v>
      </c>
      <c r="C133" s="101"/>
      <c r="D133" s="101"/>
      <c r="E133" s="101"/>
      <c r="F133" s="84"/>
      <c r="G133" s="84"/>
    </row>
    <row r="134" spans="1:7" s="85" customFormat="1" ht="15">
      <c r="A134" s="101"/>
      <c r="B134" s="93" t="s">
        <v>34</v>
      </c>
      <c r="C134" s="101"/>
      <c r="D134" s="101"/>
      <c r="E134" s="101"/>
      <c r="F134" s="84"/>
      <c r="G134" s="84"/>
    </row>
    <row r="135" spans="1:7" s="85" customFormat="1" ht="15">
      <c r="A135" s="101"/>
      <c r="B135" s="93" t="s">
        <v>41</v>
      </c>
      <c r="C135" s="101"/>
      <c r="D135" s="101"/>
      <c r="E135" s="101"/>
      <c r="F135" s="84"/>
      <c r="G135" s="84"/>
    </row>
    <row r="136" spans="1:7" s="85" customFormat="1" ht="15">
      <c r="A136" s="101"/>
      <c r="B136" s="54" t="s">
        <v>1031</v>
      </c>
      <c r="C136" s="101"/>
      <c r="D136" s="101"/>
      <c r="E136" s="101"/>
      <c r="F136" s="84"/>
      <c r="G136" s="84"/>
    </row>
    <row r="137" spans="1:7" ht="15">
      <c r="A137" s="99"/>
      <c r="B137" s="343" t="s">
        <v>7215</v>
      </c>
      <c r="C137" s="99"/>
      <c r="D137" s="99"/>
      <c r="E137" s="99"/>
      <c r="F137" s="12"/>
      <c r="G137" s="12"/>
    </row>
    <row r="138" spans="1:7" ht="90" customHeight="1">
      <c r="A138" s="99"/>
      <c r="B138" s="76" t="s">
        <v>4270</v>
      </c>
      <c r="C138" s="99"/>
      <c r="D138" s="99"/>
      <c r="E138" s="99"/>
      <c r="F138" s="12"/>
      <c r="G138" s="12"/>
    </row>
    <row r="139" spans="1:7" ht="28.5">
      <c r="A139" s="99"/>
      <c r="B139" s="76" t="s">
        <v>7231</v>
      </c>
      <c r="C139" s="99"/>
      <c r="D139" s="99"/>
      <c r="E139" s="99"/>
      <c r="F139" s="12"/>
      <c r="G139" s="12"/>
    </row>
    <row r="140" spans="1:7" ht="15">
      <c r="A140" s="99"/>
      <c r="B140" s="343" t="s">
        <v>3964</v>
      </c>
      <c r="C140" s="99"/>
      <c r="D140" s="99"/>
      <c r="E140" s="99"/>
      <c r="F140" s="12"/>
      <c r="G140" s="12"/>
    </row>
    <row r="141" spans="1:7" ht="60" customHeight="1">
      <c r="A141" s="99"/>
      <c r="B141" s="76" t="s">
        <v>6840</v>
      </c>
      <c r="C141" s="99"/>
      <c r="D141" s="99"/>
      <c r="E141" s="99"/>
      <c r="F141" s="12"/>
      <c r="G141" s="12"/>
    </row>
    <row r="142" spans="1:7" ht="15">
      <c r="A142" s="99"/>
      <c r="B142" s="107" t="s">
        <v>7194</v>
      </c>
      <c r="C142" s="99"/>
      <c r="D142" s="99"/>
      <c r="E142" s="99"/>
      <c r="F142" s="12"/>
      <c r="G142" s="12"/>
    </row>
    <row r="143" spans="1:7" s="118" customFormat="1" ht="15">
      <c r="A143" s="99"/>
      <c r="B143" s="76" t="s">
        <v>4345</v>
      </c>
      <c r="C143" s="99"/>
      <c r="D143" s="99"/>
      <c r="E143" s="99"/>
      <c r="F143" s="12"/>
      <c r="G143" s="12"/>
    </row>
    <row r="144" spans="1:7" s="118" customFormat="1" ht="15">
      <c r="A144" s="99"/>
      <c r="B144" s="107" t="s">
        <v>4343</v>
      </c>
      <c r="C144" s="99"/>
      <c r="D144" s="99"/>
      <c r="E144" s="99"/>
      <c r="F144" s="12"/>
      <c r="G144" s="12"/>
    </row>
    <row r="145" spans="1:7" ht="60" customHeight="1">
      <c r="A145" s="99"/>
      <c r="B145" s="76" t="s">
        <v>4260</v>
      </c>
      <c r="C145" s="99"/>
      <c r="D145" s="99"/>
      <c r="E145" s="99"/>
      <c r="F145" s="12"/>
      <c r="G145" s="12"/>
    </row>
    <row r="146" spans="1:7" ht="30" customHeight="1">
      <c r="A146" s="99"/>
      <c r="B146" s="76" t="s">
        <v>4344</v>
      </c>
      <c r="C146" s="99"/>
      <c r="D146" s="99"/>
      <c r="E146" s="99"/>
      <c r="F146" s="12"/>
      <c r="G146" s="12"/>
    </row>
    <row r="147" spans="1:7" ht="15">
      <c r="A147" s="99"/>
      <c r="B147" s="81" t="s">
        <v>4272</v>
      </c>
      <c r="C147" s="99"/>
      <c r="D147" s="99"/>
      <c r="E147" s="99"/>
      <c r="F147" s="12"/>
      <c r="G147" s="12"/>
    </row>
    <row r="148" spans="1:7" ht="15">
      <c r="A148" s="99"/>
      <c r="B148" s="108" t="s">
        <v>6841</v>
      </c>
      <c r="C148" s="99"/>
      <c r="D148" s="99"/>
      <c r="E148" s="99"/>
      <c r="F148" s="12"/>
      <c r="G148" s="12"/>
    </row>
    <row r="149" spans="1:7" ht="15">
      <c r="A149" s="99"/>
      <c r="B149" s="81" t="s">
        <v>4251</v>
      </c>
      <c r="C149" s="99"/>
      <c r="D149" s="99"/>
      <c r="E149" s="99"/>
      <c r="F149" s="12"/>
      <c r="G149" s="12"/>
    </row>
    <row r="150" spans="1:7" ht="15">
      <c r="A150" s="99"/>
      <c r="B150" s="81" t="s">
        <v>4287</v>
      </c>
      <c r="C150" s="99"/>
      <c r="D150" s="99"/>
      <c r="E150" s="99"/>
      <c r="F150" s="12"/>
      <c r="G150" s="12"/>
    </row>
    <row r="151" spans="1:7" ht="30" customHeight="1">
      <c r="A151" s="99"/>
      <c r="B151" s="104" t="s">
        <v>4273</v>
      </c>
      <c r="C151" s="99"/>
      <c r="D151" s="99"/>
      <c r="E151" s="99"/>
      <c r="F151" s="12"/>
      <c r="G151" s="12"/>
    </row>
    <row r="152" spans="1:7" ht="42.75">
      <c r="A152" s="99"/>
      <c r="B152" s="81" t="s">
        <v>7216</v>
      </c>
      <c r="C152" s="99"/>
      <c r="D152" s="99"/>
      <c r="E152" s="99"/>
      <c r="F152" s="12"/>
      <c r="G152" s="12"/>
    </row>
    <row r="153" spans="1:7" ht="28.5">
      <c r="A153" s="99"/>
      <c r="B153" s="81" t="s">
        <v>6842</v>
      </c>
      <c r="C153" s="99"/>
      <c r="D153" s="99"/>
      <c r="E153" s="99"/>
      <c r="F153" s="12"/>
      <c r="G153" s="12"/>
    </row>
    <row r="154" spans="1:7" ht="28.5">
      <c r="A154" s="99"/>
      <c r="B154" s="81" t="s">
        <v>4274</v>
      </c>
      <c r="C154" s="99"/>
      <c r="D154" s="99"/>
      <c r="E154" s="99"/>
      <c r="F154" s="12"/>
      <c r="G154" s="12"/>
    </row>
    <row r="155" spans="1:7" ht="15">
      <c r="A155" s="99"/>
      <c r="B155" s="81" t="s">
        <v>6843</v>
      </c>
      <c r="C155" s="99"/>
      <c r="D155" s="99"/>
      <c r="E155" s="99"/>
      <c r="F155" s="12"/>
      <c r="G155" s="12"/>
    </row>
    <row r="156" spans="1:7" ht="28.5">
      <c r="A156" s="99"/>
      <c r="B156" s="76" t="s">
        <v>4290</v>
      </c>
      <c r="C156" s="99"/>
      <c r="D156" s="99"/>
      <c r="E156" s="99"/>
      <c r="F156" s="12"/>
      <c r="G156" s="12"/>
    </row>
    <row r="157" spans="1:7" ht="15">
      <c r="A157" s="99"/>
      <c r="B157" s="76" t="s">
        <v>4115</v>
      </c>
      <c r="C157" s="99"/>
      <c r="D157" s="99"/>
      <c r="E157" s="99"/>
      <c r="F157" s="12"/>
      <c r="G157" s="12"/>
    </row>
    <row r="158" spans="1:7" ht="28.5">
      <c r="A158" s="99"/>
      <c r="B158" s="81" t="s">
        <v>4432</v>
      </c>
      <c r="C158" s="99"/>
      <c r="D158" s="99"/>
      <c r="E158" s="99"/>
      <c r="F158" s="12"/>
      <c r="G158" s="12"/>
    </row>
    <row r="159" spans="1:7" ht="15">
      <c r="A159" s="99"/>
      <c r="B159" s="109" t="s">
        <v>4431</v>
      </c>
      <c r="C159" s="99"/>
      <c r="D159" s="99"/>
      <c r="E159" s="99"/>
      <c r="F159" s="12"/>
      <c r="G159" s="12"/>
    </row>
    <row r="160" spans="1:7" ht="15">
      <c r="A160" s="99"/>
      <c r="B160" s="81" t="s">
        <v>4252</v>
      </c>
      <c r="C160" s="99"/>
      <c r="D160" s="99"/>
      <c r="E160" s="99"/>
      <c r="F160" s="12"/>
      <c r="G160" s="12"/>
    </row>
    <row r="161" spans="1:7" ht="15">
      <c r="A161" s="99"/>
      <c r="B161" s="81" t="s">
        <v>4114</v>
      </c>
      <c r="C161" s="99"/>
      <c r="D161" s="99"/>
      <c r="E161" s="99"/>
      <c r="F161" s="12"/>
      <c r="G161" s="12"/>
    </row>
    <row r="162" spans="1:7" ht="28.5">
      <c r="A162" s="99"/>
      <c r="B162" s="81" t="s">
        <v>4275</v>
      </c>
      <c r="C162" s="99"/>
      <c r="D162" s="99"/>
      <c r="E162" s="99"/>
      <c r="F162" s="12"/>
      <c r="G162" s="12"/>
    </row>
    <row r="163" spans="1:7" ht="28.5">
      <c r="A163" s="99"/>
      <c r="B163" s="81" t="s">
        <v>4291</v>
      </c>
      <c r="C163" s="99"/>
      <c r="D163" s="99"/>
      <c r="E163" s="99"/>
      <c r="F163" s="12"/>
      <c r="G163" s="12"/>
    </row>
    <row r="164" spans="1:7" s="118" customFormat="1" ht="42.75">
      <c r="A164" s="99"/>
      <c r="B164" s="81" t="s">
        <v>4259</v>
      </c>
      <c r="C164" s="99"/>
      <c r="D164" s="99"/>
      <c r="E164" s="99"/>
      <c r="F164" s="12"/>
      <c r="G164" s="12"/>
    </row>
    <row r="165" spans="1:7" s="118" customFormat="1" ht="15">
      <c r="A165" s="99"/>
      <c r="B165" s="81" t="s">
        <v>4289</v>
      </c>
      <c r="C165" s="99"/>
      <c r="D165" s="99"/>
      <c r="E165" s="99"/>
      <c r="F165" s="12"/>
      <c r="G165" s="12"/>
    </row>
    <row r="166" spans="1:7" s="118" customFormat="1" ht="15">
      <c r="A166" s="99"/>
      <c r="B166" s="109" t="s">
        <v>4288</v>
      </c>
      <c r="C166" s="99"/>
      <c r="D166" s="99"/>
      <c r="E166" s="99"/>
      <c r="F166" s="12"/>
      <c r="G166" s="12"/>
    </row>
    <row r="167" spans="1:7" s="118" customFormat="1" ht="15">
      <c r="A167" s="99"/>
      <c r="B167" s="343" t="s">
        <v>4264</v>
      </c>
      <c r="C167" s="99"/>
      <c r="D167" s="99"/>
      <c r="E167" s="99"/>
      <c r="F167" s="12"/>
      <c r="G167" s="12"/>
    </row>
    <row r="168" spans="1:7" s="118" customFormat="1" ht="57">
      <c r="A168" s="99"/>
      <c r="B168" s="81" t="s">
        <v>6844</v>
      </c>
      <c r="C168" s="99"/>
      <c r="D168" s="99"/>
      <c r="E168" s="99"/>
      <c r="F168" s="12"/>
      <c r="G168" s="12"/>
    </row>
    <row r="169" spans="1:7" s="118" customFormat="1" ht="15">
      <c r="A169" s="99"/>
      <c r="B169" s="81"/>
      <c r="C169" s="99"/>
      <c r="D169" s="99"/>
      <c r="E169" s="99"/>
      <c r="F169" s="12"/>
      <c r="G169" s="12"/>
    </row>
    <row r="170" spans="1:7" ht="15">
      <c r="A170" s="99"/>
      <c r="B170" s="343" t="s">
        <v>7218</v>
      </c>
      <c r="C170" s="99"/>
      <c r="D170" s="99"/>
      <c r="E170" s="99"/>
      <c r="F170" s="12"/>
      <c r="G170" s="12"/>
    </row>
    <row r="171" spans="1:7" ht="42.75">
      <c r="A171" s="99"/>
      <c r="B171" s="76" t="s">
        <v>7217</v>
      </c>
      <c r="C171" s="99"/>
      <c r="D171" s="99"/>
      <c r="E171" s="99"/>
      <c r="F171" s="12"/>
      <c r="G171" s="12"/>
    </row>
    <row r="172" spans="1:7" ht="28.5">
      <c r="A172" s="99"/>
      <c r="B172" s="76" t="s">
        <v>1020</v>
      </c>
      <c r="C172" s="99"/>
      <c r="D172" s="99"/>
      <c r="E172" s="99"/>
      <c r="F172" s="12"/>
      <c r="G172" s="12"/>
    </row>
    <row r="173" spans="1:7" ht="15">
      <c r="A173" s="99"/>
      <c r="B173" s="81" t="s">
        <v>1018</v>
      </c>
      <c r="C173" s="99"/>
      <c r="D173" s="99"/>
      <c r="E173" s="99"/>
      <c r="F173" s="12"/>
      <c r="G173" s="12"/>
    </row>
    <row r="174" spans="1:7" ht="15">
      <c r="A174" s="99"/>
      <c r="B174" s="95" t="s">
        <v>3952</v>
      </c>
      <c r="C174" s="99"/>
      <c r="D174" s="99"/>
      <c r="E174" s="99"/>
      <c r="F174" s="12"/>
      <c r="G174" s="12"/>
    </row>
    <row r="175" spans="1:7" ht="15">
      <c r="A175" s="99"/>
      <c r="B175" s="81" t="s">
        <v>4253</v>
      </c>
      <c r="C175" s="99"/>
      <c r="D175" s="99"/>
      <c r="E175" s="99"/>
      <c r="F175" s="12"/>
      <c r="G175" s="12"/>
    </row>
    <row r="176" spans="1:7" ht="15">
      <c r="A176" s="99"/>
      <c r="B176" s="81" t="s">
        <v>4276</v>
      </c>
      <c r="C176" s="99"/>
      <c r="D176" s="99"/>
      <c r="E176" s="99"/>
      <c r="F176" s="12"/>
      <c r="G176" s="12"/>
    </row>
    <row r="177" spans="1:7" s="118" customFormat="1" ht="15">
      <c r="A177" s="99"/>
      <c r="B177" s="81" t="s">
        <v>4277</v>
      </c>
      <c r="C177" s="99"/>
      <c r="D177" s="99"/>
      <c r="E177" s="99"/>
      <c r="F177" s="12"/>
      <c r="G177" s="12"/>
    </row>
    <row r="178" spans="1:7" ht="28.5">
      <c r="A178" s="99"/>
      <c r="B178" s="81" t="s">
        <v>4278</v>
      </c>
      <c r="C178" s="99"/>
      <c r="D178" s="99"/>
      <c r="E178" s="99"/>
      <c r="F178" s="12"/>
      <c r="G178" s="12"/>
    </row>
    <row r="179" spans="1:7" ht="15">
      <c r="A179" s="99"/>
      <c r="B179" s="81" t="s">
        <v>1019</v>
      </c>
      <c r="C179" s="99"/>
      <c r="D179" s="99"/>
      <c r="E179" s="99"/>
      <c r="F179" s="12"/>
      <c r="G179" s="12"/>
    </row>
    <row r="180" spans="1:7" ht="15">
      <c r="A180" s="99"/>
      <c r="B180" s="344" t="s">
        <v>263</v>
      </c>
      <c r="C180" s="99"/>
      <c r="D180" s="99"/>
      <c r="E180" s="99"/>
      <c r="F180" s="12"/>
      <c r="G180" s="12"/>
    </row>
    <row r="181" spans="1:7" ht="29.25">
      <c r="A181" s="99"/>
      <c r="B181" s="54" t="s">
        <v>262</v>
      </c>
      <c r="C181" s="99"/>
      <c r="D181" s="99"/>
      <c r="E181" s="99"/>
      <c r="F181" s="12"/>
      <c r="G181" s="12"/>
    </row>
    <row r="182" spans="1:7" ht="135" customHeight="1">
      <c r="A182" s="99"/>
      <c r="B182" s="56" t="s">
        <v>7011</v>
      </c>
      <c r="C182" s="99"/>
      <c r="D182" s="99"/>
      <c r="E182" s="99"/>
      <c r="F182" s="12"/>
      <c r="G182" s="12"/>
    </row>
    <row r="183" spans="1:7" ht="15">
      <c r="A183" s="99"/>
      <c r="B183" s="48" t="s">
        <v>3954</v>
      </c>
      <c r="C183" s="99"/>
      <c r="D183" s="99"/>
      <c r="E183" s="99"/>
      <c r="F183" s="12"/>
      <c r="G183" s="12"/>
    </row>
    <row r="184" spans="1:7" ht="15">
      <c r="A184" s="99"/>
      <c r="B184" s="48" t="s">
        <v>273</v>
      </c>
      <c r="C184" s="99"/>
      <c r="D184" s="99"/>
      <c r="E184" s="99"/>
      <c r="F184" s="12"/>
      <c r="G184" s="12"/>
    </row>
    <row r="185" spans="1:7" ht="15">
      <c r="A185" s="99"/>
      <c r="B185" s="48" t="s">
        <v>272</v>
      </c>
      <c r="C185" s="99"/>
      <c r="D185" s="99"/>
      <c r="E185" s="99"/>
      <c r="F185" s="12"/>
      <c r="G185" s="12"/>
    </row>
    <row r="186" spans="1:7" ht="15">
      <c r="A186" s="99"/>
      <c r="B186" s="48" t="s">
        <v>271</v>
      </c>
      <c r="C186" s="99"/>
      <c r="D186" s="99"/>
      <c r="E186" s="99"/>
      <c r="F186" s="12"/>
      <c r="G186" s="12"/>
    </row>
    <row r="187" spans="1:7" ht="15">
      <c r="A187" s="99"/>
      <c r="B187" s="48" t="s">
        <v>270</v>
      </c>
      <c r="C187" s="99"/>
      <c r="D187" s="99"/>
      <c r="E187" s="99"/>
      <c r="F187" s="12"/>
      <c r="G187" s="12"/>
    </row>
    <row r="188" spans="1:7" ht="15">
      <c r="A188" s="99"/>
      <c r="B188" s="48" t="s">
        <v>269</v>
      </c>
      <c r="C188" s="99"/>
      <c r="D188" s="99"/>
      <c r="E188" s="99"/>
      <c r="F188" s="12"/>
      <c r="G188" s="12"/>
    </row>
    <row r="189" spans="1:7" ht="15">
      <c r="A189" s="99"/>
      <c r="B189" s="48" t="s">
        <v>268</v>
      </c>
      <c r="C189" s="99"/>
      <c r="D189" s="99"/>
      <c r="E189" s="99"/>
      <c r="F189" s="12"/>
      <c r="G189" s="12"/>
    </row>
    <row r="190" spans="1:7" ht="15">
      <c r="A190" s="99"/>
      <c r="B190" s="48" t="s">
        <v>267</v>
      </c>
      <c r="C190" s="99"/>
      <c r="D190" s="99"/>
      <c r="E190" s="99"/>
      <c r="F190" s="12"/>
      <c r="G190" s="12"/>
    </row>
    <row r="191" spans="1:7" ht="15">
      <c r="A191" s="99"/>
      <c r="B191" s="48" t="s">
        <v>266</v>
      </c>
      <c r="C191" s="99"/>
      <c r="D191" s="99"/>
      <c r="E191" s="99"/>
      <c r="F191" s="12"/>
      <c r="G191" s="12"/>
    </row>
    <row r="192" spans="1:7" ht="15">
      <c r="A192" s="99"/>
      <c r="B192" s="48" t="s">
        <v>4254</v>
      </c>
      <c r="C192" s="99"/>
      <c r="D192" s="99"/>
      <c r="E192" s="99"/>
      <c r="F192" s="12"/>
      <c r="G192" s="12"/>
    </row>
    <row r="193" spans="1:7" ht="28.5">
      <c r="A193" s="99"/>
      <c r="B193" s="71" t="s">
        <v>948</v>
      </c>
      <c r="C193" s="99"/>
      <c r="D193" s="99"/>
      <c r="E193" s="99"/>
      <c r="F193" s="12"/>
      <c r="G193" s="12"/>
    </row>
    <row r="194" spans="1:7" ht="42.75">
      <c r="A194" s="99"/>
      <c r="B194" s="71" t="s">
        <v>949</v>
      </c>
      <c r="C194" s="100"/>
      <c r="D194" s="102"/>
      <c r="E194" s="102"/>
      <c r="F194" s="12"/>
      <c r="G194" s="12"/>
    </row>
    <row r="195" spans="1:7" ht="15">
      <c r="A195" s="99"/>
      <c r="B195" s="94" t="s">
        <v>952</v>
      </c>
      <c r="C195" s="103"/>
      <c r="D195" s="103"/>
      <c r="E195" s="103"/>
      <c r="F195" s="12"/>
      <c r="G195" s="12"/>
    </row>
    <row r="196" spans="1:7" ht="43.5">
      <c r="A196" s="99"/>
      <c r="B196" s="71" t="s">
        <v>7219</v>
      </c>
      <c r="C196" s="100"/>
      <c r="D196" s="102"/>
      <c r="E196" s="102"/>
      <c r="F196" s="12"/>
      <c r="G196" s="12"/>
    </row>
    <row r="197" spans="1:7" ht="15">
      <c r="A197" s="99"/>
      <c r="B197" s="94" t="s">
        <v>953</v>
      </c>
      <c r="C197" s="103"/>
      <c r="D197" s="103"/>
      <c r="E197" s="103"/>
      <c r="F197" s="12"/>
      <c r="G197" s="12"/>
    </row>
    <row r="198" spans="1:7" ht="28.5">
      <c r="A198" s="99"/>
      <c r="B198" s="71" t="s">
        <v>950</v>
      </c>
      <c r="C198" s="99"/>
      <c r="D198" s="99"/>
      <c r="E198" s="99"/>
      <c r="F198" s="12"/>
      <c r="G198" s="12"/>
    </row>
    <row r="199" spans="1:7" ht="28.5">
      <c r="A199" s="99"/>
      <c r="B199" s="71" t="s">
        <v>951</v>
      </c>
      <c r="C199" s="99"/>
      <c r="D199" s="99"/>
      <c r="E199" s="99"/>
      <c r="F199" s="12"/>
      <c r="G199" s="12"/>
    </row>
    <row r="200" spans="1:7" s="221" customFormat="1" ht="15">
      <c r="A200" s="99"/>
      <c r="B200" s="71"/>
      <c r="C200" s="99"/>
      <c r="D200" s="99"/>
      <c r="E200" s="99"/>
      <c r="F200" s="12"/>
      <c r="G200" s="12"/>
    </row>
    <row r="201" spans="1:7" ht="15">
      <c r="A201" s="99"/>
      <c r="B201" s="344" t="s">
        <v>150</v>
      </c>
      <c r="C201" s="346"/>
      <c r="D201" s="346"/>
      <c r="G201" s="12"/>
    </row>
    <row r="202" spans="1:7" ht="15">
      <c r="A202" s="99"/>
      <c r="B202" s="61" t="s">
        <v>149</v>
      </c>
      <c r="C202" s="65" t="s">
        <v>148</v>
      </c>
      <c r="D202" s="65"/>
      <c r="G202" s="12"/>
    </row>
    <row r="203" spans="1:7" ht="15">
      <c r="A203" s="99"/>
      <c r="B203" s="58" t="s">
        <v>147</v>
      </c>
      <c r="C203" s="55" t="s">
        <v>59</v>
      </c>
      <c r="G203" s="12"/>
    </row>
    <row r="204" spans="1:7" ht="15">
      <c r="A204" s="99"/>
      <c r="B204" s="58" t="s">
        <v>146</v>
      </c>
      <c r="C204" s="55" t="s">
        <v>47</v>
      </c>
      <c r="G204" s="12"/>
    </row>
    <row r="205" spans="1:7" ht="15">
      <c r="A205" s="99"/>
      <c r="B205" s="58" t="s">
        <v>145</v>
      </c>
      <c r="C205" s="55" t="s">
        <v>47</v>
      </c>
      <c r="G205" s="12"/>
    </row>
    <row r="206" spans="1:7" ht="15">
      <c r="A206" s="99"/>
      <c r="B206" s="58" t="s">
        <v>144</v>
      </c>
      <c r="C206" s="55" t="s">
        <v>43</v>
      </c>
      <c r="G206" s="12"/>
    </row>
    <row r="207" spans="1:7" ht="15">
      <c r="A207" s="99"/>
      <c r="B207" s="58" t="s">
        <v>143</v>
      </c>
      <c r="C207" s="55" t="s">
        <v>41</v>
      </c>
      <c r="G207" s="12"/>
    </row>
    <row r="208" spans="1:7" ht="15">
      <c r="A208" s="99"/>
      <c r="B208" s="58" t="s">
        <v>142</v>
      </c>
      <c r="C208" s="55" t="s">
        <v>43</v>
      </c>
      <c r="G208" s="12"/>
    </row>
    <row r="209" spans="1:7" ht="15">
      <c r="A209" s="99"/>
      <c r="B209" s="58" t="s">
        <v>141</v>
      </c>
      <c r="C209" s="55" t="s">
        <v>39</v>
      </c>
      <c r="G209" s="12"/>
    </row>
    <row r="210" spans="1:7" ht="15">
      <c r="A210" s="99"/>
      <c r="B210" s="58" t="s">
        <v>140</v>
      </c>
      <c r="C210" s="55" t="s">
        <v>39</v>
      </c>
      <c r="G210" s="12"/>
    </row>
    <row r="211" spans="1:7" ht="15">
      <c r="A211" s="99"/>
      <c r="B211" s="58" t="s">
        <v>139</v>
      </c>
      <c r="C211" s="55" t="s">
        <v>43</v>
      </c>
      <c r="G211" s="12"/>
    </row>
    <row r="212" spans="1:7" ht="15">
      <c r="A212" s="99"/>
      <c r="B212" s="58" t="s">
        <v>138</v>
      </c>
      <c r="C212" s="55" t="s">
        <v>53</v>
      </c>
      <c r="G212" s="12"/>
    </row>
    <row r="213" spans="1:7" ht="15">
      <c r="A213" s="99"/>
      <c r="B213" s="58" t="s">
        <v>137</v>
      </c>
      <c r="C213" s="55" t="s">
        <v>53</v>
      </c>
      <c r="G213" s="12"/>
    </row>
    <row r="214" spans="1:7" ht="15">
      <c r="A214" s="99"/>
      <c r="B214" s="58" t="s">
        <v>136</v>
      </c>
      <c r="C214" s="58" t="s">
        <v>45</v>
      </c>
      <c r="G214" s="12"/>
    </row>
    <row r="215" spans="1:7" ht="15">
      <c r="A215" s="99"/>
      <c r="B215" s="58" t="s">
        <v>135</v>
      </c>
      <c r="C215" s="58" t="s">
        <v>49</v>
      </c>
      <c r="G215" s="12"/>
    </row>
    <row r="216" spans="1:7" ht="15">
      <c r="A216" s="99"/>
      <c r="B216" s="58" t="s">
        <v>134</v>
      </c>
      <c r="C216" s="58" t="s">
        <v>53</v>
      </c>
      <c r="G216" s="12"/>
    </row>
    <row r="217" spans="1:7" ht="15">
      <c r="A217" s="99"/>
      <c r="B217" s="58" t="s">
        <v>133</v>
      </c>
      <c r="C217" s="58" t="s">
        <v>51</v>
      </c>
      <c r="G217" s="12"/>
    </row>
    <row r="218" spans="1:7" ht="15">
      <c r="A218" s="99"/>
      <c r="B218" s="58" t="s">
        <v>132</v>
      </c>
      <c r="C218" s="58" t="s">
        <v>34</v>
      </c>
      <c r="G218" s="12"/>
    </row>
    <row r="219" spans="1:7" ht="15">
      <c r="A219" s="99"/>
      <c r="B219" s="58" t="s">
        <v>131</v>
      </c>
      <c r="C219" s="58" t="s">
        <v>57</v>
      </c>
      <c r="G219" s="12"/>
    </row>
    <row r="220" spans="1:7" ht="15">
      <c r="A220" s="99"/>
      <c r="B220" s="58" t="s">
        <v>130</v>
      </c>
      <c r="C220" s="58" t="s">
        <v>31</v>
      </c>
      <c r="G220" s="12"/>
    </row>
    <row r="221" spans="1:7" ht="15">
      <c r="A221" s="99"/>
      <c r="B221" s="58" t="s">
        <v>130</v>
      </c>
      <c r="C221" s="58" t="s">
        <v>55</v>
      </c>
      <c r="G221" s="12"/>
    </row>
    <row r="222" spans="1:7" ht="15">
      <c r="A222" s="99"/>
      <c r="B222" s="58" t="s">
        <v>129</v>
      </c>
      <c r="C222" s="58" t="s">
        <v>37</v>
      </c>
      <c r="G222" s="12"/>
    </row>
    <row r="223" spans="1:7" s="221" customFormat="1" ht="15">
      <c r="A223" s="99"/>
      <c r="B223" s="71"/>
      <c r="C223" s="99"/>
      <c r="D223" s="99"/>
      <c r="E223" s="99"/>
      <c r="F223" s="12"/>
      <c r="G223" s="12"/>
    </row>
    <row r="224" spans="1:7" ht="15">
      <c r="A224" s="99"/>
      <c r="B224" s="344" t="s">
        <v>6845</v>
      </c>
      <c r="C224" s="99"/>
      <c r="D224" s="99"/>
      <c r="E224" s="99"/>
      <c r="F224" s="12"/>
      <c r="G224" s="12"/>
    </row>
    <row r="225" spans="1:7" ht="15">
      <c r="A225" s="99"/>
      <c r="B225" s="52" t="s">
        <v>6846</v>
      </c>
      <c r="C225" s="99"/>
      <c r="D225" s="99"/>
      <c r="E225" s="99"/>
      <c r="F225" s="12"/>
      <c r="G225" s="12"/>
    </row>
    <row r="226" spans="1:7" ht="29.25" customHeight="1">
      <c r="A226" s="99"/>
      <c r="B226" s="52" t="s">
        <v>3955</v>
      </c>
      <c r="C226" s="99"/>
      <c r="D226" s="99"/>
      <c r="E226" s="99"/>
      <c r="F226" s="12"/>
      <c r="G226" s="12"/>
    </row>
    <row r="227" spans="1:7" s="261" customFormat="1" ht="15" customHeight="1">
      <c r="B227" s="58" t="s">
        <v>6852</v>
      </c>
      <c r="C227" s="99"/>
      <c r="D227" s="99"/>
      <c r="E227" s="99"/>
      <c r="F227" s="260"/>
      <c r="G227" s="260"/>
    </row>
    <row r="228" spans="1:7" s="46" customFormat="1" ht="15" customHeight="1">
      <c r="A228" s="99"/>
      <c r="B228" s="264" t="s">
        <v>6847</v>
      </c>
      <c r="C228" s="99"/>
      <c r="D228" s="99"/>
      <c r="E228" s="99"/>
      <c r="F228" s="100"/>
      <c r="G228" s="100"/>
    </row>
    <row r="229" spans="1:7" s="46" customFormat="1" ht="30" customHeight="1">
      <c r="A229" s="99"/>
      <c r="B229" s="262" t="s">
        <v>6848</v>
      </c>
      <c r="C229" s="99"/>
      <c r="D229" s="99"/>
      <c r="E229" s="99"/>
      <c r="F229" s="100"/>
      <c r="G229" s="100"/>
    </row>
    <row r="230" spans="1:7" s="46" customFormat="1" ht="30" customHeight="1">
      <c r="A230" s="99"/>
      <c r="B230" s="262" t="s">
        <v>6849</v>
      </c>
      <c r="C230" s="99"/>
      <c r="D230" s="99"/>
      <c r="E230" s="99"/>
      <c r="F230" s="100"/>
      <c r="G230" s="100"/>
    </row>
    <row r="231" spans="1:7" s="46" customFormat="1" ht="30" customHeight="1">
      <c r="A231" s="99"/>
      <c r="B231" s="262" t="s">
        <v>6850</v>
      </c>
      <c r="C231" s="99"/>
      <c r="D231" s="99"/>
      <c r="E231" s="99"/>
      <c r="F231" s="100"/>
      <c r="G231" s="100"/>
    </row>
    <row r="232" spans="1:7" s="46" customFormat="1" ht="15" customHeight="1">
      <c r="A232" s="99"/>
      <c r="B232" s="263" t="s">
        <v>6851</v>
      </c>
      <c r="C232" s="99"/>
      <c r="D232" s="99"/>
      <c r="E232" s="99"/>
      <c r="F232" s="100"/>
      <c r="G232" s="100"/>
    </row>
    <row r="233" spans="1:7" s="46" customFormat="1" ht="15" customHeight="1">
      <c r="A233" s="99"/>
      <c r="B233" s="108" t="s">
        <v>6789</v>
      </c>
      <c r="C233" s="99"/>
      <c r="D233" s="99"/>
      <c r="E233" s="99"/>
      <c r="F233" s="100"/>
      <c r="G233" s="100"/>
    </row>
    <row r="234" spans="1:7" ht="15">
      <c r="A234" s="99"/>
      <c r="B234" s="50"/>
      <c r="C234" s="99"/>
      <c r="D234" s="100"/>
      <c r="E234" s="99"/>
      <c r="F234" s="12"/>
      <c r="G234" s="12"/>
    </row>
    <row r="235" spans="1:7" ht="15">
      <c r="A235" s="99"/>
      <c r="G235" s="12"/>
    </row>
    <row r="258" spans="1:7" ht="15">
      <c r="A258" s="99"/>
    </row>
    <row r="259" spans="1:7" ht="15">
      <c r="A259" s="99"/>
      <c r="G259" s="12"/>
    </row>
    <row r="260" spans="1:7" ht="15">
      <c r="A260" s="99"/>
    </row>
    <row r="261" spans="1:7" ht="15">
      <c r="A261" s="99"/>
    </row>
    <row r="262" spans="1:7" ht="15">
      <c r="A262" s="99"/>
    </row>
    <row r="263" spans="1:7" ht="15">
      <c r="A263" s="99"/>
    </row>
    <row r="264" spans="1:7" ht="15">
      <c r="A264" s="99"/>
      <c r="B264"/>
      <c r="C264"/>
      <c r="D264"/>
      <c r="E264"/>
    </row>
    <row r="265" spans="1:7" ht="15">
      <c r="A265" s="99"/>
      <c r="B265"/>
      <c r="C265"/>
      <c r="D265"/>
      <c r="E265"/>
    </row>
    <row r="266" spans="1:7" ht="15">
      <c r="A266" s="99"/>
      <c r="B266"/>
      <c r="C266"/>
      <c r="D266"/>
      <c r="E266"/>
    </row>
    <row r="267" spans="1:7" ht="15">
      <c r="A267" s="99"/>
      <c r="B267"/>
      <c r="C267"/>
      <c r="D267"/>
      <c r="E267"/>
    </row>
    <row r="268" spans="1:7" ht="15">
      <c r="A268" s="99"/>
      <c r="B268"/>
      <c r="C268"/>
      <c r="D268"/>
      <c r="E268"/>
    </row>
    <row r="269" spans="1:7" ht="15">
      <c r="A269" s="99"/>
      <c r="B269"/>
      <c r="C269"/>
      <c r="D269"/>
      <c r="E269"/>
    </row>
    <row r="270" spans="1:7" ht="15">
      <c r="A270" s="99"/>
      <c r="B270"/>
      <c r="C270"/>
      <c r="D270"/>
      <c r="E270"/>
    </row>
    <row r="271" spans="1:7" ht="15">
      <c r="A271" s="99"/>
      <c r="B271"/>
      <c r="C271"/>
      <c r="D271"/>
      <c r="E271"/>
    </row>
    <row r="272" spans="1:7" ht="15">
      <c r="A272" s="99"/>
      <c r="B272"/>
      <c r="C272"/>
      <c r="D272"/>
      <c r="E272"/>
    </row>
    <row r="273" spans="1:5" ht="15">
      <c r="A273" s="99"/>
      <c r="B273"/>
      <c r="C273"/>
      <c r="D273"/>
      <c r="E273"/>
    </row>
    <row r="274" spans="1:5" ht="15">
      <c r="A274" s="99"/>
      <c r="B274"/>
      <c r="C274"/>
      <c r="D274"/>
      <c r="E274"/>
    </row>
    <row r="275" spans="1:5" ht="15">
      <c r="A275" s="99"/>
      <c r="B275"/>
      <c r="C275"/>
      <c r="D275"/>
      <c r="E275"/>
    </row>
    <row r="276" spans="1:5" ht="15">
      <c r="A276" s="99"/>
      <c r="B276"/>
      <c r="C276"/>
      <c r="D276"/>
      <c r="E276"/>
    </row>
    <row r="277" spans="1:5" ht="15">
      <c r="A277" s="99"/>
      <c r="B277"/>
      <c r="C277"/>
      <c r="D277"/>
      <c r="E277"/>
    </row>
    <row r="278" spans="1:5" ht="15">
      <c r="A278" s="99"/>
      <c r="B278"/>
      <c r="C278"/>
      <c r="D278"/>
      <c r="E278"/>
    </row>
    <row r="279" spans="1:5" ht="15">
      <c r="A279" s="99"/>
      <c r="B279"/>
      <c r="C279"/>
      <c r="D279"/>
      <c r="E279"/>
    </row>
    <row r="280" spans="1:5" ht="15">
      <c r="A280" s="99"/>
      <c r="B280"/>
      <c r="C280"/>
      <c r="D280"/>
      <c r="E280"/>
    </row>
    <row r="281" spans="1:5" ht="15">
      <c r="A281" s="99"/>
      <c r="B281"/>
      <c r="C281"/>
      <c r="D281"/>
      <c r="E281"/>
    </row>
    <row r="282" spans="1:5" ht="15">
      <c r="A282" s="99"/>
      <c r="B282"/>
      <c r="C282"/>
      <c r="D282"/>
      <c r="E282"/>
    </row>
    <row r="283" spans="1:5" ht="15">
      <c r="A283" s="99"/>
      <c r="B283"/>
      <c r="C283"/>
      <c r="D283"/>
      <c r="E283"/>
    </row>
    <row r="284" spans="1:5" ht="15">
      <c r="A284" s="99"/>
      <c r="B284"/>
      <c r="C284"/>
      <c r="D284"/>
      <c r="E284"/>
    </row>
    <row r="285" spans="1:5" ht="15">
      <c r="A285" s="99"/>
      <c r="B285"/>
      <c r="C285"/>
      <c r="D285"/>
      <c r="E285"/>
    </row>
    <row r="286" spans="1:5" ht="15">
      <c r="A286" s="99"/>
      <c r="B286"/>
      <c r="C286"/>
      <c r="D286"/>
      <c r="E286"/>
    </row>
    <row r="287" spans="1:5" ht="15">
      <c r="A287" s="99"/>
      <c r="B287"/>
      <c r="C287"/>
      <c r="D287"/>
      <c r="E287"/>
    </row>
    <row r="288" spans="1:5" ht="15">
      <c r="A288" s="99"/>
      <c r="B288"/>
      <c r="C288"/>
      <c r="D288"/>
      <c r="E288"/>
    </row>
    <row r="289" spans="1:5" ht="15">
      <c r="A289" s="99"/>
      <c r="B289"/>
      <c r="C289"/>
      <c r="D289"/>
      <c r="E289"/>
    </row>
    <row r="290" spans="1:5" ht="15">
      <c r="A290" s="99"/>
      <c r="B290"/>
      <c r="C290"/>
      <c r="D290"/>
      <c r="E290"/>
    </row>
    <row r="291" spans="1:5" ht="15">
      <c r="A291" s="99"/>
      <c r="B291"/>
      <c r="C291"/>
      <c r="D291"/>
      <c r="E291"/>
    </row>
    <row r="292" spans="1:5" ht="15">
      <c r="A292" s="99"/>
      <c r="B292"/>
      <c r="C292"/>
      <c r="D292"/>
      <c r="E292"/>
    </row>
    <row r="293" spans="1:5" ht="15">
      <c r="A293" s="99"/>
      <c r="B293"/>
      <c r="C293"/>
      <c r="D293"/>
      <c r="E293"/>
    </row>
    <row r="294" spans="1:5" ht="15">
      <c r="A294" s="99"/>
      <c r="B294"/>
      <c r="C294"/>
      <c r="D294"/>
      <c r="E294"/>
    </row>
    <row r="295" spans="1:5" ht="15">
      <c r="A295" s="99"/>
      <c r="B295"/>
      <c r="C295"/>
      <c r="D295"/>
      <c r="E295"/>
    </row>
    <row r="296" spans="1:5" ht="15">
      <c r="A296" s="99"/>
      <c r="B296"/>
      <c r="C296"/>
      <c r="D296"/>
      <c r="E296"/>
    </row>
    <row r="297" spans="1:5" ht="15">
      <c r="A297" s="99"/>
      <c r="B297"/>
      <c r="C297"/>
      <c r="D297"/>
      <c r="E297"/>
    </row>
    <row r="298" spans="1:5" ht="15">
      <c r="A298" s="99"/>
      <c r="B298"/>
      <c r="C298"/>
      <c r="D298"/>
      <c r="E298"/>
    </row>
    <row r="299" spans="1:5" ht="15">
      <c r="A299" s="99"/>
      <c r="B299"/>
      <c r="C299"/>
      <c r="D299"/>
      <c r="E299"/>
    </row>
    <row r="300" spans="1:5" ht="15">
      <c r="A300" s="99"/>
      <c r="B300"/>
      <c r="C300"/>
      <c r="D300"/>
      <c r="E300"/>
    </row>
    <row r="301" spans="1:5" ht="15">
      <c r="A301" s="99"/>
      <c r="B301"/>
      <c r="C301"/>
      <c r="D301"/>
      <c r="E301"/>
    </row>
    <row r="302" spans="1:5" ht="15">
      <c r="A302" s="99"/>
      <c r="B302"/>
      <c r="C302"/>
      <c r="D302"/>
      <c r="E302"/>
    </row>
    <row r="303" spans="1:5" ht="15">
      <c r="A303" s="99"/>
      <c r="B303"/>
      <c r="C303"/>
      <c r="D303"/>
      <c r="E303"/>
    </row>
    <row r="304" spans="1:5" ht="15">
      <c r="A304" s="99"/>
      <c r="B304"/>
      <c r="C304"/>
      <c r="D304"/>
      <c r="E304"/>
    </row>
    <row r="305" spans="1:5" ht="15">
      <c r="A305" s="99"/>
      <c r="B305"/>
      <c r="C305"/>
      <c r="D305"/>
      <c r="E305"/>
    </row>
    <row r="306" spans="1:5" ht="15">
      <c r="A306" s="99"/>
      <c r="B306"/>
      <c r="C306"/>
      <c r="D306"/>
      <c r="E306"/>
    </row>
    <row r="307" spans="1:5" ht="15">
      <c r="A307" s="99"/>
      <c r="B307"/>
      <c r="C307"/>
      <c r="D307"/>
      <c r="E307"/>
    </row>
    <row r="308" spans="1:5" ht="15">
      <c r="A308" s="99"/>
      <c r="B308"/>
      <c r="C308"/>
      <c r="D308"/>
      <c r="E308"/>
    </row>
    <row r="309" spans="1:5" ht="15">
      <c r="A309" s="99"/>
      <c r="B309"/>
      <c r="C309"/>
      <c r="D309"/>
      <c r="E309"/>
    </row>
    <row r="310" spans="1:5" ht="15">
      <c r="A310" s="99"/>
      <c r="B310"/>
      <c r="C310"/>
      <c r="D310"/>
      <c r="E310"/>
    </row>
    <row r="311" spans="1:5" ht="15">
      <c r="A311" s="99"/>
      <c r="B311"/>
      <c r="C311"/>
      <c r="D311"/>
      <c r="E311"/>
    </row>
    <row r="312" spans="1:5" ht="15">
      <c r="A312" s="99"/>
      <c r="B312"/>
      <c r="C312"/>
      <c r="D312"/>
      <c r="E312"/>
    </row>
    <row r="313" spans="1:5" ht="15">
      <c r="A313" s="99"/>
      <c r="B313"/>
      <c r="C313"/>
      <c r="D313"/>
      <c r="E313"/>
    </row>
    <row r="314" spans="1:5" ht="15">
      <c r="A314" s="99"/>
      <c r="B314"/>
      <c r="C314"/>
      <c r="D314"/>
      <c r="E314"/>
    </row>
    <row r="315" spans="1:5" ht="15">
      <c r="A315" s="99"/>
      <c r="B315"/>
      <c r="C315"/>
      <c r="D315"/>
      <c r="E315"/>
    </row>
    <row r="316" spans="1:5" ht="15">
      <c r="A316" s="99"/>
      <c r="B316"/>
      <c r="C316"/>
      <c r="D316"/>
      <c r="E316"/>
    </row>
    <row r="317" spans="1:5" ht="15">
      <c r="A317" s="99"/>
      <c r="B317"/>
      <c r="C317"/>
      <c r="D317"/>
      <c r="E317"/>
    </row>
    <row r="318" spans="1:5" ht="15">
      <c r="A318" s="99"/>
      <c r="B318"/>
      <c r="C318"/>
      <c r="D318"/>
      <c r="E318"/>
    </row>
    <row r="319" spans="1:5" ht="15">
      <c r="A319" s="99"/>
      <c r="B319"/>
      <c r="C319"/>
      <c r="D319"/>
      <c r="E319"/>
    </row>
    <row r="320" spans="1:5" ht="15">
      <c r="A320" s="99"/>
      <c r="B320"/>
      <c r="C320"/>
      <c r="D320"/>
      <c r="E320"/>
    </row>
    <row r="321" spans="1:5" ht="15">
      <c r="A321" s="99"/>
      <c r="B321"/>
      <c r="C321"/>
      <c r="D321"/>
      <c r="E321"/>
    </row>
    <row r="322" spans="1:5" ht="15">
      <c r="A322" s="99"/>
      <c r="B322"/>
      <c r="C322"/>
      <c r="D322"/>
      <c r="E322"/>
    </row>
    <row r="323" spans="1:5" ht="15">
      <c r="A323" s="99"/>
      <c r="B323"/>
      <c r="C323"/>
      <c r="D323"/>
      <c r="E323"/>
    </row>
    <row r="324" spans="1:5" ht="15">
      <c r="A324" s="99"/>
      <c r="B324"/>
      <c r="C324"/>
      <c r="D324"/>
      <c r="E324"/>
    </row>
    <row r="325" spans="1:5" ht="15">
      <c r="A325" s="99"/>
      <c r="B325"/>
      <c r="C325"/>
      <c r="D325"/>
      <c r="E325"/>
    </row>
    <row r="326" spans="1:5" ht="15">
      <c r="A326" s="99"/>
      <c r="B326"/>
      <c r="C326"/>
      <c r="D326"/>
      <c r="E326"/>
    </row>
    <row r="327" spans="1:5" ht="15">
      <c r="A327" s="99"/>
      <c r="B327"/>
      <c r="C327"/>
      <c r="D327"/>
      <c r="E327"/>
    </row>
    <row r="328" spans="1:5" ht="15">
      <c r="A328" s="99"/>
      <c r="B328"/>
      <c r="C328"/>
      <c r="D328"/>
      <c r="E328"/>
    </row>
    <row r="329" spans="1:5" ht="15">
      <c r="A329" s="99"/>
      <c r="B329"/>
      <c r="C329"/>
      <c r="D329"/>
      <c r="E329"/>
    </row>
    <row r="330" spans="1:5" ht="15">
      <c r="A330" s="99"/>
      <c r="B330"/>
      <c r="C330"/>
      <c r="D330"/>
      <c r="E330"/>
    </row>
    <row r="331" spans="1:5" ht="15">
      <c r="A331" s="99"/>
      <c r="B331"/>
      <c r="C331"/>
      <c r="D331"/>
      <c r="E331"/>
    </row>
    <row r="332" spans="1:5" ht="15">
      <c r="A332" s="99"/>
      <c r="B332"/>
      <c r="C332"/>
      <c r="D332"/>
      <c r="E332"/>
    </row>
    <row r="333" spans="1:5" ht="15">
      <c r="A333" s="99"/>
      <c r="B333"/>
      <c r="C333"/>
      <c r="D333"/>
      <c r="E333"/>
    </row>
    <row r="334" spans="1:5" ht="15">
      <c r="A334" s="99"/>
      <c r="B334"/>
      <c r="C334"/>
      <c r="D334"/>
      <c r="E334"/>
    </row>
    <row r="335" spans="1:5" ht="15">
      <c r="A335" s="99"/>
      <c r="B335"/>
      <c r="C335"/>
      <c r="D335"/>
      <c r="E335"/>
    </row>
    <row r="336" spans="1:5" ht="15">
      <c r="A336" s="99"/>
      <c r="B336"/>
      <c r="C336"/>
      <c r="D336"/>
      <c r="E336"/>
    </row>
    <row r="337" spans="1:5" ht="15">
      <c r="A337" s="99"/>
      <c r="B337"/>
      <c r="C337"/>
      <c r="D337"/>
      <c r="E337"/>
    </row>
    <row r="338" spans="1:5" ht="15">
      <c r="A338" s="99"/>
      <c r="B338"/>
      <c r="C338"/>
      <c r="D338"/>
      <c r="E338"/>
    </row>
    <row r="339" spans="1:5" ht="15">
      <c r="A339" s="99"/>
      <c r="B339"/>
      <c r="C339"/>
      <c r="D339"/>
      <c r="E339"/>
    </row>
    <row r="340" spans="1:5" ht="15">
      <c r="A340" s="99"/>
      <c r="B340"/>
      <c r="C340"/>
      <c r="D340"/>
      <c r="E340"/>
    </row>
    <row r="341" spans="1:5" ht="15">
      <c r="A341" s="99"/>
      <c r="B341"/>
      <c r="C341"/>
      <c r="D341"/>
      <c r="E341"/>
    </row>
    <row r="342" spans="1:5" ht="15">
      <c r="A342" s="99"/>
      <c r="B342"/>
      <c r="C342"/>
      <c r="D342"/>
      <c r="E342"/>
    </row>
    <row r="343" spans="1:5" ht="15">
      <c r="A343" s="99"/>
      <c r="B343"/>
      <c r="C343"/>
      <c r="D343"/>
      <c r="E343"/>
    </row>
    <row r="344" spans="1:5" ht="15">
      <c r="A344" s="99"/>
      <c r="B344"/>
      <c r="C344"/>
      <c r="D344"/>
      <c r="E344"/>
    </row>
    <row r="345" spans="1:5" ht="15">
      <c r="A345" s="99"/>
      <c r="B345"/>
      <c r="C345"/>
      <c r="D345"/>
      <c r="E345"/>
    </row>
    <row r="346" spans="1:5" ht="15">
      <c r="A346" s="99"/>
      <c r="B346"/>
      <c r="C346"/>
      <c r="D346"/>
      <c r="E346"/>
    </row>
    <row r="347" spans="1:5" ht="15">
      <c r="A347" s="99"/>
      <c r="B347"/>
      <c r="C347"/>
      <c r="D347"/>
      <c r="E347"/>
    </row>
    <row r="348" spans="1:5" ht="15">
      <c r="A348" s="99"/>
      <c r="B348"/>
      <c r="C348"/>
      <c r="D348"/>
      <c r="E348"/>
    </row>
    <row r="349" spans="1:5" ht="15">
      <c r="A349" s="99"/>
      <c r="B349"/>
      <c r="C349"/>
      <c r="D349"/>
      <c r="E349"/>
    </row>
    <row r="350" spans="1:5" ht="15">
      <c r="A350" s="99"/>
      <c r="B350"/>
      <c r="C350"/>
      <c r="D350"/>
      <c r="E350"/>
    </row>
    <row r="351" spans="1:5" ht="15">
      <c r="A351" s="99"/>
      <c r="B351"/>
      <c r="C351"/>
      <c r="D351"/>
      <c r="E351"/>
    </row>
    <row r="352" spans="1:5" ht="15">
      <c r="A352" s="99"/>
      <c r="B352"/>
      <c r="C352"/>
      <c r="D352"/>
      <c r="E352"/>
    </row>
    <row r="353" spans="1:5" ht="15">
      <c r="A353" s="99"/>
      <c r="B353"/>
      <c r="C353"/>
      <c r="D353"/>
      <c r="E353"/>
    </row>
    <row r="354" spans="1:5" ht="15">
      <c r="A354" s="99"/>
      <c r="B354"/>
      <c r="C354"/>
      <c r="D354"/>
      <c r="E354"/>
    </row>
    <row r="355" spans="1:5" ht="15">
      <c r="A355" s="99"/>
      <c r="B355"/>
      <c r="C355"/>
      <c r="D355"/>
      <c r="E355"/>
    </row>
    <row r="356" spans="1:5" ht="15">
      <c r="A356" s="99"/>
      <c r="B356"/>
      <c r="C356"/>
      <c r="D356"/>
      <c r="E356"/>
    </row>
    <row r="357" spans="1:5" ht="15">
      <c r="A357" s="99"/>
      <c r="B357"/>
      <c r="C357"/>
      <c r="D357"/>
      <c r="E357"/>
    </row>
    <row r="358" spans="1:5" ht="15">
      <c r="A358" s="99"/>
      <c r="B358"/>
      <c r="C358"/>
      <c r="D358"/>
      <c r="E358"/>
    </row>
    <row r="359" spans="1:5" ht="15">
      <c r="A359" s="99"/>
      <c r="B359"/>
      <c r="C359"/>
      <c r="D359"/>
      <c r="E359"/>
    </row>
    <row r="360" spans="1:5" ht="15">
      <c r="A360" s="99"/>
      <c r="B360"/>
      <c r="C360"/>
      <c r="D360"/>
      <c r="E360"/>
    </row>
    <row r="361" spans="1:5" ht="15">
      <c r="A361" s="99"/>
      <c r="B361"/>
      <c r="C361"/>
      <c r="D361"/>
      <c r="E361"/>
    </row>
    <row r="362" spans="1:5" ht="15">
      <c r="A362" s="99"/>
      <c r="B362"/>
      <c r="C362"/>
      <c r="D362"/>
      <c r="E362"/>
    </row>
    <row r="363" spans="1:5" ht="15">
      <c r="A363" s="99"/>
      <c r="B363"/>
      <c r="C363"/>
      <c r="D363"/>
      <c r="E363"/>
    </row>
    <row r="364" spans="1:5" ht="15">
      <c r="A364" s="99"/>
      <c r="B364"/>
      <c r="C364"/>
      <c r="D364"/>
      <c r="E364"/>
    </row>
    <row r="365" spans="1:5" ht="15">
      <c r="A365" s="99"/>
      <c r="B365"/>
      <c r="C365"/>
      <c r="D365"/>
      <c r="E365"/>
    </row>
    <row r="366" spans="1:5" ht="15">
      <c r="A366" s="99"/>
      <c r="B366"/>
      <c r="C366"/>
      <c r="D366"/>
      <c r="E366"/>
    </row>
    <row r="367" spans="1:5" ht="15">
      <c r="A367" s="99"/>
      <c r="B367"/>
      <c r="C367"/>
      <c r="D367"/>
      <c r="E367"/>
    </row>
    <row r="368" spans="1:5" ht="15">
      <c r="A368" s="99"/>
      <c r="B368"/>
      <c r="C368"/>
      <c r="D368"/>
      <c r="E368"/>
    </row>
    <row r="369" spans="1:5" ht="15">
      <c r="A369" s="99"/>
      <c r="B369"/>
      <c r="C369"/>
      <c r="D369"/>
      <c r="E369"/>
    </row>
    <row r="370" spans="1:5" ht="15">
      <c r="A370" s="99"/>
      <c r="B370"/>
      <c r="C370"/>
      <c r="D370"/>
      <c r="E370"/>
    </row>
    <row r="371" spans="1:5" ht="15">
      <c r="A371" s="99"/>
      <c r="B371"/>
      <c r="C371"/>
      <c r="D371"/>
      <c r="E371"/>
    </row>
    <row r="372" spans="1:5" ht="15">
      <c r="A372" s="99"/>
      <c r="B372"/>
      <c r="C372"/>
      <c r="D372"/>
      <c r="E372"/>
    </row>
    <row r="373" spans="1:5" ht="15">
      <c r="A373" s="99"/>
      <c r="B373"/>
      <c r="C373"/>
      <c r="D373"/>
      <c r="E373"/>
    </row>
    <row r="374" spans="1:5" ht="15">
      <c r="A374" s="99"/>
      <c r="B374"/>
      <c r="C374"/>
      <c r="D374"/>
      <c r="E374"/>
    </row>
    <row r="375" spans="1:5" ht="15">
      <c r="A375" s="99"/>
      <c r="B375"/>
      <c r="C375"/>
      <c r="D375"/>
      <c r="E375"/>
    </row>
    <row r="376" spans="1:5" ht="15">
      <c r="A376" s="99"/>
      <c r="B376"/>
      <c r="C376"/>
      <c r="D376"/>
      <c r="E376"/>
    </row>
    <row r="377" spans="1:5" ht="15">
      <c r="A377" s="99"/>
      <c r="B377"/>
      <c r="C377"/>
      <c r="D377"/>
      <c r="E377"/>
    </row>
    <row r="378" spans="1:5" ht="15">
      <c r="A378" s="99"/>
      <c r="B378"/>
      <c r="C378"/>
      <c r="D378"/>
      <c r="E378"/>
    </row>
    <row r="379" spans="1:5" ht="15">
      <c r="A379" s="99"/>
      <c r="B379"/>
      <c r="C379"/>
      <c r="D379"/>
      <c r="E379"/>
    </row>
    <row r="380" spans="1:5" ht="15">
      <c r="A380" s="99"/>
      <c r="B380"/>
      <c r="C380"/>
      <c r="D380"/>
      <c r="E380"/>
    </row>
    <row r="381" spans="1:5" ht="15">
      <c r="A381" s="99"/>
      <c r="B381"/>
      <c r="C381"/>
      <c r="D381"/>
      <c r="E381"/>
    </row>
    <row r="382" spans="1:5" ht="15">
      <c r="A382" s="99"/>
      <c r="B382"/>
      <c r="C382"/>
      <c r="D382"/>
      <c r="E382"/>
    </row>
    <row r="383" spans="1:5" ht="15">
      <c r="A383" s="99"/>
      <c r="B383"/>
      <c r="C383"/>
      <c r="D383"/>
      <c r="E383"/>
    </row>
    <row r="384" spans="1:5" ht="15">
      <c r="A384" s="99"/>
      <c r="B384"/>
      <c r="C384"/>
      <c r="D384"/>
      <c r="E384"/>
    </row>
    <row r="385" spans="1:5" ht="15">
      <c r="A385" s="99"/>
      <c r="B385"/>
      <c r="C385"/>
      <c r="D385"/>
      <c r="E385"/>
    </row>
    <row r="386" spans="1:5" ht="15">
      <c r="A386" s="99"/>
      <c r="B386"/>
      <c r="C386"/>
      <c r="D386"/>
      <c r="E386"/>
    </row>
    <row r="387" spans="1:5" ht="15">
      <c r="A387" s="99"/>
      <c r="B387"/>
      <c r="C387"/>
      <c r="D387"/>
      <c r="E387"/>
    </row>
    <row r="388" spans="1:5" ht="15">
      <c r="A388" s="99"/>
      <c r="B388"/>
      <c r="C388"/>
      <c r="D388"/>
      <c r="E388"/>
    </row>
    <row r="389" spans="1:5" ht="15">
      <c r="A389" s="99"/>
      <c r="B389"/>
      <c r="C389"/>
      <c r="D389"/>
      <c r="E389"/>
    </row>
    <row r="390" spans="1:5" ht="15">
      <c r="A390" s="99"/>
      <c r="B390"/>
      <c r="C390"/>
      <c r="D390"/>
      <c r="E390"/>
    </row>
    <row r="391" spans="1:5" ht="15">
      <c r="A391" s="99"/>
      <c r="B391"/>
      <c r="C391"/>
      <c r="D391"/>
      <c r="E391"/>
    </row>
    <row r="392" spans="1:5" ht="15">
      <c r="A392" s="99"/>
      <c r="C392"/>
      <c r="D392"/>
      <c r="E392"/>
    </row>
    <row r="393" spans="1:5" ht="15">
      <c r="A393" s="99"/>
      <c r="C393"/>
      <c r="D393"/>
      <c r="E393"/>
    </row>
    <row r="394" spans="1:5" ht="15">
      <c r="A394" s="99"/>
      <c r="C394"/>
      <c r="D394"/>
      <c r="E394"/>
    </row>
    <row r="395" spans="1:5" ht="15">
      <c r="A395" s="99"/>
      <c r="C395"/>
      <c r="D395"/>
      <c r="E395"/>
    </row>
    <row r="396" spans="1:5" ht="15">
      <c r="A396" s="99"/>
      <c r="C396"/>
      <c r="D396"/>
      <c r="E396"/>
    </row>
    <row r="397" spans="1:5" ht="15">
      <c r="A397" s="99"/>
      <c r="C397"/>
      <c r="D397"/>
      <c r="E397"/>
    </row>
    <row r="398" spans="1:5" ht="15">
      <c r="A398" s="99"/>
      <c r="C398"/>
      <c r="D398"/>
      <c r="E398"/>
    </row>
    <row r="399" spans="1:5" ht="15">
      <c r="A399" s="99"/>
      <c r="C399"/>
      <c r="D399"/>
      <c r="E399"/>
    </row>
    <row r="400" spans="1:5" ht="15">
      <c r="A400" s="99"/>
      <c r="C400"/>
      <c r="D400"/>
      <c r="E400"/>
    </row>
    <row r="401" spans="1:5" ht="15">
      <c r="A401" s="99"/>
      <c r="C401"/>
      <c r="D401"/>
      <c r="E401"/>
    </row>
    <row r="402" spans="1:5" ht="15">
      <c r="A402" s="99"/>
      <c r="C402"/>
      <c r="D402"/>
      <c r="E402"/>
    </row>
    <row r="403" spans="1:5" ht="15">
      <c r="A403" s="99"/>
      <c r="C403"/>
      <c r="D403"/>
      <c r="E403"/>
    </row>
    <row r="404" spans="1:5" ht="15">
      <c r="A404" s="99"/>
      <c r="C404"/>
      <c r="D404"/>
      <c r="E404"/>
    </row>
    <row r="405" spans="1:5" ht="15">
      <c r="A405" s="99"/>
      <c r="C405"/>
      <c r="D405"/>
      <c r="E405"/>
    </row>
    <row r="406" spans="1:5" ht="15">
      <c r="A406" s="99"/>
      <c r="C406"/>
      <c r="D406"/>
      <c r="E406"/>
    </row>
    <row r="407" spans="1:5" ht="15">
      <c r="A407" s="99"/>
      <c r="C407"/>
      <c r="D407"/>
      <c r="E407"/>
    </row>
    <row r="408" spans="1:5" ht="15">
      <c r="A408" s="99"/>
      <c r="B408"/>
      <c r="C408"/>
      <c r="D408"/>
      <c r="E408"/>
    </row>
    <row r="409" spans="1:5" ht="15">
      <c r="A409" s="99"/>
      <c r="B409"/>
      <c r="C409"/>
      <c r="D409"/>
      <c r="E409"/>
    </row>
    <row r="410" spans="1:5" ht="15">
      <c r="A410" s="99"/>
      <c r="B410"/>
      <c r="C410"/>
      <c r="D410"/>
      <c r="E410"/>
    </row>
    <row r="411" spans="1:5" ht="15">
      <c r="A411" s="99"/>
      <c r="B411"/>
      <c r="C411"/>
      <c r="D411"/>
      <c r="E411"/>
    </row>
    <row r="412" spans="1:5" ht="15">
      <c r="A412" s="99"/>
      <c r="B412"/>
      <c r="C412"/>
      <c r="D412"/>
      <c r="E412"/>
    </row>
    <row r="413" spans="1:5" ht="15">
      <c r="A413" s="99"/>
      <c r="B413"/>
      <c r="C413"/>
      <c r="D413"/>
      <c r="E413"/>
    </row>
    <row r="414" spans="1:5" ht="15">
      <c r="A414" s="99"/>
      <c r="B414"/>
      <c r="C414"/>
      <c r="D414"/>
      <c r="E414"/>
    </row>
    <row r="415" spans="1:5" ht="15">
      <c r="A415" s="99"/>
      <c r="B415"/>
      <c r="C415"/>
      <c r="D415"/>
      <c r="E415"/>
    </row>
    <row r="416" spans="1:5" ht="15">
      <c r="A416" s="99"/>
      <c r="B416"/>
      <c r="C416"/>
      <c r="D416"/>
      <c r="E416"/>
    </row>
    <row r="417" spans="1:5" ht="15">
      <c r="A417" s="99"/>
      <c r="B417"/>
      <c r="C417"/>
      <c r="D417"/>
      <c r="E417"/>
    </row>
    <row r="418" spans="1:5" ht="15">
      <c r="A418" s="99"/>
      <c r="B418"/>
      <c r="C418"/>
      <c r="D418"/>
      <c r="E418"/>
    </row>
    <row r="419" spans="1:5" ht="15">
      <c r="A419" s="99"/>
      <c r="B419"/>
      <c r="C419"/>
      <c r="D419"/>
      <c r="E419"/>
    </row>
    <row r="420" spans="1:5" ht="15">
      <c r="A420" s="99"/>
      <c r="B420"/>
      <c r="C420"/>
      <c r="D420"/>
      <c r="E420"/>
    </row>
    <row r="421" spans="1:5" ht="15">
      <c r="A421" s="99"/>
      <c r="B421"/>
      <c r="C421"/>
      <c r="D421"/>
      <c r="E421"/>
    </row>
    <row r="422" spans="1:5" ht="15">
      <c r="A422" s="99"/>
      <c r="B422"/>
      <c r="C422"/>
      <c r="D422"/>
      <c r="E422"/>
    </row>
    <row r="423" spans="1:5" ht="15">
      <c r="A423" s="99"/>
      <c r="B423"/>
      <c r="C423"/>
      <c r="D423"/>
      <c r="E423"/>
    </row>
    <row r="424" spans="1:5" ht="15">
      <c r="A424" s="99"/>
      <c r="B424"/>
      <c r="C424"/>
      <c r="D424"/>
      <c r="E424"/>
    </row>
    <row r="425" spans="1:5" ht="15">
      <c r="A425" s="99"/>
      <c r="B425"/>
      <c r="C425"/>
      <c r="D425"/>
      <c r="E425"/>
    </row>
    <row r="426" spans="1:5" ht="15">
      <c r="A426" s="99"/>
      <c r="B426"/>
      <c r="C426"/>
      <c r="D426"/>
      <c r="E426"/>
    </row>
    <row r="427" spans="1:5" ht="15">
      <c r="A427" s="99"/>
      <c r="B427"/>
      <c r="C427"/>
      <c r="D427"/>
      <c r="E427"/>
    </row>
    <row r="428" spans="1:5" ht="15">
      <c r="A428" s="99"/>
      <c r="B428"/>
      <c r="C428"/>
      <c r="D428"/>
      <c r="E428"/>
    </row>
    <row r="429" spans="1:5" ht="15">
      <c r="A429" s="99"/>
      <c r="B429"/>
      <c r="C429"/>
      <c r="D429"/>
      <c r="E429"/>
    </row>
    <row r="430" spans="1:5" ht="15">
      <c r="A430" s="99"/>
      <c r="B430"/>
      <c r="C430"/>
      <c r="D430"/>
      <c r="E430"/>
    </row>
    <row r="431" spans="1:5" ht="15">
      <c r="A431" s="99"/>
      <c r="B431"/>
      <c r="C431"/>
      <c r="D431"/>
      <c r="E431"/>
    </row>
    <row r="432" spans="1:5" ht="15">
      <c r="A432" s="99"/>
      <c r="B432"/>
      <c r="C432"/>
      <c r="D432"/>
      <c r="E432"/>
    </row>
    <row r="433" spans="1:5" ht="15">
      <c r="A433" s="99"/>
      <c r="B433"/>
      <c r="C433"/>
      <c r="D433"/>
      <c r="E433"/>
    </row>
    <row r="434" spans="1:5" ht="15">
      <c r="A434" s="99"/>
      <c r="B434"/>
      <c r="C434"/>
      <c r="D434"/>
      <c r="E434"/>
    </row>
    <row r="435" spans="1:5" ht="15">
      <c r="A435" s="99"/>
      <c r="B435"/>
      <c r="C435"/>
      <c r="D435"/>
      <c r="E435"/>
    </row>
    <row r="436" spans="1:5" ht="15">
      <c r="A436" s="99"/>
      <c r="B436"/>
      <c r="C436"/>
      <c r="D436"/>
      <c r="E436"/>
    </row>
    <row r="437" spans="1:5" ht="15">
      <c r="A437" s="99"/>
      <c r="B437"/>
      <c r="C437"/>
      <c r="D437"/>
      <c r="E437"/>
    </row>
    <row r="438" spans="1:5" ht="15">
      <c r="A438" s="99"/>
      <c r="B438"/>
      <c r="C438"/>
      <c r="D438"/>
      <c r="E438"/>
    </row>
    <row r="439" spans="1:5" ht="15">
      <c r="A439" s="99"/>
      <c r="B439"/>
      <c r="C439"/>
      <c r="D439"/>
      <c r="E439"/>
    </row>
    <row r="440" spans="1:5" ht="15">
      <c r="A440" s="99"/>
      <c r="C440"/>
      <c r="D440"/>
      <c r="E440"/>
    </row>
    <row r="441" spans="1:5" ht="15">
      <c r="A441" s="99"/>
      <c r="C441"/>
      <c r="D441"/>
      <c r="E441"/>
    </row>
    <row r="442" spans="1:5" ht="15">
      <c r="A442" s="99"/>
      <c r="C442"/>
      <c r="D442"/>
      <c r="E442"/>
    </row>
    <row r="443" spans="1:5" ht="15">
      <c r="A443" s="99"/>
      <c r="C443"/>
      <c r="D443"/>
      <c r="E443"/>
    </row>
    <row r="444" spans="1:5" ht="15">
      <c r="A444" s="99"/>
      <c r="C444"/>
      <c r="D444"/>
      <c r="E444"/>
    </row>
    <row r="445" spans="1:5" ht="15">
      <c r="A445" s="99"/>
      <c r="C445"/>
      <c r="D445"/>
      <c r="E445"/>
    </row>
    <row r="446" spans="1:5" ht="15">
      <c r="A446" s="99"/>
      <c r="C446"/>
      <c r="D446"/>
      <c r="E446"/>
    </row>
    <row r="447" spans="1:5" ht="15">
      <c r="A447" s="99"/>
      <c r="C447"/>
      <c r="D447"/>
      <c r="E447"/>
    </row>
    <row r="448" spans="1:5" ht="15">
      <c r="A448" s="99"/>
      <c r="C448"/>
      <c r="D448"/>
      <c r="E448"/>
    </row>
    <row r="449" spans="1:5" ht="15">
      <c r="A449" s="99"/>
      <c r="C449"/>
      <c r="D449"/>
      <c r="E449"/>
    </row>
    <row r="450" spans="1:5" ht="15">
      <c r="A450" s="99"/>
      <c r="C450"/>
      <c r="D450"/>
      <c r="E450"/>
    </row>
    <row r="451" spans="1:5" ht="15">
      <c r="A451" s="99"/>
      <c r="C451"/>
      <c r="D451"/>
      <c r="E451"/>
    </row>
    <row r="452" spans="1:5" ht="15">
      <c r="A452" s="99"/>
      <c r="C452"/>
      <c r="D452"/>
      <c r="E452"/>
    </row>
    <row r="453" spans="1:5" ht="15">
      <c r="A453" s="99"/>
      <c r="C453"/>
      <c r="D453"/>
      <c r="E453"/>
    </row>
    <row r="454" spans="1:5" ht="15">
      <c r="A454" s="99"/>
      <c r="C454"/>
      <c r="D454"/>
      <c r="E454"/>
    </row>
    <row r="455" spans="1:5" ht="15">
      <c r="A455" s="62"/>
      <c r="C455"/>
      <c r="D455"/>
      <c r="E455"/>
    </row>
    <row r="456" spans="1:5" ht="15">
      <c r="A456" s="62"/>
      <c r="B456"/>
      <c r="C456"/>
      <c r="D456"/>
      <c r="E456"/>
    </row>
    <row r="457" spans="1:5" ht="15">
      <c r="A457" s="62"/>
      <c r="B457"/>
      <c r="C457"/>
      <c r="D457"/>
      <c r="E457"/>
    </row>
    <row r="458" spans="1:5" ht="15">
      <c r="A458" s="62"/>
      <c r="B458"/>
      <c r="C458"/>
      <c r="D458"/>
      <c r="E458"/>
    </row>
    <row r="459" spans="1:5" ht="15">
      <c r="A459" s="62"/>
      <c r="B459"/>
      <c r="C459"/>
      <c r="D459"/>
      <c r="E459"/>
    </row>
    <row r="460" spans="1:5" ht="15">
      <c r="A460" s="62"/>
      <c r="B460"/>
      <c r="C460"/>
      <c r="D460"/>
      <c r="E460"/>
    </row>
    <row r="461" spans="1:5" ht="15">
      <c r="A461" s="62"/>
      <c r="B461"/>
      <c r="C461"/>
      <c r="D461"/>
      <c r="E461"/>
    </row>
    <row r="462" spans="1:5" ht="15">
      <c r="A462" s="62"/>
      <c r="B462"/>
      <c r="C462"/>
      <c r="D462"/>
      <c r="E462"/>
    </row>
    <row r="463" spans="1:5" ht="15">
      <c r="A463" s="62"/>
      <c r="B463"/>
      <c r="C463"/>
      <c r="D463"/>
      <c r="E463"/>
    </row>
    <row r="464" spans="1:5" ht="15">
      <c r="A464" s="62"/>
      <c r="B464"/>
      <c r="C464"/>
      <c r="D464"/>
      <c r="E464"/>
    </row>
    <row r="465" spans="1:5" ht="15">
      <c r="A465" s="62"/>
      <c r="B465"/>
      <c r="C465"/>
      <c r="D465"/>
      <c r="E465"/>
    </row>
    <row r="466" spans="1:5" ht="15">
      <c r="A466" s="62"/>
      <c r="B466"/>
      <c r="C466"/>
      <c r="D466"/>
      <c r="E466"/>
    </row>
    <row r="467" spans="1:5" ht="15">
      <c r="A467" s="62"/>
      <c r="B467"/>
      <c r="C467"/>
      <c r="D467"/>
      <c r="E467"/>
    </row>
    <row r="468" spans="1:5" ht="15">
      <c r="A468" s="62"/>
      <c r="B468"/>
      <c r="C468"/>
      <c r="D468"/>
      <c r="E468"/>
    </row>
    <row r="469" spans="1:5" ht="15">
      <c r="A469" s="62"/>
      <c r="B469"/>
      <c r="C469"/>
      <c r="D469"/>
      <c r="E469"/>
    </row>
    <row r="470" spans="1:5" ht="15">
      <c r="A470" s="62"/>
      <c r="B470"/>
      <c r="C470"/>
      <c r="D470"/>
      <c r="E470"/>
    </row>
    <row r="471" spans="1:5" ht="15">
      <c r="A471" s="62"/>
      <c r="B471"/>
      <c r="C471"/>
      <c r="D471"/>
      <c r="E471"/>
    </row>
    <row r="472" spans="1:5" ht="15">
      <c r="A472" s="62"/>
      <c r="B472"/>
      <c r="C472"/>
      <c r="D472"/>
      <c r="E472"/>
    </row>
    <row r="473" spans="1:5" ht="15">
      <c r="A473" s="62"/>
      <c r="B473"/>
      <c r="C473"/>
      <c r="D473"/>
      <c r="E473"/>
    </row>
    <row r="474" spans="1:5" ht="15">
      <c r="A474" s="62"/>
      <c r="B474"/>
      <c r="C474"/>
      <c r="D474"/>
      <c r="E474"/>
    </row>
    <row r="475" spans="1:5" ht="15">
      <c r="A475" s="62"/>
      <c r="B475"/>
      <c r="C475"/>
      <c r="D475"/>
      <c r="E475"/>
    </row>
    <row r="476" spans="1:5" ht="15">
      <c r="A476" s="62"/>
      <c r="B476"/>
      <c r="C476"/>
      <c r="D476"/>
      <c r="E476"/>
    </row>
    <row r="477" spans="1:5" ht="15">
      <c r="A477" s="62"/>
      <c r="B477"/>
      <c r="C477"/>
      <c r="D477"/>
      <c r="E477"/>
    </row>
    <row r="478" spans="1:5" ht="15">
      <c r="A478" s="62"/>
      <c r="B478"/>
      <c r="C478"/>
      <c r="D478"/>
      <c r="E478"/>
    </row>
    <row r="479" spans="1:5" ht="15">
      <c r="A479" s="62"/>
      <c r="B479"/>
      <c r="C479"/>
      <c r="D479"/>
      <c r="E479"/>
    </row>
    <row r="480" spans="1:5" ht="15">
      <c r="A480" s="62"/>
      <c r="B480"/>
      <c r="C480"/>
      <c r="D480"/>
      <c r="E480"/>
    </row>
    <row r="481" spans="1:5" ht="15">
      <c r="A481" s="62"/>
      <c r="B481"/>
      <c r="C481"/>
      <c r="D481"/>
      <c r="E481"/>
    </row>
    <row r="489" spans="1:5">
      <c r="C489"/>
      <c r="D489"/>
      <c r="E489"/>
    </row>
  </sheetData>
  <hyperlinks>
    <hyperlink ref="B5" r:id="rId1"/>
    <hyperlink ref="B10" r:id="rId2" display="Frascati Manual (2015, OECD)"/>
    <hyperlink ref="B19" r:id="rId3" tooltip="ABS 8109" display="8109 - Research and Experimental Development, Government and Private Non-Profit Organisations, Australia, 2014-15"/>
    <hyperlink ref="B20" r:id="rId4" tooltip="ABS 8111" display="8111 - Research and Experimental Development, Higher Education Organisations, Australia, 2014"/>
    <hyperlink ref="B21" r:id="rId5" tooltip="ABS 8104" display="8104 - Research and Experimental Development, Businesses, Australia, 2013-14"/>
    <hyperlink ref="B197" r:id="rId6"/>
    <hyperlink ref="B195" r:id="rId7"/>
    <hyperlink ref="B174" r:id="rId8" display="·         5206.0 Australian National Accounts: National Income, Expenditure and Product"/>
    <hyperlink ref="B142" r:id="rId9"/>
    <hyperlink ref="B148" r:id="rId10" display="· 5204.0 - Australian System of National Accounts, 2015-16"/>
    <hyperlink ref="B12" r:id="rId11" display="2008 System of National Accounts - p. x"/>
    <hyperlink ref="B49" r:id="rId12"/>
    <hyperlink ref="B96" r:id="rId13"/>
    <hyperlink ref="B166" r:id="rId14"/>
    <hyperlink ref="B144" r:id="rId15"/>
    <hyperlink ref="B233" r:id="rId16"/>
    <hyperlink ref="B57" r:id="rId17"/>
    <hyperlink ref="B78" r:id="rId18"/>
    <hyperlink ref="B159" r:id="rId19"/>
  </hyperlinks>
  <pageMargins left="0.7" right="0.7" top="0.75" bottom="0.75" header="0.3" footer="0.3"/>
  <pageSetup paperSize="9" orientation="portrait" horizontalDpi="300" verticalDpi="300" r:id="rId2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M225"/>
  <sheetViews>
    <sheetView showGridLines="0" workbookViewId="0">
      <selection activeCell="B25" sqref="B25:G25"/>
    </sheetView>
  </sheetViews>
  <sheetFormatPr defaultColWidth="0" defaultRowHeight="12.75"/>
  <cols>
    <col min="1" max="1" width="3" style="221" customWidth="1"/>
    <col min="2" max="5" width="9.140625" style="221" customWidth="1"/>
    <col min="6" max="6" width="26" style="221" customWidth="1"/>
    <col min="7" max="7" width="177.5703125" style="221" customWidth="1"/>
    <col min="8" max="16384" width="9.140625" style="221" hidden="1"/>
  </cols>
  <sheetData>
    <row r="1" spans="2:10" s="283" customFormat="1" ht="33" customHeight="1">
      <c r="B1" s="1040" t="s">
        <v>4557</v>
      </c>
      <c r="C1" s="1040"/>
      <c r="D1" s="1040"/>
      <c r="E1" s="1040"/>
      <c r="F1" s="1040"/>
      <c r="G1" s="1040"/>
    </row>
    <row r="2" spans="2:10" ht="18">
      <c r="B2" s="1014" t="s">
        <v>4118</v>
      </c>
      <c r="C2" s="1014"/>
      <c r="D2" s="1014"/>
      <c r="E2" s="1014"/>
      <c r="F2" s="1014"/>
      <c r="G2" s="1014"/>
    </row>
    <row r="3" spans="2:10" ht="28.5" customHeight="1">
      <c r="B3" s="1041" t="s">
        <v>4299</v>
      </c>
      <c r="C3" s="1041"/>
      <c r="D3" s="1041"/>
      <c r="E3" s="1041"/>
      <c r="F3" s="1041"/>
      <c r="G3" s="1041"/>
    </row>
    <row r="4" spans="2:10" ht="14.25" customHeight="1">
      <c r="B4" s="366" t="s">
        <v>961</v>
      </c>
      <c r="C4" s="1042" t="s">
        <v>4300</v>
      </c>
      <c r="D4" s="1042"/>
      <c r="E4" s="1042"/>
      <c r="F4" s="1042"/>
      <c r="G4" s="1042"/>
    </row>
    <row r="5" spans="2:10" ht="14.25" customHeight="1">
      <c r="B5" s="366" t="s">
        <v>961</v>
      </c>
      <c r="C5" s="1042" t="s">
        <v>4301</v>
      </c>
      <c r="D5" s="1042"/>
      <c r="E5" s="1042"/>
      <c r="F5" s="1042"/>
      <c r="G5" s="1042"/>
    </row>
    <row r="6" spans="2:10" ht="14.25" customHeight="1">
      <c r="B6" s="366" t="s">
        <v>961</v>
      </c>
      <c r="C6" s="1042" t="s">
        <v>4302</v>
      </c>
      <c r="D6" s="1042"/>
      <c r="E6" s="1042"/>
      <c r="F6" s="1042"/>
      <c r="G6" s="1042"/>
    </row>
    <row r="7" spans="2:10" ht="14.25" customHeight="1">
      <c r="B7" s="366" t="s">
        <v>961</v>
      </c>
      <c r="C7" s="1042" t="s">
        <v>4303</v>
      </c>
      <c r="D7" s="1042"/>
      <c r="E7" s="1042"/>
      <c r="F7" s="1042"/>
      <c r="G7" s="1042"/>
    </row>
    <row r="8" spans="2:10" ht="14.25" customHeight="1">
      <c r="B8" s="366" t="s">
        <v>961</v>
      </c>
      <c r="C8" s="1042" t="s">
        <v>4304</v>
      </c>
      <c r="D8" s="1042"/>
      <c r="E8" s="1042"/>
      <c r="F8" s="1042"/>
      <c r="G8" s="1042"/>
    </row>
    <row r="9" spans="2:10" ht="14.25" customHeight="1">
      <c r="B9" s="366" t="s">
        <v>961</v>
      </c>
      <c r="C9" s="1042" t="s">
        <v>4305</v>
      </c>
      <c r="D9" s="1042"/>
      <c r="E9" s="1042"/>
      <c r="F9" s="1042"/>
      <c r="G9" s="1042"/>
    </row>
    <row r="10" spans="2:10" ht="14.25" customHeight="1">
      <c r="B10" s="366" t="s">
        <v>961</v>
      </c>
      <c r="C10" s="1042" t="s">
        <v>4306</v>
      </c>
      <c r="D10" s="1042"/>
      <c r="E10" s="1042"/>
      <c r="F10" s="1042"/>
      <c r="G10" s="1042"/>
    </row>
    <row r="11" spans="2:10" s="261" customFormat="1" ht="15">
      <c r="B11" s="373" t="s">
        <v>6976</v>
      </c>
      <c r="C11" s="384" t="s">
        <v>4307</v>
      </c>
      <c r="D11" s="373"/>
      <c r="E11" s="383"/>
      <c r="F11" s="373"/>
      <c r="G11" s="382"/>
      <c r="H11" s="372"/>
      <c r="I11" s="372"/>
      <c r="J11" s="372"/>
    </row>
    <row r="12" spans="2:10" ht="14.25" customHeight="1">
      <c r="B12" s="939"/>
      <c r="C12" s="939"/>
      <c r="D12" s="939"/>
      <c r="E12" s="939"/>
      <c r="F12" s="939"/>
      <c r="G12" s="939"/>
    </row>
    <row r="13" spans="2:10" ht="18">
      <c r="B13" s="1014" t="s">
        <v>960</v>
      </c>
      <c r="C13" s="1014"/>
      <c r="D13" s="1014"/>
      <c r="E13" s="1014"/>
      <c r="F13" s="1014"/>
      <c r="G13" s="1014"/>
    </row>
    <row r="14" spans="2:10" s="46" customFormat="1" ht="16.5" customHeight="1">
      <c r="B14" s="1030" t="s">
        <v>6986</v>
      </c>
      <c r="C14" s="1030"/>
      <c r="D14" s="1030"/>
      <c r="E14" s="1030"/>
      <c r="F14" s="1030"/>
      <c r="G14" s="1030"/>
    </row>
    <row r="15" spans="2:10" s="50" customFormat="1" ht="46.5" customHeight="1">
      <c r="B15" s="1030" t="s">
        <v>6985</v>
      </c>
      <c r="C15" s="1030"/>
      <c r="D15" s="1030"/>
      <c r="E15" s="1030"/>
      <c r="F15" s="1030"/>
      <c r="G15" s="1030"/>
    </row>
    <row r="16" spans="2:10" s="46" customFormat="1" ht="14.25">
      <c r="B16" s="1029" t="s">
        <v>6984</v>
      </c>
      <c r="C16" s="1029"/>
      <c r="D16" s="1029"/>
      <c r="E16" s="1029"/>
      <c r="F16" s="1029"/>
      <c r="G16" s="1029"/>
    </row>
    <row r="17" spans="2:10" s="46" customFormat="1" ht="15">
      <c r="B17" s="366" t="s">
        <v>961</v>
      </c>
      <c r="C17" s="1029" t="s">
        <v>6983</v>
      </c>
      <c r="D17" s="1029"/>
      <c r="E17" s="1029"/>
      <c r="F17" s="1029"/>
      <c r="G17" s="1029"/>
    </row>
    <row r="18" spans="2:10" s="46" customFormat="1" ht="15">
      <c r="B18" s="366" t="s">
        <v>961</v>
      </c>
      <c r="C18" s="1029" t="s">
        <v>6982</v>
      </c>
      <c r="D18" s="1029"/>
      <c r="E18" s="1029"/>
      <c r="F18" s="1029"/>
      <c r="G18" s="1029"/>
    </row>
    <row r="19" spans="2:10" s="46" customFormat="1" ht="15">
      <c r="B19" s="366" t="s">
        <v>961</v>
      </c>
      <c r="C19" s="1029" t="s">
        <v>6981</v>
      </c>
      <c r="D19" s="1029"/>
      <c r="E19" s="1029"/>
      <c r="F19" s="1029"/>
      <c r="G19" s="1029"/>
    </row>
    <row r="20" spans="2:10" s="46" customFormat="1" ht="15">
      <c r="B20" s="366" t="s">
        <v>961</v>
      </c>
      <c r="C20" s="1029" t="s">
        <v>6980</v>
      </c>
      <c r="D20" s="1029"/>
      <c r="E20" s="1029"/>
      <c r="F20" s="1029"/>
      <c r="G20" s="1029"/>
    </row>
    <row r="21" spans="2:10" s="46" customFormat="1" ht="15">
      <c r="B21" s="366" t="s">
        <v>961</v>
      </c>
      <c r="C21" s="1029" t="s">
        <v>6979</v>
      </c>
      <c r="D21" s="1029"/>
      <c r="E21" s="1029"/>
      <c r="F21" s="1029"/>
      <c r="G21" s="1029"/>
    </row>
    <row r="22" spans="2:10" s="46" customFormat="1" ht="14.25">
      <c r="B22" s="1030" t="s">
        <v>6978</v>
      </c>
      <c r="C22" s="1030"/>
      <c r="D22" s="1030"/>
      <c r="E22" s="1030"/>
      <c r="F22" s="1030"/>
      <c r="G22" s="1030"/>
    </row>
    <row r="23" spans="2:10" s="46" customFormat="1" ht="46.5" customHeight="1">
      <c r="B23" s="1030" t="s">
        <v>6977</v>
      </c>
      <c r="C23" s="1030"/>
      <c r="D23" s="1030"/>
      <c r="E23" s="1030"/>
      <c r="F23" s="1030"/>
      <c r="G23" s="1030"/>
    </row>
    <row r="24" spans="2:10" s="379" customFormat="1" ht="15">
      <c r="B24" s="381" t="s">
        <v>6976</v>
      </c>
      <c r="C24" s="1046" t="s">
        <v>6975</v>
      </c>
      <c r="D24" s="1046"/>
      <c r="E24" s="1046"/>
      <c r="F24" s="1046"/>
      <c r="G24" s="1046"/>
      <c r="H24" s="380"/>
      <c r="I24" s="380"/>
      <c r="J24" s="380"/>
    </row>
    <row r="25" spans="2:10" s="46" customFormat="1" ht="14.25">
      <c r="B25" s="1047"/>
      <c r="C25" s="1047"/>
      <c r="D25" s="1047"/>
      <c r="E25" s="1047"/>
      <c r="F25" s="1047"/>
      <c r="G25" s="1047"/>
    </row>
    <row r="26" spans="2:10" ht="18">
      <c r="B26" s="1014" t="s">
        <v>962</v>
      </c>
      <c r="C26" s="1014"/>
      <c r="D26" s="1014"/>
      <c r="E26" s="1014"/>
      <c r="F26" s="1014"/>
      <c r="G26" s="1014"/>
    </row>
    <row r="27" spans="2:10" s="46" customFormat="1" ht="378" customHeight="1">
      <c r="B27" s="1049" t="s">
        <v>7232</v>
      </c>
      <c r="C27" s="1050"/>
      <c r="D27" s="1050"/>
      <c r="E27" s="1050"/>
      <c r="F27" s="1050"/>
      <c r="G27" s="1050"/>
    </row>
    <row r="28" spans="2:10" s="377" customFormat="1" ht="15.75" customHeight="1">
      <c r="B28" s="378" t="s">
        <v>6971</v>
      </c>
      <c r="C28" s="1031" t="s">
        <v>6974</v>
      </c>
      <c r="D28" s="1031"/>
      <c r="E28" s="1031"/>
      <c r="F28" s="1031"/>
      <c r="G28" s="1031"/>
    </row>
    <row r="29" spans="2:10">
      <c r="B29" s="939"/>
      <c r="C29" s="939"/>
      <c r="D29" s="939"/>
      <c r="E29" s="939"/>
      <c r="F29" s="939"/>
      <c r="G29" s="939"/>
    </row>
    <row r="30" spans="2:10" ht="18" customHeight="1">
      <c r="B30" s="1014" t="s">
        <v>4308</v>
      </c>
      <c r="C30" s="1014"/>
      <c r="D30" s="1014"/>
      <c r="E30" s="1014"/>
      <c r="F30" s="1014"/>
      <c r="G30" s="1014"/>
    </row>
    <row r="31" spans="2:10" ht="14.25">
      <c r="B31" s="1030" t="s">
        <v>4309</v>
      </c>
      <c r="C31" s="1030"/>
      <c r="D31" s="1030"/>
      <c r="E31" s="1030"/>
      <c r="F31" s="1030"/>
      <c r="G31" s="1030"/>
    </row>
    <row r="32" spans="2:10" ht="15" customHeight="1">
      <c r="B32" s="1048" t="s">
        <v>4310</v>
      </c>
      <c r="C32" s="1048"/>
      <c r="D32" s="1048"/>
      <c r="E32" s="1048"/>
      <c r="F32" s="1048"/>
      <c r="G32" s="1048"/>
    </row>
    <row r="33" spans="2:11" s="225" customFormat="1" ht="15" customHeight="1">
      <c r="B33" s="366" t="s">
        <v>961</v>
      </c>
      <c r="C33" s="1028" t="s">
        <v>4311</v>
      </c>
      <c r="D33" s="1028"/>
      <c r="E33" s="1028"/>
      <c r="F33" s="1028"/>
      <c r="G33" s="374" t="s">
        <v>4312</v>
      </c>
    </row>
    <row r="34" spans="2:11" s="225" customFormat="1" ht="15" customHeight="1">
      <c r="B34" s="366" t="s">
        <v>961</v>
      </c>
      <c r="C34" s="1028" t="s">
        <v>4313</v>
      </c>
      <c r="D34" s="1028"/>
      <c r="E34" s="1028"/>
      <c r="F34" s="1028"/>
      <c r="G34" s="374" t="s">
        <v>4314</v>
      </c>
    </row>
    <row r="35" spans="2:11" s="225" customFormat="1" ht="30" customHeight="1">
      <c r="B35" s="366" t="s">
        <v>961</v>
      </c>
      <c r="C35" s="1028" t="s">
        <v>4315</v>
      </c>
      <c r="D35" s="1028"/>
      <c r="E35" s="1028"/>
      <c r="F35" s="1028"/>
      <c r="G35" s="374" t="s">
        <v>4316</v>
      </c>
    </row>
    <row r="36" spans="2:11" s="225" customFormat="1" ht="30" customHeight="1">
      <c r="B36" s="366" t="s">
        <v>961</v>
      </c>
      <c r="C36" s="1028" t="s">
        <v>4317</v>
      </c>
      <c r="D36" s="1028"/>
      <c r="E36" s="1028"/>
      <c r="F36" s="1028"/>
      <c r="G36" s="374" t="s">
        <v>4318</v>
      </c>
    </row>
    <row r="37" spans="2:11" s="225" customFormat="1" ht="15" customHeight="1">
      <c r="B37" s="366" t="s">
        <v>961</v>
      </c>
      <c r="C37" s="1028" t="s">
        <v>4319</v>
      </c>
      <c r="D37" s="1028"/>
      <c r="E37" s="1028"/>
      <c r="F37" s="1028"/>
      <c r="G37" s="374" t="s">
        <v>4320</v>
      </c>
    </row>
    <row r="38" spans="2:11" s="225" customFormat="1" ht="15" customHeight="1">
      <c r="B38" s="366" t="s">
        <v>961</v>
      </c>
      <c r="C38" s="1028" t="s">
        <v>4321</v>
      </c>
      <c r="D38" s="1028"/>
      <c r="E38" s="1028"/>
      <c r="F38" s="1028"/>
      <c r="G38" s="374" t="s">
        <v>4322</v>
      </c>
    </row>
    <row r="39" spans="2:11" s="225" customFormat="1" ht="30" customHeight="1">
      <c r="B39" s="366" t="s">
        <v>961</v>
      </c>
      <c r="C39" s="1028" t="s">
        <v>4323</v>
      </c>
      <c r="D39" s="1028"/>
      <c r="E39" s="1028"/>
      <c r="F39" s="1028"/>
      <c r="G39" s="374" t="s">
        <v>4324</v>
      </c>
    </row>
    <row r="40" spans="2:11" s="225" customFormat="1" ht="15" customHeight="1">
      <c r="B40" s="366" t="s">
        <v>961</v>
      </c>
      <c r="C40" s="1028" t="s">
        <v>4325</v>
      </c>
      <c r="D40" s="1028"/>
      <c r="E40" s="1028"/>
      <c r="F40" s="1028"/>
      <c r="G40" s="374" t="s">
        <v>4326</v>
      </c>
    </row>
    <row r="41" spans="2:11" s="225" customFormat="1" ht="15" customHeight="1">
      <c r="B41" s="366" t="s">
        <v>961</v>
      </c>
      <c r="C41" s="1028" t="s">
        <v>4327</v>
      </c>
      <c r="D41" s="1028"/>
      <c r="E41" s="1028"/>
      <c r="F41" s="1028"/>
      <c r="G41" s="374" t="s">
        <v>4328</v>
      </c>
    </row>
    <row r="42" spans="2:11" s="225" customFormat="1" ht="15" customHeight="1">
      <c r="B42" s="366" t="s">
        <v>961</v>
      </c>
      <c r="C42" s="1028" t="s">
        <v>4329</v>
      </c>
      <c r="D42" s="1028"/>
      <c r="E42" s="1028"/>
      <c r="F42" s="1028"/>
      <c r="G42" s="374" t="s">
        <v>4330</v>
      </c>
    </row>
    <row r="43" spans="2:11" s="225" customFormat="1" ht="15" customHeight="1">
      <c r="B43" s="1038" t="s">
        <v>6973</v>
      </c>
      <c r="C43" s="1038"/>
      <c r="D43" s="1038"/>
      <c r="E43" s="1038"/>
      <c r="F43" s="1039" t="s">
        <v>4331</v>
      </c>
      <c r="G43" s="1039"/>
      <c r="H43" s="376"/>
      <c r="I43" s="376"/>
      <c r="J43" s="376"/>
      <c r="K43" s="376"/>
    </row>
    <row r="44" spans="2:11" ht="14.25">
      <c r="B44" s="1037"/>
      <c r="C44" s="1037"/>
      <c r="D44" s="1037"/>
      <c r="E44" s="1037"/>
      <c r="F44" s="1037"/>
      <c r="G44" s="1037"/>
    </row>
    <row r="45" spans="2:11" ht="18">
      <c r="B45" s="1014" t="s">
        <v>963</v>
      </c>
      <c r="C45" s="1014"/>
      <c r="D45" s="1014"/>
      <c r="E45" s="1014"/>
      <c r="F45" s="1014"/>
      <c r="G45" s="1014"/>
    </row>
    <row r="46" spans="2:11" s="225" customFormat="1" ht="16.5" customHeight="1">
      <c r="B46" s="1030" t="s">
        <v>4332</v>
      </c>
      <c r="C46" s="1030"/>
      <c r="D46" s="1030"/>
      <c r="E46" s="1030"/>
      <c r="F46" s="1030"/>
      <c r="G46" s="1030"/>
    </row>
    <row r="47" spans="2:11" s="225" customFormat="1" ht="15" customHeight="1">
      <c r="B47" s="366" t="s">
        <v>961</v>
      </c>
      <c r="C47" s="1034" t="s">
        <v>964</v>
      </c>
      <c r="D47" s="1034"/>
      <c r="E47" s="1034"/>
      <c r="F47" s="1034"/>
      <c r="G47" s="53" t="s">
        <v>965</v>
      </c>
    </row>
    <row r="48" spans="2:11" s="225" customFormat="1" ht="28.5">
      <c r="B48" s="366" t="s">
        <v>961</v>
      </c>
      <c r="C48" s="1034" t="s">
        <v>966</v>
      </c>
      <c r="D48" s="1034"/>
      <c r="E48" s="1034"/>
      <c r="F48" s="1034"/>
      <c r="G48" s="374" t="s">
        <v>967</v>
      </c>
    </row>
    <row r="49" spans="2:8" s="225" customFormat="1" ht="57">
      <c r="B49" s="366" t="s">
        <v>961</v>
      </c>
      <c r="C49" s="1034" t="s">
        <v>968</v>
      </c>
      <c r="D49" s="1034"/>
      <c r="E49" s="1034"/>
      <c r="F49" s="1034"/>
      <c r="G49" s="374" t="s">
        <v>4333</v>
      </c>
    </row>
    <row r="50" spans="2:8" s="225" customFormat="1" ht="28.5">
      <c r="B50" s="366" t="s">
        <v>961</v>
      </c>
      <c r="C50" s="1034" t="s">
        <v>969</v>
      </c>
      <c r="D50" s="1034"/>
      <c r="E50" s="1034"/>
      <c r="F50" s="1034"/>
      <c r="G50" s="374" t="s">
        <v>970</v>
      </c>
    </row>
    <row r="51" spans="2:8" s="225" customFormat="1" ht="28.5">
      <c r="B51" s="375"/>
      <c r="C51" s="1033" t="s">
        <v>971</v>
      </c>
      <c r="D51" s="1033"/>
      <c r="E51" s="1033"/>
      <c r="F51" s="1033"/>
      <c r="G51" s="374" t="s">
        <v>972</v>
      </c>
    </row>
    <row r="52" spans="2:8" s="225" customFormat="1" ht="28.5">
      <c r="B52" s="375"/>
      <c r="C52" s="1033" t="s">
        <v>973</v>
      </c>
      <c r="D52" s="1033"/>
      <c r="E52" s="1033"/>
      <c r="F52" s="1033"/>
      <c r="G52" s="374" t="s">
        <v>974</v>
      </c>
    </row>
    <row r="53" spans="2:8" s="225" customFormat="1" ht="28.5">
      <c r="B53" s="375"/>
      <c r="C53" s="1033" t="s">
        <v>975</v>
      </c>
      <c r="D53" s="1033"/>
      <c r="E53" s="1033"/>
      <c r="F53" s="1033"/>
      <c r="G53" s="374" t="s">
        <v>976</v>
      </c>
    </row>
    <row r="54" spans="2:8" s="225" customFormat="1" ht="28.5">
      <c r="B54" s="375"/>
      <c r="C54" s="1033" t="s">
        <v>977</v>
      </c>
      <c r="D54" s="1033"/>
      <c r="E54" s="1033"/>
      <c r="F54" s="1033"/>
      <c r="G54" s="374" t="s">
        <v>978</v>
      </c>
    </row>
    <row r="55" spans="2:8" s="225" customFormat="1" ht="28.5">
      <c r="B55" s="375"/>
      <c r="C55" s="1033" t="s">
        <v>979</v>
      </c>
      <c r="D55" s="1033"/>
      <c r="E55" s="1033"/>
      <c r="F55" s="1033"/>
      <c r="G55" s="374" t="s">
        <v>980</v>
      </c>
    </row>
    <row r="56" spans="2:8" s="225" customFormat="1" ht="28.5">
      <c r="B56" s="375"/>
      <c r="C56" s="1033" t="s">
        <v>981</v>
      </c>
      <c r="D56" s="1033"/>
      <c r="E56" s="1033"/>
      <c r="F56" s="1033"/>
      <c r="G56" s="374" t="s">
        <v>982</v>
      </c>
    </row>
    <row r="57" spans="2:8" s="225" customFormat="1" ht="14.25">
      <c r="B57" s="375"/>
      <c r="C57" s="1033" t="s">
        <v>983</v>
      </c>
      <c r="D57" s="1033"/>
      <c r="E57" s="1033"/>
      <c r="F57" s="1033"/>
      <c r="G57" s="53" t="s">
        <v>984</v>
      </c>
    </row>
    <row r="58" spans="2:8" s="225" customFormat="1" ht="114">
      <c r="B58" s="366" t="s">
        <v>961</v>
      </c>
      <c r="C58" s="1034" t="s">
        <v>985</v>
      </c>
      <c r="D58" s="1034"/>
      <c r="E58" s="1034"/>
      <c r="F58" s="1034"/>
      <c r="G58" s="374" t="s">
        <v>986</v>
      </c>
    </row>
    <row r="59" spans="2:8" s="225" customFormat="1" ht="28.5">
      <c r="B59" s="366" t="s">
        <v>961</v>
      </c>
      <c r="C59" s="1035" t="s">
        <v>987</v>
      </c>
      <c r="D59" s="1035"/>
      <c r="E59" s="1035"/>
      <c r="F59" s="1035"/>
      <c r="G59" s="374" t="s">
        <v>988</v>
      </c>
    </row>
    <row r="60" spans="2:8" s="371" customFormat="1" ht="15">
      <c r="B60" s="373" t="s">
        <v>6971</v>
      </c>
      <c r="C60" s="1036" t="s">
        <v>989</v>
      </c>
      <c r="D60" s="1036"/>
      <c r="E60" s="1036"/>
      <c r="F60" s="1036"/>
      <c r="G60" s="1036"/>
      <c r="H60" s="372"/>
    </row>
    <row r="61" spans="2:8" s="225" customFormat="1">
      <c r="B61" s="939"/>
      <c r="C61" s="939"/>
      <c r="D61" s="939"/>
      <c r="E61" s="939"/>
      <c r="F61" s="939"/>
      <c r="G61" s="939"/>
    </row>
    <row r="62" spans="2:8" ht="18">
      <c r="B62" s="1014" t="s">
        <v>102</v>
      </c>
      <c r="C62" s="1014"/>
      <c r="D62" s="1014"/>
      <c r="E62" s="1014"/>
      <c r="F62" s="1014"/>
      <c r="G62" s="1014"/>
    </row>
    <row r="63" spans="2:8" ht="14.25">
      <c r="B63" s="1032" t="s">
        <v>6972</v>
      </c>
      <c r="C63" s="1032"/>
      <c r="D63" s="1032"/>
      <c r="E63" s="1032"/>
      <c r="F63" s="1032"/>
      <c r="G63" s="1032"/>
    </row>
    <row r="64" spans="2:8" ht="15">
      <c r="B64" s="366" t="s">
        <v>961</v>
      </c>
      <c r="C64" s="1028" t="s">
        <v>990</v>
      </c>
      <c r="D64" s="1028"/>
      <c r="E64" s="1028"/>
      <c r="F64" s="1028"/>
      <c r="G64" s="1028"/>
    </row>
    <row r="65" spans="2:7" ht="15">
      <c r="B65" s="366" t="s">
        <v>961</v>
      </c>
      <c r="C65" s="1028" t="s">
        <v>103</v>
      </c>
      <c r="D65" s="1028"/>
      <c r="E65" s="1028"/>
      <c r="F65" s="1028"/>
      <c r="G65" s="1028"/>
    </row>
    <row r="66" spans="2:7" ht="15">
      <c r="B66" s="366" t="s">
        <v>961</v>
      </c>
      <c r="C66" s="1028" t="s">
        <v>991</v>
      </c>
      <c r="D66" s="1028"/>
      <c r="E66" s="1028"/>
      <c r="F66" s="1028"/>
      <c r="G66" s="1028"/>
    </row>
    <row r="67" spans="2:7" ht="15">
      <c r="B67" s="366" t="s">
        <v>961</v>
      </c>
      <c r="C67" s="1028" t="s">
        <v>992</v>
      </c>
      <c r="D67" s="1028"/>
      <c r="E67" s="1028"/>
      <c r="F67" s="1028"/>
      <c r="G67" s="1028"/>
    </row>
    <row r="68" spans="2:7" ht="15">
      <c r="B68" s="366" t="s">
        <v>961</v>
      </c>
      <c r="C68" s="1028" t="s">
        <v>809</v>
      </c>
      <c r="D68" s="1028"/>
      <c r="E68" s="1028"/>
      <c r="F68" s="1028"/>
      <c r="G68" s="1028"/>
    </row>
    <row r="69" spans="2:7" ht="15">
      <c r="B69" s="366" t="s">
        <v>961</v>
      </c>
      <c r="C69" s="1028" t="s">
        <v>810</v>
      </c>
      <c r="D69" s="1028"/>
      <c r="E69" s="1028"/>
      <c r="F69" s="1028"/>
      <c r="G69" s="1028"/>
    </row>
    <row r="70" spans="2:7" ht="14.25">
      <c r="B70" s="1029" t="s">
        <v>4334</v>
      </c>
      <c r="C70" s="1029"/>
      <c r="D70" s="1029"/>
      <c r="E70" s="1029"/>
      <c r="F70" s="1029"/>
      <c r="G70" s="1029"/>
    </row>
    <row r="71" spans="2:7" ht="32.25" customHeight="1">
      <c r="B71" s="1030" t="s">
        <v>4335</v>
      </c>
      <c r="C71" s="1030"/>
      <c r="D71" s="1030"/>
      <c r="E71" s="1030"/>
      <c r="F71" s="1030"/>
      <c r="G71" s="1030"/>
    </row>
    <row r="72" spans="2:7" ht="14.25">
      <c r="B72" s="1029" t="s">
        <v>4336</v>
      </c>
      <c r="C72" s="1029"/>
      <c r="D72" s="1029"/>
      <c r="E72" s="1029"/>
      <c r="F72" s="1029"/>
      <c r="G72" s="1029"/>
    </row>
    <row r="73" spans="2:7" ht="15">
      <c r="B73" s="74"/>
      <c r="C73" s="73"/>
    </row>
    <row r="120" spans="2:7">
      <c r="B120" s="370" t="s">
        <v>6971</v>
      </c>
      <c r="C120" s="1031" t="s">
        <v>6970</v>
      </c>
      <c r="D120" s="1031"/>
      <c r="E120" s="1031"/>
      <c r="F120" s="1031"/>
      <c r="G120" s="1031"/>
    </row>
    <row r="121" spans="2:7">
      <c r="B121" s="1017"/>
      <c r="C121" s="1017"/>
      <c r="D121" s="1017"/>
      <c r="E121" s="1017"/>
      <c r="F121" s="1017"/>
      <c r="G121" s="1017"/>
    </row>
    <row r="122" spans="2:7" ht="18">
      <c r="B122" s="1014" t="s">
        <v>6969</v>
      </c>
      <c r="C122" s="1014"/>
      <c r="D122" s="1014"/>
      <c r="E122" s="1014"/>
      <c r="F122" s="1014"/>
      <c r="G122" s="1014"/>
    </row>
    <row r="123" spans="2:7" ht="15" customHeight="1">
      <c r="B123" s="1027" t="s">
        <v>993</v>
      </c>
      <c r="C123" s="1027"/>
      <c r="D123" s="1027"/>
      <c r="E123" s="1027"/>
      <c r="F123" s="1027"/>
      <c r="G123" s="1027"/>
    </row>
    <row r="124" spans="2:7" s="225" customFormat="1" ht="30.75" customHeight="1">
      <c r="B124" s="1027" t="s">
        <v>994</v>
      </c>
      <c r="C124" s="1027"/>
      <c r="D124" s="1027"/>
      <c r="E124" s="1027"/>
      <c r="F124" s="1027"/>
      <c r="G124" s="1027"/>
    </row>
    <row r="125" spans="2:7" ht="30.75" customHeight="1">
      <c r="B125" s="1027" t="s">
        <v>995</v>
      </c>
      <c r="C125" s="1027"/>
      <c r="D125" s="1027"/>
      <c r="E125" s="1027"/>
      <c r="F125" s="1027"/>
      <c r="G125" s="1027"/>
    </row>
    <row r="126" spans="2:7" ht="14.25">
      <c r="B126" s="77" t="s">
        <v>996</v>
      </c>
      <c r="G126" s="77"/>
    </row>
    <row r="127" spans="2:7" s="46" customFormat="1" ht="42.75">
      <c r="B127" s="369" t="s">
        <v>6968</v>
      </c>
      <c r="C127" s="1024" t="s">
        <v>6967</v>
      </c>
      <c r="D127" s="1024"/>
      <c r="E127" s="1024"/>
      <c r="F127" s="1024"/>
      <c r="G127" s="240" t="s">
        <v>997</v>
      </c>
    </row>
    <row r="128" spans="2:7" s="46" customFormat="1" ht="42.75">
      <c r="B128" s="369" t="s">
        <v>6966</v>
      </c>
      <c r="C128" s="1024" t="s">
        <v>6965</v>
      </c>
      <c r="D128" s="1024"/>
      <c r="E128" s="1024"/>
      <c r="F128" s="1024"/>
      <c r="G128" s="300" t="s">
        <v>998</v>
      </c>
    </row>
    <row r="129" spans="2:7" s="46" customFormat="1" ht="57">
      <c r="B129" s="369" t="s">
        <v>6964</v>
      </c>
      <c r="C129" s="1024" t="s">
        <v>6963</v>
      </c>
      <c r="D129" s="1024"/>
      <c r="E129" s="1024"/>
      <c r="F129" s="1024"/>
      <c r="G129" s="300" t="s">
        <v>6962</v>
      </c>
    </row>
    <row r="130" spans="2:7" s="46" customFormat="1" ht="42.75">
      <c r="B130" s="369" t="s">
        <v>6961</v>
      </c>
      <c r="C130" s="1026" t="s">
        <v>6960</v>
      </c>
      <c r="D130" s="1026"/>
      <c r="E130" s="1026"/>
      <c r="F130" s="1026"/>
      <c r="G130" s="300" t="s">
        <v>999</v>
      </c>
    </row>
    <row r="131" spans="2:7" s="46" customFormat="1" ht="42.75">
      <c r="B131" s="369" t="s">
        <v>6959</v>
      </c>
      <c r="C131" s="1024" t="s">
        <v>46</v>
      </c>
      <c r="D131" s="1024"/>
      <c r="E131" s="1024"/>
      <c r="F131" s="1024"/>
      <c r="G131" s="300" t="s">
        <v>1000</v>
      </c>
    </row>
    <row r="132" spans="2:7" s="46" customFormat="1" ht="28.5">
      <c r="B132" s="369" t="s">
        <v>6958</v>
      </c>
      <c r="C132" s="1024" t="s">
        <v>6957</v>
      </c>
      <c r="D132" s="1024"/>
      <c r="E132" s="1024"/>
      <c r="F132" s="1024"/>
      <c r="G132" s="300" t="s">
        <v>1001</v>
      </c>
    </row>
    <row r="133" spans="2:7" s="46" customFormat="1" ht="42.75">
      <c r="B133" s="369" t="s">
        <v>6956</v>
      </c>
      <c r="C133" s="1024" t="s">
        <v>50</v>
      </c>
      <c r="D133" s="1024"/>
      <c r="E133" s="1024"/>
      <c r="F133" s="1024"/>
      <c r="G133" s="300" t="s">
        <v>1002</v>
      </c>
    </row>
    <row r="134" spans="2:7" s="46" customFormat="1" ht="57">
      <c r="B134" s="369" t="s">
        <v>6955</v>
      </c>
      <c r="C134" s="1024" t="s">
        <v>6954</v>
      </c>
      <c r="D134" s="1024"/>
      <c r="E134" s="1024"/>
      <c r="F134" s="1024"/>
      <c r="G134" s="300" t="s">
        <v>1003</v>
      </c>
    </row>
    <row r="135" spans="2:7" s="46" customFormat="1" ht="28.5">
      <c r="B135" s="369" t="s">
        <v>6953</v>
      </c>
      <c r="C135" s="1024" t="s">
        <v>6952</v>
      </c>
      <c r="D135" s="1024"/>
      <c r="E135" s="1024"/>
      <c r="F135" s="1024"/>
      <c r="G135" s="300" t="s">
        <v>6951</v>
      </c>
    </row>
    <row r="136" spans="2:7" s="46" customFormat="1" ht="57">
      <c r="B136" s="369">
        <v>10</v>
      </c>
      <c r="C136" s="1024" t="s">
        <v>6950</v>
      </c>
      <c r="D136" s="1024"/>
      <c r="E136" s="1024"/>
      <c r="F136" s="1024"/>
      <c r="G136" s="300" t="s">
        <v>6949</v>
      </c>
    </row>
    <row r="137" spans="2:7" s="46" customFormat="1" ht="114">
      <c r="B137" s="369">
        <v>11</v>
      </c>
      <c r="C137" s="1026" t="s">
        <v>6948</v>
      </c>
      <c r="D137" s="1026"/>
      <c r="E137" s="1026"/>
      <c r="F137" s="1026"/>
      <c r="G137" s="300" t="s">
        <v>6947</v>
      </c>
    </row>
    <row r="138" spans="2:7" s="46" customFormat="1" ht="30.75" customHeight="1">
      <c r="B138" s="369">
        <v>12</v>
      </c>
      <c r="C138" s="1026" t="s">
        <v>6946</v>
      </c>
      <c r="D138" s="1026"/>
      <c r="E138" s="1026"/>
      <c r="F138" s="1026"/>
      <c r="G138" s="300" t="s">
        <v>6945</v>
      </c>
    </row>
    <row r="139" spans="2:7" s="46" customFormat="1" ht="30" customHeight="1">
      <c r="B139" s="369">
        <v>13</v>
      </c>
      <c r="C139" s="1026" t="s">
        <v>6944</v>
      </c>
      <c r="D139" s="1026"/>
      <c r="E139" s="1026"/>
      <c r="F139" s="1026"/>
      <c r="G139" s="300" t="s">
        <v>1004</v>
      </c>
    </row>
    <row r="140" spans="2:7" s="46" customFormat="1" ht="28.5">
      <c r="B140" s="369">
        <v>14</v>
      </c>
      <c r="C140" s="1024" t="s">
        <v>112</v>
      </c>
      <c r="D140" s="1024"/>
      <c r="E140" s="1024"/>
      <c r="F140" s="1024"/>
      <c r="G140" s="300" t="s">
        <v>1005</v>
      </c>
    </row>
    <row r="141" spans="2:7">
      <c r="C141" s="1022" t="s">
        <v>6943</v>
      </c>
      <c r="D141" s="1022"/>
      <c r="E141" s="1022"/>
      <c r="F141" s="1022"/>
      <c r="G141" s="368" t="s">
        <v>6942</v>
      </c>
    </row>
    <row r="142" spans="2:7" ht="29.25">
      <c r="B142" s="367" t="s">
        <v>6941</v>
      </c>
      <c r="C142" s="1024" t="s">
        <v>6940</v>
      </c>
      <c r="D142" s="1024"/>
      <c r="E142" s="1024"/>
      <c r="F142" s="1024"/>
      <c r="G142" s="300" t="s">
        <v>4337</v>
      </c>
    </row>
    <row r="143" spans="2:7">
      <c r="B143" s="939"/>
      <c r="C143" s="939"/>
      <c r="D143" s="939"/>
      <c r="E143" s="939"/>
      <c r="F143" s="939"/>
      <c r="G143" s="939"/>
    </row>
    <row r="144" spans="2:7" ht="18">
      <c r="B144" s="1014" t="s">
        <v>6939</v>
      </c>
      <c r="C144" s="1014"/>
      <c r="D144" s="1014"/>
      <c r="E144" s="1014"/>
      <c r="F144" s="1014"/>
      <c r="G144" s="1014"/>
    </row>
    <row r="145" spans="2:7" ht="14.25">
      <c r="B145" s="1025" t="s">
        <v>1006</v>
      </c>
      <c r="C145" s="1025"/>
      <c r="D145" s="1025"/>
      <c r="E145" s="1025"/>
      <c r="F145" s="1025"/>
      <c r="G145" s="1025"/>
    </row>
    <row r="146" spans="2:7" ht="13.5" customHeight="1">
      <c r="B146" s="366" t="s">
        <v>961</v>
      </c>
      <c r="C146" s="1023" t="s">
        <v>121</v>
      </c>
      <c r="D146" s="1023"/>
      <c r="E146" s="1023"/>
      <c r="F146" s="1023"/>
      <c r="G146" s="52" t="s">
        <v>1007</v>
      </c>
    </row>
    <row r="147" spans="2:7" ht="15">
      <c r="B147" s="366" t="s">
        <v>961</v>
      </c>
      <c r="C147" s="1023" t="s">
        <v>125</v>
      </c>
      <c r="D147" s="1023"/>
      <c r="E147" s="1023"/>
      <c r="F147" s="1023"/>
      <c r="G147" s="52" t="s">
        <v>1008</v>
      </c>
    </row>
    <row r="148" spans="2:7" ht="17.25" customHeight="1">
      <c r="B148" s="366" t="s">
        <v>961</v>
      </c>
      <c r="C148" s="1023" t="s">
        <v>1009</v>
      </c>
      <c r="D148" s="1023"/>
      <c r="E148" s="1023"/>
      <c r="F148" s="1023"/>
      <c r="G148" s="52" t="s">
        <v>4338</v>
      </c>
    </row>
    <row r="149" spans="2:7" ht="28.5">
      <c r="B149" s="366" t="s">
        <v>961</v>
      </c>
      <c r="C149" s="1023" t="s">
        <v>123</v>
      </c>
      <c r="D149" s="1023"/>
      <c r="E149" s="1023"/>
      <c r="F149" s="1023"/>
      <c r="G149" s="52" t="s">
        <v>1010</v>
      </c>
    </row>
    <row r="150" spans="2:7" ht="28.5">
      <c r="B150" s="366" t="s">
        <v>961</v>
      </c>
      <c r="C150" s="1023" t="s">
        <v>124</v>
      </c>
      <c r="D150" s="1023"/>
      <c r="E150" s="1023"/>
      <c r="F150" s="1023"/>
      <c r="G150" s="52" t="s">
        <v>1011</v>
      </c>
    </row>
    <row r="151" spans="2:7" ht="15">
      <c r="B151" s="366" t="s">
        <v>961</v>
      </c>
      <c r="C151" s="1023" t="s">
        <v>106</v>
      </c>
      <c r="D151" s="1023"/>
      <c r="E151" s="1023"/>
      <c r="F151" s="1023"/>
      <c r="G151" s="52" t="s">
        <v>4339</v>
      </c>
    </row>
    <row r="152" spans="2:7" ht="14.25">
      <c r="B152" s="1020"/>
      <c r="C152" s="1020"/>
      <c r="D152" s="1020"/>
      <c r="E152" s="1020"/>
      <c r="F152" s="1020"/>
      <c r="G152" s="1020"/>
    </row>
    <row r="153" spans="2:7" ht="18">
      <c r="B153" s="1014" t="s">
        <v>6938</v>
      </c>
      <c r="C153" s="1014"/>
      <c r="D153" s="1014"/>
      <c r="E153" s="1014"/>
      <c r="F153" s="1014"/>
      <c r="G153" s="1014"/>
    </row>
    <row r="154" spans="2:7">
      <c r="B154" s="1012" t="s">
        <v>6937</v>
      </c>
      <c r="C154" s="1012"/>
      <c r="D154" s="1012"/>
      <c r="E154" s="1012"/>
      <c r="F154" s="1012"/>
      <c r="G154" s="1012"/>
    </row>
    <row r="155" spans="2:7" ht="127.5">
      <c r="C155" s="1021" t="s">
        <v>287</v>
      </c>
      <c r="D155" s="1021"/>
      <c r="E155" s="1021"/>
      <c r="F155" s="1021"/>
      <c r="G155" s="85" t="s">
        <v>6936</v>
      </c>
    </row>
    <row r="156" spans="2:7" ht="76.5">
      <c r="C156" s="1021" t="s">
        <v>6935</v>
      </c>
      <c r="D156" s="1021"/>
      <c r="E156" s="1021"/>
      <c r="F156" s="1021"/>
      <c r="G156" s="85" t="s">
        <v>6934</v>
      </c>
    </row>
    <row r="157" spans="2:7">
      <c r="B157" s="1022" t="s">
        <v>6933</v>
      </c>
      <c r="C157" s="1022"/>
      <c r="D157" s="1022"/>
      <c r="E157" s="1022"/>
      <c r="F157" s="365" t="s">
        <v>6932</v>
      </c>
      <c r="G157" s="364"/>
    </row>
    <row r="158" spans="2:7">
      <c r="B158" s="1017"/>
      <c r="C158" s="1017"/>
      <c r="D158" s="1017"/>
      <c r="E158" s="1017"/>
      <c r="F158" s="1017"/>
      <c r="G158" s="1017"/>
    </row>
    <row r="159" spans="2:7" ht="18">
      <c r="B159" s="1014" t="s">
        <v>6931</v>
      </c>
      <c r="C159" s="1014"/>
      <c r="D159" s="1014"/>
      <c r="E159" s="1014"/>
      <c r="F159" s="1014"/>
      <c r="G159" s="1014"/>
    </row>
    <row r="160" spans="2:7" ht="15">
      <c r="B160" s="1018" t="s">
        <v>6930</v>
      </c>
      <c r="C160" s="1018"/>
      <c r="D160" s="1018"/>
      <c r="E160" s="1018"/>
      <c r="F160" s="1018"/>
      <c r="G160" s="1018"/>
    </row>
    <row r="161" spans="2:7" ht="15">
      <c r="B161" s="363"/>
      <c r="C161" s="363"/>
      <c r="D161" s="363"/>
      <c r="E161" s="363"/>
      <c r="F161" s="363"/>
      <c r="G161" s="363"/>
    </row>
    <row r="162" spans="2:7" ht="15">
      <c r="B162" s="1019" t="s">
        <v>6929</v>
      </c>
      <c r="C162" s="1019"/>
      <c r="D162" s="1019"/>
      <c r="E162" s="1019"/>
      <c r="F162" s="1019"/>
      <c r="G162" s="1019"/>
    </row>
    <row r="163" spans="2:7" ht="33" customHeight="1">
      <c r="B163" s="1018" t="s">
        <v>6928</v>
      </c>
      <c r="C163" s="1018"/>
      <c r="D163" s="1018"/>
      <c r="E163" s="1018"/>
      <c r="F163" s="1018"/>
      <c r="G163" s="1018"/>
    </row>
    <row r="164" spans="2:7" ht="15" customHeight="1">
      <c r="B164" s="363"/>
      <c r="C164" s="363"/>
      <c r="D164" s="363"/>
      <c r="E164" s="363"/>
      <c r="F164" s="363"/>
      <c r="G164" s="363"/>
    </row>
    <row r="165" spans="2:7" ht="32.25" customHeight="1">
      <c r="B165" s="1012" t="s">
        <v>6927</v>
      </c>
      <c r="C165" s="1012"/>
      <c r="D165" s="1012"/>
      <c r="E165" s="1012"/>
      <c r="F165" s="1012"/>
      <c r="G165" s="1012"/>
    </row>
    <row r="166" spans="2:7" ht="18">
      <c r="B166" s="1014" t="s">
        <v>6926</v>
      </c>
      <c r="C166" s="1014"/>
      <c r="D166" s="1014"/>
      <c r="E166" s="1014"/>
      <c r="F166" s="1014"/>
      <c r="G166" s="1014"/>
    </row>
    <row r="167" spans="2:7" ht="15.75" customHeight="1">
      <c r="B167" s="1015" t="s">
        <v>6925</v>
      </c>
      <c r="C167" s="1015"/>
      <c r="D167" s="1015"/>
      <c r="E167" s="1015"/>
      <c r="F167" s="1015"/>
      <c r="G167" s="1015"/>
    </row>
    <row r="168" spans="2:7" ht="15.75" customHeight="1">
      <c r="B168" s="157"/>
      <c r="C168" s="157"/>
      <c r="D168" s="157"/>
      <c r="E168" s="157"/>
      <c r="F168" s="157"/>
      <c r="G168" s="157"/>
    </row>
    <row r="169" spans="2:7" ht="12.75" customHeight="1">
      <c r="C169" s="261" t="s">
        <v>6887</v>
      </c>
      <c r="F169" s="1012" t="s">
        <v>6924</v>
      </c>
      <c r="G169" s="1012"/>
    </row>
    <row r="170" spans="2:7">
      <c r="F170" s="1012"/>
      <c r="G170" s="1012"/>
    </row>
    <row r="171" spans="2:7">
      <c r="F171" s="1012"/>
      <c r="G171" s="1012"/>
    </row>
    <row r="172" spans="2:7">
      <c r="F172" s="1012"/>
      <c r="G172" s="1012"/>
    </row>
    <row r="173" spans="2:7" ht="16.5" customHeight="1">
      <c r="F173" s="1012" t="s">
        <v>6923</v>
      </c>
      <c r="G173" s="1012"/>
    </row>
    <row r="174" spans="2:7" ht="9.75" customHeight="1"/>
    <row r="175" spans="2:7" ht="115.5" customHeight="1">
      <c r="F175" s="1016" t="s">
        <v>6922</v>
      </c>
      <c r="G175" s="1016"/>
    </row>
    <row r="176" spans="2:7" ht="12.75" customHeight="1">
      <c r="C176" s="261" t="s">
        <v>6888</v>
      </c>
      <c r="F176" s="1012" t="s">
        <v>6921</v>
      </c>
      <c r="G176" s="1012"/>
    </row>
    <row r="177" spans="3:7" ht="16.5" customHeight="1">
      <c r="F177" s="1012"/>
      <c r="G177" s="1012"/>
    </row>
    <row r="178" spans="3:7" ht="30" customHeight="1">
      <c r="F178" s="1013" t="s">
        <v>6920</v>
      </c>
      <c r="G178" s="1013"/>
    </row>
    <row r="179" spans="3:7">
      <c r="F179" s="297"/>
      <c r="G179" s="297"/>
    </row>
    <row r="180" spans="3:7" ht="62.25" customHeight="1">
      <c r="F180" s="1012" t="s">
        <v>6919</v>
      </c>
      <c r="G180" s="1012"/>
    </row>
    <row r="181" spans="3:7" ht="12.75" customHeight="1">
      <c r="C181" s="261" t="s">
        <v>6889</v>
      </c>
      <c r="F181" s="1012" t="s">
        <v>6918</v>
      </c>
      <c r="G181" s="1012"/>
    </row>
    <row r="182" spans="3:7">
      <c r="F182" s="1012"/>
      <c r="G182" s="1012"/>
    </row>
    <row r="184" spans="3:7" ht="25.5" customHeight="1">
      <c r="F184" s="1012" t="s">
        <v>6917</v>
      </c>
      <c r="G184" s="1012"/>
    </row>
    <row r="185" spans="3:7" ht="65.25" customHeight="1">
      <c r="F185" s="1012" t="s">
        <v>6916</v>
      </c>
      <c r="G185" s="1012"/>
    </row>
    <row r="186" spans="3:7" ht="12.75" customHeight="1">
      <c r="C186" s="261" t="s">
        <v>6890</v>
      </c>
      <c r="F186" s="1012" t="s">
        <v>6915</v>
      </c>
      <c r="G186" s="1012"/>
    </row>
    <row r="187" spans="3:7">
      <c r="F187" s="1012"/>
      <c r="G187" s="1012"/>
    </row>
    <row r="188" spans="3:7">
      <c r="F188" s="1012"/>
      <c r="G188" s="1012"/>
    </row>
    <row r="189" spans="3:7" ht="34.5" customHeight="1">
      <c r="F189" s="1012" t="s">
        <v>6914</v>
      </c>
      <c r="G189" s="1012"/>
    </row>
    <row r="190" spans="3:7" ht="87.75" customHeight="1">
      <c r="F190" s="1012" t="s">
        <v>6913</v>
      </c>
      <c r="G190" s="1012"/>
    </row>
    <row r="191" spans="3:7" ht="14.25" customHeight="1">
      <c r="C191" s="299" t="s">
        <v>46</v>
      </c>
      <c r="F191" s="221" t="s">
        <v>6912</v>
      </c>
    </row>
    <row r="192" spans="3:7" ht="8.25" customHeight="1"/>
    <row r="193" spans="3:7" ht="14.25" customHeight="1">
      <c r="F193" s="221" t="s">
        <v>6911</v>
      </c>
    </row>
    <row r="194" spans="3:7" ht="9" customHeight="1"/>
    <row r="195" spans="3:7" ht="14.25" customHeight="1">
      <c r="F195" s="1012" t="s">
        <v>6910</v>
      </c>
      <c r="G195" s="1012"/>
    </row>
    <row r="196" spans="3:7" ht="9.75" customHeight="1"/>
    <row r="197" spans="3:7" ht="59.25" customHeight="1">
      <c r="F197" s="1012" t="s">
        <v>6909</v>
      </c>
      <c r="G197" s="1012"/>
    </row>
    <row r="198" spans="3:7" ht="28.5" customHeight="1">
      <c r="C198" s="299" t="s">
        <v>6891</v>
      </c>
      <c r="F198" s="1012" t="s">
        <v>6908</v>
      </c>
      <c r="G198" s="1012"/>
    </row>
    <row r="199" spans="3:7" ht="33" customHeight="1">
      <c r="F199" s="1012" t="s">
        <v>6907</v>
      </c>
      <c r="G199" s="1012"/>
    </row>
    <row r="200" spans="3:7" ht="75.75" customHeight="1">
      <c r="F200" s="1012" t="s">
        <v>6906</v>
      </c>
      <c r="G200" s="1012"/>
    </row>
    <row r="201" spans="3:7" ht="34.5" customHeight="1">
      <c r="C201" s="299" t="s">
        <v>6892</v>
      </c>
      <c r="F201" s="1012" t="s">
        <v>6905</v>
      </c>
      <c r="G201" s="1012"/>
    </row>
    <row r="202" spans="3:7">
      <c r="F202" s="221" t="s">
        <v>6904</v>
      </c>
    </row>
    <row r="204" spans="3:7" ht="72.75" customHeight="1">
      <c r="F204" s="1012" t="s">
        <v>6903</v>
      </c>
      <c r="G204" s="1012"/>
    </row>
    <row r="205" spans="3:7" ht="33" customHeight="1">
      <c r="C205" s="299" t="s">
        <v>6893</v>
      </c>
      <c r="F205" s="1012" t="s">
        <v>6902</v>
      </c>
      <c r="G205" s="1012"/>
    </row>
    <row r="206" spans="3:7" ht="15.75" customHeight="1">
      <c r="F206" s="1012" t="s">
        <v>6901</v>
      </c>
      <c r="G206" s="1012"/>
    </row>
    <row r="207" spans="3:7" ht="62.25" customHeight="1">
      <c r="F207" s="1012" t="s">
        <v>6900</v>
      </c>
      <c r="G207" s="1012"/>
    </row>
    <row r="208" spans="3:7" ht="33.75" customHeight="1">
      <c r="C208" s="299" t="s">
        <v>50</v>
      </c>
      <c r="F208" s="1012" t="s">
        <v>6899</v>
      </c>
      <c r="G208" s="1012"/>
    </row>
    <row r="209" spans="1:65" ht="32.25" customHeight="1">
      <c r="F209" s="1012" t="s">
        <v>6898</v>
      </c>
      <c r="G209" s="1012"/>
    </row>
    <row r="210" spans="1:65" ht="75" customHeight="1">
      <c r="F210" s="1012" t="s">
        <v>6897</v>
      </c>
      <c r="G210" s="1012"/>
    </row>
    <row r="211" spans="1:65" ht="15">
      <c r="B211" s="1043" t="s">
        <v>4266</v>
      </c>
      <c r="C211" s="1043"/>
      <c r="D211" s="1043"/>
      <c r="E211" s="1043"/>
      <c r="F211" s="1043"/>
      <c r="G211" s="1043"/>
    </row>
    <row r="212" spans="1:65" s="441" customFormat="1" ht="78" customHeight="1">
      <c r="B212" s="639"/>
      <c r="C212" s="1027" t="s">
        <v>7233</v>
      </c>
      <c r="D212" s="1027"/>
      <c r="E212" s="1027"/>
      <c r="F212" s="1027"/>
      <c r="G212" s="1027"/>
    </row>
    <row r="213" spans="1:65" s="441" customFormat="1" ht="15">
      <c r="B213" s="639"/>
      <c r="C213" s="1044" t="s">
        <v>941</v>
      </c>
      <c r="D213" s="1045"/>
      <c r="E213" s="1045"/>
      <c r="F213" s="1045"/>
      <c r="G213" s="1045"/>
    </row>
    <row r="214" spans="1:65">
      <c r="F214" s="624"/>
      <c r="G214" s="624"/>
    </row>
    <row r="215" spans="1:65" ht="8.25" customHeight="1">
      <c r="A215" s="362"/>
      <c r="B215" s="357"/>
      <c r="C215" s="357"/>
      <c r="D215" s="357"/>
      <c r="E215" s="357"/>
      <c r="F215" s="357"/>
      <c r="G215" s="357"/>
      <c r="H215" s="357"/>
      <c r="I215" s="357"/>
      <c r="J215" s="357"/>
      <c r="K215" s="357"/>
      <c r="L215" s="357"/>
      <c r="M215" s="357"/>
      <c r="N215" s="357"/>
      <c r="O215" s="357"/>
      <c r="P215" s="357"/>
      <c r="Q215" s="357"/>
      <c r="R215" s="361"/>
      <c r="S215" s="361"/>
      <c r="T215" s="360"/>
      <c r="U215" s="360"/>
      <c r="V215" s="357"/>
      <c r="W215" s="357"/>
      <c r="X215" s="360"/>
      <c r="Y215" s="360"/>
      <c r="Z215" s="360"/>
      <c r="AA215" s="360"/>
      <c r="AB215" s="359"/>
      <c r="AC215" s="359"/>
      <c r="AD215" s="357"/>
      <c r="AE215" s="357"/>
      <c r="AF215" s="357"/>
      <c r="AG215" s="357"/>
      <c r="AH215" s="357"/>
      <c r="AI215" s="357"/>
      <c r="AJ215" s="358"/>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c r="BK215" s="357"/>
      <c r="BL215" s="357"/>
      <c r="BM215" s="357"/>
    </row>
    <row r="216" spans="1:65" ht="29.25" customHeight="1">
      <c r="A216" s="356"/>
      <c r="B216" s="291" t="s">
        <v>6821</v>
      </c>
      <c r="C216" s="284"/>
      <c r="D216" s="284"/>
      <c r="E216" s="284"/>
      <c r="F216" s="284"/>
      <c r="G216" s="284"/>
      <c r="H216" s="284"/>
      <c r="I216" s="284"/>
      <c r="J216" s="284"/>
      <c r="K216" s="284"/>
      <c r="L216" s="284"/>
      <c r="M216" s="284"/>
      <c r="N216" s="284"/>
      <c r="O216" s="284"/>
      <c r="P216" s="284"/>
      <c r="Q216" s="284"/>
      <c r="R216" s="284"/>
      <c r="S216" s="284"/>
      <c r="T216" s="354"/>
      <c r="U216" s="354"/>
      <c r="V216" s="284"/>
      <c r="W216" s="284"/>
      <c r="X216" s="355"/>
      <c r="Y216" s="355"/>
      <c r="Z216" s="355"/>
      <c r="AA216" s="354"/>
      <c r="AB216" s="353"/>
      <c r="AC216" s="353"/>
      <c r="AD216" s="284"/>
      <c r="AE216" s="284"/>
      <c r="AF216" s="284"/>
      <c r="AG216" s="284"/>
      <c r="AH216" s="284"/>
      <c r="AI216" s="284"/>
      <c r="AJ216" s="352"/>
      <c r="AK216" s="284"/>
      <c r="AL216" s="284"/>
      <c r="AM216" s="284"/>
      <c r="AN216" s="284"/>
      <c r="AO216" s="284"/>
      <c r="AP216" s="284"/>
      <c r="AQ216" s="284"/>
      <c r="AR216" s="284"/>
      <c r="AS216" s="284"/>
      <c r="AT216" s="284"/>
      <c r="AU216" s="284"/>
      <c r="AV216" s="284"/>
      <c r="AW216" s="284"/>
      <c r="AX216" s="284"/>
      <c r="AY216" s="284"/>
      <c r="AZ216" s="284"/>
      <c r="BA216" s="284"/>
      <c r="BB216" s="284"/>
      <c r="BC216" s="284"/>
      <c r="BD216" s="284"/>
      <c r="BE216" s="284"/>
      <c r="BF216" s="284"/>
      <c r="BG216" s="284"/>
      <c r="BH216" s="284"/>
      <c r="BI216" s="284"/>
      <c r="BJ216" s="284"/>
      <c r="BK216" s="284"/>
      <c r="BL216" s="284"/>
      <c r="BM216" s="284"/>
    </row>
    <row r="217" spans="1:65" ht="15.75">
      <c r="A217" s="348"/>
      <c r="B217" s="351"/>
      <c r="C217" s="351"/>
      <c r="D217" s="351"/>
      <c r="E217" s="351"/>
      <c r="F217" s="351"/>
      <c r="G217" s="351"/>
      <c r="H217" s="351"/>
      <c r="I217" s="351"/>
      <c r="J217" s="351"/>
      <c r="K217" s="351"/>
      <c r="L217" s="351"/>
      <c r="M217" s="351"/>
      <c r="N217" s="351"/>
      <c r="O217" s="351"/>
      <c r="P217" s="351"/>
      <c r="Q217" s="351"/>
      <c r="R217" s="351"/>
      <c r="S217" s="351"/>
      <c r="T217" s="294"/>
      <c r="U217" s="294"/>
      <c r="V217" s="44"/>
      <c r="W217" s="44"/>
      <c r="X217" s="44"/>
      <c r="Y217" s="44"/>
      <c r="Z217" s="44"/>
      <c r="AA217" s="349"/>
      <c r="AB217" s="349"/>
      <c r="AC217" s="349"/>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row>
    <row r="218" spans="1:65" ht="15.75">
      <c r="A218" s="348"/>
      <c r="C218" s="44"/>
      <c r="D218" s="44"/>
      <c r="E218" s="44"/>
      <c r="F218" s="44"/>
      <c r="G218" s="44"/>
      <c r="H218" s="44"/>
      <c r="I218" s="44"/>
      <c r="J218" s="44"/>
      <c r="K218" s="44"/>
      <c r="L218" s="44"/>
      <c r="M218" s="44"/>
      <c r="N218" s="44"/>
      <c r="O218" s="44"/>
      <c r="P218" s="44"/>
      <c r="Q218" s="44"/>
      <c r="R218" s="44"/>
      <c r="S218" s="44"/>
      <c r="T218" s="294"/>
      <c r="U218" s="294"/>
      <c r="V218" s="44"/>
      <c r="W218" s="44"/>
      <c r="X218" s="44"/>
      <c r="Y218" s="44"/>
      <c r="Z218" s="44"/>
      <c r="AA218" s="44"/>
      <c r="AB218" s="350"/>
      <c r="AC218" s="349"/>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row>
    <row r="219" spans="1:65" ht="15.75">
      <c r="A219" s="348"/>
      <c r="C219" s="294"/>
      <c r="D219" s="294"/>
      <c r="E219" s="294"/>
      <c r="F219" s="294"/>
      <c r="G219" s="294"/>
      <c r="H219" s="347"/>
      <c r="I219" s="347"/>
      <c r="J219" s="347"/>
      <c r="K219" s="347"/>
      <c r="L219" s="347"/>
      <c r="M219" s="347"/>
      <c r="N219" s="347"/>
      <c r="O219" s="347"/>
      <c r="P219" s="347"/>
      <c r="Q219" s="347"/>
      <c r="R219" s="347"/>
      <c r="S219" s="347"/>
      <c r="T219" s="347"/>
      <c r="U219" s="347"/>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row>
    <row r="221" spans="1:65" ht="14.25">
      <c r="B221" s="623"/>
    </row>
    <row r="222" spans="1:65" ht="14.25">
      <c r="B222" s="623"/>
    </row>
    <row r="223" spans="1:65" ht="14.25">
      <c r="B223" s="623"/>
    </row>
    <row r="224" spans="1:65" ht="14.25">
      <c r="B224" s="623"/>
    </row>
    <row r="225" spans="2:2" ht="14.25">
      <c r="B225" s="623"/>
    </row>
  </sheetData>
  <mergeCells count="145">
    <mergeCell ref="B211:G211"/>
    <mergeCell ref="C212:G212"/>
    <mergeCell ref="C213:G213"/>
    <mergeCell ref="C7:G7"/>
    <mergeCell ref="C8:G8"/>
    <mergeCell ref="C9:G9"/>
    <mergeCell ref="C10:G10"/>
    <mergeCell ref="B12:G12"/>
    <mergeCell ref="B13:G13"/>
    <mergeCell ref="B23:G23"/>
    <mergeCell ref="C24:G24"/>
    <mergeCell ref="B25:G25"/>
    <mergeCell ref="B32:G32"/>
    <mergeCell ref="C33:F33"/>
    <mergeCell ref="C34:F34"/>
    <mergeCell ref="C35:F35"/>
    <mergeCell ref="C36:F36"/>
    <mergeCell ref="C37:F37"/>
    <mergeCell ref="B26:G26"/>
    <mergeCell ref="B27:G27"/>
    <mergeCell ref="C28:G28"/>
    <mergeCell ref="B29:G29"/>
    <mergeCell ref="B30:G30"/>
    <mergeCell ref="B31:G31"/>
    <mergeCell ref="B1:G1"/>
    <mergeCell ref="B2:G2"/>
    <mergeCell ref="B3:G3"/>
    <mergeCell ref="C4:G4"/>
    <mergeCell ref="C5:G5"/>
    <mergeCell ref="C6:G6"/>
    <mergeCell ref="C20:G20"/>
    <mergeCell ref="C21:G21"/>
    <mergeCell ref="B22:G22"/>
    <mergeCell ref="B14:G14"/>
    <mergeCell ref="B15:G15"/>
    <mergeCell ref="B16:G16"/>
    <mergeCell ref="C17:G17"/>
    <mergeCell ref="C18:G18"/>
    <mergeCell ref="C19:G19"/>
    <mergeCell ref="B44:G44"/>
    <mergeCell ref="B45:G45"/>
    <mergeCell ref="B46:G46"/>
    <mergeCell ref="C47:F47"/>
    <mergeCell ref="C48:F48"/>
    <mergeCell ref="C49:F49"/>
    <mergeCell ref="C38:F38"/>
    <mergeCell ref="C39:F39"/>
    <mergeCell ref="C40:F40"/>
    <mergeCell ref="C41:F41"/>
    <mergeCell ref="C42:F42"/>
    <mergeCell ref="B43:E43"/>
    <mergeCell ref="F43:G43"/>
    <mergeCell ref="C56:F56"/>
    <mergeCell ref="C57:F57"/>
    <mergeCell ref="C58:F58"/>
    <mergeCell ref="C59:F59"/>
    <mergeCell ref="C60:G60"/>
    <mergeCell ref="B61:G61"/>
    <mergeCell ref="C50:F50"/>
    <mergeCell ref="C51:F51"/>
    <mergeCell ref="C52:F52"/>
    <mergeCell ref="C53:F53"/>
    <mergeCell ref="C54:F54"/>
    <mergeCell ref="C55:F55"/>
    <mergeCell ref="C68:G68"/>
    <mergeCell ref="C69:G69"/>
    <mergeCell ref="B70:G70"/>
    <mergeCell ref="B71:G71"/>
    <mergeCell ref="B72:G72"/>
    <mergeCell ref="C120:G120"/>
    <mergeCell ref="B62:G62"/>
    <mergeCell ref="B63:G63"/>
    <mergeCell ref="C64:G64"/>
    <mergeCell ref="C65:G65"/>
    <mergeCell ref="C66:G66"/>
    <mergeCell ref="C67:G67"/>
    <mergeCell ref="C128:F128"/>
    <mergeCell ref="C129:F129"/>
    <mergeCell ref="C130:F130"/>
    <mergeCell ref="C131:F131"/>
    <mergeCell ref="C132:F132"/>
    <mergeCell ref="C133:F133"/>
    <mergeCell ref="B121:G121"/>
    <mergeCell ref="B122:G122"/>
    <mergeCell ref="B123:G123"/>
    <mergeCell ref="B124:G124"/>
    <mergeCell ref="B125:G125"/>
    <mergeCell ref="C127:F127"/>
    <mergeCell ref="C140:F140"/>
    <mergeCell ref="C141:F141"/>
    <mergeCell ref="C142:F142"/>
    <mergeCell ref="B143:G143"/>
    <mergeCell ref="B144:G144"/>
    <mergeCell ref="B145:G145"/>
    <mergeCell ref="C134:F134"/>
    <mergeCell ref="C135:F135"/>
    <mergeCell ref="C136:F136"/>
    <mergeCell ref="C137:F137"/>
    <mergeCell ref="C138:F138"/>
    <mergeCell ref="C139:F139"/>
    <mergeCell ref="B152:G152"/>
    <mergeCell ref="B153:G153"/>
    <mergeCell ref="B154:G154"/>
    <mergeCell ref="C155:F155"/>
    <mergeCell ref="C156:F156"/>
    <mergeCell ref="B157:E157"/>
    <mergeCell ref="C146:F146"/>
    <mergeCell ref="C147:F147"/>
    <mergeCell ref="C148:F148"/>
    <mergeCell ref="C149:F149"/>
    <mergeCell ref="C150:F150"/>
    <mergeCell ref="C151:F151"/>
    <mergeCell ref="B166:G166"/>
    <mergeCell ref="B167:G167"/>
    <mergeCell ref="F169:G172"/>
    <mergeCell ref="F173:G173"/>
    <mergeCell ref="F175:G175"/>
    <mergeCell ref="F176:G177"/>
    <mergeCell ref="B158:G158"/>
    <mergeCell ref="B159:G159"/>
    <mergeCell ref="B160:G160"/>
    <mergeCell ref="B162:G162"/>
    <mergeCell ref="B163:G163"/>
    <mergeCell ref="B165:G165"/>
    <mergeCell ref="F189:G189"/>
    <mergeCell ref="F190:G190"/>
    <mergeCell ref="F195:G195"/>
    <mergeCell ref="F197:G197"/>
    <mergeCell ref="F198:G198"/>
    <mergeCell ref="F199:G199"/>
    <mergeCell ref="F178:G178"/>
    <mergeCell ref="F180:G180"/>
    <mergeCell ref="F181:G182"/>
    <mergeCell ref="F184:G184"/>
    <mergeCell ref="F185:G185"/>
    <mergeCell ref="F186:G188"/>
    <mergeCell ref="F208:G208"/>
    <mergeCell ref="F209:G209"/>
    <mergeCell ref="F210:G210"/>
    <mergeCell ref="F200:G200"/>
    <mergeCell ref="F201:G201"/>
    <mergeCell ref="F204:G204"/>
    <mergeCell ref="F205:G205"/>
    <mergeCell ref="F206:G206"/>
    <mergeCell ref="F207:G207"/>
  </mergeCells>
  <hyperlinks>
    <hyperlink ref="F43" r:id="rId1" display="http://www.oecd.org/sti/inno/oslomanualguidelinesforcollectingandinterpretinginnovationdata3rdedition.htm"/>
    <hyperlink ref="C11:J11" r:id="rId2" display="UK Science Council"/>
    <hyperlink ref="C11" r:id="rId3" display="http://www.oecd.org/sti/inno/oslomanualguidelinesforcollectingandinterpretinginnovationdata3rdedition.htm"/>
    <hyperlink ref="C28" r:id="rId4"/>
    <hyperlink ref="C120" r:id="rId5"/>
    <hyperlink ref="F157" r:id="rId6"/>
    <hyperlink ref="G141" location="DEFINITIONS!A1" display="Frascati-manual-2015_page335"/>
    <hyperlink ref="B216" r:id="rId7"/>
    <hyperlink ref="C213" r:id="rId8"/>
    <hyperlink ref="C24:G24" r:id="rId9" display="Chapter 2 of the Frascati Manual 2015"/>
  </hyperlinks>
  <pageMargins left="0.25" right="0.25" top="0.75" bottom="0.75" header="0.3" footer="0.3"/>
  <pageSetup paperSize="8" scale="87" fitToHeight="0" orientation="landscape" horizontalDpi="300" verticalDpi="300" r:id="rId10"/>
  <ignoredErrors>
    <ignoredError sqref="A142:XFD142" numberStoredAsText="1"/>
  </ignoredErrors>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27"/>
  <sheetViews>
    <sheetView showGridLines="0" showRowColHeaders="0" zoomScaleNormal="100" workbookViewId="0"/>
  </sheetViews>
  <sheetFormatPr defaultRowHeight="12.75"/>
  <cols>
    <col min="1" max="1" width="1.7109375" customWidth="1"/>
    <col min="2" max="2" width="95.85546875" style="85" customWidth="1"/>
  </cols>
  <sheetData>
    <row r="1" spans="2:2" s="221" customFormat="1" ht="33" customHeight="1">
      <c r="B1" s="904" t="s">
        <v>7275</v>
      </c>
    </row>
    <row r="2" spans="2:2" s="906" customFormat="1" ht="11.25" customHeight="1">
      <c r="B2" s="908"/>
    </row>
    <row r="3" spans="2:2" ht="72" customHeight="1">
      <c r="B3" s="907"/>
    </row>
    <row r="4" spans="2:2" s="906" customFormat="1" ht="11.25" customHeight="1">
      <c r="B4" s="908"/>
    </row>
    <row r="5" spans="2:2" s="221" customFormat="1" ht="37.5">
      <c r="B5" s="915" t="s">
        <v>7274</v>
      </c>
    </row>
    <row r="6" spans="2:2" s="906" customFormat="1" ht="11.25" customHeight="1">
      <c r="B6" s="912"/>
    </row>
    <row r="7" spans="2:2" s="906" customFormat="1" ht="20.25">
      <c r="B7" s="912" t="s">
        <v>7268</v>
      </c>
    </row>
    <row r="8" spans="2:2" s="906" customFormat="1" ht="11.25" customHeight="1">
      <c r="B8" s="912"/>
    </row>
    <row r="9" spans="2:2" s="906" customFormat="1" ht="20.25">
      <c r="B9" s="913" t="s">
        <v>7278</v>
      </c>
    </row>
    <row r="10" spans="2:2" s="906" customFormat="1" ht="11.25" customHeight="1">
      <c r="B10" s="911"/>
    </row>
    <row r="11" spans="2:2" ht="40.5" customHeight="1">
      <c r="B11" s="909" t="s">
        <v>7279</v>
      </c>
    </row>
    <row r="12" spans="2:2" s="906" customFormat="1" ht="69.75" customHeight="1">
      <c r="B12" s="914" t="s">
        <v>7280</v>
      </c>
    </row>
    <row r="13" spans="2:2" ht="100.5" customHeight="1">
      <c r="B13" s="914" t="s">
        <v>7281</v>
      </c>
    </row>
    <row r="14" spans="2:2" s="906" customFormat="1" ht="53.25" customHeight="1">
      <c r="B14" s="914" t="s">
        <v>7269</v>
      </c>
    </row>
    <row r="15" spans="2:2" ht="70.5" customHeight="1">
      <c r="B15" s="914" t="s">
        <v>7282</v>
      </c>
    </row>
    <row r="16" spans="2:2" s="906" customFormat="1" ht="85.5" customHeight="1">
      <c r="B16" s="914" t="s">
        <v>7283</v>
      </c>
    </row>
    <row r="17" spans="2:2" ht="36" customHeight="1">
      <c r="B17" s="914" t="s">
        <v>7270</v>
      </c>
    </row>
    <row r="18" spans="2:2" s="906" customFormat="1" ht="22.5" customHeight="1">
      <c r="B18" s="914" t="s">
        <v>7271</v>
      </c>
    </row>
    <row r="19" spans="2:2" s="221" customFormat="1" ht="15.75">
      <c r="B19" s="910" t="s">
        <v>7272</v>
      </c>
    </row>
    <row r="20" spans="2:2" s="221" customFormat="1" ht="15.75">
      <c r="B20" s="909"/>
    </row>
    <row r="21" spans="2:2" ht="15.75">
      <c r="B21" s="909" t="s">
        <v>7273</v>
      </c>
    </row>
    <row r="22" spans="2:2" ht="13.5">
      <c r="B22" s="278"/>
    </row>
    <row r="23" spans="2:2" ht="13.5">
      <c r="B23" s="278"/>
    </row>
    <row r="24" spans="2:2" ht="13.5">
      <c r="B24" s="278"/>
    </row>
    <row r="25" spans="2:2" s="221" customFormat="1">
      <c r="B25" s="279"/>
    </row>
    <row r="26" spans="2:2" ht="13.5">
      <c r="B26" s="278"/>
    </row>
    <row r="27" spans="2:2" ht="15.75" customHeight="1">
      <c r="B27" s="278"/>
    </row>
  </sheetData>
  <hyperlinks>
    <hyperlink ref="B19" r:id="rId1" display="http://www.industry.gov.au/data-and-publications/science-research-and-innovation-sri-budget-tables-0"/>
  </hyperlinks>
  <pageMargins left="0.7" right="0.7" top="0.75" bottom="0.75" header="0.3" footer="0.3"/>
  <pageSetup paperSize="9"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W439"/>
  <sheetViews>
    <sheetView topLeftCell="A178" workbookViewId="0">
      <selection activeCell="C18" sqref="C18"/>
    </sheetView>
  </sheetViews>
  <sheetFormatPr defaultColWidth="9.140625" defaultRowHeight="12.75"/>
  <cols>
    <col min="1" max="1" width="12" style="11" customWidth="1"/>
    <col min="2" max="2" width="47.28515625" style="11" customWidth="1"/>
    <col min="3" max="3" width="11.85546875" style="11" bestFit="1" customWidth="1"/>
    <col min="4" max="26" width="9.85546875" style="11" bestFit="1" customWidth="1"/>
    <col min="27" max="28" width="11" style="11" bestFit="1" customWidth="1"/>
    <col min="29" max="29" width="10" style="11" bestFit="1" customWidth="1"/>
    <col min="30" max="35" width="9.85546875" style="11" bestFit="1" customWidth="1"/>
    <col min="36" max="36" width="12" style="11" bestFit="1" customWidth="1"/>
    <col min="37" max="37" width="11" style="11" bestFit="1" customWidth="1"/>
    <col min="38" max="40" width="12" style="11" bestFit="1" customWidth="1"/>
    <col min="41" max="41" width="11" style="11" bestFit="1" customWidth="1"/>
    <col min="42" max="43" width="12" style="11" bestFit="1" customWidth="1"/>
    <col min="44" max="45" width="10.42578125" style="11" customWidth="1"/>
    <col min="46" max="46" width="12" style="11" customWidth="1"/>
    <col min="47" max="16384" width="9.140625" style="11"/>
  </cols>
  <sheetData>
    <row r="1" spans="1:49" ht="46.5" customHeight="1">
      <c r="A1" s="91" t="s">
        <v>3940</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row>
    <row r="2" spans="1:49" ht="16.5">
      <c r="A2" s="97" t="s">
        <v>1017</v>
      </c>
      <c r="B2" s="92"/>
      <c r="C2" s="3" t="s">
        <v>64</v>
      </c>
      <c r="D2" s="3" t="s">
        <v>65</v>
      </c>
      <c r="E2" s="3" t="s">
        <v>66</v>
      </c>
      <c r="F2" s="3" t="s">
        <v>67</v>
      </c>
      <c r="G2" s="3" t="s">
        <v>68</v>
      </c>
      <c r="H2" s="3" t="s">
        <v>69</v>
      </c>
      <c r="I2" s="3" t="s">
        <v>70</v>
      </c>
      <c r="J2" s="3" t="s">
        <v>71</v>
      </c>
      <c r="K2" s="3" t="s">
        <v>72</v>
      </c>
      <c r="L2" s="3" t="s">
        <v>73</v>
      </c>
      <c r="M2" s="3" t="s">
        <v>1</v>
      </c>
      <c r="N2" s="3" t="s">
        <v>2</v>
      </c>
      <c r="O2" s="3" t="s">
        <v>3</v>
      </c>
      <c r="P2" s="3" t="s">
        <v>4</v>
      </c>
      <c r="Q2" s="3" t="s">
        <v>5</v>
      </c>
      <c r="R2" s="3" t="s">
        <v>6</v>
      </c>
      <c r="S2" s="3" t="s">
        <v>7</v>
      </c>
      <c r="T2" s="3" t="s">
        <v>8</v>
      </c>
      <c r="U2" s="3" t="s">
        <v>9</v>
      </c>
      <c r="V2" s="3" t="s">
        <v>10</v>
      </c>
      <c r="W2" s="3" t="s">
        <v>11</v>
      </c>
      <c r="X2" s="3" t="s">
        <v>12</v>
      </c>
      <c r="Y2" s="3" t="s">
        <v>13</v>
      </c>
      <c r="Z2" s="3" t="s">
        <v>14</v>
      </c>
      <c r="AA2" s="3" t="s">
        <v>15</v>
      </c>
      <c r="AB2" s="3" t="s">
        <v>16</v>
      </c>
      <c r="AC2" s="3" t="s">
        <v>17</v>
      </c>
      <c r="AD2" s="3" t="s">
        <v>18</v>
      </c>
      <c r="AE2" s="3" t="s">
        <v>19</v>
      </c>
      <c r="AF2" s="3" t="s">
        <v>20</v>
      </c>
      <c r="AG2" s="3" t="s">
        <v>21</v>
      </c>
      <c r="AH2" s="3" t="s">
        <v>22</v>
      </c>
      <c r="AI2" s="3" t="s">
        <v>23</v>
      </c>
      <c r="AJ2" s="3" t="s">
        <v>24</v>
      </c>
      <c r="AK2" s="3" t="s">
        <v>25</v>
      </c>
      <c r="AL2" s="3" t="s">
        <v>26</v>
      </c>
      <c r="AM2" s="3" t="s">
        <v>27</v>
      </c>
      <c r="AN2" s="3" t="s">
        <v>62</v>
      </c>
      <c r="AO2" s="3" t="s">
        <v>63</v>
      </c>
      <c r="AP2" s="3" t="s">
        <v>938</v>
      </c>
      <c r="AQ2" s="3" t="s">
        <v>3968</v>
      </c>
      <c r="AR2" s="474" t="s">
        <v>3969</v>
      </c>
    </row>
    <row r="3" spans="1:49">
      <c r="B3" s="105" t="s">
        <v>3957</v>
      </c>
      <c r="C3" s="68">
        <f>Sector!B79</f>
        <v>0.21414538310412576</v>
      </c>
      <c r="D3" s="68">
        <f>Sector!C79</f>
        <v>0.23575638506876229</v>
      </c>
      <c r="E3" s="68">
        <f>Sector!D79</f>
        <v>0.25834970530451867</v>
      </c>
      <c r="F3" s="68">
        <f>Sector!E79</f>
        <v>0.28781925343811399</v>
      </c>
      <c r="G3" s="68">
        <f>Sector!F79</f>
        <v>0.31728880157170919</v>
      </c>
      <c r="H3" s="68">
        <f>Sector!G79</f>
        <v>0.34282907662082512</v>
      </c>
      <c r="I3" s="68">
        <f>Sector!H79</f>
        <v>0.35854616895874264</v>
      </c>
      <c r="J3" s="68">
        <f>Sector!I79</f>
        <v>0.38113948919449903</v>
      </c>
      <c r="K3" s="68">
        <f>Sector!J79</f>
        <v>0.40864440078585462</v>
      </c>
      <c r="L3" s="68">
        <f>Sector!K79</f>
        <v>0.43811394891944994</v>
      </c>
      <c r="M3" s="68">
        <f>Sector!L79</f>
        <v>0.4783889980353635</v>
      </c>
      <c r="N3" s="68">
        <f>Sector!M79</f>
        <v>0.50785854616895876</v>
      </c>
      <c r="O3" s="68">
        <f>Sector!N79</f>
        <v>0.52259332023575644</v>
      </c>
      <c r="P3" s="68">
        <f>Sector!O79</f>
        <v>0.53045186640471509</v>
      </c>
      <c r="Q3" s="68">
        <f>Sector!P79</f>
        <v>0.53536345776031435</v>
      </c>
      <c r="R3" s="68">
        <f>Sector!Q79</f>
        <v>0.54125736738703345</v>
      </c>
      <c r="S3" s="68">
        <f>Sector!R79</f>
        <v>0.55304518664047153</v>
      </c>
      <c r="T3" s="68">
        <f>Sector!S79</f>
        <v>0.5677799607072691</v>
      </c>
      <c r="U3" s="68">
        <f>Sector!T79</f>
        <v>0.57563850687622797</v>
      </c>
      <c r="V3" s="68">
        <f>Sector!U79</f>
        <v>0.58251473477406679</v>
      </c>
      <c r="W3" s="68">
        <f>Sector!V79</f>
        <v>0.58447937131630645</v>
      </c>
      <c r="X3" s="68">
        <f>Sector!W79</f>
        <v>0.59921414538310414</v>
      </c>
      <c r="Y3" s="68">
        <f>Sector!X79</f>
        <v>0.62770137524557956</v>
      </c>
      <c r="Z3" s="68">
        <f>Sector!Y79</f>
        <v>0.64538310412573674</v>
      </c>
      <c r="AA3" s="68">
        <f>Sector!Z79</f>
        <v>0.66502946954813369</v>
      </c>
      <c r="AB3" s="68">
        <f>Sector!AA79</f>
        <v>0.68762278978389002</v>
      </c>
      <c r="AC3" s="68">
        <f>Sector!AB79</f>
        <v>0.71316306483300584</v>
      </c>
      <c r="AD3" s="68">
        <f>Sector!AC79</f>
        <v>0.74950884086444003</v>
      </c>
      <c r="AE3" s="68">
        <f>Sector!AD79</f>
        <v>0.78781925343811399</v>
      </c>
      <c r="AF3" s="68">
        <f>Sector!AE79</f>
        <v>0.82318271119842834</v>
      </c>
      <c r="AG3" s="68">
        <f>Sector!AF79</f>
        <v>0.86444007858546168</v>
      </c>
      <c r="AH3" s="68">
        <f>Sector!AG79</f>
        <v>0.8742632612966601</v>
      </c>
      <c r="AI3" s="68">
        <f>Sector!AH79</f>
        <v>0.92927308447937129</v>
      </c>
      <c r="AJ3" s="68">
        <f>Sector!AI79</f>
        <v>0.94597249508840864</v>
      </c>
      <c r="AK3" s="68">
        <f>Sector!AJ79</f>
        <v>0.94499017681728881</v>
      </c>
      <c r="AL3" s="68">
        <f>Sector!AK79</f>
        <v>0.95874263261296655</v>
      </c>
      <c r="AM3" s="68">
        <f>Sector!AL79</f>
        <v>0.95186640471512773</v>
      </c>
      <c r="AN3" s="68">
        <f>Sector!AM79</f>
        <v>0.94695481335952858</v>
      </c>
      <c r="AO3" s="68">
        <f>Sector!AN79</f>
        <v>0.98231827111984282</v>
      </c>
      <c r="AP3" s="68">
        <f>Sector!AO79</f>
        <v>1</v>
      </c>
      <c r="AQ3" s="68">
        <f>Sector!AP79</f>
        <v>1.0049999999999999</v>
      </c>
      <c r="AR3" s="68">
        <f>Sector!AQ79</f>
        <v>1.01505</v>
      </c>
    </row>
    <row r="4" spans="1:49" ht="12.75" customHeight="1">
      <c r="A4" s="22" t="b">
        <v>0</v>
      </c>
      <c r="B4" s="105" t="s">
        <v>4116</v>
      </c>
      <c r="C4" s="80">
        <f>IF($A4=FALSE,1,(IF(C3="",1,C3)))</f>
        <v>1</v>
      </c>
      <c r="D4" s="80">
        <f t="shared" ref="D4:AR4" si="0">IF($A4=FALSE,1,(IF(D3="",1,D3)))</f>
        <v>1</v>
      </c>
      <c r="E4" s="80">
        <f t="shared" si="0"/>
        <v>1</v>
      </c>
      <c r="F4" s="80">
        <f t="shared" si="0"/>
        <v>1</v>
      </c>
      <c r="G4" s="80">
        <f t="shared" si="0"/>
        <v>1</v>
      </c>
      <c r="H4" s="80">
        <f t="shared" si="0"/>
        <v>1</v>
      </c>
      <c r="I4" s="80">
        <f t="shared" si="0"/>
        <v>1</v>
      </c>
      <c r="J4" s="80">
        <f t="shared" si="0"/>
        <v>1</v>
      </c>
      <c r="K4" s="80">
        <f t="shared" si="0"/>
        <v>1</v>
      </c>
      <c r="L4" s="80">
        <f t="shared" si="0"/>
        <v>1</v>
      </c>
      <c r="M4" s="80">
        <f t="shared" si="0"/>
        <v>1</v>
      </c>
      <c r="N4" s="80">
        <f t="shared" si="0"/>
        <v>1</v>
      </c>
      <c r="O4" s="80">
        <f t="shared" si="0"/>
        <v>1</v>
      </c>
      <c r="P4" s="80">
        <f t="shared" si="0"/>
        <v>1</v>
      </c>
      <c r="Q4" s="80">
        <f t="shared" si="0"/>
        <v>1</v>
      </c>
      <c r="R4" s="80">
        <f t="shared" si="0"/>
        <v>1</v>
      </c>
      <c r="S4" s="80">
        <f t="shared" si="0"/>
        <v>1</v>
      </c>
      <c r="T4" s="80">
        <f t="shared" si="0"/>
        <v>1</v>
      </c>
      <c r="U4" s="80">
        <f t="shared" si="0"/>
        <v>1</v>
      </c>
      <c r="V4" s="80">
        <f t="shared" si="0"/>
        <v>1</v>
      </c>
      <c r="W4" s="80">
        <f t="shared" si="0"/>
        <v>1</v>
      </c>
      <c r="X4" s="80">
        <f t="shared" si="0"/>
        <v>1</v>
      </c>
      <c r="Y4" s="80">
        <f t="shared" si="0"/>
        <v>1</v>
      </c>
      <c r="Z4" s="80">
        <f t="shared" si="0"/>
        <v>1</v>
      </c>
      <c r="AA4" s="80">
        <f t="shared" si="0"/>
        <v>1</v>
      </c>
      <c r="AB4" s="80">
        <f t="shared" si="0"/>
        <v>1</v>
      </c>
      <c r="AC4" s="80">
        <f t="shared" si="0"/>
        <v>1</v>
      </c>
      <c r="AD4" s="80">
        <f t="shared" si="0"/>
        <v>1</v>
      </c>
      <c r="AE4" s="80">
        <f t="shared" si="0"/>
        <v>1</v>
      </c>
      <c r="AF4" s="80">
        <f t="shared" si="0"/>
        <v>1</v>
      </c>
      <c r="AG4" s="80">
        <f t="shared" si="0"/>
        <v>1</v>
      </c>
      <c r="AH4" s="80">
        <f t="shared" si="0"/>
        <v>1</v>
      </c>
      <c r="AI4" s="80">
        <f t="shared" si="0"/>
        <v>1</v>
      </c>
      <c r="AJ4" s="80">
        <f t="shared" si="0"/>
        <v>1</v>
      </c>
      <c r="AK4" s="80">
        <f t="shared" si="0"/>
        <v>1</v>
      </c>
      <c r="AL4" s="80">
        <f t="shared" si="0"/>
        <v>1</v>
      </c>
      <c r="AM4" s="80">
        <f t="shared" si="0"/>
        <v>1</v>
      </c>
      <c r="AN4" s="80">
        <f t="shared" si="0"/>
        <v>1</v>
      </c>
      <c r="AO4" s="80">
        <f t="shared" si="0"/>
        <v>1</v>
      </c>
      <c r="AP4" s="80">
        <f t="shared" si="0"/>
        <v>1</v>
      </c>
      <c r="AQ4" s="80">
        <f t="shared" si="0"/>
        <v>1</v>
      </c>
      <c r="AR4" s="80">
        <f t="shared" si="0"/>
        <v>1</v>
      </c>
    </row>
    <row r="5" spans="1:49">
      <c r="A5" s="98"/>
      <c r="B5" s="78"/>
    </row>
    <row r="6" spans="1:49">
      <c r="B6" s="78"/>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row>
    <row r="7" spans="1:49">
      <c r="A7" s="67" t="s">
        <v>3951</v>
      </c>
      <c r="B7" s="47"/>
      <c r="C7" s="47">
        <v>3</v>
      </c>
      <c r="D7" s="47">
        <v>4</v>
      </c>
      <c r="E7" s="47">
        <v>5</v>
      </c>
      <c r="F7" s="47">
        <v>6</v>
      </c>
      <c r="G7" s="47">
        <v>7</v>
      </c>
      <c r="H7" s="47">
        <v>8</v>
      </c>
      <c r="I7" s="47">
        <v>9</v>
      </c>
      <c r="J7" s="47">
        <v>10</v>
      </c>
      <c r="K7" s="47">
        <v>11</v>
      </c>
      <c r="L7" s="47">
        <v>12</v>
      </c>
      <c r="M7" s="47">
        <v>13</v>
      </c>
      <c r="N7" s="47">
        <v>14</v>
      </c>
      <c r="O7" s="47">
        <v>15</v>
      </c>
      <c r="P7" s="47">
        <v>16</v>
      </c>
      <c r="Q7" s="47">
        <v>17</v>
      </c>
      <c r="R7" s="47">
        <v>18</v>
      </c>
      <c r="S7" s="47">
        <v>19</v>
      </c>
      <c r="T7" s="47">
        <v>20</v>
      </c>
      <c r="U7" s="47">
        <v>21</v>
      </c>
      <c r="V7" s="47">
        <v>22</v>
      </c>
      <c r="W7" s="47">
        <v>23</v>
      </c>
      <c r="X7" s="47">
        <v>24</v>
      </c>
      <c r="Y7" s="47">
        <v>25</v>
      </c>
      <c r="Z7" s="47">
        <v>26</v>
      </c>
      <c r="AA7" s="47">
        <v>27</v>
      </c>
      <c r="AB7" s="47">
        <v>28</v>
      </c>
      <c r="AC7" s="47">
        <v>29</v>
      </c>
      <c r="AD7" s="47">
        <v>30</v>
      </c>
      <c r="AE7" s="47">
        <v>31</v>
      </c>
      <c r="AF7" s="47">
        <v>32</v>
      </c>
      <c r="AG7" s="47">
        <v>33</v>
      </c>
      <c r="AH7" s="47">
        <v>34</v>
      </c>
      <c r="AI7" s="47">
        <v>35</v>
      </c>
      <c r="AJ7" s="47">
        <v>36</v>
      </c>
      <c r="AK7" s="47">
        <v>37</v>
      </c>
      <c r="AL7" s="47">
        <v>38</v>
      </c>
      <c r="AM7" s="47">
        <v>39</v>
      </c>
      <c r="AN7" s="47">
        <v>40</v>
      </c>
      <c r="AO7" s="47">
        <v>41</v>
      </c>
      <c r="AP7" s="47">
        <v>42</v>
      </c>
      <c r="AQ7" s="47">
        <v>43</v>
      </c>
      <c r="AR7" s="47">
        <v>44</v>
      </c>
      <c r="AS7" s="47">
        <v>45</v>
      </c>
      <c r="AT7" s="47">
        <v>46</v>
      </c>
    </row>
    <row r="9" spans="1:49">
      <c r="A9" s="21"/>
      <c r="C9" s="11" t="s">
        <v>4117</v>
      </c>
    </row>
    <row r="10" spans="1:49" ht="16.5">
      <c r="A10" s="88" t="s">
        <v>954</v>
      </c>
      <c r="B10" s="131" t="s">
        <v>30</v>
      </c>
      <c r="C10" s="3" t="s">
        <v>1</v>
      </c>
      <c r="D10" s="3" t="s">
        <v>2</v>
      </c>
      <c r="E10" s="3" t="s">
        <v>3</v>
      </c>
      <c r="F10" s="3" t="s">
        <v>4</v>
      </c>
      <c r="G10" s="3" t="s">
        <v>5</v>
      </c>
      <c r="H10" s="3" t="s">
        <v>6</v>
      </c>
      <c r="I10" s="3" t="s">
        <v>7</v>
      </c>
      <c r="J10" s="3" t="s">
        <v>8</v>
      </c>
      <c r="K10" s="3" t="s">
        <v>9</v>
      </c>
      <c r="L10" s="3" t="s">
        <v>10</v>
      </c>
      <c r="M10" s="3" t="s">
        <v>11</v>
      </c>
      <c r="N10" s="3" t="s">
        <v>12</v>
      </c>
      <c r="O10" s="3" t="s">
        <v>13</v>
      </c>
      <c r="P10" s="3" t="s">
        <v>14</v>
      </c>
      <c r="Q10" s="3" t="s">
        <v>15</v>
      </c>
      <c r="R10" s="3" t="s">
        <v>16</v>
      </c>
      <c r="S10" s="3" t="s">
        <v>17</v>
      </c>
      <c r="T10" s="3" t="s">
        <v>18</v>
      </c>
      <c r="U10" s="3" t="s">
        <v>19</v>
      </c>
      <c r="V10" s="3" t="s">
        <v>20</v>
      </c>
      <c r="W10" s="3" t="s">
        <v>21</v>
      </c>
      <c r="X10" s="3" t="s">
        <v>22</v>
      </c>
      <c r="Y10" s="3" t="s">
        <v>23</v>
      </c>
      <c r="Z10" s="3" t="s">
        <v>24</v>
      </c>
      <c r="AA10" s="3" t="s">
        <v>25</v>
      </c>
      <c r="AB10" s="3" t="s">
        <v>26</v>
      </c>
      <c r="AC10" s="3" t="s">
        <v>27</v>
      </c>
      <c r="AD10" s="3" t="s">
        <v>62</v>
      </c>
      <c r="AE10" s="3" t="s">
        <v>63</v>
      </c>
      <c r="AF10" s="3" t="s">
        <v>938</v>
      </c>
      <c r="AG10" s="3" t="s">
        <v>3968</v>
      </c>
      <c r="AH10" s="474" t="s">
        <v>3969</v>
      </c>
    </row>
    <row r="11" spans="1:49">
      <c r="A11" s="89">
        <v>7</v>
      </c>
      <c r="B11" s="11" t="str">
        <f>IF(VLOOKUP(A11,$A$18:$B$33,2,FALSE)=0,"No selection",VLOOKUP(A11,$A$18:$B$33,2,FALSE))</f>
        <v>06. Industrial production and technology</v>
      </c>
      <c r="C11" s="478">
        <f t="shared" ref="C11:L15" si="1">IF(VLOOKUP($A11,$A$18:$AH$33,2,FALSE)=0,NA(),ROUND((VLOOKUP($A11,$A$18:$AH$33,C$7,FALSE)/M$4),2))</f>
        <v>86.4</v>
      </c>
      <c r="D11" s="478">
        <f t="shared" si="1"/>
        <v>109</v>
      </c>
      <c r="E11" s="478">
        <f t="shared" si="1"/>
        <v>125.8</v>
      </c>
      <c r="F11" s="478">
        <f t="shared" si="1"/>
        <v>134.6</v>
      </c>
      <c r="G11" s="478">
        <f t="shared" si="1"/>
        <v>195.7</v>
      </c>
      <c r="H11" s="478">
        <f t="shared" si="1"/>
        <v>210.8</v>
      </c>
      <c r="I11" s="478">
        <f t="shared" si="1"/>
        <v>251</v>
      </c>
      <c r="J11" s="478">
        <f t="shared" si="1"/>
        <v>284.39999999999998</v>
      </c>
      <c r="K11" s="478">
        <f t="shared" si="1"/>
        <v>293.39999999999998</v>
      </c>
      <c r="L11" s="478">
        <f t="shared" si="1"/>
        <v>310.2</v>
      </c>
      <c r="M11" s="478">
        <f t="shared" ref="M11:V15" si="2">IF(VLOOKUP($A11,$A$18:$AH$33,2,FALSE)=0,NA(),ROUND((VLOOKUP($A11,$A$18:$AH$33,M$7,FALSE)/W$4),2))</f>
        <v>375.6</v>
      </c>
      <c r="N11" s="478">
        <f t="shared" si="2"/>
        <v>385</v>
      </c>
      <c r="O11" s="478">
        <f t="shared" si="2"/>
        <v>419.24</v>
      </c>
      <c r="P11" s="478">
        <f t="shared" si="2"/>
        <v>568.89</v>
      </c>
      <c r="Q11" s="478">
        <f t="shared" si="2"/>
        <v>468.69</v>
      </c>
      <c r="R11" s="478">
        <f t="shared" si="2"/>
        <v>524.84</v>
      </c>
      <c r="S11" s="478">
        <f t="shared" si="2"/>
        <v>522.67999999999995</v>
      </c>
      <c r="T11" s="478">
        <f t="shared" si="2"/>
        <v>1454.11</v>
      </c>
      <c r="U11" s="478">
        <f t="shared" si="2"/>
        <v>1545.25</v>
      </c>
      <c r="V11" s="478">
        <f t="shared" si="2"/>
        <v>1745.42</v>
      </c>
      <c r="W11" s="478">
        <f t="shared" ref="W11:AF15" si="3">IF(VLOOKUP($A11,$A$18:$AH$33,2,FALSE)=0,NA(),ROUND((VLOOKUP($A11,$A$18:$AH$33,W$7,FALSE)/AG$4),2))</f>
        <v>1953.89</v>
      </c>
      <c r="X11" s="478">
        <f t="shared" si="3"/>
        <v>2062.08</v>
      </c>
      <c r="Y11" s="478">
        <f t="shared" si="3"/>
        <v>2039.39</v>
      </c>
      <c r="Z11" s="478">
        <f t="shared" si="3"/>
        <v>2374.15</v>
      </c>
      <c r="AA11" s="478">
        <f t="shared" si="3"/>
        <v>2089.37</v>
      </c>
      <c r="AB11" s="478">
        <f t="shared" si="3"/>
        <v>1896.32</v>
      </c>
      <c r="AC11" s="478">
        <f t="shared" si="3"/>
        <v>1809.44</v>
      </c>
      <c r="AD11" s="478">
        <f t="shared" si="3"/>
        <v>1987.28</v>
      </c>
      <c r="AE11" s="478">
        <f t="shared" si="3"/>
        <v>1928.31</v>
      </c>
      <c r="AF11" s="478">
        <f t="shared" si="3"/>
        <v>1908.64</v>
      </c>
      <c r="AG11" s="478">
        <f t="shared" ref="AG11:AH15" si="4">IF(VLOOKUP($A11,$A$18:$AH$33,2,FALSE)=0,NA(),ROUND((VLOOKUP($A11,$A$18:$AH$33,AG$7,FALSE)/AQ$4),2))</f>
        <v>1592.69</v>
      </c>
      <c r="AH11" s="478">
        <f t="shared" si="4"/>
        <v>1576.95</v>
      </c>
    </row>
    <row r="12" spans="1:49">
      <c r="A12" s="89">
        <v>8</v>
      </c>
      <c r="B12" s="121" t="str">
        <f>IF(VLOOKUP(A12,$A$18:$B$33,2,FALSE)=0,"No selection",VLOOKUP(A12,$A$18:$B$33,2,FALSE))</f>
        <v>07. Health</v>
      </c>
      <c r="C12" s="478">
        <f t="shared" si="1"/>
        <v>98.9</v>
      </c>
      <c r="D12" s="478">
        <f t="shared" si="1"/>
        <v>104.5</v>
      </c>
      <c r="E12" s="478">
        <f t="shared" si="1"/>
        <v>118.1</v>
      </c>
      <c r="F12" s="478">
        <f t="shared" si="1"/>
        <v>141.6</v>
      </c>
      <c r="G12" s="478">
        <f t="shared" si="1"/>
        <v>147.19999999999999</v>
      </c>
      <c r="H12" s="478">
        <f t="shared" si="1"/>
        <v>167.1</v>
      </c>
      <c r="I12" s="478">
        <f t="shared" si="1"/>
        <v>152.6</v>
      </c>
      <c r="J12" s="478">
        <f t="shared" si="1"/>
        <v>164.81</v>
      </c>
      <c r="K12" s="478">
        <f t="shared" si="1"/>
        <v>167.9</v>
      </c>
      <c r="L12" s="478">
        <f t="shared" si="1"/>
        <v>180.8</v>
      </c>
      <c r="M12" s="478">
        <f t="shared" si="2"/>
        <v>195.72</v>
      </c>
      <c r="N12" s="478">
        <f t="shared" si="2"/>
        <v>180.53</v>
      </c>
      <c r="O12" s="478">
        <f t="shared" si="2"/>
        <v>192.83</v>
      </c>
      <c r="P12" s="478">
        <f t="shared" si="2"/>
        <v>259.43</v>
      </c>
      <c r="Q12" s="478">
        <f t="shared" si="2"/>
        <v>312.37</v>
      </c>
      <c r="R12" s="478">
        <f t="shared" si="2"/>
        <v>430.52</v>
      </c>
      <c r="S12" s="478">
        <f t="shared" si="2"/>
        <v>392.61</v>
      </c>
      <c r="T12" s="478">
        <f t="shared" si="2"/>
        <v>840.78</v>
      </c>
      <c r="U12" s="478">
        <f t="shared" si="2"/>
        <v>1145.8900000000001</v>
      </c>
      <c r="V12" s="478">
        <f t="shared" si="2"/>
        <v>859.27</v>
      </c>
      <c r="W12" s="478">
        <f t="shared" si="3"/>
        <v>1057.79</v>
      </c>
      <c r="X12" s="478">
        <f t="shared" si="3"/>
        <v>1041.19</v>
      </c>
      <c r="Y12" s="478">
        <f t="shared" si="3"/>
        <v>1249.8499999999999</v>
      </c>
      <c r="Z12" s="478">
        <f t="shared" si="3"/>
        <v>1370.93</v>
      </c>
      <c r="AA12" s="478">
        <f t="shared" si="3"/>
        <v>1199.6500000000001</v>
      </c>
      <c r="AB12" s="478">
        <f t="shared" si="3"/>
        <v>1295.6600000000001</v>
      </c>
      <c r="AC12" s="478">
        <f t="shared" si="3"/>
        <v>1300.52</v>
      </c>
      <c r="AD12" s="478">
        <f t="shared" si="3"/>
        <v>1150.6300000000001</v>
      </c>
      <c r="AE12" s="478">
        <f t="shared" si="3"/>
        <v>1236.99</v>
      </c>
      <c r="AF12" s="478">
        <f t="shared" si="3"/>
        <v>1364.59</v>
      </c>
      <c r="AG12" s="478">
        <f t="shared" si="4"/>
        <v>1470.2</v>
      </c>
      <c r="AH12" s="478">
        <f t="shared" si="4"/>
        <v>1661.63</v>
      </c>
    </row>
    <row r="13" spans="1:49">
      <c r="A13" s="89">
        <v>13</v>
      </c>
      <c r="B13" s="121" t="str">
        <f>IF(VLOOKUP(A13,$A$18:$B$33,2,FALSE)=0,"No selection",VLOOKUP(A13,$A$18:$B$33,2,FALSE))</f>
        <v>12. General advancement of knowledge: R&amp;D financed from General University Funds (GUF)</v>
      </c>
      <c r="C13" s="478">
        <f t="shared" si="1"/>
        <v>848.5</v>
      </c>
      <c r="D13" s="478">
        <f t="shared" si="1"/>
        <v>875.2</v>
      </c>
      <c r="E13" s="478">
        <f t="shared" si="1"/>
        <v>935.9</v>
      </c>
      <c r="F13" s="478">
        <f t="shared" si="1"/>
        <v>1054.3</v>
      </c>
      <c r="G13" s="478">
        <f t="shared" si="1"/>
        <v>1199</v>
      </c>
      <c r="H13" s="478">
        <f t="shared" si="1"/>
        <v>1296</v>
      </c>
      <c r="I13" s="478">
        <f t="shared" si="1"/>
        <v>1377.3</v>
      </c>
      <c r="J13" s="478">
        <f t="shared" si="1"/>
        <v>1502.4</v>
      </c>
      <c r="K13" s="478">
        <f t="shared" si="1"/>
        <v>1610.5</v>
      </c>
      <c r="L13" s="478">
        <f t="shared" si="1"/>
        <v>1675.4</v>
      </c>
      <c r="M13" s="478">
        <f t="shared" si="2"/>
        <v>1737.2</v>
      </c>
      <c r="N13" s="478">
        <f t="shared" si="2"/>
        <v>1788.28</v>
      </c>
      <c r="O13" s="478">
        <f t="shared" si="2"/>
        <v>1544.5</v>
      </c>
      <c r="P13" s="478">
        <f t="shared" si="2"/>
        <v>1601.5</v>
      </c>
      <c r="Q13" s="478">
        <f t="shared" si="2"/>
        <v>1671.5</v>
      </c>
      <c r="R13" s="478">
        <f t="shared" si="2"/>
        <v>1757.2</v>
      </c>
      <c r="S13" s="478">
        <f t="shared" si="2"/>
        <v>1332.96</v>
      </c>
      <c r="T13" s="478">
        <f t="shared" si="2"/>
        <v>1383.25</v>
      </c>
      <c r="U13" s="478">
        <f t="shared" si="2"/>
        <v>1400.4</v>
      </c>
      <c r="V13" s="478">
        <f t="shared" si="2"/>
        <v>1391.68</v>
      </c>
      <c r="W13" s="478">
        <f t="shared" si="3"/>
        <v>1408.43</v>
      </c>
      <c r="X13" s="478">
        <f t="shared" si="3"/>
        <v>1513.96</v>
      </c>
      <c r="Y13" s="478">
        <f t="shared" si="3"/>
        <v>1661.43</v>
      </c>
      <c r="Z13" s="478">
        <f t="shared" si="3"/>
        <v>1774.62</v>
      </c>
      <c r="AA13" s="478">
        <f t="shared" si="3"/>
        <v>1807.46</v>
      </c>
      <c r="AB13" s="478">
        <f t="shared" si="3"/>
        <v>1874.46</v>
      </c>
      <c r="AC13" s="478">
        <f t="shared" si="3"/>
        <v>1947.27</v>
      </c>
      <c r="AD13" s="478">
        <f t="shared" si="3"/>
        <v>2022.28</v>
      </c>
      <c r="AE13" s="478">
        <f t="shared" si="3"/>
        <v>1978.08</v>
      </c>
      <c r="AF13" s="478">
        <f t="shared" si="3"/>
        <v>2141.5500000000002</v>
      </c>
      <c r="AG13" s="478">
        <f t="shared" si="4"/>
        <v>2122.8200000000002</v>
      </c>
      <c r="AH13" s="478">
        <f t="shared" si="4"/>
        <v>2143.84</v>
      </c>
    </row>
    <row r="14" spans="1:49">
      <c r="A14" s="89">
        <v>1</v>
      </c>
      <c r="B14" s="121" t="str">
        <f>IF(VLOOKUP(A14,$A$18:$B$33,2,FALSE)=0,"No selection",VLOOKUP(A14,$A$18:$B$33,2,FALSE))</f>
        <v>No selection</v>
      </c>
      <c r="C14" s="478" t="e">
        <f t="shared" si="1"/>
        <v>#N/A</v>
      </c>
      <c r="D14" s="478" t="e">
        <f t="shared" si="1"/>
        <v>#N/A</v>
      </c>
      <c r="E14" s="478" t="e">
        <f t="shared" si="1"/>
        <v>#N/A</v>
      </c>
      <c r="F14" s="478" t="e">
        <f t="shared" si="1"/>
        <v>#N/A</v>
      </c>
      <c r="G14" s="478" t="e">
        <f t="shared" si="1"/>
        <v>#N/A</v>
      </c>
      <c r="H14" s="478" t="e">
        <f t="shared" si="1"/>
        <v>#N/A</v>
      </c>
      <c r="I14" s="478" t="e">
        <f t="shared" si="1"/>
        <v>#N/A</v>
      </c>
      <c r="J14" s="478" t="e">
        <f t="shared" si="1"/>
        <v>#N/A</v>
      </c>
      <c r="K14" s="478" t="e">
        <f t="shared" si="1"/>
        <v>#N/A</v>
      </c>
      <c r="L14" s="478" t="e">
        <f t="shared" si="1"/>
        <v>#N/A</v>
      </c>
      <c r="M14" s="478" t="e">
        <f t="shared" si="2"/>
        <v>#N/A</v>
      </c>
      <c r="N14" s="478" t="e">
        <f t="shared" si="2"/>
        <v>#N/A</v>
      </c>
      <c r="O14" s="478" t="e">
        <f t="shared" si="2"/>
        <v>#N/A</v>
      </c>
      <c r="P14" s="478" t="e">
        <f t="shared" si="2"/>
        <v>#N/A</v>
      </c>
      <c r="Q14" s="478" t="e">
        <f t="shared" si="2"/>
        <v>#N/A</v>
      </c>
      <c r="R14" s="478" t="e">
        <f t="shared" si="2"/>
        <v>#N/A</v>
      </c>
      <c r="S14" s="478" t="e">
        <f t="shared" si="2"/>
        <v>#N/A</v>
      </c>
      <c r="T14" s="478" t="e">
        <f t="shared" si="2"/>
        <v>#N/A</v>
      </c>
      <c r="U14" s="478" t="e">
        <f t="shared" si="2"/>
        <v>#N/A</v>
      </c>
      <c r="V14" s="478" t="e">
        <f t="shared" si="2"/>
        <v>#N/A</v>
      </c>
      <c r="W14" s="478" t="e">
        <f t="shared" si="3"/>
        <v>#N/A</v>
      </c>
      <c r="X14" s="478" t="e">
        <f t="shared" si="3"/>
        <v>#N/A</v>
      </c>
      <c r="Y14" s="478" t="e">
        <f t="shared" si="3"/>
        <v>#N/A</v>
      </c>
      <c r="Z14" s="478" t="e">
        <f t="shared" si="3"/>
        <v>#N/A</v>
      </c>
      <c r="AA14" s="478" t="e">
        <f t="shared" si="3"/>
        <v>#N/A</v>
      </c>
      <c r="AB14" s="478" t="e">
        <f t="shared" si="3"/>
        <v>#N/A</v>
      </c>
      <c r="AC14" s="478" t="e">
        <f t="shared" si="3"/>
        <v>#N/A</v>
      </c>
      <c r="AD14" s="478" t="e">
        <f t="shared" si="3"/>
        <v>#N/A</v>
      </c>
      <c r="AE14" s="478" t="e">
        <f t="shared" si="3"/>
        <v>#N/A</v>
      </c>
      <c r="AF14" s="478" t="e">
        <f t="shared" si="3"/>
        <v>#N/A</v>
      </c>
      <c r="AG14" s="478" t="e">
        <f t="shared" si="4"/>
        <v>#N/A</v>
      </c>
      <c r="AH14" s="478" t="e">
        <f t="shared" si="4"/>
        <v>#N/A</v>
      </c>
    </row>
    <row r="15" spans="1:49">
      <c r="A15" s="89">
        <v>1</v>
      </c>
      <c r="B15" s="121" t="str">
        <f>IF(VLOOKUP(A15,$A$18:$B$33,2,FALSE)=0,"No selection",VLOOKUP(A15,$A$18:$B$33,2,FALSE))</f>
        <v>No selection</v>
      </c>
      <c r="C15" s="478" t="e">
        <f t="shared" si="1"/>
        <v>#N/A</v>
      </c>
      <c r="D15" s="478" t="e">
        <f t="shared" si="1"/>
        <v>#N/A</v>
      </c>
      <c r="E15" s="478" t="e">
        <f t="shared" si="1"/>
        <v>#N/A</v>
      </c>
      <c r="F15" s="478" t="e">
        <f t="shared" si="1"/>
        <v>#N/A</v>
      </c>
      <c r="G15" s="478" t="e">
        <f t="shared" si="1"/>
        <v>#N/A</v>
      </c>
      <c r="H15" s="478" t="e">
        <f t="shared" si="1"/>
        <v>#N/A</v>
      </c>
      <c r="I15" s="478" t="e">
        <f t="shared" si="1"/>
        <v>#N/A</v>
      </c>
      <c r="J15" s="478" t="e">
        <f t="shared" si="1"/>
        <v>#N/A</v>
      </c>
      <c r="K15" s="478" t="e">
        <f t="shared" si="1"/>
        <v>#N/A</v>
      </c>
      <c r="L15" s="478" t="e">
        <f t="shared" si="1"/>
        <v>#N/A</v>
      </c>
      <c r="M15" s="478" t="e">
        <f t="shared" si="2"/>
        <v>#N/A</v>
      </c>
      <c r="N15" s="478" t="e">
        <f t="shared" si="2"/>
        <v>#N/A</v>
      </c>
      <c r="O15" s="478" t="e">
        <f t="shared" si="2"/>
        <v>#N/A</v>
      </c>
      <c r="P15" s="478" t="e">
        <f t="shared" si="2"/>
        <v>#N/A</v>
      </c>
      <c r="Q15" s="478" t="e">
        <f t="shared" si="2"/>
        <v>#N/A</v>
      </c>
      <c r="R15" s="478" t="e">
        <f t="shared" si="2"/>
        <v>#N/A</v>
      </c>
      <c r="S15" s="478" t="e">
        <f t="shared" si="2"/>
        <v>#N/A</v>
      </c>
      <c r="T15" s="478" t="e">
        <f t="shared" si="2"/>
        <v>#N/A</v>
      </c>
      <c r="U15" s="478" t="e">
        <f t="shared" si="2"/>
        <v>#N/A</v>
      </c>
      <c r="V15" s="478" t="e">
        <f t="shared" si="2"/>
        <v>#N/A</v>
      </c>
      <c r="W15" s="478" t="e">
        <f t="shared" si="3"/>
        <v>#N/A</v>
      </c>
      <c r="X15" s="478" t="e">
        <f t="shared" si="3"/>
        <v>#N/A</v>
      </c>
      <c r="Y15" s="478" t="e">
        <f t="shared" si="3"/>
        <v>#N/A</v>
      </c>
      <c r="Z15" s="478" t="e">
        <f t="shared" si="3"/>
        <v>#N/A</v>
      </c>
      <c r="AA15" s="478" t="e">
        <f t="shared" si="3"/>
        <v>#N/A</v>
      </c>
      <c r="AB15" s="478" t="e">
        <f t="shared" si="3"/>
        <v>#N/A</v>
      </c>
      <c r="AC15" s="478" t="e">
        <f t="shared" si="3"/>
        <v>#N/A</v>
      </c>
      <c r="AD15" s="478" t="e">
        <f t="shared" si="3"/>
        <v>#N/A</v>
      </c>
      <c r="AE15" s="478" t="e">
        <f t="shared" si="3"/>
        <v>#N/A</v>
      </c>
      <c r="AF15" s="478" t="e">
        <f t="shared" si="3"/>
        <v>#N/A</v>
      </c>
      <c r="AG15" s="478" t="e">
        <f t="shared" si="4"/>
        <v>#N/A</v>
      </c>
      <c r="AH15" s="478" t="e">
        <f t="shared" si="4"/>
        <v>#N/A</v>
      </c>
    </row>
    <row r="16" spans="1:49">
      <c r="A16" s="21"/>
      <c r="AG16" s="121"/>
    </row>
    <row r="17" spans="1:34" s="25" customFormat="1" ht="16.5">
      <c r="A17" s="90" t="s">
        <v>955</v>
      </c>
      <c r="B17" s="3" t="s">
        <v>30</v>
      </c>
      <c r="C17" s="24" t="s">
        <v>1</v>
      </c>
      <c r="D17" s="24" t="s">
        <v>2</v>
      </c>
      <c r="E17" s="24" t="s">
        <v>3</v>
      </c>
      <c r="F17" s="24" t="s">
        <v>4</v>
      </c>
      <c r="G17" s="24" t="s">
        <v>5</v>
      </c>
      <c r="H17" s="24" t="s">
        <v>6</v>
      </c>
      <c r="I17" s="24" t="s">
        <v>7</v>
      </c>
      <c r="J17" s="24" t="s">
        <v>8</v>
      </c>
      <c r="K17" s="24" t="s">
        <v>9</v>
      </c>
      <c r="L17" s="24" t="s">
        <v>10</v>
      </c>
      <c r="M17" s="24" t="s">
        <v>11</v>
      </c>
      <c r="N17" s="24" t="s">
        <v>12</v>
      </c>
      <c r="O17" s="24" t="s">
        <v>13</v>
      </c>
      <c r="P17" s="24" t="s">
        <v>14</v>
      </c>
      <c r="Q17" s="24" t="s">
        <v>15</v>
      </c>
      <c r="R17" s="24" t="s">
        <v>16</v>
      </c>
      <c r="S17" s="24" t="s">
        <v>17</v>
      </c>
      <c r="T17" s="24" t="s">
        <v>18</v>
      </c>
      <c r="U17" s="24" t="s">
        <v>19</v>
      </c>
      <c r="V17" s="24" t="s">
        <v>20</v>
      </c>
      <c r="W17" s="24" t="s">
        <v>21</v>
      </c>
      <c r="X17" s="24" t="s">
        <v>22</v>
      </c>
      <c r="Y17" s="24" t="s">
        <v>23</v>
      </c>
      <c r="Z17" s="24" t="s">
        <v>24</v>
      </c>
      <c r="AA17" s="24" t="s">
        <v>25</v>
      </c>
      <c r="AB17" s="24" t="s">
        <v>26</v>
      </c>
      <c r="AC17" s="24" t="s">
        <v>27</v>
      </c>
      <c r="AD17" s="24" t="s">
        <v>62</v>
      </c>
      <c r="AE17" s="24" t="s">
        <v>63</v>
      </c>
      <c r="AF17" s="3" t="s">
        <v>938</v>
      </c>
      <c r="AG17" s="3" t="s">
        <v>3968</v>
      </c>
      <c r="AH17" s="474" t="s">
        <v>3969</v>
      </c>
    </row>
    <row r="18" spans="1:34" s="21" customFormat="1" ht="16.5">
      <c r="A18" s="23">
        <v>1</v>
      </c>
      <c r="B18" s="19"/>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9"/>
      <c r="AG18" s="19"/>
      <c r="AH18" s="11"/>
    </row>
    <row r="19" spans="1:34">
      <c r="A19" s="23">
        <v>2</v>
      </c>
      <c r="B19" s="4" t="s">
        <v>31</v>
      </c>
      <c r="C19" s="479">
        <v>56.699999999999996</v>
      </c>
      <c r="D19" s="479">
        <v>67.600000000000009</v>
      </c>
      <c r="E19" s="479">
        <v>76.099999999999994</v>
      </c>
      <c r="F19" s="479">
        <v>80.599999999999994</v>
      </c>
      <c r="G19" s="479">
        <v>79.100000000000009</v>
      </c>
      <c r="H19" s="479">
        <v>72.8</v>
      </c>
      <c r="I19" s="479">
        <v>72.599999999999994</v>
      </c>
      <c r="J19" s="479">
        <v>73.7</v>
      </c>
      <c r="K19" s="479">
        <v>69.2</v>
      </c>
      <c r="L19" s="479">
        <v>72.7</v>
      </c>
      <c r="M19" s="479">
        <v>73.7</v>
      </c>
      <c r="N19" s="479">
        <v>91.1</v>
      </c>
      <c r="O19" s="479">
        <v>95.1</v>
      </c>
      <c r="P19" s="479">
        <v>103.589</v>
      </c>
      <c r="Q19" s="479">
        <v>96.5</v>
      </c>
      <c r="R19" s="479">
        <v>97.7</v>
      </c>
      <c r="S19" s="479">
        <v>107.02</v>
      </c>
      <c r="T19" s="479">
        <v>354.1811506583619</v>
      </c>
      <c r="U19" s="479">
        <v>379.60768932964334</v>
      </c>
      <c r="V19" s="479">
        <v>417.64801406342076</v>
      </c>
      <c r="W19" s="479">
        <v>447.99973853618451</v>
      </c>
      <c r="X19" s="479">
        <v>557.40807426045365</v>
      </c>
      <c r="Y19" s="479">
        <v>517.04130415291274</v>
      </c>
      <c r="Z19" s="479">
        <v>573.67869773463008</v>
      </c>
      <c r="AA19" s="479">
        <v>616.39545711370226</v>
      </c>
      <c r="AB19" s="479">
        <v>506.99257393331737</v>
      </c>
      <c r="AC19" s="479">
        <v>485.09627288317591</v>
      </c>
      <c r="AD19" s="479">
        <v>410.51765844325274</v>
      </c>
      <c r="AE19" s="479">
        <v>403.98674374573619</v>
      </c>
      <c r="AF19" s="479">
        <v>430.78860207213762</v>
      </c>
      <c r="AG19" s="479">
        <v>465.40063961672399</v>
      </c>
      <c r="AH19" s="479">
        <v>470.54479150153935</v>
      </c>
    </row>
    <row r="20" spans="1:34">
      <c r="A20" s="23">
        <v>3</v>
      </c>
      <c r="B20" s="4" t="s">
        <v>34</v>
      </c>
      <c r="C20" s="479">
        <v>7.3999999999999995</v>
      </c>
      <c r="D20" s="479">
        <v>13.3</v>
      </c>
      <c r="E20" s="479">
        <v>12.4</v>
      </c>
      <c r="F20" s="479">
        <v>16.975000000000001</v>
      </c>
      <c r="G20" s="479">
        <v>17.579000000000001</v>
      </c>
      <c r="H20" s="479">
        <v>16.527999999999999</v>
      </c>
      <c r="I20" s="479">
        <v>16.181000000000001</v>
      </c>
      <c r="J20" s="479">
        <v>15.9</v>
      </c>
      <c r="K20" s="479">
        <v>13</v>
      </c>
      <c r="L20" s="479">
        <v>11.999999999999998</v>
      </c>
      <c r="M20" s="479">
        <v>11.6</v>
      </c>
      <c r="N20" s="479">
        <v>23.8</v>
      </c>
      <c r="O20" s="479">
        <v>22.349999999999998</v>
      </c>
      <c r="P20" s="479">
        <v>36.800000000000004</v>
      </c>
      <c r="Q20" s="479">
        <v>34.4</v>
      </c>
      <c r="R20" s="479">
        <v>58.9</v>
      </c>
      <c r="S20" s="479">
        <v>39.699999999999996</v>
      </c>
      <c r="T20" s="479">
        <v>126.72396478674298</v>
      </c>
      <c r="U20" s="479">
        <v>164.3684799728149</v>
      </c>
      <c r="V20" s="479">
        <v>194.81911505215811</v>
      </c>
      <c r="W20" s="479">
        <v>210.77275682327061</v>
      </c>
      <c r="X20" s="479">
        <v>318.95078264112198</v>
      </c>
      <c r="Y20" s="479">
        <v>320.57045539141808</v>
      </c>
      <c r="Z20" s="479">
        <v>340.28463948036699</v>
      </c>
      <c r="AA20" s="479">
        <v>392.77742606321442</v>
      </c>
      <c r="AB20" s="479">
        <v>378.93225285682536</v>
      </c>
      <c r="AC20" s="479">
        <v>376.52955955135667</v>
      </c>
      <c r="AD20" s="479">
        <v>297.52668572357709</v>
      </c>
      <c r="AE20" s="479">
        <v>272.95687344131073</v>
      </c>
      <c r="AF20" s="479">
        <v>388.87896980607979</v>
      </c>
      <c r="AG20" s="479">
        <v>298.79864911481445</v>
      </c>
      <c r="AH20" s="479">
        <v>301.02265197741195</v>
      </c>
    </row>
    <row r="21" spans="1:34">
      <c r="A21" s="23">
        <v>4</v>
      </c>
      <c r="B21" s="4" t="s">
        <v>37</v>
      </c>
      <c r="C21" s="479">
        <v>7.9</v>
      </c>
      <c r="D21" s="479">
        <v>5.0999999999999996</v>
      </c>
      <c r="E21" s="479">
        <v>8.4</v>
      </c>
      <c r="F21" s="479">
        <v>8.6999999999999993</v>
      </c>
      <c r="G21" s="479">
        <v>8.5</v>
      </c>
      <c r="H21" s="479">
        <v>8.5</v>
      </c>
      <c r="I21" s="479">
        <v>12</v>
      </c>
      <c r="J21" s="479">
        <v>5.9</v>
      </c>
      <c r="K21" s="479">
        <v>5</v>
      </c>
      <c r="L21" s="479">
        <v>4</v>
      </c>
      <c r="M21" s="479">
        <v>5.0999999999999996</v>
      </c>
      <c r="N21" s="479">
        <v>3.7</v>
      </c>
      <c r="O21" s="479">
        <v>3.7</v>
      </c>
      <c r="P21" s="479">
        <v>3.8</v>
      </c>
      <c r="Q21" s="479">
        <v>3.9289999999999998</v>
      </c>
      <c r="R21" s="479">
        <v>11.332000000000001</v>
      </c>
      <c r="S21" s="479">
        <v>4.1120000000000001</v>
      </c>
      <c r="T21" s="479">
        <v>4.5940000000000003</v>
      </c>
      <c r="U21" s="479">
        <v>4.6989999999999998</v>
      </c>
      <c r="V21" s="479">
        <v>4.7930000000000001</v>
      </c>
      <c r="W21" s="479">
        <v>6.2160000000000002</v>
      </c>
      <c r="X21" s="479">
        <v>73.762</v>
      </c>
      <c r="Y21" s="479">
        <v>69.322000000000003</v>
      </c>
      <c r="Z21" s="479">
        <v>48.248999999999995</v>
      </c>
      <c r="AA21" s="479">
        <v>84.864999999999995</v>
      </c>
      <c r="AB21" s="479">
        <v>31.015000000000001</v>
      </c>
      <c r="AC21" s="479">
        <v>50.8</v>
      </c>
      <c r="AD21" s="479">
        <v>29.753</v>
      </c>
      <c r="AE21" s="479">
        <v>32.370436092402215</v>
      </c>
      <c r="AF21" s="479">
        <v>29.945777086434319</v>
      </c>
      <c r="AG21" s="479">
        <v>33.970589573921352</v>
      </c>
      <c r="AH21" s="479">
        <v>57.803922795553198</v>
      </c>
    </row>
    <row r="22" spans="1:34">
      <c r="A22" s="23">
        <v>5</v>
      </c>
      <c r="B22" s="4" t="s">
        <v>39</v>
      </c>
      <c r="C22" s="479">
        <v>2</v>
      </c>
      <c r="D22" s="479">
        <v>2</v>
      </c>
      <c r="E22" s="479">
        <v>2.2000000000000002</v>
      </c>
      <c r="F22" s="479">
        <v>2.2000000000000002</v>
      </c>
      <c r="G22" s="479">
        <v>2.2000000000000002</v>
      </c>
      <c r="H22" s="479">
        <v>2.2000000000000002</v>
      </c>
      <c r="I22" s="479">
        <v>2.2000000000000002</v>
      </c>
      <c r="J22" s="479">
        <v>2.2999999999999998</v>
      </c>
      <c r="K22" s="479">
        <v>2.1</v>
      </c>
      <c r="L22" s="479">
        <v>2.2000000000000002</v>
      </c>
      <c r="M22" s="479">
        <v>2.5999999999999996</v>
      </c>
      <c r="N22" s="479">
        <v>31.299999999999997</v>
      </c>
      <c r="O22" s="479">
        <v>18.7</v>
      </c>
      <c r="P22" s="479">
        <v>55.899999999999991</v>
      </c>
      <c r="Q22" s="479">
        <v>39.400000000000006</v>
      </c>
      <c r="R22" s="479">
        <v>29.6</v>
      </c>
      <c r="S22" s="479">
        <v>27.299999999999997</v>
      </c>
      <c r="T22" s="479">
        <v>138.71285780151379</v>
      </c>
      <c r="U22" s="479">
        <v>133.63555504676015</v>
      </c>
      <c r="V22" s="479">
        <v>134.37232336053165</v>
      </c>
      <c r="W22" s="479">
        <v>153.23631296009765</v>
      </c>
      <c r="X22" s="479">
        <v>192.08636511351639</v>
      </c>
      <c r="Y22" s="479">
        <v>323.8459626146859</v>
      </c>
      <c r="Z22" s="479">
        <v>506.18459922473471</v>
      </c>
      <c r="AA22" s="479">
        <v>453.90236270234561</v>
      </c>
      <c r="AB22" s="479">
        <v>472.94372928392477</v>
      </c>
      <c r="AC22" s="479">
        <v>469.89306748595914</v>
      </c>
      <c r="AD22" s="479">
        <v>349.20412552417281</v>
      </c>
      <c r="AE22" s="479">
        <v>310.53997445736559</v>
      </c>
      <c r="AF22" s="479">
        <v>290.50988925325021</v>
      </c>
      <c r="AG22" s="479">
        <v>250.99963142234915</v>
      </c>
      <c r="AH22" s="479">
        <v>268.34614498507273</v>
      </c>
    </row>
    <row r="23" spans="1:34">
      <c r="A23" s="23">
        <v>6</v>
      </c>
      <c r="B23" s="4" t="s">
        <v>41</v>
      </c>
      <c r="C23" s="479">
        <v>9.6</v>
      </c>
      <c r="D23" s="479">
        <v>11.2</v>
      </c>
      <c r="E23" s="479">
        <v>15.9</v>
      </c>
      <c r="F23" s="479">
        <v>11.8</v>
      </c>
      <c r="G23" s="479">
        <v>11.6</v>
      </c>
      <c r="H23" s="479">
        <v>11</v>
      </c>
      <c r="I23" s="479">
        <v>11.1</v>
      </c>
      <c r="J23" s="479">
        <v>11.8</v>
      </c>
      <c r="K23" s="479">
        <v>6.6</v>
      </c>
      <c r="L23" s="479">
        <v>20.6</v>
      </c>
      <c r="M23" s="479">
        <v>3.5</v>
      </c>
      <c r="N23" s="479">
        <v>2.7</v>
      </c>
      <c r="O23" s="479">
        <v>10</v>
      </c>
      <c r="P23" s="479">
        <v>11.4</v>
      </c>
      <c r="Q23" s="479">
        <v>11.1</v>
      </c>
      <c r="R23" s="479">
        <v>12.6</v>
      </c>
      <c r="S23" s="479">
        <v>5</v>
      </c>
      <c r="T23" s="479">
        <v>205.28218261989642</v>
      </c>
      <c r="U23" s="479">
        <v>230.43151479899421</v>
      </c>
      <c r="V23" s="479">
        <v>284.04245690115425</v>
      </c>
      <c r="W23" s="479">
        <v>453.59044629864206</v>
      </c>
      <c r="X23" s="479">
        <v>598.22998954475293</v>
      </c>
      <c r="Y23" s="479">
        <v>572.51190894479237</v>
      </c>
      <c r="Z23" s="479">
        <v>694.18112628685753</v>
      </c>
      <c r="AA23" s="479">
        <v>693.96705129790485</v>
      </c>
      <c r="AB23" s="479">
        <v>890.38834162607941</v>
      </c>
      <c r="AC23" s="479">
        <v>868.49464472024465</v>
      </c>
      <c r="AD23" s="479">
        <v>688.17628080705128</v>
      </c>
      <c r="AE23" s="479">
        <v>706.17535810274717</v>
      </c>
      <c r="AF23" s="479">
        <v>739.85775785645285</v>
      </c>
      <c r="AG23" s="479">
        <v>544.5463800245584</v>
      </c>
      <c r="AH23" s="479">
        <v>518.12679056144839</v>
      </c>
    </row>
    <row r="24" spans="1:34">
      <c r="A24" s="23">
        <v>7</v>
      </c>
      <c r="B24" s="4" t="s">
        <v>43</v>
      </c>
      <c r="C24" s="479">
        <v>86.399999999999991</v>
      </c>
      <c r="D24" s="479">
        <v>109</v>
      </c>
      <c r="E24" s="479">
        <v>125.80000000000001</v>
      </c>
      <c r="F24" s="479">
        <v>134.6</v>
      </c>
      <c r="G24" s="479">
        <v>195.70000000000002</v>
      </c>
      <c r="H24" s="479">
        <v>210.79999999999998</v>
      </c>
      <c r="I24" s="479">
        <v>251</v>
      </c>
      <c r="J24" s="479">
        <v>284.39999999999998</v>
      </c>
      <c r="K24" s="479">
        <v>293.39999999999998</v>
      </c>
      <c r="L24" s="479">
        <v>310.2</v>
      </c>
      <c r="M24" s="479">
        <v>375.6</v>
      </c>
      <c r="N24" s="479">
        <v>384.99999999999994</v>
      </c>
      <c r="O24" s="479">
        <v>419.23699999999997</v>
      </c>
      <c r="P24" s="479">
        <v>568.88800000000003</v>
      </c>
      <c r="Q24" s="479">
        <v>468.68821999999989</v>
      </c>
      <c r="R24" s="479">
        <v>524.84254544000009</v>
      </c>
      <c r="S24" s="479">
        <v>522.68099999999993</v>
      </c>
      <c r="T24" s="479">
        <v>1454.1067108974955</v>
      </c>
      <c r="U24" s="479">
        <v>1545.2549206029032</v>
      </c>
      <c r="V24" s="479">
        <v>1745.4153319988804</v>
      </c>
      <c r="W24" s="479">
        <v>1953.8925780921363</v>
      </c>
      <c r="X24" s="479">
        <v>2062.0801886289637</v>
      </c>
      <c r="Y24" s="479">
        <v>2039.3883062285381</v>
      </c>
      <c r="Z24" s="479">
        <v>2374.1472085742994</v>
      </c>
      <c r="AA24" s="479">
        <v>2089.3694595587081</v>
      </c>
      <c r="AB24" s="479">
        <v>1896.3157148401756</v>
      </c>
      <c r="AC24" s="479">
        <v>1809.4370154041926</v>
      </c>
      <c r="AD24" s="479">
        <v>1987.2756629663484</v>
      </c>
      <c r="AE24" s="479">
        <v>1928.3149150364595</v>
      </c>
      <c r="AF24" s="479">
        <v>1908.6419132430542</v>
      </c>
      <c r="AG24" s="479">
        <v>1592.6890114007745</v>
      </c>
      <c r="AH24" s="479">
        <v>1576.9482011107152</v>
      </c>
    </row>
    <row r="25" spans="1:34">
      <c r="A25" s="23">
        <v>8</v>
      </c>
      <c r="B25" s="4" t="s">
        <v>45</v>
      </c>
      <c r="C25" s="479">
        <v>98.90000000000002</v>
      </c>
      <c r="D25" s="479">
        <v>104.50000000000001</v>
      </c>
      <c r="E25" s="479">
        <v>118.1</v>
      </c>
      <c r="F25" s="479">
        <v>141.6</v>
      </c>
      <c r="G25" s="479">
        <v>147.20000000000002</v>
      </c>
      <c r="H25" s="479">
        <v>167.09999999999997</v>
      </c>
      <c r="I25" s="479">
        <v>152.6</v>
      </c>
      <c r="J25" s="479">
        <v>164.81300000000002</v>
      </c>
      <c r="K25" s="479">
        <v>167.9</v>
      </c>
      <c r="L25" s="479">
        <v>180.8</v>
      </c>
      <c r="M25" s="479">
        <v>195.71999999999997</v>
      </c>
      <c r="N25" s="479">
        <v>180.52799999999999</v>
      </c>
      <c r="O25" s="479">
        <v>192.828</v>
      </c>
      <c r="P25" s="479">
        <v>259.428</v>
      </c>
      <c r="Q25" s="479">
        <v>312.36537900000002</v>
      </c>
      <c r="R25" s="479">
        <v>430.52329400000002</v>
      </c>
      <c r="S25" s="479">
        <v>392.60699999999997</v>
      </c>
      <c r="T25" s="479">
        <v>840.77690198358107</v>
      </c>
      <c r="U25" s="479">
        <v>1145.8913024108572</v>
      </c>
      <c r="V25" s="479">
        <v>859.27172601769848</v>
      </c>
      <c r="W25" s="479">
        <v>1057.7895649564614</v>
      </c>
      <c r="X25" s="479">
        <v>1041.1890158156659</v>
      </c>
      <c r="Y25" s="479">
        <v>1249.8474630357125</v>
      </c>
      <c r="Z25" s="479">
        <v>1370.9324923964327</v>
      </c>
      <c r="AA25" s="479">
        <v>1199.6489984055938</v>
      </c>
      <c r="AB25" s="479">
        <v>1295.6648274426768</v>
      </c>
      <c r="AC25" s="479">
        <v>1300.523030930181</v>
      </c>
      <c r="AD25" s="479">
        <v>1150.6272957967394</v>
      </c>
      <c r="AE25" s="479">
        <v>1236.9867421591271</v>
      </c>
      <c r="AF25" s="479">
        <v>1364.5897230555395</v>
      </c>
      <c r="AG25" s="479">
        <v>1470.2004437122582</v>
      </c>
      <c r="AH25" s="479">
        <v>1661.62638529023</v>
      </c>
    </row>
    <row r="26" spans="1:34">
      <c r="A26" s="23">
        <v>9</v>
      </c>
      <c r="B26" s="4" t="s">
        <v>47</v>
      </c>
      <c r="C26" s="479">
        <v>67.400000000000006</v>
      </c>
      <c r="D26" s="479">
        <v>77.2</v>
      </c>
      <c r="E26" s="479">
        <v>74.199999999999989</v>
      </c>
      <c r="F26" s="479">
        <v>86.700000000000017</v>
      </c>
      <c r="G26" s="479">
        <v>102.89999999999999</v>
      </c>
      <c r="H26" s="479">
        <v>111.1</v>
      </c>
      <c r="I26" s="479">
        <v>125.6</v>
      </c>
      <c r="J26" s="479">
        <v>121.69999999999999</v>
      </c>
      <c r="K26" s="479">
        <v>122.2</v>
      </c>
      <c r="L26" s="479">
        <v>135.79999999999998</v>
      </c>
      <c r="M26" s="479">
        <v>145.30000000000001</v>
      </c>
      <c r="N26" s="479">
        <v>133.30000000000001</v>
      </c>
      <c r="O26" s="479">
        <v>177.17999999999998</v>
      </c>
      <c r="P26" s="479">
        <v>231.36999999999998</v>
      </c>
      <c r="Q26" s="479">
        <v>239.78399999999996</v>
      </c>
      <c r="R26" s="479">
        <v>261.215667</v>
      </c>
      <c r="S26" s="479">
        <v>260.018978</v>
      </c>
      <c r="T26" s="479">
        <v>416.38301424680992</v>
      </c>
      <c r="U26" s="479">
        <v>428.69684439221601</v>
      </c>
      <c r="V26" s="479">
        <v>447.36896948409935</v>
      </c>
      <c r="W26" s="479">
        <v>475.42579563802968</v>
      </c>
      <c r="X26" s="479">
        <v>494.12191227011874</v>
      </c>
      <c r="Y26" s="479">
        <v>497.27508423557737</v>
      </c>
      <c r="Z26" s="479">
        <v>537.10441510012788</v>
      </c>
      <c r="AA26" s="479">
        <v>546.88337506974585</v>
      </c>
      <c r="AB26" s="479">
        <v>614.55422170968393</v>
      </c>
      <c r="AC26" s="479">
        <v>664.25556234319356</v>
      </c>
      <c r="AD26" s="479">
        <v>683.51659015689188</v>
      </c>
      <c r="AE26" s="479">
        <v>699.53386882373707</v>
      </c>
      <c r="AF26" s="479">
        <v>743.17362707181974</v>
      </c>
      <c r="AG26" s="479">
        <v>780.65630229979013</v>
      </c>
      <c r="AH26" s="479">
        <v>779.77681783213404</v>
      </c>
    </row>
    <row r="27" spans="1:34">
      <c r="A27" s="23">
        <v>10</v>
      </c>
      <c r="B27" s="4" t="s">
        <v>49</v>
      </c>
      <c r="C27" s="479">
        <v>0</v>
      </c>
      <c r="D27" s="479">
        <v>0</v>
      </c>
      <c r="E27" s="479">
        <v>0</v>
      </c>
      <c r="F27" s="479">
        <v>0</v>
      </c>
      <c r="G27" s="479">
        <v>0</v>
      </c>
      <c r="H27" s="479">
        <v>0</v>
      </c>
      <c r="I27" s="479">
        <v>0</v>
      </c>
      <c r="J27" s="479">
        <v>0</v>
      </c>
      <c r="K27" s="479">
        <v>0</v>
      </c>
      <c r="L27" s="479">
        <v>0</v>
      </c>
      <c r="M27" s="479">
        <v>0</v>
      </c>
      <c r="N27" s="479">
        <v>0</v>
      </c>
      <c r="O27" s="479">
        <v>0</v>
      </c>
      <c r="P27" s="479">
        <v>0</v>
      </c>
      <c r="Q27" s="479">
        <v>0</v>
      </c>
      <c r="R27" s="479">
        <v>0</v>
      </c>
      <c r="S27" s="479">
        <v>0</v>
      </c>
      <c r="T27" s="479">
        <v>17.205234571325875</v>
      </c>
      <c r="U27" s="479">
        <v>17.648103831704958</v>
      </c>
      <c r="V27" s="479">
        <v>19.513791605316541</v>
      </c>
      <c r="W27" s="479">
        <v>23.440148080740222</v>
      </c>
      <c r="X27" s="479">
        <v>21.380075513403977</v>
      </c>
      <c r="Y27" s="479">
        <v>23.38452872821123</v>
      </c>
      <c r="Z27" s="479">
        <v>23.84247711055496</v>
      </c>
      <c r="AA27" s="479">
        <v>26.761621347582086</v>
      </c>
      <c r="AB27" s="479">
        <v>26.293921056697133</v>
      </c>
      <c r="AC27" s="479">
        <v>22.736672471432673</v>
      </c>
      <c r="AD27" s="479">
        <v>24.507628331775344</v>
      </c>
      <c r="AE27" s="479">
        <v>30.255033754311455</v>
      </c>
      <c r="AF27" s="479">
        <v>36.670803345672589</v>
      </c>
      <c r="AG27" s="479">
        <v>40.445799952589887</v>
      </c>
      <c r="AH27" s="479">
        <v>41.431905784663741</v>
      </c>
    </row>
    <row r="28" spans="1:34">
      <c r="A28" s="23">
        <v>11</v>
      </c>
      <c r="B28" s="4" t="s">
        <v>51</v>
      </c>
      <c r="C28" s="479">
        <v>0</v>
      </c>
      <c r="D28" s="479">
        <v>0</v>
      </c>
      <c r="E28" s="479">
        <v>0</v>
      </c>
      <c r="F28" s="479">
        <v>0</v>
      </c>
      <c r="G28" s="479">
        <v>0</v>
      </c>
      <c r="H28" s="479">
        <v>0</v>
      </c>
      <c r="I28" s="479">
        <v>0</v>
      </c>
      <c r="J28" s="479">
        <v>0</v>
      </c>
      <c r="K28" s="479">
        <v>0</v>
      </c>
      <c r="L28" s="479">
        <v>0</v>
      </c>
      <c r="M28" s="479">
        <v>0</v>
      </c>
      <c r="N28" s="479">
        <v>0</v>
      </c>
      <c r="O28" s="479">
        <v>0</v>
      </c>
      <c r="P28" s="479">
        <v>0</v>
      </c>
      <c r="Q28" s="479">
        <v>0</v>
      </c>
      <c r="R28" s="479">
        <v>0.1</v>
      </c>
      <c r="S28" s="479">
        <v>0</v>
      </c>
      <c r="T28" s="479">
        <v>90.738496001089104</v>
      </c>
      <c r="U28" s="479">
        <v>112.82565368110404</v>
      </c>
      <c r="V28" s="479">
        <v>133.50696428590413</v>
      </c>
      <c r="W28" s="479">
        <v>174.80494099186114</v>
      </c>
      <c r="X28" s="479">
        <v>189.4679172267125</v>
      </c>
      <c r="Y28" s="479">
        <v>98.807869880711536</v>
      </c>
      <c r="Z28" s="479">
        <v>126.54108741110508</v>
      </c>
      <c r="AA28" s="479">
        <v>122.91719568807957</v>
      </c>
      <c r="AB28" s="479">
        <v>113.84035058783563</v>
      </c>
      <c r="AC28" s="479">
        <v>114.40395606150237</v>
      </c>
      <c r="AD28" s="479">
        <v>34.277425828113934</v>
      </c>
      <c r="AE28" s="479">
        <v>39.91081796769565</v>
      </c>
      <c r="AF28" s="479">
        <v>36.235208517112483</v>
      </c>
      <c r="AG28" s="479">
        <v>34.234613955765255</v>
      </c>
      <c r="AH28" s="479">
        <v>34.816024302001949</v>
      </c>
    </row>
    <row r="29" spans="1:34">
      <c r="A29" s="23">
        <v>12</v>
      </c>
      <c r="B29" s="4" t="s">
        <v>53</v>
      </c>
      <c r="C29" s="479">
        <v>0</v>
      </c>
      <c r="D29" s="479">
        <v>0</v>
      </c>
      <c r="E29" s="479">
        <v>0</v>
      </c>
      <c r="F29" s="479">
        <v>0</v>
      </c>
      <c r="G29" s="479">
        <v>0</v>
      </c>
      <c r="H29" s="479">
        <v>0</v>
      </c>
      <c r="I29" s="479">
        <v>0</v>
      </c>
      <c r="J29" s="479">
        <v>0</v>
      </c>
      <c r="K29" s="479">
        <v>0</v>
      </c>
      <c r="L29" s="479">
        <v>0</v>
      </c>
      <c r="M29" s="479">
        <v>0</v>
      </c>
      <c r="N29" s="479">
        <v>0</v>
      </c>
      <c r="O29" s="479">
        <v>0</v>
      </c>
      <c r="P29" s="479">
        <v>0</v>
      </c>
      <c r="Q29" s="479">
        <v>5.9130000000000003</v>
      </c>
      <c r="R29" s="479">
        <v>3.9763999999999999</v>
      </c>
      <c r="S29" s="479">
        <v>3.8140000000000001</v>
      </c>
      <c r="T29" s="479">
        <v>148.57022123641374</v>
      </c>
      <c r="U29" s="479">
        <v>155.13353356248916</v>
      </c>
      <c r="V29" s="479">
        <v>199.72073274581319</v>
      </c>
      <c r="W29" s="479">
        <v>267.66641926675334</v>
      </c>
      <c r="X29" s="479">
        <v>306.52115128902346</v>
      </c>
      <c r="Y29" s="479">
        <v>468.39679277425364</v>
      </c>
      <c r="Z29" s="479">
        <v>600.46196393580078</v>
      </c>
      <c r="AA29" s="479">
        <v>689.15562622364655</v>
      </c>
      <c r="AB29" s="479">
        <v>658.71572222673217</v>
      </c>
      <c r="AC29" s="479">
        <v>643.10799055277084</v>
      </c>
      <c r="AD29" s="479">
        <v>779.30404049309323</v>
      </c>
      <c r="AE29" s="479">
        <v>705.7384385098735</v>
      </c>
      <c r="AF29" s="479">
        <v>702.81231070359058</v>
      </c>
      <c r="AG29" s="479">
        <v>568.94585374896565</v>
      </c>
      <c r="AH29" s="479">
        <v>553.38806309515701</v>
      </c>
    </row>
    <row r="30" spans="1:34">
      <c r="A30" s="23">
        <v>13</v>
      </c>
      <c r="B30" s="4" t="s">
        <v>55</v>
      </c>
      <c r="C30" s="479">
        <v>848.50000000000011</v>
      </c>
      <c r="D30" s="479">
        <v>875.19999999999993</v>
      </c>
      <c r="E30" s="479">
        <v>935.90000000000009</v>
      </c>
      <c r="F30" s="479">
        <v>1054.3</v>
      </c>
      <c r="G30" s="479">
        <v>1199</v>
      </c>
      <c r="H30" s="479">
        <v>1296</v>
      </c>
      <c r="I30" s="479">
        <v>1377.3</v>
      </c>
      <c r="J30" s="479">
        <v>1502.4</v>
      </c>
      <c r="K30" s="479">
        <v>1610.5</v>
      </c>
      <c r="L30" s="479">
        <v>1675.4</v>
      </c>
      <c r="M30" s="479">
        <v>1737.2</v>
      </c>
      <c r="N30" s="479">
        <v>1788.2750000000001</v>
      </c>
      <c r="O30" s="479">
        <v>1544.5</v>
      </c>
      <c r="P30" s="479">
        <v>1601.5</v>
      </c>
      <c r="Q30" s="479">
        <v>1671.5</v>
      </c>
      <c r="R30" s="479">
        <v>1757.1999999999998</v>
      </c>
      <c r="S30" s="479">
        <v>1332.9570000000001</v>
      </c>
      <c r="T30" s="479">
        <v>1383.2499999999998</v>
      </c>
      <c r="U30" s="479">
        <v>1400.3990000000001</v>
      </c>
      <c r="V30" s="479">
        <v>1391.6779999999999</v>
      </c>
      <c r="W30" s="479">
        <v>1408.4280000000001</v>
      </c>
      <c r="X30" s="479">
        <v>1513.962</v>
      </c>
      <c r="Y30" s="479">
        <v>1661.4330000000002</v>
      </c>
      <c r="Z30" s="479">
        <v>1774.6150000000002</v>
      </c>
      <c r="AA30" s="479">
        <v>1807.4639999999999</v>
      </c>
      <c r="AB30" s="479">
        <v>1874.4600000000003</v>
      </c>
      <c r="AC30" s="479">
        <v>1947.2684999999999</v>
      </c>
      <c r="AD30" s="479">
        <v>2022.2830000000001</v>
      </c>
      <c r="AE30" s="479">
        <v>1978.077</v>
      </c>
      <c r="AF30" s="479">
        <v>2141.5515</v>
      </c>
      <c r="AG30" s="479">
        <v>2122.8220000000001</v>
      </c>
      <c r="AH30" s="479">
        <v>2143.8429999999998</v>
      </c>
    </row>
    <row r="31" spans="1:34">
      <c r="A31" s="23">
        <v>14</v>
      </c>
      <c r="B31" s="4" t="s">
        <v>57</v>
      </c>
      <c r="C31" s="479">
        <v>0</v>
      </c>
      <c r="D31" s="479">
        <v>0</v>
      </c>
      <c r="E31" s="479">
        <v>0</v>
      </c>
      <c r="F31" s="479">
        <v>0</v>
      </c>
      <c r="G31" s="479">
        <v>0</v>
      </c>
      <c r="H31" s="479">
        <v>0</v>
      </c>
      <c r="I31" s="479">
        <v>0</v>
      </c>
      <c r="J31" s="479">
        <v>0</v>
      </c>
      <c r="K31" s="479">
        <v>0</v>
      </c>
      <c r="L31" s="479">
        <v>0</v>
      </c>
      <c r="M31" s="479">
        <v>0</v>
      </c>
      <c r="N31" s="479">
        <v>0</v>
      </c>
      <c r="O31" s="479">
        <v>0</v>
      </c>
      <c r="P31" s="479">
        <v>0</v>
      </c>
      <c r="Q31" s="479">
        <v>0</v>
      </c>
      <c r="R31" s="479">
        <v>0</v>
      </c>
      <c r="S31" s="479">
        <v>0</v>
      </c>
      <c r="T31" s="479">
        <v>483.34861577721983</v>
      </c>
      <c r="U31" s="479">
        <v>393.21769417242808</v>
      </c>
      <c r="V31" s="479">
        <v>376.29370073838402</v>
      </c>
      <c r="W31" s="479">
        <v>400.39054648805632</v>
      </c>
      <c r="X31" s="479">
        <v>454.44046178405915</v>
      </c>
      <c r="Y31" s="479">
        <v>537.7670816134995</v>
      </c>
      <c r="Z31" s="479">
        <v>570.20180980043551</v>
      </c>
      <c r="AA31" s="479">
        <v>569.03764744061527</v>
      </c>
      <c r="AB31" s="479">
        <v>607.26030866727865</v>
      </c>
      <c r="AC31" s="479">
        <v>587.90998858905709</v>
      </c>
      <c r="AD31" s="479">
        <v>603.7577551824196</v>
      </c>
      <c r="AE31" s="479">
        <v>652.99935790991253</v>
      </c>
      <c r="AF31" s="479">
        <v>920.55643385405119</v>
      </c>
      <c r="AG31" s="479">
        <v>679.02858282881402</v>
      </c>
      <c r="AH31" s="479">
        <v>712.17809269109011</v>
      </c>
    </row>
    <row r="32" spans="1:34">
      <c r="A32" s="23">
        <v>15</v>
      </c>
      <c r="B32" s="4" t="s">
        <v>59</v>
      </c>
      <c r="C32" s="479">
        <v>219</v>
      </c>
      <c r="D32" s="479">
        <v>235</v>
      </c>
      <c r="E32" s="479">
        <v>237.1</v>
      </c>
      <c r="F32" s="479">
        <v>242.4</v>
      </c>
      <c r="G32" s="479">
        <v>241.5</v>
      </c>
      <c r="H32" s="479">
        <v>268.5</v>
      </c>
      <c r="I32" s="479">
        <v>247.4</v>
      </c>
      <c r="J32" s="479">
        <v>267.60000000000002</v>
      </c>
      <c r="K32" s="479">
        <v>254.9</v>
      </c>
      <c r="L32" s="479">
        <v>212.1</v>
      </c>
      <c r="M32" s="479">
        <v>221.3</v>
      </c>
      <c r="N32" s="479">
        <v>237.6</v>
      </c>
      <c r="O32" s="479">
        <v>261</v>
      </c>
      <c r="P32" s="479">
        <v>275</v>
      </c>
      <c r="Q32" s="479">
        <v>283.39999999999998</v>
      </c>
      <c r="R32" s="479">
        <v>293.89999999999998</v>
      </c>
      <c r="S32" s="479">
        <v>315.39999999999998</v>
      </c>
      <c r="T32" s="479">
        <v>389.4288947195501</v>
      </c>
      <c r="U32" s="479">
        <v>449.99798894808475</v>
      </c>
      <c r="V32" s="479">
        <v>458.53630994663871</v>
      </c>
      <c r="W32" s="479">
        <v>459.56717041776687</v>
      </c>
      <c r="X32" s="479">
        <v>494.31818466220733</v>
      </c>
      <c r="Y32" s="479">
        <v>490.63354139968749</v>
      </c>
      <c r="Z32" s="479">
        <v>531.70634094465481</v>
      </c>
      <c r="AA32" s="479">
        <v>498.54969611849219</v>
      </c>
      <c r="AB32" s="479">
        <v>483.76004413121314</v>
      </c>
      <c r="AC32" s="479">
        <v>495.0531387814533</v>
      </c>
      <c r="AD32" s="479">
        <v>555.16880752656425</v>
      </c>
      <c r="AE32" s="479">
        <v>504.70381037267572</v>
      </c>
      <c r="AF32" s="479">
        <v>551.56186652129793</v>
      </c>
      <c r="AG32" s="479">
        <v>513.50589020402356</v>
      </c>
      <c r="AH32" s="479">
        <v>515.97248574957848</v>
      </c>
    </row>
    <row r="33" spans="1:44">
      <c r="A33" s="23">
        <v>16</v>
      </c>
      <c r="B33" s="4" t="s">
        <v>61</v>
      </c>
      <c r="C33" s="5">
        <v>0</v>
      </c>
      <c r="D33" s="110">
        <v>0</v>
      </c>
      <c r="E33" s="110">
        <v>0</v>
      </c>
      <c r="F33" s="110">
        <v>0</v>
      </c>
      <c r="G33" s="110">
        <v>0</v>
      </c>
      <c r="H33" s="110">
        <v>0</v>
      </c>
      <c r="I33" s="110">
        <v>0</v>
      </c>
      <c r="J33" s="110">
        <v>0</v>
      </c>
      <c r="K33" s="110">
        <v>0</v>
      </c>
      <c r="L33" s="110">
        <v>0</v>
      </c>
      <c r="M33" s="110">
        <v>0</v>
      </c>
      <c r="N33" s="110">
        <v>0</v>
      </c>
      <c r="O33" s="110">
        <v>0</v>
      </c>
      <c r="P33" s="110">
        <v>0</v>
      </c>
      <c r="Q33" s="110">
        <v>0</v>
      </c>
      <c r="R33" s="110">
        <v>0</v>
      </c>
      <c r="S33" s="110">
        <v>0</v>
      </c>
      <c r="T33" s="110">
        <v>0</v>
      </c>
      <c r="U33" s="110">
        <v>0</v>
      </c>
      <c r="V33" s="110">
        <v>0</v>
      </c>
      <c r="W33" s="110">
        <v>0</v>
      </c>
      <c r="X33" s="110">
        <v>0</v>
      </c>
      <c r="Y33" s="110">
        <v>0</v>
      </c>
      <c r="Z33" s="110">
        <v>0</v>
      </c>
      <c r="AA33" s="110">
        <v>0</v>
      </c>
      <c r="AB33" s="110">
        <v>0</v>
      </c>
      <c r="AC33" s="110">
        <v>0</v>
      </c>
      <c r="AD33" s="110">
        <v>0</v>
      </c>
      <c r="AE33" s="110">
        <v>0</v>
      </c>
      <c r="AF33" s="110">
        <v>0</v>
      </c>
      <c r="AG33" s="110">
        <v>0</v>
      </c>
      <c r="AH33" s="110">
        <v>0</v>
      </c>
    </row>
    <row r="34" spans="1:44">
      <c r="A34" s="30"/>
      <c r="B34" s="4"/>
      <c r="C34"/>
      <c r="D34"/>
      <c r="E34"/>
      <c r="F34"/>
      <c r="G34"/>
      <c r="H34"/>
      <c r="I34"/>
      <c r="J34"/>
      <c r="K34"/>
      <c r="L34"/>
      <c r="M34"/>
      <c r="N34"/>
      <c r="O34"/>
      <c r="P34"/>
      <c r="Q34"/>
      <c r="R34"/>
      <c r="S34"/>
      <c r="T34"/>
      <c r="U34"/>
      <c r="V34"/>
      <c r="W34"/>
      <c r="X34"/>
      <c r="Y34"/>
      <c r="Z34"/>
      <c r="AA34"/>
      <c r="AB34"/>
      <c r="AC34"/>
      <c r="AD34"/>
      <c r="AE34"/>
      <c r="AF34"/>
      <c r="AG34"/>
      <c r="AH34"/>
    </row>
    <row r="35" spans="1:44" ht="25.5">
      <c r="A35" s="88" t="s">
        <v>956</v>
      </c>
      <c r="B35" s="131" t="s">
        <v>102</v>
      </c>
      <c r="C35" s="3" t="s">
        <v>64</v>
      </c>
      <c r="D35" s="3" t="s">
        <v>65</v>
      </c>
      <c r="E35" s="3" t="s">
        <v>66</v>
      </c>
      <c r="F35" s="3" t="s">
        <v>67</v>
      </c>
      <c r="G35" s="3" t="s">
        <v>68</v>
      </c>
      <c r="H35" s="3" t="s">
        <v>69</v>
      </c>
      <c r="I35" s="3" t="s">
        <v>70</v>
      </c>
      <c r="J35" s="3" t="s">
        <v>71</v>
      </c>
      <c r="K35" s="3" t="s">
        <v>72</v>
      </c>
      <c r="L35" s="3" t="s">
        <v>73</v>
      </c>
      <c r="M35" s="3" t="s">
        <v>1</v>
      </c>
      <c r="N35" s="3" t="s">
        <v>2</v>
      </c>
      <c r="O35" s="3" t="s">
        <v>3</v>
      </c>
      <c r="P35" s="3" t="s">
        <v>4</v>
      </c>
      <c r="Q35" s="3" t="s">
        <v>5</v>
      </c>
      <c r="R35" s="3" t="s">
        <v>6</v>
      </c>
      <c r="S35" s="3" t="s">
        <v>7</v>
      </c>
      <c r="T35" s="3" t="s">
        <v>8</v>
      </c>
      <c r="U35" s="3" t="s">
        <v>9</v>
      </c>
      <c r="V35" s="3" t="s">
        <v>10</v>
      </c>
      <c r="W35" s="3" t="s">
        <v>11</v>
      </c>
      <c r="X35" s="3" t="s">
        <v>12</v>
      </c>
      <c r="Y35" s="3" t="s">
        <v>13</v>
      </c>
      <c r="Z35" s="3" t="s">
        <v>14</v>
      </c>
      <c r="AA35" s="3" t="s">
        <v>15</v>
      </c>
      <c r="AB35" s="3" t="s">
        <v>16</v>
      </c>
      <c r="AC35" s="3" t="s">
        <v>17</v>
      </c>
      <c r="AD35" s="3" t="s">
        <v>18</v>
      </c>
      <c r="AE35" s="3" t="s">
        <v>19</v>
      </c>
      <c r="AF35" s="3" t="s">
        <v>20</v>
      </c>
      <c r="AG35" s="3" t="s">
        <v>21</v>
      </c>
      <c r="AH35" s="3" t="s">
        <v>22</v>
      </c>
      <c r="AI35" s="3" t="s">
        <v>23</v>
      </c>
      <c r="AJ35" s="3" t="s">
        <v>24</v>
      </c>
      <c r="AK35" s="3" t="s">
        <v>25</v>
      </c>
      <c r="AL35" s="3" t="s">
        <v>26</v>
      </c>
      <c r="AM35" s="3" t="s">
        <v>27</v>
      </c>
      <c r="AN35" s="3" t="s">
        <v>62</v>
      </c>
      <c r="AO35" s="3" t="s">
        <v>63</v>
      </c>
      <c r="AP35" s="3" t="s">
        <v>938</v>
      </c>
      <c r="AQ35" s="3" t="s">
        <v>3968</v>
      </c>
      <c r="AR35" s="474" t="s">
        <v>3969</v>
      </c>
    </row>
    <row r="36" spans="1:44">
      <c r="A36" s="89">
        <v>2</v>
      </c>
      <c r="B36" s="121" t="str">
        <f>IF(VLOOKUP(A36,$A$43:$B$67,2,FALSE)=0,"No selection",VLOOKUP(A36,$A$43:$B$67,2,FALSE))</f>
        <v>Total Australian Government R&amp;D investment</v>
      </c>
      <c r="C36" s="477">
        <f t="shared" ref="C36:L40" si="5">IF(VLOOKUP($A36,$A$43:$AR$67,2,FALSE)=0,NA(),ROUND((VLOOKUP($A36,$A$43:$AR$67,C$7,FALSE)/C$4),2))</f>
        <v>689.2</v>
      </c>
      <c r="D36" s="477">
        <f t="shared" si="5"/>
        <v>778.1</v>
      </c>
      <c r="E36" s="477">
        <f t="shared" si="5"/>
        <v>894.6</v>
      </c>
      <c r="F36" s="477">
        <f t="shared" si="5"/>
        <v>1011.5</v>
      </c>
      <c r="G36" s="477">
        <f t="shared" si="5"/>
        <v>1162.7</v>
      </c>
      <c r="H36" s="477">
        <f t="shared" si="5"/>
        <v>1252.3</v>
      </c>
      <c r="I36" s="477">
        <f t="shared" si="5"/>
        <v>1432.3</v>
      </c>
      <c r="J36" s="477">
        <f t="shared" si="5"/>
        <v>1716.1</v>
      </c>
      <c r="K36" s="477">
        <f t="shared" si="5"/>
        <v>1869</v>
      </c>
      <c r="L36" s="477">
        <f t="shared" si="5"/>
        <v>1936</v>
      </c>
      <c r="M36" s="477">
        <f t="shared" ref="M36:V40" si="6">IF(VLOOKUP($A36,$A$43:$AR$67,2,FALSE)=0,NA(),ROUND((VLOOKUP($A36,$A$43:$AR$67,M$7,FALSE)/M$4),2))</f>
        <v>2065.6</v>
      </c>
      <c r="N36" s="477">
        <f t="shared" si="6"/>
        <v>2273.5</v>
      </c>
      <c r="O36" s="477">
        <f t="shared" si="6"/>
        <v>2487.1999999999998</v>
      </c>
      <c r="P36" s="477">
        <f t="shared" si="6"/>
        <v>2803.98</v>
      </c>
      <c r="Q36" s="477">
        <f t="shared" si="6"/>
        <v>3117.08</v>
      </c>
      <c r="R36" s="477">
        <f t="shared" si="6"/>
        <v>3456.63</v>
      </c>
      <c r="S36" s="477">
        <f t="shared" si="6"/>
        <v>3562.38</v>
      </c>
      <c r="T36" s="477">
        <f t="shared" si="6"/>
        <v>3839.01</v>
      </c>
      <c r="U36" s="477">
        <f t="shared" si="6"/>
        <v>3717.5</v>
      </c>
      <c r="V36" s="477">
        <f t="shared" si="6"/>
        <v>3689.1</v>
      </c>
      <c r="W36" s="477">
        <f t="shared" ref="W36:AF40" si="7">IF(VLOOKUP($A36,$A$43:$AR$67,2,FALSE)=0,NA(),ROUND((VLOOKUP($A36,$A$43:$AR$67,W$7,FALSE)/W$4),2))</f>
        <v>3765.82</v>
      </c>
      <c r="X36" s="477">
        <f t="shared" si="7"/>
        <v>3995.53</v>
      </c>
      <c r="Y36" s="477">
        <f t="shared" si="7"/>
        <v>4163.05</v>
      </c>
      <c r="Z36" s="477">
        <f t="shared" si="7"/>
        <v>4580.7299999999996</v>
      </c>
      <c r="AA36" s="477">
        <f t="shared" si="7"/>
        <v>4919.71</v>
      </c>
      <c r="AB36" s="477">
        <f t="shared" si="7"/>
        <v>5585.87</v>
      </c>
      <c r="AC36" s="477">
        <f t="shared" si="7"/>
        <v>5162.1400000000003</v>
      </c>
      <c r="AD36" s="477">
        <f t="shared" si="7"/>
        <v>6053.3</v>
      </c>
      <c r="AE36" s="477">
        <f t="shared" si="7"/>
        <v>6561.81</v>
      </c>
      <c r="AF36" s="477">
        <f t="shared" si="7"/>
        <v>6666.98</v>
      </c>
      <c r="AG36" s="477">
        <f t="shared" ref="AG36:AR40" si="8">IF(VLOOKUP($A36,$A$43:$AR$67,2,FALSE)=0,NA(),ROUND((VLOOKUP($A36,$A$43:$AR$67,AG$7,FALSE)/AG$4),2))</f>
        <v>7493.22</v>
      </c>
      <c r="AH36" s="477">
        <f t="shared" si="8"/>
        <v>8317.9</v>
      </c>
      <c r="AI36" s="477">
        <f t="shared" si="8"/>
        <v>8870.24</v>
      </c>
      <c r="AJ36" s="477">
        <f t="shared" si="8"/>
        <v>10072.129999999999</v>
      </c>
      <c r="AK36" s="477">
        <f t="shared" si="8"/>
        <v>9791.69</v>
      </c>
      <c r="AL36" s="477">
        <f t="shared" si="8"/>
        <v>9851.14</v>
      </c>
      <c r="AM36" s="477">
        <f t="shared" si="8"/>
        <v>9835.48</v>
      </c>
      <c r="AN36" s="477">
        <f t="shared" si="8"/>
        <v>9615.8799999999992</v>
      </c>
      <c r="AO36" s="477">
        <f t="shared" si="8"/>
        <v>9501.82</v>
      </c>
      <c r="AP36" s="477">
        <f t="shared" si="8"/>
        <v>10285.780000000001</v>
      </c>
      <c r="AQ36" s="477">
        <f t="shared" si="8"/>
        <v>9396.25</v>
      </c>
      <c r="AR36" s="477">
        <f t="shared" si="8"/>
        <v>9635.82</v>
      </c>
    </row>
    <row r="37" spans="1:44">
      <c r="A37" s="89">
        <v>3</v>
      </c>
      <c r="B37" s="11" t="str">
        <f>IF(VLOOKUP(A37,$A$43:$B$67,2,FALSE)=0,"No selection",VLOOKUP(A37,$A$43:$B$67,2,FALSE))</f>
        <v>Australian Government research activities</v>
      </c>
      <c r="C37" s="477">
        <f t="shared" si="5"/>
        <v>321.10000000000002</v>
      </c>
      <c r="D37" s="477">
        <f t="shared" si="5"/>
        <v>373</v>
      </c>
      <c r="E37" s="477">
        <f t="shared" si="5"/>
        <v>430.9</v>
      </c>
      <c r="F37" s="477">
        <f t="shared" si="5"/>
        <v>515.79999999999995</v>
      </c>
      <c r="G37" s="477">
        <f t="shared" si="5"/>
        <v>582.20000000000005</v>
      </c>
      <c r="H37" s="477">
        <f t="shared" si="5"/>
        <v>599.70000000000005</v>
      </c>
      <c r="I37" s="477">
        <f t="shared" si="5"/>
        <v>625.70000000000005</v>
      </c>
      <c r="J37" s="477">
        <f t="shared" si="5"/>
        <v>671.8</v>
      </c>
      <c r="K37" s="477">
        <f t="shared" si="5"/>
        <v>733.2</v>
      </c>
      <c r="L37" s="477">
        <f t="shared" si="5"/>
        <v>729.3</v>
      </c>
      <c r="M37" s="477">
        <f t="shared" si="6"/>
        <v>758.4</v>
      </c>
      <c r="N37" s="477">
        <f t="shared" si="6"/>
        <v>815.7</v>
      </c>
      <c r="O37" s="477">
        <f t="shared" si="6"/>
        <v>869.7</v>
      </c>
      <c r="P37" s="477">
        <f t="shared" si="6"/>
        <v>918.28</v>
      </c>
      <c r="Q37" s="477">
        <f t="shared" si="6"/>
        <v>940.08</v>
      </c>
      <c r="R37" s="477">
        <f t="shared" si="6"/>
        <v>971.83</v>
      </c>
      <c r="S37" s="477">
        <f t="shared" si="6"/>
        <v>937.28</v>
      </c>
      <c r="T37" s="477">
        <f t="shared" si="6"/>
        <v>922.3</v>
      </c>
      <c r="U37" s="477">
        <f t="shared" si="6"/>
        <v>980.1</v>
      </c>
      <c r="V37" s="477">
        <f t="shared" si="6"/>
        <v>936.2</v>
      </c>
      <c r="W37" s="477">
        <f t="shared" si="7"/>
        <v>940.9</v>
      </c>
      <c r="X37" s="477">
        <f t="shared" si="7"/>
        <v>1013.83</v>
      </c>
      <c r="Y37" s="477">
        <f t="shared" si="7"/>
        <v>1141.1500000000001</v>
      </c>
      <c r="Z37" s="477">
        <f t="shared" si="7"/>
        <v>1216.07</v>
      </c>
      <c r="AA37" s="477">
        <f t="shared" si="7"/>
        <v>1270.5899999999999</v>
      </c>
      <c r="AB37" s="477">
        <f t="shared" si="7"/>
        <v>1436.43</v>
      </c>
      <c r="AC37" s="477">
        <f t="shared" si="7"/>
        <v>1384</v>
      </c>
      <c r="AD37" s="477">
        <f t="shared" si="7"/>
        <v>1425.35</v>
      </c>
      <c r="AE37" s="477">
        <f t="shared" si="7"/>
        <v>1508.46</v>
      </c>
      <c r="AF37" s="477">
        <f t="shared" si="7"/>
        <v>1639.35</v>
      </c>
      <c r="AG37" s="477">
        <f t="shared" si="8"/>
        <v>1618.64</v>
      </c>
      <c r="AH37" s="477">
        <f t="shared" si="8"/>
        <v>1710.44</v>
      </c>
      <c r="AI37" s="477">
        <f t="shared" si="8"/>
        <v>1747.26</v>
      </c>
      <c r="AJ37" s="477">
        <f t="shared" si="8"/>
        <v>1776.19</v>
      </c>
      <c r="AK37" s="477">
        <f t="shared" si="8"/>
        <v>1838.35</v>
      </c>
      <c r="AL37" s="477">
        <f t="shared" si="8"/>
        <v>1874.54</v>
      </c>
      <c r="AM37" s="477">
        <f t="shared" si="8"/>
        <v>1890.29</v>
      </c>
      <c r="AN37" s="477">
        <f t="shared" si="8"/>
        <v>1878.55</v>
      </c>
      <c r="AO37" s="477">
        <f t="shared" si="8"/>
        <v>1926.87</v>
      </c>
      <c r="AP37" s="477">
        <f t="shared" si="8"/>
        <v>2001.26</v>
      </c>
      <c r="AQ37" s="477">
        <f t="shared" si="8"/>
        <v>2072.58</v>
      </c>
      <c r="AR37" s="477">
        <f t="shared" si="8"/>
        <v>2097.2800000000002</v>
      </c>
    </row>
    <row r="38" spans="1:44">
      <c r="A38" s="89">
        <v>4</v>
      </c>
      <c r="B38" s="11" t="str">
        <f>IF(VLOOKUP(A38,$A$43:$B$67,2,FALSE)=0,"No selection",VLOOKUP(A38,$A$43:$B$67,2,FALSE))</f>
        <v>Business Enterprise sector</v>
      </c>
      <c r="C38" s="477">
        <f t="shared" si="5"/>
        <v>25.9</v>
      </c>
      <c r="D38" s="477">
        <f t="shared" si="5"/>
        <v>37.700000000000003</v>
      </c>
      <c r="E38" s="477">
        <f t="shared" si="5"/>
        <v>53.2</v>
      </c>
      <c r="F38" s="477">
        <f t="shared" si="5"/>
        <v>27.5</v>
      </c>
      <c r="G38" s="477">
        <f t="shared" si="5"/>
        <v>56.5</v>
      </c>
      <c r="H38" s="477">
        <f t="shared" si="5"/>
        <v>71.5</v>
      </c>
      <c r="I38" s="477">
        <f t="shared" si="5"/>
        <v>111.3</v>
      </c>
      <c r="J38" s="477">
        <f t="shared" si="5"/>
        <v>271.39999999999998</v>
      </c>
      <c r="K38" s="477">
        <f t="shared" si="5"/>
        <v>294.3</v>
      </c>
      <c r="L38" s="477">
        <f t="shared" si="5"/>
        <v>312.5</v>
      </c>
      <c r="M38" s="477">
        <f t="shared" si="6"/>
        <v>292.8</v>
      </c>
      <c r="N38" s="477">
        <f t="shared" si="6"/>
        <v>384.9</v>
      </c>
      <c r="O38" s="477">
        <f t="shared" si="6"/>
        <v>455.9</v>
      </c>
      <c r="P38" s="477">
        <f t="shared" si="6"/>
        <v>552.20000000000005</v>
      </c>
      <c r="Q38" s="477">
        <f t="shared" si="6"/>
        <v>658.9</v>
      </c>
      <c r="R38" s="477">
        <f t="shared" si="6"/>
        <v>808.7</v>
      </c>
      <c r="S38" s="477">
        <f t="shared" si="6"/>
        <v>831.3</v>
      </c>
      <c r="T38" s="477">
        <f t="shared" si="6"/>
        <v>954.4</v>
      </c>
      <c r="U38" s="477">
        <f t="shared" si="6"/>
        <v>652.79999999999995</v>
      </c>
      <c r="V38" s="477">
        <f t="shared" si="6"/>
        <v>556.4</v>
      </c>
      <c r="W38" s="477">
        <f t="shared" si="7"/>
        <v>575.70000000000005</v>
      </c>
      <c r="X38" s="477">
        <f t="shared" si="7"/>
        <v>713.6</v>
      </c>
      <c r="Y38" s="477">
        <f t="shared" si="7"/>
        <v>739.3</v>
      </c>
      <c r="Z38" s="477">
        <f t="shared" si="7"/>
        <v>865</v>
      </c>
      <c r="AA38" s="477">
        <f t="shared" si="7"/>
        <v>955.75</v>
      </c>
      <c r="AB38" s="477">
        <f t="shared" si="7"/>
        <v>1071.5999999999999</v>
      </c>
      <c r="AC38" s="477">
        <f t="shared" si="7"/>
        <v>1067.92</v>
      </c>
      <c r="AD38" s="477">
        <f t="shared" si="7"/>
        <v>1264.02</v>
      </c>
      <c r="AE38" s="477">
        <f t="shared" si="7"/>
        <v>1412.94</v>
      </c>
      <c r="AF38" s="477">
        <f t="shared" si="7"/>
        <v>1677.14</v>
      </c>
      <c r="AG38" s="477">
        <f t="shared" si="8"/>
        <v>2175</v>
      </c>
      <c r="AH38" s="477">
        <f t="shared" si="8"/>
        <v>2229.1999999999998</v>
      </c>
      <c r="AI38" s="477">
        <f t="shared" si="8"/>
        <v>2277.84</v>
      </c>
      <c r="AJ38" s="477">
        <f t="shared" si="8"/>
        <v>3351.01</v>
      </c>
      <c r="AK38" s="477">
        <f t="shared" si="8"/>
        <v>3202.51</v>
      </c>
      <c r="AL38" s="477">
        <f t="shared" si="8"/>
        <v>3007.95</v>
      </c>
      <c r="AM38" s="477">
        <f t="shared" si="8"/>
        <v>2986.67</v>
      </c>
      <c r="AN38" s="477">
        <f t="shared" si="8"/>
        <v>2966.39</v>
      </c>
      <c r="AO38" s="477">
        <f t="shared" si="8"/>
        <v>2763.87</v>
      </c>
      <c r="AP38" s="477">
        <f t="shared" si="8"/>
        <v>2674.88</v>
      </c>
      <c r="AQ38" s="477">
        <f t="shared" si="8"/>
        <v>2119.37</v>
      </c>
      <c r="AR38" s="477">
        <f t="shared" si="8"/>
        <v>2062.91</v>
      </c>
    </row>
    <row r="39" spans="1:44">
      <c r="A39" s="89">
        <v>5</v>
      </c>
      <c r="B39" s="11" t="str">
        <f>IF(VLOOKUP(A39,$A$43:$B$67,2,FALSE)=0,"No selection",VLOOKUP(A39,$A$43:$B$67,2,FALSE))</f>
        <v>Higher Education sector</v>
      </c>
      <c r="C39" s="477">
        <f t="shared" si="5"/>
        <v>300</v>
      </c>
      <c r="D39" s="477">
        <f t="shared" si="5"/>
        <v>312.39999999999998</v>
      </c>
      <c r="E39" s="477">
        <f t="shared" si="5"/>
        <v>354.6</v>
      </c>
      <c r="F39" s="477">
        <f t="shared" si="5"/>
        <v>400.8</v>
      </c>
      <c r="G39" s="477">
        <f t="shared" si="5"/>
        <v>444.3</v>
      </c>
      <c r="H39" s="477">
        <f t="shared" si="5"/>
        <v>480.3</v>
      </c>
      <c r="I39" s="477">
        <f t="shared" si="5"/>
        <v>582.70000000000005</v>
      </c>
      <c r="J39" s="477">
        <f t="shared" si="5"/>
        <v>651.29999999999995</v>
      </c>
      <c r="K39" s="477">
        <f t="shared" si="5"/>
        <v>696.1</v>
      </c>
      <c r="L39" s="477">
        <f t="shared" si="5"/>
        <v>756</v>
      </c>
      <c r="M39" s="477">
        <f t="shared" si="6"/>
        <v>848.5</v>
      </c>
      <c r="N39" s="477">
        <f t="shared" si="6"/>
        <v>875.4</v>
      </c>
      <c r="O39" s="477">
        <f t="shared" si="6"/>
        <v>938.5</v>
      </c>
      <c r="P39" s="477">
        <f t="shared" si="6"/>
        <v>1058.3</v>
      </c>
      <c r="Q39" s="477">
        <f t="shared" si="6"/>
        <v>1202.0999999999999</v>
      </c>
      <c r="R39" s="477">
        <f t="shared" si="6"/>
        <v>1299.4000000000001</v>
      </c>
      <c r="S39" s="477">
        <f t="shared" si="6"/>
        <v>1380.8</v>
      </c>
      <c r="T39" s="477">
        <f t="shared" si="6"/>
        <v>1505.3</v>
      </c>
      <c r="U39" s="477">
        <f t="shared" si="6"/>
        <v>1613.2</v>
      </c>
      <c r="V39" s="477">
        <f t="shared" si="6"/>
        <v>1677.9</v>
      </c>
      <c r="W39" s="477">
        <f t="shared" si="7"/>
        <v>1739.7</v>
      </c>
      <c r="X39" s="477">
        <f t="shared" si="7"/>
        <v>1800.08</v>
      </c>
      <c r="Y39" s="477">
        <f t="shared" si="7"/>
        <v>1793.64</v>
      </c>
      <c r="Z39" s="477">
        <f t="shared" si="7"/>
        <v>1870.74</v>
      </c>
      <c r="AA39" s="477">
        <f t="shared" si="7"/>
        <v>1971.44</v>
      </c>
      <c r="AB39" s="477">
        <f t="shared" si="7"/>
        <v>2164.7399999999998</v>
      </c>
      <c r="AC39" s="477">
        <f t="shared" si="7"/>
        <v>1792.34</v>
      </c>
      <c r="AD39" s="477">
        <f t="shared" si="7"/>
        <v>2080.8200000000002</v>
      </c>
      <c r="AE39" s="477">
        <f t="shared" si="7"/>
        <v>1973.55</v>
      </c>
      <c r="AF39" s="477">
        <f t="shared" si="7"/>
        <v>1966.61</v>
      </c>
      <c r="AG39" s="477">
        <f t="shared" si="8"/>
        <v>1998.48</v>
      </c>
      <c r="AH39" s="477">
        <f t="shared" si="8"/>
        <v>2354.9699999999998</v>
      </c>
      <c r="AI39" s="477">
        <f t="shared" si="8"/>
        <v>2594.8000000000002</v>
      </c>
      <c r="AJ39" s="477">
        <f t="shared" si="8"/>
        <v>2747.78</v>
      </c>
      <c r="AK39" s="477">
        <f t="shared" si="8"/>
        <v>2772.35</v>
      </c>
      <c r="AL39" s="477">
        <f t="shared" si="8"/>
        <v>2843.94</v>
      </c>
      <c r="AM39" s="477">
        <f t="shared" si="8"/>
        <v>2839.69</v>
      </c>
      <c r="AN39" s="477">
        <f t="shared" si="8"/>
        <v>2875.55</v>
      </c>
      <c r="AO39" s="477">
        <f t="shared" si="8"/>
        <v>2750.84</v>
      </c>
      <c r="AP39" s="477">
        <f t="shared" si="8"/>
        <v>2935.36</v>
      </c>
      <c r="AQ39" s="477">
        <f t="shared" si="8"/>
        <v>2924.75</v>
      </c>
      <c r="AR39" s="477">
        <f t="shared" si="8"/>
        <v>2967.13</v>
      </c>
    </row>
    <row r="40" spans="1:44">
      <c r="A40" s="89">
        <v>6</v>
      </c>
      <c r="B40" s="11" t="str">
        <f>IF(VLOOKUP(A40,$A$43:$B$67,2,FALSE)=0,"No selection",VLOOKUP(A40,$A$43:$B$67,2,FALSE))</f>
        <v>Multisector</v>
      </c>
      <c r="C40" s="477">
        <f t="shared" si="5"/>
        <v>42.2</v>
      </c>
      <c r="D40" s="477">
        <f t="shared" si="5"/>
        <v>55</v>
      </c>
      <c r="E40" s="477">
        <f t="shared" si="5"/>
        <v>55.9</v>
      </c>
      <c r="F40" s="477">
        <f t="shared" si="5"/>
        <v>67.400000000000006</v>
      </c>
      <c r="G40" s="477">
        <f t="shared" si="5"/>
        <v>79.7</v>
      </c>
      <c r="H40" s="477">
        <f t="shared" si="5"/>
        <v>100.8</v>
      </c>
      <c r="I40" s="477">
        <f t="shared" si="5"/>
        <v>112.6</v>
      </c>
      <c r="J40" s="477">
        <f t="shared" si="5"/>
        <v>121.6</v>
      </c>
      <c r="K40" s="477">
        <f t="shared" si="5"/>
        <v>145.4</v>
      </c>
      <c r="L40" s="477">
        <f t="shared" si="5"/>
        <v>138.19999999999999</v>
      </c>
      <c r="M40" s="477">
        <f t="shared" si="6"/>
        <v>165.9</v>
      </c>
      <c r="N40" s="477">
        <f t="shared" si="6"/>
        <v>197.5</v>
      </c>
      <c r="O40" s="477">
        <f t="shared" si="6"/>
        <v>223.1</v>
      </c>
      <c r="P40" s="477">
        <f t="shared" si="6"/>
        <v>275.2</v>
      </c>
      <c r="Q40" s="477">
        <f t="shared" si="6"/>
        <v>316</v>
      </c>
      <c r="R40" s="477">
        <f t="shared" si="6"/>
        <v>376.7</v>
      </c>
      <c r="S40" s="477">
        <f t="shared" si="6"/>
        <v>413</v>
      </c>
      <c r="T40" s="477">
        <f t="shared" si="6"/>
        <v>457.01</v>
      </c>
      <c r="U40" s="477">
        <f t="shared" si="6"/>
        <v>471.4</v>
      </c>
      <c r="V40" s="477">
        <f t="shared" si="6"/>
        <v>518.6</v>
      </c>
      <c r="W40" s="477">
        <f t="shared" si="7"/>
        <v>508.32</v>
      </c>
      <c r="X40" s="477">
        <f t="shared" si="7"/>
        <v>465.83</v>
      </c>
      <c r="Y40" s="477">
        <f t="shared" si="7"/>
        <v>487.27</v>
      </c>
      <c r="Z40" s="477">
        <f t="shared" si="7"/>
        <v>626.62</v>
      </c>
      <c r="AA40" s="477">
        <f t="shared" si="7"/>
        <v>720.24</v>
      </c>
      <c r="AB40" s="477">
        <f t="shared" si="7"/>
        <v>912.8</v>
      </c>
      <c r="AC40" s="477">
        <f t="shared" si="7"/>
        <v>917.89</v>
      </c>
      <c r="AD40" s="477">
        <f t="shared" si="7"/>
        <v>1283.1099999999999</v>
      </c>
      <c r="AE40" s="477">
        <f t="shared" si="7"/>
        <v>1666.86</v>
      </c>
      <c r="AF40" s="477">
        <f t="shared" si="7"/>
        <v>1383.88</v>
      </c>
      <c r="AG40" s="477">
        <f t="shared" si="8"/>
        <v>1700.64</v>
      </c>
      <c r="AH40" s="477">
        <f t="shared" si="8"/>
        <v>2020.58</v>
      </c>
      <c r="AI40" s="477">
        <f t="shared" si="8"/>
        <v>2249.89</v>
      </c>
      <c r="AJ40" s="477">
        <f t="shared" si="8"/>
        <v>2195.2800000000002</v>
      </c>
      <c r="AK40" s="477">
        <f t="shared" si="8"/>
        <v>1974.3</v>
      </c>
      <c r="AL40" s="477">
        <f t="shared" si="8"/>
        <v>2123.71</v>
      </c>
      <c r="AM40" s="477">
        <f t="shared" si="8"/>
        <v>2117.7800000000002</v>
      </c>
      <c r="AN40" s="477">
        <f t="shared" si="8"/>
        <v>1893.88</v>
      </c>
      <c r="AO40" s="477">
        <f t="shared" si="8"/>
        <v>2059.8200000000002</v>
      </c>
      <c r="AP40" s="477">
        <f t="shared" si="8"/>
        <v>2667.21</v>
      </c>
      <c r="AQ40" s="477">
        <f t="shared" si="8"/>
        <v>2255.75</v>
      </c>
      <c r="AR40" s="477">
        <f t="shared" si="8"/>
        <v>2486.38</v>
      </c>
    </row>
    <row r="41" spans="1:44">
      <c r="A41" s="21"/>
    </row>
    <row r="42" spans="1:44" ht="25.5">
      <c r="A42" s="90" t="s">
        <v>957</v>
      </c>
      <c r="B42" s="3" t="s">
        <v>102</v>
      </c>
      <c r="C42" s="3" t="s">
        <v>64</v>
      </c>
      <c r="D42" s="3" t="s">
        <v>65</v>
      </c>
      <c r="E42" s="3" t="s">
        <v>66</v>
      </c>
      <c r="F42" s="3" t="s">
        <v>67</v>
      </c>
      <c r="G42" s="3" t="s">
        <v>68</v>
      </c>
      <c r="H42" s="3" t="s">
        <v>69</v>
      </c>
      <c r="I42" s="3" t="s">
        <v>70</v>
      </c>
      <c r="J42" s="3" t="s">
        <v>71</v>
      </c>
      <c r="K42" s="3" t="s">
        <v>72</v>
      </c>
      <c r="L42" s="3" t="s">
        <v>73</v>
      </c>
      <c r="M42" s="3" t="s">
        <v>1</v>
      </c>
      <c r="N42" s="3" t="s">
        <v>2</v>
      </c>
      <c r="O42" s="3" t="s">
        <v>3</v>
      </c>
      <c r="P42" s="3" t="s">
        <v>4</v>
      </c>
      <c r="Q42" s="3" t="s">
        <v>5</v>
      </c>
      <c r="R42" s="3" t="s">
        <v>6</v>
      </c>
      <c r="S42" s="3" t="s">
        <v>7</v>
      </c>
      <c r="T42" s="3" t="s">
        <v>8</v>
      </c>
      <c r="U42" s="3" t="s">
        <v>9</v>
      </c>
      <c r="V42" s="3" t="s">
        <v>10</v>
      </c>
      <c r="W42" s="3" t="s">
        <v>11</v>
      </c>
      <c r="X42" s="3" t="s">
        <v>12</v>
      </c>
      <c r="Y42" s="3" t="s">
        <v>13</v>
      </c>
      <c r="Z42" s="3" t="s">
        <v>14</v>
      </c>
      <c r="AA42" s="3" t="s">
        <v>15</v>
      </c>
      <c r="AB42" s="3" t="s">
        <v>16</v>
      </c>
      <c r="AC42" s="3" t="s">
        <v>17</v>
      </c>
      <c r="AD42" s="3" t="s">
        <v>18</v>
      </c>
      <c r="AE42" s="3" t="s">
        <v>19</v>
      </c>
      <c r="AF42" s="3" t="s">
        <v>20</v>
      </c>
      <c r="AG42" s="3" t="s">
        <v>21</v>
      </c>
      <c r="AH42" s="3" t="s">
        <v>22</v>
      </c>
      <c r="AI42" s="3" t="s">
        <v>23</v>
      </c>
      <c r="AJ42" s="3" t="s">
        <v>24</v>
      </c>
      <c r="AK42" s="3" t="s">
        <v>25</v>
      </c>
      <c r="AL42" s="3" t="s">
        <v>26</v>
      </c>
      <c r="AM42" s="3" t="s">
        <v>27</v>
      </c>
      <c r="AN42" s="3" t="s">
        <v>62</v>
      </c>
      <c r="AO42" s="3" t="s">
        <v>63</v>
      </c>
      <c r="AP42" s="3" t="s">
        <v>938</v>
      </c>
      <c r="AQ42" s="3" t="s">
        <v>3968</v>
      </c>
      <c r="AR42" s="474" t="s">
        <v>3969</v>
      </c>
    </row>
    <row r="43" spans="1:44" ht="16.5">
      <c r="A43" s="23">
        <v>1</v>
      </c>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40"/>
      <c r="AH43" s="16"/>
      <c r="AI43" s="16"/>
      <c r="AJ43" s="16"/>
      <c r="AK43" s="16"/>
      <c r="AL43" s="16"/>
      <c r="AM43" s="16"/>
      <c r="AN43" s="16"/>
      <c r="AO43" s="16"/>
    </row>
    <row r="44" spans="1:44" s="121" customFormat="1">
      <c r="A44" s="23">
        <v>2</v>
      </c>
      <c r="B44" s="114" t="s">
        <v>4227</v>
      </c>
      <c r="C44" s="476">
        <v>689.2</v>
      </c>
      <c r="D44" s="476">
        <v>778.1</v>
      </c>
      <c r="E44" s="476">
        <v>894.6</v>
      </c>
      <c r="F44" s="476">
        <v>1011.5</v>
      </c>
      <c r="G44" s="476">
        <v>1162.7</v>
      </c>
      <c r="H44" s="476">
        <v>1252.3000000000002</v>
      </c>
      <c r="I44" s="476">
        <v>1432.2999999999997</v>
      </c>
      <c r="J44" s="476">
        <v>1716.1000000000004</v>
      </c>
      <c r="K44" s="476">
        <v>1869</v>
      </c>
      <c r="L44" s="476">
        <v>1936.0000000000002</v>
      </c>
      <c r="M44" s="476">
        <v>2065.5999999999995</v>
      </c>
      <c r="N44" s="476">
        <v>2273.5000000000005</v>
      </c>
      <c r="O44" s="476">
        <v>2487.2000000000003</v>
      </c>
      <c r="P44" s="476">
        <v>2803.974999999999</v>
      </c>
      <c r="Q44" s="476">
        <v>3117.0789999999997</v>
      </c>
      <c r="R44" s="476">
        <v>3456.6280000000002</v>
      </c>
      <c r="S44" s="476">
        <v>3562.3809999999999</v>
      </c>
      <c r="T44" s="476">
        <v>3839.0129999999995</v>
      </c>
      <c r="U44" s="476">
        <v>3717.5</v>
      </c>
      <c r="V44" s="476">
        <v>3689.1</v>
      </c>
      <c r="W44" s="476">
        <v>3765.8199999999993</v>
      </c>
      <c r="X44" s="476">
        <v>3995.5319999999992</v>
      </c>
      <c r="Y44" s="476">
        <v>4163.0539999999992</v>
      </c>
      <c r="Z44" s="476">
        <v>4580.7290000000003</v>
      </c>
      <c r="AA44" s="476">
        <v>4919.7146311799979</v>
      </c>
      <c r="AB44" s="476">
        <v>5585.8718510400022</v>
      </c>
      <c r="AC44" s="476">
        <v>5162.1375239999988</v>
      </c>
      <c r="AD44" s="476">
        <v>6053.3023349999985</v>
      </c>
      <c r="AE44" s="476">
        <v>6561.807331</v>
      </c>
      <c r="AF44" s="476">
        <v>6666.9804980000008</v>
      </c>
      <c r="AG44" s="476">
        <v>7493.2205060000015</v>
      </c>
      <c r="AH44" s="476">
        <v>8317.902207000001</v>
      </c>
      <c r="AI44" s="476">
        <v>8870.2406779999983</v>
      </c>
      <c r="AJ44" s="476">
        <v>10072.130857999997</v>
      </c>
      <c r="AK44" s="476">
        <v>9791.6949169999989</v>
      </c>
      <c r="AL44" s="476">
        <v>9851.1370080000015</v>
      </c>
      <c r="AM44" s="476">
        <v>9835.4773994100015</v>
      </c>
      <c r="AN44" s="476">
        <v>9615.8769567799973</v>
      </c>
      <c r="AO44" s="476">
        <v>9501.8156506999967</v>
      </c>
      <c r="AP44" s="476">
        <v>10285.775576320006</v>
      </c>
      <c r="AQ44" s="476">
        <v>9396.2470014499959</v>
      </c>
      <c r="AR44" s="476">
        <v>9635.8247564500034</v>
      </c>
    </row>
    <row r="45" spans="1:44" s="121" customFormat="1">
      <c r="A45" s="23">
        <v>3</v>
      </c>
      <c r="B45" s="114" t="s">
        <v>7176</v>
      </c>
      <c r="C45" s="475">
        <v>321.10000000000002</v>
      </c>
      <c r="D45" s="475">
        <v>373</v>
      </c>
      <c r="E45" s="475">
        <v>430.9</v>
      </c>
      <c r="F45" s="475">
        <v>515.79999999999995</v>
      </c>
      <c r="G45" s="475">
        <v>582.19999999999993</v>
      </c>
      <c r="H45" s="475">
        <v>599.69999999999993</v>
      </c>
      <c r="I45" s="475">
        <v>625.70000000000005</v>
      </c>
      <c r="J45" s="475">
        <v>671.8</v>
      </c>
      <c r="K45" s="475">
        <v>733.2</v>
      </c>
      <c r="L45" s="475">
        <v>729.3</v>
      </c>
      <c r="M45" s="475">
        <v>758.4</v>
      </c>
      <c r="N45" s="475">
        <v>815.69999999999993</v>
      </c>
      <c r="O45" s="475">
        <v>869.7</v>
      </c>
      <c r="P45" s="475">
        <v>918.27499999999986</v>
      </c>
      <c r="Q45" s="475">
        <v>940.07900000000018</v>
      </c>
      <c r="R45" s="475">
        <v>971.82800000000009</v>
      </c>
      <c r="S45" s="475">
        <v>937.28100000000018</v>
      </c>
      <c r="T45" s="475">
        <v>922.30000000000018</v>
      </c>
      <c r="U45" s="475">
        <v>980.1</v>
      </c>
      <c r="V45" s="475">
        <v>936.19999999999993</v>
      </c>
      <c r="W45" s="475">
        <v>940.9</v>
      </c>
      <c r="X45" s="475">
        <v>1013.8290000000002</v>
      </c>
      <c r="Y45" s="475">
        <v>1141.1450000000002</v>
      </c>
      <c r="Z45" s="475">
        <v>1216.069</v>
      </c>
      <c r="AA45" s="475">
        <v>1270.586</v>
      </c>
      <c r="AB45" s="475">
        <v>1436.4303850000001</v>
      </c>
      <c r="AC45" s="475">
        <v>1383.9955459999999</v>
      </c>
      <c r="AD45" s="475">
        <v>1425.3489350000002</v>
      </c>
      <c r="AE45" s="475">
        <v>1508.4619710000002</v>
      </c>
      <c r="AF45" s="475">
        <v>1639.3487289999998</v>
      </c>
      <c r="AG45" s="475">
        <v>1618.6354179999996</v>
      </c>
      <c r="AH45" s="475">
        <v>1710.4427680000003</v>
      </c>
      <c r="AI45" s="475">
        <v>1747.2620420000001</v>
      </c>
      <c r="AJ45" s="475">
        <v>1776.1889999999996</v>
      </c>
      <c r="AK45" s="475">
        <v>1838.346</v>
      </c>
      <c r="AL45" s="475">
        <v>1874.5399999999997</v>
      </c>
      <c r="AM45" s="475">
        <v>1890.287</v>
      </c>
      <c r="AN45" s="475">
        <v>1878.5506580000001</v>
      </c>
      <c r="AO45" s="475">
        <v>1926.8661179999995</v>
      </c>
      <c r="AP45" s="475">
        <v>2001.2565999999997</v>
      </c>
      <c r="AQ45" s="475">
        <v>2072.5810000000001</v>
      </c>
      <c r="AR45" s="475">
        <v>2097.2779999999998</v>
      </c>
    </row>
    <row r="46" spans="1:44" s="121" customFormat="1">
      <c r="A46" s="23">
        <v>4</v>
      </c>
      <c r="B46" s="114" t="s">
        <v>812</v>
      </c>
      <c r="C46" s="475">
        <v>25.9</v>
      </c>
      <c r="D46" s="475">
        <v>37.700000000000003</v>
      </c>
      <c r="E46" s="475">
        <v>53.199999999999996</v>
      </c>
      <c r="F46" s="475">
        <v>27.499999999999996</v>
      </c>
      <c r="G46" s="475">
        <v>56.5</v>
      </c>
      <c r="H46" s="475">
        <v>71.500000000000014</v>
      </c>
      <c r="I46" s="475">
        <v>111.30000000000001</v>
      </c>
      <c r="J46" s="475">
        <v>271.40000000000003</v>
      </c>
      <c r="K46" s="475">
        <v>294.3</v>
      </c>
      <c r="L46" s="475">
        <v>312.49999999999994</v>
      </c>
      <c r="M46" s="475">
        <v>292.8</v>
      </c>
      <c r="N46" s="475">
        <v>384.9</v>
      </c>
      <c r="O46" s="475">
        <v>455.90000000000003</v>
      </c>
      <c r="P46" s="475">
        <v>552.20000000000016</v>
      </c>
      <c r="Q46" s="475">
        <v>658.9</v>
      </c>
      <c r="R46" s="475">
        <v>808.69999999999993</v>
      </c>
      <c r="S46" s="475">
        <v>831.3</v>
      </c>
      <c r="T46" s="475">
        <v>954.40000000000009</v>
      </c>
      <c r="U46" s="475">
        <v>652.80000000000007</v>
      </c>
      <c r="V46" s="475">
        <v>556.40000000000009</v>
      </c>
      <c r="W46" s="475">
        <v>575.70000000000005</v>
      </c>
      <c r="X46" s="475">
        <v>713.6</v>
      </c>
      <c r="Y46" s="475">
        <v>739.29999999999984</v>
      </c>
      <c r="Z46" s="475">
        <v>865</v>
      </c>
      <c r="AA46" s="475">
        <v>955.74999999999977</v>
      </c>
      <c r="AB46" s="475">
        <v>1071.5999999999997</v>
      </c>
      <c r="AC46" s="475">
        <v>1067.9200000000003</v>
      </c>
      <c r="AD46" s="475">
        <v>1264.0210000000002</v>
      </c>
      <c r="AE46" s="475">
        <v>1412.9359999999999</v>
      </c>
      <c r="AF46" s="475">
        <v>1677.1430000000003</v>
      </c>
      <c r="AG46" s="475">
        <v>2174.998</v>
      </c>
      <c r="AH46" s="475">
        <v>2229.1999999999998</v>
      </c>
      <c r="AI46" s="475">
        <v>2277.8389999999999</v>
      </c>
      <c r="AJ46" s="475">
        <v>3351.0130000000004</v>
      </c>
      <c r="AK46" s="475">
        <v>3202.5070000000005</v>
      </c>
      <c r="AL46" s="475">
        <v>3007.9499999999994</v>
      </c>
      <c r="AM46" s="475">
        <v>2986.665</v>
      </c>
      <c r="AN46" s="475">
        <v>2966.3919999999998</v>
      </c>
      <c r="AO46" s="475">
        <v>2763.8660000000004</v>
      </c>
      <c r="AP46" s="475">
        <v>2674.8830000000003</v>
      </c>
      <c r="AQ46" s="475">
        <v>2119.366</v>
      </c>
      <c r="AR46" s="475">
        <v>2062.913</v>
      </c>
    </row>
    <row r="47" spans="1:44" s="121" customFormat="1">
      <c r="A47" s="23">
        <v>5</v>
      </c>
      <c r="B47" s="114" t="s">
        <v>7177</v>
      </c>
      <c r="C47" s="475">
        <v>300</v>
      </c>
      <c r="D47" s="475">
        <v>312.39999999999998</v>
      </c>
      <c r="E47" s="475">
        <v>354.59999999999997</v>
      </c>
      <c r="F47" s="475">
        <v>400.8</v>
      </c>
      <c r="G47" s="475">
        <v>444.29999999999995</v>
      </c>
      <c r="H47" s="475">
        <v>480.3</v>
      </c>
      <c r="I47" s="475">
        <v>582.69999999999993</v>
      </c>
      <c r="J47" s="475">
        <v>651.29999999999995</v>
      </c>
      <c r="K47" s="475">
        <v>696.09999999999991</v>
      </c>
      <c r="L47" s="475">
        <v>756</v>
      </c>
      <c r="M47" s="475">
        <v>848.50000000000011</v>
      </c>
      <c r="N47" s="475">
        <v>875.4</v>
      </c>
      <c r="O47" s="475">
        <v>938.50000000000011</v>
      </c>
      <c r="P47" s="475">
        <v>1058.3</v>
      </c>
      <c r="Q47" s="475">
        <v>1202.0999999999999</v>
      </c>
      <c r="R47" s="475">
        <v>1299.4000000000001</v>
      </c>
      <c r="S47" s="475">
        <v>1380.8</v>
      </c>
      <c r="T47" s="475">
        <v>1505.3</v>
      </c>
      <c r="U47" s="475">
        <v>1613.2</v>
      </c>
      <c r="V47" s="475">
        <v>1677.9</v>
      </c>
      <c r="W47" s="475">
        <v>1739.6999999999998</v>
      </c>
      <c r="X47" s="475">
        <v>1800.075</v>
      </c>
      <c r="Y47" s="475">
        <v>1793.644</v>
      </c>
      <c r="Z47" s="475">
        <v>1870.7439999999999</v>
      </c>
      <c r="AA47" s="475">
        <v>1971.4430000000002</v>
      </c>
      <c r="AB47" s="475">
        <v>2164.7380000000007</v>
      </c>
      <c r="AC47" s="475">
        <v>1792.335</v>
      </c>
      <c r="AD47" s="475">
        <v>2080.8190000000004</v>
      </c>
      <c r="AE47" s="475">
        <v>1973.5450000000001</v>
      </c>
      <c r="AF47" s="475">
        <v>1966.6130000000001</v>
      </c>
      <c r="AG47" s="475">
        <v>1998.4749999999999</v>
      </c>
      <c r="AH47" s="475">
        <v>2354.971</v>
      </c>
      <c r="AI47" s="475">
        <v>2594.7985640000002</v>
      </c>
      <c r="AJ47" s="475">
        <v>2747.7777499999993</v>
      </c>
      <c r="AK47" s="475">
        <v>2772.3467220000007</v>
      </c>
      <c r="AL47" s="475">
        <v>2843.9436479999995</v>
      </c>
      <c r="AM47" s="475">
        <v>2839.6932439200004</v>
      </c>
      <c r="AN47" s="475">
        <v>2875.5506987800004</v>
      </c>
      <c r="AO47" s="475">
        <v>2750.8381826999985</v>
      </c>
      <c r="AP47" s="475">
        <v>2935.3573000000006</v>
      </c>
      <c r="AQ47" s="475">
        <v>2924.7548760000009</v>
      </c>
      <c r="AR47" s="475">
        <v>2967.1310000000008</v>
      </c>
    </row>
    <row r="48" spans="1:44" s="121" customFormat="1">
      <c r="A48" s="23">
        <v>6</v>
      </c>
      <c r="B48" s="114" t="s">
        <v>810</v>
      </c>
      <c r="C48" s="475">
        <v>42.2</v>
      </c>
      <c r="D48" s="475">
        <v>54.999999999999993</v>
      </c>
      <c r="E48" s="475">
        <v>55.899999999999991</v>
      </c>
      <c r="F48" s="475">
        <v>67.399999999999991</v>
      </c>
      <c r="G48" s="475">
        <v>79.7</v>
      </c>
      <c r="H48" s="475">
        <v>100.8</v>
      </c>
      <c r="I48" s="475">
        <v>112.6</v>
      </c>
      <c r="J48" s="475">
        <v>121.59999999999998</v>
      </c>
      <c r="K48" s="475">
        <v>145.4</v>
      </c>
      <c r="L48" s="475">
        <v>138.20000000000002</v>
      </c>
      <c r="M48" s="475">
        <v>165.9</v>
      </c>
      <c r="N48" s="475">
        <v>197.5</v>
      </c>
      <c r="O48" s="475">
        <v>223.1</v>
      </c>
      <c r="P48" s="475">
        <v>275.2</v>
      </c>
      <c r="Q48" s="475">
        <v>316</v>
      </c>
      <c r="R48" s="475">
        <v>376.70000000000005</v>
      </c>
      <c r="S48" s="475">
        <v>413</v>
      </c>
      <c r="T48" s="475">
        <v>457.01300000000009</v>
      </c>
      <c r="U48" s="475">
        <v>471.40000000000003</v>
      </c>
      <c r="V48" s="475">
        <v>518.6</v>
      </c>
      <c r="W48" s="475">
        <v>508.31999999999994</v>
      </c>
      <c r="X48" s="475">
        <v>465.82799999999997</v>
      </c>
      <c r="Y48" s="475">
        <v>487.2650000000001</v>
      </c>
      <c r="Z48" s="475">
        <v>626.6160000000001</v>
      </c>
      <c r="AA48" s="475">
        <v>720.23563117999981</v>
      </c>
      <c r="AB48" s="475">
        <v>912.80346603999999</v>
      </c>
      <c r="AC48" s="475">
        <v>917.886978</v>
      </c>
      <c r="AD48" s="475">
        <v>1283.1134</v>
      </c>
      <c r="AE48" s="475">
        <v>1666.8643599999998</v>
      </c>
      <c r="AF48" s="475">
        <v>1383.875769</v>
      </c>
      <c r="AG48" s="475">
        <v>1700.6370879999997</v>
      </c>
      <c r="AH48" s="475">
        <v>2020.5784389999997</v>
      </c>
      <c r="AI48" s="475">
        <v>2249.8870719999995</v>
      </c>
      <c r="AJ48" s="475">
        <v>2195.2811079999997</v>
      </c>
      <c r="AK48" s="475">
        <v>1974.300195</v>
      </c>
      <c r="AL48" s="475">
        <v>2123.7089999999998</v>
      </c>
      <c r="AM48" s="475">
        <v>2117.7791554899995</v>
      </c>
      <c r="AN48" s="475">
        <v>1893.8836000000003</v>
      </c>
      <c r="AO48" s="475">
        <v>2059.8193499999998</v>
      </c>
      <c r="AP48" s="475">
        <v>2667.2096763200002</v>
      </c>
      <c r="AQ48" s="475">
        <v>2255.7525904499998</v>
      </c>
      <c r="AR48" s="475">
        <v>2486.3817564500005</v>
      </c>
    </row>
    <row r="49" spans="1:44" s="121" customFormat="1">
      <c r="A49" s="23">
        <v>7</v>
      </c>
      <c r="B49" s="114" t="s">
        <v>6775</v>
      </c>
      <c r="C49" s="475">
        <v>0</v>
      </c>
      <c r="D49" s="475">
        <v>0</v>
      </c>
      <c r="E49" s="475">
        <v>0</v>
      </c>
      <c r="F49" s="475">
        <v>0</v>
      </c>
      <c r="G49" s="475">
        <v>0</v>
      </c>
      <c r="H49" s="475">
        <v>0</v>
      </c>
      <c r="I49" s="475">
        <v>0</v>
      </c>
      <c r="J49" s="475">
        <v>0</v>
      </c>
      <c r="K49" s="475">
        <v>0</v>
      </c>
      <c r="L49" s="475">
        <v>0</v>
      </c>
      <c r="M49" s="475">
        <v>0</v>
      </c>
      <c r="N49" s="475">
        <v>0</v>
      </c>
      <c r="O49" s="475">
        <v>0</v>
      </c>
      <c r="P49" s="475">
        <v>0</v>
      </c>
      <c r="Q49" s="475">
        <v>0</v>
      </c>
      <c r="R49" s="475">
        <v>0</v>
      </c>
      <c r="S49" s="475">
        <v>0</v>
      </c>
      <c r="T49" s="475">
        <v>0</v>
      </c>
      <c r="U49" s="475">
        <v>0</v>
      </c>
      <c r="V49" s="475">
        <v>0</v>
      </c>
      <c r="W49" s="475">
        <v>0</v>
      </c>
      <c r="X49" s="475">
        <v>0</v>
      </c>
      <c r="Y49" s="475">
        <v>0</v>
      </c>
      <c r="Z49" s="475">
        <v>0</v>
      </c>
      <c r="AA49" s="475">
        <v>0</v>
      </c>
      <c r="AB49" s="475">
        <v>0</v>
      </c>
      <c r="AC49" s="475">
        <v>0</v>
      </c>
      <c r="AD49" s="475">
        <v>0</v>
      </c>
      <c r="AE49" s="475">
        <v>0</v>
      </c>
      <c r="AF49" s="475">
        <v>0</v>
      </c>
      <c r="AG49" s="475">
        <v>0</v>
      </c>
      <c r="AH49" s="475">
        <v>0</v>
      </c>
      <c r="AI49" s="475">
        <v>0</v>
      </c>
      <c r="AJ49" s="475">
        <v>0</v>
      </c>
      <c r="AK49" s="475">
        <v>0</v>
      </c>
      <c r="AL49" s="475">
        <v>0</v>
      </c>
      <c r="AM49" s="475">
        <v>0</v>
      </c>
      <c r="AN49" s="475">
        <v>0</v>
      </c>
      <c r="AO49" s="475">
        <v>0.22600000000000001</v>
      </c>
      <c r="AP49" s="475">
        <v>0.12</v>
      </c>
      <c r="AQ49" s="475">
        <v>11.174535000000001</v>
      </c>
      <c r="AR49" s="475">
        <v>10.202999999999999</v>
      </c>
    </row>
    <row r="50" spans="1:44" s="121" customFormat="1">
      <c r="A50" s="23">
        <v>8</v>
      </c>
      <c r="B50" s="114" t="s">
        <v>809</v>
      </c>
      <c r="C50" s="475">
        <v>0</v>
      </c>
      <c r="D50" s="475">
        <v>0</v>
      </c>
      <c r="E50" s="475">
        <v>0</v>
      </c>
      <c r="F50" s="475">
        <v>0</v>
      </c>
      <c r="G50" s="475">
        <v>0</v>
      </c>
      <c r="H50" s="475">
        <v>0</v>
      </c>
      <c r="I50" s="475">
        <v>0</v>
      </c>
      <c r="J50" s="475">
        <v>0</v>
      </c>
      <c r="K50" s="475">
        <v>0</v>
      </c>
      <c r="L50" s="475">
        <v>0</v>
      </c>
      <c r="M50" s="475">
        <v>0</v>
      </c>
      <c r="N50" s="475">
        <v>0</v>
      </c>
      <c r="O50" s="475">
        <v>0</v>
      </c>
      <c r="P50" s="475">
        <v>0</v>
      </c>
      <c r="Q50" s="475">
        <v>0</v>
      </c>
      <c r="R50" s="475">
        <v>0</v>
      </c>
      <c r="S50" s="475">
        <v>0</v>
      </c>
      <c r="T50" s="475">
        <v>0</v>
      </c>
      <c r="U50" s="475">
        <v>0</v>
      </c>
      <c r="V50" s="475">
        <v>0</v>
      </c>
      <c r="W50" s="475">
        <v>1.2</v>
      </c>
      <c r="X50" s="475">
        <v>2.2000000000000002</v>
      </c>
      <c r="Y50" s="475">
        <v>1.7</v>
      </c>
      <c r="Z50" s="475">
        <v>2.2999999999999998</v>
      </c>
      <c r="AA50" s="475">
        <v>1.7</v>
      </c>
      <c r="AB50" s="475">
        <v>0.3</v>
      </c>
      <c r="AC50" s="475">
        <v>0</v>
      </c>
      <c r="AD50" s="475">
        <v>0</v>
      </c>
      <c r="AE50" s="475">
        <v>0</v>
      </c>
      <c r="AF50" s="475">
        <v>0</v>
      </c>
      <c r="AG50" s="475">
        <v>0.47499999999999998</v>
      </c>
      <c r="AH50" s="475">
        <v>2.71</v>
      </c>
      <c r="AI50" s="475">
        <v>0.45400000000000001</v>
      </c>
      <c r="AJ50" s="475">
        <v>1.87</v>
      </c>
      <c r="AK50" s="475">
        <v>4.1950000000000003</v>
      </c>
      <c r="AL50" s="475">
        <v>0.99435999999999991</v>
      </c>
      <c r="AM50" s="475">
        <v>1.0529999999999999</v>
      </c>
      <c r="AN50" s="475">
        <v>1.5</v>
      </c>
      <c r="AO50" s="475">
        <v>0.2</v>
      </c>
      <c r="AP50" s="475">
        <v>6.9489999999999998</v>
      </c>
      <c r="AQ50" s="475">
        <v>12.618</v>
      </c>
      <c r="AR50" s="475">
        <v>11.917999999999999</v>
      </c>
    </row>
    <row r="51" spans="1:44">
      <c r="A51" s="23">
        <v>9</v>
      </c>
      <c r="B51" s="4" t="s">
        <v>821</v>
      </c>
      <c r="C51" s="475">
        <v>184.5</v>
      </c>
      <c r="D51" s="475">
        <v>211.3</v>
      </c>
      <c r="E51" s="475">
        <v>247.1</v>
      </c>
      <c r="F51" s="475">
        <v>290.89999999999998</v>
      </c>
      <c r="G51" s="475">
        <v>328.2</v>
      </c>
      <c r="H51" s="475">
        <v>331.6</v>
      </c>
      <c r="I51" s="475">
        <v>324.89999999999998</v>
      </c>
      <c r="J51" s="475">
        <v>344.3</v>
      </c>
      <c r="K51" s="475">
        <v>367.8</v>
      </c>
      <c r="L51" s="475">
        <v>347.8</v>
      </c>
      <c r="M51" s="475">
        <v>348.1</v>
      </c>
      <c r="N51" s="475">
        <v>375.2</v>
      </c>
      <c r="O51" s="475">
        <v>414.4</v>
      </c>
      <c r="P51" s="475">
        <v>446.3</v>
      </c>
      <c r="Q51" s="475">
        <v>456.2</v>
      </c>
      <c r="R51" s="475">
        <v>460.4</v>
      </c>
      <c r="S51" s="475">
        <v>461.6</v>
      </c>
      <c r="T51" s="475">
        <v>417.6</v>
      </c>
      <c r="U51" s="475">
        <v>444.5</v>
      </c>
      <c r="V51" s="475">
        <v>466.8</v>
      </c>
      <c r="W51" s="475">
        <v>475.4</v>
      </c>
      <c r="X51" s="475">
        <v>499.99900000000002</v>
      </c>
      <c r="Y51" s="475">
        <v>496.7</v>
      </c>
      <c r="Z51" s="475">
        <v>509.6</v>
      </c>
      <c r="AA51" s="475">
        <v>532.05600000000004</v>
      </c>
      <c r="AB51" s="475">
        <v>568.64599999999996</v>
      </c>
      <c r="AC51" s="475">
        <v>577.1</v>
      </c>
      <c r="AD51" s="475">
        <v>593.9</v>
      </c>
      <c r="AE51" s="475">
        <v>610.1</v>
      </c>
      <c r="AF51" s="475">
        <v>663.1</v>
      </c>
      <c r="AG51" s="475">
        <v>675.79</v>
      </c>
      <c r="AH51" s="475">
        <v>704.88400000000001</v>
      </c>
      <c r="AI51" s="475">
        <v>720.41499999999996</v>
      </c>
      <c r="AJ51" s="475">
        <v>724.93899999999996</v>
      </c>
      <c r="AK51" s="475">
        <v>733.81700000000001</v>
      </c>
      <c r="AL51" s="475">
        <v>778.17700000000002</v>
      </c>
      <c r="AM51" s="475">
        <v>745.26800000000003</v>
      </c>
      <c r="AN51" s="475">
        <v>750.28099999999995</v>
      </c>
      <c r="AO51" s="475">
        <v>787.26700000000005</v>
      </c>
      <c r="AP51" s="475">
        <v>793.54899999999998</v>
      </c>
      <c r="AQ51" s="475">
        <v>834.56100000000004</v>
      </c>
      <c r="AR51" s="475">
        <v>839.15099999999995</v>
      </c>
    </row>
    <row r="52" spans="1:44">
      <c r="A52" s="23">
        <v>10</v>
      </c>
      <c r="B52" s="4" t="s">
        <v>820</v>
      </c>
      <c r="C52" s="475">
        <v>77.8</v>
      </c>
      <c r="D52" s="475">
        <v>85.9</v>
      </c>
      <c r="E52" s="475">
        <v>95.4</v>
      </c>
      <c r="F52" s="475">
        <v>126.1</v>
      </c>
      <c r="G52" s="475">
        <v>138.80000000000001</v>
      </c>
      <c r="H52" s="475">
        <v>146.6</v>
      </c>
      <c r="I52" s="475">
        <v>158.4</v>
      </c>
      <c r="J52" s="475">
        <v>165.9</v>
      </c>
      <c r="K52" s="475">
        <v>191.4</v>
      </c>
      <c r="L52" s="475">
        <v>195.1</v>
      </c>
      <c r="M52" s="475">
        <v>219</v>
      </c>
      <c r="N52" s="475">
        <v>235</v>
      </c>
      <c r="O52" s="475">
        <v>237.1</v>
      </c>
      <c r="P52" s="475">
        <v>242.4</v>
      </c>
      <c r="Q52" s="475">
        <v>241.5</v>
      </c>
      <c r="R52" s="475">
        <v>268.5</v>
      </c>
      <c r="S52" s="475">
        <v>247.4</v>
      </c>
      <c r="T52" s="475">
        <v>267.60000000000002</v>
      </c>
      <c r="U52" s="475">
        <v>254.9</v>
      </c>
      <c r="V52" s="475">
        <v>212.1</v>
      </c>
      <c r="W52" s="475">
        <v>221.3</v>
      </c>
      <c r="X52" s="475">
        <v>237.6</v>
      </c>
      <c r="Y52" s="475">
        <v>261</v>
      </c>
      <c r="Z52" s="475">
        <v>275</v>
      </c>
      <c r="AA52" s="475">
        <v>283.39999999999998</v>
      </c>
      <c r="AB52" s="475">
        <v>293.89999999999998</v>
      </c>
      <c r="AC52" s="475">
        <v>315.39999999999998</v>
      </c>
      <c r="AD52" s="475">
        <v>351.13099999999997</v>
      </c>
      <c r="AE52" s="475">
        <v>408.1</v>
      </c>
      <c r="AF52" s="475">
        <v>406.04</v>
      </c>
      <c r="AG52" s="475">
        <v>379.54599999999999</v>
      </c>
      <c r="AH52" s="475">
        <v>407.60599999999999</v>
      </c>
      <c r="AI52" s="475">
        <v>421.71499999999997</v>
      </c>
      <c r="AJ52" s="475">
        <v>450.91199999999998</v>
      </c>
      <c r="AK52" s="475">
        <v>434.07</v>
      </c>
      <c r="AL52" s="475">
        <v>425.66399999999999</v>
      </c>
      <c r="AM52" s="475">
        <v>439.76600000000002</v>
      </c>
      <c r="AN52" s="475">
        <v>503.483</v>
      </c>
      <c r="AO52" s="475">
        <v>447.46800000000002</v>
      </c>
      <c r="AP52" s="475">
        <v>471.86599999999999</v>
      </c>
      <c r="AQ52" s="475">
        <v>468.75400000000002</v>
      </c>
      <c r="AR52" s="475">
        <v>468.28199999999998</v>
      </c>
    </row>
    <row r="53" spans="1:44">
      <c r="A53" s="23">
        <v>11</v>
      </c>
      <c r="B53" s="4" t="s">
        <v>833</v>
      </c>
      <c r="C53" s="475">
        <v>58.800000000000004</v>
      </c>
      <c r="D53" s="475">
        <v>75.8</v>
      </c>
      <c r="E53" s="475">
        <v>88.4</v>
      </c>
      <c r="F53" s="475">
        <v>98.8</v>
      </c>
      <c r="G53" s="475">
        <v>115.19999999999999</v>
      </c>
      <c r="H53" s="475">
        <v>121.5</v>
      </c>
      <c r="I53" s="475">
        <v>142.4</v>
      </c>
      <c r="J53" s="475">
        <v>161.6</v>
      </c>
      <c r="K53" s="475">
        <v>174</v>
      </c>
      <c r="L53" s="475">
        <v>186.4</v>
      </c>
      <c r="M53" s="475">
        <v>191.29999999999998</v>
      </c>
      <c r="N53" s="475">
        <v>205.5</v>
      </c>
      <c r="O53" s="475">
        <v>218.2</v>
      </c>
      <c r="P53" s="475">
        <v>229.57499999999999</v>
      </c>
      <c r="Q53" s="475">
        <v>242.37900000000002</v>
      </c>
      <c r="R53" s="475">
        <v>242.92800000000003</v>
      </c>
      <c r="S53" s="475">
        <v>228.28100000000001</v>
      </c>
      <c r="T53" s="475">
        <v>237.1</v>
      </c>
      <c r="U53" s="475">
        <v>280.7</v>
      </c>
      <c r="V53" s="475">
        <v>257.3</v>
      </c>
      <c r="W53" s="475">
        <v>244.2</v>
      </c>
      <c r="X53" s="475">
        <v>276.22999999999996</v>
      </c>
      <c r="Y53" s="475">
        <v>383.44499999999994</v>
      </c>
      <c r="Z53" s="475">
        <v>431.46900000000005</v>
      </c>
      <c r="AA53" s="475">
        <v>455.13</v>
      </c>
      <c r="AB53" s="475">
        <v>573.88438500000007</v>
      </c>
      <c r="AC53" s="475">
        <v>491.49554599999999</v>
      </c>
      <c r="AD53" s="475">
        <v>480.31793499999998</v>
      </c>
      <c r="AE53" s="475">
        <v>490.26197100000002</v>
      </c>
      <c r="AF53" s="475">
        <v>570.20872899999995</v>
      </c>
      <c r="AG53" s="475">
        <v>563.29941800000006</v>
      </c>
      <c r="AH53" s="475">
        <v>597.95276800000011</v>
      </c>
      <c r="AI53" s="475">
        <v>605.13204199999996</v>
      </c>
      <c r="AJ53" s="475">
        <v>600.33799999999985</v>
      </c>
      <c r="AK53" s="475">
        <v>670.45900000000006</v>
      </c>
      <c r="AL53" s="475">
        <v>670.69900000000007</v>
      </c>
      <c r="AM53" s="475">
        <v>705.25299999999993</v>
      </c>
      <c r="AN53" s="475">
        <v>624.7866580000001</v>
      </c>
      <c r="AO53" s="475">
        <v>692.1311179999999</v>
      </c>
      <c r="AP53" s="475">
        <v>735.84159999999986</v>
      </c>
      <c r="AQ53" s="475">
        <v>769.26599999999996</v>
      </c>
      <c r="AR53" s="475">
        <v>789.84499999999991</v>
      </c>
    </row>
    <row r="54" spans="1:44">
      <c r="A54" s="23">
        <v>12</v>
      </c>
      <c r="B54" s="4" t="s">
        <v>795</v>
      </c>
      <c r="C54" s="480">
        <v>0</v>
      </c>
      <c r="D54" s="480">
        <v>0</v>
      </c>
      <c r="E54" s="480">
        <v>0</v>
      </c>
      <c r="F54" s="480">
        <v>0</v>
      </c>
      <c r="G54" s="480">
        <v>0</v>
      </c>
      <c r="H54" s="480">
        <v>0</v>
      </c>
      <c r="I54" s="480">
        <v>20</v>
      </c>
      <c r="J54" s="480">
        <v>167</v>
      </c>
      <c r="K54" s="480">
        <v>206</v>
      </c>
      <c r="L54" s="480">
        <v>235</v>
      </c>
      <c r="M54" s="480">
        <v>208</v>
      </c>
      <c r="N54" s="480">
        <v>293</v>
      </c>
      <c r="O54" s="480">
        <v>360</v>
      </c>
      <c r="P54" s="480">
        <v>432</v>
      </c>
      <c r="Q54" s="480">
        <v>505</v>
      </c>
      <c r="R54" s="480">
        <v>685</v>
      </c>
      <c r="S54" s="480">
        <v>698</v>
      </c>
      <c r="T54" s="480">
        <v>825</v>
      </c>
      <c r="U54" s="480">
        <v>525</v>
      </c>
      <c r="V54" s="480">
        <v>420</v>
      </c>
      <c r="W54" s="480">
        <v>370</v>
      </c>
      <c r="X54" s="480">
        <v>460</v>
      </c>
      <c r="Y54" s="480">
        <v>460</v>
      </c>
      <c r="Z54" s="480">
        <v>370</v>
      </c>
      <c r="AA54" s="480">
        <v>587</v>
      </c>
      <c r="AB54" s="480">
        <v>665</v>
      </c>
      <c r="AC54" s="480">
        <v>729</v>
      </c>
      <c r="AD54" s="480">
        <v>897</v>
      </c>
      <c r="AE54" s="480">
        <v>1005</v>
      </c>
      <c r="AF54" s="480">
        <v>1236</v>
      </c>
      <c r="AG54" s="480">
        <v>1749</v>
      </c>
      <c r="AH54" s="480">
        <v>1765</v>
      </c>
      <c r="AI54" s="480">
        <v>1895</v>
      </c>
      <c r="AJ54" s="480">
        <v>2997</v>
      </c>
      <c r="AK54" s="480">
        <v>2963</v>
      </c>
      <c r="AL54" s="480">
        <v>2788</v>
      </c>
      <c r="AM54" s="480">
        <v>2804</v>
      </c>
      <c r="AN54" s="480">
        <v>2819</v>
      </c>
      <c r="AO54" s="480">
        <v>2642</v>
      </c>
      <c r="AP54" s="480">
        <v>2579</v>
      </c>
      <c r="AQ54" s="480">
        <v>2059</v>
      </c>
      <c r="AR54" s="480">
        <v>2012</v>
      </c>
    </row>
    <row r="55" spans="1:44">
      <c r="A55" s="23">
        <v>13</v>
      </c>
      <c r="B55" s="4" t="s">
        <v>4191</v>
      </c>
      <c r="C55" s="475">
        <v>25.9</v>
      </c>
      <c r="D55" s="475">
        <v>37.700000000000003</v>
      </c>
      <c r="E55" s="475">
        <v>53.199999999999996</v>
      </c>
      <c r="F55" s="475">
        <v>27.499999999999996</v>
      </c>
      <c r="G55" s="475">
        <v>56.5</v>
      </c>
      <c r="H55" s="475">
        <v>71.500000000000014</v>
      </c>
      <c r="I55" s="475">
        <v>91.300000000000011</v>
      </c>
      <c r="J55" s="475">
        <v>104.39999999999999</v>
      </c>
      <c r="K55" s="475">
        <v>88.3</v>
      </c>
      <c r="L55" s="475">
        <v>77.500000000000014</v>
      </c>
      <c r="M55" s="475">
        <v>84.8</v>
      </c>
      <c r="N55" s="475">
        <v>91.9</v>
      </c>
      <c r="O55" s="475">
        <v>95.9</v>
      </c>
      <c r="P55" s="475">
        <v>120.2</v>
      </c>
      <c r="Q55" s="475">
        <v>153.9</v>
      </c>
      <c r="R55" s="475">
        <v>123.7</v>
      </c>
      <c r="S55" s="475">
        <v>133.30000000000001</v>
      </c>
      <c r="T55" s="475">
        <v>129.4</v>
      </c>
      <c r="U55" s="475">
        <v>127.80000000000001</v>
      </c>
      <c r="V55" s="475">
        <v>136.4</v>
      </c>
      <c r="W55" s="475">
        <v>205.7</v>
      </c>
      <c r="X55" s="475">
        <v>253.6</v>
      </c>
      <c r="Y55" s="475">
        <v>279.3</v>
      </c>
      <c r="Z55" s="475">
        <v>494.99999999999994</v>
      </c>
      <c r="AA55" s="475">
        <v>368.74999999999994</v>
      </c>
      <c r="AB55" s="475">
        <v>406.60000000000008</v>
      </c>
      <c r="AC55" s="475">
        <v>338.91999999999996</v>
      </c>
      <c r="AD55" s="475">
        <v>367.02099999999996</v>
      </c>
      <c r="AE55" s="475">
        <v>407.93600000000004</v>
      </c>
      <c r="AF55" s="475">
        <v>441.14300000000003</v>
      </c>
      <c r="AG55" s="475">
        <v>425.99800000000005</v>
      </c>
      <c r="AH55" s="475">
        <v>464.2</v>
      </c>
      <c r="AI55" s="475">
        <v>382.839</v>
      </c>
      <c r="AJ55" s="475">
        <v>354.01299999999998</v>
      </c>
      <c r="AK55" s="475">
        <v>239.50700000000003</v>
      </c>
      <c r="AL55" s="475">
        <v>219.95</v>
      </c>
      <c r="AM55" s="475">
        <v>182.66499999999999</v>
      </c>
      <c r="AN55" s="475">
        <v>147.392</v>
      </c>
      <c r="AO55" s="475">
        <v>121.866</v>
      </c>
      <c r="AP55" s="475">
        <v>95.882999999999996</v>
      </c>
      <c r="AQ55" s="475">
        <v>60.366</v>
      </c>
      <c r="AR55" s="475">
        <v>50.913000000000004</v>
      </c>
    </row>
    <row r="56" spans="1:44">
      <c r="A56" s="23">
        <v>14</v>
      </c>
      <c r="B56" s="4" t="s">
        <v>803</v>
      </c>
      <c r="C56" s="475">
        <v>0</v>
      </c>
      <c r="D56" s="475">
        <v>0</v>
      </c>
      <c r="E56" s="475">
        <v>0</v>
      </c>
      <c r="F56" s="475">
        <v>0</v>
      </c>
      <c r="G56" s="475">
        <v>0</v>
      </c>
      <c r="H56" s="475">
        <v>0</v>
      </c>
      <c r="I56" s="475">
        <v>0</v>
      </c>
      <c r="J56" s="475">
        <v>0</v>
      </c>
      <c r="K56" s="475">
        <v>0</v>
      </c>
      <c r="L56" s="475">
        <v>0</v>
      </c>
      <c r="M56" s="475">
        <v>0</v>
      </c>
      <c r="N56" s="475">
        <v>0</v>
      </c>
      <c r="O56" s="475">
        <v>0</v>
      </c>
      <c r="P56" s="475">
        <v>0</v>
      </c>
      <c r="Q56" s="475">
        <v>0</v>
      </c>
      <c r="R56" s="475">
        <v>0</v>
      </c>
      <c r="S56" s="475">
        <v>0</v>
      </c>
      <c r="T56" s="475">
        <v>0</v>
      </c>
      <c r="U56" s="475">
        <v>0</v>
      </c>
      <c r="V56" s="475">
        <v>0</v>
      </c>
      <c r="W56" s="475">
        <v>0</v>
      </c>
      <c r="X56" s="475">
        <v>0</v>
      </c>
      <c r="Y56" s="475">
        <v>237.19399999999999</v>
      </c>
      <c r="Z56" s="475">
        <v>261.74400000000003</v>
      </c>
      <c r="AA56" s="475">
        <v>298.94099999999997</v>
      </c>
      <c r="AB56" s="475">
        <v>399.6</v>
      </c>
      <c r="AC56" s="475">
        <v>457.79300000000001</v>
      </c>
      <c r="AD56" s="475">
        <v>566.43200000000002</v>
      </c>
      <c r="AE56" s="475">
        <v>571.476</v>
      </c>
      <c r="AF56" s="475">
        <v>573.08500000000004</v>
      </c>
      <c r="AG56" s="475">
        <v>583.81700000000001</v>
      </c>
      <c r="AH56" s="475">
        <v>647.57399999999996</v>
      </c>
      <c r="AI56" s="475">
        <v>703.47299999999996</v>
      </c>
      <c r="AJ56" s="475">
        <v>797.87300000000005</v>
      </c>
      <c r="AK56" s="475">
        <v>873.23099999999999</v>
      </c>
      <c r="AL56" s="475">
        <v>883.28399999999999</v>
      </c>
      <c r="AM56" s="475">
        <v>852.89800000000002</v>
      </c>
      <c r="AN56" s="475">
        <v>815.30399999999997</v>
      </c>
      <c r="AO56" s="475">
        <v>743.66200000000003</v>
      </c>
      <c r="AP56" s="475">
        <v>758.03</v>
      </c>
      <c r="AQ56" s="475">
        <v>764.10500000000002</v>
      </c>
      <c r="AR56" s="475">
        <v>791.34199999999998</v>
      </c>
    </row>
    <row r="57" spans="1:44">
      <c r="A57" s="23">
        <v>15</v>
      </c>
      <c r="B57" s="4" t="s">
        <v>75</v>
      </c>
      <c r="C57" s="475">
        <v>13.2</v>
      </c>
      <c r="D57" s="475">
        <v>14</v>
      </c>
      <c r="E57" s="475">
        <v>18.7</v>
      </c>
      <c r="F57" s="475">
        <v>25.6</v>
      </c>
      <c r="G57" s="475">
        <v>30</v>
      </c>
      <c r="H57" s="475">
        <v>38.5</v>
      </c>
      <c r="I57" s="475">
        <v>44.2</v>
      </c>
      <c r="J57" s="475">
        <v>51.2</v>
      </c>
      <c r="K57" s="475">
        <v>61.7</v>
      </c>
      <c r="L57" s="475">
        <v>66.7</v>
      </c>
      <c r="M57" s="475">
        <v>73.400000000000006</v>
      </c>
      <c r="N57" s="475">
        <v>84.9</v>
      </c>
      <c r="O57" s="475">
        <v>96.5</v>
      </c>
      <c r="P57" s="475">
        <v>105.1</v>
      </c>
      <c r="Q57" s="475">
        <v>112.2</v>
      </c>
      <c r="R57" s="475">
        <v>120.8</v>
      </c>
      <c r="S57" s="475">
        <v>126.7</v>
      </c>
      <c r="T57" s="475">
        <v>141.30000000000001</v>
      </c>
      <c r="U57" s="475">
        <v>152.4</v>
      </c>
      <c r="V57" s="475">
        <v>164.3</v>
      </c>
      <c r="W57" s="475">
        <v>177.1</v>
      </c>
      <c r="X57" s="475">
        <v>173.6</v>
      </c>
      <c r="Y57" s="475">
        <v>183.3</v>
      </c>
      <c r="Z57" s="475">
        <v>243</v>
      </c>
      <c r="AA57" s="475">
        <v>290.510379</v>
      </c>
      <c r="AB57" s="475">
        <v>332.40829400000001</v>
      </c>
      <c r="AC57" s="475">
        <v>378.22399999999999</v>
      </c>
      <c r="AD57" s="475">
        <v>424.55500000000001</v>
      </c>
      <c r="AE57" s="475">
        <v>471.69299999999998</v>
      </c>
      <c r="AF57" s="475">
        <v>560.73099999999999</v>
      </c>
      <c r="AG57" s="475">
        <v>699.25699999999995</v>
      </c>
      <c r="AH57" s="475">
        <v>707.06799999999998</v>
      </c>
      <c r="AI57" s="475">
        <v>754.18399999999997</v>
      </c>
      <c r="AJ57" s="475">
        <v>811.81100000000004</v>
      </c>
      <c r="AK57" s="475">
        <v>763.02599999999995</v>
      </c>
      <c r="AL57" s="475">
        <v>863.41700000000003</v>
      </c>
      <c r="AM57" s="475">
        <v>904.50800000000004</v>
      </c>
      <c r="AN57" s="475">
        <v>825.49</v>
      </c>
      <c r="AO57" s="475">
        <v>840.50300000000004</v>
      </c>
      <c r="AP57" s="475">
        <v>853.09100000000001</v>
      </c>
      <c r="AQ57" s="475">
        <v>846.19399999999996</v>
      </c>
      <c r="AR57" s="475">
        <v>868.57500000000005</v>
      </c>
    </row>
    <row r="58" spans="1:44">
      <c r="A58" s="23">
        <v>16</v>
      </c>
      <c r="B58" s="4" t="s">
        <v>6819</v>
      </c>
      <c r="C58" s="475">
        <v>0</v>
      </c>
      <c r="D58" s="475">
        <v>0</v>
      </c>
      <c r="E58" s="475">
        <v>0</v>
      </c>
      <c r="F58" s="475">
        <v>0</v>
      </c>
      <c r="G58" s="475">
        <v>0</v>
      </c>
      <c r="H58" s="475">
        <v>0</v>
      </c>
      <c r="I58" s="475">
        <v>0</v>
      </c>
      <c r="J58" s="475">
        <v>0</v>
      </c>
      <c r="K58" s="475">
        <v>0</v>
      </c>
      <c r="L58" s="475">
        <v>0</v>
      </c>
      <c r="M58" s="475">
        <v>0</v>
      </c>
      <c r="N58" s="475">
        <v>0</v>
      </c>
      <c r="O58" s="475">
        <v>0</v>
      </c>
      <c r="P58" s="475">
        <v>0</v>
      </c>
      <c r="Q58" s="475">
        <v>0</v>
      </c>
      <c r="R58" s="475">
        <v>0</v>
      </c>
      <c r="S58" s="475">
        <v>0</v>
      </c>
      <c r="T58" s="475">
        <v>0</v>
      </c>
      <c r="U58" s="475">
        <v>0</v>
      </c>
      <c r="V58" s="475">
        <v>0</v>
      </c>
      <c r="W58" s="475">
        <v>0</v>
      </c>
      <c r="X58" s="475">
        <v>0</v>
      </c>
      <c r="Y58" s="475">
        <v>942.50000000000011</v>
      </c>
      <c r="Z58" s="475">
        <v>1012.5000000000001</v>
      </c>
      <c r="AA58" s="475">
        <v>1086.5000000000002</v>
      </c>
      <c r="AB58" s="475">
        <v>1172.2</v>
      </c>
      <c r="AC58" s="475">
        <v>1178.009</v>
      </c>
      <c r="AD58" s="475">
        <v>1222.5079999999998</v>
      </c>
      <c r="AE58" s="475">
        <v>1233.77</v>
      </c>
      <c r="AF58" s="475">
        <v>1223.953</v>
      </c>
      <c r="AG58" s="475">
        <v>1240.8920000000001</v>
      </c>
      <c r="AH58" s="475">
        <v>1342.9080000000001</v>
      </c>
      <c r="AI58" s="475">
        <v>1487.2190000000003</v>
      </c>
      <c r="AJ58" s="475">
        <v>1596.3690000000001</v>
      </c>
      <c r="AK58" s="475">
        <v>1623.0410000000002</v>
      </c>
      <c r="AL58" s="475">
        <v>1685.66</v>
      </c>
      <c r="AM58" s="475">
        <v>1755.9260000000002</v>
      </c>
      <c r="AN58" s="475">
        <v>1829.943</v>
      </c>
      <c r="AO58" s="475">
        <v>1777.885</v>
      </c>
      <c r="AP58" s="475">
        <v>1943.204</v>
      </c>
      <c r="AQ58" s="475">
        <v>1921.1</v>
      </c>
      <c r="AR58" s="475">
        <v>1938.3899999999999</v>
      </c>
    </row>
    <row r="59" spans="1:44">
      <c r="A59" s="23">
        <v>17</v>
      </c>
      <c r="B59" s="4" t="s">
        <v>861</v>
      </c>
      <c r="C59" s="480">
        <v>300</v>
      </c>
      <c r="D59" s="480">
        <v>312.39999999999998</v>
      </c>
      <c r="E59" s="480">
        <v>354.59999999999997</v>
      </c>
      <c r="F59" s="480">
        <v>329.8</v>
      </c>
      <c r="G59" s="480">
        <v>368.29999999999995</v>
      </c>
      <c r="H59" s="480">
        <v>399.3</v>
      </c>
      <c r="I59" s="480">
        <v>495.70000000000005</v>
      </c>
      <c r="J59" s="480">
        <v>558.29999999999995</v>
      </c>
      <c r="K59" s="480">
        <v>599.09999999999991</v>
      </c>
      <c r="L59" s="480">
        <v>656</v>
      </c>
      <c r="M59" s="480">
        <v>740.50000000000011</v>
      </c>
      <c r="N59" s="480">
        <v>753.19999999999993</v>
      </c>
      <c r="O59" s="480">
        <v>801.90000000000009</v>
      </c>
      <c r="P59" s="480">
        <v>913.3</v>
      </c>
      <c r="Q59" s="480">
        <v>1054</v>
      </c>
      <c r="R59" s="480">
        <v>1150</v>
      </c>
      <c r="S59" s="480">
        <v>1230.3</v>
      </c>
      <c r="T59" s="480">
        <v>1352.4</v>
      </c>
      <c r="U59" s="480">
        <v>1458.5</v>
      </c>
      <c r="V59" s="480">
        <v>1524.4</v>
      </c>
      <c r="W59" s="480">
        <v>1586.1999999999998</v>
      </c>
      <c r="X59" s="480">
        <v>1624.9</v>
      </c>
      <c r="Y59" s="480">
        <v>429.80250000000001</v>
      </c>
      <c r="Z59" s="480">
        <v>431.06799999999998</v>
      </c>
      <c r="AA59" s="480">
        <v>434.25799999999998</v>
      </c>
      <c r="AB59" s="480">
        <v>434.72199999999998</v>
      </c>
      <c r="AC59" s="480">
        <v>0</v>
      </c>
      <c r="AD59" s="480">
        <v>0</v>
      </c>
      <c r="AE59" s="480">
        <v>0</v>
      </c>
      <c r="AF59" s="480">
        <v>0</v>
      </c>
      <c r="AG59" s="480">
        <v>0</v>
      </c>
      <c r="AH59" s="480">
        <v>0</v>
      </c>
      <c r="AI59" s="480">
        <v>0</v>
      </c>
      <c r="AJ59" s="480">
        <v>0</v>
      </c>
      <c r="AK59" s="480">
        <v>0</v>
      </c>
      <c r="AL59" s="480">
        <v>0</v>
      </c>
      <c r="AM59" s="480">
        <v>0</v>
      </c>
      <c r="AN59" s="480">
        <v>0</v>
      </c>
      <c r="AO59" s="480">
        <v>0</v>
      </c>
      <c r="AP59" s="480">
        <v>0</v>
      </c>
      <c r="AQ59" s="480">
        <v>0</v>
      </c>
      <c r="AR59" s="480">
        <v>0</v>
      </c>
    </row>
    <row r="60" spans="1:44">
      <c r="A60" s="23">
        <v>18</v>
      </c>
      <c r="B60" s="4" t="s">
        <v>281</v>
      </c>
      <c r="C60" s="480">
        <v>0</v>
      </c>
      <c r="D60" s="480">
        <v>0</v>
      </c>
      <c r="E60" s="480">
        <v>0</v>
      </c>
      <c r="F60" s="480">
        <v>71</v>
      </c>
      <c r="G60" s="480">
        <v>76</v>
      </c>
      <c r="H60" s="480">
        <v>81</v>
      </c>
      <c r="I60" s="480">
        <v>87</v>
      </c>
      <c r="J60" s="480">
        <v>93</v>
      </c>
      <c r="K60" s="480">
        <v>97</v>
      </c>
      <c r="L60" s="480">
        <v>100</v>
      </c>
      <c r="M60" s="480">
        <v>108</v>
      </c>
      <c r="N60" s="480">
        <v>122.2</v>
      </c>
      <c r="O60" s="480">
        <v>136.6</v>
      </c>
      <c r="P60" s="480">
        <v>145</v>
      </c>
      <c r="Q60" s="480">
        <v>148.1</v>
      </c>
      <c r="R60" s="480">
        <v>149.4</v>
      </c>
      <c r="S60" s="480">
        <v>150.5</v>
      </c>
      <c r="T60" s="480">
        <v>152.9</v>
      </c>
      <c r="U60" s="480">
        <v>154.69999999999999</v>
      </c>
      <c r="V60" s="480">
        <v>153.5</v>
      </c>
      <c r="W60" s="480">
        <v>153.5</v>
      </c>
      <c r="X60" s="480">
        <v>175.17500000000001</v>
      </c>
      <c r="Y60" s="480">
        <v>184.14749999999998</v>
      </c>
      <c r="Z60" s="480">
        <v>165.43199999999999</v>
      </c>
      <c r="AA60" s="480">
        <v>151.74399999999997</v>
      </c>
      <c r="AB60" s="480">
        <v>158.21600000000001</v>
      </c>
      <c r="AC60" s="480">
        <v>156.53300000000002</v>
      </c>
      <c r="AD60" s="480">
        <v>291.87899999999996</v>
      </c>
      <c r="AE60" s="480">
        <v>168.29899999999998</v>
      </c>
      <c r="AF60" s="480">
        <v>169.57499999999999</v>
      </c>
      <c r="AG60" s="480">
        <v>173.76599999999996</v>
      </c>
      <c r="AH60" s="480">
        <v>364.48900000000009</v>
      </c>
      <c r="AI60" s="480">
        <v>404.10656399999993</v>
      </c>
      <c r="AJ60" s="480">
        <v>353.53575000000012</v>
      </c>
      <c r="AK60" s="480">
        <v>276.07472200000001</v>
      </c>
      <c r="AL60" s="480">
        <v>274.99964800000004</v>
      </c>
      <c r="AM60" s="480">
        <v>230.86924392</v>
      </c>
      <c r="AN60" s="480">
        <v>230.30369877999999</v>
      </c>
      <c r="AO60" s="480">
        <v>228.57118269999995</v>
      </c>
      <c r="AP60" s="480">
        <v>233.76330000000004</v>
      </c>
      <c r="AQ60" s="480">
        <v>239.189876</v>
      </c>
      <c r="AR60" s="480">
        <v>237.03899999999999</v>
      </c>
    </row>
    <row r="61" spans="1:44" s="441" customFormat="1">
      <c r="A61" s="23">
        <v>19</v>
      </c>
      <c r="B61" s="114" t="s">
        <v>1911</v>
      </c>
      <c r="C61" s="480">
        <v>0</v>
      </c>
      <c r="D61" s="480">
        <v>0</v>
      </c>
      <c r="E61" s="480">
        <v>0</v>
      </c>
      <c r="F61" s="480">
        <v>0</v>
      </c>
      <c r="G61" s="480">
        <v>0</v>
      </c>
      <c r="H61" s="480">
        <v>0</v>
      </c>
      <c r="I61" s="480">
        <v>0</v>
      </c>
      <c r="J61" s="480">
        <v>0</v>
      </c>
      <c r="K61" s="480">
        <v>0</v>
      </c>
      <c r="L61" s="480">
        <v>0</v>
      </c>
      <c r="M61" s="480">
        <v>0</v>
      </c>
      <c r="N61" s="480">
        <v>0</v>
      </c>
      <c r="O61" s="480">
        <v>0</v>
      </c>
      <c r="P61" s="480">
        <v>0</v>
      </c>
      <c r="Q61" s="480">
        <v>0</v>
      </c>
      <c r="R61" s="480">
        <v>0</v>
      </c>
      <c r="S61" s="480">
        <v>0</v>
      </c>
      <c r="T61" s="480">
        <v>0</v>
      </c>
      <c r="U61" s="480">
        <v>0</v>
      </c>
      <c r="V61" s="480">
        <v>0</v>
      </c>
      <c r="W61" s="480">
        <v>0</v>
      </c>
      <c r="X61" s="480">
        <v>0</v>
      </c>
      <c r="Y61" s="480">
        <v>0</v>
      </c>
      <c r="Z61" s="480">
        <v>0</v>
      </c>
      <c r="AA61" s="480">
        <v>0</v>
      </c>
      <c r="AB61" s="480">
        <v>0</v>
      </c>
      <c r="AC61" s="480">
        <v>0</v>
      </c>
      <c r="AD61" s="480">
        <v>0</v>
      </c>
      <c r="AE61" s="480">
        <v>0</v>
      </c>
      <c r="AF61" s="480">
        <v>0</v>
      </c>
      <c r="AG61" s="480">
        <v>0</v>
      </c>
      <c r="AH61" s="480">
        <v>0</v>
      </c>
      <c r="AI61" s="480">
        <v>0</v>
      </c>
      <c r="AJ61" s="480">
        <v>0</v>
      </c>
      <c r="AK61" s="480">
        <v>0</v>
      </c>
      <c r="AL61" s="480">
        <v>0</v>
      </c>
      <c r="AM61" s="480">
        <v>0</v>
      </c>
      <c r="AN61" s="480">
        <v>0</v>
      </c>
      <c r="AO61" s="480">
        <v>0.72</v>
      </c>
      <c r="AP61" s="480">
        <v>0.36</v>
      </c>
      <c r="AQ61" s="480">
        <v>0.36</v>
      </c>
      <c r="AR61" s="480">
        <v>0.36</v>
      </c>
    </row>
    <row r="62" spans="1:44">
      <c r="A62" s="23">
        <v>20</v>
      </c>
      <c r="B62" s="4" t="s">
        <v>76</v>
      </c>
      <c r="C62" s="475">
        <v>1.2</v>
      </c>
      <c r="D62" s="475">
        <v>1.5</v>
      </c>
      <c r="E62" s="475">
        <v>1.8</v>
      </c>
      <c r="F62" s="475">
        <v>3</v>
      </c>
      <c r="G62" s="475">
        <v>4.7</v>
      </c>
      <c r="H62" s="475">
        <v>6.7</v>
      </c>
      <c r="I62" s="475">
        <v>7.9</v>
      </c>
      <c r="J62" s="475">
        <v>5.2</v>
      </c>
      <c r="K62" s="475">
        <v>3.1</v>
      </c>
      <c r="L62" s="475">
        <v>3</v>
      </c>
      <c r="M62" s="475">
        <v>3.5</v>
      </c>
      <c r="N62" s="475">
        <v>5</v>
      </c>
      <c r="O62" s="475">
        <v>12.1</v>
      </c>
      <c r="P62" s="475">
        <v>20.8</v>
      </c>
      <c r="Q62" s="475">
        <v>20.5</v>
      </c>
      <c r="R62" s="475">
        <v>21.6</v>
      </c>
      <c r="S62" s="475">
        <v>25.1</v>
      </c>
      <c r="T62" s="475">
        <v>22.613</v>
      </c>
      <c r="U62" s="475">
        <v>14.6</v>
      </c>
      <c r="V62" s="475">
        <v>15.600000000000001</v>
      </c>
      <c r="W62" s="475">
        <v>18.62</v>
      </c>
      <c r="X62" s="475">
        <v>0.82799999999999996</v>
      </c>
      <c r="Y62" s="475">
        <v>0.82799999999999996</v>
      </c>
      <c r="Z62" s="475">
        <v>1.6280000000000001</v>
      </c>
      <c r="AA62" s="475">
        <v>1.905</v>
      </c>
      <c r="AB62" s="475">
        <v>34.214999999999996</v>
      </c>
      <c r="AC62" s="475">
        <v>2.9830000000000001</v>
      </c>
      <c r="AD62" s="475">
        <v>250.61099999999999</v>
      </c>
      <c r="AE62" s="475">
        <v>493.34899999999993</v>
      </c>
      <c r="AF62" s="475">
        <v>61.142000000000003</v>
      </c>
      <c r="AG62" s="475">
        <v>116.46899999999999</v>
      </c>
      <c r="AH62" s="475">
        <v>91.824999999999974</v>
      </c>
      <c r="AI62" s="475">
        <v>157.47000000000003</v>
      </c>
      <c r="AJ62" s="475">
        <v>266.45</v>
      </c>
      <c r="AK62" s="475">
        <v>103.54999999999995</v>
      </c>
      <c r="AL62" s="475">
        <v>99.676000000000016</v>
      </c>
      <c r="AM62" s="475">
        <v>62.08160239</v>
      </c>
      <c r="AN62" s="475">
        <v>48.4206</v>
      </c>
      <c r="AO62" s="475">
        <v>117.64234999999998</v>
      </c>
      <c r="AP62" s="475">
        <v>238.33867632000002</v>
      </c>
      <c r="AQ62" s="475">
        <v>360.58759045000022</v>
      </c>
      <c r="AR62" s="475">
        <v>518.89375644999996</v>
      </c>
    </row>
    <row r="63" spans="1:44">
      <c r="A63" s="23">
        <v>21</v>
      </c>
      <c r="B63" s="4" t="s">
        <v>4226</v>
      </c>
      <c r="C63" s="480">
        <v>0</v>
      </c>
      <c r="D63" s="480">
        <v>0</v>
      </c>
      <c r="E63" s="480">
        <v>0</v>
      </c>
      <c r="F63" s="480">
        <v>0</v>
      </c>
      <c r="G63" s="480">
        <v>0</v>
      </c>
      <c r="H63" s="480">
        <v>0</v>
      </c>
      <c r="I63" s="480">
        <v>0</v>
      </c>
      <c r="J63" s="480">
        <v>0</v>
      </c>
      <c r="K63" s="480">
        <v>0</v>
      </c>
      <c r="L63" s="480">
        <v>0</v>
      </c>
      <c r="M63" s="480">
        <v>0</v>
      </c>
      <c r="N63" s="480">
        <v>0</v>
      </c>
      <c r="O63" s="480">
        <v>0</v>
      </c>
      <c r="P63" s="480">
        <v>18.2</v>
      </c>
      <c r="Q63" s="480">
        <v>45.3</v>
      </c>
      <c r="R63" s="480">
        <v>90.6</v>
      </c>
      <c r="S63" s="480">
        <v>103.7</v>
      </c>
      <c r="T63" s="480">
        <v>132.69999999999999</v>
      </c>
      <c r="U63" s="480">
        <v>142.30000000000001</v>
      </c>
      <c r="V63" s="480">
        <v>144.30000000000001</v>
      </c>
      <c r="W63" s="480">
        <v>142.30000000000001</v>
      </c>
      <c r="X63" s="480">
        <v>137.5</v>
      </c>
      <c r="Y63" s="480">
        <v>139.73699999999999</v>
      </c>
      <c r="Z63" s="480">
        <v>145.28800000000001</v>
      </c>
      <c r="AA63" s="480">
        <v>148.63399999999999</v>
      </c>
      <c r="AB63" s="480">
        <v>201.77600000000001</v>
      </c>
      <c r="AC63" s="480">
        <v>194.51499999999999</v>
      </c>
      <c r="AD63" s="480">
        <v>208.10900000000001</v>
      </c>
      <c r="AE63" s="480">
        <v>189.34299999999999</v>
      </c>
      <c r="AF63" s="480">
        <v>211.93799999999999</v>
      </c>
      <c r="AG63" s="480">
        <v>182.27599999999998</v>
      </c>
      <c r="AH63" s="480">
        <v>178.874</v>
      </c>
      <c r="AI63" s="480">
        <v>172.63800000000001</v>
      </c>
      <c r="AJ63" s="480">
        <v>165.47399999999999</v>
      </c>
      <c r="AK63" s="480">
        <v>155.64500000000001</v>
      </c>
      <c r="AL63" s="480">
        <v>147.09100000000001</v>
      </c>
      <c r="AM63" s="480">
        <v>149.86000000000001</v>
      </c>
      <c r="AN63" s="480">
        <v>140.95400000000001</v>
      </c>
      <c r="AO63" s="480">
        <v>149.51400000000001</v>
      </c>
      <c r="AP63" s="480">
        <v>160.768</v>
      </c>
      <c r="AQ63" s="480">
        <v>167.34100000000001</v>
      </c>
      <c r="AR63" s="480">
        <v>184.33099999999999</v>
      </c>
    </row>
    <row r="64" spans="1:44" s="121" customFormat="1">
      <c r="A64" s="23">
        <v>22</v>
      </c>
      <c r="B64" s="114" t="s">
        <v>6818</v>
      </c>
      <c r="C64" s="480">
        <v>16.8</v>
      </c>
      <c r="D64" s="480">
        <v>26.699999999999996</v>
      </c>
      <c r="E64" s="480">
        <v>21</v>
      </c>
      <c r="F64" s="480">
        <v>24.4</v>
      </c>
      <c r="G64" s="480">
        <v>27.5</v>
      </c>
      <c r="H64" s="480">
        <v>34.700000000000003</v>
      </c>
      <c r="I64" s="480">
        <v>41.29999999999999</v>
      </c>
      <c r="J64" s="480">
        <v>47.9</v>
      </c>
      <c r="K64" s="480">
        <v>63.9</v>
      </c>
      <c r="L64" s="480">
        <v>54.4</v>
      </c>
      <c r="M64" s="480">
        <v>73.100000000000009</v>
      </c>
      <c r="N64" s="480">
        <v>82.199999999999989</v>
      </c>
      <c r="O64" s="480">
        <v>82.2</v>
      </c>
      <c r="P64" s="480">
        <v>94.5</v>
      </c>
      <c r="Q64" s="480">
        <v>110.60000000000001</v>
      </c>
      <c r="R64" s="480">
        <v>117</v>
      </c>
      <c r="S64" s="480">
        <v>130.69999999999999</v>
      </c>
      <c r="T64" s="480">
        <v>126.5</v>
      </c>
      <c r="U64" s="480">
        <v>125.99999999999999</v>
      </c>
      <c r="V64" s="480">
        <v>140.5</v>
      </c>
      <c r="W64" s="480">
        <v>150.20000000000002</v>
      </c>
      <c r="X64" s="480">
        <v>138.20000000000002</v>
      </c>
      <c r="Y64" s="480">
        <v>141.30000000000001</v>
      </c>
      <c r="Z64" s="480">
        <v>197.5</v>
      </c>
      <c r="AA64" s="480">
        <v>204.32</v>
      </c>
      <c r="AB64" s="480">
        <v>226.05166700000001</v>
      </c>
      <c r="AC64" s="480">
        <v>225.43297799999996</v>
      </c>
      <c r="AD64" s="480">
        <v>233.85899999999998</v>
      </c>
      <c r="AE64" s="480">
        <v>238.298</v>
      </c>
      <c r="AF64" s="480">
        <v>241.197</v>
      </c>
      <c r="AG64" s="480">
        <v>242.38200000000001</v>
      </c>
      <c r="AH64" s="480">
        <v>221.53599999999997</v>
      </c>
      <c r="AI64" s="480">
        <v>211.13800000000001</v>
      </c>
      <c r="AJ64" s="480">
        <v>240.79500000000002</v>
      </c>
      <c r="AK64" s="480">
        <v>235.06299999999999</v>
      </c>
      <c r="AL64" s="480">
        <v>255.94000000000003</v>
      </c>
      <c r="AM64" s="480">
        <v>252.7217881</v>
      </c>
      <c r="AN64" s="480">
        <v>262.47399999999999</v>
      </c>
      <c r="AO64" s="480">
        <v>276.00799999999992</v>
      </c>
      <c r="AP64" s="480">
        <v>313.36199999999997</v>
      </c>
      <c r="AQ64" s="480">
        <v>324.786</v>
      </c>
      <c r="AR64" s="480">
        <v>342.37199999999996</v>
      </c>
    </row>
    <row r="65" spans="1:44">
      <c r="A65" s="23">
        <v>23</v>
      </c>
      <c r="B65" s="4" t="s">
        <v>77</v>
      </c>
      <c r="C65" s="475">
        <v>0.1</v>
      </c>
      <c r="D65" s="475">
        <v>0.1</v>
      </c>
      <c r="E65" s="475">
        <v>0.2</v>
      </c>
      <c r="F65" s="475">
        <v>0.2</v>
      </c>
      <c r="G65" s="475">
        <v>0</v>
      </c>
      <c r="H65" s="475">
        <v>0</v>
      </c>
      <c r="I65" s="475">
        <v>0</v>
      </c>
      <c r="J65" s="475">
        <v>0</v>
      </c>
      <c r="K65" s="475">
        <v>0</v>
      </c>
      <c r="L65" s="475">
        <v>0</v>
      </c>
      <c r="M65" s="475">
        <v>0</v>
      </c>
      <c r="N65" s="475">
        <v>0</v>
      </c>
      <c r="O65" s="475">
        <v>0</v>
      </c>
      <c r="P65" s="475">
        <v>0</v>
      </c>
      <c r="Q65" s="475">
        <v>0</v>
      </c>
      <c r="R65" s="475">
        <v>0</v>
      </c>
      <c r="S65" s="475">
        <v>0</v>
      </c>
      <c r="T65" s="475">
        <v>0</v>
      </c>
      <c r="U65" s="475">
        <v>0</v>
      </c>
      <c r="V65" s="475">
        <v>0</v>
      </c>
      <c r="W65" s="475">
        <v>0</v>
      </c>
      <c r="X65" s="475">
        <v>0</v>
      </c>
      <c r="Y65" s="475">
        <v>0</v>
      </c>
      <c r="Z65" s="475">
        <v>0</v>
      </c>
      <c r="AA65" s="475">
        <v>0.19125217999999999</v>
      </c>
      <c r="AB65" s="475">
        <v>0.23750504</v>
      </c>
      <c r="AC65" s="475">
        <v>4.0659999999999998</v>
      </c>
      <c r="AD65" s="475">
        <v>3.2479999999999998</v>
      </c>
      <c r="AE65" s="475">
        <v>3.2920000000000003</v>
      </c>
      <c r="AF65" s="475">
        <v>3.3089999999999997</v>
      </c>
      <c r="AG65" s="475">
        <v>3.2759999999999998</v>
      </c>
      <c r="AH65" s="475">
        <v>14.992000000000001</v>
      </c>
      <c r="AI65" s="475">
        <v>12.292999999999999</v>
      </c>
      <c r="AJ65" s="475">
        <v>12.123999999999999</v>
      </c>
      <c r="AK65" s="475">
        <v>13.712</v>
      </c>
      <c r="AL65" s="475">
        <v>21.515000000000001</v>
      </c>
      <c r="AM65" s="475">
        <v>39.334764999999997</v>
      </c>
      <c r="AN65" s="475">
        <v>50.838000000000001</v>
      </c>
      <c r="AO65" s="475">
        <v>36.400999999999996</v>
      </c>
      <c r="AP65" s="475">
        <v>33.979999999999997</v>
      </c>
      <c r="AQ65" s="475">
        <v>46.957000000000001</v>
      </c>
      <c r="AR65" s="475">
        <v>31.361999999999998</v>
      </c>
    </row>
    <row r="66" spans="1:44">
      <c r="A66" s="23">
        <v>24</v>
      </c>
      <c r="B66" s="4" t="s">
        <v>4225</v>
      </c>
      <c r="C66" s="475">
        <v>4.2</v>
      </c>
      <c r="D66" s="475">
        <v>5.5</v>
      </c>
      <c r="E66" s="475">
        <v>7.6</v>
      </c>
      <c r="F66" s="475">
        <v>11.5</v>
      </c>
      <c r="G66" s="475">
        <v>15</v>
      </c>
      <c r="H66" s="475">
        <v>17.5</v>
      </c>
      <c r="I66" s="475">
        <v>16.7</v>
      </c>
      <c r="J66" s="475">
        <v>14.399999999999999</v>
      </c>
      <c r="K66" s="475">
        <v>14.3</v>
      </c>
      <c r="L66" s="475">
        <v>11.299999999999999</v>
      </c>
      <c r="M66" s="475">
        <v>11.700000000000001</v>
      </c>
      <c r="N66" s="475">
        <v>18.5</v>
      </c>
      <c r="O66" s="475">
        <v>22.8</v>
      </c>
      <c r="P66" s="475">
        <v>19.899999999999999</v>
      </c>
      <c r="Q66" s="475">
        <v>19.900000000000002</v>
      </c>
      <c r="R66" s="475">
        <v>19.100000000000001</v>
      </c>
      <c r="S66" s="475">
        <v>19.100000000000001</v>
      </c>
      <c r="T66" s="475">
        <v>19.600000000000001</v>
      </c>
      <c r="U66" s="475">
        <v>11.4</v>
      </c>
      <c r="V66" s="475">
        <v>25.200000000000003</v>
      </c>
      <c r="W66" s="475">
        <v>8</v>
      </c>
      <c r="X66" s="475">
        <v>8.6999999999999993</v>
      </c>
      <c r="Y66" s="475">
        <v>15.399999999999999</v>
      </c>
      <c r="Z66" s="475">
        <v>28.8</v>
      </c>
      <c r="AA66" s="475">
        <v>29.899999999999995</v>
      </c>
      <c r="AB66" s="475">
        <v>58.7</v>
      </c>
      <c r="AC66" s="475">
        <v>41.599999999999994</v>
      </c>
      <c r="AD66" s="475">
        <v>47.085000000000008</v>
      </c>
      <c r="AE66" s="475">
        <v>73.987999999999985</v>
      </c>
      <c r="AF66" s="475">
        <v>83.361500000000007</v>
      </c>
      <c r="AG66" s="475">
        <v>185.71100000000001</v>
      </c>
      <c r="AH66" s="475">
        <v>324.68599999999998</v>
      </c>
      <c r="AI66" s="475">
        <v>258.92500000000001</v>
      </c>
      <c r="AJ66" s="475">
        <v>214.357</v>
      </c>
      <c r="AK66" s="475">
        <v>226.27099999999999</v>
      </c>
      <c r="AL66" s="475">
        <v>464.64599999999996</v>
      </c>
      <c r="AM66" s="475">
        <v>461.18900000000008</v>
      </c>
      <c r="AN66" s="475">
        <v>262.72899999999998</v>
      </c>
      <c r="AO66" s="475">
        <v>316.85099999999994</v>
      </c>
      <c r="AP66" s="475">
        <v>446.149</v>
      </c>
      <c r="AQ66" s="475">
        <v>296.40699999999998</v>
      </c>
      <c r="AR66" s="475">
        <v>286.01099999999997</v>
      </c>
    </row>
    <row r="67" spans="1:44">
      <c r="A67" s="23">
        <v>25</v>
      </c>
      <c r="B67" s="4" t="s">
        <v>78</v>
      </c>
      <c r="C67" s="480">
        <v>6.7</v>
      </c>
      <c r="D67" s="480">
        <v>7.2</v>
      </c>
      <c r="E67" s="480">
        <v>6.6</v>
      </c>
      <c r="F67" s="480">
        <v>2.7</v>
      </c>
      <c r="G67" s="480">
        <v>2.5</v>
      </c>
      <c r="H67" s="480">
        <v>3.4</v>
      </c>
      <c r="I67" s="480">
        <v>2.5</v>
      </c>
      <c r="J67" s="480">
        <v>2.9</v>
      </c>
      <c r="K67" s="480">
        <v>2.4</v>
      </c>
      <c r="L67" s="480">
        <v>2.8</v>
      </c>
      <c r="M67" s="480">
        <v>4.2</v>
      </c>
      <c r="N67" s="480">
        <v>6.8999999999999995</v>
      </c>
      <c r="O67" s="480">
        <v>9.5</v>
      </c>
      <c r="P67" s="480">
        <v>16.7</v>
      </c>
      <c r="Q67" s="480">
        <v>7.5</v>
      </c>
      <c r="R67" s="480">
        <v>7.6000000000000005</v>
      </c>
      <c r="S67" s="480">
        <v>7.7</v>
      </c>
      <c r="T67" s="480">
        <v>14.299999999999999</v>
      </c>
      <c r="U67" s="480">
        <v>24.700000000000003</v>
      </c>
      <c r="V67" s="480">
        <v>28.699999999999996</v>
      </c>
      <c r="W67" s="480">
        <v>12.1</v>
      </c>
      <c r="X67" s="480">
        <v>7</v>
      </c>
      <c r="Y67" s="480">
        <v>6.7</v>
      </c>
      <c r="Z67" s="480">
        <v>10.399999999999999</v>
      </c>
      <c r="AA67" s="480">
        <v>44.775000000000006</v>
      </c>
      <c r="AB67" s="480">
        <v>59.415000000000006</v>
      </c>
      <c r="AC67" s="480">
        <v>71.066000000000003</v>
      </c>
      <c r="AD67" s="480">
        <v>115.6464</v>
      </c>
      <c r="AE67" s="480">
        <v>196.90135999999998</v>
      </c>
      <c r="AF67" s="480">
        <v>222.19726899999998</v>
      </c>
      <c r="AG67" s="480">
        <v>271.26608800000008</v>
      </c>
      <c r="AH67" s="480">
        <v>481.59743900000001</v>
      </c>
      <c r="AI67" s="480">
        <v>683.23907199999985</v>
      </c>
      <c r="AJ67" s="480">
        <v>484.27010800000005</v>
      </c>
      <c r="AK67" s="480">
        <v>477.03319500000003</v>
      </c>
      <c r="AL67" s="480">
        <v>271.42399999999992</v>
      </c>
      <c r="AM67" s="480">
        <v>248.084</v>
      </c>
      <c r="AN67" s="480">
        <v>302.97800000000001</v>
      </c>
      <c r="AO67" s="480">
        <v>322.90000000000003</v>
      </c>
      <c r="AP67" s="480">
        <v>621.52100000000007</v>
      </c>
      <c r="AQ67" s="480">
        <v>213.48000000000002</v>
      </c>
      <c r="AR67" s="480">
        <v>254.83699999999999</v>
      </c>
    </row>
    <row r="69" spans="1:44" s="121" customFormat="1" ht="25.5">
      <c r="A69" s="88" t="s">
        <v>956</v>
      </c>
      <c r="B69" s="131" t="s">
        <v>102</v>
      </c>
      <c r="C69" s="3" t="s">
        <v>64</v>
      </c>
      <c r="D69" s="3" t="s">
        <v>65</v>
      </c>
      <c r="E69" s="3" t="s">
        <v>66</v>
      </c>
      <c r="F69" s="3" t="s">
        <v>67</v>
      </c>
      <c r="G69" s="3" t="s">
        <v>68</v>
      </c>
      <c r="H69" s="3" t="s">
        <v>69</v>
      </c>
      <c r="I69" s="3" t="s">
        <v>70</v>
      </c>
      <c r="J69" s="3" t="s">
        <v>71</v>
      </c>
      <c r="K69" s="3" t="s">
        <v>72</v>
      </c>
      <c r="L69" s="3" t="s">
        <v>73</v>
      </c>
      <c r="M69" s="3" t="s">
        <v>1</v>
      </c>
      <c r="N69" s="3" t="s">
        <v>2</v>
      </c>
      <c r="O69" s="3" t="s">
        <v>3</v>
      </c>
      <c r="P69" s="3" t="s">
        <v>4</v>
      </c>
      <c r="Q69" s="3" t="s">
        <v>5</v>
      </c>
      <c r="R69" s="3" t="s">
        <v>6</v>
      </c>
      <c r="S69" s="3" t="s">
        <v>7</v>
      </c>
      <c r="T69" s="3" t="s">
        <v>8</v>
      </c>
      <c r="U69" s="3" t="s">
        <v>9</v>
      </c>
      <c r="V69" s="3" t="s">
        <v>10</v>
      </c>
      <c r="W69" s="3" t="s">
        <v>11</v>
      </c>
      <c r="X69" s="3" t="s">
        <v>12</v>
      </c>
      <c r="Y69" s="3" t="s">
        <v>13</v>
      </c>
      <c r="Z69" s="3" t="s">
        <v>14</v>
      </c>
      <c r="AA69" s="3" t="s">
        <v>15</v>
      </c>
      <c r="AB69" s="3" t="s">
        <v>16</v>
      </c>
      <c r="AC69" s="3" t="s">
        <v>17</v>
      </c>
      <c r="AD69" s="3" t="s">
        <v>18</v>
      </c>
      <c r="AE69" s="3" t="s">
        <v>19</v>
      </c>
      <c r="AF69" s="3" t="s">
        <v>20</v>
      </c>
      <c r="AG69" s="3" t="s">
        <v>21</v>
      </c>
      <c r="AH69" s="3" t="s">
        <v>22</v>
      </c>
      <c r="AI69" s="3" t="s">
        <v>23</v>
      </c>
      <c r="AJ69" s="3" t="s">
        <v>24</v>
      </c>
      <c r="AK69" s="3" t="s">
        <v>25</v>
      </c>
      <c r="AL69" s="3" t="s">
        <v>26</v>
      </c>
      <c r="AM69" s="3" t="s">
        <v>27</v>
      </c>
      <c r="AN69" s="3" t="s">
        <v>62</v>
      </c>
      <c r="AO69" s="3" t="s">
        <v>63</v>
      </c>
      <c r="AP69" s="3" t="s">
        <v>938</v>
      </c>
      <c r="AQ69" s="3" t="s">
        <v>3968</v>
      </c>
      <c r="AR69" s="474" t="s">
        <v>3969</v>
      </c>
    </row>
    <row r="70" spans="1:44" s="121" customFormat="1">
      <c r="A70" s="89">
        <v>2</v>
      </c>
      <c r="B70" s="121" t="str">
        <f>IF(VLOOKUP(A70,$A$77:$B$100,2,FALSE)=0,"No selection",VLOOKUP(A70,$A$77:$B$100,2,FALSE))</f>
        <v xml:space="preserve">Australian Government research activities    </v>
      </c>
      <c r="C70" s="481">
        <f>IF(VLOOKUP($A70,$A$77:$AR$100,2,FALSE)=0,NA(),VLOOKUP($A70,$A$77:$AR$100,C$7,FALSE))</f>
        <v>0.4659024956471271</v>
      </c>
      <c r="D70" s="481">
        <f t="shared" ref="D70:AR74" si="9">IF(VLOOKUP($A70,$A$77:$AR$100,2,FALSE)=0,NA(),VLOOKUP($A70,$A$77:$AR$100,D$7,FALSE))</f>
        <v>0.47937283125562263</v>
      </c>
      <c r="E70" s="481">
        <f t="shared" si="9"/>
        <v>0.48166778448468583</v>
      </c>
      <c r="F70" s="481">
        <f t="shared" si="9"/>
        <v>0.50993573900148292</v>
      </c>
      <c r="G70" s="481">
        <f t="shared" si="9"/>
        <v>0.50073105702244769</v>
      </c>
      <c r="H70" s="481">
        <f t="shared" si="9"/>
        <v>0.4788788628922781</v>
      </c>
      <c r="I70" s="481">
        <f t="shared" si="9"/>
        <v>0.43684982196467231</v>
      </c>
      <c r="J70" s="481">
        <f t="shared" si="9"/>
        <v>0.39146902861138616</v>
      </c>
      <c r="K70" s="481">
        <f t="shared" si="9"/>
        <v>0.39229534510433389</v>
      </c>
      <c r="L70" s="481">
        <f t="shared" si="9"/>
        <v>0.3767045454545454</v>
      </c>
      <c r="M70" s="481">
        <f t="shared" si="9"/>
        <v>0.36715724244771503</v>
      </c>
      <c r="N70" s="481">
        <f t="shared" si="9"/>
        <v>0.35878601275566296</v>
      </c>
      <c r="O70" s="481">
        <f t="shared" si="9"/>
        <v>0.34967031199742682</v>
      </c>
      <c r="P70" s="481">
        <f t="shared" si="9"/>
        <v>0.32749043768221908</v>
      </c>
      <c r="Q70" s="481">
        <f t="shared" si="9"/>
        <v>0.30158972550904234</v>
      </c>
      <c r="R70" s="481">
        <f t="shared" si="9"/>
        <v>0.28114914303766564</v>
      </c>
      <c r="S70" s="481">
        <f t="shared" si="9"/>
        <v>0.26310520968981144</v>
      </c>
      <c r="T70" s="481">
        <f t="shared" si="9"/>
        <v>0.24024404189305956</v>
      </c>
      <c r="U70" s="481">
        <f t="shared" si="9"/>
        <v>0.26364492266308004</v>
      </c>
      <c r="V70" s="481">
        <f t="shared" si="9"/>
        <v>0.25377463337941503</v>
      </c>
      <c r="W70" s="481">
        <f t="shared" si="9"/>
        <v>0.24985262173975392</v>
      </c>
      <c r="X70" s="481">
        <f t="shared" si="9"/>
        <v>0.25374067833770331</v>
      </c>
      <c r="Y70" s="481">
        <f t="shared" si="9"/>
        <v>0.2741124664729308</v>
      </c>
      <c r="Z70" s="481">
        <f t="shared" si="9"/>
        <v>0.26547499317248408</v>
      </c>
      <c r="AA70" s="481">
        <f t="shared" si="9"/>
        <v>0.25826416677652886</v>
      </c>
      <c r="AB70" s="481">
        <f t="shared" si="9"/>
        <v>0.25715419603343731</v>
      </c>
      <c r="AC70" s="481">
        <f t="shared" si="9"/>
        <v>0.26810512884739646</v>
      </c>
      <c r="AD70" s="481">
        <f t="shared" si="9"/>
        <v>0.23546633822643862</v>
      </c>
      <c r="AE70" s="481">
        <f t="shared" si="9"/>
        <v>0.22988513604682675</v>
      </c>
      <c r="AF70" s="481">
        <f t="shared" si="9"/>
        <v>0.2458907341174586</v>
      </c>
      <c r="AG70" s="481">
        <f t="shared" si="9"/>
        <v>0.2160133171983821</v>
      </c>
      <c r="AH70" s="481">
        <f t="shared" si="9"/>
        <v>0.20563391170439138</v>
      </c>
      <c r="AI70" s="481">
        <f t="shared" si="9"/>
        <v>0.19698022922123923</v>
      </c>
      <c r="AJ70" s="481">
        <f t="shared" si="9"/>
        <v>0.17634689471783668</v>
      </c>
      <c r="AK70" s="481">
        <f t="shared" si="9"/>
        <v>0.18774543279614725</v>
      </c>
      <c r="AL70" s="481">
        <f t="shared" si="9"/>
        <v>0.19028666421730875</v>
      </c>
      <c r="AM70" s="481">
        <f t="shared" si="9"/>
        <v>0.19219067089853639</v>
      </c>
      <c r="AN70" s="481">
        <f t="shared" si="9"/>
        <v>0.19535926535285633</v>
      </c>
      <c r="AO70" s="481">
        <f t="shared" si="9"/>
        <v>0.20278925511021123</v>
      </c>
      <c r="AP70" s="481">
        <f t="shared" si="9"/>
        <v>0.19456545451052895</v>
      </c>
      <c r="AQ70" s="481">
        <f t="shared" si="9"/>
        <v>0.2205754062957441</v>
      </c>
      <c r="AR70" s="481">
        <f t="shared" si="9"/>
        <v>0.2176542281547959</v>
      </c>
    </row>
    <row r="71" spans="1:44" s="121" customFormat="1">
      <c r="A71" s="89">
        <v>3</v>
      </c>
      <c r="B71" s="121" t="str">
        <f>IF(VLOOKUP(A71,$A$77:$B$100,2,FALSE)=0,"No selection",VLOOKUP(A71,$A$77:$B$100,2,FALSE))</f>
        <v>Business Enterprise sector</v>
      </c>
      <c r="C71" s="481">
        <f>IF(VLOOKUP($A71,$A$77:$AR$100,2,FALSE)=0,NA(),VLOOKUP($A71,$A$77:$AR$100,C$7,FALSE))</f>
        <v>3.757980266976204E-2</v>
      </c>
      <c r="D71" s="481">
        <f t="shared" si="9"/>
        <v>4.8451355866855166E-2</v>
      </c>
      <c r="E71" s="481">
        <f t="shared" si="9"/>
        <v>5.9467918622848191E-2</v>
      </c>
      <c r="F71" s="481">
        <f t="shared" si="9"/>
        <v>2.7187345526445868E-2</v>
      </c>
      <c r="G71" s="481">
        <f t="shared" si="9"/>
        <v>4.8593790315644619E-2</v>
      </c>
      <c r="H71" s="481">
        <f t="shared" si="9"/>
        <v>5.7094945300646814E-2</v>
      </c>
      <c r="I71" s="481">
        <f t="shared" si="9"/>
        <v>7.7707184249109842E-2</v>
      </c>
      <c r="J71" s="481">
        <f t="shared" si="9"/>
        <v>0.15814929199930072</v>
      </c>
      <c r="K71" s="481">
        <f t="shared" si="9"/>
        <v>0.15746388443017656</v>
      </c>
      <c r="L71" s="481">
        <f t="shared" si="9"/>
        <v>0.1614152892561983</v>
      </c>
      <c r="M71" s="481">
        <f t="shared" si="9"/>
        <v>0.14175058094500392</v>
      </c>
      <c r="N71" s="481">
        <f t="shared" si="9"/>
        <v>0.16929843853089946</v>
      </c>
      <c r="O71" s="481">
        <f t="shared" si="9"/>
        <v>0.18329848825989065</v>
      </c>
      <c r="P71" s="481">
        <f t="shared" si="9"/>
        <v>0.19693470876166883</v>
      </c>
      <c r="Q71" s="481">
        <f t="shared" si="9"/>
        <v>0.21138379874234822</v>
      </c>
      <c r="R71" s="481">
        <f t="shared" si="9"/>
        <v>0.2339563296947198</v>
      </c>
      <c r="S71" s="481">
        <f t="shared" si="9"/>
        <v>0.23335516330229697</v>
      </c>
      <c r="T71" s="481">
        <f t="shared" si="9"/>
        <v>0.24860556606606965</v>
      </c>
      <c r="U71" s="481">
        <f t="shared" si="9"/>
        <v>0.17560188298587762</v>
      </c>
      <c r="V71" s="481">
        <f t="shared" si="9"/>
        <v>0.15082269388197667</v>
      </c>
      <c r="W71" s="481">
        <f t="shared" si="9"/>
        <v>0.15287507103366602</v>
      </c>
      <c r="X71" s="481">
        <f t="shared" si="9"/>
        <v>0.17859949563662614</v>
      </c>
      <c r="Y71" s="481">
        <f t="shared" si="9"/>
        <v>0.17758597414302096</v>
      </c>
      <c r="Z71" s="481">
        <f t="shared" si="9"/>
        <v>0.18883457196441875</v>
      </c>
      <c r="AA71" s="481">
        <f t="shared" si="9"/>
        <v>0.19426939805465146</v>
      </c>
      <c r="AB71" s="481">
        <f t="shared" si="9"/>
        <v>0.1918411357397117</v>
      </c>
      <c r="AC71" s="481">
        <f t="shared" si="9"/>
        <v>0.20687554235720912</v>
      </c>
      <c r="AD71" s="481">
        <f t="shared" si="9"/>
        <v>0.20881511116526785</v>
      </c>
      <c r="AE71" s="481">
        <f t="shared" si="9"/>
        <v>0.21532726103140135</v>
      </c>
      <c r="AF71" s="481">
        <f t="shared" si="9"/>
        <v>0.25155960790692566</v>
      </c>
      <c r="AG71" s="481">
        <f t="shared" si="9"/>
        <v>0.29026211069838753</v>
      </c>
      <c r="AH71" s="481">
        <f t="shared" si="9"/>
        <v>0.26800026551454253</v>
      </c>
      <c r="AI71" s="481">
        <f t="shared" si="9"/>
        <v>0.25679562513444582</v>
      </c>
      <c r="AJ71" s="481">
        <f t="shared" si="9"/>
        <v>0.33270149556668932</v>
      </c>
      <c r="AK71" s="481">
        <f t="shared" si="9"/>
        <v>0.32706360105643401</v>
      </c>
      <c r="AL71" s="481">
        <f t="shared" si="9"/>
        <v>0.3053403883792577</v>
      </c>
      <c r="AM71" s="481">
        <f t="shared" si="9"/>
        <v>0.30366243332318166</v>
      </c>
      <c r="AN71" s="481">
        <f t="shared" si="9"/>
        <v>0.30848897228332828</v>
      </c>
      <c r="AO71" s="481">
        <f t="shared" si="9"/>
        <v>0.29087767028992895</v>
      </c>
      <c r="AP71" s="481">
        <f t="shared" si="9"/>
        <v>0.2600565198173424</v>
      </c>
      <c r="AQ71" s="481">
        <f t="shared" si="9"/>
        <v>0.22555452189293734</v>
      </c>
      <c r="AR71" s="481">
        <f t="shared" si="9"/>
        <v>0.21408784947226575</v>
      </c>
    </row>
    <row r="72" spans="1:44" s="121" customFormat="1">
      <c r="A72" s="89">
        <v>4</v>
      </c>
      <c r="B72" s="121" t="str">
        <f>IF(VLOOKUP(A72,$A$77:$B$100,2,FALSE)=0,"No selection",VLOOKUP(A72,$A$77:$B$100,2,FALSE))</f>
        <v xml:space="preserve">Higher Education sector  </v>
      </c>
      <c r="C72" s="481">
        <f>IF(VLOOKUP($A72,$A$77:$AR$100,2,FALSE)=0,NA(),VLOOKUP($A72,$A$77:$AR$100,C$7,FALSE))</f>
        <v>0.43528728961114332</v>
      </c>
      <c r="D72" s="481">
        <f t="shared" si="9"/>
        <v>0.40149081094974937</v>
      </c>
      <c r="E72" s="481">
        <f t="shared" si="9"/>
        <v>0.39637826961770617</v>
      </c>
      <c r="F72" s="481">
        <f t="shared" si="9"/>
        <v>0.39624320316361838</v>
      </c>
      <c r="G72" s="481">
        <f t="shared" si="9"/>
        <v>0.38212780596886553</v>
      </c>
      <c r="H72" s="481">
        <f t="shared" si="9"/>
        <v>0.38353429689371554</v>
      </c>
      <c r="I72" s="481">
        <f t="shared" si="9"/>
        <v>0.40682817845423447</v>
      </c>
      <c r="J72" s="481">
        <f t="shared" si="9"/>
        <v>0.37952333780082737</v>
      </c>
      <c r="K72" s="481">
        <f t="shared" si="9"/>
        <v>0.3724451578384162</v>
      </c>
      <c r="L72" s="481">
        <f t="shared" si="9"/>
        <v>0.39049586776859502</v>
      </c>
      <c r="M72" s="481">
        <f t="shared" si="9"/>
        <v>0.41077652982184371</v>
      </c>
      <c r="N72" s="481">
        <f t="shared" si="9"/>
        <v>0.38504508467121168</v>
      </c>
      <c r="O72" s="481">
        <f t="shared" si="9"/>
        <v>0.37733193953039562</v>
      </c>
      <c r="P72" s="481">
        <f t="shared" si="9"/>
        <v>0.37742847207981539</v>
      </c>
      <c r="Q72" s="481">
        <f t="shared" si="9"/>
        <v>0.38564951353494731</v>
      </c>
      <c r="R72" s="481">
        <f t="shared" si="9"/>
        <v>0.37591548757922461</v>
      </c>
      <c r="S72" s="481">
        <f t="shared" si="9"/>
        <v>0.38760592985421827</v>
      </c>
      <c r="T72" s="481">
        <f t="shared" si="9"/>
        <v>0.39210599182654504</v>
      </c>
      <c r="U72" s="481">
        <f t="shared" si="9"/>
        <v>0.43394754539340957</v>
      </c>
      <c r="V72" s="481">
        <f t="shared" si="9"/>
        <v>0.45482638041798817</v>
      </c>
      <c r="W72" s="481">
        <f t="shared" si="9"/>
        <v>0.4619710979282069</v>
      </c>
      <c r="X72" s="481">
        <f t="shared" si="9"/>
        <v>0.45052198305507263</v>
      </c>
      <c r="Y72" s="481">
        <f t="shared" si="9"/>
        <v>0.43084812255618121</v>
      </c>
      <c r="Z72" s="481">
        <f t="shared" si="9"/>
        <v>0.40839438438728853</v>
      </c>
      <c r="AA72" s="481">
        <f t="shared" si="9"/>
        <v>0.40072303940262238</v>
      </c>
      <c r="AB72" s="481">
        <f t="shared" si="9"/>
        <v>0.38753807064101559</v>
      </c>
      <c r="AC72" s="481">
        <f t="shared" si="9"/>
        <v>0.34720791371152171</v>
      </c>
      <c r="AD72" s="481">
        <f t="shared" si="9"/>
        <v>0.34374939245455693</v>
      </c>
      <c r="AE72" s="481">
        <f t="shared" si="9"/>
        <v>0.30076241200749149</v>
      </c>
      <c r="AF72" s="481">
        <f t="shared" si="9"/>
        <v>0.2949780639961308</v>
      </c>
      <c r="AG72" s="481">
        <f t="shared" si="9"/>
        <v>0.26670441613185852</v>
      </c>
      <c r="AH72" s="481">
        <f t="shared" si="9"/>
        <v>0.2831207847115772</v>
      </c>
      <c r="AI72" s="481">
        <f t="shared" si="9"/>
        <v>0.2925285410164381</v>
      </c>
      <c r="AJ72" s="481">
        <f t="shared" si="9"/>
        <v>0.27280997325581013</v>
      </c>
      <c r="AK72" s="481">
        <f t="shared" si="9"/>
        <v>0.28313246536988701</v>
      </c>
      <c r="AL72" s="481">
        <f t="shared" si="9"/>
        <v>0.28869191908410813</v>
      </c>
      <c r="AM72" s="481">
        <f t="shared" si="9"/>
        <v>0.28871941122963124</v>
      </c>
      <c r="AN72" s="481">
        <f t="shared" si="9"/>
        <v>0.29904196067655553</v>
      </c>
      <c r="AO72" s="481">
        <f t="shared" si="9"/>
        <v>0.28950658314417466</v>
      </c>
      <c r="AP72" s="481">
        <f t="shared" si="9"/>
        <v>0.2853802591957969</v>
      </c>
      <c r="AQ72" s="481">
        <f t="shared" si="9"/>
        <v>0.31126841126554711</v>
      </c>
      <c r="AR72" s="481">
        <f t="shared" si="9"/>
        <v>0.30792704049685732</v>
      </c>
    </row>
    <row r="73" spans="1:44" s="121" customFormat="1">
      <c r="A73" s="89">
        <v>5</v>
      </c>
      <c r="B73" s="121" t="str">
        <f>IF(VLOOKUP(A73,$A$77:$B$100,2,FALSE)=0,"No selection",VLOOKUP(A73,$A$77:$B$100,2,FALSE))</f>
        <v>Multisector</v>
      </c>
      <c r="C73" s="481">
        <f>IF(VLOOKUP($A73,$A$77:$AR$100,2,FALSE)=0,NA(),VLOOKUP($A73,$A$77:$AR$100,C$7,FALSE))</f>
        <v>6.1230412071967499E-2</v>
      </c>
      <c r="D73" s="481">
        <f t="shared" si="9"/>
        <v>7.0685001927772773E-2</v>
      </c>
      <c r="E73" s="481">
        <f t="shared" si="9"/>
        <v>6.2486027274759659E-2</v>
      </c>
      <c r="F73" s="481">
        <f t="shared" si="9"/>
        <v>6.6633712308452789E-2</v>
      </c>
      <c r="G73" s="481">
        <f t="shared" si="9"/>
        <v>6.8547346693042063E-2</v>
      </c>
      <c r="H73" s="481">
        <f t="shared" si="9"/>
        <v>8.049189491335941E-2</v>
      </c>
      <c r="I73" s="481">
        <f t="shared" si="9"/>
        <v>7.8614815331983529E-2</v>
      </c>
      <c r="J73" s="481">
        <f t="shared" si="9"/>
        <v>7.0858341588485488E-2</v>
      </c>
      <c r="K73" s="481">
        <f t="shared" si="9"/>
        <v>7.779561262707331E-2</v>
      </c>
      <c r="L73" s="481">
        <f t="shared" si="9"/>
        <v>7.1384297520661152E-2</v>
      </c>
      <c r="M73" s="481">
        <f t="shared" si="9"/>
        <v>8.0315646785437664E-2</v>
      </c>
      <c r="N73" s="481">
        <f t="shared" si="9"/>
        <v>8.687046404222562E-2</v>
      </c>
      <c r="O73" s="481">
        <f t="shared" si="9"/>
        <v>8.9699260212286899E-2</v>
      </c>
      <c r="P73" s="481">
        <f t="shared" si="9"/>
        <v>9.8146381476297076E-2</v>
      </c>
      <c r="Q73" s="481">
        <f t="shared" si="9"/>
        <v>0.10137696221366223</v>
      </c>
      <c r="R73" s="481">
        <f t="shared" si="9"/>
        <v>0.10897903968838997</v>
      </c>
      <c r="S73" s="481">
        <f t="shared" si="9"/>
        <v>0.11593369715367335</v>
      </c>
      <c r="T73" s="481">
        <f t="shared" si="9"/>
        <v>0.11904440021432597</v>
      </c>
      <c r="U73" s="481">
        <f t="shared" si="9"/>
        <v>0.12680564895763283</v>
      </c>
      <c r="V73" s="481">
        <f t="shared" si="9"/>
        <v>0.14057629232062022</v>
      </c>
      <c r="W73" s="481">
        <f t="shared" si="9"/>
        <v>0.13498255360054384</v>
      </c>
      <c r="X73" s="481">
        <f t="shared" si="9"/>
        <v>0.11658722793360185</v>
      </c>
      <c r="Y73" s="481">
        <f t="shared" si="9"/>
        <v>0.11704508276856371</v>
      </c>
      <c r="Z73" s="481">
        <f t="shared" si="9"/>
        <v>0.13679394698966038</v>
      </c>
      <c r="AA73" s="481">
        <f t="shared" si="9"/>
        <v>0.14639784726848082</v>
      </c>
      <c r="AB73" s="481">
        <f t="shared" si="9"/>
        <v>0.16341289066093598</v>
      </c>
      <c r="AC73" s="481">
        <f t="shared" si="9"/>
        <v>0.17781141508387296</v>
      </c>
      <c r="AD73" s="481">
        <f t="shared" si="9"/>
        <v>0.21196915815373696</v>
      </c>
      <c r="AE73" s="481">
        <f t="shared" si="9"/>
        <v>0.25402519091428044</v>
      </c>
      <c r="AF73" s="481">
        <f t="shared" si="9"/>
        <v>0.20757159397948488</v>
      </c>
      <c r="AG73" s="481">
        <f t="shared" si="9"/>
        <v>0.22695676533718162</v>
      </c>
      <c r="AH73" s="481">
        <f t="shared" si="9"/>
        <v>0.24291923476806024</v>
      </c>
      <c r="AI73" s="481">
        <f t="shared" si="9"/>
        <v>0.25364442225115463</v>
      </c>
      <c r="AJ73" s="481">
        <f t="shared" si="9"/>
        <v>0.21795597564703525</v>
      </c>
      <c r="AK73" s="481">
        <f t="shared" si="9"/>
        <v>0.20163007648168133</v>
      </c>
      <c r="AL73" s="481">
        <f t="shared" si="9"/>
        <v>0.21558008971709142</v>
      </c>
      <c r="AM73" s="481">
        <f t="shared" si="9"/>
        <v>0.21532042314662206</v>
      </c>
      <c r="AN73" s="481">
        <f t="shared" si="9"/>
        <v>0.19695380967459802</v>
      </c>
      <c r="AO73" s="481">
        <f t="shared" si="9"/>
        <v>0.21678165791905818</v>
      </c>
      <c r="AP73" s="481">
        <f t="shared" si="9"/>
        <v>0.25931050668269212</v>
      </c>
      <c r="AQ73" s="481">
        <f t="shared" si="9"/>
        <v>0.2400695288344272</v>
      </c>
      <c r="AR73" s="481">
        <f t="shared" si="9"/>
        <v>0.25803517802517867</v>
      </c>
    </row>
    <row r="74" spans="1:44" s="121" customFormat="1">
      <c r="A74" s="89">
        <v>10</v>
      </c>
      <c r="B74" s="121" t="str">
        <f>IF(VLOOKUP(A74,$A$77:$B$100,2,FALSE)=0,"No selection",VLOOKUP(A74,$A$77:$B$100,2,FALSE))</f>
        <v xml:space="preserve">Australian Government (Other R&amp;D) </v>
      </c>
      <c r="C74" s="481">
        <f>IF(VLOOKUP($A74,$A$77:$AR$100,2,FALSE)=0,NA(),VLOOKUP($A74,$A$77:$AR$100,C$7,FALSE))</f>
        <v>8.5316308763784099E-2</v>
      </c>
      <c r="D74" s="481">
        <f t="shared" si="9"/>
        <v>9.741678447500321E-2</v>
      </c>
      <c r="E74" s="481">
        <f t="shared" si="9"/>
        <v>9.8815112899619945E-2</v>
      </c>
      <c r="F74" s="481">
        <f t="shared" si="9"/>
        <v>9.767671774592189E-2</v>
      </c>
      <c r="G74" s="481">
        <f t="shared" si="9"/>
        <v>9.9079728218801053E-2</v>
      </c>
      <c r="H74" s="481">
        <f t="shared" si="9"/>
        <v>9.7021480475924279E-2</v>
      </c>
      <c r="I74" s="481">
        <f t="shared" si="9"/>
        <v>9.9420512462472965E-2</v>
      </c>
      <c r="J74" s="481">
        <f t="shared" si="9"/>
        <v>9.4167006584697843E-2</v>
      </c>
      <c r="K74" s="481">
        <f t="shared" si="9"/>
        <v>9.3097913322632425E-2</v>
      </c>
      <c r="L74" s="481">
        <f t="shared" si="9"/>
        <v>9.6280991735537183E-2</v>
      </c>
      <c r="M74" s="481">
        <f t="shared" si="9"/>
        <v>9.2612316034082126E-2</v>
      </c>
      <c r="N74" s="481">
        <f t="shared" si="9"/>
        <v>9.0389267648999322E-2</v>
      </c>
      <c r="O74" s="481">
        <f t="shared" si="9"/>
        <v>8.7729173367642313E-2</v>
      </c>
      <c r="P74" s="481">
        <f t="shared" si="9"/>
        <v>8.18748383990585E-2</v>
      </c>
      <c r="Q74" s="481">
        <f t="shared" si="9"/>
        <v>7.7758375710079861E-2</v>
      </c>
      <c r="R74" s="481">
        <f t="shared" si="9"/>
        <v>7.0278896080226166E-2</v>
      </c>
      <c r="S74" s="481">
        <f t="shared" si="9"/>
        <v>6.4081017723820119E-2</v>
      </c>
      <c r="T74" s="481">
        <f t="shared" si="9"/>
        <v>6.176066608787207E-2</v>
      </c>
      <c r="U74" s="481">
        <f t="shared" si="9"/>
        <v>7.55077336919973E-2</v>
      </c>
      <c r="V74" s="481">
        <f t="shared" si="9"/>
        <v>6.9746008511561083E-2</v>
      </c>
      <c r="W74" s="481">
        <f t="shared" si="9"/>
        <v>6.4846434508287712E-2</v>
      </c>
      <c r="X74" s="481">
        <f t="shared" si="9"/>
        <v>6.9134723486134017E-2</v>
      </c>
      <c r="Y74" s="481">
        <f t="shared" si="9"/>
        <v>9.210666015862394E-2</v>
      </c>
      <c r="Z74" s="481">
        <f t="shared" si="9"/>
        <v>9.419221263689688E-2</v>
      </c>
      <c r="AA74" s="481">
        <f t="shared" si="9"/>
        <v>9.251146339169608E-2</v>
      </c>
      <c r="AB74" s="481">
        <f t="shared" si="9"/>
        <v>0.10273855188660509</v>
      </c>
      <c r="AC74" s="481">
        <f t="shared" si="9"/>
        <v>9.5211633497736328E-2</v>
      </c>
      <c r="AD74" s="481">
        <f t="shared" si="9"/>
        <v>7.9348082818004512E-2</v>
      </c>
      <c r="AE74" s="481">
        <f t="shared" si="9"/>
        <v>7.4714472136944862E-2</v>
      </c>
      <c r="AF74" s="481">
        <f t="shared" si="9"/>
        <v>8.5527283178802524E-2</v>
      </c>
      <c r="AG74" s="481">
        <f t="shared" si="9"/>
        <v>7.5174541780660631E-2</v>
      </c>
      <c r="AH74" s="481">
        <f t="shared" si="9"/>
        <v>7.1887448676276555E-2</v>
      </c>
      <c r="AI74" s="481">
        <f t="shared" si="9"/>
        <v>6.8220476080299658E-2</v>
      </c>
      <c r="AJ74" s="481">
        <f t="shared" si="9"/>
        <v>5.9603872156125642E-2</v>
      </c>
      <c r="AK74" s="481">
        <f t="shared" si="9"/>
        <v>6.8472210958694449E-2</v>
      </c>
      <c r="AL74" s="481">
        <f t="shared" si="9"/>
        <v>6.8083410011994833E-2</v>
      </c>
      <c r="AM74" s="481">
        <f t="shared" si="9"/>
        <v>7.1705009463221961E-2</v>
      </c>
      <c r="AN74" s="481">
        <f t="shared" si="9"/>
        <v>6.497448551059852E-2</v>
      </c>
      <c r="AO74" s="481">
        <f t="shared" si="9"/>
        <v>7.2841985515579938E-2</v>
      </c>
      <c r="AP74" s="481">
        <f t="shared" si="9"/>
        <v>7.1539729263980861E-2</v>
      </c>
      <c r="AQ74" s="481">
        <f t="shared" si="9"/>
        <v>8.1869495329495862E-2</v>
      </c>
      <c r="AR74" s="481">
        <f t="shared" si="9"/>
        <v>8.1969631034571847E-2</v>
      </c>
    </row>
    <row r="75" spans="1:44" s="121" customFormat="1">
      <c r="A75" s="21"/>
    </row>
    <row r="76" spans="1:44" s="121" customFormat="1" ht="25.5">
      <c r="A76" s="90" t="s">
        <v>957</v>
      </c>
      <c r="B76" s="3" t="s">
        <v>102</v>
      </c>
      <c r="C76" s="3" t="s">
        <v>64</v>
      </c>
      <c r="D76" s="3" t="s">
        <v>65</v>
      </c>
      <c r="E76" s="3" t="s">
        <v>66</v>
      </c>
      <c r="F76" s="3" t="s">
        <v>67</v>
      </c>
      <c r="G76" s="3" t="s">
        <v>68</v>
      </c>
      <c r="H76" s="3" t="s">
        <v>69</v>
      </c>
      <c r="I76" s="3" t="s">
        <v>70</v>
      </c>
      <c r="J76" s="3" t="s">
        <v>71</v>
      </c>
      <c r="K76" s="3" t="s">
        <v>72</v>
      </c>
      <c r="L76" s="3" t="s">
        <v>73</v>
      </c>
      <c r="M76" s="3" t="s">
        <v>1</v>
      </c>
      <c r="N76" s="3" t="s">
        <v>2</v>
      </c>
      <c r="O76" s="3" t="s">
        <v>3</v>
      </c>
      <c r="P76" s="3" t="s">
        <v>4</v>
      </c>
      <c r="Q76" s="3" t="s">
        <v>5</v>
      </c>
      <c r="R76" s="3" t="s">
        <v>6</v>
      </c>
      <c r="S76" s="3" t="s">
        <v>7</v>
      </c>
      <c r="T76" s="3" t="s">
        <v>8</v>
      </c>
      <c r="U76" s="3" t="s">
        <v>9</v>
      </c>
      <c r="V76" s="3" t="s">
        <v>10</v>
      </c>
      <c r="W76" s="3" t="s">
        <v>11</v>
      </c>
      <c r="X76" s="3" t="s">
        <v>12</v>
      </c>
      <c r="Y76" s="3" t="s">
        <v>13</v>
      </c>
      <c r="Z76" s="3" t="s">
        <v>14</v>
      </c>
      <c r="AA76" s="3" t="s">
        <v>15</v>
      </c>
      <c r="AB76" s="3" t="s">
        <v>16</v>
      </c>
      <c r="AC76" s="3" t="s">
        <v>17</v>
      </c>
      <c r="AD76" s="3" t="s">
        <v>18</v>
      </c>
      <c r="AE76" s="3" t="s">
        <v>19</v>
      </c>
      <c r="AF76" s="3" t="s">
        <v>20</v>
      </c>
      <c r="AG76" s="3" t="s">
        <v>21</v>
      </c>
      <c r="AH76" s="3" t="s">
        <v>22</v>
      </c>
      <c r="AI76" s="3" t="s">
        <v>23</v>
      </c>
      <c r="AJ76" s="3" t="s">
        <v>24</v>
      </c>
      <c r="AK76" s="3" t="s">
        <v>25</v>
      </c>
      <c r="AL76" s="3" t="s">
        <v>26</v>
      </c>
      <c r="AM76" s="3" t="s">
        <v>27</v>
      </c>
      <c r="AN76" s="3" t="s">
        <v>62</v>
      </c>
      <c r="AO76" s="3" t="s">
        <v>63</v>
      </c>
      <c r="AP76" s="3" t="s">
        <v>938</v>
      </c>
      <c r="AQ76" s="3" t="s">
        <v>3968</v>
      </c>
      <c r="AR76" s="474" t="s">
        <v>3969</v>
      </c>
    </row>
    <row r="77" spans="1:44" s="121" customFormat="1" ht="16.5">
      <c r="A77" s="23">
        <v>1</v>
      </c>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40"/>
      <c r="AH77" s="16"/>
      <c r="AI77" s="16"/>
      <c r="AJ77" s="16"/>
      <c r="AK77" s="16"/>
      <c r="AL77" s="16"/>
      <c r="AM77" s="16"/>
      <c r="AN77" s="16"/>
      <c r="AO77" s="16"/>
    </row>
    <row r="78" spans="1:44" s="121" customFormat="1">
      <c r="A78" s="23">
        <v>2</v>
      </c>
      <c r="B78" s="114" t="s">
        <v>813</v>
      </c>
      <c r="C78" s="184">
        <v>0.4659024956471271</v>
      </c>
      <c r="D78" s="184">
        <v>0.47937283125562263</v>
      </c>
      <c r="E78" s="184">
        <v>0.48166778448468583</v>
      </c>
      <c r="F78" s="184">
        <v>0.50993573900148292</v>
      </c>
      <c r="G78" s="184">
        <v>0.50073105702244769</v>
      </c>
      <c r="H78" s="184">
        <v>0.4788788628922781</v>
      </c>
      <c r="I78" s="184">
        <v>0.43684982196467231</v>
      </c>
      <c r="J78" s="184">
        <v>0.39146902861138616</v>
      </c>
      <c r="K78" s="184">
        <v>0.39229534510433389</v>
      </c>
      <c r="L78" s="184">
        <v>0.3767045454545454</v>
      </c>
      <c r="M78" s="184">
        <v>0.36715724244771503</v>
      </c>
      <c r="N78" s="184">
        <v>0.35878601275566296</v>
      </c>
      <c r="O78" s="184">
        <v>0.34967031199742682</v>
      </c>
      <c r="P78" s="184">
        <v>0.32749043768221908</v>
      </c>
      <c r="Q78" s="184">
        <v>0.30158972550904234</v>
      </c>
      <c r="R78" s="184">
        <v>0.28114914303766564</v>
      </c>
      <c r="S78" s="184">
        <v>0.26310520968981144</v>
      </c>
      <c r="T78" s="184">
        <v>0.24024404189305956</v>
      </c>
      <c r="U78" s="184">
        <v>0.26364492266308004</v>
      </c>
      <c r="V78" s="184">
        <v>0.25377463337941503</v>
      </c>
      <c r="W78" s="184">
        <v>0.24985262173975392</v>
      </c>
      <c r="X78" s="184">
        <v>0.25374067833770331</v>
      </c>
      <c r="Y78" s="184">
        <v>0.2741124664729308</v>
      </c>
      <c r="Z78" s="184">
        <v>0.26547499317248408</v>
      </c>
      <c r="AA78" s="184">
        <v>0.25826416677652886</v>
      </c>
      <c r="AB78" s="184">
        <v>0.25715419603343731</v>
      </c>
      <c r="AC78" s="184">
        <v>0.26810512884739646</v>
      </c>
      <c r="AD78" s="184">
        <v>0.23546633822643862</v>
      </c>
      <c r="AE78" s="184">
        <v>0.22988513604682675</v>
      </c>
      <c r="AF78" s="184">
        <v>0.2458907341174586</v>
      </c>
      <c r="AG78" s="184">
        <v>0.2160133171983821</v>
      </c>
      <c r="AH78" s="184">
        <v>0.20563391170439138</v>
      </c>
      <c r="AI78" s="184">
        <v>0.19698022922123923</v>
      </c>
      <c r="AJ78" s="184">
        <v>0.17634689471783668</v>
      </c>
      <c r="AK78" s="184">
        <v>0.18774543279614725</v>
      </c>
      <c r="AL78" s="184">
        <v>0.19028666421730875</v>
      </c>
      <c r="AM78" s="184">
        <v>0.19219067089853639</v>
      </c>
      <c r="AN78" s="184">
        <v>0.19535926535285633</v>
      </c>
      <c r="AO78" s="184">
        <v>0.20278925511021123</v>
      </c>
      <c r="AP78" s="184">
        <v>0.19456545451052895</v>
      </c>
      <c r="AQ78" s="184">
        <v>0.2205754062957441</v>
      </c>
      <c r="AR78" s="184">
        <v>0.2176542281547959</v>
      </c>
    </row>
    <row r="79" spans="1:44" s="121" customFormat="1">
      <c r="A79" s="23">
        <v>3</v>
      </c>
      <c r="B79" s="114" t="s">
        <v>812</v>
      </c>
      <c r="C79" s="184">
        <v>3.757980266976204E-2</v>
      </c>
      <c r="D79" s="184">
        <v>4.8451355866855166E-2</v>
      </c>
      <c r="E79" s="184">
        <v>5.9467918622848191E-2</v>
      </c>
      <c r="F79" s="184">
        <v>2.7187345526445868E-2</v>
      </c>
      <c r="G79" s="184">
        <v>4.8593790315644619E-2</v>
      </c>
      <c r="H79" s="184">
        <v>5.7094945300646814E-2</v>
      </c>
      <c r="I79" s="184">
        <v>7.7707184249109842E-2</v>
      </c>
      <c r="J79" s="184">
        <v>0.15814929199930072</v>
      </c>
      <c r="K79" s="184">
        <v>0.15746388443017656</v>
      </c>
      <c r="L79" s="184">
        <v>0.1614152892561983</v>
      </c>
      <c r="M79" s="184">
        <v>0.14175058094500392</v>
      </c>
      <c r="N79" s="184">
        <v>0.16929843853089946</v>
      </c>
      <c r="O79" s="184">
        <v>0.18329848825989065</v>
      </c>
      <c r="P79" s="184">
        <v>0.19693470876166883</v>
      </c>
      <c r="Q79" s="184">
        <v>0.21138379874234822</v>
      </c>
      <c r="R79" s="184">
        <v>0.2339563296947198</v>
      </c>
      <c r="S79" s="184">
        <v>0.23335516330229697</v>
      </c>
      <c r="T79" s="184">
        <v>0.24860556606606965</v>
      </c>
      <c r="U79" s="184">
        <v>0.17560188298587762</v>
      </c>
      <c r="V79" s="184">
        <v>0.15082269388197667</v>
      </c>
      <c r="W79" s="184">
        <v>0.15287507103366602</v>
      </c>
      <c r="X79" s="184">
        <v>0.17859949563662614</v>
      </c>
      <c r="Y79" s="184">
        <v>0.17758597414302096</v>
      </c>
      <c r="Z79" s="184">
        <v>0.18883457196441875</v>
      </c>
      <c r="AA79" s="184">
        <v>0.19426939805465146</v>
      </c>
      <c r="AB79" s="184">
        <v>0.1918411357397117</v>
      </c>
      <c r="AC79" s="184">
        <v>0.20687554235720912</v>
      </c>
      <c r="AD79" s="184">
        <v>0.20881511116526785</v>
      </c>
      <c r="AE79" s="184">
        <v>0.21532726103140135</v>
      </c>
      <c r="AF79" s="184">
        <v>0.25155960790692566</v>
      </c>
      <c r="AG79" s="184">
        <v>0.29026211069838753</v>
      </c>
      <c r="AH79" s="184">
        <v>0.26800026551454253</v>
      </c>
      <c r="AI79" s="184">
        <v>0.25679562513444582</v>
      </c>
      <c r="AJ79" s="184">
        <v>0.33270149556668932</v>
      </c>
      <c r="AK79" s="184">
        <v>0.32706360105643401</v>
      </c>
      <c r="AL79" s="184">
        <v>0.3053403883792577</v>
      </c>
      <c r="AM79" s="184">
        <v>0.30366243332318166</v>
      </c>
      <c r="AN79" s="184">
        <v>0.30848897228332828</v>
      </c>
      <c r="AO79" s="184">
        <v>0.29087767028992895</v>
      </c>
      <c r="AP79" s="184">
        <v>0.2600565198173424</v>
      </c>
      <c r="AQ79" s="184">
        <v>0.22555452189293734</v>
      </c>
      <c r="AR79" s="184">
        <v>0.21408784947226575</v>
      </c>
    </row>
    <row r="80" spans="1:44" s="121" customFormat="1">
      <c r="A80" s="23">
        <v>4</v>
      </c>
      <c r="B80" s="114" t="s">
        <v>3942</v>
      </c>
      <c r="C80" s="184">
        <v>0.43528728961114332</v>
      </c>
      <c r="D80" s="184">
        <v>0.40149081094974937</v>
      </c>
      <c r="E80" s="184">
        <v>0.39637826961770617</v>
      </c>
      <c r="F80" s="184">
        <v>0.39624320316361838</v>
      </c>
      <c r="G80" s="184">
        <v>0.38212780596886553</v>
      </c>
      <c r="H80" s="184">
        <v>0.38353429689371554</v>
      </c>
      <c r="I80" s="184">
        <v>0.40682817845423447</v>
      </c>
      <c r="J80" s="184">
        <v>0.37952333780082737</v>
      </c>
      <c r="K80" s="184">
        <v>0.3724451578384162</v>
      </c>
      <c r="L80" s="184">
        <v>0.39049586776859502</v>
      </c>
      <c r="M80" s="184">
        <v>0.41077652982184371</v>
      </c>
      <c r="N80" s="184">
        <v>0.38504508467121168</v>
      </c>
      <c r="O80" s="184">
        <v>0.37733193953039562</v>
      </c>
      <c r="P80" s="184">
        <v>0.37742847207981539</v>
      </c>
      <c r="Q80" s="184">
        <v>0.38564951353494731</v>
      </c>
      <c r="R80" s="184">
        <v>0.37591548757922461</v>
      </c>
      <c r="S80" s="184">
        <v>0.38760592985421827</v>
      </c>
      <c r="T80" s="184">
        <v>0.39210599182654504</v>
      </c>
      <c r="U80" s="184">
        <v>0.43394754539340957</v>
      </c>
      <c r="V80" s="184">
        <v>0.45482638041798817</v>
      </c>
      <c r="W80" s="184">
        <v>0.4619710979282069</v>
      </c>
      <c r="X80" s="184">
        <v>0.45052198305507263</v>
      </c>
      <c r="Y80" s="184">
        <v>0.43084812255618121</v>
      </c>
      <c r="Z80" s="184">
        <v>0.40839438438728853</v>
      </c>
      <c r="AA80" s="184">
        <v>0.40072303940262238</v>
      </c>
      <c r="AB80" s="184">
        <v>0.38753807064101559</v>
      </c>
      <c r="AC80" s="184">
        <v>0.34720791371152171</v>
      </c>
      <c r="AD80" s="184">
        <v>0.34374939245455693</v>
      </c>
      <c r="AE80" s="184">
        <v>0.30076241200749149</v>
      </c>
      <c r="AF80" s="184">
        <v>0.2949780639961308</v>
      </c>
      <c r="AG80" s="184">
        <v>0.26670441613185852</v>
      </c>
      <c r="AH80" s="184">
        <v>0.2831207847115772</v>
      </c>
      <c r="AI80" s="184">
        <v>0.2925285410164381</v>
      </c>
      <c r="AJ80" s="184">
        <v>0.27280997325581013</v>
      </c>
      <c r="AK80" s="184">
        <v>0.28313246536988701</v>
      </c>
      <c r="AL80" s="184">
        <v>0.28869191908410813</v>
      </c>
      <c r="AM80" s="184">
        <v>0.28871941122963124</v>
      </c>
      <c r="AN80" s="184">
        <v>0.29904196067655553</v>
      </c>
      <c r="AO80" s="184">
        <v>0.28950658314417466</v>
      </c>
      <c r="AP80" s="184">
        <v>0.2853802591957969</v>
      </c>
      <c r="AQ80" s="184">
        <v>0.31126841126554711</v>
      </c>
      <c r="AR80" s="184">
        <v>0.30792704049685732</v>
      </c>
    </row>
    <row r="81" spans="1:44" s="121" customFormat="1">
      <c r="A81" s="23">
        <v>5</v>
      </c>
      <c r="B81" s="114" t="s">
        <v>810</v>
      </c>
      <c r="C81" s="184">
        <v>6.1230412071967499E-2</v>
      </c>
      <c r="D81" s="184">
        <v>7.0685001927772773E-2</v>
      </c>
      <c r="E81" s="184">
        <v>6.2486027274759659E-2</v>
      </c>
      <c r="F81" s="184">
        <v>6.6633712308452789E-2</v>
      </c>
      <c r="G81" s="184">
        <v>6.8547346693042063E-2</v>
      </c>
      <c r="H81" s="184">
        <v>8.049189491335941E-2</v>
      </c>
      <c r="I81" s="184">
        <v>7.8614815331983529E-2</v>
      </c>
      <c r="J81" s="184">
        <v>7.0858341588485488E-2</v>
      </c>
      <c r="K81" s="184">
        <v>7.779561262707331E-2</v>
      </c>
      <c r="L81" s="184">
        <v>7.1384297520661152E-2</v>
      </c>
      <c r="M81" s="184">
        <v>8.0315646785437664E-2</v>
      </c>
      <c r="N81" s="184">
        <v>8.687046404222562E-2</v>
      </c>
      <c r="O81" s="184">
        <v>8.9699260212286899E-2</v>
      </c>
      <c r="P81" s="184">
        <v>9.8146381476297076E-2</v>
      </c>
      <c r="Q81" s="184">
        <v>0.10137696221366223</v>
      </c>
      <c r="R81" s="184">
        <v>0.10897903968838997</v>
      </c>
      <c r="S81" s="184">
        <v>0.11593369715367335</v>
      </c>
      <c r="T81" s="184">
        <v>0.11904440021432597</v>
      </c>
      <c r="U81" s="184">
        <v>0.12680564895763283</v>
      </c>
      <c r="V81" s="184">
        <v>0.14057629232062022</v>
      </c>
      <c r="W81" s="184">
        <v>0.13498255360054384</v>
      </c>
      <c r="X81" s="184">
        <v>0.11658722793360185</v>
      </c>
      <c r="Y81" s="184">
        <v>0.11704508276856371</v>
      </c>
      <c r="Z81" s="184">
        <v>0.13679394698966038</v>
      </c>
      <c r="AA81" s="184">
        <v>0.14639784726848082</v>
      </c>
      <c r="AB81" s="184">
        <v>0.16341289066093598</v>
      </c>
      <c r="AC81" s="184">
        <v>0.17781141508387296</v>
      </c>
      <c r="AD81" s="184">
        <v>0.21196915815373696</v>
      </c>
      <c r="AE81" s="184">
        <v>0.25402519091428044</v>
      </c>
      <c r="AF81" s="184">
        <v>0.20757159397948488</v>
      </c>
      <c r="AG81" s="184">
        <v>0.22695676533718162</v>
      </c>
      <c r="AH81" s="184">
        <v>0.24291923476806024</v>
      </c>
      <c r="AI81" s="184">
        <v>0.25364442225115463</v>
      </c>
      <c r="AJ81" s="184">
        <v>0.21795597564703525</v>
      </c>
      <c r="AK81" s="184">
        <v>0.20163007648168133</v>
      </c>
      <c r="AL81" s="184">
        <v>0.21558008971709142</v>
      </c>
      <c r="AM81" s="184">
        <v>0.21532042314662206</v>
      </c>
      <c r="AN81" s="184">
        <v>0.19695380967459802</v>
      </c>
      <c r="AO81" s="184">
        <v>0.21678165791905818</v>
      </c>
      <c r="AP81" s="184">
        <v>0.25931050668269212</v>
      </c>
      <c r="AQ81" s="184">
        <v>0.2400695288344272</v>
      </c>
      <c r="AR81" s="184">
        <v>0.25803517802517867</v>
      </c>
    </row>
    <row r="82" spans="1:44" s="121" customFormat="1">
      <c r="A82" s="23">
        <v>6</v>
      </c>
      <c r="B82" s="114" t="s">
        <v>6775</v>
      </c>
      <c r="C82" s="184">
        <v>0</v>
      </c>
      <c r="D82" s="184">
        <v>0</v>
      </c>
      <c r="E82" s="184">
        <v>0</v>
      </c>
      <c r="F82" s="184">
        <v>0</v>
      </c>
      <c r="G82" s="184">
        <v>0</v>
      </c>
      <c r="H82" s="184">
        <v>0</v>
      </c>
      <c r="I82" s="184">
        <v>0</v>
      </c>
      <c r="J82" s="184">
        <v>0</v>
      </c>
      <c r="K82" s="184">
        <v>0</v>
      </c>
      <c r="L82" s="184">
        <v>0</v>
      </c>
      <c r="M82" s="184">
        <v>0</v>
      </c>
      <c r="N82" s="184">
        <v>0</v>
      </c>
      <c r="O82" s="184">
        <v>0</v>
      </c>
      <c r="P82" s="184">
        <v>0</v>
      </c>
      <c r="Q82" s="184">
        <v>0</v>
      </c>
      <c r="R82" s="184">
        <v>0</v>
      </c>
      <c r="S82" s="184">
        <v>0</v>
      </c>
      <c r="T82" s="184">
        <v>0</v>
      </c>
      <c r="U82" s="184">
        <v>0</v>
      </c>
      <c r="V82" s="184">
        <v>0</v>
      </c>
      <c r="W82" s="184">
        <v>0</v>
      </c>
      <c r="X82" s="184">
        <v>0</v>
      </c>
      <c r="Y82" s="184">
        <v>0</v>
      </c>
      <c r="Z82" s="184">
        <v>0</v>
      </c>
      <c r="AA82" s="184">
        <v>0</v>
      </c>
      <c r="AB82" s="184">
        <v>0</v>
      </c>
      <c r="AC82" s="184">
        <v>0</v>
      </c>
      <c r="AD82" s="184">
        <v>0</v>
      </c>
      <c r="AE82" s="184">
        <v>0</v>
      </c>
      <c r="AF82" s="184">
        <v>0</v>
      </c>
      <c r="AG82" s="184">
        <v>0</v>
      </c>
      <c r="AH82" s="184">
        <v>0</v>
      </c>
      <c r="AI82" s="184">
        <v>0</v>
      </c>
      <c r="AJ82" s="184">
        <v>0</v>
      </c>
      <c r="AK82" s="184">
        <v>0</v>
      </c>
      <c r="AL82" s="184">
        <v>0</v>
      </c>
      <c r="AM82" s="184">
        <v>0</v>
      </c>
      <c r="AN82" s="184">
        <v>0</v>
      </c>
      <c r="AO82" s="184">
        <v>2.3784927882004387E-5</v>
      </c>
      <c r="AP82" s="184">
        <v>1.1666597147643873E-5</v>
      </c>
      <c r="AQ82" s="184">
        <v>1.1892551354041232E-3</v>
      </c>
      <c r="AR82" s="184">
        <v>1.0588610998939496E-3</v>
      </c>
    </row>
    <row r="83" spans="1:44" s="121" customFormat="1">
      <c r="A83" s="23">
        <v>7</v>
      </c>
      <c r="B83" s="114" t="s">
        <v>809</v>
      </c>
      <c r="C83" s="184">
        <v>0</v>
      </c>
      <c r="D83" s="184">
        <v>0</v>
      </c>
      <c r="E83" s="184">
        <v>0</v>
      </c>
      <c r="F83" s="184">
        <v>0</v>
      </c>
      <c r="G83" s="184">
        <v>0</v>
      </c>
      <c r="H83" s="184">
        <v>0</v>
      </c>
      <c r="I83" s="184">
        <v>0</v>
      </c>
      <c r="J83" s="184">
        <v>0</v>
      </c>
      <c r="K83" s="184">
        <v>0</v>
      </c>
      <c r="L83" s="184">
        <v>0</v>
      </c>
      <c r="M83" s="184">
        <v>0</v>
      </c>
      <c r="N83" s="184">
        <v>0</v>
      </c>
      <c r="O83" s="184">
        <v>0</v>
      </c>
      <c r="P83" s="184">
        <v>0</v>
      </c>
      <c r="Q83" s="184">
        <v>0</v>
      </c>
      <c r="R83" s="184">
        <v>0</v>
      </c>
      <c r="S83" s="184">
        <v>0</v>
      </c>
      <c r="T83" s="184">
        <v>0</v>
      </c>
      <c r="U83" s="184">
        <v>0</v>
      </c>
      <c r="V83" s="184">
        <v>0</v>
      </c>
      <c r="W83" s="184">
        <v>3.1865569782942363E-4</v>
      </c>
      <c r="X83" s="184">
        <v>5.5061503699632502E-4</v>
      </c>
      <c r="Y83" s="184">
        <v>4.0835405930357864E-4</v>
      </c>
      <c r="Z83" s="184">
        <v>5.021034861481654E-4</v>
      </c>
      <c r="AA83" s="184">
        <v>3.4554849771687948E-4</v>
      </c>
      <c r="AB83" s="184">
        <v>5.3706924899135426E-5</v>
      </c>
      <c r="AC83" s="184">
        <v>0</v>
      </c>
      <c r="AD83" s="184">
        <v>0</v>
      </c>
      <c r="AE83" s="184">
        <v>0</v>
      </c>
      <c r="AF83" s="184">
        <v>0</v>
      </c>
      <c r="AG83" s="184">
        <v>6.3390634189886195E-5</v>
      </c>
      <c r="AH83" s="184">
        <v>3.2580330142849918E-4</v>
      </c>
      <c r="AI83" s="184">
        <v>5.1182376722427883E-5</v>
      </c>
      <c r="AJ83" s="184">
        <v>1.8566081262881074E-4</v>
      </c>
      <c r="AK83" s="184">
        <v>4.2842429585063848E-4</v>
      </c>
      <c r="AL83" s="184">
        <v>1.0093860223368033E-4</v>
      </c>
      <c r="AM83" s="184">
        <v>1.0706140202845324E-4</v>
      </c>
      <c r="AN83" s="184">
        <v>1.5599201266218102E-4</v>
      </c>
      <c r="AO83" s="184">
        <v>2.1048608745136627E-5</v>
      </c>
      <c r="AP83" s="184">
        <v>6.7559319649147733E-4</v>
      </c>
      <c r="AQ83" s="184">
        <v>1.3428765759406745E-3</v>
      </c>
      <c r="AR83" s="184">
        <v>1.2368427510081438E-3</v>
      </c>
    </row>
    <row r="84" spans="1:44" s="121" customFormat="1">
      <c r="A84" s="23">
        <v>8</v>
      </c>
      <c r="B84" s="114" t="s">
        <v>821</v>
      </c>
      <c r="C84" s="184">
        <v>0.26770168311085313</v>
      </c>
      <c r="D84" s="184">
        <v>0.27155892558797068</v>
      </c>
      <c r="E84" s="184">
        <v>0.27621283255086071</v>
      </c>
      <c r="F84" s="184">
        <v>0.28759268413247652</v>
      </c>
      <c r="G84" s="184">
        <v>0.28227401737335511</v>
      </c>
      <c r="H84" s="184">
        <v>0.26479278128244027</v>
      </c>
      <c r="I84" s="184">
        <v>0.22683795294281928</v>
      </c>
      <c r="J84" s="184">
        <v>0.20062933395489771</v>
      </c>
      <c r="K84" s="184">
        <v>0.19678972712680579</v>
      </c>
      <c r="L84" s="184">
        <v>0.1796487603305785</v>
      </c>
      <c r="M84" s="184">
        <v>0.16852246320681646</v>
      </c>
      <c r="N84" s="184">
        <v>0.16503188915768635</v>
      </c>
      <c r="O84" s="184">
        <v>0.16661305886137018</v>
      </c>
      <c r="P84" s="184">
        <v>0.15916689699444544</v>
      </c>
      <c r="Q84" s="184">
        <v>0.14635496886668578</v>
      </c>
      <c r="R84" s="184">
        <v>0.13319338962711635</v>
      </c>
      <c r="S84" s="184">
        <v>0.12957625812623638</v>
      </c>
      <c r="T84" s="184">
        <v>0.10877795933486031</v>
      </c>
      <c r="U84" s="184">
        <v>0.11956960322797579</v>
      </c>
      <c r="V84" s="184">
        <v>0.12653492721802065</v>
      </c>
      <c r="W84" s="184">
        <v>0.12624076562342335</v>
      </c>
      <c r="X84" s="184">
        <v>0.12513953085596613</v>
      </c>
      <c r="Y84" s="184">
        <v>0.11931144779769853</v>
      </c>
      <c r="Z84" s="184">
        <v>0.11124866806135006</v>
      </c>
      <c r="AA84" s="184">
        <v>0.10814773617720708</v>
      </c>
      <c r="AB84" s="184">
        <v>0.10180076005397921</v>
      </c>
      <c r="AC84" s="184">
        <v>0.11179477441600995</v>
      </c>
      <c r="AD84" s="184">
        <v>9.8111735897625563E-2</v>
      </c>
      <c r="AE84" s="184">
        <v>9.2977432774915478E-2</v>
      </c>
      <c r="AF84" s="184">
        <v>9.9460317935371273E-2</v>
      </c>
      <c r="AG84" s="184">
        <v>9.018685616670144E-2</v>
      </c>
      <c r="AH84" s="184">
        <v>8.4743001595618539E-2</v>
      </c>
      <c r="AI84" s="184">
        <v>8.121707472794687E-2</v>
      </c>
      <c r="AJ84" s="184">
        <v>7.1974740024768669E-2</v>
      </c>
      <c r="AK84" s="184">
        <v>7.494279654546554E-2</v>
      </c>
      <c r="AL84" s="184">
        <v>7.8993622702440425E-2</v>
      </c>
      <c r="AM84" s="184">
        <v>7.5773444413049659E-2</v>
      </c>
      <c r="AN84" s="184">
        <v>7.8025228834795887E-2</v>
      </c>
      <c r="AO84" s="184">
        <v>8.2854375304787384E-2</v>
      </c>
      <c r="AP84" s="184">
        <v>7.715013749929707E-2</v>
      </c>
      <c r="AQ84" s="184">
        <v>8.8818546369759485E-2</v>
      </c>
      <c r="AR84" s="184">
        <v>8.7086577559257833E-2</v>
      </c>
    </row>
    <row r="85" spans="1:44" s="121" customFormat="1">
      <c r="A85" s="23">
        <v>9</v>
      </c>
      <c r="B85" s="114" t="s">
        <v>820</v>
      </c>
      <c r="C85" s="184">
        <v>0.11288450377248983</v>
      </c>
      <c r="D85" s="184">
        <v>0.11039712119264876</v>
      </c>
      <c r="E85" s="184">
        <v>0.10663983903420524</v>
      </c>
      <c r="F85" s="184">
        <v>0.12466633712308452</v>
      </c>
      <c r="G85" s="184">
        <v>0.11937731143029157</v>
      </c>
      <c r="H85" s="184">
        <v>0.11706460113391358</v>
      </c>
      <c r="I85" s="184">
        <v>0.11059135655938004</v>
      </c>
      <c r="J85" s="184">
        <v>9.6672688071790677E-2</v>
      </c>
      <c r="K85" s="184">
        <v>0.10240770465489567</v>
      </c>
      <c r="L85" s="184">
        <v>0.10077479338842973</v>
      </c>
      <c r="M85" s="184">
        <v>0.10602246320681645</v>
      </c>
      <c r="N85" s="184">
        <v>0.10336485594897733</v>
      </c>
      <c r="O85" s="184">
        <v>9.5328079768414273E-2</v>
      </c>
      <c r="P85" s="184">
        <v>8.6448702288715165E-2</v>
      </c>
      <c r="Q85" s="184">
        <v>7.747638093227667E-2</v>
      </c>
      <c r="R85" s="184">
        <v>7.7676857330323076E-2</v>
      </c>
      <c r="S85" s="184">
        <v>6.9447933839754936E-2</v>
      </c>
      <c r="T85" s="184">
        <v>6.9705416470327158E-2</v>
      </c>
      <c r="U85" s="184">
        <v>6.8567585743106924E-2</v>
      </c>
      <c r="V85" s="184">
        <v>5.7493697649833295E-2</v>
      </c>
      <c r="W85" s="184">
        <v>5.8765421608042885E-2</v>
      </c>
      <c r="X85" s="184">
        <v>5.9466423995603097E-2</v>
      </c>
      <c r="Y85" s="184">
        <v>6.2694358516608248E-2</v>
      </c>
      <c r="Z85" s="184">
        <v>6.0034112474237178E-2</v>
      </c>
      <c r="AA85" s="184">
        <v>5.7604967207625667E-2</v>
      </c>
      <c r="AB85" s="184">
        <v>5.2614884092853004E-2</v>
      </c>
      <c r="AC85" s="184">
        <v>6.1098720933650208E-2</v>
      </c>
      <c r="AD85" s="184">
        <v>5.8006519510808485E-2</v>
      </c>
      <c r="AE85" s="184">
        <v>6.2193231134966408E-2</v>
      </c>
      <c r="AF85" s="184">
        <v>6.0903133003284808E-2</v>
      </c>
      <c r="AG85" s="184">
        <v>5.065191925102009E-2</v>
      </c>
      <c r="AH85" s="184">
        <v>4.9003461432496252E-2</v>
      </c>
      <c r="AI85" s="184">
        <v>4.7542678412992666E-2</v>
      </c>
      <c r="AJ85" s="184">
        <v>4.4768282536942407E-2</v>
      </c>
      <c r="AK85" s="184">
        <v>4.4330425291987274E-2</v>
      </c>
      <c r="AL85" s="184">
        <v>4.3209631502873512E-2</v>
      </c>
      <c r="AM85" s="184">
        <v>4.4712217022264744E-2</v>
      </c>
      <c r="AN85" s="184">
        <v>5.2359551007461924E-2</v>
      </c>
      <c r="AO85" s="184">
        <v>4.7092894289843978E-2</v>
      </c>
      <c r="AP85" s="184">
        <v>4.5875587747251034E-2</v>
      </c>
      <c r="AQ85" s="184">
        <v>4.9887364596488744E-2</v>
      </c>
      <c r="AR85" s="184">
        <v>4.8598019560966238E-2</v>
      </c>
    </row>
    <row r="86" spans="1:44" s="121" customFormat="1">
      <c r="A86" s="23">
        <v>10</v>
      </c>
      <c r="B86" s="114" t="s">
        <v>833</v>
      </c>
      <c r="C86" s="184">
        <v>8.5316308763784099E-2</v>
      </c>
      <c r="D86" s="184">
        <v>9.741678447500321E-2</v>
      </c>
      <c r="E86" s="184">
        <v>9.8815112899619945E-2</v>
      </c>
      <c r="F86" s="184">
        <v>9.767671774592189E-2</v>
      </c>
      <c r="G86" s="184">
        <v>9.9079728218801053E-2</v>
      </c>
      <c r="H86" s="184">
        <v>9.7021480475924279E-2</v>
      </c>
      <c r="I86" s="184">
        <v>9.9420512462472965E-2</v>
      </c>
      <c r="J86" s="184">
        <v>9.4167006584697843E-2</v>
      </c>
      <c r="K86" s="184">
        <v>9.3097913322632425E-2</v>
      </c>
      <c r="L86" s="184">
        <v>9.6280991735537183E-2</v>
      </c>
      <c r="M86" s="184">
        <v>9.2612316034082126E-2</v>
      </c>
      <c r="N86" s="184">
        <v>9.0389267648999322E-2</v>
      </c>
      <c r="O86" s="184">
        <v>8.7729173367642313E-2</v>
      </c>
      <c r="P86" s="184">
        <v>8.18748383990585E-2</v>
      </c>
      <c r="Q86" s="184">
        <v>7.7758375710079861E-2</v>
      </c>
      <c r="R86" s="184">
        <v>7.0278896080226166E-2</v>
      </c>
      <c r="S86" s="184">
        <v>6.4081017723820119E-2</v>
      </c>
      <c r="T86" s="184">
        <v>6.176066608787207E-2</v>
      </c>
      <c r="U86" s="184">
        <v>7.55077336919973E-2</v>
      </c>
      <c r="V86" s="184">
        <v>6.9746008511561083E-2</v>
      </c>
      <c r="W86" s="184">
        <v>6.4846434508287712E-2</v>
      </c>
      <c r="X86" s="184">
        <v>6.9134723486134017E-2</v>
      </c>
      <c r="Y86" s="184">
        <v>9.210666015862394E-2</v>
      </c>
      <c r="Z86" s="184">
        <v>9.419221263689688E-2</v>
      </c>
      <c r="AA86" s="184">
        <v>9.251146339169608E-2</v>
      </c>
      <c r="AB86" s="184">
        <v>0.10273855188660509</v>
      </c>
      <c r="AC86" s="184">
        <v>9.5211633497736328E-2</v>
      </c>
      <c r="AD86" s="184">
        <v>7.9348082818004512E-2</v>
      </c>
      <c r="AE86" s="184">
        <v>7.4714472136944862E-2</v>
      </c>
      <c r="AF86" s="184">
        <v>8.5527283178802524E-2</v>
      </c>
      <c r="AG86" s="184">
        <v>7.5174541780660631E-2</v>
      </c>
      <c r="AH86" s="184">
        <v>7.1887448676276555E-2</v>
      </c>
      <c r="AI86" s="184">
        <v>6.8220476080299658E-2</v>
      </c>
      <c r="AJ86" s="184">
        <v>5.9603872156125642E-2</v>
      </c>
      <c r="AK86" s="184">
        <v>6.8472210958694449E-2</v>
      </c>
      <c r="AL86" s="184">
        <v>6.8083410011994833E-2</v>
      </c>
      <c r="AM86" s="184">
        <v>7.1705009463221961E-2</v>
      </c>
      <c r="AN86" s="184">
        <v>6.497448551059852E-2</v>
      </c>
      <c r="AO86" s="184">
        <v>7.2841985515579938E-2</v>
      </c>
      <c r="AP86" s="184">
        <v>7.1539729263980861E-2</v>
      </c>
      <c r="AQ86" s="184">
        <v>8.1869495329495862E-2</v>
      </c>
      <c r="AR86" s="184">
        <v>8.1969631034571847E-2</v>
      </c>
    </row>
    <row r="87" spans="1:44" s="121" customFormat="1">
      <c r="A87" s="23">
        <v>11</v>
      </c>
      <c r="B87" s="114" t="s">
        <v>795</v>
      </c>
      <c r="C87" s="184">
        <v>0</v>
      </c>
      <c r="D87" s="184">
        <v>0</v>
      </c>
      <c r="E87" s="184">
        <v>0</v>
      </c>
      <c r="F87" s="184">
        <v>0</v>
      </c>
      <c r="G87" s="184">
        <v>0</v>
      </c>
      <c r="H87" s="184">
        <v>0</v>
      </c>
      <c r="I87" s="184">
        <v>1.3963555121133843E-2</v>
      </c>
      <c r="J87" s="184">
        <v>9.7313676359186502E-2</v>
      </c>
      <c r="K87" s="184">
        <v>0.11021936864633494</v>
      </c>
      <c r="L87" s="184">
        <v>0.12138429752066114</v>
      </c>
      <c r="M87" s="184">
        <v>0.10069713400464758</v>
      </c>
      <c r="N87" s="184">
        <v>0.12887618209808663</v>
      </c>
      <c r="O87" s="184">
        <v>0.14474107430041813</v>
      </c>
      <c r="P87" s="184">
        <v>0.1540669941779082</v>
      </c>
      <c r="Q87" s="184">
        <v>0.16201065163892223</v>
      </c>
      <c r="R87" s="184">
        <v>0.19817000845911101</v>
      </c>
      <c r="S87" s="184">
        <v>0.19593636952364163</v>
      </c>
      <c r="T87" s="184">
        <v>0.21489898575493235</v>
      </c>
      <c r="U87" s="184">
        <v>0.14122394082044384</v>
      </c>
      <c r="V87" s="184">
        <v>0.11384890623729366</v>
      </c>
      <c r="W87" s="184">
        <v>9.8252173497405629E-2</v>
      </c>
      <c r="X87" s="184">
        <v>0.11512859864468614</v>
      </c>
      <c r="Y87" s="184">
        <v>0.11049580428214481</v>
      </c>
      <c r="Z87" s="184">
        <v>8.0773169510791831E-2</v>
      </c>
      <c r="AA87" s="184">
        <v>0.11931586362341662</v>
      </c>
      <c r="AB87" s="184">
        <v>0.11905035019308353</v>
      </c>
      <c r="AC87" s="184">
        <v>0.14122056931081486</v>
      </c>
      <c r="AD87" s="184">
        <v>0.14818357821210665</v>
      </c>
      <c r="AE87" s="184">
        <v>0.15315902301063769</v>
      </c>
      <c r="AF87" s="184">
        <v>0.18539127276145212</v>
      </c>
      <c r="AG87" s="184">
        <v>0.23341098778549674</v>
      </c>
      <c r="AH87" s="184">
        <v>0.21219292510011109</v>
      </c>
      <c r="AI87" s="184">
        <v>0.21363569138546437</v>
      </c>
      <c r="AJ87" s="184">
        <v>0.29755371949120091</v>
      </c>
      <c r="AK87" s="184">
        <v>0.30260338226589789</v>
      </c>
      <c r="AL87" s="184">
        <v>0.28301301644022364</v>
      </c>
      <c r="AM87" s="184">
        <v>0.28509038109001228</v>
      </c>
      <c r="AN87" s="184">
        <v>0.29316098912979222</v>
      </c>
      <c r="AO87" s="184">
        <v>0.27805212152325481</v>
      </c>
      <c r="AP87" s="184">
        <v>0.25073461703144623</v>
      </c>
      <c r="AQ87" s="184">
        <v>0.21913004199253833</v>
      </c>
      <c r="AR87" s="184">
        <v>0.20880412947041327</v>
      </c>
    </row>
    <row r="88" spans="1:44" s="121" customFormat="1">
      <c r="A88" s="23">
        <v>12</v>
      </c>
      <c r="B88" s="114" t="s">
        <v>4191</v>
      </c>
      <c r="C88" s="184">
        <v>3.757980266976204E-2</v>
      </c>
      <c r="D88" s="184">
        <v>4.8451355866855166E-2</v>
      </c>
      <c r="E88" s="184">
        <v>5.9467918622848191E-2</v>
      </c>
      <c r="F88" s="184">
        <v>2.7187345526445868E-2</v>
      </c>
      <c r="G88" s="184">
        <v>4.8593790315644619E-2</v>
      </c>
      <c r="H88" s="184">
        <v>5.7094945300646814E-2</v>
      </c>
      <c r="I88" s="184">
        <v>6.3743629127976001E-2</v>
      </c>
      <c r="J88" s="184">
        <v>6.0835615640114193E-2</v>
      </c>
      <c r="K88" s="184">
        <v>4.7244515783841624E-2</v>
      </c>
      <c r="L88" s="184">
        <v>4.0030991735537196E-2</v>
      </c>
      <c r="M88" s="184">
        <v>4.1053446940356321E-2</v>
      </c>
      <c r="N88" s="184">
        <v>4.0422256432812838E-2</v>
      </c>
      <c r="O88" s="184">
        <v>3.85574139594725E-2</v>
      </c>
      <c r="P88" s="184">
        <v>4.2867714583760569E-2</v>
      </c>
      <c r="Q88" s="184">
        <v>4.9373147103426003E-2</v>
      </c>
      <c r="R88" s="184">
        <v>3.5786321235608806E-2</v>
      </c>
      <c r="S88" s="184">
        <v>3.7418793778655347E-2</v>
      </c>
      <c r="T88" s="184">
        <v>3.3706580311137269E-2</v>
      </c>
      <c r="U88" s="184">
        <v>3.4377942165433766E-2</v>
      </c>
      <c r="V88" s="184">
        <v>3.6973787644682989E-2</v>
      </c>
      <c r="W88" s="184">
        <v>5.4622897536260373E-2</v>
      </c>
      <c r="X88" s="184">
        <v>6.3470896991940001E-2</v>
      </c>
      <c r="Y88" s="184">
        <v>6.7090169860876195E-2</v>
      </c>
      <c r="Z88" s="184">
        <v>0.1080614024536269</v>
      </c>
      <c r="AA88" s="184">
        <v>7.4953534431234869E-2</v>
      </c>
      <c r="AB88" s="184">
        <v>7.2790785546628226E-2</v>
      </c>
      <c r="AC88" s="184">
        <v>6.5654973046394186E-2</v>
      </c>
      <c r="AD88" s="184">
        <v>6.0631532953161184E-2</v>
      </c>
      <c r="AE88" s="184">
        <v>6.2168238020763676E-2</v>
      </c>
      <c r="AF88" s="184">
        <v>6.6168335145473517E-2</v>
      </c>
      <c r="AG88" s="184">
        <v>5.6851122912890822E-2</v>
      </c>
      <c r="AH88" s="184">
        <v>5.5807340414431486E-2</v>
      </c>
      <c r="AI88" s="184">
        <v>4.3159933748981423E-2</v>
      </c>
      <c r="AJ88" s="184">
        <v>3.5147776075488323E-2</v>
      </c>
      <c r="AK88" s="184">
        <v>2.4460218790536083E-2</v>
      </c>
      <c r="AL88" s="184">
        <v>2.2327371939034141E-2</v>
      </c>
      <c r="AM88" s="184">
        <v>1.857205223316943E-2</v>
      </c>
      <c r="AN88" s="184">
        <v>1.5327983153536123E-2</v>
      </c>
      <c r="AO88" s="184">
        <v>1.28255487666741E-2</v>
      </c>
      <c r="AP88" s="184">
        <v>9.321902785896145E-3</v>
      </c>
      <c r="AQ88" s="184">
        <v>6.4244799003990135E-3</v>
      </c>
      <c r="AR88" s="184">
        <v>5.2837200018524613E-3</v>
      </c>
    </row>
    <row r="89" spans="1:44" s="121" customFormat="1">
      <c r="A89" s="23">
        <v>13</v>
      </c>
      <c r="B89" s="114" t="s">
        <v>803</v>
      </c>
      <c r="C89" s="184">
        <v>0</v>
      </c>
      <c r="D89" s="184">
        <v>0</v>
      </c>
      <c r="E89" s="184">
        <v>0</v>
      </c>
      <c r="F89" s="184">
        <v>0</v>
      </c>
      <c r="G89" s="184">
        <v>0</v>
      </c>
      <c r="H89" s="184">
        <v>0</v>
      </c>
      <c r="I89" s="184">
        <v>0</v>
      </c>
      <c r="J89" s="184">
        <v>0</v>
      </c>
      <c r="K89" s="184">
        <v>0</v>
      </c>
      <c r="L89" s="184">
        <v>0</v>
      </c>
      <c r="M89" s="184">
        <v>0</v>
      </c>
      <c r="N89" s="184">
        <v>0</v>
      </c>
      <c r="O89" s="184">
        <v>0</v>
      </c>
      <c r="P89" s="184">
        <v>0</v>
      </c>
      <c r="Q89" s="184">
        <v>0</v>
      </c>
      <c r="R89" s="184">
        <v>0</v>
      </c>
      <c r="S89" s="184">
        <v>0</v>
      </c>
      <c r="T89" s="184">
        <v>0</v>
      </c>
      <c r="U89" s="184">
        <v>0</v>
      </c>
      <c r="V89" s="184">
        <v>0</v>
      </c>
      <c r="W89" s="184">
        <v>0</v>
      </c>
      <c r="X89" s="184">
        <v>0</v>
      </c>
      <c r="Y89" s="184">
        <v>5.6975960436737076E-2</v>
      </c>
      <c r="Z89" s="184">
        <v>5.7140249947115404E-2</v>
      </c>
      <c r="AA89" s="184">
        <v>6.0763890268224506E-2</v>
      </c>
      <c r="AB89" s="184">
        <v>7.1537623965648389E-2</v>
      </c>
      <c r="AC89" s="184">
        <v>8.8682836881352353E-2</v>
      </c>
      <c r="AD89" s="184">
        <v>9.3574047462474899E-2</v>
      </c>
      <c r="AE89" s="184">
        <v>8.7091249586096695E-2</v>
      </c>
      <c r="AF89" s="184">
        <v>8.5958703519819407E-2</v>
      </c>
      <c r="AG89" s="184">
        <v>7.7912694485972184E-2</v>
      </c>
      <c r="AH89" s="184">
        <v>7.7853043217438717E-2</v>
      </c>
      <c r="AI89" s="184">
        <v>7.930709273140199E-2</v>
      </c>
      <c r="AJ89" s="184">
        <v>7.9215908852720382E-2</v>
      </c>
      <c r="AK89" s="184">
        <v>8.9180780998795908E-2</v>
      </c>
      <c r="AL89" s="184">
        <v>8.9663152515561867E-2</v>
      </c>
      <c r="AM89" s="184">
        <v>8.6716482115160226E-2</v>
      </c>
      <c r="AN89" s="184">
        <v>8.4787274594351217E-2</v>
      </c>
      <c r="AO89" s="184">
        <v>7.8265252383128966E-2</v>
      </c>
      <c r="AP89" s="184">
        <v>7.3696921965237375E-2</v>
      </c>
      <c r="AQ89" s="184">
        <v>8.1320233480674367E-2</v>
      </c>
      <c r="AR89" s="184">
        <v>8.2124988779013808E-2</v>
      </c>
    </row>
    <row r="90" spans="1:44" s="121" customFormat="1">
      <c r="A90" s="23">
        <v>14</v>
      </c>
      <c r="B90" s="114" t="s">
        <v>75</v>
      </c>
      <c r="C90" s="184">
        <v>1.9152640742890307E-2</v>
      </c>
      <c r="D90" s="184">
        <v>1.7992545945251251E-2</v>
      </c>
      <c r="E90" s="184">
        <v>2.0903196959534985E-2</v>
      </c>
      <c r="F90" s="184">
        <v>2.5308947108255066E-2</v>
      </c>
      <c r="G90" s="184">
        <v>2.5802012556979444E-2</v>
      </c>
      <c r="H90" s="184">
        <v>3.0743432084963662E-2</v>
      </c>
      <c r="I90" s="184">
        <v>3.0859456817705796E-2</v>
      </c>
      <c r="J90" s="184">
        <v>2.9835091195151792E-2</v>
      </c>
      <c r="K90" s="184">
        <v>3.3012306046013913E-2</v>
      </c>
      <c r="L90" s="184">
        <v>3.4452479338842976E-2</v>
      </c>
      <c r="M90" s="184">
        <v>3.553446940356314E-2</v>
      </c>
      <c r="N90" s="184">
        <v>3.7343303276885856E-2</v>
      </c>
      <c r="O90" s="184">
        <v>3.8798649083306526E-2</v>
      </c>
      <c r="P90" s="184">
        <v>3.7482502518745721E-2</v>
      </c>
      <c r="Q90" s="184">
        <v>3.5995237849281332E-2</v>
      </c>
      <c r="R90" s="184">
        <v>3.4947353316584828E-2</v>
      </c>
      <c r="S90" s="184">
        <v>3.5566100313245551E-2</v>
      </c>
      <c r="T90" s="184">
        <v>3.6806335378390238E-2</v>
      </c>
      <c r="U90" s="184">
        <v>4.099529253530599E-2</v>
      </c>
      <c r="V90" s="184">
        <v>4.4536607844731783E-2</v>
      </c>
      <c r="W90" s="184">
        <v>4.7028270071325776E-2</v>
      </c>
      <c r="X90" s="184">
        <v>4.3448532010255461E-2</v>
      </c>
      <c r="Y90" s="184">
        <v>4.4030175923732928E-2</v>
      </c>
      <c r="Z90" s="184">
        <v>5.3048324840871394E-2</v>
      </c>
      <c r="AA90" s="184">
        <v>5.9050250020359581E-2</v>
      </c>
      <c r="AB90" s="184">
        <v>5.9508757605692436E-2</v>
      </c>
      <c r="AC90" s="184">
        <v>7.3268873260649708E-2</v>
      </c>
      <c r="AD90" s="184">
        <v>7.0136097043300927E-2</v>
      </c>
      <c r="AE90" s="184">
        <v>7.1884615961150963E-2</v>
      </c>
      <c r="AF90" s="184">
        <v>8.4105690749839646E-2</v>
      </c>
      <c r="AG90" s="184">
        <v>9.3318620403615257E-2</v>
      </c>
      <c r="AH90" s="184">
        <v>8.5005567798688578E-2</v>
      </c>
      <c r="AI90" s="184">
        <v>8.5024074022087101E-2</v>
      </c>
      <c r="AJ90" s="184">
        <v>8.0599727251875655E-2</v>
      </c>
      <c r="AK90" s="184">
        <v>7.7925834747492068E-2</v>
      </c>
      <c r="AL90" s="184">
        <v>8.764643099561284E-2</v>
      </c>
      <c r="AM90" s="184">
        <v>9.1963812560258498E-2</v>
      </c>
      <c r="AN90" s="184">
        <v>8.5846564355002541E-2</v>
      </c>
      <c r="AO90" s="184">
        <v>8.845709398056785E-2</v>
      </c>
      <c r="AP90" s="184">
        <v>8.2938908560672167E-2</v>
      </c>
      <c r="AQ90" s="184">
        <v>9.0056593858102954E-2</v>
      </c>
      <c r="AR90" s="184">
        <v>9.0140182283680037E-2</v>
      </c>
    </row>
    <row r="91" spans="1:44" s="121" customFormat="1">
      <c r="A91" s="23">
        <v>15</v>
      </c>
      <c r="B91" s="114" t="s">
        <v>6819</v>
      </c>
      <c r="C91" s="184">
        <v>0</v>
      </c>
      <c r="D91" s="184">
        <v>0</v>
      </c>
      <c r="E91" s="184">
        <v>0</v>
      </c>
      <c r="F91" s="184">
        <v>0</v>
      </c>
      <c r="G91" s="184">
        <v>0</v>
      </c>
      <c r="H91" s="184">
        <v>0</v>
      </c>
      <c r="I91" s="184">
        <v>0</v>
      </c>
      <c r="J91" s="184">
        <v>0</v>
      </c>
      <c r="K91" s="184">
        <v>0</v>
      </c>
      <c r="L91" s="184">
        <v>0</v>
      </c>
      <c r="M91" s="184">
        <v>0</v>
      </c>
      <c r="N91" s="184">
        <v>0</v>
      </c>
      <c r="O91" s="184">
        <v>0</v>
      </c>
      <c r="P91" s="184">
        <v>0</v>
      </c>
      <c r="Q91" s="184">
        <v>0</v>
      </c>
      <c r="R91" s="184">
        <v>0</v>
      </c>
      <c r="S91" s="184">
        <v>0</v>
      </c>
      <c r="T91" s="184">
        <v>0</v>
      </c>
      <c r="U91" s="184">
        <v>0</v>
      </c>
      <c r="V91" s="184">
        <v>0</v>
      </c>
      <c r="W91" s="184">
        <v>0</v>
      </c>
      <c r="X91" s="184">
        <v>0</v>
      </c>
      <c r="Y91" s="184">
        <v>0.2263962946433076</v>
      </c>
      <c r="Z91" s="184">
        <v>0.22103468683696417</v>
      </c>
      <c r="AA91" s="184">
        <v>0.22084614280552331</v>
      </c>
      <c r="AB91" s="184">
        <v>0.20985085788922184</v>
      </c>
      <c r="AC91" s="184">
        <v>0.22820178550516282</v>
      </c>
      <c r="AD91" s="184">
        <v>0.20195720159746491</v>
      </c>
      <c r="AE91" s="184">
        <v>0.1880228933530691</v>
      </c>
      <c r="AF91" s="184">
        <v>0.18358430782378446</v>
      </c>
      <c r="AG91" s="184">
        <v>0.16560195966559213</v>
      </c>
      <c r="AH91" s="184">
        <v>0.16144791878772805</v>
      </c>
      <c r="AI91" s="184">
        <v>0.16766388353910239</v>
      </c>
      <c r="AJ91" s="184">
        <v>0.15849367154836469</v>
      </c>
      <c r="AK91" s="184">
        <v>0.16575690049146988</v>
      </c>
      <c r="AL91" s="184">
        <v>0.17111324293135846</v>
      </c>
      <c r="AM91" s="184">
        <v>0.1785298190106494</v>
      </c>
      <c r="AN91" s="184">
        <v>0.19030432775137968</v>
      </c>
      <c r="AO91" s="184">
        <v>0.18711002879423613</v>
      </c>
      <c r="AP91" s="184">
        <v>0.18892148536408471</v>
      </c>
      <c r="AQ91" s="184">
        <v>0.20445396972892926</v>
      </c>
      <c r="AR91" s="184">
        <v>0.20116492868993754</v>
      </c>
    </row>
    <row r="92" spans="1:44" s="121" customFormat="1">
      <c r="A92" s="23">
        <v>16</v>
      </c>
      <c r="B92" s="114" t="s">
        <v>861</v>
      </c>
      <c r="C92" s="184">
        <v>0.43528728961114332</v>
      </c>
      <c r="D92" s="184">
        <v>0.40149081094974937</v>
      </c>
      <c r="E92" s="184">
        <v>0.39637826961770617</v>
      </c>
      <c r="F92" s="184">
        <v>0.32605042016806723</v>
      </c>
      <c r="G92" s="184">
        <v>0.31676270749118424</v>
      </c>
      <c r="H92" s="184">
        <v>0.31885330990976601</v>
      </c>
      <c r="I92" s="184">
        <v>0.34608671367730232</v>
      </c>
      <c r="J92" s="184">
        <v>0.32533069168463369</v>
      </c>
      <c r="K92" s="184">
        <v>0.32054574638844296</v>
      </c>
      <c r="L92" s="184">
        <v>0.33884297520661155</v>
      </c>
      <c r="M92" s="184">
        <v>0.3584914794732767</v>
      </c>
      <c r="N92" s="184">
        <v>0.33129535957774348</v>
      </c>
      <c r="O92" s="184">
        <v>0.32241074300418143</v>
      </c>
      <c r="P92" s="184">
        <v>0.32571617079324899</v>
      </c>
      <c r="Q92" s="184">
        <v>0.33813708282658222</v>
      </c>
      <c r="R92" s="184">
        <v>0.33269417478536883</v>
      </c>
      <c r="S92" s="184">
        <v>0.34535890462025259</v>
      </c>
      <c r="T92" s="184">
        <v>0.35227804646663097</v>
      </c>
      <c r="U92" s="184">
        <v>0.39233355749831877</v>
      </c>
      <c r="V92" s="184">
        <v>0.41321731587650107</v>
      </c>
      <c r="W92" s="184">
        <v>0.42120972324752648</v>
      </c>
      <c r="X92" s="184">
        <v>0.40667926073424027</v>
      </c>
      <c r="Y92" s="184">
        <v>0.10324211504342727</v>
      </c>
      <c r="Z92" s="184">
        <v>9.4104671985616256E-2</v>
      </c>
      <c r="AA92" s="184">
        <v>8.8268940895021547E-2</v>
      </c>
      <c r="AB92" s="184">
        <v>7.7825272686673164E-2</v>
      </c>
      <c r="AC92" s="184">
        <v>0</v>
      </c>
      <c r="AD92" s="184">
        <v>0</v>
      </c>
      <c r="AE92" s="184">
        <v>0</v>
      </c>
      <c r="AF92" s="184">
        <v>0</v>
      </c>
      <c r="AG92" s="184">
        <v>0</v>
      </c>
      <c r="AH92" s="184">
        <v>0</v>
      </c>
      <c r="AI92" s="184">
        <v>0</v>
      </c>
      <c r="AJ92" s="184">
        <v>0</v>
      </c>
      <c r="AK92" s="184">
        <v>0</v>
      </c>
      <c r="AL92" s="184">
        <v>0</v>
      </c>
      <c r="AM92" s="184">
        <v>0</v>
      </c>
      <c r="AN92" s="184">
        <v>0</v>
      </c>
      <c r="AO92" s="184">
        <v>0</v>
      </c>
      <c r="AP92" s="184">
        <v>0</v>
      </c>
      <c r="AQ92" s="184">
        <v>0</v>
      </c>
      <c r="AR92" s="184">
        <v>0</v>
      </c>
    </row>
    <row r="93" spans="1:44" s="121" customFormat="1">
      <c r="A93" s="23">
        <v>17</v>
      </c>
      <c r="B93" s="114" t="s">
        <v>281</v>
      </c>
      <c r="C93" s="184">
        <v>0</v>
      </c>
      <c r="D93" s="184">
        <v>0</v>
      </c>
      <c r="E93" s="184">
        <v>0</v>
      </c>
      <c r="F93" s="184">
        <v>7.0192782995551165E-2</v>
      </c>
      <c r="G93" s="184">
        <v>6.5365098477681252E-2</v>
      </c>
      <c r="H93" s="184">
        <v>6.4680986983949529E-2</v>
      </c>
      <c r="I93" s="184">
        <v>6.0741464776932222E-2</v>
      </c>
      <c r="J93" s="184">
        <v>5.4192646116193684E-2</v>
      </c>
      <c r="K93" s="184">
        <v>5.1899411449973246E-2</v>
      </c>
      <c r="L93" s="184">
        <v>5.1652892561983466E-2</v>
      </c>
      <c r="M93" s="184">
        <v>5.2285050348567015E-2</v>
      </c>
      <c r="N93" s="184">
        <v>5.3749725093468211E-2</v>
      </c>
      <c r="O93" s="184">
        <v>5.492119652621421E-2</v>
      </c>
      <c r="P93" s="184">
        <v>5.1712301286566412E-2</v>
      </c>
      <c r="Q93" s="184">
        <v>4.7512430708365111E-2</v>
      </c>
      <c r="R93" s="184">
        <v>4.3221312793855743E-2</v>
      </c>
      <c r="S93" s="184">
        <v>4.2247025233965708E-2</v>
      </c>
      <c r="T93" s="184">
        <v>3.982794535991413E-2</v>
      </c>
      <c r="U93" s="184">
        <v>4.1613987895090784E-2</v>
      </c>
      <c r="V93" s="184">
        <v>4.1609064541487085E-2</v>
      </c>
      <c r="W93" s="184">
        <v>4.0761374680680446E-2</v>
      </c>
      <c r="X93" s="184">
        <v>4.3842722320832382E-2</v>
      </c>
      <c r="Y93" s="184">
        <v>4.4233752432709258E-2</v>
      </c>
      <c r="Z93" s="184">
        <v>3.6114775617592743E-2</v>
      </c>
      <c r="AA93" s="184">
        <v>3.0844065433853027E-2</v>
      </c>
      <c r="AB93" s="184">
        <v>2.8324316099472037E-2</v>
      </c>
      <c r="AC93" s="184">
        <v>3.0323291325006562E-2</v>
      </c>
      <c r="AD93" s="184">
        <v>4.8218143394617018E-2</v>
      </c>
      <c r="AE93" s="184">
        <v>2.564826906832568E-2</v>
      </c>
      <c r="AF93" s="184">
        <v>2.5435052652526893E-2</v>
      </c>
      <c r="AG93" s="184">
        <v>2.3189761980294234E-2</v>
      </c>
      <c r="AH93" s="184">
        <v>4.3819822706410431E-2</v>
      </c>
      <c r="AI93" s="184">
        <v>4.5557564745933719E-2</v>
      </c>
      <c r="AJ93" s="184">
        <v>3.5100392854725181E-2</v>
      </c>
      <c r="AK93" s="184">
        <v>2.8194783879621158E-2</v>
      </c>
      <c r="AL93" s="184">
        <v>2.7915523637187849E-2</v>
      </c>
      <c r="AM93" s="184">
        <v>2.3473110103821609E-2</v>
      </c>
      <c r="AN93" s="184">
        <v>2.3950358330824588E-2</v>
      </c>
      <c r="AO93" s="184">
        <v>2.4055526975327202E-2</v>
      </c>
      <c r="AP93" s="184">
        <v>2.272685207503183E-2</v>
      </c>
      <c r="AQ93" s="184">
        <v>2.5455894886872287E-2</v>
      </c>
      <c r="AR93" s="184">
        <v>2.4599762448080164E-2</v>
      </c>
    </row>
    <row r="94" spans="1:44" s="441" customFormat="1">
      <c r="A94" s="23">
        <v>18</v>
      </c>
      <c r="B94" s="114" t="s">
        <v>1911</v>
      </c>
      <c r="C94" s="184">
        <v>0</v>
      </c>
      <c r="D94" s="184">
        <v>0</v>
      </c>
      <c r="E94" s="184">
        <v>0</v>
      </c>
      <c r="F94" s="184">
        <v>0</v>
      </c>
      <c r="G94" s="184">
        <v>0</v>
      </c>
      <c r="H94" s="184">
        <v>0</v>
      </c>
      <c r="I94" s="184">
        <v>0</v>
      </c>
      <c r="J94" s="184">
        <v>0</v>
      </c>
      <c r="K94" s="184">
        <v>0</v>
      </c>
      <c r="L94" s="184">
        <v>0</v>
      </c>
      <c r="M94" s="184">
        <v>0</v>
      </c>
      <c r="N94" s="184">
        <v>0</v>
      </c>
      <c r="O94" s="184">
        <v>0</v>
      </c>
      <c r="P94" s="184">
        <v>0</v>
      </c>
      <c r="Q94" s="184">
        <v>0</v>
      </c>
      <c r="R94" s="184">
        <v>0</v>
      </c>
      <c r="S94" s="184">
        <v>0</v>
      </c>
      <c r="T94" s="184">
        <v>0</v>
      </c>
      <c r="U94" s="184">
        <v>0</v>
      </c>
      <c r="V94" s="184">
        <v>0</v>
      </c>
      <c r="W94" s="184">
        <v>0</v>
      </c>
      <c r="X94" s="184">
        <v>0</v>
      </c>
      <c r="Y94" s="184">
        <v>0</v>
      </c>
      <c r="Z94" s="184">
        <v>0</v>
      </c>
      <c r="AA94" s="184">
        <v>0</v>
      </c>
      <c r="AB94" s="184">
        <v>0</v>
      </c>
      <c r="AC94" s="184">
        <v>0</v>
      </c>
      <c r="AD94" s="184">
        <v>0</v>
      </c>
      <c r="AE94" s="184">
        <v>0</v>
      </c>
      <c r="AF94" s="184">
        <v>0</v>
      </c>
      <c r="AG94" s="184">
        <v>0</v>
      </c>
      <c r="AH94" s="184">
        <v>0</v>
      </c>
      <c r="AI94" s="184">
        <v>0</v>
      </c>
      <c r="AJ94" s="184">
        <v>0</v>
      </c>
      <c r="AK94" s="184">
        <v>0</v>
      </c>
      <c r="AL94" s="184">
        <v>0</v>
      </c>
      <c r="AM94" s="184">
        <v>0</v>
      </c>
      <c r="AN94" s="184">
        <v>0</v>
      </c>
      <c r="AO94" s="184">
        <v>7.5774991482491848E-5</v>
      </c>
      <c r="AP94" s="184">
        <v>3.4999791442931619E-5</v>
      </c>
      <c r="AQ94" s="184">
        <v>3.8313169071060609E-5</v>
      </c>
      <c r="AR94" s="184">
        <v>3.7360579825720065E-5</v>
      </c>
    </row>
    <row r="95" spans="1:44" s="121" customFormat="1">
      <c r="A95" s="23">
        <v>19</v>
      </c>
      <c r="B95" s="114" t="s">
        <v>76</v>
      </c>
      <c r="C95" s="184">
        <v>1.7411491584445732E-3</v>
      </c>
      <c r="D95" s="184">
        <v>1.9277727798483486E-3</v>
      </c>
      <c r="E95" s="184">
        <v>2.012072434607646E-3</v>
      </c>
      <c r="F95" s="184">
        <v>2.9658922392486408E-3</v>
      </c>
      <c r="G95" s="184">
        <v>4.0423153005934463E-3</v>
      </c>
      <c r="H95" s="184">
        <v>5.3501557134871831E-3</v>
      </c>
      <c r="I95" s="184">
        <v>5.5156042728478688E-3</v>
      </c>
      <c r="J95" s="184">
        <v>3.0301264495076041E-3</v>
      </c>
      <c r="K95" s="184">
        <v>1.6586409844836811E-3</v>
      </c>
      <c r="L95" s="184">
        <v>1.549586776859504E-3</v>
      </c>
      <c r="M95" s="184">
        <v>1.69442292796282E-3</v>
      </c>
      <c r="N95" s="184">
        <v>2.19925225423356E-3</v>
      </c>
      <c r="O95" s="184">
        <v>4.8649083306529428E-3</v>
      </c>
      <c r="P95" s="184">
        <v>7.4180404604178027E-3</v>
      </c>
      <c r="Q95" s="184">
        <v>6.5766700170255552E-3</v>
      </c>
      <c r="R95" s="184">
        <v>6.2488645003164938E-3</v>
      </c>
      <c r="S95" s="184">
        <v>7.045849391179664E-3</v>
      </c>
      <c r="T95" s="184">
        <v>5.8903160786379213E-3</v>
      </c>
      <c r="U95" s="184">
        <v>3.9273705447209145E-3</v>
      </c>
      <c r="V95" s="184">
        <v>4.2286736602423361E-3</v>
      </c>
      <c r="W95" s="184">
        <v>4.9444742446532238E-3</v>
      </c>
      <c r="X95" s="184">
        <v>2.0723147756043504E-4</v>
      </c>
      <c r="Y95" s="184">
        <v>1.9889244770786066E-4</v>
      </c>
      <c r="Z95" s="184">
        <v>3.5540194584748408E-4</v>
      </c>
      <c r="AA95" s="184">
        <v>3.8721758126509143E-4</v>
      </c>
      <c r="AB95" s="184">
        <v>6.1252747847463946E-3</v>
      </c>
      <c r="AC95" s="184">
        <v>5.778613967821135E-4</v>
      </c>
      <c r="AD95" s="184">
        <v>4.1400707602357027E-2</v>
      </c>
      <c r="AE95" s="184">
        <v>7.5184926212214009E-2</v>
      </c>
      <c r="AF95" s="184">
        <v>9.170868284126785E-3</v>
      </c>
      <c r="AG95" s="184">
        <v>1.5543250049393378E-2</v>
      </c>
      <c r="AH95" s="184">
        <v>1.1039442123126174E-2</v>
      </c>
      <c r="AI95" s="184">
        <v>1.7752618639825374E-2</v>
      </c>
      <c r="AJ95" s="184">
        <v>2.6454183703180006E-2</v>
      </c>
      <c r="AK95" s="184">
        <v>1.0575288637743407E-2</v>
      </c>
      <c r="AL95" s="184">
        <v>1.011822289336289E-2</v>
      </c>
      <c r="AM95" s="184">
        <v>6.3120070199870594E-3</v>
      </c>
      <c r="AN95" s="184">
        <v>5.0354845655402681E-3</v>
      </c>
      <c r="AO95" s="184">
        <v>1.2381038985042116E-2</v>
      </c>
      <c r="AP95" s="184">
        <v>2.3171677677734405E-2</v>
      </c>
      <c r="AQ95" s="184">
        <v>3.8375703660658941E-2</v>
      </c>
      <c r="AR95" s="184">
        <v>5.385047669143881E-2</v>
      </c>
    </row>
    <row r="96" spans="1:44" s="121" customFormat="1">
      <c r="A96" s="23">
        <v>20</v>
      </c>
      <c r="B96" s="114" t="s">
        <v>4226</v>
      </c>
      <c r="C96" s="184">
        <v>0</v>
      </c>
      <c r="D96" s="184">
        <v>0</v>
      </c>
      <c r="E96" s="184">
        <v>0</v>
      </c>
      <c r="F96" s="184">
        <v>0</v>
      </c>
      <c r="G96" s="184">
        <v>0</v>
      </c>
      <c r="H96" s="184">
        <v>0</v>
      </c>
      <c r="I96" s="184">
        <v>0</v>
      </c>
      <c r="J96" s="184">
        <v>0</v>
      </c>
      <c r="K96" s="184">
        <v>0</v>
      </c>
      <c r="L96" s="184">
        <v>0</v>
      </c>
      <c r="M96" s="184">
        <v>0</v>
      </c>
      <c r="N96" s="184">
        <v>0</v>
      </c>
      <c r="O96" s="184">
        <v>0</v>
      </c>
      <c r="P96" s="184">
        <v>6.4907854028655766E-3</v>
      </c>
      <c r="Q96" s="184">
        <v>1.4532836671768665E-2</v>
      </c>
      <c r="R96" s="184">
        <v>2.6210514987438621E-2</v>
      </c>
      <c r="S96" s="184">
        <v>2.9109744297423551E-2</v>
      </c>
      <c r="T96" s="184">
        <v>3.4566176254156998E-2</v>
      </c>
      <c r="U96" s="184">
        <v>3.8278412911903162E-2</v>
      </c>
      <c r="V96" s="184">
        <v>3.9115231357241605E-2</v>
      </c>
      <c r="W96" s="184">
        <v>3.7787254834272491E-2</v>
      </c>
      <c r="X96" s="184">
        <v>3.4413439812270311E-2</v>
      </c>
      <c r="Y96" s="184">
        <v>3.3565983049943626E-2</v>
      </c>
      <c r="Z96" s="184">
        <v>3.1717222302388985E-2</v>
      </c>
      <c r="AA96" s="184">
        <v>3.0211914946853328E-2</v>
      </c>
      <c r="AB96" s="184">
        <v>3.6122561594826505E-2</v>
      </c>
      <c r="AC96" s="184">
        <v>3.7681096076122286E-2</v>
      </c>
      <c r="AD96" s="184">
        <v>3.4379416140627984E-2</v>
      </c>
      <c r="AE96" s="184">
        <v>2.8855312332241957E-2</v>
      </c>
      <c r="AF96" s="184">
        <v>3.1789203532780447E-2</v>
      </c>
      <c r="AG96" s="184">
        <v>2.4325455237043568E-2</v>
      </c>
      <c r="AH96" s="184">
        <v>2.1504701010967294E-2</v>
      </c>
      <c r="AI96" s="184">
        <v>1.9462606063009921E-2</v>
      </c>
      <c r="AJ96" s="184">
        <v>1.6428896956652311E-2</v>
      </c>
      <c r="AK96" s="184">
        <v>1.5895613713390374E-2</v>
      </c>
      <c r="AL96" s="184">
        <v>1.4931372884221283E-2</v>
      </c>
      <c r="AM96" s="184">
        <v>1.5236677785359929E-2</v>
      </c>
      <c r="AN96" s="184">
        <v>1.4658465435190043E-2</v>
      </c>
      <c r="AO96" s="184">
        <v>1.5735308439601789E-2</v>
      </c>
      <c r="AP96" s="184">
        <v>1.5630129085270086E-2</v>
      </c>
      <c r="AQ96" s="184">
        <v>1.7809344515334318E-2</v>
      </c>
      <c r="AR96" s="184">
        <v>1.9129758444041127E-2</v>
      </c>
    </row>
    <row r="97" spans="1:44" s="121" customFormat="1">
      <c r="A97" s="23">
        <v>21</v>
      </c>
      <c r="B97" s="114" t="s">
        <v>6818</v>
      </c>
      <c r="C97" s="184">
        <v>2.4376088218224026E-2</v>
      </c>
      <c r="D97" s="184">
        <v>3.4314355481300594E-2</v>
      </c>
      <c r="E97" s="184">
        <v>2.3474178403755867E-2</v>
      </c>
      <c r="F97" s="184">
        <v>2.4122590212555608E-2</v>
      </c>
      <c r="G97" s="184">
        <v>2.3651844843897821E-2</v>
      </c>
      <c r="H97" s="184">
        <v>2.7709015411642574E-2</v>
      </c>
      <c r="I97" s="184">
        <v>2.883474132514138E-2</v>
      </c>
      <c r="J97" s="184">
        <v>2.7912126332964273E-2</v>
      </c>
      <c r="K97" s="184">
        <v>3.4189406099518461E-2</v>
      </c>
      <c r="L97" s="184">
        <v>2.8099173553719003E-2</v>
      </c>
      <c r="M97" s="184">
        <v>3.5389233152594901E-2</v>
      </c>
      <c r="N97" s="184">
        <v>3.6155707059599723E-2</v>
      </c>
      <c r="O97" s="184">
        <v>3.3049211965262143E-2</v>
      </c>
      <c r="P97" s="184">
        <v>3.3702154976417417E-2</v>
      </c>
      <c r="Q97" s="184">
        <v>3.5481936774781779E-2</v>
      </c>
      <c r="R97" s="184">
        <v>3.3848016043381002E-2</v>
      </c>
      <c r="S97" s="184">
        <v>3.6688944837736333E-2</v>
      </c>
      <c r="T97" s="184">
        <v>3.2951177815756294E-2</v>
      </c>
      <c r="U97" s="184">
        <v>3.3893745796906523E-2</v>
      </c>
      <c r="V97" s="184">
        <v>3.8085169824618473E-2</v>
      </c>
      <c r="W97" s="184">
        <v>3.9885071511649536E-2</v>
      </c>
      <c r="X97" s="184">
        <v>3.4588635505860055E-2</v>
      </c>
      <c r="Y97" s="184">
        <v>3.3941428576232745E-2</v>
      </c>
      <c r="Z97" s="184">
        <v>4.3115408049679428E-2</v>
      </c>
      <c r="AA97" s="184">
        <v>4.1530864149125185E-2</v>
      </c>
      <c r="AB97" s="184">
        <v>4.0468466342977905E-2</v>
      </c>
      <c r="AC97" s="184">
        <v>4.3670471185997796E-2</v>
      </c>
      <c r="AD97" s="184">
        <v>3.8633292549726916E-2</v>
      </c>
      <c r="AE97" s="184">
        <v>3.6315909318794963E-2</v>
      </c>
      <c r="AF97" s="184">
        <v>3.6177846938708708E-2</v>
      </c>
      <c r="AG97" s="184">
        <v>3.2346839360448409E-2</v>
      </c>
      <c r="AH97" s="184">
        <v>2.6633638444746859E-2</v>
      </c>
      <c r="AI97" s="184">
        <v>2.3802961798281889E-2</v>
      </c>
      <c r="AJ97" s="184">
        <v>2.3907056351312558E-2</v>
      </c>
      <c r="AK97" s="184">
        <v>2.4006364780819692E-2</v>
      </c>
      <c r="AL97" s="184">
        <v>2.5980757327012501E-2</v>
      </c>
      <c r="AM97" s="184">
        <v>2.5694918287866735E-2</v>
      </c>
      <c r="AN97" s="184">
        <v>2.7295898354328867E-2</v>
      </c>
      <c r="AO97" s="184">
        <v>2.9047922012638339E-2</v>
      </c>
      <c r="AP97" s="184">
        <v>3.0465568461499826E-2</v>
      </c>
      <c r="AQ97" s="184">
        <v>3.456550258309303E-2</v>
      </c>
      <c r="AR97" s="184">
        <v>3.5531156766920639E-2</v>
      </c>
    </row>
    <row r="98" spans="1:44" s="121" customFormat="1">
      <c r="A98" s="23">
        <v>22</v>
      </c>
      <c r="B98" s="114" t="s">
        <v>77</v>
      </c>
      <c r="C98" s="184">
        <v>1.4509576320371445E-4</v>
      </c>
      <c r="D98" s="184">
        <v>1.2851818532322323E-4</v>
      </c>
      <c r="E98" s="184">
        <v>2.23563603845294E-4</v>
      </c>
      <c r="F98" s="184">
        <v>1.9772614928324271E-4</v>
      </c>
      <c r="G98" s="184">
        <v>0</v>
      </c>
      <c r="H98" s="184">
        <v>0</v>
      </c>
      <c r="I98" s="184">
        <v>0</v>
      </c>
      <c r="J98" s="184">
        <v>0</v>
      </c>
      <c r="K98" s="184">
        <v>0</v>
      </c>
      <c r="L98" s="184">
        <v>0</v>
      </c>
      <c r="M98" s="184">
        <v>0</v>
      </c>
      <c r="N98" s="184">
        <v>0</v>
      </c>
      <c r="O98" s="184">
        <v>0</v>
      </c>
      <c r="P98" s="184">
        <v>0</v>
      </c>
      <c r="Q98" s="184">
        <v>0</v>
      </c>
      <c r="R98" s="184">
        <v>0</v>
      </c>
      <c r="S98" s="184">
        <v>0</v>
      </c>
      <c r="T98" s="184">
        <v>0</v>
      </c>
      <c r="U98" s="184">
        <v>0</v>
      </c>
      <c r="V98" s="184">
        <v>0</v>
      </c>
      <c r="W98" s="184">
        <v>0</v>
      </c>
      <c r="X98" s="184">
        <v>0</v>
      </c>
      <c r="Y98" s="184">
        <v>0</v>
      </c>
      <c r="Z98" s="184">
        <v>0</v>
      </c>
      <c r="AA98" s="184">
        <v>3.8874649108281307E-5</v>
      </c>
      <c r="AB98" s="184">
        <v>4.2518884488153856E-5</v>
      </c>
      <c r="AC98" s="184">
        <v>7.87658209626575E-4</v>
      </c>
      <c r="AD98" s="184">
        <v>5.3656662433993569E-4</v>
      </c>
      <c r="AE98" s="184">
        <v>5.0169104850847693E-4</v>
      </c>
      <c r="AF98" s="184">
        <v>4.9632663557252826E-4</v>
      </c>
      <c r="AG98" s="184">
        <v>4.3719519496014138E-4</v>
      </c>
      <c r="AH98" s="184">
        <v>1.8023775258361845E-3</v>
      </c>
      <c r="AI98" s="184">
        <v>1.385869949446709E-3</v>
      </c>
      <c r="AJ98" s="184">
        <v>1.2037174825196262E-3</v>
      </c>
      <c r="AK98" s="184">
        <v>1.4003704278197746E-3</v>
      </c>
      <c r="AL98" s="184">
        <v>2.1840118539137058E-3</v>
      </c>
      <c r="AM98" s="184">
        <v>3.9992735891355479E-3</v>
      </c>
      <c r="AN98" s="184">
        <v>5.2868812931466391E-3</v>
      </c>
      <c r="AO98" s="184">
        <v>3.830952034658591E-3</v>
      </c>
      <c r="AP98" s="184">
        <v>3.3035914256411567E-3</v>
      </c>
      <c r="AQ98" s="184">
        <v>4.9974207779716479E-3</v>
      </c>
      <c r="AR98" s="184">
        <v>3.2547291791506466E-3</v>
      </c>
    </row>
    <row r="99" spans="1:44" s="121" customFormat="1">
      <c r="A99" s="23">
        <v>23</v>
      </c>
      <c r="B99" s="114" t="s">
        <v>4225</v>
      </c>
      <c r="C99" s="184">
        <v>6.0940220545560066E-3</v>
      </c>
      <c r="D99" s="184">
        <v>7.0685001927772778E-3</v>
      </c>
      <c r="E99" s="184">
        <v>8.4954169461211714E-3</v>
      </c>
      <c r="F99" s="184">
        <v>1.1369253583786456E-2</v>
      </c>
      <c r="G99" s="184">
        <v>1.2901006278489722E-2</v>
      </c>
      <c r="H99" s="184">
        <v>1.397428731134712E-2</v>
      </c>
      <c r="I99" s="184">
        <v>1.1659568526146758E-2</v>
      </c>
      <c r="J99" s="184">
        <v>8.3911193986364405E-3</v>
      </c>
      <c r="K99" s="184">
        <v>7.6511503477795619E-3</v>
      </c>
      <c r="L99" s="184">
        <v>5.8367768595041312E-3</v>
      </c>
      <c r="M99" s="184">
        <v>5.6642137877614277E-3</v>
      </c>
      <c r="N99" s="184">
        <v>8.1372333406641729E-3</v>
      </c>
      <c r="O99" s="184">
        <v>9.1669347056931479E-3</v>
      </c>
      <c r="P99" s="184">
        <v>7.097067555880493E-3</v>
      </c>
      <c r="Q99" s="184">
        <v>6.3841821140882228E-3</v>
      </c>
      <c r="R99" s="184">
        <v>5.5256162942613441E-3</v>
      </c>
      <c r="S99" s="184">
        <v>5.3615826044434893E-3</v>
      </c>
      <c r="T99" s="184">
        <v>5.1054789342989994E-3</v>
      </c>
      <c r="U99" s="184">
        <v>3.0665770006724951E-3</v>
      </c>
      <c r="V99" s="184">
        <v>6.8309343742376195E-3</v>
      </c>
      <c r="W99" s="184">
        <v>2.1243713188628245E-3</v>
      </c>
      <c r="X99" s="184">
        <v>2.1774321917581939E-3</v>
      </c>
      <c r="Y99" s="184">
        <v>3.6992073607500652E-3</v>
      </c>
      <c r="Z99" s="184">
        <v>6.2872088700292022E-3</v>
      </c>
      <c r="AA99" s="184">
        <v>6.0775882833733492E-3</v>
      </c>
      <c r="AB99" s="184">
        <v>1.0508654971930832E-2</v>
      </c>
      <c r="AC99" s="184">
        <v>8.05867720621385E-3</v>
      </c>
      <c r="AD99" s="184">
        <v>7.7783988630067361E-3</v>
      </c>
      <c r="AE99" s="184">
        <v>1.1275552034339361E-2</v>
      </c>
      <c r="AF99" s="184">
        <v>1.2503636395067793E-2</v>
      </c>
      <c r="AG99" s="184">
        <v>2.4783869612711486E-2</v>
      </c>
      <c r="AH99" s="184">
        <v>3.9034601744506896E-2</v>
      </c>
      <c r="AI99" s="184">
        <v>2.9190301526111542E-2</v>
      </c>
      <c r="AJ99" s="184">
        <v>2.1282189739397852E-2</v>
      </c>
      <c r="AK99" s="184">
        <v>2.31084609884195E-2</v>
      </c>
      <c r="AL99" s="184">
        <v>4.7166738176787716E-2</v>
      </c>
      <c r="AM99" s="184">
        <v>4.6890352269800886E-2</v>
      </c>
      <c r="AN99" s="184">
        <v>2.7322416996481438E-2</v>
      </c>
      <c r="AO99" s="184">
        <v>3.3346363647526418E-2</v>
      </c>
      <c r="AP99" s="184">
        <v>4.3375338756868054E-2</v>
      </c>
      <c r="AQ99" s="184">
        <v>3.1545254180127394E-2</v>
      </c>
      <c r="AR99" s="184">
        <v>2.9682046657038948E-2</v>
      </c>
    </row>
    <row r="100" spans="1:44" s="121" customFormat="1">
      <c r="A100" s="23">
        <v>24</v>
      </c>
      <c r="B100" s="114" t="s">
        <v>78</v>
      </c>
      <c r="C100" s="184">
        <v>9.7214161346488685E-3</v>
      </c>
      <c r="D100" s="184">
        <v>9.2533093432720735E-3</v>
      </c>
      <c r="E100" s="184">
        <v>7.3775989268947007E-3</v>
      </c>
      <c r="F100" s="184">
        <v>2.6693030153237766E-3</v>
      </c>
      <c r="G100" s="184">
        <v>2.1501677130816204E-3</v>
      </c>
      <c r="H100" s="184">
        <v>2.7150043919188689E-3</v>
      </c>
      <c r="I100" s="184">
        <v>1.7454443901417304E-3</v>
      </c>
      <c r="J100" s="184">
        <v>1.6898782122253943E-3</v>
      </c>
      <c r="K100" s="184">
        <v>1.2841091492776886E-3</v>
      </c>
      <c r="L100" s="184">
        <v>1.4462809917355369E-3</v>
      </c>
      <c r="M100" s="184">
        <v>2.0333075135553842E-3</v>
      </c>
      <c r="N100" s="184">
        <v>3.0349681108423126E-3</v>
      </c>
      <c r="O100" s="184">
        <v>3.8195561273721449E-3</v>
      </c>
      <c r="P100" s="184">
        <v>5.9558305619700621E-3</v>
      </c>
      <c r="Q100" s="184">
        <v>2.4060987867166668E-3</v>
      </c>
      <c r="R100" s="184">
        <v>2.1986745464076551E-3</v>
      </c>
      <c r="S100" s="184">
        <v>2.1614757096447574E-3</v>
      </c>
      <c r="T100" s="184">
        <v>3.7249157530854938E-3</v>
      </c>
      <c r="U100" s="184">
        <v>6.6442501681237397E-3</v>
      </c>
      <c r="V100" s="184">
        <v>7.7796752595483982E-3</v>
      </c>
      <c r="W100" s="184">
        <v>3.2131116197800218E-3</v>
      </c>
      <c r="X100" s="184">
        <v>1.7519569358973978E-3</v>
      </c>
      <c r="Y100" s="184">
        <v>1.6093954101964571E-3</v>
      </c>
      <c r="Z100" s="184">
        <v>2.2703809808438781E-3</v>
      </c>
      <c r="AA100" s="184">
        <v>9.1011376383960466E-3</v>
      </c>
      <c r="AB100" s="184">
        <v>1.0636656476273773E-2</v>
      </c>
      <c r="AC100" s="184">
        <v>1.3766777748480615E-2</v>
      </c>
      <c r="AD100" s="184">
        <v>1.9104679330377447E-2</v>
      </c>
      <c r="AE100" s="184">
        <v>3.0007184007030698E-2</v>
      </c>
      <c r="AF100" s="184">
        <v>3.332802144338895E-2</v>
      </c>
      <c r="AG100" s="184">
        <v>3.6201535479009436E-2</v>
      </c>
      <c r="AH100" s="184">
        <v>5.7898906120188283E-2</v>
      </c>
      <c r="AI100" s="184">
        <v>7.702599025239211E-2</v>
      </c>
      <c r="AJ100" s="184">
        <v>4.8080204162097295E-2</v>
      </c>
      <c r="AK100" s="184">
        <v>4.8718143185996494E-2</v>
      </c>
      <c r="AL100" s="184">
        <v>2.7552555586180503E-2</v>
      </c>
      <c r="AM100" s="184">
        <v>2.522338163421348E-2</v>
      </c>
      <c r="AN100" s="184">
        <v>3.150809867490819E-2</v>
      </c>
      <c r="AO100" s="184">
        <v>3.3982978819023082E-2</v>
      </c>
      <c r="AP100" s="184">
        <v>6.0425292715006407E-2</v>
      </c>
      <c r="AQ100" s="184">
        <v>2.2719709259138944E-2</v>
      </c>
      <c r="AR100" s="184">
        <v>2.6446828002908401E-2</v>
      </c>
    </row>
    <row r="101" spans="1:44" s="121" customFormat="1"/>
    <row r="102" spans="1:44" ht="38.25">
      <c r="A102" s="88" t="s">
        <v>107</v>
      </c>
      <c r="B102" s="134" t="s">
        <v>89</v>
      </c>
      <c r="C102" s="3" t="s">
        <v>64</v>
      </c>
      <c r="D102" s="3" t="s">
        <v>65</v>
      </c>
      <c r="E102" s="3" t="s">
        <v>66</v>
      </c>
      <c r="F102" s="3" t="s">
        <v>67</v>
      </c>
      <c r="G102" s="3" t="s">
        <v>68</v>
      </c>
      <c r="H102" s="3" t="s">
        <v>69</v>
      </c>
      <c r="I102" s="3" t="s">
        <v>70</v>
      </c>
      <c r="J102" s="3" t="s">
        <v>71</v>
      </c>
      <c r="K102" s="3" t="s">
        <v>72</v>
      </c>
      <c r="L102" s="3" t="s">
        <v>73</v>
      </c>
      <c r="M102" s="3" t="s">
        <v>1</v>
      </c>
      <c r="N102" s="3" t="s">
        <v>2</v>
      </c>
      <c r="O102" s="3" t="s">
        <v>3</v>
      </c>
      <c r="P102" s="3" t="s">
        <v>4</v>
      </c>
      <c r="Q102" s="3" t="s">
        <v>5</v>
      </c>
      <c r="R102" s="3" t="s">
        <v>6</v>
      </c>
      <c r="S102" s="3" t="s">
        <v>7</v>
      </c>
      <c r="T102" s="3" t="s">
        <v>8</v>
      </c>
      <c r="U102" s="3" t="s">
        <v>9</v>
      </c>
      <c r="V102" s="3" t="s">
        <v>10</v>
      </c>
      <c r="W102" s="3" t="s">
        <v>11</v>
      </c>
      <c r="X102" s="3" t="s">
        <v>12</v>
      </c>
      <c r="Y102" s="3" t="s">
        <v>13</v>
      </c>
      <c r="Z102" s="3" t="s">
        <v>14</v>
      </c>
      <c r="AA102" s="3" t="s">
        <v>15</v>
      </c>
      <c r="AB102" s="3" t="s">
        <v>16</v>
      </c>
      <c r="AC102" s="3" t="s">
        <v>17</v>
      </c>
      <c r="AD102" s="3" t="s">
        <v>18</v>
      </c>
      <c r="AE102" s="3" t="s">
        <v>19</v>
      </c>
      <c r="AF102" s="3" t="s">
        <v>20</v>
      </c>
      <c r="AG102" s="3" t="s">
        <v>21</v>
      </c>
      <c r="AH102" s="3" t="s">
        <v>22</v>
      </c>
      <c r="AI102" s="3" t="s">
        <v>23</v>
      </c>
      <c r="AJ102" s="3" t="s">
        <v>24</v>
      </c>
      <c r="AK102" s="3" t="s">
        <v>25</v>
      </c>
      <c r="AL102" s="3" t="s">
        <v>26</v>
      </c>
      <c r="AM102" s="3" t="s">
        <v>27</v>
      </c>
      <c r="AN102" s="3" t="s">
        <v>62</v>
      </c>
      <c r="AO102" s="3" t="s">
        <v>63</v>
      </c>
      <c r="AP102" s="3" t="s">
        <v>938</v>
      </c>
      <c r="AQ102" s="3" t="s">
        <v>3968</v>
      </c>
      <c r="AR102" s="474" t="s">
        <v>3969</v>
      </c>
    </row>
    <row r="103" spans="1:44">
      <c r="A103" s="89">
        <v>16</v>
      </c>
      <c r="B103" s="11" t="str">
        <f>IF(VLOOKUP(A103,$A$110:$B$136,2,FALSE)=0,"No selection",VLOOKUP(A103,$A$110:$B$136,2,FALSE))</f>
        <v>Grains Research and Development Corporation - Grains</v>
      </c>
      <c r="C103" s="478">
        <f t="shared" ref="C103:L107" si="10">IF(VLOOKUP($A103,$A$110:$AR$136,2,FALSE)=0,NA(),ROUND((VLOOKUP($A103,$A$110:$AR$136,C$7,FALSE)/C$4),2))</f>
        <v>0</v>
      </c>
      <c r="D103" s="478">
        <f t="shared" si="10"/>
        <v>0</v>
      </c>
      <c r="E103" s="478">
        <f t="shared" si="10"/>
        <v>0</v>
      </c>
      <c r="F103" s="478">
        <f t="shared" si="10"/>
        <v>0</v>
      </c>
      <c r="G103" s="478">
        <f t="shared" si="10"/>
        <v>0</v>
      </c>
      <c r="H103" s="478">
        <f t="shared" si="10"/>
        <v>0</v>
      </c>
      <c r="I103" s="478">
        <f t="shared" si="10"/>
        <v>0</v>
      </c>
      <c r="J103" s="478">
        <f t="shared" si="10"/>
        <v>0</v>
      </c>
      <c r="K103" s="478">
        <f t="shared" si="10"/>
        <v>0</v>
      </c>
      <c r="L103" s="478">
        <f t="shared" si="10"/>
        <v>0</v>
      </c>
      <c r="M103" s="478">
        <f t="shared" ref="M103:V107" si="11">IF(VLOOKUP($A103,$A$110:$AR$136,2,FALSE)=0,NA(),ROUND((VLOOKUP($A103,$A$110:$AR$136,M$7,FALSE)/M$4),2))</f>
        <v>0</v>
      </c>
      <c r="N103" s="478">
        <f t="shared" si="11"/>
        <v>0</v>
      </c>
      <c r="O103" s="478">
        <f t="shared" si="11"/>
        <v>4.2699999999999996</v>
      </c>
      <c r="P103" s="478">
        <f t="shared" si="11"/>
        <v>5.31</v>
      </c>
      <c r="Q103" s="478">
        <f t="shared" si="11"/>
        <v>9.36</v>
      </c>
      <c r="R103" s="478">
        <f t="shared" si="11"/>
        <v>12.61</v>
      </c>
      <c r="S103" s="478">
        <f t="shared" si="11"/>
        <v>8.51</v>
      </c>
      <c r="T103" s="478">
        <f t="shared" si="11"/>
        <v>17.18</v>
      </c>
      <c r="U103" s="478">
        <f t="shared" si="11"/>
        <v>19.48</v>
      </c>
      <c r="V103" s="478">
        <f t="shared" si="11"/>
        <v>20.39</v>
      </c>
      <c r="W103" s="478">
        <f t="shared" ref="W103:AF107" si="12">IF(VLOOKUP($A103,$A$110:$AR$136,2,FALSE)=0,NA(),ROUND((VLOOKUP($A103,$A$110:$AR$136,W$7,FALSE)/W$4),2))</f>
        <v>17.97</v>
      </c>
      <c r="X103" s="478">
        <f t="shared" si="12"/>
        <v>17.75</v>
      </c>
      <c r="Y103" s="478">
        <f t="shared" si="12"/>
        <v>21.13</v>
      </c>
      <c r="Z103" s="478">
        <f t="shared" si="12"/>
        <v>24.79</v>
      </c>
      <c r="AA103" s="478">
        <f t="shared" si="12"/>
        <v>25.6</v>
      </c>
      <c r="AB103" s="478">
        <f t="shared" si="12"/>
        <v>28.2</v>
      </c>
      <c r="AC103" s="478">
        <f t="shared" si="12"/>
        <v>25.71</v>
      </c>
      <c r="AD103" s="478">
        <f t="shared" si="12"/>
        <v>25.91</v>
      </c>
      <c r="AE103" s="478">
        <f t="shared" si="12"/>
        <v>23.2</v>
      </c>
      <c r="AF103" s="478">
        <f t="shared" si="12"/>
        <v>36.39</v>
      </c>
      <c r="AG103" s="478">
        <f t="shared" ref="AG103:AR107" si="13">IF(VLOOKUP($A103,$A$110:$AR$136,2,FALSE)=0,NA(),ROUND((VLOOKUP($A103,$A$110:$AR$136,AG$7,FALSE)/AG$4),2))</f>
        <v>30.78</v>
      </c>
      <c r="AH103" s="478">
        <f t="shared" si="13"/>
        <v>30.25</v>
      </c>
      <c r="AI103" s="478">
        <f t="shared" si="13"/>
        <v>22.19</v>
      </c>
      <c r="AJ103" s="478">
        <f t="shared" si="13"/>
        <v>46.61</v>
      </c>
      <c r="AK103" s="478">
        <f t="shared" si="13"/>
        <v>55.55</v>
      </c>
      <c r="AL103" s="478">
        <f t="shared" si="13"/>
        <v>55.72</v>
      </c>
      <c r="AM103" s="478">
        <f t="shared" si="13"/>
        <v>53.7</v>
      </c>
      <c r="AN103" s="478">
        <f t="shared" si="13"/>
        <v>59.45</v>
      </c>
      <c r="AO103" s="478">
        <f t="shared" si="13"/>
        <v>77.510000000000005</v>
      </c>
      <c r="AP103" s="478">
        <f t="shared" si="13"/>
        <v>61.09</v>
      </c>
      <c r="AQ103" s="478">
        <f t="shared" si="13"/>
        <v>49.17</v>
      </c>
      <c r="AR103" s="478">
        <f t="shared" si="13"/>
        <v>71.290000000000006</v>
      </c>
    </row>
    <row r="104" spans="1:44">
      <c r="A104" s="89">
        <v>17</v>
      </c>
      <c r="B104" s="121" t="str">
        <f>IF(VLOOKUP(A104,$A$110:$B$136,2,FALSE)=0,"No selection",VLOOKUP(A104,$A$110:$B$136,2,FALSE))</f>
        <v>Grains Research and Development Corporation - Wheat</v>
      </c>
      <c r="C104" s="478">
        <f t="shared" si="10"/>
        <v>3.47</v>
      </c>
      <c r="D104" s="478">
        <f t="shared" si="10"/>
        <v>3.09</v>
      </c>
      <c r="E104" s="478">
        <f t="shared" si="10"/>
        <v>2.0099999999999998</v>
      </c>
      <c r="F104" s="478">
        <f t="shared" si="10"/>
        <v>1.97</v>
      </c>
      <c r="G104" s="478">
        <f t="shared" si="10"/>
        <v>4.6500000000000004</v>
      </c>
      <c r="H104" s="478">
        <f t="shared" si="10"/>
        <v>4.6500000000000004</v>
      </c>
      <c r="I104" s="478">
        <f t="shared" si="10"/>
        <v>5.4</v>
      </c>
      <c r="J104" s="478">
        <f t="shared" si="10"/>
        <v>5.48</v>
      </c>
      <c r="K104" s="478">
        <f t="shared" si="10"/>
        <v>6.4</v>
      </c>
      <c r="L104" s="478">
        <f t="shared" si="10"/>
        <v>5.16</v>
      </c>
      <c r="M104" s="478">
        <f t="shared" si="11"/>
        <v>8.35</v>
      </c>
      <c r="N104" s="478">
        <f t="shared" si="11"/>
        <v>9.84</v>
      </c>
      <c r="O104" s="478">
        <f t="shared" si="11"/>
        <v>8.4499999999999993</v>
      </c>
      <c r="P104" s="478">
        <f t="shared" si="11"/>
        <v>12.92</v>
      </c>
      <c r="Q104" s="478">
        <f t="shared" si="11"/>
        <v>18.350000000000001</v>
      </c>
      <c r="R104" s="478">
        <f t="shared" si="11"/>
        <v>19.95</v>
      </c>
      <c r="S104" s="478">
        <f t="shared" si="11"/>
        <v>16.28</v>
      </c>
      <c r="T104" s="478">
        <f t="shared" si="11"/>
        <v>33.65</v>
      </c>
      <c r="U104" s="478">
        <f t="shared" si="11"/>
        <v>35.17</v>
      </c>
      <c r="V104" s="478">
        <f t="shared" si="11"/>
        <v>32.020000000000003</v>
      </c>
      <c r="W104" s="478">
        <f t="shared" si="12"/>
        <v>31.64</v>
      </c>
      <c r="X104" s="478">
        <f t="shared" si="12"/>
        <v>29.05</v>
      </c>
      <c r="Y104" s="478">
        <f t="shared" si="12"/>
        <v>27.37</v>
      </c>
      <c r="Z104" s="478">
        <f t="shared" si="12"/>
        <v>37.14</v>
      </c>
      <c r="AA104" s="478">
        <f t="shared" si="12"/>
        <v>39.4</v>
      </c>
      <c r="AB104" s="478">
        <f t="shared" si="12"/>
        <v>41.4</v>
      </c>
      <c r="AC104" s="478">
        <f t="shared" si="12"/>
        <v>41.45</v>
      </c>
      <c r="AD104" s="478">
        <f t="shared" si="12"/>
        <v>41.45</v>
      </c>
      <c r="AE104" s="478">
        <f t="shared" si="12"/>
        <v>27.6</v>
      </c>
      <c r="AF104" s="478">
        <f t="shared" si="12"/>
        <v>40.39</v>
      </c>
      <c r="AG104" s="478">
        <f t="shared" si="13"/>
        <v>31.11</v>
      </c>
      <c r="AH104" s="478">
        <f t="shared" si="13"/>
        <v>45.18</v>
      </c>
      <c r="AI104" s="478">
        <f t="shared" si="13"/>
        <v>63.96</v>
      </c>
      <c r="AJ104" s="478">
        <f t="shared" si="13"/>
        <v>64.180000000000007</v>
      </c>
      <c r="AK104" s="478">
        <f t="shared" si="13"/>
        <v>62.84</v>
      </c>
      <c r="AL104" s="478">
        <f t="shared" si="13"/>
        <v>64.7</v>
      </c>
      <c r="AM104" s="478">
        <f t="shared" si="13"/>
        <v>63.89</v>
      </c>
      <c r="AN104" s="478">
        <f t="shared" si="13"/>
        <v>51.07</v>
      </c>
      <c r="AO104" s="478">
        <f t="shared" si="13"/>
        <v>62.04</v>
      </c>
      <c r="AP104" s="478">
        <f t="shared" si="13"/>
        <v>56.33</v>
      </c>
      <c r="AQ104" s="478">
        <f t="shared" si="13"/>
        <v>49.17</v>
      </c>
      <c r="AR104" s="478">
        <f t="shared" si="13"/>
        <v>57.61</v>
      </c>
    </row>
    <row r="105" spans="1:44">
      <c r="A105" s="89">
        <v>6</v>
      </c>
      <c r="B105" s="121" t="str">
        <f>IF(VLOOKUP(A105,$A$110:$B$136,2,FALSE)=0,"No selection",VLOOKUP(A105,$A$110:$B$136,2,FALSE))</f>
        <v>Australian Wool Innovation</v>
      </c>
      <c r="C105" s="478">
        <f t="shared" si="10"/>
        <v>0</v>
      </c>
      <c r="D105" s="478">
        <f t="shared" si="10"/>
        <v>5.4</v>
      </c>
      <c r="E105" s="478">
        <f t="shared" si="10"/>
        <v>7.54</v>
      </c>
      <c r="F105" s="478">
        <f t="shared" si="10"/>
        <v>8.77</v>
      </c>
      <c r="G105" s="478">
        <f t="shared" si="10"/>
        <v>8.83</v>
      </c>
      <c r="H105" s="478">
        <f t="shared" si="10"/>
        <v>9.3000000000000007</v>
      </c>
      <c r="I105" s="478">
        <f t="shared" si="10"/>
        <v>12.32</v>
      </c>
      <c r="J105" s="478">
        <f t="shared" si="10"/>
        <v>11.88</v>
      </c>
      <c r="K105" s="478">
        <f t="shared" si="10"/>
        <v>15.25</v>
      </c>
      <c r="L105" s="478">
        <f t="shared" si="10"/>
        <v>18.309999999999999</v>
      </c>
      <c r="M105" s="478">
        <f t="shared" si="11"/>
        <v>14.21</v>
      </c>
      <c r="N105" s="478">
        <f t="shared" si="11"/>
        <v>19.63</v>
      </c>
      <c r="O105" s="478">
        <f t="shared" si="11"/>
        <v>17.11</v>
      </c>
      <c r="P105" s="478">
        <f t="shared" si="11"/>
        <v>14.05</v>
      </c>
      <c r="Q105" s="478">
        <f t="shared" si="11"/>
        <v>12.32</v>
      </c>
      <c r="R105" s="478">
        <f t="shared" si="11"/>
        <v>12.45</v>
      </c>
      <c r="S105" s="478">
        <f t="shared" si="11"/>
        <v>19.5</v>
      </c>
      <c r="T105" s="478">
        <f t="shared" si="11"/>
        <v>10.94</v>
      </c>
      <c r="U105" s="478">
        <f t="shared" si="11"/>
        <v>12.79</v>
      </c>
      <c r="V105" s="478">
        <f t="shared" si="11"/>
        <v>13.09</v>
      </c>
      <c r="W105" s="478">
        <f t="shared" si="12"/>
        <v>10.53</v>
      </c>
      <c r="X105" s="478">
        <f t="shared" si="12"/>
        <v>11.97</v>
      </c>
      <c r="Y105" s="478">
        <f t="shared" si="12"/>
        <v>11.81</v>
      </c>
      <c r="Z105" s="478">
        <f t="shared" si="12"/>
        <v>56.31</v>
      </c>
      <c r="AA105" s="478">
        <f t="shared" si="12"/>
        <v>62.6</v>
      </c>
      <c r="AB105" s="478">
        <f t="shared" si="12"/>
        <v>40.4</v>
      </c>
      <c r="AC105" s="478">
        <f t="shared" si="12"/>
        <v>40.409999999999997</v>
      </c>
      <c r="AD105" s="478">
        <f t="shared" si="12"/>
        <v>42</v>
      </c>
      <c r="AE105" s="478">
        <f t="shared" si="12"/>
        <v>46.5</v>
      </c>
      <c r="AF105" s="478">
        <f t="shared" si="12"/>
        <v>45.11</v>
      </c>
      <c r="AG105" s="478">
        <f t="shared" si="13"/>
        <v>41.7</v>
      </c>
      <c r="AH105" s="478">
        <f t="shared" si="13"/>
        <v>35.32</v>
      </c>
      <c r="AI105" s="478">
        <f t="shared" si="13"/>
        <v>47.03</v>
      </c>
      <c r="AJ105" s="478">
        <f t="shared" si="13"/>
        <v>52</v>
      </c>
      <c r="AK105" s="478">
        <f t="shared" si="13"/>
        <v>43.75</v>
      </c>
      <c r="AL105" s="478">
        <f t="shared" si="13"/>
        <v>43.31</v>
      </c>
      <c r="AM105" s="478">
        <f t="shared" si="13"/>
        <v>48.3</v>
      </c>
      <c r="AN105" s="478">
        <f t="shared" si="13"/>
        <v>50.33</v>
      </c>
      <c r="AO105" s="478">
        <f t="shared" si="13"/>
        <v>60.21</v>
      </c>
      <c r="AP105" s="478">
        <f t="shared" si="13"/>
        <v>72.48</v>
      </c>
      <c r="AQ105" s="478">
        <f t="shared" si="13"/>
        <v>69</v>
      </c>
      <c r="AR105" s="478">
        <f t="shared" si="13"/>
        <v>52</v>
      </c>
    </row>
    <row r="106" spans="1:44">
      <c r="A106" s="89">
        <v>1</v>
      </c>
      <c r="B106" s="121" t="str">
        <f>IF(VLOOKUP(A106,$A$110:$B$136,2,FALSE)=0,"No selection",VLOOKUP(A106,$A$110:$B$136,2,FALSE))</f>
        <v>No selection</v>
      </c>
      <c r="C106" s="478" t="e">
        <f t="shared" si="10"/>
        <v>#N/A</v>
      </c>
      <c r="D106" s="478" t="e">
        <f t="shared" si="10"/>
        <v>#N/A</v>
      </c>
      <c r="E106" s="478" t="e">
        <f t="shared" si="10"/>
        <v>#N/A</v>
      </c>
      <c r="F106" s="478" t="e">
        <f t="shared" si="10"/>
        <v>#N/A</v>
      </c>
      <c r="G106" s="478" t="e">
        <f t="shared" si="10"/>
        <v>#N/A</v>
      </c>
      <c r="H106" s="478" t="e">
        <f t="shared" si="10"/>
        <v>#N/A</v>
      </c>
      <c r="I106" s="478" t="e">
        <f t="shared" si="10"/>
        <v>#N/A</v>
      </c>
      <c r="J106" s="478" t="e">
        <f t="shared" si="10"/>
        <v>#N/A</v>
      </c>
      <c r="K106" s="478" t="e">
        <f t="shared" si="10"/>
        <v>#N/A</v>
      </c>
      <c r="L106" s="478" t="e">
        <f t="shared" si="10"/>
        <v>#N/A</v>
      </c>
      <c r="M106" s="478" t="e">
        <f t="shared" si="11"/>
        <v>#N/A</v>
      </c>
      <c r="N106" s="478" t="e">
        <f t="shared" si="11"/>
        <v>#N/A</v>
      </c>
      <c r="O106" s="478" t="e">
        <f t="shared" si="11"/>
        <v>#N/A</v>
      </c>
      <c r="P106" s="478" t="e">
        <f t="shared" si="11"/>
        <v>#N/A</v>
      </c>
      <c r="Q106" s="478" t="e">
        <f t="shared" si="11"/>
        <v>#N/A</v>
      </c>
      <c r="R106" s="478" t="e">
        <f t="shared" si="11"/>
        <v>#N/A</v>
      </c>
      <c r="S106" s="478" t="e">
        <f t="shared" si="11"/>
        <v>#N/A</v>
      </c>
      <c r="T106" s="478" t="e">
        <f t="shared" si="11"/>
        <v>#N/A</v>
      </c>
      <c r="U106" s="478" t="e">
        <f t="shared" si="11"/>
        <v>#N/A</v>
      </c>
      <c r="V106" s="478" t="e">
        <f t="shared" si="11"/>
        <v>#N/A</v>
      </c>
      <c r="W106" s="478" t="e">
        <f t="shared" si="12"/>
        <v>#N/A</v>
      </c>
      <c r="X106" s="478" t="e">
        <f t="shared" si="12"/>
        <v>#N/A</v>
      </c>
      <c r="Y106" s="478" t="e">
        <f t="shared" si="12"/>
        <v>#N/A</v>
      </c>
      <c r="Z106" s="478" t="e">
        <f t="shared" si="12"/>
        <v>#N/A</v>
      </c>
      <c r="AA106" s="478" t="e">
        <f t="shared" si="12"/>
        <v>#N/A</v>
      </c>
      <c r="AB106" s="478" t="e">
        <f t="shared" si="12"/>
        <v>#N/A</v>
      </c>
      <c r="AC106" s="478" t="e">
        <f t="shared" si="12"/>
        <v>#N/A</v>
      </c>
      <c r="AD106" s="478" t="e">
        <f t="shared" si="12"/>
        <v>#N/A</v>
      </c>
      <c r="AE106" s="478" t="e">
        <f t="shared" si="12"/>
        <v>#N/A</v>
      </c>
      <c r="AF106" s="478" t="e">
        <f t="shared" si="12"/>
        <v>#N/A</v>
      </c>
      <c r="AG106" s="478" t="e">
        <f t="shared" si="13"/>
        <v>#N/A</v>
      </c>
      <c r="AH106" s="478" t="e">
        <f t="shared" si="13"/>
        <v>#N/A</v>
      </c>
      <c r="AI106" s="478" t="e">
        <f t="shared" si="13"/>
        <v>#N/A</v>
      </c>
      <c r="AJ106" s="478" t="e">
        <f t="shared" si="13"/>
        <v>#N/A</v>
      </c>
      <c r="AK106" s="478" t="e">
        <f t="shared" si="13"/>
        <v>#N/A</v>
      </c>
      <c r="AL106" s="478" t="e">
        <f t="shared" si="13"/>
        <v>#N/A</v>
      </c>
      <c r="AM106" s="478" t="e">
        <f t="shared" si="13"/>
        <v>#N/A</v>
      </c>
      <c r="AN106" s="478" t="e">
        <f t="shared" si="13"/>
        <v>#N/A</v>
      </c>
      <c r="AO106" s="478" t="e">
        <f t="shared" si="13"/>
        <v>#N/A</v>
      </c>
      <c r="AP106" s="478" t="e">
        <f t="shared" si="13"/>
        <v>#N/A</v>
      </c>
      <c r="AQ106" s="478" t="e">
        <f t="shared" si="13"/>
        <v>#N/A</v>
      </c>
      <c r="AR106" s="478" t="e">
        <f t="shared" si="13"/>
        <v>#N/A</v>
      </c>
    </row>
    <row r="107" spans="1:44">
      <c r="A107" s="89">
        <v>1</v>
      </c>
      <c r="B107" s="121" t="str">
        <f>IF(VLOOKUP(A107,$A$110:$B$136,2,FALSE)=0,"No selection",VLOOKUP(A107,$A$110:$B$136,2,FALSE))</f>
        <v>No selection</v>
      </c>
      <c r="C107" s="478" t="e">
        <f t="shared" si="10"/>
        <v>#N/A</v>
      </c>
      <c r="D107" s="478" t="e">
        <f t="shared" si="10"/>
        <v>#N/A</v>
      </c>
      <c r="E107" s="478" t="e">
        <f t="shared" si="10"/>
        <v>#N/A</v>
      </c>
      <c r="F107" s="478" t="e">
        <f t="shared" si="10"/>
        <v>#N/A</v>
      </c>
      <c r="G107" s="478" t="e">
        <f t="shared" si="10"/>
        <v>#N/A</v>
      </c>
      <c r="H107" s="478" t="e">
        <f t="shared" si="10"/>
        <v>#N/A</v>
      </c>
      <c r="I107" s="478" t="e">
        <f t="shared" si="10"/>
        <v>#N/A</v>
      </c>
      <c r="J107" s="478" t="e">
        <f t="shared" si="10"/>
        <v>#N/A</v>
      </c>
      <c r="K107" s="478" t="e">
        <f t="shared" si="10"/>
        <v>#N/A</v>
      </c>
      <c r="L107" s="478" t="e">
        <f t="shared" si="10"/>
        <v>#N/A</v>
      </c>
      <c r="M107" s="478" t="e">
        <f t="shared" si="11"/>
        <v>#N/A</v>
      </c>
      <c r="N107" s="478" t="e">
        <f t="shared" si="11"/>
        <v>#N/A</v>
      </c>
      <c r="O107" s="478" t="e">
        <f t="shared" si="11"/>
        <v>#N/A</v>
      </c>
      <c r="P107" s="478" t="e">
        <f t="shared" si="11"/>
        <v>#N/A</v>
      </c>
      <c r="Q107" s="478" t="e">
        <f t="shared" si="11"/>
        <v>#N/A</v>
      </c>
      <c r="R107" s="478" t="e">
        <f t="shared" si="11"/>
        <v>#N/A</v>
      </c>
      <c r="S107" s="478" t="e">
        <f t="shared" si="11"/>
        <v>#N/A</v>
      </c>
      <c r="T107" s="478" t="e">
        <f t="shared" si="11"/>
        <v>#N/A</v>
      </c>
      <c r="U107" s="478" t="e">
        <f t="shared" si="11"/>
        <v>#N/A</v>
      </c>
      <c r="V107" s="478" t="e">
        <f t="shared" si="11"/>
        <v>#N/A</v>
      </c>
      <c r="W107" s="478" t="e">
        <f t="shared" si="12"/>
        <v>#N/A</v>
      </c>
      <c r="X107" s="478" t="e">
        <f t="shared" si="12"/>
        <v>#N/A</v>
      </c>
      <c r="Y107" s="478" t="e">
        <f t="shared" si="12"/>
        <v>#N/A</v>
      </c>
      <c r="Z107" s="478" t="e">
        <f t="shared" si="12"/>
        <v>#N/A</v>
      </c>
      <c r="AA107" s="478" t="e">
        <f t="shared" si="12"/>
        <v>#N/A</v>
      </c>
      <c r="AB107" s="478" t="e">
        <f t="shared" si="12"/>
        <v>#N/A</v>
      </c>
      <c r="AC107" s="478" t="e">
        <f t="shared" si="12"/>
        <v>#N/A</v>
      </c>
      <c r="AD107" s="478" t="e">
        <f t="shared" si="12"/>
        <v>#N/A</v>
      </c>
      <c r="AE107" s="478" t="e">
        <f t="shared" si="12"/>
        <v>#N/A</v>
      </c>
      <c r="AF107" s="478" t="e">
        <f t="shared" si="12"/>
        <v>#N/A</v>
      </c>
      <c r="AG107" s="478" t="e">
        <f t="shared" si="13"/>
        <v>#N/A</v>
      </c>
      <c r="AH107" s="478" t="e">
        <f t="shared" si="13"/>
        <v>#N/A</v>
      </c>
      <c r="AI107" s="478" t="e">
        <f t="shared" si="13"/>
        <v>#N/A</v>
      </c>
      <c r="AJ107" s="478" t="e">
        <f t="shared" si="13"/>
        <v>#N/A</v>
      </c>
      <c r="AK107" s="478" t="e">
        <f t="shared" si="13"/>
        <v>#N/A</v>
      </c>
      <c r="AL107" s="478" t="e">
        <f t="shared" si="13"/>
        <v>#N/A</v>
      </c>
      <c r="AM107" s="478" t="e">
        <f t="shared" si="13"/>
        <v>#N/A</v>
      </c>
      <c r="AN107" s="478" t="e">
        <f t="shared" si="13"/>
        <v>#N/A</v>
      </c>
      <c r="AO107" s="478" t="e">
        <f t="shared" si="13"/>
        <v>#N/A</v>
      </c>
      <c r="AP107" s="478" t="e">
        <f t="shared" si="13"/>
        <v>#N/A</v>
      </c>
      <c r="AQ107" s="478" t="e">
        <f t="shared" si="13"/>
        <v>#N/A</v>
      </c>
      <c r="AR107" s="478" t="e">
        <f t="shared" si="13"/>
        <v>#N/A</v>
      </c>
    </row>
    <row r="108" spans="1:44">
      <c r="A108" s="21"/>
    </row>
    <row r="109" spans="1:44" s="25" customFormat="1" ht="25.5">
      <c r="A109" s="90" t="s">
        <v>108</v>
      </c>
      <c r="B109" s="133" t="s">
        <v>89</v>
      </c>
      <c r="C109" s="24" t="s">
        <v>64</v>
      </c>
      <c r="D109" s="24" t="s">
        <v>65</v>
      </c>
      <c r="E109" s="24" t="s">
        <v>66</v>
      </c>
      <c r="F109" s="24" t="s">
        <v>67</v>
      </c>
      <c r="G109" s="24" t="s">
        <v>68</v>
      </c>
      <c r="H109" s="24" t="s">
        <v>69</v>
      </c>
      <c r="I109" s="24" t="s">
        <v>70</v>
      </c>
      <c r="J109" s="24" t="s">
        <v>71</v>
      </c>
      <c r="K109" s="24" t="s">
        <v>72</v>
      </c>
      <c r="L109" s="24" t="s">
        <v>73</v>
      </c>
      <c r="M109" s="24" t="s">
        <v>1</v>
      </c>
      <c r="N109" s="24" t="s">
        <v>2</v>
      </c>
      <c r="O109" s="24" t="s">
        <v>3</v>
      </c>
      <c r="P109" s="24" t="s">
        <v>4</v>
      </c>
      <c r="Q109" s="24" t="s">
        <v>5</v>
      </c>
      <c r="R109" s="24" t="s">
        <v>6</v>
      </c>
      <c r="S109" s="24" t="s">
        <v>7</v>
      </c>
      <c r="T109" s="24" t="s">
        <v>8</v>
      </c>
      <c r="U109" s="24" t="s">
        <v>9</v>
      </c>
      <c r="V109" s="24" t="s">
        <v>10</v>
      </c>
      <c r="W109" s="24" t="s">
        <v>11</v>
      </c>
      <c r="X109" s="24" t="s">
        <v>12</v>
      </c>
      <c r="Y109" s="24" t="s">
        <v>13</v>
      </c>
      <c r="Z109" s="24" t="s">
        <v>14</v>
      </c>
      <c r="AA109" s="24" t="s">
        <v>15</v>
      </c>
      <c r="AB109" s="24" t="s">
        <v>16</v>
      </c>
      <c r="AC109" s="24" t="s">
        <v>17</v>
      </c>
      <c r="AD109" s="24" t="s">
        <v>18</v>
      </c>
      <c r="AE109" s="24" t="s">
        <v>19</v>
      </c>
      <c r="AF109" s="24" t="s">
        <v>20</v>
      </c>
      <c r="AG109" s="24" t="s">
        <v>21</v>
      </c>
      <c r="AH109" s="24" t="s">
        <v>22</v>
      </c>
      <c r="AI109" s="24" t="s">
        <v>23</v>
      </c>
      <c r="AJ109" s="24" t="s">
        <v>24</v>
      </c>
      <c r="AK109" s="24" t="s">
        <v>25</v>
      </c>
      <c r="AL109" s="24" t="s">
        <v>26</v>
      </c>
      <c r="AM109" s="24" t="s">
        <v>27</v>
      </c>
      <c r="AN109" s="24" t="s">
        <v>62</v>
      </c>
      <c r="AO109" s="24" t="s">
        <v>63</v>
      </c>
      <c r="AP109" s="3" t="s">
        <v>938</v>
      </c>
      <c r="AQ109" s="3" t="s">
        <v>3968</v>
      </c>
      <c r="AR109" s="474" t="s">
        <v>3969</v>
      </c>
    </row>
    <row r="110" spans="1:44" ht="16.5">
      <c r="A110" s="23">
        <v>1</v>
      </c>
      <c r="B110" s="20"/>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row>
    <row r="111" spans="1:44">
      <c r="A111" s="23">
        <v>2</v>
      </c>
      <c r="B111" s="231" t="s">
        <v>6744</v>
      </c>
      <c r="C111" s="482">
        <v>0</v>
      </c>
      <c r="D111" s="482">
        <v>0</v>
      </c>
      <c r="E111" s="482">
        <v>0</v>
      </c>
      <c r="F111" s="482">
        <v>0</v>
      </c>
      <c r="G111" s="482">
        <v>0</v>
      </c>
      <c r="H111" s="482">
        <v>0</v>
      </c>
      <c r="I111" s="482">
        <v>0</v>
      </c>
      <c r="J111" s="482">
        <v>0</v>
      </c>
      <c r="K111" s="482">
        <v>0</v>
      </c>
      <c r="L111" s="482">
        <v>0</v>
      </c>
      <c r="M111" s="482">
        <v>0</v>
      </c>
      <c r="N111" s="482">
        <v>0</v>
      </c>
      <c r="O111" s="482">
        <v>0</v>
      </c>
      <c r="P111" s="482">
        <v>0</v>
      </c>
      <c r="Q111" s="482">
        <v>0</v>
      </c>
      <c r="R111" s="482">
        <v>0</v>
      </c>
      <c r="S111" s="482">
        <v>0</v>
      </c>
      <c r="T111" s="482">
        <v>0</v>
      </c>
      <c r="U111" s="482">
        <v>0</v>
      </c>
      <c r="V111" s="482">
        <v>0</v>
      </c>
      <c r="W111" s="482">
        <v>0</v>
      </c>
      <c r="X111" s="482">
        <v>0</v>
      </c>
      <c r="Y111" s="482">
        <v>0</v>
      </c>
      <c r="Z111" s="482">
        <v>0</v>
      </c>
      <c r="AA111" s="482">
        <v>0</v>
      </c>
      <c r="AB111" s="482">
        <v>0</v>
      </c>
      <c r="AC111" s="482">
        <v>2.63</v>
      </c>
      <c r="AD111" s="482">
        <v>2.96</v>
      </c>
      <c r="AE111" s="482">
        <v>4.9000000000000004</v>
      </c>
      <c r="AF111" s="482">
        <v>0.81899999999999995</v>
      </c>
      <c r="AG111" s="482">
        <v>0.41699999999999998</v>
      </c>
      <c r="AH111" s="482">
        <v>1.8420000000000001</v>
      </c>
      <c r="AI111" s="482">
        <v>2.4380000000000002</v>
      </c>
      <c r="AJ111" s="482">
        <v>4.2910000000000004</v>
      </c>
      <c r="AK111" s="482">
        <v>4.6230000000000002</v>
      </c>
      <c r="AL111" s="482">
        <v>5.476</v>
      </c>
      <c r="AM111" s="482">
        <v>2.9556335900000001</v>
      </c>
      <c r="AN111" s="482">
        <v>2.5030000000000001</v>
      </c>
      <c r="AO111" s="482">
        <v>3.165</v>
      </c>
      <c r="AP111" s="482">
        <v>5.7233122699999974</v>
      </c>
      <c r="AQ111" s="482">
        <v>5.27</v>
      </c>
      <c r="AR111" s="482">
        <v>3.4350000000000001</v>
      </c>
    </row>
    <row r="112" spans="1:44">
      <c r="A112" s="23">
        <v>3</v>
      </c>
      <c r="B112" s="231" t="s">
        <v>6739</v>
      </c>
      <c r="C112" s="482">
        <v>0</v>
      </c>
      <c r="D112" s="482">
        <v>0</v>
      </c>
      <c r="E112" s="482">
        <v>0.14000000000000001</v>
      </c>
      <c r="F112" s="482">
        <v>0.15</v>
      </c>
      <c r="G112" s="482">
        <v>0.15</v>
      </c>
      <c r="H112" s="482">
        <v>0.15</v>
      </c>
      <c r="I112" s="482">
        <v>0.16</v>
      </c>
      <c r="J112" s="482">
        <v>0.22</v>
      </c>
      <c r="K112" s="482">
        <v>0.31</v>
      </c>
      <c r="L112" s="482">
        <v>0.28000000000000003</v>
      </c>
      <c r="M112" s="482">
        <v>0.37</v>
      </c>
      <c r="N112" s="482">
        <v>0.3</v>
      </c>
      <c r="O112" s="482">
        <v>0.45</v>
      </c>
      <c r="P112" s="482">
        <v>0.56999999999999995</v>
      </c>
      <c r="Q112" s="482">
        <v>0.68</v>
      </c>
      <c r="R112" s="482">
        <v>0.67</v>
      </c>
      <c r="S112" s="482">
        <v>0.63</v>
      </c>
      <c r="T112" s="482">
        <v>0.68</v>
      </c>
      <c r="U112" s="482">
        <v>0.76</v>
      </c>
      <c r="V112" s="482">
        <v>0.77</v>
      </c>
      <c r="W112" s="482">
        <v>0.71</v>
      </c>
      <c r="X112" s="482">
        <v>0.66</v>
      </c>
      <c r="Y112" s="482">
        <v>0.68</v>
      </c>
      <c r="Z112" s="482">
        <v>0.71</v>
      </c>
      <c r="AA112" s="482">
        <v>0.52</v>
      </c>
      <c r="AB112" s="482">
        <v>5.3</v>
      </c>
      <c r="AC112" s="482">
        <v>4.43</v>
      </c>
      <c r="AD112" s="482">
        <v>4.43</v>
      </c>
      <c r="AE112" s="482">
        <v>4.0999999999999996</v>
      </c>
      <c r="AF112" s="482">
        <v>0.82799999999999996</v>
      </c>
      <c r="AG112" s="482">
        <v>0.89</v>
      </c>
      <c r="AH112" s="482">
        <v>1.117</v>
      </c>
      <c r="AI112" s="482">
        <v>1.6781751699999998</v>
      </c>
      <c r="AJ112" s="482">
        <v>1.9710000000000001</v>
      </c>
      <c r="AK112" s="482">
        <v>1.758</v>
      </c>
      <c r="AL112" s="482">
        <v>2.194</v>
      </c>
      <c r="AM112" s="482">
        <v>2.0294775299999999</v>
      </c>
      <c r="AN112" s="482">
        <v>2.3849999999999998</v>
      </c>
      <c r="AO112" s="482">
        <v>2.4900000000000002</v>
      </c>
      <c r="AP112" s="482">
        <v>2.4878544200000001</v>
      </c>
      <c r="AQ112" s="482">
        <v>2.335</v>
      </c>
      <c r="AR112" s="482">
        <v>2.3250000000000002</v>
      </c>
    </row>
    <row r="113" spans="1:44">
      <c r="A113" s="23">
        <v>4</v>
      </c>
      <c r="B113" s="231" t="s">
        <v>6741</v>
      </c>
      <c r="C113" s="482">
        <v>0</v>
      </c>
      <c r="D113" s="482">
        <v>0</v>
      </c>
      <c r="E113" s="482">
        <v>0</v>
      </c>
      <c r="F113" s="482">
        <v>0</v>
      </c>
      <c r="G113" s="482">
        <v>0</v>
      </c>
      <c r="H113" s="482">
        <v>0</v>
      </c>
      <c r="I113" s="482">
        <v>0</v>
      </c>
      <c r="J113" s="482">
        <v>0</v>
      </c>
      <c r="K113" s="482">
        <v>0</v>
      </c>
      <c r="L113" s="482">
        <v>0</v>
      </c>
      <c r="M113" s="482">
        <v>0</v>
      </c>
      <c r="N113" s="482">
        <v>0</v>
      </c>
      <c r="O113" s="482">
        <v>0</v>
      </c>
      <c r="P113" s="482">
        <v>0</v>
      </c>
      <c r="Q113" s="482">
        <v>0</v>
      </c>
      <c r="R113" s="482">
        <v>0</v>
      </c>
      <c r="S113" s="482">
        <v>0</v>
      </c>
      <c r="T113" s="482">
        <v>0</v>
      </c>
      <c r="U113" s="482">
        <v>0</v>
      </c>
      <c r="V113" s="482">
        <v>0</v>
      </c>
      <c r="W113" s="482">
        <v>0</v>
      </c>
      <c r="X113" s="482">
        <v>0</v>
      </c>
      <c r="Y113" s="482">
        <v>0</v>
      </c>
      <c r="Z113" s="482">
        <v>0</v>
      </c>
      <c r="AA113" s="482">
        <v>0</v>
      </c>
      <c r="AB113" s="482">
        <v>0</v>
      </c>
      <c r="AC113" s="482">
        <v>0</v>
      </c>
      <c r="AD113" s="482">
        <v>0</v>
      </c>
      <c r="AE113" s="482">
        <v>0</v>
      </c>
      <c r="AF113" s="482">
        <v>0</v>
      </c>
      <c r="AG113" s="482">
        <v>0</v>
      </c>
      <c r="AH113" s="482">
        <v>0</v>
      </c>
      <c r="AI113" s="482">
        <v>0</v>
      </c>
      <c r="AJ113" s="482">
        <v>0</v>
      </c>
      <c r="AK113" s="482">
        <v>0</v>
      </c>
      <c r="AL113" s="482">
        <v>0</v>
      </c>
      <c r="AM113" s="482">
        <v>0</v>
      </c>
      <c r="AN113" s="482">
        <v>0</v>
      </c>
      <c r="AO113" s="482">
        <v>6.5869999999999997</v>
      </c>
      <c r="AP113" s="482">
        <v>3.2902100000000004E-2</v>
      </c>
      <c r="AQ113" s="482">
        <v>11.327999999999999</v>
      </c>
      <c r="AR113" s="482">
        <v>10.773999999999999</v>
      </c>
    </row>
    <row r="114" spans="1:44">
      <c r="A114" s="23">
        <v>5</v>
      </c>
      <c r="B114" s="231" t="s">
        <v>1279</v>
      </c>
      <c r="C114" s="482">
        <v>0.28999999999999998</v>
      </c>
      <c r="D114" s="482">
        <v>0.28999999999999998</v>
      </c>
      <c r="E114" s="482">
        <v>0.39</v>
      </c>
      <c r="F114" s="482">
        <v>0.42</v>
      </c>
      <c r="G114" s="482">
        <v>0.4</v>
      </c>
      <c r="H114" s="482">
        <v>0.42</v>
      </c>
      <c r="I114" s="482">
        <v>0.6</v>
      </c>
      <c r="J114" s="482">
        <v>0.78</v>
      </c>
      <c r="K114" s="482">
        <v>1</v>
      </c>
      <c r="L114" s="482">
        <v>1.43</v>
      </c>
      <c r="M114" s="482">
        <v>1.37</v>
      </c>
      <c r="N114" s="482">
        <v>1.95</v>
      </c>
      <c r="O114" s="482">
        <v>2.58</v>
      </c>
      <c r="P114" s="482">
        <v>2.67</v>
      </c>
      <c r="Q114" s="482">
        <v>2.88</v>
      </c>
      <c r="R114" s="482">
        <v>3.61</v>
      </c>
      <c r="S114" s="482">
        <v>3.75</v>
      </c>
      <c r="T114" s="482">
        <v>3.57</v>
      </c>
      <c r="U114" s="482">
        <v>3.42</v>
      </c>
      <c r="V114" s="482">
        <v>3.46</v>
      </c>
      <c r="W114" s="482">
        <v>3.47</v>
      </c>
      <c r="X114" s="482">
        <v>3.65</v>
      </c>
      <c r="Y114" s="482">
        <v>3.92</v>
      </c>
      <c r="Z114" s="482">
        <v>11.79</v>
      </c>
      <c r="AA114" s="482">
        <v>13.3</v>
      </c>
      <c r="AB114" s="482">
        <v>13.3</v>
      </c>
      <c r="AC114" s="482">
        <v>13.47</v>
      </c>
      <c r="AD114" s="482">
        <v>13.47</v>
      </c>
      <c r="AE114" s="482">
        <v>12.1</v>
      </c>
      <c r="AF114" s="482">
        <v>3.1749999999999998</v>
      </c>
      <c r="AG114" s="482">
        <v>3.9820000000000002</v>
      </c>
      <c r="AH114" s="482">
        <v>3.6659999999999999</v>
      </c>
      <c r="AI114" s="482">
        <v>4.5990000000000002</v>
      </c>
      <c r="AJ114" s="482">
        <v>4.7460000000000004</v>
      </c>
      <c r="AK114" s="482">
        <v>4.6920000000000002</v>
      </c>
      <c r="AL114" s="482">
        <v>4.6879999999999997</v>
      </c>
      <c r="AM114" s="482">
        <v>5.1826962699999992</v>
      </c>
      <c r="AN114" s="482">
        <v>4.8730000000000002</v>
      </c>
      <c r="AO114" s="482">
        <v>5.0650000000000004</v>
      </c>
      <c r="AP114" s="482">
        <v>5.3515978899999999</v>
      </c>
      <c r="AQ114" s="482">
        <v>5.37</v>
      </c>
      <c r="AR114" s="482">
        <v>5.69</v>
      </c>
    </row>
    <row r="115" spans="1:44">
      <c r="A115" s="23">
        <v>6</v>
      </c>
      <c r="B115" s="231" t="s">
        <v>6778</v>
      </c>
      <c r="C115" s="482">
        <v>0</v>
      </c>
      <c r="D115" s="482">
        <v>5.4</v>
      </c>
      <c r="E115" s="482">
        <v>7.54</v>
      </c>
      <c r="F115" s="482">
        <v>8.77</v>
      </c>
      <c r="G115" s="482">
        <v>8.83</v>
      </c>
      <c r="H115" s="482">
        <v>9.3000000000000007</v>
      </c>
      <c r="I115" s="482">
        <v>12.32</v>
      </c>
      <c r="J115" s="482">
        <v>11.88</v>
      </c>
      <c r="K115" s="482">
        <v>15.25</v>
      </c>
      <c r="L115" s="482">
        <v>18.309999999999999</v>
      </c>
      <c r="M115" s="482">
        <v>14.21</v>
      </c>
      <c r="N115" s="482">
        <v>19.63</v>
      </c>
      <c r="O115" s="482">
        <v>17.11</v>
      </c>
      <c r="P115" s="482">
        <v>14.05</v>
      </c>
      <c r="Q115" s="482">
        <v>12.32</v>
      </c>
      <c r="R115" s="482">
        <v>12.45</v>
      </c>
      <c r="S115" s="482">
        <v>19.5</v>
      </c>
      <c r="T115" s="482">
        <v>10.94</v>
      </c>
      <c r="U115" s="482">
        <v>12.79</v>
      </c>
      <c r="V115" s="482">
        <v>13.09</v>
      </c>
      <c r="W115" s="482">
        <v>10.53</v>
      </c>
      <c r="X115" s="482">
        <v>11.97</v>
      </c>
      <c r="Y115" s="482">
        <v>11.81</v>
      </c>
      <c r="Z115" s="482">
        <v>56.31</v>
      </c>
      <c r="AA115" s="482">
        <v>62.6</v>
      </c>
      <c r="AB115" s="482">
        <v>40.4</v>
      </c>
      <c r="AC115" s="482">
        <v>40.409999999999997</v>
      </c>
      <c r="AD115" s="482">
        <v>42</v>
      </c>
      <c r="AE115" s="482">
        <v>46.5</v>
      </c>
      <c r="AF115" s="482">
        <v>45.11</v>
      </c>
      <c r="AG115" s="482">
        <v>41.7</v>
      </c>
      <c r="AH115" s="482">
        <v>35.319000000000003</v>
      </c>
      <c r="AI115" s="482">
        <v>47.026000000000003</v>
      </c>
      <c r="AJ115" s="482">
        <v>52</v>
      </c>
      <c r="AK115" s="482">
        <v>43.744999999999997</v>
      </c>
      <c r="AL115" s="482">
        <v>43.308999999999997</v>
      </c>
      <c r="AM115" s="482">
        <v>48.3035584</v>
      </c>
      <c r="AN115" s="482">
        <v>50.331000000000003</v>
      </c>
      <c r="AO115" s="482">
        <v>60.210999999999999</v>
      </c>
      <c r="AP115" s="482">
        <v>72.479141259999992</v>
      </c>
      <c r="AQ115" s="482">
        <v>69</v>
      </c>
      <c r="AR115" s="482">
        <v>52</v>
      </c>
    </row>
    <row r="116" spans="1:44">
      <c r="A116" s="23">
        <v>7</v>
      </c>
      <c r="B116" s="231" t="s">
        <v>90</v>
      </c>
      <c r="C116" s="482">
        <v>0</v>
      </c>
      <c r="D116" s="482">
        <v>0</v>
      </c>
      <c r="E116" s="482">
        <v>0.31</v>
      </c>
      <c r="F116" s="482">
        <v>0.47</v>
      </c>
      <c r="G116" s="482">
        <v>0.28999999999999998</v>
      </c>
      <c r="H116" s="482">
        <v>1.03</v>
      </c>
      <c r="I116" s="482">
        <v>0.99</v>
      </c>
      <c r="J116" s="482">
        <v>1.37</v>
      </c>
      <c r="K116" s="482">
        <v>1.01</v>
      </c>
      <c r="L116" s="482">
        <v>0.99</v>
      </c>
      <c r="M116" s="482">
        <v>1.1000000000000001</v>
      </c>
      <c r="N116" s="482">
        <v>1.99</v>
      </c>
      <c r="O116" s="482">
        <v>0</v>
      </c>
      <c r="P116" s="482">
        <v>0</v>
      </c>
      <c r="Q116" s="482">
        <v>0</v>
      </c>
      <c r="R116" s="482">
        <v>0</v>
      </c>
      <c r="S116" s="482">
        <v>0</v>
      </c>
      <c r="T116" s="482">
        <v>0</v>
      </c>
      <c r="U116" s="482">
        <v>0</v>
      </c>
      <c r="V116" s="482">
        <v>0</v>
      </c>
      <c r="W116" s="482">
        <v>0</v>
      </c>
      <c r="X116" s="482">
        <v>0</v>
      </c>
      <c r="Y116" s="482">
        <v>0</v>
      </c>
      <c r="Z116" s="482">
        <v>0</v>
      </c>
      <c r="AA116" s="482">
        <v>0</v>
      </c>
      <c r="AB116" s="482">
        <v>0</v>
      </c>
      <c r="AC116" s="482">
        <v>0</v>
      </c>
      <c r="AD116" s="482">
        <v>0</v>
      </c>
      <c r="AE116" s="482">
        <v>0</v>
      </c>
      <c r="AF116" s="482">
        <v>0</v>
      </c>
      <c r="AG116" s="482">
        <v>0</v>
      </c>
      <c r="AH116" s="482">
        <v>0</v>
      </c>
      <c r="AI116" s="482">
        <v>0</v>
      </c>
      <c r="AJ116" s="482">
        <v>0</v>
      </c>
      <c r="AK116" s="482">
        <v>0</v>
      </c>
      <c r="AL116" s="482">
        <v>0</v>
      </c>
      <c r="AM116" s="482">
        <v>0</v>
      </c>
      <c r="AN116" s="482">
        <v>0</v>
      </c>
      <c r="AO116" s="482">
        <v>0</v>
      </c>
      <c r="AP116" s="482">
        <v>0</v>
      </c>
      <c r="AQ116" s="482">
        <v>0</v>
      </c>
      <c r="AR116" s="482">
        <v>0</v>
      </c>
    </row>
    <row r="117" spans="1:44">
      <c r="A117" s="23">
        <v>8</v>
      </c>
      <c r="B117" s="231" t="s">
        <v>7067</v>
      </c>
      <c r="C117" s="482">
        <v>0.19</v>
      </c>
      <c r="D117" s="482">
        <v>0.23</v>
      </c>
      <c r="E117" s="482">
        <v>0.24</v>
      </c>
      <c r="F117" s="482">
        <v>0.22</v>
      </c>
      <c r="G117" s="482">
        <v>0.24</v>
      </c>
      <c r="H117" s="482">
        <v>0.23</v>
      </c>
      <c r="I117" s="482">
        <v>0.24</v>
      </c>
      <c r="J117" s="482">
        <v>0.28999999999999998</v>
      </c>
      <c r="K117" s="482">
        <v>0.38</v>
      </c>
      <c r="L117" s="482">
        <v>0.4</v>
      </c>
      <c r="M117" s="482">
        <v>0.38</v>
      </c>
      <c r="N117" s="482">
        <v>0.46</v>
      </c>
      <c r="O117" s="482">
        <v>0.55000000000000004</v>
      </c>
      <c r="P117" s="482">
        <v>0.78</v>
      </c>
      <c r="Q117" s="482">
        <v>0.65</v>
      </c>
      <c r="R117" s="482">
        <v>0.67</v>
      </c>
      <c r="S117" s="482">
        <v>0.71</v>
      </c>
      <c r="T117" s="482">
        <v>0.71</v>
      </c>
      <c r="U117" s="482">
        <v>0.79</v>
      </c>
      <c r="V117" s="482">
        <v>0.82</v>
      </c>
      <c r="W117" s="482">
        <v>0.79</v>
      </c>
      <c r="X117" s="482">
        <v>0.84</v>
      </c>
      <c r="Y117" s="482">
        <v>0.85</v>
      </c>
      <c r="Z117" s="482">
        <v>0.9</v>
      </c>
      <c r="AA117" s="482">
        <v>1.1000000000000001</v>
      </c>
      <c r="AB117" s="482">
        <v>1.1000000000000001</v>
      </c>
      <c r="AC117" s="482">
        <v>1.1399999999999999</v>
      </c>
      <c r="AD117" s="482">
        <v>1.1399999999999999</v>
      </c>
      <c r="AE117" s="482">
        <v>1.4</v>
      </c>
      <c r="AF117" s="482">
        <v>1.0129999999999999</v>
      </c>
      <c r="AG117" s="482">
        <v>1.0900000000000001</v>
      </c>
      <c r="AH117" s="482">
        <v>1.4650000000000001</v>
      </c>
      <c r="AI117" s="482">
        <v>1.4735780000000001</v>
      </c>
      <c r="AJ117" s="482">
        <v>1.528</v>
      </c>
      <c r="AK117" s="482">
        <v>1.1200000000000001</v>
      </c>
      <c r="AL117" s="482">
        <v>1.163</v>
      </c>
      <c r="AM117" s="482">
        <v>1.2402437100000001</v>
      </c>
      <c r="AN117" s="482">
        <v>1.2250000000000001</v>
      </c>
      <c r="AO117" s="482">
        <v>0</v>
      </c>
      <c r="AP117" s="482">
        <v>0</v>
      </c>
      <c r="AQ117" s="482">
        <v>0</v>
      </c>
      <c r="AR117" s="482">
        <v>0</v>
      </c>
    </row>
    <row r="118" spans="1:44">
      <c r="A118" s="23">
        <v>9</v>
      </c>
      <c r="B118" s="231" t="s">
        <v>91</v>
      </c>
      <c r="C118" s="482">
        <v>0</v>
      </c>
      <c r="D118" s="482">
        <v>5.47</v>
      </c>
      <c r="E118" s="482">
        <v>4.42</v>
      </c>
      <c r="F118" s="482">
        <v>5.16</v>
      </c>
      <c r="G118" s="482">
        <v>4.28</v>
      </c>
      <c r="H118" s="482">
        <v>2.14</v>
      </c>
      <c r="I118" s="482">
        <v>4.17</v>
      </c>
      <c r="J118" s="482">
        <v>3.28</v>
      </c>
      <c r="K118" s="482">
        <v>4.82</v>
      </c>
      <c r="L118" s="482">
        <v>7.07</v>
      </c>
      <c r="M118" s="482">
        <v>15.02</v>
      </c>
      <c r="N118" s="482">
        <v>17.05</v>
      </c>
      <c r="O118" s="482">
        <v>14.95</v>
      </c>
      <c r="P118" s="482">
        <v>13.88</v>
      </c>
      <c r="Q118" s="482">
        <v>16.100000000000001</v>
      </c>
      <c r="R118" s="482">
        <v>1.48</v>
      </c>
      <c r="S118" s="482">
        <v>0</v>
      </c>
      <c r="T118" s="482">
        <v>0</v>
      </c>
      <c r="U118" s="482">
        <v>0</v>
      </c>
      <c r="V118" s="482">
        <v>0</v>
      </c>
      <c r="W118" s="482">
        <v>0</v>
      </c>
      <c r="X118" s="482">
        <v>0</v>
      </c>
      <c r="Y118" s="482">
        <v>0</v>
      </c>
      <c r="Z118" s="482">
        <v>0</v>
      </c>
      <c r="AA118" s="482">
        <v>0</v>
      </c>
      <c r="AB118" s="482">
        <v>0</v>
      </c>
      <c r="AC118" s="482">
        <v>0</v>
      </c>
      <c r="AD118" s="482">
        <v>0</v>
      </c>
      <c r="AE118" s="482">
        <v>0</v>
      </c>
      <c r="AF118" s="482">
        <v>0</v>
      </c>
      <c r="AG118" s="482">
        <v>0</v>
      </c>
      <c r="AH118" s="482">
        <v>0</v>
      </c>
      <c r="AI118" s="482">
        <v>0</v>
      </c>
      <c r="AJ118" s="482">
        <v>0</v>
      </c>
      <c r="AK118" s="482">
        <v>0</v>
      </c>
      <c r="AL118" s="482">
        <v>0</v>
      </c>
      <c r="AM118" s="482">
        <v>0</v>
      </c>
      <c r="AN118" s="482">
        <v>0</v>
      </c>
      <c r="AO118" s="482">
        <v>0</v>
      </c>
      <c r="AP118" s="482">
        <v>0</v>
      </c>
      <c r="AQ118" s="482">
        <v>0</v>
      </c>
      <c r="AR118" s="482">
        <v>0</v>
      </c>
    </row>
    <row r="119" spans="1:44">
      <c r="A119" s="23">
        <v>10</v>
      </c>
      <c r="B119" s="231" t="s">
        <v>1073</v>
      </c>
      <c r="C119" s="482">
        <v>0</v>
      </c>
      <c r="D119" s="482">
        <v>0</v>
      </c>
      <c r="E119" s="482">
        <v>0</v>
      </c>
      <c r="F119" s="482">
        <v>0.2</v>
      </c>
      <c r="G119" s="482">
        <v>0.25</v>
      </c>
      <c r="H119" s="482">
        <v>0.67</v>
      </c>
      <c r="I119" s="482">
        <v>1</v>
      </c>
      <c r="J119" s="482">
        <v>0.89</v>
      </c>
      <c r="K119" s="482">
        <v>1.04</v>
      </c>
      <c r="L119" s="482">
        <v>0.86</v>
      </c>
      <c r="M119" s="482">
        <v>1.55</v>
      </c>
      <c r="N119" s="482">
        <v>1.87</v>
      </c>
      <c r="O119" s="482">
        <v>2.66</v>
      </c>
      <c r="P119" s="482">
        <v>3.87</v>
      </c>
      <c r="Q119" s="482">
        <v>3.89</v>
      </c>
      <c r="R119" s="482">
        <v>2.57</v>
      </c>
      <c r="S119" s="482">
        <v>2.13</v>
      </c>
      <c r="T119" s="482">
        <v>2.9</v>
      </c>
      <c r="U119" s="482">
        <v>4.3</v>
      </c>
      <c r="V119" s="482">
        <v>5.48</v>
      </c>
      <c r="W119" s="482">
        <v>5.47</v>
      </c>
      <c r="X119" s="482">
        <v>5.36</v>
      </c>
      <c r="Y119" s="482">
        <v>5.44</v>
      </c>
      <c r="Z119" s="482">
        <v>5</v>
      </c>
      <c r="AA119" s="482">
        <v>7.2</v>
      </c>
      <c r="AB119" s="482">
        <v>3.4</v>
      </c>
      <c r="AC119" s="482">
        <v>3.45</v>
      </c>
      <c r="AD119" s="482">
        <v>4.05</v>
      </c>
      <c r="AE119" s="482">
        <v>4.2</v>
      </c>
      <c r="AF119" s="482">
        <v>1.954</v>
      </c>
      <c r="AG119" s="482">
        <v>2.198</v>
      </c>
      <c r="AH119" s="482">
        <v>3.4340000000000002</v>
      </c>
      <c r="AI119" s="482">
        <v>4.5759999999999996</v>
      </c>
      <c r="AJ119" s="482">
        <v>10.294</v>
      </c>
      <c r="AK119" s="482">
        <v>11.8</v>
      </c>
      <c r="AL119" s="482">
        <v>10.977</v>
      </c>
      <c r="AM119" s="482">
        <v>7.2982820400000001</v>
      </c>
      <c r="AN119" s="482">
        <v>6.0540000000000003</v>
      </c>
      <c r="AO119" s="482">
        <v>6.1310000000000002</v>
      </c>
      <c r="AP119" s="482">
        <v>9.0927674699999983</v>
      </c>
      <c r="AQ119" s="482">
        <v>9.17</v>
      </c>
      <c r="AR119" s="482">
        <v>5.8390000000000004</v>
      </c>
    </row>
    <row r="120" spans="1:44">
      <c r="A120" s="23">
        <v>11</v>
      </c>
      <c r="B120" s="231" t="s">
        <v>99</v>
      </c>
      <c r="C120" s="482">
        <v>0.44</v>
      </c>
      <c r="D120" s="482">
        <v>0.46</v>
      </c>
      <c r="E120" s="482">
        <v>0.42</v>
      </c>
      <c r="F120" s="482">
        <v>0.42</v>
      </c>
      <c r="G120" s="482">
        <v>0.54</v>
      </c>
      <c r="H120" s="482">
        <v>0.56999999999999995</v>
      </c>
      <c r="I120" s="482">
        <v>0.6</v>
      </c>
      <c r="J120" s="482">
        <v>0.67</v>
      </c>
      <c r="K120" s="482">
        <v>1.26</v>
      </c>
      <c r="L120" s="482">
        <v>1.64</v>
      </c>
      <c r="M120" s="482">
        <v>1.57</v>
      </c>
      <c r="N120" s="482">
        <v>2.94</v>
      </c>
      <c r="O120" s="482">
        <v>4.82</v>
      </c>
      <c r="P120" s="482">
        <v>5.21</v>
      </c>
      <c r="Q120" s="482">
        <v>5.65</v>
      </c>
      <c r="R120" s="482">
        <v>6.2</v>
      </c>
      <c r="S120" s="482">
        <v>6.13</v>
      </c>
      <c r="T120" s="482">
        <v>5.75</v>
      </c>
      <c r="U120" s="482">
        <v>8.36</v>
      </c>
      <c r="V120" s="482">
        <v>10.94</v>
      </c>
      <c r="W120" s="482">
        <v>11.86</v>
      </c>
      <c r="X120" s="482">
        <v>14.25</v>
      </c>
      <c r="Y120" s="482">
        <v>15.71</v>
      </c>
      <c r="Z120" s="482">
        <v>11.52</v>
      </c>
      <c r="AA120" s="482">
        <v>12.9</v>
      </c>
      <c r="AB120" s="482">
        <v>16.3</v>
      </c>
      <c r="AC120" s="482">
        <v>31</v>
      </c>
      <c r="AD120" s="482">
        <v>31</v>
      </c>
      <c r="AE120" s="482">
        <v>31</v>
      </c>
      <c r="AF120" s="482">
        <v>27.963999999999999</v>
      </c>
      <c r="AG120" s="482">
        <v>27.318000000000001</v>
      </c>
      <c r="AH120" s="482">
        <v>28.253</v>
      </c>
      <c r="AI120" s="482">
        <v>30.244</v>
      </c>
      <c r="AJ120" s="482">
        <v>30.864999999999998</v>
      </c>
      <c r="AK120" s="482">
        <v>31.274999999999999</v>
      </c>
      <c r="AL120" s="482">
        <v>32.981000000000002</v>
      </c>
      <c r="AM120" s="482">
        <v>35.372936769999988</v>
      </c>
      <c r="AN120" s="482">
        <v>35.369</v>
      </c>
      <c r="AO120" s="482">
        <v>31.327000000000002</v>
      </c>
      <c r="AP120" s="482">
        <v>32.485981009999996</v>
      </c>
      <c r="AQ120" s="482">
        <v>30.346</v>
      </c>
      <c r="AR120" s="482">
        <v>29.434999999999999</v>
      </c>
    </row>
    <row r="121" spans="1:44">
      <c r="A121" s="23">
        <v>12</v>
      </c>
      <c r="B121" s="231" t="s">
        <v>92</v>
      </c>
      <c r="C121" s="482">
        <v>0.09</v>
      </c>
      <c r="D121" s="482">
        <v>0.09</v>
      </c>
      <c r="E121" s="482">
        <v>0.12</v>
      </c>
      <c r="F121" s="482">
        <v>0.12</v>
      </c>
      <c r="G121" s="482">
        <v>0.12</v>
      </c>
      <c r="H121" s="482">
        <v>0.09</v>
      </c>
      <c r="I121" s="482">
        <v>0.12</v>
      </c>
      <c r="J121" s="482">
        <v>0.16</v>
      </c>
      <c r="K121" s="482">
        <v>0.32</v>
      </c>
      <c r="L121" s="482">
        <v>0.26</v>
      </c>
      <c r="M121" s="482">
        <v>0.28999999999999998</v>
      </c>
      <c r="N121" s="482">
        <v>0.39</v>
      </c>
      <c r="O121" s="482">
        <v>0.45</v>
      </c>
      <c r="P121" s="482">
        <v>0.78</v>
      </c>
      <c r="Q121" s="482">
        <v>0.92</v>
      </c>
      <c r="R121" s="482">
        <v>0.46</v>
      </c>
      <c r="S121" s="482">
        <v>0.49</v>
      </c>
      <c r="T121" s="482">
        <v>0.39</v>
      </c>
      <c r="U121" s="482">
        <v>0.79</v>
      </c>
      <c r="V121" s="482">
        <v>0.41</v>
      </c>
      <c r="W121" s="482">
        <v>0.7</v>
      </c>
      <c r="X121" s="482">
        <v>0.7</v>
      </c>
      <c r="Y121" s="482">
        <v>0.71</v>
      </c>
      <c r="Z121" s="482">
        <v>0.45</v>
      </c>
      <c r="AA121" s="482">
        <v>0.56999999999999995</v>
      </c>
      <c r="AB121" s="482">
        <v>0</v>
      </c>
      <c r="AC121" s="482">
        <v>0</v>
      </c>
      <c r="AD121" s="482">
        <v>0</v>
      </c>
      <c r="AE121" s="482">
        <v>0</v>
      </c>
      <c r="AF121" s="482">
        <v>0</v>
      </c>
      <c r="AG121" s="482">
        <v>0</v>
      </c>
      <c r="AH121" s="482">
        <v>0</v>
      </c>
      <c r="AI121" s="482">
        <v>0</v>
      </c>
      <c r="AJ121" s="482">
        <v>0</v>
      </c>
      <c r="AK121" s="482">
        <v>0</v>
      </c>
      <c r="AL121" s="482">
        <v>0</v>
      </c>
      <c r="AM121" s="482">
        <v>0</v>
      </c>
      <c r="AN121" s="482">
        <v>0</v>
      </c>
      <c r="AO121" s="482">
        <v>0</v>
      </c>
      <c r="AP121" s="482">
        <v>0</v>
      </c>
      <c r="AQ121" s="482">
        <v>0</v>
      </c>
      <c r="AR121" s="482">
        <v>0</v>
      </c>
    </row>
    <row r="122" spans="1:44">
      <c r="A122" s="23">
        <v>13</v>
      </c>
      <c r="B122" s="231" t="s">
        <v>1078</v>
      </c>
      <c r="C122" s="482">
        <v>0</v>
      </c>
      <c r="D122" s="482">
        <v>0</v>
      </c>
      <c r="E122" s="482">
        <v>0</v>
      </c>
      <c r="F122" s="482">
        <v>0</v>
      </c>
      <c r="G122" s="482">
        <v>0</v>
      </c>
      <c r="H122" s="482">
        <v>0</v>
      </c>
      <c r="I122" s="482">
        <v>0</v>
      </c>
      <c r="J122" s="482">
        <v>0</v>
      </c>
      <c r="K122" s="482">
        <v>0</v>
      </c>
      <c r="L122" s="482">
        <v>0</v>
      </c>
      <c r="M122" s="482">
        <v>0</v>
      </c>
      <c r="N122" s="482">
        <v>0</v>
      </c>
      <c r="O122" s="482">
        <v>0.5</v>
      </c>
      <c r="P122" s="482">
        <v>1.1200000000000001</v>
      </c>
      <c r="Q122" s="482">
        <v>1.01</v>
      </c>
      <c r="R122" s="482">
        <v>2.0099999999999998</v>
      </c>
      <c r="S122" s="482">
        <v>2.41</v>
      </c>
      <c r="T122" s="482">
        <v>2.46</v>
      </c>
      <c r="U122" s="482">
        <v>2.52</v>
      </c>
      <c r="V122" s="482">
        <v>2.88</v>
      </c>
      <c r="W122" s="482">
        <v>3.3</v>
      </c>
      <c r="X122" s="482">
        <v>3.61</v>
      </c>
      <c r="Y122" s="482">
        <v>3.57</v>
      </c>
      <c r="Z122" s="482">
        <v>4.4000000000000004</v>
      </c>
      <c r="AA122" s="482">
        <v>4.97</v>
      </c>
      <c r="AB122" s="482">
        <v>6.08</v>
      </c>
      <c r="AC122" s="482">
        <v>2</v>
      </c>
      <c r="AD122" s="482">
        <v>5.74</v>
      </c>
      <c r="AE122" s="482">
        <v>5.74</v>
      </c>
      <c r="AF122" s="482">
        <v>0.82199999999999995</v>
      </c>
      <c r="AG122" s="482">
        <v>0.23</v>
      </c>
      <c r="AH122" s="482">
        <v>0.80700000000000005</v>
      </c>
      <c r="AI122" s="482">
        <v>0.91400000000000003</v>
      </c>
      <c r="AJ122" s="482">
        <v>0.91</v>
      </c>
      <c r="AK122" s="482">
        <v>0.85499999999999998</v>
      </c>
      <c r="AL122" s="482">
        <v>0.875</v>
      </c>
      <c r="AM122" s="482">
        <v>0.96815445</v>
      </c>
      <c r="AN122" s="482">
        <v>0.71199999999999997</v>
      </c>
      <c r="AO122" s="482">
        <v>1.2609999999999999</v>
      </c>
      <c r="AP122" s="482">
        <v>1.10490431</v>
      </c>
      <c r="AQ122" s="482">
        <v>1.05</v>
      </c>
      <c r="AR122" s="482">
        <v>1.2</v>
      </c>
    </row>
    <row r="123" spans="1:44">
      <c r="A123" s="23">
        <v>14</v>
      </c>
      <c r="B123" s="231" t="s">
        <v>1300</v>
      </c>
      <c r="C123" s="482">
        <v>0</v>
      </c>
      <c r="D123" s="482">
        <v>0</v>
      </c>
      <c r="E123" s="482">
        <v>0</v>
      </c>
      <c r="F123" s="482">
        <v>0</v>
      </c>
      <c r="G123" s="482">
        <v>0</v>
      </c>
      <c r="H123" s="482">
        <v>0</v>
      </c>
      <c r="I123" s="482">
        <v>0</v>
      </c>
      <c r="J123" s="482">
        <v>0</v>
      </c>
      <c r="K123" s="482">
        <v>0</v>
      </c>
      <c r="L123" s="482">
        <v>0</v>
      </c>
      <c r="M123" s="482">
        <v>0</v>
      </c>
      <c r="N123" s="482">
        <v>0</v>
      </c>
      <c r="O123" s="482">
        <v>0</v>
      </c>
      <c r="P123" s="482">
        <v>0</v>
      </c>
      <c r="Q123" s="482">
        <v>0</v>
      </c>
      <c r="R123" s="482">
        <v>0</v>
      </c>
      <c r="S123" s="482">
        <v>0.38</v>
      </c>
      <c r="T123" s="482">
        <v>1</v>
      </c>
      <c r="U123" s="482">
        <v>1.72</v>
      </c>
      <c r="V123" s="482">
        <v>2.5299999999999998</v>
      </c>
      <c r="W123" s="482">
        <v>2.56</v>
      </c>
      <c r="X123" s="482">
        <v>3.14</v>
      </c>
      <c r="Y123" s="482">
        <v>3.17</v>
      </c>
      <c r="Z123" s="482">
        <v>3.03</v>
      </c>
      <c r="AA123" s="482">
        <v>3</v>
      </c>
      <c r="AB123" s="482">
        <v>3.8</v>
      </c>
      <c r="AC123" s="482">
        <v>3.83</v>
      </c>
      <c r="AD123" s="482">
        <v>3.83</v>
      </c>
      <c r="AE123" s="482">
        <v>3.6</v>
      </c>
      <c r="AF123" s="482">
        <v>4.6289999999999996</v>
      </c>
      <c r="AG123" s="482">
        <v>5.1909999999999998</v>
      </c>
      <c r="AH123" s="482">
        <v>5.0949999999999998</v>
      </c>
      <c r="AI123" s="482">
        <v>5.1970000000000001</v>
      </c>
      <c r="AJ123" s="482">
        <v>5.234</v>
      </c>
      <c r="AK123" s="482">
        <v>4.5</v>
      </c>
      <c r="AL123" s="482">
        <v>4.9219999999999997</v>
      </c>
      <c r="AM123" s="482">
        <v>5.4210079999999996</v>
      </c>
      <c r="AN123" s="482">
        <v>5.6050000000000004</v>
      </c>
      <c r="AO123" s="482">
        <v>5.89</v>
      </c>
      <c r="AP123" s="482">
        <v>6.4272209099999991</v>
      </c>
      <c r="AQ123" s="482">
        <v>6.4660000000000002</v>
      </c>
      <c r="AR123" s="482">
        <v>6.4390000000000001</v>
      </c>
    </row>
    <row r="124" spans="1:44">
      <c r="A124" s="23">
        <v>15</v>
      </c>
      <c r="B124" s="231" t="s">
        <v>93</v>
      </c>
      <c r="C124" s="482">
        <v>0</v>
      </c>
      <c r="D124" s="482">
        <v>0</v>
      </c>
      <c r="E124" s="482">
        <v>0</v>
      </c>
      <c r="F124" s="482">
        <v>0</v>
      </c>
      <c r="G124" s="482">
        <v>0</v>
      </c>
      <c r="H124" s="482">
        <v>0</v>
      </c>
      <c r="I124" s="482">
        <v>0</v>
      </c>
      <c r="J124" s="482">
        <v>0.24</v>
      </c>
      <c r="K124" s="482">
        <v>0.66</v>
      </c>
      <c r="L124" s="482">
        <v>0.84</v>
      </c>
      <c r="M124" s="482">
        <v>0.98</v>
      </c>
      <c r="N124" s="482">
        <v>1.32</v>
      </c>
      <c r="O124" s="482">
        <v>0</v>
      </c>
      <c r="P124" s="482">
        <v>0</v>
      </c>
      <c r="Q124" s="482">
        <v>0</v>
      </c>
      <c r="R124" s="482">
        <v>0</v>
      </c>
      <c r="S124" s="482">
        <v>0</v>
      </c>
      <c r="T124" s="482">
        <v>0</v>
      </c>
      <c r="U124" s="482">
        <v>0</v>
      </c>
      <c r="V124" s="482">
        <v>0</v>
      </c>
      <c r="W124" s="482">
        <v>0</v>
      </c>
      <c r="X124" s="482">
        <v>0</v>
      </c>
      <c r="Y124" s="482">
        <v>0</v>
      </c>
      <c r="Z124" s="482">
        <v>0</v>
      </c>
      <c r="AA124" s="482">
        <v>0</v>
      </c>
      <c r="AB124" s="482">
        <v>0</v>
      </c>
      <c r="AC124" s="482">
        <v>0</v>
      </c>
      <c r="AD124" s="482">
        <v>0</v>
      </c>
      <c r="AE124" s="482">
        <v>0</v>
      </c>
      <c r="AF124" s="482">
        <v>0</v>
      </c>
      <c r="AG124" s="482">
        <v>0</v>
      </c>
      <c r="AH124" s="482">
        <v>0</v>
      </c>
      <c r="AI124" s="482">
        <v>0</v>
      </c>
      <c r="AJ124" s="482">
        <v>0</v>
      </c>
      <c r="AK124" s="482">
        <v>0</v>
      </c>
      <c r="AL124" s="482">
        <v>0</v>
      </c>
      <c r="AM124" s="482">
        <v>0</v>
      </c>
      <c r="AN124" s="482">
        <v>0</v>
      </c>
      <c r="AO124" s="482">
        <v>0</v>
      </c>
      <c r="AP124" s="482">
        <v>0</v>
      </c>
      <c r="AQ124" s="482">
        <v>0</v>
      </c>
      <c r="AR124" s="482">
        <v>0</v>
      </c>
    </row>
    <row r="125" spans="1:44">
      <c r="A125" s="23">
        <v>16</v>
      </c>
      <c r="B125" s="231" t="s">
        <v>6743</v>
      </c>
      <c r="C125" s="482">
        <v>0</v>
      </c>
      <c r="D125" s="482">
        <v>0</v>
      </c>
      <c r="E125" s="482">
        <v>0</v>
      </c>
      <c r="F125" s="482">
        <v>0</v>
      </c>
      <c r="G125" s="482">
        <v>0</v>
      </c>
      <c r="H125" s="482">
        <v>0</v>
      </c>
      <c r="I125" s="482">
        <v>0</v>
      </c>
      <c r="J125" s="482">
        <v>0</v>
      </c>
      <c r="K125" s="482">
        <v>0</v>
      </c>
      <c r="L125" s="482">
        <v>0</v>
      </c>
      <c r="M125" s="482">
        <v>0</v>
      </c>
      <c r="N125" s="482">
        <v>0</v>
      </c>
      <c r="O125" s="482">
        <v>4.2699999999999996</v>
      </c>
      <c r="P125" s="482">
        <v>5.31</v>
      </c>
      <c r="Q125" s="482">
        <v>9.36</v>
      </c>
      <c r="R125" s="482">
        <v>12.61</v>
      </c>
      <c r="S125" s="482">
        <v>8.51</v>
      </c>
      <c r="T125" s="482">
        <v>17.18</v>
      </c>
      <c r="U125" s="482">
        <v>19.48</v>
      </c>
      <c r="V125" s="482">
        <v>20.39</v>
      </c>
      <c r="W125" s="482">
        <v>17.97</v>
      </c>
      <c r="X125" s="482">
        <v>17.75</v>
      </c>
      <c r="Y125" s="482">
        <v>21.13</v>
      </c>
      <c r="Z125" s="482">
        <v>24.79</v>
      </c>
      <c r="AA125" s="482">
        <v>25.6</v>
      </c>
      <c r="AB125" s="482">
        <v>28.2</v>
      </c>
      <c r="AC125" s="482">
        <v>25.71</v>
      </c>
      <c r="AD125" s="482">
        <v>25.91</v>
      </c>
      <c r="AE125" s="482">
        <v>23.2</v>
      </c>
      <c r="AF125" s="482">
        <v>36.386000000000003</v>
      </c>
      <c r="AG125" s="482">
        <v>30.777999999999999</v>
      </c>
      <c r="AH125" s="482">
        <v>30.245000000000001</v>
      </c>
      <c r="AI125" s="482">
        <v>22.190999999999999</v>
      </c>
      <c r="AJ125" s="482">
        <v>46.610999999999997</v>
      </c>
      <c r="AK125" s="482">
        <v>55.552999999999997</v>
      </c>
      <c r="AL125" s="482">
        <v>55.719000000000001</v>
      </c>
      <c r="AM125" s="482">
        <v>53.699282689999997</v>
      </c>
      <c r="AN125" s="482">
        <v>59.451999999999998</v>
      </c>
      <c r="AO125" s="482">
        <v>77.513000000000005</v>
      </c>
      <c r="AP125" s="482">
        <v>61.089907849999996</v>
      </c>
      <c r="AQ125" s="482">
        <v>49.164999999999999</v>
      </c>
      <c r="AR125" s="482">
        <v>71.290000000000006</v>
      </c>
    </row>
    <row r="126" spans="1:44">
      <c r="A126" s="23">
        <v>17</v>
      </c>
      <c r="B126" s="231" t="s">
        <v>6746</v>
      </c>
      <c r="C126" s="482">
        <v>3.47</v>
      </c>
      <c r="D126" s="482">
        <v>3.09</v>
      </c>
      <c r="E126" s="482">
        <v>2.0099999999999998</v>
      </c>
      <c r="F126" s="482">
        <v>1.97</v>
      </c>
      <c r="G126" s="482">
        <v>4.6500000000000004</v>
      </c>
      <c r="H126" s="482">
        <v>4.6500000000000004</v>
      </c>
      <c r="I126" s="482">
        <v>5.4</v>
      </c>
      <c r="J126" s="482">
        <v>5.48</v>
      </c>
      <c r="K126" s="482">
        <v>6.4</v>
      </c>
      <c r="L126" s="482">
        <v>5.16</v>
      </c>
      <c r="M126" s="482">
        <v>8.35</v>
      </c>
      <c r="N126" s="482">
        <v>9.84</v>
      </c>
      <c r="O126" s="482">
        <v>8.4499999999999993</v>
      </c>
      <c r="P126" s="482">
        <v>12.92</v>
      </c>
      <c r="Q126" s="482">
        <v>18.350000000000001</v>
      </c>
      <c r="R126" s="482">
        <v>19.95</v>
      </c>
      <c r="S126" s="482">
        <v>16.28</v>
      </c>
      <c r="T126" s="482">
        <v>33.65</v>
      </c>
      <c r="U126" s="482">
        <v>35.17</v>
      </c>
      <c r="V126" s="482">
        <v>32.020000000000003</v>
      </c>
      <c r="W126" s="482">
        <v>31.64</v>
      </c>
      <c r="X126" s="482">
        <v>29.05</v>
      </c>
      <c r="Y126" s="482">
        <v>27.37</v>
      </c>
      <c r="Z126" s="482">
        <v>37.14</v>
      </c>
      <c r="AA126" s="482">
        <v>39.4</v>
      </c>
      <c r="AB126" s="482">
        <v>41.4</v>
      </c>
      <c r="AC126" s="482">
        <v>41.45</v>
      </c>
      <c r="AD126" s="482">
        <v>41.45</v>
      </c>
      <c r="AE126" s="482">
        <v>27.6</v>
      </c>
      <c r="AF126" s="482">
        <v>40.390999999999998</v>
      </c>
      <c r="AG126" s="482">
        <v>31.111999999999998</v>
      </c>
      <c r="AH126" s="482">
        <v>45.179000000000002</v>
      </c>
      <c r="AI126" s="482">
        <v>63.963999999999999</v>
      </c>
      <c r="AJ126" s="482">
        <v>64.176000000000002</v>
      </c>
      <c r="AK126" s="482">
        <v>62.843000000000004</v>
      </c>
      <c r="AL126" s="482">
        <v>64.697000000000003</v>
      </c>
      <c r="AM126" s="482">
        <v>63.891059469999995</v>
      </c>
      <c r="AN126" s="482">
        <v>51.067999999999998</v>
      </c>
      <c r="AO126" s="482">
        <v>62.043999999999997</v>
      </c>
      <c r="AP126" s="482">
        <v>56.326490360000022</v>
      </c>
      <c r="AQ126" s="482">
        <v>49.164999999999999</v>
      </c>
      <c r="AR126" s="482">
        <v>57.612000000000002</v>
      </c>
    </row>
    <row r="127" spans="1:44">
      <c r="A127" s="23">
        <v>18</v>
      </c>
      <c r="B127" s="231" t="s">
        <v>7069</v>
      </c>
      <c r="C127" s="482">
        <v>0</v>
      </c>
      <c r="D127" s="482">
        <v>0</v>
      </c>
      <c r="E127" s="482">
        <v>0.02</v>
      </c>
      <c r="F127" s="482">
        <v>0.06</v>
      </c>
      <c r="G127" s="482">
        <v>0.05</v>
      </c>
      <c r="H127" s="482">
        <v>0.05</v>
      </c>
      <c r="I127" s="482">
        <v>0.05</v>
      </c>
      <c r="J127" s="482">
        <v>0.08</v>
      </c>
      <c r="K127" s="482">
        <v>0.09</v>
      </c>
      <c r="L127" s="482">
        <v>0.11</v>
      </c>
      <c r="M127" s="482">
        <v>0.1</v>
      </c>
      <c r="N127" s="482">
        <v>0.12</v>
      </c>
      <c r="O127" s="482">
        <v>0.14000000000000001</v>
      </c>
      <c r="P127" s="482">
        <v>7.0000000000000007E-2</v>
      </c>
      <c r="Q127" s="482">
        <v>0.12</v>
      </c>
      <c r="R127" s="482">
        <v>0.15</v>
      </c>
      <c r="S127" s="482">
        <v>0.15</v>
      </c>
      <c r="T127" s="482">
        <v>0.15</v>
      </c>
      <c r="U127" s="482">
        <v>0.2</v>
      </c>
      <c r="V127" s="482">
        <v>0.16</v>
      </c>
      <c r="W127" s="482">
        <v>0.18</v>
      </c>
      <c r="X127" s="482">
        <v>0.19</v>
      </c>
      <c r="Y127" s="482">
        <v>0.19</v>
      </c>
      <c r="Z127" s="482">
        <v>0.2</v>
      </c>
      <c r="AA127" s="482">
        <v>0.19</v>
      </c>
      <c r="AB127" s="482">
        <v>0.18</v>
      </c>
      <c r="AC127" s="482">
        <v>0.22</v>
      </c>
      <c r="AD127" s="482">
        <v>0.23</v>
      </c>
      <c r="AE127" s="482">
        <v>0.5</v>
      </c>
      <c r="AF127" s="482">
        <v>0.27800000000000002</v>
      </c>
      <c r="AG127" s="482">
        <v>0.28499999999999998</v>
      </c>
      <c r="AH127" s="482">
        <v>0.36399999999999999</v>
      </c>
      <c r="AI127" s="482">
        <v>0.36760900000000002</v>
      </c>
      <c r="AJ127" s="482">
        <v>0.42099999999999999</v>
      </c>
      <c r="AK127" s="482">
        <v>0.28699999999999998</v>
      </c>
      <c r="AL127" s="482">
        <v>0.29799999999999999</v>
      </c>
      <c r="AM127" s="482">
        <v>0.28348505999999996</v>
      </c>
      <c r="AN127" s="482">
        <v>0.246</v>
      </c>
      <c r="AO127" s="482">
        <v>0</v>
      </c>
      <c r="AP127" s="482">
        <v>0</v>
      </c>
      <c r="AQ127" s="482">
        <v>0</v>
      </c>
      <c r="AR127" s="482">
        <v>0</v>
      </c>
    </row>
    <row r="128" spans="1:44">
      <c r="A128" s="23">
        <v>19</v>
      </c>
      <c r="B128" s="231" t="s">
        <v>1306</v>
      </c>
      <c r="C128" s="482">
        <v>0</v>
      </c>
      <c r="D128" s="482">
        <v>0</v>
      </c>
      <c r="E128" s="482">
        <v>0</v>
      </c>
      <c r="F128" s="482">
        <v>0</v>
      </c>
      <c r="G128" s="482">
        <v>0</v>
      </c>
      <c r="H128" s="482">
        <v>0</v>
      </c>
      <c r="I128" s="482">
        <v>0</v>
      </c>
      <c r="J128" s="482">
        <v>0</v>
      </c>
      <c r="K128" s="482">
        <v>0</v>
      </c>
      <c r="L128" s="482">
        <v>0</v>
      </c>
      <c r="M128" s="482">
        <v>0.2</v>
      </c>
      <c r="N128" s="482">
        <v>1.62</v>
      </c>
      <c r="O128" s="482">
        <v>3.26</v>
      </c>
      <c r="P128" s="482">
        <v>4.9400000000000004</v>
      </c>
      <c r="Q128" s="482">
        <v>7.24</v>
      </c>
      <c r="R128" s="482">
        <v>3.12</v>
      </c>
      <c r="S128" s="482">
        <v>3.61</v>
      </c>
      <c r="T128" s="482">
        <v>4.28</v>
      </c>
      <c r="U128" s="482">
        <v>8.0399999999999991</v>
      </c>
      <c r="V128" s="482">
        <v>9.06</v>
      </c>
      <c r="W128" s="482">
        <v>8.86</v>
      </c>
      <c r="X128" s="482">
        <v>9.83</v>
      </c>
      <c r="Y128" s="482">
        <v>10.77</v>
      </c>
      <c r="Z128" s="482">
        <v>10.44</v>
      </c>
      <c r="AA128" s="482">
        <v>22.4</v>
      </c>
      <c r="AB128" s="482">
        <v>25.3</v>
      </c>
      <c r="AC128" s="482">
        <v>26.5</v>
      </c>
      <c r="AD128" s="482">
        <v>26.5</v>
      </c>
      <c r="AE128" s="482">
        <v>16.8</v>
      </c>
      <c r="AF128" s="482">
        <v>18.788</v>
      </c>
      <c r="AG128" s="482">
        <v>18.731000000000002</v>
      </c>
      <c r="AH128" s="482">
        <v>21.425999999999998</v>
      </c>
      <c r="AI128" s="482">
        <v>21.597999999999999</v>
      </c>
      <c r="AJ128" s="482">
        <v>21.056000000000001</v>
      </c>
      <c r="AK128" s="482">
        <v>23.812999999999999</v>
      </c>
      <c r="AL128" s="482">
        <v>24.623000000000001</v>
      </c>
      <c r="AM128" s="482">
        <v>26.318708319999999</v>
      </c>
      <c r="AN128" s="482">
        <v>29.673999999999999</v>
      </c>
      <c r="AO128" s="482">
        <v>31.094999999999999</v>
      </c>
      <c r="AP128" s="482">
        <v>32.947880740000009</v>
      </c>
      <c r="AQ128" s="482">
        <v>32.841000000000001</v>
      </c>
      <c r="AR128" s="482">
        <v>33.557000000000002</v>
      </c>
    </row>
    <row r="129" spans="1:44">
      <c r="A129" s="23">
        <v>20</v>
      </c>
      <c r="B129" s="231" t="s">
        <v>6742</v>
      </c>
      <c r="C129" s="482">
        <v>0</v>
      </c>
      <c r="D129" s="482">
        <v>0</v>
      </c>
      <c r="E129" s="482">
        <v>0</v>
      </c>
      <c r="F129" s="482">
        <v>0</v>
      </c>
      <c r="G129" s="482">
        <v>0</v>
      </c>
      <c r="H129" s="482">
        <v>0</v>
      </c>
      <c r="I129" s="482">
        <v>0</v>
      </c>
      <c r="J129" s="482">
        <v>0</v>
      </c>
      <c r="K129" s="482">
        <v>0</v>
      </c>
      <c r="L129" s="482">
        <v>0</v>
      </c>
      <c r="M129" s="482">
        <v>0</v>
      </c>
      <c r="N129" s="482">
        <v>0</v>
      </c>
      <c r="O129" s="482">
        <v>0</v>
      </c>
      <c r="P129" s="482">
        <v>0</v>
      </c>
      <c r="Q129" s="482">
        <v>0</v>
      </c>
      <c r="R129" s="482">
        <v>0</v>
      </c>
      <c r="S129" s="482">
        <v>0</v>
      </c>
      <c r="T129" s="482">
        <v>0</v>
      </c>
      <c r="U129" s="482">
        <v>0</v>
      </c>
      <c r="V129" s="482">
        <v>0</v>
      </c>
      <c r="W129" s="482">
        <v>0</v>
      </c>
      <c r="X129" s="482">
        <v>0</v>
      </c>
      <c r="Y129" s="482">
        <v>0</v>
      </c>
      <c r="Z129" s="482">
        <v>0</v>
      </c>
      <c r="AA129" s="482">
        <v>0</v>
      </c>
      <c r="AB129" s="482">
        <v>0</v>
      </c>
      <c r="AC129" s="482">
        <v>0</v>
      </c>
      <c r="AD129" s="482">
        <v>0</v>
      </c>
      <c r="AE129" s="482">
        <v>0</v>
      </c>
      <c r="AF129" s="482">
        <v>0</v>
      </c>
      <c r="AG129" s="482">
        <v>0</v>
      </c>
      <c r="AH129" s="482">
        <v>0</v>
      </c>
      <c r="AI129" s="482">
        <v>0</v>
      </c>
      <c r="AJ129" s="482">
        <v>0</v>
      </c>
      <c r="AK129" s="482">
        <v>0</v>
      </c>
      <c r="AL129" s="482">
        <v>0</v>
      </c>
      <c r="AM129" s="482">
        <v>0</v>
      </c>
      <c r="AN129" s="482">
        <v>0</v>
      </c>
      <c r="AO129" s="482">
        <v>0.68899999999999995</v>
      </c>
      <c r="AP129" s="482">
        <v>0.71643751000000011</v>
      </c>
      <c r="AQ129" s="482">
        <v>0.69099999999999995</v>
      </c>
      <c r="AR129" s="482">
        <v>0.66300000000000003</v>
      </c>
    </row>
    <row r="130" spans="1:44">
      <c r="A130" s="23">
        <v>21</v>
      </c>
      <c r="B130" s="231" t="s">
        <v>94</v>
      </c>
      <c r="C130" s="482">
        <v>3.2</v>
      </c>
      <c r="D130" s="482">
        <v>3.18</v>
      </c>
      <c r="E130" s="482">
        <v>3.3</v>
      </c>
      <c r="F130" s="482">
        <v>3.02</v>
      </c>
      <c r="G130" s="482">
        <v>4.16</v>
      </c>
      <c r="H130" s="482">
        <v>3.61</v>
      </c>
      <c r="I130" s="482">
        <v>4.6100000000000003</v>
      </c>
      <c r="J130" s="482">
        <v>5.55</v>
      </c>
      <c r="K130" s="482">
        <v>7.68</v>
      </c>
      <c r="L130" s="482">
        <v>8.65</v>
      </c>
      <c r="M130" s="482">
        <v>11.58</v>
      </c>
      <c r="N130" s="482">
        <v>13.3</v>
      </c>
      <c r="O130" s="482">
        <v>15.17</v>
      </c>
      <c r="P130" s="482">
        <v>25.6</v>
      </c>
      <c r="Q130" s="482">
        <v>25.55</v>
      </c>
      <c r="R130" s="482">
        <v>24.65</v>
      </c>
      <c r="S130" s="482">
        <v>23.52</v>
      </c>
      <c r="T130" s="482">
        <v>22.4</v>
      </c>
      <c r="U130" s="482">
        <v>23.13</v>
      </c>
      <c r="V130" s="482">
        <v>24.5</v>
      </c>
      <c r="W130" s="482">
        <v>12.31</v>
      </c>
      <c r="X130" s="482">
        <v>21.33</v>
      </c>
      <c r="Y130" s="482">
        <v>23.52</v>
      </c>
      <c r="Z130" s="482">
        <v>15.93</v>
      </c>
      <c r="AA130" s="482">
        <v>19.399999999999999</v>
      </c>
      <c r="AB130" s="482">
        <v>20.5</v>
      </c>
      <c r="AC130" s="482">
        <v>21.13</v>
      </c>
      <c r="AD130" s="482">
        <v>21.77</v>
      </c>
      <c r="AE130" s="482">
        <v>22.1</v>
      </c>
      <c r="AF130" s="482">
        <v>30.561</v>
      </c>
      <c r="AG130" s="482">
        <v>34.847999999999999</v>
      </c>
      <c r="AH130" s="482">
        <v>35.5</v>
      </c>
      <c r="AI130" s="482">
        <v>35.228999999999999</v>
      </c>
      <c r="AJ130" s="482">
        <v>36.006999999999998</v>
      </c>
      <c r="AK130" s="482">
        <v>35.5</v>
      </c>
      <c r="AL130" s="482">
        <v>40.179000000000002</v>
      </c>
      <c r="AM130" s="482">
        <v>43.673939920000002</v>
      </c>
      <c r="AN130" s="482">
        <v>41.503</v>
      </c>
      <c r="AO130" s="482">
        <v>0</v>
      </c>
      <c r="AP130" s="482">
        <v>0</v>
      </c>
      <c r="AQ130" s="482">
        <v>0</v>
      </c>
      <c r="AR130" s="482">
        <v>0</v>
      </c>
    </row>
    <row r="131" spans="1:44">
      <c r="A131" s="23">
        <v>22</v>
      </c>
      <c r="B131" s="231" t="s">
        <v>6740</v>
      </c>
      <c r="C131" s="482">
        <v>0</v>
      </c>
      <c r="D131" s="482">
        <v>0</v>
      </c>
      <c r="E131" s="482">
        <v>0</v>
      </c>
      <c r="F131" s="482">
        <v>0</v>
      </c>
      <c r="G131" s="482">
        <v>0</v>
      </c>
      <c r="H131" s="482">
        <v>0</v>
      </c>
      <c r="I131" s="482">
        <v>0</v>
      </c>
      <c r="J131" s="482">
        <v>0</v>
      </c>
      <c r="K131" s="482">
        <v>0</v>
      </c>
      <c r="L131" s="482">
        <v>0</v>
      </c>
      <c r="M131" s="482">
        <v>0</v>
      </c>
      <c r="N131" s="482">
        <v>0</v>
      </c>
      <c r="O131" s="482">
        <v>0</v>
      </c>
      <c r="P131" s="482">
        <v>0</v>
      </c>
      <c r="Q131" s="482">
        <v>0</v>
      </c>
      <c r="R131" s="482">
        <v>0</v>
      </c>
      <c r="S131" s="482">
        <v>0</v>
      </c>
      <c r="T131" s="482">
        <v>0</v>
      </c>
      <c r="U131" s="482">
        <v>0</v>
      </c>
      <c r="V131" s="482">
        <v>0</v>
      </c>
      <c r="W131" s="482">
        <v>0</v>
      </c>
      <c r="X131" s="482">
        <v>0</v>
      </c>
      <c r="Y131" s="482">
        <v>0</v>
      </c>
      <c r="Z131" s="482">
        <v>0</v>
      </c>
      <c r="AA131" s="482">
        <v>0</v>
      </c>
      <c r="AB131" s="482">
        <v>0</v>
      </c>
      <c r="AC131" s="482">
        <v>0</v>
      </c>
      <c r="AD131" s="482">
        <v>0</v>
      </c>
      <c r="AE131" s="482">
        <v>0</v>
      </c>
      <c r="AF131" s="482">
        <v>0</v>
      </c>
      <c r="AG131" s="482">
        <v>0</v>
      </c>
      <c r="AH131" s="482">
        <v>0</v>
      </c>
      <c r="AI131" s="482">
        <v>0</v>
      </c>
      <c r="AJ131" s="482">
        <v>0</v>
      </c>
      <c r="AK131" s="482">
        <v>0</v>
      </c>
      <c r="AL131" s="482">
        <v>0</v>
      </c>
      <c r="AM131" s="482">
        <v>0</v>
      </c>
      <c r="AN131" s="482">
        <v>0</v>
      </c>
      <c r="AO131" s="482">
        <v>25.606000000000002</v>
      </c>
      <c r="AP131" s="482">
        <v>27.065250490000015</v>
      </c>
      <c r="AQ131" s="482">
        <v>30.152999999999999</v>
      </c>
      <c r="AR131" s="482">
        <v>29.914999999999999</v>
      </c>
    </row>
    <row r="132" spans="1:44">
      <c r="A132" s="23">
        <v>23</v>
      </c>
      <c r="B132" s="231" t="s">
        <v>95</v>
      </c>
      <c r="C132" s="482">
        <v>0.35</v>
      </c>
      <c r="D132" s="482">
        <v>0.41</v>
      </c>
      <c r="E132" s="482">
        <v>0.28000000000000003</v>
      </c>
      <c r="F132" s="482">
        <v>0.3</v>
      </c>
      <c r="G132" s="482">
        <v>0.23</v>
      </c>
      <c r="H132" s="482">
        <v>0.3</v>
      </c>
      <c r="I132" s="482">
        <v>0.31</v>
      </c>
      <c r="J132" s="482">
        <v>0.55000000000000004</v>
      </c>
      <c r="K132" s="482">
        <v>0.4</v>
      </c>
      <c r="L132" s="482">
        <v>0.52</v>
      </c>
      <c r="M132" s="482">
        <v>0.46</v>
      </c>
      <c r="N132" s="482">
        <v>0.68</v>
      </c>
      <c r="O132" s="482">
        <v>0</v>
      </c>
      <c r="P132" s="482">
        <v>0</v>
      </c>
      <c r="Q132" s="482">
        <v>0</v>
      </c>
      <c r="R132" s="482">
        <v>0</v>
      </c>
      <c r="S132" s="482">
        <v>0</v>
      </c>
      <c r="T132" s="482">
        <v>0</v>
      </c>
      <c r="U132" s="482">
        <v>0</v>
      </c>
      <c r="V132" s="482">
        <v>0</v>
      </c>
      <c r="W132" s="482">
        <v>0</v>
      </c>
      <c r="X132" s="482">
        <v>0</v>
      </c>
      <c r="Y132" s="482">
        <v>0</v>
      </c>
      <c r="Z132" s="482">
        <v>0</v>
      </c>
      <c r="AA132" s="482">
        <v>0</v>
      </c>
      <c r="AB132" s="482">
        <v>0</v>
      </c>
      <c r="AC132" s="482">
        <v>0</v>
      </c>
      <c r="AD132" s="482">
        <v>0</v>
      </c>
      <c r="AE132" s="482">
        <v>0</v>
      </c>
      <c r="AF132" s="482">
        <v>0</v>
      </c>
      <c r="AG132" s="482">
        <v>0</v>
      </c>
      <c r="AH132" s="482">
        <v>0</v>
      </c>
      <c r="AI132" s="482">
        <v>0</v>
      </c>
      <c r="AJ132" s="482">
        <v>0</v>
      </c>
      <c r="AK132" s="482">
        <v>0</v>
      </c>
      <c r="AL132" s="482">
        <v>0</v>
      </c>
      <c r="AM132" s="482">
        <v>0</v>
      </c>
      <c r="AN132" s="482">
        <v>0</v>
      </c>
      <c r="AO132" s="482">
        <v>0</v>
      </c>
      <c r="AP132" s="482">
        <v>0</v>
      </c>
      <c r="AQ132" s="482">
        <v>0</v>
      </c>
      <c r="AR132" s="482">
        <v>0</v>
      </c>
    </row>
    <row r="133" spans="1:44">
      <c r="A133" s="23">
        <v>24</v>
      </c>
      <c r="B133" s="231" t="s">
        <v>96</v>
      </c>
      <c r="C133" s="482">
        <v>0</v>
      </c>
      <c r="D133" s="482">
        <v>0</v>
      </c>
      <c r="E133" s="482">
        <v>0</v>
      </c>
      <c r="F133" s="482">
        <v>0</v>
      </c>
      <c r="G133" s="482">
        <v>0</v>
      </c>
      <c r="H133" s="482">
        <v>0</v>
      </c>
      <c r="I133" s="482">
        <v>0</v>
      </c>
      <c r="J133" s="482">
        <v>0</v>
      </c>
      <c r="K133" s="482">
        <v>0</v>
      </c>
      <c r="L133" s="482">
        <v>0</v>
      </c>
      <c r="M133" s="482">
        <v>0</v>
      </c>
      <c r="N133" s="482">
        <v>0.2</v>
      </c>
      <c r="O133" s="482">
        <v>0.3</v>
      </c>
      <c r="P133" s="482">
        <v>0.15</v>
      </c>
      <c r="Q133" s="482">
        <v>0.99</v>
      </c>
      <c r="R133" s="482">
        <v>1.03</v>
      </c>
      <c r="S133" s="482">
        <v>1.32</v>
      </c>
      <c r="T133" s="482">
        <v>1.57</v>
      </c>
      <c r="U133" s="482">
        <v>1.39</v>
      </c>
      <c r="V133" s="482">
        <v>1.87</v>
      </c>
      <c r="W133" s="482">
        <v>1.8</v>
      </c>
      <c r="X133" s="482">
        <v>0</v>
      </c>
      <c r="Y133" s="482">
        <v>0</v>
      </c>
      <c r="Z133" s="482">
        <v>0</v>
      </c>
      <c r="AA133" s="482">
        <v>0</v>
      </c>
      <c r="AB133" s="482">
        <v>0</v>
      </c>
      <c r="AC133" s="482">
        <v>0</v>
      </c>
      <c r="AD133" s="482">
        <v>0</v>
      </c>
      <c r="AE133" s="482">
        <v>0</v>
      </c>
      <c r="AF133" s="482">
        <v>0</v>
      </c>
      <c r="AG133" s="482">
        <v>0</v>
      </c>
      <c r="AH133" s="482">
        <v>0</v>
      </c>
      <c r="AI133" s="482">
        <v>0</v>
      </c>
      <c r="AJ133" s="482">
        <v>0</v>
      </c>
      <c r="AK133" s="482">
        <v>0</v>
      </c>
      <c r="AL133" s="482">
        <v>0</v>
      </c>
      <c r="AM133" s="482">
        <v>0</v>
      </c>
      <c r="AN133" s="482">
        <v>0</v>
      </c>
      <c r="AO133" s="482">
        <v>0</v>
      </c>
      <c r="AP133" s="482">
        <v>0</v>
      </c>
      <c r="AQ133" s="482">
        <v>0</v>
      </c>
      <c r="AR133" s="482">
        <v>0</v>
      </c>
    </row>
    <row r="134" spans="1:44" s="441" customFormat="1">
      <c r="A134" s="23">
        <v>25</v>
      </c>
      <c r="B134" s="231" t="s">
        <v>1317</v>
      </c>
      <c r="C134" s="482">
        <v>0</v>
      </c>
      <c r="D134" s="482">
        <v>0</v>
      </c>
      <c r="E134" s="482">
        <v>0</v>
      </c>
      <c r="F134" s="482">
        <v>0</v>
      </c>
      <c r="G134" s="482">
        <v>0</v>
      </c>
      <c r="H134" s="482">
        <v>0</v>
      </c>
      <c r="I134" s="482">
        <v>0</v>
      </c>
      <c r="J134" s="482">
        <v>0</v>
      </c>
      <c r="K134" s="482">
        <v>0</v>
      </c>
      <c r="L134" s="482">
        <v>1.28</v>
      </c>
      <c r="M134" s="482">
        <v>1.4</v>
      </c>
      <c r="N134" s="482">
        <v>1.37</v>
      </c>
      <c r="O134" s="482">
        <v>1.48</v>
      </c>
      <c r="P134" s="482">
        <v>1.28</v>
      </c>
      <c r="Q134" s="482">
        <v>3.4</v>
      </c>
      <c r="R134" s="482">
        <v>4.4800000000000004</v>
      </c>
      <c r="S134" s="482">
        <v>4.8899999999999997</v>
      </c>
      <c r="T134" s="482">
        <v>5.46</v>
      </c>
      <c r="U134" s="482">
        <v>5.99</v>
      </c>
      <c r="V134" s="482">
        <v>6.17</v>
      </c>
      <c r="W134" s="482">
        <v>6.04</v>
      </c>
      <c r="X134" s="482">
        <v>5.99</v>
      </c>
      <c r="Y134" s="482">
        <v>6.17</v>
      </c>
      <c r="Z134" s="482">
        <v>4.28</v>
      </c>
      <c r="AA134" s="482">
        <v>5.3</v>
      </c>
      <c r="AB134" s="482">
        <v>5.5</v>
      </c>
      <c r="AC134" s="482">
        <v>5.47</v>
      </c>
      <c r="AD134" s="482">
        <v>5.47</v>
      </c>
      <c r="AE134" s="482">
        <v>5.0999999999999996</v>
      </c>
      <c r="AF134" s="482">
        <v>4.8230000000000004</v>
      </c>
      <c r="AG134" s="482">
        <v>4.4939999999999998</v>
      </c>
      <c r="AH134" s="482">
        <v>4.1360000000000001</v>
      </c>
      <c r="AI134" s="482">
        <v>3.823</v>
      </c>
      <c r="AJ134" s="482">
        <v>3.915</v>
      </c>
      <c r="AK134" s="482">
        <v>4.3419999999999996</v>
      </c>
      <c r="AL134" s="482">
        <v>19.559999999999999</v>
      </c>
      <c r="AM134" s="482">
        <v>22.678872089999999</v>
      </c>
      <c r="AN134" s="482">
        <v>24.332999999999998</v>
      </c>
      <c r="AO134" s="482">
        <v>25.545999999999999</v>
      </c>
      <c r="AP134" s="482">
        <v>23.674017550000002</v>
      </c>
      <c r="AQ134" s="482">
        <v>23.053999999999998</v>
      </c>
      <c r="AR134" s="482">
        <v>23.8</v>
      </c>
    </row>
    <row r="135" spans="1:44" s="441" customFormat="1">
      <c r="A135" s="23">
        <v>26</v>
      </c>
      <c r="B135" s="231" t="s">
        <v>97</v>
      </c>
      <c r="C135" s="482">
        <v>0.39</v>
      </c>
      <c r="D135" s="482">
        <v>0.39</v>
      </c>
      <c r="E135" s="482">
        <v>0.38</v>
      </c>
      <c r="F135" s="482">
        <v>0.41</v>
      </c>
      <c r="G135" s="482">
        <v>0.47</v>
      </c>
      <c r="H135" s="482">
        <v>0.55000000000000004</v>
      </c>
      <c r="I135" s="482">
        <v>0.67</v>
      </c>
      <c r="J135" s="482">
        <v>0.66</v>
      </c>
      <c r="K135" s="482">
        <v>0.69</v>
      </c>
      <c r="L135" s="482">
        <v>0.64</v>
      </c>
      <c r="M135" s="482">
        <v>0.94</v>
      </c>
      <c r="N135" s="482">
        <v>0.77</v>
      </c>
      <c r="O135" s="482">
        <v>0.59</v>
      </c>
      <c r="P135" s="482">
        <v>0.59</v>
      </c>
      <c r="Q135" s="482">
        <v>0.92</v>
      </c>
      <c r="R135" s="482">
        <v>0.64</v>
      </c>
      <c r="S135" s="482">
        <v>0.33</v>
      </c>
      <c r="T135" s="482">
        <v>0.49</v>
      </c>
      <c r="U135" s="482">
        <v>0.56999999999999995</v>
      </c>
      <c r="V135" s="482">
        <v>0.83</v>
      </c>
      <c r="W135" s="482">
        <v>0.63</v>
      </c>
      <c r="X135" s="482">
        <v>0.76</v>
      </c>
      <c r="Y135" s="482">
        <v>0.68</v>
      </c>
      <c r="Z135" s="482">
        <v>0.63</v>
      </c>
      <c r="AA135" s="482">
        <v>0</v>
      </c>
      <c r="AB135" s="482">
        <v>0</v>
      </c>
      <c r="AC135" s="482">
        <v>0</v>
      </c>
      <c r="AD135" s="482">
        <v>0</v>
      </c>
      <c r="AE135" s="482">
        <v>0</v>
      </c>
      <c r="AF135" s="482">
        <v>0</v>
      </c>
      <c r="AG135" s="482">
        <v>0</v>
      </c>
      <c r="AH135" s="482">
        <v>0</v>
      </c>
      <c r="AI135" s="482">
        <v>0</v>
      </c>
      <c r="AJ135" s="482">
        <v>0</v>
      </c>
      <c r="AK135" s="482">
        <v>0</v>
      </c>
      <c r="AL135" s="482">
        <v>0</v>
      </c>
      <c r="AM135" s="482">
        <v>0</v>
      </c>
      <c r="AN135" s="482">
        <v>0</v>
      </c>
      <c r="AO135" s="482">
        <v>0</v>
      </c>
      <c r="AP135" s="482">
        <v>0</v>
      </c>
      <c r="AQ135" s="482">
        <v>0</v>
      </c>
      <c r="AR135" s="482">
        <v>0</v>
      </c>
    </row>
    <row r="136" spans="1:44" s="121" customFormat="1">
      <c r="A136" s="23">
        <v>27</v>
      </c>
      <c r="B136" s="231" t="s">
        <v>4596</v>
      </c>
      <c r="C136" s="482">
        <v>0</v>
      </c>
      <c r="D136" s="482">
        <v>0.26</v>
      </c>
      <c r="E136" s="482">
        <v>0.26</v>
      </c>
      <c r="F136" s="482">
        <v>0.28000000000000003</v>
      </c>
      <c r="G136" s="482">
        <v>0.37</v>
      </c>
      <c r="H136" s="482">
        <v>0.38</v>
      </c>
      <c r="I136" s="482">
        <v>0.49</v>
      </c>
      <c r="J136" s="482">
        <v>0.52</v>
      </c>
      <c r="K136" s="482">
        <v>0.67</v>
      </c>
      <c r="L136" s="482">
        <v>0.82</v>
      </c>
      <c r="M136" s="482">
        <v>0.94</v>
      </c>
      <c r="N136" s="482">
        <v>1.28</v>
      </c>
      <c r="O136" s="482">
        <v>1.25</v>
      </c>
      <c r="P136" s="482">
        <v>0.96</v>
      </c>
      <c r="Q136" s="482">
        <v>1.6</v>
      </c>
      <c r="R136" s="482">
        <v>1.7</v>
      </c>
      <c r="S136" s="482">
        <v>2.08</v>
      </c>
      <c r="T136" s="482">
        <v>1.91</v>
      </c>
      <c r="U136" s="482">
        <v>2.62</v>
      </c>
      <c r="V136" s="482">
        <v>2.37</v>
      </c>
      <c r="W136" s="482">
        <v>4.5999999999999996</v>
      </c>
      <c r="X136" s="482">
        <v>5.63</v>
      </c>
      <c r="Y136" s="482">
        <v>5.52</v>
      </c>
      <c r="Z136" s="482">
        <v>7.35</v>
      </c>
      <c r="AA136" s="482">
        <v>7.8</v>
      </c>
      <c r="AB136" s="482">
        <v>7.7</v>
      </c>
      <c r="AC136" s="482">
        <v>7.91</v>
      </c>
      <c r="AD136" s="482">
        <v>7.91</v>
      </c>
      <c r="AE136" s="482">
        <v>13.2</v>
      </c>
      <c r="AF136" s="482">
        <v>9.8789999999999996</v>
      </c>
      <c r="AG136" s="482">
        <v>12.537000000000001</v>
      </c>
      <c r="AH136" s="482">
        <v>12.11</v>
      </c>
      <c r="AI136" s="482">
        <v>11.207000000000001</v>
      </c>
      <c r="AJ136" s="482">
        <v>11.162000000000001</v>
      </c>
      <c r="AK136" s="482">
        <v>11.74</v>
      </c>
      <c r="AL136" s="482">
        <v>12.709</v>
      </c>
      <c r="AM136" s="482">
        <v>11.844677079999999</v>
      </c>
      <c r="AN136" s="482">
        <v>11.727</v>
      </c>
      <c r="AO136" s="482">
        <v>13.332000000000001</v>
      </c>
      <c r="AP136" s="482">
        <v>14.058477999999999</v>
      </c>
      <c r="AQ136" s="482">
        <v>12.635999999999999</v>
      </c>
      <c r="AR136" s="482">
        <v>12.285</v>
      </c>
    </row>
    <row r="137" spans="1:44" s="121" customFormat="1">
      <c r="A137" s="153"/>
      <c r="B137" s="231"/>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row>
    <row r="138" spans="1:44">
      <c r="A138" s="153"/>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row>
    <row r="139" spans="1:44" ht="38.25">
      <c r="A139" s="88" t="s">
        <v>6785</v>
      </c>
      <c r="B139" s="134" t="s">
        <v>98</v>
      </c>
      <c r="C139" s="3" t="s">
        <v>64</v>
      </c>
      <c r="D139" s="3" t="s">
        <v>65</v>
      </c>
      <c r="E139" s="3" t="s">
        <v>66</v>
      </c>
      <c r="F139" s="3" t="s">
        <v>67</v>
      </c>
      <c r="G139" s="3" t="s">
        <v>68</v>
      </c>
      <c r="H139" s="3" t="s">
        <v>69</v>
      </c>
      <c r="I139" s="3" t="s">
        <v>70</v>
      </c>
      <c r="J139" s="3" t="s">
        <v>71</v>
      </c>
      <c r="K139" s="3" t="s">
        <v>72</v>
      </c>
      <c r="L139" s="3" t="s">
        <v>73</v>
      </c>
      <c r="M139" s="3" t="s">
        <v>1</v>
      </c>
      <c r="N139" s="3" t="s">
        <v>2</v>
      </c>
      <c r="O139" s="3" t="s">
        <v>3</v>
      </c>
      <c r="P139" s="3" t="s">
        <v>4</v>
      </c>
      <c r="Q139" s="3" t="s">
        <v>5</v>
      </c>
      <c r="R139" s="3" t="s">
        <v>6</v>
      </c>
      <c r="S139" s="3" t="s">
        <v>7</v>
      </c>
      <c r="T139" s="3" t="s">
        <v>8</v>
      </c>
      <c r="U139" s="3" t="s">
        <v>9</v>
      </c>
      <c r="V139" s="3" t="s">
        <v>10</v>
      </c>
      <c r="W139" s="3" t="s">
        <v>11</v>
      </c>
      <c r="X139" s="3" t="s">
        <v>12</v>
      </c>
      <c r="Y139" s="3" t="s">
        <v>13</v>
      </c>
      <c r="Z139" s="3" t="s">
        <v>14</v>
      </c>
      <c r="AA139" s="3" t="s">
        <v>15</v>
      </c>
      <c r="AB139" s="3" t="s">
        <v>16</v>
      </c>
      <c r="AC139" s="3" t="s">
        <v>17</v>
      </c>
      <c r="AD139" s="3" t="s">
        <v>18</v>
      </c>
      <c r="AE139" s="3" t="s">
        <v>19</v>
      </c>
      <c r="AF139" s="3" t="s">
        <v>20</v>
      </c>
      <c r="AG139" s="3" t="s">
        <v>21</v>
      </c>
      <c r="AH139" s="3" t="s">
        <v>22</v>
      </c>
      <c r="AI139" s="3" t="s">
        <v>23</v>
      </c>
      <c r="AJ139" s="3" t="s">
        <v>24</v>
      </c>
      <c r="AK139" s="3" t="s">
        <v>25</v>
      </c>
      <c r="AL139" s="3" t="s">
        <v>26</v>
      </c>
      <c r="AM139" s="3" t="s">
        <v>27</v>
      </c>
      <c r="AN139" s="3" t="s">
        <v>62</v>
      </c>
      <c r="AO139" s="3" t="s">
        <v>63</v>
      </c>
      <c r="AP139" s="3" t="s">
        <v>938</v>
      </c>
      <c r="AQ139" s="3" t="s">
        <v>3968</v>
      </c>
      <c r="AR139" s="474" t="s">
        <v>3969</v>
      </c>
    </row>
    <row r="140" spans="1:44">
      <c r="A140" s="89">
        <v>8</v>
      </c>
      <c r="B140" s="11" t="str">
        <f>IF(VLOOKUP(A140,$A$147:$B$163,2,FALSE)=0,"No selection",VLOOKUP(A140,$A$147:$B$163,2,FALSE))</f>
        <v>Fisheries Research and Development Corporation</v>
      </c>
      <c r="C140" s="477">
        <f>IF(VLOOKUP($A140,$A$147:$AR$163,2,FALSE)=0,NA(),ROUND((VLOOKUP($A140,$A$147:$AR$163,C$7,FALSE)/C$4),2))</f>
        <v>0.7</v>
      </c>
      <c r="D140" s="477">
        <f t="shared" ref="D140:AR144" si="14">IF(VLOOKUP($A140,$A$147:$AR$163,2,FALSE)=0,NA(),ROUND((VLOOKUP($A140,$A$147:$AR$163,D$7,FALSE)/D$4),2))</f>
        <v>0.9</v>
      </c>
      <c r="E140" s="477">
        <f t="shared" si="14"/>
        <v>1.3</v>
      </c>
      <c r="F140" s="477">
        <f t="shared" si="14"/>
        <v>1.5</v>
      </c>
      <c r="G140" s="477">
        <f t="shared" si="14"/>
        <v>2.5</v>
      </c>
      <c r="H140" s="477">
        <f t="shared" si="14"/>
        <v>3.1</v>
      </c>
      <c r="I140" s="477">
        <f t="shared" si="14"/>
        <v>4.3</v>
      </c>
      <c r="J140" s="477">
        <f t="shared" si="14"/>
        <v>5</v>
      </c>
      <c r="K140" s="477">
        <f t="shared" si="14"/>
        <v>6.2</v>
      </c>
      <c r="L140" s="477">
        <f t="shared" si="14"/>
        <v>6.2</v>
      </c>
      <c r="M140" s="477">
        <f t="shared" si="14"/>
        <v>5.4</v>
      </c>
      <c r="N140" s="477">
        <f t="shared" si="14"/>
        <v>8.1</v>
      </c>
      <c r="O140" s="477">
        <f t="shared" si="14"/>
        <v>8.4</v>
      </c>
      <c r="P140" s="477">
        <f t="shared" si="14"/>
        <v>6.6</v>
      </c>
      <c r="Q140" s="477">
        <f t="shared" si="14"/>
        <v>7.5</v>
      </c>
      <c r="R140" s="477">
        <f t="shared" si="14"/>
        <v>8.5</v>
      </c>
      <c r="S140" s="477">
        <f t="shared" si="14"/>
        <v>9.1999999999999993</v>
      </c>
      <c r="T140" s="477">
        <f t="shared" si="14"/>
        <v>10.4</v>
      </c>
      <c r="U140" s="477">
        <f t="shared" si="14"/>
        <v>11.3</v>
      </c>
      <c r="V140" s="477">
        <f t="shared" si="14"/>
        <v>11.2</v>
      </c>
      <c r="W140" s="477">
        <f t="shared" si="14"/>
        <v>12.1</v>
      </c>
      <c r="X140" s="477">
        <f t="shared" si="14"/>
        <v>13.1</v>
      </c>
      <c r="Y140" s="477">
        <f t="shared" si="14"/>
        <v>12.8</v>
      </c>
      <c r="Z140" s="477">
        <f t="shared" si="14"/>
        <v>15.8</v>
      </c>
      <c r="AA140" s="477">
        <f t="shared" si="14"/>
        <v>25.5</v>
      </c>
      <c r="AB140" s="477">
        <f t="shared" si="14"/>
        <v>27.9</v>
      </c>
      <c r="AC140" s="477">
        <f t="shared" si="14"/>
        <v>31.7</v>
      </c>
      <c r="AD140" s="477">
        <f t="shared" si="14"/>
        <v>32.799999999999997</v>
      </c>
      <c r="AE140" s="477">
        <f t="shared" si="14"/>
        <v>28</v>
      </c>
      <c r="AF140" s="477">
        <f t="shared" si="14"/>
        <v>14.9</v>
      </c>
      <c r="AG140" s="477">
        <f t="shared" si="14"/>
        <v>21.35</v>
      </c>
      <c r="AH140" s="477">
        <f t="shared" si="14"/>
        <v>16.34</v>
      </c>
      <c r="AI140" s="477">
        <f t="shared" si="14"/>
        <v>16.53</v>
      </c>
      <c r="AJ140" s="477">
        <f t="shared" si="14"/>
        <v>17.489999999999998</v>
      </c>
      <c r="AK140" s="477">
        <f t="shared" si="14"/>
        <v>17.04</v>
      </c>
      <c r="AL140" s="477">
        <f t="shared" si="14"/>
        <v>18.12</v>
      </c>
      <c r="AM140" s="477">
        <f t="shared" si="14"/>
        <v>18.71</v>
      </c>
      <c r="AN140" s="477">
        <f t="shared" si="14"/>
        <v>19.78</v>
      </c>
      <c r="AO140" s="477">
        <f t="shared" si="14"/>
        <v>22.02</v>
      </c>
      <c r="AP140" s="477">
        <f t="shared" si="14"/>
        <v>22.71</v>
      </c>
      <c r="AQ140" s="477">
        <f t="shared" si="14"/>
        <v>22.51</v>
      </c>
      <c r="AR140" s="477">
        <f t="shared" si="14"/>
        <v>23.41</v>
      </c>
    </row>
    <row r="141" spans="1:44">
      <c r="A141" s="89">
        <v>10</v>
      </c>
      <c r="B141" s="121" t="str">
        <f>IF(VLOOKUP(A141,$A$147:$B$163,2,FALSE)=0,"No selection",VLOOKUP(A141,$A$147:$B$163,2,FALSE))</f>
        <v>Grains Research and Development Corporation</v>
      </c>
      <c r="C141" s="477">
        <f>IF(VLOOKUP($A141,$A$147:$AR$163,2,FALSE)=0,NA(),ROUND((VLOOKUP($A141,$A$147:$AR$163,C$7,FALSE)/C$4),2))</f>
        <v>0</v>
      </c>
      <c r="D141" s="477">
        <f t="shared" si="14"/>
        <v>6</v>
      </c>
      <c r="E141" s="477">
        <f t="shared" si="14"/>
        <v>5.8</v>
      </c>
      <c r="F141" s="477">
        <f t="shared" si="14"/>
        <v>7.5</v>
      </c>
      <c r="G141" s="477">
        <f t="shared" si="14"/>
        <v>6.8</v>
      </c>
      <c r="H141" s="477">
        <f t="shared" si="14"/>
        <v>10.9</v>
      </c>
      <c r="I141" s="477">
        <f t="shared" si="14"/>
        <v>14.1</v>
      </c>
      <c r="J141" s="477">
        <f t="shared" si="14"/>
        <v>15.2</v>
      </c>
      <c r="K141" s="477">
        <f t="shared" si="14"/>
        <v>17.899999999999999</v>
      </c>
      <c r="L141" s="477">
        <f t="shared" si="14"/>
        <v>11.2</v>
      </c>
      <c r="M141" s="477">
        <f t="shared" si="14"/>
        <v>11.1</v>
      </c>
      <c r="N141" s="477">
        <f t="shared" si="14"/>
        <v>13.3</v>
      </c>
      <c r="O141" s="477">
        <f t="shared" si="14"/>
        <v>14.4</v>
      </c>
      <c r="P141" s="477">
        <f t="shared" si="14"/>
        <v>14.8</v>
      </c>
      <c r="Q141" s="477">
        <f t="shared" si="14"/>
        <v>15.7</v>
      </c>
      <c r="R141" s="477">
        <f t="shared" si="14"/>
        <v>21.2</v>
      </c>
      <c r="S141" s="477">
        <f t="shared" si="14"/>
        <v>23.3</v>
      </c>
      <c r="T141" s="477">
        <f t="shared" si="14"/>
        <v>21.3</v>
      </c>
      <c r="U141" s="477">
        <f t="shared" si="14"/>
        <v>29.1</v>
      </c>
      <c r="V141" s="477">
        <f t="shared" si="14"/>
        <v>33.799999999999997</v>
      </c>
      <c r="W141" s="477">
        <f t="shared" si="14"/>
        <v>33.6</v>
      </c>
      <c r="X141" s="477">
        <f t="shared" si="14"/>
        <v>31.9</v>
      </c>
      <c r="Y141" s="477">
        <f t="shared" si="14"/>
        <v>34</v>
      </c>
      <c r="Z141" s="477">
        <f t="shared" si="14"/>
        <v>40.799999999999997</v>
      </c>
      <c r="AA141" s="477">
        <f t="shared" si="14"/>
        <v>39.200000000000003</v>
      </c>
      <c r="AB141" s="477">
        <f t="shared" si="14"/>
        <v>39.200000000000003</v>
      </c>
      <c r="AC141" s="477">
        <f t="shared" si="14"/>
        <v>35.1</v>
      </c>
      <c r="AD141" s="477">
        <f t="shared" si="14"/>
        <v>35.1</v>
      </c>
      <c r="AE141" s="477">
        <f t="shared" si="14"/>
        <v>35.799999999999997</v>
      </c>
      <c r="AF141" s="477">
        <f t="shared" si="14"/>
        <v>37.5</v>
      </c>
      <c r="AG141" s="477">
        <f t="shared" si="14"/>
        <v>42.22</v>
      </c>
      <c r="AH141" s="477">
        <f t="shared" si="14"/>
        <v>50.07</v>
      </c>
      <c r="AI141" s="477">
        <f t="shared" si="14"/>
        <v>53.4</v>
      </c>
      <c r="AJ141" s="477">
        <f t="shared" si="14"/>
        <v>57.57</v>
      </c>
      <c r="AK141" s="477">
        <f t="shared" si="14"/>
        <v>62.85</v>
      </c>
      <c r="AL141" s="477">
        <f t="shared" si="14"/>
        <v>68.739999999999995</v>
      </c>
      <c r="AM141" s="477">
        <f t="shared" si="14"/>
        <v>67.849999999999994</v>
      </c>
      <c r="AN141" s="477">
        <f t="shared" si="14"/>
        <v>70.23</v>
      </c>
      <c r="AO141" s="477">
        <f t="shared" si="14"/>
        <v>73.290000000000006</v>
      </c>
      <c r="AP141" s="477">
        <f t="shared" si="14"/>
        <v>71.260000000000005</v>
      </c>
      <c r="AQ141" s="477">
        <f t="shared" si="14"/>
        <v>61.46</v>
      </c>
      <c r="AR141" s="477">
        <f t="shared" si="14"/>
        <v>70.099999999999994</v>
      </c>
    </row>
    <row r="142" spans="1:44">
      <c r="A142" s="89">
        <v>11</v>
      </c>
      <c r="B142" s="121" t="str">
        <f>IF(VLOOKUP(A142,$A$147:$B$163,2,FALSE)=0,"No selection",VLOOKUP(A142,$A$147:$B$163,2,FALSE))</f>
        <v>Horticulture Innovation Australia Limited</v>
      </c>
      <c r="C142" s="477">
        <f>IF(VLOOKUP($A142,$A$147:$AR$163,2,FALSE)=0,NA(),ROUND((VLOOKUP($A142,$A$147:$AR$163,C$7,FALSE)/C$4),2))</f>
        <v>0</v>
      </c>
      <c r="D142" s="477">
        <f t="shared" si="14"/>
        <v>0</v>
      </c>
      <c r="E142" s="477">
        <f t="shared" si="14"/>
        <v>0</v>
      </c>
      <c r="F142" s="477">
        <f t="shared" si="14"/>
        <v>0</v>
      </c>
      <c r="G142" s="477">
        <f t="shared" si="14"/>
        <v>0</v>
      </c>
      <c r="H142" s="477">
        <f t="shared" si="14"/>
        <v>0</v>
      </c>
      <c r="I142" s="477">
        <f t="shared" si="14"/>
        <v>0</v>
      </c>
      <c r="J142" s="477">
        <f t="shared" si="14"/>
        <v>0</v>
      </c>
      <c r="K142" s="477">
        <f t="shared" si="14"/>
        <v>0</v>
      </c>
      <c r="L142" s="477">
        <f t="shared" si="14"/>
        <v>0</v>
      </c>
      <c r="M142" s="477">
        <f t="shared" si="14"/>
        <v>0.6</v>
      </c>
      <c r="N142" s="477">
        <f t="shared" si="14"/>
        <v>1.2</v>
      </c>
      <c r="O142" s="477">
        <f t="shared" si="14"/>
        <v>3.1</v>
      </c>
      <c r="P142" s="477">
        <f t="shared" si="14"/>
        <v>4.4000000000000004</v>
      </c>
      <c r="Q142" s="477">
        <f t="shared" si="14"/>
        <v>8.3000000000000007</v>
      </c>
      <c r="R142" s="477">
        <f t="shared" si="14"/>
        <v>9.6</v>
      </c>
      <c r="S142" s="477">
        <f t="shared" si="14"/>
        <v>10.7</v>
      </c>
      <c r="T142" s="477">
        <f t="shared" si="14"/>
        <v>11.4</v>
      </c>
      <c r="U142" s="477">
        <f t="shared" si="14"/>
        <v>12</v>
      </c>
      <c r="V142" s="477">
        <f t="shared" si="14"/>
        <v>11.4</v>
      </c>
      <c r="W142" s="477">
        <f t="shared" si="14"/>
        <v>15.3</v>
      </c>
      <c r="X142" s="477">
        <f t="shared" si="14"/>
        <v>15.8</v>
      </c>
      <c r="Y142" s="477">
        <f t="shared" si="14"/>
        <v>15.8</v>
      </c>
      <c r="Z142" s="477">
        <f t="shared" si="14"/>
        <v>29.5</v>
      </c>
      <c r="AA142" s="477">
        <f t="shared" si="14"/>
        <v>30.2</v>
      </c>
      <c r="AB142" s="477">
        <f t="shared" si="14"/>
        <v>30</v>
      </c>
      <c r="AC142" s="477">
        <f t="shared" si="14"/>
        <v>30</v>
      </c>
      <c r="AD142" s="477">
        <f t="shared" si="14"/>
        <v>32.9</v>
      </c>
      <c r="AE142" s="477">
        <f t="shared" si="14"/>
        <v>34</v>
      </c>
      <c r="AF142" s="477">
        <f t="shared" si="14"/>
        <v>36.200000000000003</v>
      </c>
      <c r="AG142" s="477">
        <f t="shared" si="14"/>
        <v>32.35</v>
      </c>
      <c r="AH142" s="477">
        <f t="shared" si="14"/>
        <v>40.19</v>
      </c>
      <c r="AI142" s="477">
        <f t="shared" si="14"/>
        <v>39.229999999999997</v>
      </c>
      <c r="AJ142" s="477">
        <f t="shared" si="14"/>
        <v>42</v>
      </c>
      <c r="AK142" s="477">
        <f t="shared" si="14"/>
        <v>41.89</v>
      </c>
      <c r="AL142" s="477">
        <f t="shared" si="14"/>
        <v>41.26</v>
      </c>
      <c r="AM142" s="477">
        <f t="shared" si="14"/>
        <v>41.02</v>
      </c>
      <c r="AN142" s="477">
        <f t="shared" si="14"/>
        <v>44.07</v>
      </c>
      <c r="AO142" s="477">
        <f t="shared" si="14"/>
        <v>45.53</v>
      </c>
      <c r="AP142" s="477">
        <f t="shared" si="14"/>
        <v>51.29</v>
      </c>
      <c r="AQ142" s="477">
        <f t="shared" si="14"/>
        <v>52.18</v>
      </c>
      <c r="AR142" s="477">
        <f t="shared" si="14"/>
        <v>53.68</v>
      </c>
    </row>
    <row r="143" spans="1:44">
      <c r="A143" s="89">
        <v>1</v>
      </c>
      <c r="B143" s="121" t="str">
        <f>IF(VLOOKUP(A143,$A$147:$B$163,2,FALSE)=0,"No selection",VLOOKUP(A143,$A$147:$B$163,2,FALSE))</f>
        <v>No selection</v>
      </c>
      <c r="C143" s="477" t="e">
        <f>IF(VLOOKUP($A143,$A$147:$AR$163,2,FALSE)=0,NA(),ROUND((VLOOKUP($A143,$A$147:$AR$163,C$7,FALSE)/C$4),2))</f>
        <v>#N/A</v>
      </c>
      <c r="D143" s="477" t="e">
        <f t="shared" si="14"/>
        <v>#N/A</v>
      </c>
      <c r="E143" s="477" t="e">
        <f t="shared" si="14"/>
        <v>#N/A</v>
      </c>
      <c r="F143" s="477" t="e">
        <f t="shared" si="14"/>
        <v>#N/A</v>
      </c>
      <c r="G143" s="477" t="e">
        <f t="shared" si="14"/>
        <v>#N/A</v>
      </c>
      <c r="H143" s="477" t="e">
        <f t="shared" si="14"/>
        <v>#N/A</v>
      </c>
      <c r="I143" s="477" t="e">
        <f t="shared" si="14"/>
        <v>#N/A</v>
      </c>
      <c r="J143" s="477" t="e">
        <f t="shared" si="14"/>
        <v>#N/A</v>
      </c>
      <c r="K143" s="477" t="e">
        <f t="shared" si="14"/>
        <v>#N/A</v>
      </c>
      <c r="L143" s="477" t="e">
        <f t="shared" si="14"/>
        <v>#N/A</v>
      </c>
      <c r="M143" s="477" t="e">
        <f t="shared" si="14"/>
        <v>#N/A</v>
      </c>
      <c r="N143" s="477" t="e">
        <f t="shared" si="14"/>
        <v>#N/A</v>
      </c>
      <c r="O143" s="477" t="e">
        <f t="shared" si="14"/>
        <v>#N/A</v>
      </c>
      <c r="P143" s="477" t="e">
        <f t="shared" si="14"/>
        <v>#N/A</v>
      </c>
      <c r="Q143" s="477" t="e">
        <f t="shared" si="14"/>
        <v>#N/A</v>
      </c>
      <c r="R143" s="477" t="e">
        <f t="shared" si="14"/>
        <v>#N/A</v>
      </c>
      <c r="S143" s="477" t="e">
        <f t="shared" si="14"/>
        <v>#N/A</v>
      </c>
      <c r="T143" s="477" t="e">
        <f t="shared" si="14"/>
        <v>#N/A</v>
      </c>
      <c r="U143" s="477" t="e">
        <f t="shared" si="14"/>
        <v>#N/A</v>
      </c>
      <c r="V143" s="477" t="e">
        <f t="shared" si="14"/>
        <v>#N/A</v>
      </c>
      <c r="W143" s="477" t="e">
        <f t="shared" si="14"/>
        <v>#N/A</v>
      </c>
      <c r="X143" s="477" t="e">
        <f t="shared" si="14"/>
        <v>#N/A</v>
      </c>
      <c r="Y143" s="477" t="e">
        <f t="shared" si="14"/>
        <v>#N/A</v>
      </c>
      <c r="Z143" s="477" t="e">
        <f t="shared" si="14"/>
        <v>#N/A</v>
      </c>
      <c r="AA143" s="477" t="e">
        <f t="shared" si="14"/>
        <v>#N/A</v>
      </c>
      <c r="AB143" s="477" t="e">
        <f t="shared" si="14"/>
        <v>#N/A</v>
      </c>
      <c r="AC143" s="477" t="e">
        <f t="shared" si="14"/>
        <v>#N/A</v>
      </c>
      <c r="AD143" s="477" t="e">
        <f t="shared" si="14"/>
        <v>#N/A</v>
      </c>
      <c r="AE143" s="477" t="e">
        <f t="shared" si="14"/>
        <v>#N/A</v>
      </c>
      <c r="AF143" s="477" t="e">
        <f t="shared" si="14"/>
        <v>#N/A</v>
      </c>
      <c r="AG143" s="477" t="e">
        <f t="shared" si="14"/>
        <v>#N/A</v>
      </c>
      <c r="AH143" s="477" t="e">
        <f t="shared" si="14"/>
        <v>#N/A</v>
      </c>
      <c r="AI143" s="477" t="e">
        <f t="shared" si="14"/>
        <v>#N/A</v>
      </c>
      <c r="AJ143" s="477" t="e">
        <f t="shared" si="14"/>
        <v>#N/A</v>
      </c>
      <c r="AK143" s="477" t="e">
        <f t="shared" si="14"/>
        <v>#N/A</v>
      </c>
      <c r="AL143" s="477" t="e">
        <f t="shared" si="14"/>
        <v>#N/A</v>
      </c>
      <c r="AM143" s="477" t="e">
        <f t="shared" si="14"/>
        <v>#N/A</v>
      </c>
      <c r="AN143" s="477" t="e">
        <f t="shared" si="14"/>
        <v>#N/A</v>
      </c>
      <c r="AO143" s="477" t="e">
        <f t="shared" si="14"/>
        <v>#N/A</v>
      </c>
      <c r="AP143" s="477" t="e">
        <f t="shared" si="14"/>
        <v>#N/A</v>
      </c>
      <c r="AQ143" s="477" t="e">
        <f t="shared" si="14"/>
        <v>#N/A</v>
      </c>
      <c r="AR143" s="477" t="e">
        <f t="shared" si="14"/>
        <v>#N/A</v>
      </c>
    </row>
    <row r="144" spans="1:44">
      <c r="A144" s="89">
        <v>1</v>
      </c>
      <c r="B144" s="121" t="str">
        <f>IF(VLOOKUP(A144,$A$147:$B$163,2,FALSE)=0,"No selection",VLOOKUP(A144,$A$147:$B$163,2,FALSE))</f>
        <v>No selection</v>
      </c>
      <c r="C144" s="477" t="e">
        <f>IF(VLOOKUP($A144,$A$147:$AR$163,2,FALSE)=0,NA(),ROUND((VLOOKUP($A144,$A$147:$AR$163,C$7,FALSE)/C$4),2))</f>
        <v>#N/A</v>
      </c>
      <c r="D144" s="477" t="e">
        <f t="shared" si="14"/>
        <v>#N/A</v>
      </c>
      <c r="E144" s="477" t="e">
        <f t="shared" si="14"/>
        <v>#N/A</v>
      </c>
      <c r="F144" s="477" t="e">
        <f t="shared" si="14"/>
        <v>#N/A</v>
      </c>
      <c r="G144" s="477" t="e">
        <f t="shared" si="14"/>
        <v>#N/A</v>
      </c>
      <c r="H144" s="477" t="e">
        <f t="shared" si="14"/>
        <v>#N/A</v>
      </c>
      <c r="I144" s="477" t="e">
        <f t="shared" si="14"/>
        <v>#N/A</v>
      </c>
      <c r="J144" s="477" t="e">
        <f t="shared" si="14"/>
        <v>#N/A</v>
      </c>
      <c r="K144" s="477" t="e">
        <f t="shared" si="14"/>
        <v>#N/A</v>
      </c>
      <c r="L144" s="477" t="e">
        <f t="shared" si="14"/>
        <v>#N/A</v>
      </c>
      <c r="M144" s="477" t="e">
        <f t="shared" si="14"/>
        <v>#N/A</v>
      </c>
      <c r="N144" s="477" t="e">
        <f t="shared" si="14"/>
        <v>#N/A</v>
      </c>
      <c r="O144" s="477" t="e">
        <f t="shared" si="14"/>
        <v>#N/A</v>
      </c>
      <c r="P144" s="477" t="e">
        <f t="shared" si="14"/>
        <v>#N/A</v>
      </c>
      <c r="Q144" s="477" t="e">
        <f t="shared" si="14"/>
        <v>#N/A</v>
      </c>
      <c r="R144" s="477" t="e">
        <f t="shared" si="14"/>
        <v>#N/A</v>
      </c>
      <c r="S144" s="477" t="e">
        <f t="shared" si="14"/>
        <v>#N/A</v>
      </c>
      <c r="T144" s="477" t="e">
        <f t="shared" si="14"/>
        <v>#N/A</v>
      </c>
      <c r="U144" s="477" t="e">
        <f t="shared" si="14"/>
        <v>#N/A</v>
      </c>
      <c r="V144" s="477" t="e">
        <f t="shared" si="14"/>
        <v>#N/A</v>
      </c>
      <c r="W144" s="477" t="e">
        <f t="shared" si="14"/>
        <v>#N/A</v>
      </c>
      <c r="X144" s="477" t="e">
        <f t="shared" si="14"/>
        <v>#N/A</v>
      </c>
      <c r="Y144" s="477" t="e">
        <f t="shared" si="14"/>
        <v>#N/A</v>
      </c>
      <c r="Z144" s="477" t="e">
        <f t="shared" si="14"/>
        <v>#N/A</v>
      </c>
      <c r="AA144" s="477" t="e">
        <f t="shared" si="14"/>
        <v>#N/A</v>
      </c>
      <c r="AB144" s="477" t="e">
        <f t="shared" si="14"/>
        <v>#N/A</v>
      </c>
      <c r="AC144" s="477" t="e">
        <f t="shared" si="14"/>
        <v>#N/A</v>
      </c>
      <c r="AD144" s="477" t="e">
        <f t="shared" si="14"/>
        <v>#N/A</v>
      </c>
      <c r="AE144" s="477" t="e">
        <f t="shared" si="14"/>
        <v>#N/A</v>
      </c>
      <c r="AF144" s="477" t="e">
        <f t="shared" si="14"/>
        <v>#N/A</v>
      </c>
      <c r="AG144" s="477" t="e">
        <f t="shared" si="14"/>
        <v>#N/A</v>
      </c>
      <c r="AH144" s="477" t="e">
        <f t="shared" si="14"/>
        <v>#N/A</v>
      </c>
      <c r="AI144" s="477" t="e">
        <f t="shared" si="14"/>
        <v>#N/A</v>
      </c>
      <c r="AJ144" s="477" t="e">
        <f t="shared" si="14"/>
        <v>#N/A</v>
      </c>
      <c r="AK144" s="477" t="e">
        <f t="shared" si="14"/>
        <v>#N/A</v>
      </c>
      <c r="AL144" s="477" t="e">
        <f t="shared" si="14"/>
        <v>#N/A</v>
      </c>
      <c r="AM144" s="477" t="e">
        <f t="shared" si="14"/>
        <v>#N/A</v>
      </c>
      <c r="AN144" s="477" t="e">
        <f t="shared" si="14"/>
        <v>#N/A</v>
      </c>
      <c r="AO144" s="477" t="e">
        <f t="shared" si="14"/>
        <v>#N/A</v>
      </c>
      <c r="AP144" s="477" t="e">
        <f t="shared" si="14"/>
        <v>#N/A</v>
      </c>
      <c r="AQ144" s="477" t="e">
        <f t="shared" si="14"/>
        <v>#N/A</v>
      </c>
      <c r="AR144" s="477" t="e">
        <f t="shared" si="14"/>
        <v>#N/A</v>
      </c>
    </row>
    <row r="145" spans="1:44">
      <c r="A145" s="21"/>
    </row>
    <row r="146" spans="1:44" ht="16.5">
      <c r="A146" s="90" t="s">
        <v>6784</v>
      </c>
      <c r="B146" s="133" t="s">
        <v>98</v>
      </c>
      <c r="C146" s="3" t="s">
        <v>64</v>
      </c>
      <c r="D146" s="3" t="s">
        <v>65</v>
      </c>
      <c r="E146" s="3" t="s">
        <v>66</v>
      </c>
      <c r="F146" s="3" t="s">
        <v>67</v>
      </c>
      <c r="G146" s="3" t="s">
        <v>68</v>
      </c>
      <c r="H146" s="3" t="s">
        <v>69</v>
      </c>
      <c r="I146" s="3" t="s">
        <v>70</v>
      </c>
      <c r="J146" s="3" t="s">
        <v>71</v>
      </c>
      <c r="K146" s="3" t="s">
        <v>72</v>
      </c>
      <c r="L146" s="3" t="s">
        <v>73</v>
      </c>
      <c r="M146" s="3" t="s">
        <v>1</v>
      </c>
      <c r="N146" s="3" t="s">
        <v>2</v>
      </c>
      <c r="O146" s="3" t="s">
        <v>3</v>
      </c>
      <c r="P146" s="3" t="s">
        <v>4</v>
      </c>
      <c r="Q146" s="3" t="s">
        <v>5</v>
      </c>
      <c r="R146" s="3" t="s">
        <v>6</v>
      </c>
      <c r="S146" s="3" t="s">
        <v>7</v>
      </c>
      <c r="T146" s="3" t="s">
        <v>8</v>
      </c>
      <c r="U146" s="3" t="s">
        <v>9</v>
      </c>
      <c r="V146" s="3" t="s">
        <v>10</v>
      </c>
      <c r="W146" s="3" t="s">
        <v>11</v>
      </c>
      <c r="X146" s="3" t="s">
        <v>12</v>
      </c>
      <c r="Y146" s="3" t="s">
        <v>13</v>
      </c>
      <c r="Z146" s="3" t="s">
        <v>14</v>
      </c>
      <c r="AA146" s="3" t="s">
        <v>15</v>
      </c>
      <c r="AB146" s="3" t="s">
        <v>16</v>
      </c>
      <c r="AC146" s="3" t="s">
        <v>17</v>
      </c>
      <c r="AD146" s="3" t="s">
        <v>18</v>
      </c>
      <c r="AE146" s="3" t="s">
        <v>19</v>
      </c>
      <c r="AF146" s="3" t="s">
        <v>20</v>
      </c>
      <c r="AG146" s="3" t="s">
        <v>21</v>
      </c>
      <c r="AH146" s="3" t="s">
        <v>22</v>
      </c>
      <c r="AI146" s="3" t="s">
        <v>23</v>
      </c>
      <c r="AJ146" s="3" t="s">
        <v>24</v>
      </c>
      <c r="AK146" s="3" t="s">
        <v>25</v>
      </c>
      <c r="AL146" s="3" t="s">
        <v>26</v>
      </c>
      <c r="AM146" s="3" t="s">
        <v>27</v>
      </c>
      <c r="AN146" s="3" t="s">
        <v>62</v>
      </c>
      <c r="AO146" s="3" t="s">
        <v>63</v>
      </c>
      <c r="AP146" s="3" t="s">
        <v>938</v>
      </c>
      <c r="AQ146" s="3" t="s">
        <v>3968</v>
      </c>
      <c r="AR146" s="474" t="s">
        <v>3969</v>
      </c>
    </row>
    <row r="147" spans="1:44">
      <c r="A147" s="23">
        <v>1</v>
      </c>
    </row>
    <row r="148" spans="1:44">
      <c r="A148" s="23">
        <v>2</v>
      </c>
      <c r="B148" s="231" t="s">
        <v>6747</v>
      </c>
      <c r="C148" s="482">
        <v>0</v>
      </c>
      <c r="D148" s="482">
        <v>0</v>
      </c>
      <c r="E148" s="482">
        <v>0</v>
      </c>
      <c r="F148" s="482">
        <v>0</v>
      </c>
      <c r="G148" s="482">
        <v>0.2</v>
      </c>
      <c r="H148" s="482">
        <v>0.1</v>
      </c>
      <c r="I148" s="482">
        <v>0.3</v>
      </c>
      <c r="J148" s="482">
        <v>0.4</v>
      </c>
      <c r="K148" s="482">
        <v>1.5</v>
      </c>
      <c r="L148" s="482">
        <v>3</v>
      </c>
      <c r="M148" s="482">
        <v>4</v>
      </c>
      <c r="N148" s="482">
        <v>5</v>
      </c>
      <c r="O148" s="482">
        <v>6</v>
      </c>
      <c r="P148" s="482">
        <v>8.4</v>
      </c>
      <c r="Q148" s="482">
        <v>10.5</v>
      </c>
      <c r="R148" s="482">
        <v>10.5</v>
      </c>
      <c r="S148" s="482">
        <v>10.5</v>
      </c>
      <c r="T148" s="482">
        <v>10.5</v>
      </c>
      <c r="U148" s="482">
        <v>5.6</v>
      </c>
      <c r="V148" s="482">
        <v>10.8</v>
      </c>
      <c r="W148" s="482">
        <v>11</v>
      </c>
      <c r="X148" s="482">
        <v>3.8</v>
      </c>
      <c r="Y148" s="482">
        <v>3.7</v>
      </c>
      <c r="Z148" s="482">
        <v>17.2</v>
      </c>
      <c r="AA148" s="482">
        <v>14.92</v>
      </c>
      <c r="AB148" s="482">
        <v>14.8</v>
      </c>
      <c r="AC148" s="482">
        <v>14.6</v>
      </c>
      <c r="AD148" s="482">
        <v>14.9</v>
      </c>
      <c r="AE148" s="482">
        <v>14.9</v>
      </c>
      <c r="AF148" s="482">
        <v>13.4</v>
      </c>
      <c r="AG148" s="482">
        <v>13.345000000000001</v>
      </c>
      <c r="AH148" s="482">
        <v>13.991</v>
      </c>
      <c r="AI148" s="482">
        <v>13.125999999999999</v>
      </c>
      <c r="AJ148" s="482">
        <v>15.071</v>
      </c>
      <c r="AK148" s="482">
        <v>14.719000000000001</v>
      </c>
      <c r="AL148" s="482">
        <v>14.461</v>
      </c>
      <c r="AM148" s="482">
        <v>13.02844653</v>
      </c>
      <c r="AN148" s="482">
        <v>11.837</v>
      </c>
      <c r="AO148" s="482">
        <v>3.9649999999999999</v>
      </c>
      <c r="AP148" s="482">
        <v>4.8730000000000002</v>
      </c>
      <c r="AQ148" s="482">
        <v>5.2409999999999997</v>
      </c>
      <c r="AR148" s="482">
        <v>16.082000000000001</v>
      </c>
    </row>
    <row r="149" spans="1:44">
      <c r="A149" s="23">
        <v>3</v>
      </c>
      <c r="B149" s="231" t="s">
        <v>6739</v>
      </c>
      <c r="C149" s="482">
        <v>0</v>
      </c>
      <c r="D149" s="482">
        <v>0</v>
      </c>
      <c r="E149" s="482">
        <v>0</v>
      </c>
      <c r="F149" s="482">
        <v>0</v>
      </c>
      <c r="G149" s="482">
        <v>0</v>
      </c>
      <c r="H149" s="482">
        <v>0</v>
      </c>
      <c r="I149" s="482">
        <v>0</v>
      </c>
      <c r="J149" s="482">
        <v>0</v>
      </c>
      <c r="K149" s="482">
        <v>0</v>
      </c>
      <c r="L149" s="482">
        <v>0</v>
      </c>
      <c r="M149" s="482">
        <v>0</v>
      </c>
      <c r="N149" s="482">
        <v>0</v>
      </c>
      <c r="O149" s="482">
        <v>0</v>
      </c>
      <c r="P149" s="482">
        <v>0</v>
      </c>
      <c r="Q149" s="482">
        <v>0</v>
      </c>
      <c r="R149" s="482">
        <v>0</v>
      </c>
      <c r="S149" s="482">
        <v>0</v>
      </c>
      <c r="T149" s="482">
        <v>0</v>
      </c>
      <c r="U149" s="482">
        <v>0</v>
      </c>
      <c r="V149" s="482">
        <v>0</v>
      </c>
      <c r="W149" s="482">
        <v>0</v>
      </c>
      <c r="X149" s="482">
        <v>0</v>
      </c>
      <c r="Y149" s="482">
        <v>0</v>
      </c>
      <c r="Z149" s="482">
        <v>0</v>
      </c>
      <c r="AA149" s="482">
        <v>0</v>
      </c>
      <c r="AB149" s="482">
        <v>0</v>
      </c>
      <c r="AC149" s="482">
        <v>0</v>
      </c>
      <c r="AD149" s="482">
        <v>0</v>
      </c>
      <c r="AE149" s="482">
        <v>0</v>
      </c>
      <c r="AF149" s="482">
        <v>0</v>
      </c>
      <c r="AG149" s="482">
        <v>0</v>
      </c>
      <c r="AH149" s="482">
        <v>0</v>
      </c>
      <c r="AI149" s="482">
        <v>0</v>
      </c>
      <c r="AJ149" s="482">
        <v>0</v>
      </c>
      <c r="AK149" s="482">
        <v>0</v>
      </c>
      <c r="AL149" s="482">
        <v>0</v>
      </c>
      <c r="AM149" s="482">
        <v>1.78423428</v>
      </c>
      <c r="AN149" s="482">
        <v>1.536</v>
      </c>
      <c r="AO149" s="482">
        <v>1.956</v>
      </c>
      <c r="AP149" s="482">
        <v>2.633</v>
      </c>
      <c r="AQ149" s="482">
        <v>2.6659999999999999</v>
      </c>
      <c r="AR149" s="482">
        <v>2.758</v>
      </c>
    </row>
    <row r="150" spans="1:44">
      <c r="A150" s="23">
        <v>4</v>
      </c>
      <c r="B150" s="231" t="s">
        <v>1279</v>
      </c>
      <c r="C150" s="482">
        <v>0</v>
      </c>
      <c r="D150" s="482">
        <v>0</v>
      </c>
      <c r="E150" s="482">
        <v>0</v>
      </c>
      <c r="F150" s="482">
        <v>0</v>
      </c>
      <c r="G150" s="482">
        <v>0</v>
      </c>
      <c r="H150" s="482">
        <v>0</v>
      </c>
      <c r="I150" s="482">
        <v>0</v>
      </c>
      <c r="J150" s="482">
        <v>0</v>
      </c>
      <c r="K150" s="482">
        <v>0</v>
      </c>
      <c r="L150" s="482">
        <v>0</v>
      </c>
      <c r="M150" s="482">
        <v>0</v>
      </c>
      <c r="N150" s="482">
        <v>0</v>
      </c>
      <c r="O150" s="482">
        <v>0</v>
      </c>
      <c r="P150" s="482">
        <v>0</v>
      </c>
      <c r="Q150" s="482">
        <v>0</v>
      </c>
      <c r="R150" s="482">
        <v>0</v>
      </c>
      <c r="S150" s="482">
        <v>0</v>
      </c>
      <c r="T150" s="482">
        <v>0</v>
      </c>
      <c r="U150" s="482">
        <v>0</v>
      </c>
      <c r="V150" s="482">
        <v>0</v>
      </c>
      <c r="W150" s="482">
        <v>0</v>
      </c>
      <c r="X150" s="482">
        <v>0</v>
      </c>
      <c r="Y150" s="482">
        <v>0</v>
      </c>
      <c r="Z150" s="482">
        <v>0</v>
      </c>
      <c r="AA150" s="482">
        <v>0</v>
      </c>
      <c r="AB150" s="482">
        <v>0</v>
      </c>
      <c r="AC150" s="482">
        <v>0</v>
      </c>
      <c r="AD150" s="482">
        <v>0</v>
      </c>
      <c r="AE150" s="482">
        <v>0</v>
      </c>
      <c r="AF150" s="482">
        <v>0</v>
      </c>
      <c r="AG150" s="482">
        <v>0</v>
      </c>
      <c r="AH150" s="482">
        <v>0</v>
      </c>
      <c r="AI150" s="482">
        <v>0</v>
      </c>
      <c r="AJ150" s="482">
        <v>0</v>
      </c>
      <c r="AK150" s="482">
        <v>0</v>
      </c>
      <c r="AL150" s="482">
        <v>0</v>
      </c>
      <c r="AM150" s="482">
        <v>0</v>
      </c>
      <c r="AN150" s="482">
        <v>0</v>
      </c>
      <c r="AO150" s="482">
        <v>4.9400000000000004</v>
      </c>
      <c r="AP150" s="482">
        <v>5.4720000000000004</v>
      </c>
      <c r="AQ150" s="482">
        <v>5.62</v>
      </c>
      <c r="AR150" s="482">
        <v>5.69</v>
      </c>
    </row>
    <row r="151" spans="1:44">
      <c r="A151" s="23">
        <v>5</v>
      </c>
      <c r="B151" s="231" t="s">
        <v>1287</v>
      </c>
      <c r="C151" s="482">
        <v>3.1</v>
      </c>
      <c r="D151" s="482">
        <v>10.4</v>
      </c>
      <c r="E151" s="482">
        <v>6.9</v>
      </c>
      <c r="F151" s="482">
        <v>7.9</v>
      </c>
      <c r="G151" s="482">
        <v>8.6</v>
      </c>
      <c r="H151" s="482">
        <v>10</v>
      </c>
      <c r="I151" s="482">
        <v>11.7</v>
      </c>
      <c r="J151" s="482">
        <v>13</v>
      </c>
      <c r="K151" s="482">
        <v>14.4</v>
      </c>
      <c r="L151" s="482">
        <v>12.1</v>
      </c>
      <c r="M151" s="482">
        <v>21.7</v>
      </c>
      <c r="N151" s="482">
        <v>20.8</v>
      </c>
      <c r="O151" s="482">
        <v>11.7</v>
      </c>
      <c r="P151" s="482">
        <v>13.8</v>
      </c>
      <c r="Q151" s="482">
        <v>13.2</v>
      </c>
      <c r="R151" s="482">
        <v>12</v>
      </c>
      <c r="S151" s="482">
        <v>15.1</v>
      </c>
      <c r="T151" s="482">
        <v>11.7</v>
      </c>
      <c r="U151" s="482">
        <v>10.4</v>
      </c>
      <c r="V151" s="482">
        <v>7.2</v>
      </c>
      <c r="W151" s="482">
        <v>9.6</v>
      </c>
      <c r="X151" s="482">
        <v>9.1999999999999993</v>
      </c>
      <c r="Y151" s="482">
        <v>9</v>
      </c>
      <c r="Z151" s="482">
        <v>22.5</v>
      </c>
      <c r="AA151" s="482">
        <v>16.2</v>
      </c>
      <c r="AB151" s="482">
        <v>16.2</v>
      </c>
      <c r="AC151" s="482">
        <v>13.7</v>
      </c>
      <c r="AD151" s="482">
        <v>16.2</v>
      </c>
      <c r="AE151" s="482">
        <v>11.6</v>
      </c>
      <c r="AF151" s="482">
        <v>12.1</v>
      </c>
      <c r="AG151" s="482">
        <v>12.2</v>
      </c>
      <c r="AH151" s="482">
        <v>10.321999999999999</v>
      </c>
      <c r="AI151" s="482">
        <v>9.6</v>
      </c>
      <c r="AJ151" s="482">
        <v>11.5</v>
      </c>
      <c r="AK151" s="482">
        <v>13.746</v>
      </c>
      <c r="AL151" s="482">
        <v>12.97</v>
      </c>
      <c r="AM151" s="482">
        <v>12.478474390000001</v>
      </c>
      <c r="AN151" s="482">
        <v>13.423999999999999</v>
      </c>
      <c r="AO151" s="482">
        <v>14.742000000000001</v>
      </c>
      <c r="AP151" s="482">
        <v>17.87</v>
      </c>
      <c r="AQ151" s="482">
        <v>17.600000000000001</v>
      </c>
      <c r="AR151" s="482">
        <v>17.5</v>
      </c>
    </row>
    <row r="152" spans="1:44">
      <c r="A152" s="23">
        <v>6</v>
      </c>
      <c r="B152" s="231" t="s">
        <v>1073</v>
      </c>
      <c r="C152" s="482">
        <v>0</v>
      </c>
      <c r="D152" s="482">
        <v>0</v>
      </c>
      <c r="E152" s="482">
        <v>0</v>
      </c>
      <c r="F152" s="482">
        <v>0</v>
      </c>
      <c r="G152" s="482">
        <v>0</v>
      </c>
      <c r="H152" s="482">
        <v>0</v>
      </c>
      <c r="I152" s="482">
        <v>0</v>
      </c>
      <c r="J152" s="482">
        <v>0</v>
      </c>
      <c r="K152" s="482">
        <v>0</v>
      </c>
      <c r="L152" s="482">
        <v>0</v>
      </c>
      <c r="M152" s="482">
        <v>0</v>
      </c>
      <c r="N152" s="482">
        <v>0</v>
      </c>
      <c r="O152" s="482">
        <v>0</v>
      </c>
      <c r="P152" s="482">
        <v>0</v>
      </c>
      <c r="Q152" s="482">
        <v>0</v>
      </c>
      <c r="R152" s="482">
        <v>0</v>
      </c>
      <c r="S152" s="482">
        <v>0</v>
      </c>
      <c r="T152" s="482">
        <v>0</v>
      </c>
      <c r="U152" s="482">
        <v>0</v>
      </c>
      <c r="V152" s="482">
        <v>0</v>
      </c>
      <c r="W152" s="482">
        <v>0</v>
      </c>
      <c r="X152" s="482">
        <v>0</v>
      </c>
      <c r="Y152" s="482">
        <v>0</v>
      </c>
      <c r="Z152" s="482">
        <v>0</v>
      </c>
      <c r="AA152" s="482">
        <v>0</v>
      </c>
      <c r="AB152" s="482">
        <v>0</v>
      </c>
      <c r="AC152" s="482">
        <v>0</v>
      </c>
      <c r="AD152" s="482">
        <v>0</v>
      </c>
      <c r="AE152" s="482">
        <v>0</v>
      </c>
      <c r="AF152" s="482">
        <v>0</v>
      </c>
      <c r="AG152" s="482">
        <v>0</v>
      </c>
      <c r="AH152" s="482">
        <v>0</v>
      </c>
      <c r="AI152" s="482">
        <v>0</v>
      </c>
      <c r="AJ152" s="482">
        <v>0</v>
      </c>
      <c r="AK152" s="482">
        <v>0</v>
      </c>
      <c r="AL152" s="482">
        <v>0</v>
      </c>
      <c r="AM152" s="482">
        <v>0</v>
      </c>
      <c r="AN152" s="482">
        <v>0</v>
      </c>
      <c r="AO152" s="482">
        <v>6.1289999999999996</v>
      </c>
      <c r="AP152" s="482">
        <v>9.0890000000000004</v>
      </c>
      <c r="AQ152" s="482">
        <v>9.1549999999999994</v>
      </c>
      <c r="AR152" s="482">
        <v>5.8390000000000004</v>
      </c>
    </row>
    <row r="153" spans="1:44">
      <c r="A153" s="23">
        <v>7</v>
      </c>
      <c r="B153" s="231" t="s">
        <v>99</v>
      </c>
      <c r="C153" s="482">
        <v>0</v>
      </c>
      <c r="D153" s="482">
        <v>0</v>
      </c>
      <c r="E153" s="482">
        <v>0</v>
      </c>
      <c r="F153" s="482">
        <v>0</v>
      </c>
      <c r="G153" s="482">
        <v>0</v>
      </c>
      <c r="H153" s="482">
        <v>0</v>
      </c>
      <c r="I153" s="482">
        <v>0</v>
      </c>
      <c r="J153" s="482">
        <v>0</v>
      </c>
      <c r="K153" s="482">
        <v>0</v>
      </c>
      <c r="L153" s="482">
        <v>0</v>
      </c>
      <c r="M153" s="482">
        <v>0</v>
      </c>
      <c r="N153" s="482">
        <v>0</v>
      </c>
      <c r="O153" s="482">
        <v>0</v>
      </c>
      <c r="P153" s="482">
        <v>0</v>
      </c>
      <c r="Q153" s="482">
        <v>0</v>
      </c>
      <c r="R153" s="482">
        <v>0</v>
      </c>
      <c r="S153" s="482">
        <v>0</v>
      </c>
      <c r="T153" s="482">
        <v>0</v>
      </c>
      <c r="U153" s="482">
        <v>0</v>
      </c>
      <c r="V153" s="482">
        <v>0</v>
      </c>
      <c r="W153" s="482">
        <v>0</v>
      </c>
      <c r="X153" s="482">
        <v>0</v>
      </c>
      <c r="Y153" s="482">
        <v>0</v>
      </c>
      <c r="Z153" s="482">
        <v>0</v>
      </c>
      <c r="AA153" s="482">
        <v>0</v>
      </c>
      <c r="AB153" s="482">
        <v>15.351667000000001</v>
      </c>
      <c r="AC153" s="482">
        <v>14.532978</v>
      </c>
      <c r="AD153" s="482">
        <v>15.359</v>
      </c>
      <c r="AE153" s="482">
        <v>15.997999999999999</v>
      </c>
      <c r="AF153" s="482">
        <v>18.297000000000001</v>
      </c>
      <c r="AG153" s="482">
        <v>19.167000000000002</v>
      </c>
      <c r="AH153" s="482">
        <v>19.641999999999999</v>
      </c>
      <c r="AI153" s="482">
        <v>17.748999999999999</v>
      </c>
      <c r="AJ153" s="482">
        <v>18.431999999999999</v>
      </c>
      <c r="AK153" s="482">
        <v>19.28</v>
      </c>
      <c r="AL153" s="482">
        <v>20.388000000000002</v>
      </c>
      <c r="AM153" s="482">
        <v>21.392051980000002</v>
      </c>
      <c r="AN153" s="482">
        <v>22.224</v>
      </c>
      <c r="AO153" s="482">
        <v>21.617999999999999</v>
      </c>
      <c r="AP153" s="482">
        <v>20.376000000000001</v>
      </c>
      <c r="AQ153" s="482">
        <v>18.393999999999998</v>
      </c>
      <c r="AR153" s="482">
        <v>18.306000000000001</v>
      </c>
    </row>
    <row r="154" spans="1:44">
      <c r="A154" s="23">
        <v>8</v>
      </c>
      <c r="B154" s="231" t="s">
        <v>1078</v>
      </c>
      <c r="C154" s="482">
        <v>0.7</v>
      </c>
      <c r="D154" s="482">
        <v>0.9</v>
      </c>
      <c r="E154" s="482">
        <v>1.3</v>
      </c>
      <c r="F154" s="482">
        <v>1.5</v>
      </c>
      <c r="G154" s="482">
        <v>2.5</v>
      </c>
      <c r="H154" s="482">
        <v>3.1</v>
      </c>
      <c r="I154" s="482">
        <v>4.3</v>
      </c>
      <c r="J154" s="482">
        <v>5</v>
      </c>
      <c r="K154" s="482">
        <v>6.2</v>
      </c>
      <c r="L154" s="482">
        <v>6.2</v>
      </c>
      <c r="M154" s="482">
        <v>5.4</v>
      </c>
      <c r="N154" s="482">
        <v>8.1</v>
      </c>
      <c r="O154" s="482">
        <v>8.4</v>
      </c>
      <c r="P154" s="482">
        <v>6.6</v>
      </c>
      <c r="Q154" s="482">
        <v>7.5</v>
      </c>
      <c r="R154" s="482">
        <v>8.5</v>
      </c>
      <c r="S154" s="482">
        <v>9.1999999999999993</v>
      </c>
      <c r="T154" s="482">
        <v>10.4</v>
      </c>
      <c r="U154" s="482">
        <v>11.3</v>
      </c>
      <c r="V154" s="482">
        <v>11.2</v>
      </c>
      <c r="W154" s="482">
        <v>12.1</v>
      </c>
      <c r="X154" s="482">
        <v>13.1</v>
      </c>
      <c r="Y154" s="482">
        <v>12.8</v>
      </c>
      <c r="Z154" s="482">
        <v>15.8</v>
      </c>
      <c r="AA154" s="482">
        <v>25.5</v>
      </c>
      <c r="AB154" s="482">
        <v>27.9</v>
      </c>
      <c r="AC154" s="482">
        <v>31.7</v>
      </c>
      <c r="AD154" s="482">
        <v>32.799999999999997</v>
      </c>
      <c r="AE154" s="482">
        <v>28</v>
      </c>
      <c r="AF154" s="482">
        <v>14.9</v>
      </c>
      <c r="AG154" s="482">
        <v>21.35</v>
      </c>
      <c r="AH154" s="482">
        <v>16.335000000000001</v>
      </c>
      <c r="AI154" s="482">
        <v>16.527999999999999</v>
      </c>
      <c r="AJ154" s="482">
        <v>17.494</v>
      </c>
      <c r="AK154" s="482">
        <v>17.041</v>
      </c>
      <c r="AL154" s="482">
        <v>18.120999999999999</v>
      </c>
      <c r="AM154" s="482">
        <v>18.708153619999997</v>
      </c>
      <c r="AN154" s="482">
        <v>19.783000000000001</v>
      </c>
      <c r="AO154" s="482">
        <v>22.021999999999998</v>
      </c>
      <c r="AP154" s="482">
        <v>22.710999999999999</v>
      </c>
      <c r="AQ154" s="482">
        <v>22.504999999999999</v>
      </c>
      <c r="AR154" s="482">
        <v>23.407</v>
      </c>
    </row>
    <row r="155" spans="1:44">
      <c r="A155" s="23">
        <v>9</v>
      </c>
      <c r="B155" s="231" t="s">
        <v>1300</v>
      </c>
      <c r="C155" s="482">
        <v>0</v>
      </c>
      <c r="D155" s="482">
        <v>0</v>
      </c>
      <c r="E155" s="482">
        <v>0</v>
      </c>
      <c r="F155" s="482">
        <v>0</v>
      </c>
      <c r="G155" s="482">
        <v>0</v>
      </c>
      <c r="H155" s="482">
        <v>0</v>
      </c>
      <c r="I155" s="482">
        <v>0</v>
      </c>
      <c r="J155" s="482">
        <v>0</v>
      </c>
      <c r="K155" s="482">
        <v>0</v>
      </c>
      <c r="L155" s="482">
        <v>0</v>
      </c>
      <c r="M155" s="482">
        <v>0</v>
      </c>
      <c r="N155" s="482">
        <v>0</v>
      </c>
      <c r="O155" s="482">
        <v>0</v>
      </c>
      <c r="P155" s="482">
        <v>0</v>
      </c>
      <c r="Q155" s="482">
        <v>0</v>
      </c>
      <c r="R155" s="482">
        <v>0</v>
      </c>
      <c r="S155" s="482">
        <v>0</v>
      </c>
      <c r="T155" s="482">
        <v>0</v>
      </c>
      <c r="U155" s="482">
        <v>0</v>
      </c>
      <c r="V155" s="482">
        <v>0</v>
      </c>
      <c r="W155" s="482">
        <v>0</v>
      </c>
      <c r="X155" s="482">
        <v>0</v>
      </c>
      <c r="Y155" s="482">
        <v>0</v>
      </c>
      <c r="Z155" s="482">
        <v>0</v>
      </c>
      <c r="AA155" s="482">
        <v>0</v>
      </c>
      <c r="AB155" s="482">
        <v>0</v>
      </c>
      <c r="AC155" s="482">
        <v>0</v>
      </c>
      <c r="AD155" s="482">
        <v>0</v>
      </c>
      <c r="AE155" s="482">
        <v>0</v>
      </c>
      <c r="AF155" s="482">
        <v>0</v>
      </c>
      <c r="AG155" s="482">
        <v>0</v>
      </c>
      <c r="AH155" s="482">
        <v>0</v>
      </c>
      <c r="AI155" s="482">
        <v>0</v>
      </c>
      <c r="AJ155" s="482">
        <v>0</v>
      </c>
      <c r="AK155" s="482">
        <v>0</v>
      </c>
      <c r="AL155" s="482">
        <v>0</v>
      </c>
      <c r="AM155" s="482">
        <v>3.3042346999999999</v>
      </c>
      <c r="AN155" s="482">
        <v>4.1609999999999996</v>
      </c>
      <c r="AO155" s="482">
        <v>6.008</v>
      </c>
      <c r="AP155" s="482">
        <v>5.734</v>
      </c>
      <c r="AQ155" s="482">
        <v>6.3140000000000001</v>
      </c>
      <c r="AR155" s="482">
        <v>6.4619999999999997</v>
      </c>
    </row>
    <row r="156" spans="1:44">
      <c r="A156" s="23">
        <v>10</v>
      </c>
      <c r="B156" s="231" t="s">
        <v>1082</v>
      </c>
      <c r="C156" s="482">
        <v>0</v>
      </c>
      <c r="D156" s="482">
        <v>6</v>
      </c>
      <c r="E156" s="482">
        <v>5.8</v>
      </c>
      <c r="F156" s="482">
        <v>7.5</v>
      </c>
      <c r="G156" s="482">
        <v>6.8</v>
      </c>
      <c r="H156" s="482">
        <v>10.9</v>
      </c>
      <c r="I156" s="482">
        <v>14.1</v>
      </c>
      <c r="J156" s="482">
        <v>15.2</v>
      </c>
      <c r="K156" s="482">
        <v>17.899999999999999</v>
      </c>
      <c r="L156" s="482">
        <v>11.2</v>
      </c>
      <c r="M156" s="482">
        <v>11.1</v>
      </c>
      <c r="N156" s="482">
        <v>13.3</v>
      </c>
      <c r="O156" s="482">
        <v>14.4</v>
      </c>
      <c r="P156" s="482">
        <v>14.8</v>
      </c>
      <c r="Q156" s="482">
        <v>15.7</v>
      </c>
      <c r="R156" s="482">
        <v>21.2</v>
      </c>
      <c r="S156" s="482">
        <v>23.3</v>
      </c>
      <c r="T156" s="482">
        <v>21.3</v>
      </c>
      <c r="U156" s="482">
        <v>29.1</v>
      </c>
      <c r="V156" s="482">
        <v>33.799999999999997</v>
      </c>
      <c r="W156" s="482">
        <v>33.6</v>
      </c>
      <c r="X156" s="482">
        <v>31.9</v>
      </c>
      <c r="Y156" s="482">
        <v>34</v>
      </c>
      <c r="Z156" s="482">
        <v>40.799999999999997</v>
      </c>
      <c r="AA156" s="482">
        <v>39.200000000000003</v>
      </c>
      <c r="AB156" s="482">
        <v>39.200000000000003</v>
      </c>
      <c r="AC156" s="482">
        <v>35.1</v>
      </c>
      <c r="AD156" s="482">
        <v>35.1</v>
      </c>
      <c r="AE156" s="482">
        <v>35.799999999999997</v>
      </c>
      <c r="AF156" s="482">
        <v>37.5</v>
      </c>
      <c r="AG156" s="482">
        <v>42.22</v>
      </c>
      <c r="AH156" s="482">
        <v>50.070999999999998</v>
      </c>
      <c r="AI156" s="482">
        <v>53.404000000000003</v>
      </c>
      <c r="AJ156" s="482">
        <v>57.567999999999998</v>
      </c>
      <c r="AK156" s="482">
        <v>62.845999999999997</v>
      </c>
      <c r="AL156" s="482">
        <v>68.742000000000004</v>
      </c>
      <c r="AM156" s="482">
        <v>67.848254620000006</v>
      </c>
      <c r="AN156" s="482">
        <v>70.224999999999994</v>
      </c>
      <c r="AO156" s="482">
        <v>73.284999999999997</v>
      </c>
      <c r="AP156" s="482">
        <v>71.262</v>
      </c>
      <c r="AQ156" s="482">
        <v>61.456000000000003</v>
      </c>
      <c r="AR156" s="482">
        <v>70.102000000000004</v>
      </c>
    </row>
    <row r="157" spans="1:44">
      <c r="A157" s="23">
        <v>11</v>
      </c>
      <c r="B157" s="231" t="s">
        <v>1306</v>
      </c>
      <c r="C157" s="482">
        <v>0</v>
      </c>
      <c r="D157" s="482">
        <v>0</v>
      </c>
      <c r="E157" s="482">
        <v>0</v>
      </c>
      <c r="F157" s="482">
        <v>0</v>
      </c>
      <c r="G157" s="482">
        <v>0</v>
      </c>
      <c r="H157" s="482">
        <v>0</v>
      </c>
      <c r="I157" s="482">
        <v>0</v>
      </c>
      <c r="J157" s="482">
        <v>0</v>
      </c>
      <c r="K157" s="482">
        <v>0</v>
      </c>
      <c r="L157" s="482">
        <v>0</v>
      </c>
      <c r="M157" s="482">
        <v>0.6</v>
      </c>
      <c r="N157" s="482">
        <v>1.2</v>
      </c>
      <c r="O157" s="482">
        <v>3.1</v>
      </c>
      <c r="P157" s="482">
        <v>4.4000000000000004</v>
      </c>
      <c r="Q157" s="482">
        <v>8.3000000000000007</v>
      </c>
      <c r="R157" s="482">
        <v>9.6</v>
      </c>
      <c r="S157" s="482">
        <v>10.7</v>
      </c>
      <c r="T157" s="482">
        <v>11.4</v>
      </c>
      <c r="U157" s="482">
        <v>12</v>
      </c>
      <c r="V157" s="482">
        <v>11.4</v>
      </c>
      <c r="W157" s="482">
        <v>15.3</v>
      </c>
      <c r="X157" s="482">
        <v>15.8</v>
      </c>
      <c r="Y157" s="482">
        <v>15.8</v>
      </c>
      <c r="Z157" s="482">
        <v>29.5</v>
      </c>
      <c r="AA157" s="482">
        <v>30.2</v>
      </c>
      <c r="AB157" s="482">
        <v>30</v>
      </c>
      <c r="AC157" s="482">
        <v>30</v>
      </c>
      <c r="AD157" s="482">
        <v>32.9</v>
      </c>
      <c r="AE157" s="482">
        <v>34</v>
      </c>
      <c r="AF157" s="482">
        <v>36.200000000000003</v>
      </c>
      <c r="AG157" s="482">
        <v>32.351999999999997</v>
      </c>
      <c r="AH157" s="482">
        <v>40.186999999999998</v>
      </c>
      <c r="AI157" s="482">
        <v>39.229999999999997</v>
      </c>
      <c r="AJ157" s="482">
        <v>42</v>
      </c>
      <c r="AK157" s="482">
        <v>41.887999999999998</v>
      </c>
      <c r="AL157" s="482">
        <v>41.258000000000003</v>
      </c>
      <c r="AM157" s="482">
        <v>41.021000000000001</v>
      </c>
      <c r="AN157" s="482">
        <v>44.067</v>
      </c>
      <c r="AO157" s="482">
        <v>45.53</v>
      </c>
      <c r="AP157" s="482">
        <v>51.292000000000002</v>
      </c>
      <c r="AQ157" s="482">
        <v>52.18</v>
      </c>
      <c r="AR157" s="482">
        <v>53.68</v>
      </c>
    </row>
    <row r="158" spans="1:44">
      <c r="A158" s="23">
        <v>12</v>
      </c>
      <c r="B158" s="231" t="s">
        <v>6779</v>
      </c>
      <c r="C158" s="482">
        <v>0</v>
      </c>
      <c r="D158" s="482">
        <v>0</v>
      </c>
      <c r="E158" s="482">
        <v>0</v>
      </c>
      <c r="F158" s="482">
        <v>0</v>
      </c>
      <c r="G158" s="482">
        <v>0</v>
      </c>
      <c r="H158" s="482">
        <v>0</v>
      </c>
      <c r="I158" s="482">
        <v>0</v>
      </c>
      <c r="J158" s="482">
        <v>0</v>
      </c>
      <c r="K158" s="482">
        <v>0</v>
      </c>
      <c r="L158" s="482">
        <v>0</v>
      </c>
      <c r="M158" s="482">
        <v>0</v>
      </c>
      <c r="N158" s="482">
        <v>0</v>
      </c>
      <c r="O158" s="482">
        <v>0</v>
      </c>
      <c r="P158" s="482">
        <v>0</v>
      </c>
      <c r="Q158" s="482">
        <v>0</v>
      </c>
      <c r="R158" s="482">
        <v>0</v>
      </c>
      <c r="S158" s="482">
        <v>0</v>
      </c>
      <c r="T158" s="482">
        <v>0</v>
      </c>
      <c r="U158" s="482">
        <v>0</v>
      </c>
      <c r="V158" s="482">
        <v>0</v>
      </c>
      <c r="W158" s="482">
        <v>0</v>
      </c>
      <c r="X158" s="482">
        <v>0</v>
      </c>
      <c r="Y158" s="482">
        <v>0</v>
      </c>
      <c r="Z158" s="482">
        <v>0</v>
      </c>
      <c r="AA158" s="482">
        <v>0</v>
      </c>
      <c r="AB158" s="482">
        <v>0</v>
      </c>
      <c r="AC158" s="482">
        <v>0</v>
      </c>
      <c r="AD158" s="482">
        <v>0</v>
      </c>
      <c r="AE158" s="482">
        <v>0</v>
      </c>
      <c r="AF158" s="482">
        <v>0</v>
      </c>
      <c r="AG158" s="482">
        <v>0</v>
      </c>
      <c r="AH158" s="482">
        <v>0</v>
      </c>
      <c r="AI158" s="482">
        <v>0</v>
      </c>
      <c r="AJ158" s="482">
        <v>0</v>
      </c>
      <c r="AK158" s="482">
        <v>0</v>
      </c>
      <c r="AL158" s="482">
        <v>0</v>
      </c>
      <c r="AM158" s="482">
        <v>0</v>
      </c>
      <c r="AN158" s="482">
        <v>0</v>
      </c>
      <c r="AO158" s="482">
        <v>0</v>
      </c>
      <c r="AP158" s="482">
        <v>0</v>
      </c>
      <c r="AQ158" s="482">
        <v>0</v>
      </c>
      <c r="AR158" s="482">
        <v>0</v>
      </c>
    </row>
    <row r="159" spans="1:44">
      <c r="A159" s="23">
        <v>13</v>
      </c>
      <c r="B159" s="231" t="s">
        <v>1312</v>
      </c>
      <c r="C159" s="482">
        <v>0</v>
      </c>
      <c r="D159" s="482">
        <v>0</v>
      </c>
      <c r="E159" s="482">
        <v>0</v>
      </c>
      <c r="F159" s="482">
        <v>0</v>
      </c>
      <c r="G159" s="482">
        <v>0</v>
      </c>
      <c r="H159" s="482">
        <v>0</v>
      </c>
      <c r="I159" s="482">
        <v>0</v>
      </c>
      <c r="J159" s="482">
        <v>0</v>
      </c>
      <c r="K159" s="482">
        <v>0</v>
      </c>
      <c r="L159" s="482">
        <v>0</v>
      </c>
      <c r="M159" s="482">
        <v>0</v>
      </c>
      <c r="N159" s="482">
        <v>0</v>
      </c>
      <c r="O159" s="482">
        <v>0</v>
      </c>
      <c r="P159" s="482">
        <v>0</v>
      </c>
      <c r="Q159" s="482">
        <v>0</v>
      </c>
      <c r="R159" s="482">
        <v>0</v>
      </c>
      <c r="S159" s="482">
        <v>0</v>
      </c>
      <c r="T159" s="482">
        <v>0</v>
      </c>
      <c r="U159" s="482">
        <v>0</v>
      </c>
      <c r="V159" s="482">
        <v>0</v>
      </c>
      <c r="W159" s="482">
        <v>0</v>
      </c>
      <c r="X159" s="482">
        <v>0</v>
      </c>
      <c r="Y159" s="482">
        <v>0</v>
      </c>
      <c r="Z159" s="482">
        <v>0</v>
      </c>
      <c r="AA159" s="482">
        <v>0</v>
      </c>
      <c r="AB159" s="482">
        <v>0</v>
      </c>
      <c r="AC159" s="482">
        <v>0</v>
      </c>
      <c r="AD159" s="482">
        <v>0</v>
      </c>
      <c r="AE159" s="482">
        <v>0</v>
      </c>
      <c r="AF159" s="482">
        <v>0</v>
      </c>
      <c r="AG159" s="482">
        <v>0</v>
      </c>
      <c r="AH159" s="482">
        <v>0</v>
      </c>
      <c r="AI159" s="482">
        <v>0</v>
      </c>
      <c r="AJ159" s="482">
        <v>0</v>
      </c>
      <c r="AK159" s="482">
        <v>0</v>
      </c>
      <c r="AL159" s="482">
        <v>0</v>
      </c>
      <c r="AM159" s="482">
        <v>0</v>
      </c>
      <c r="AN159" s="482">
        <v>0</v>
      </c>
      <c r="AO159" s="482">
        <v>55.783000000000001</v>
      </c>
      <c r="AP159" s="482">
        <v>81.415000000000006</v>
      </c>
      <c r="AQ159" s="482">
        <v>79.948999999999998</v>
      </c>
      <c r="AR159" s="482">
        <v>80.356999999999999</v>
      </c>
    </row>
    <row r="160" spans="1:44" s="121" customFormat="1">
      <c r="A160" s="23">
        <v>14</v>
      </c>
      <c r="B160" s="231" t="s">
        <v>7178</v>
      </c>
      <c r="C160" s="482">
        <v>6.5</v>
      </c>
      <c r="D160" s="482">
        <v>6.8</v>
      </c>
      <c r="E160" s="482">
        <v>3.7</v>
      </c>
      <c r="F160" s="482">
        <v>4</v>
      </c>
      <c r="G160" s="482">
        <v>4.5999999999999996</v>
      </c>
      <c r="H160" s="482">
        <v>5.4</v>
      </c>
      <c r="I160" s="482">
        <v>4</v>
      </c>
      <c r="J160" s="482">
        <v>5.5</v>
      </c>
      <c r="K160" s="482">
        <v>8.4</v>
      </c>
      <c r="L160" s="482">
        <v>8.6</v>
      </c>
      <c r="M160" s="482">
        <v>11.9</v>
      </c>
      <c r="N160" s="482">
        <v>13.8</v>
      </c>
      <c r="O160" s="482">
        <v>13.6</v>
      </c>
      <c r="P160" s="482">
        <v>20.8</v>
      </c>
      <c r="Q160" s="482">
        <v>22.9</v>
      </c>
      <c r="R160" s="482">
        <v>22.1</v>
      </c>
      <c r="S160" s="482">
        <v>25.1</v>
      </c>
      <c r="T160" s="482">
        <v>22.6</v>
      </c>
      <c r="U160" s="482">
        <v>21.1</v>
      </c>
      <c r="V160" s="482">
        <v>22.8</v>
      </c>
      <c r="W160" s="482">
        <v>21.4</v>
      </c>
      <c r="X160" s="482">
        <v>20.2</v>
      </c>
      <c r="Y160" s="482">
        <v>20.2</v>
      </c>
      <c r="Z160" s="482">
        <v>23.5</v>
      </c>
      <c r="AA160" s="482">
        <v>26.3</v>
      </c>
      <c r="AB160" s="482">
        <v>28.5</v>
      </c>
      <c r="AC160" s="482">
        <v>35.6</v>
      </c>
      <c r="AD160" s="482">
        <v>36.299999999999997</v>
      </c>
      <c r="AE160" s="482">
        <v>37.6</v>
      </c>
      <c r="AF160" s="482">
        <v>45</v>
      </c>
      <c r="AG160" s="482">
        <v>42.807000000000002</v>
      </c>
      <c r="AH160" s="482">
        <v>41.972000000000001</v>
      </c>
      <c r="AI160" s="482">
        <v>37.844000000000001</v>
      </c>
      <c r="AJ160" s="482">
        <v>49.447000000000003</v>
      </c>
      <c r="AK160" s="482">
        <v>40.585999999999999</v>
      </c>
      <c r="AL160" s="482">
        <v>51.142000000000003</v>
      </c>
      <c r="AM160" s="482">
        <v>47.447172259999995</v>
      </c>
      <c r="AN160" s="482">
        <v>50.843000000000004</v>
      </c>
      <c r="AO160" s="482">
        <v>0</v>
      </c>
      <c r="AP160" s="482">
        <v>0</v>
      </c>
      <c r="AQ160" s="482">
        <v>0</v>
      </c>
      <c r="AR160" s="482">
        <v>0</v>
      </c>
    </row>
    <row r="161" spans="1:46" s="121" customFormat="1">
      <c r="A161" s="23">
        <v>15</v>
      </c>
      <c r="B161" s="231" t="s">
        <v>7179</v>
      </c>
      <c r="C161" s="482">
        <v>6.5</v>
      </c>
      <c r="D161" s="482">
        <v>2.2000000000000002</v>
      </c>
      <c r="E161" s="482">
        <v>2.8</v>
      </c>
      <c r="F161" s="482">
        <v>2.8</v>
      </c>
      <c r="G161" s="482">
        <v>3.6</v>
      </c>
      <c r="H161" s="482">
        <v>4.5999999999999996</v>
      </c>
      <c r="I161" s="482">
        <v>5.4</v>
      </c>
      <c r="J161" s="482">
        <v>7</v>
      </c>
      <c r="K161" s="482">
        <v>10.6</v>
      </c>
      <c r="L161" s="482">
        <v>5.5</v>
      </c>
      <c r="M161" s="482">
        <v>8</v>
      </c>
      <c r="N161" s="482">
        <v>10.1</v>
      </c>
      <c r="O161" s="482">
        <v>11.7</v>
      </c>
      <c r="P161" s="482">
        <v>12.4</v>
      </c>
      <c r="Q161" s="482">
        <v>18.8</v>
      </c>
      <c r="R161" s="482">
        <v>21.3</v>
      </c>
      <c r="S161" s="482">
        <v>25.5</v>
      </c>
      <c r="T161" s="482">
        <v>28</v>
      </c>
      <c r="U161" s="482">
        <v>26.7</v>
      </c>
      <c r="V161" s="482">
        <v>32.5</v>
      </c>
      <c r="W161" s="482">
        <v>36.200000000000003</v>
      </c>
      <c r="X161" s="482">
        <v>33.200000000000003</v>
      </c>
      <c r="Y161" s="482">
        <v>34.5</v>
      </c>
      <c r="Z161" s="482">
        <v>36.6</v>
      </c>
      <c r="AA161" s="482">
        <v>40.1</v>
      </c>
      <c r="AB161" s="482">
        <v>41.9</v>
      </c>
      <c r="AC161" s="482">
        <v>37.700000000000003</v>
      </c>
      <c r="AD161" s="482">
        <v>37.799999999999997</v>
      </c>
      <c r="AE161" s="482">
        <v>47.6</v>
      </c>
      <c r="AF161" s="482">
        <v>50.8</v>
      </c>
      <c r="AG161" s="482">
        <v>45.923000000000002</v>
      </c>
      <c r="AH161" s="482">
        <v>22.315999999999999</v>
      </c>
      <c r="AI161" s="482">
        <v>23.657</v>
      </c>
      <c r="AJ161" s="482">
        <v>29.283000000000001</v>
      </c>
      <c r="AK161" s="482">
        <v>24.957000000000001</v>
      </c>
      <c r="AL161" s="482">
        <v>28.858000000000001</v>
      </c>
      <c r="AM161" s="482">
        <v>25.709404940000002</v>
      </c>
      <c r="AN161" s="482">
        <v>24.373999999999999</v>
      </c>
      <c r="AO161" s="482">
        <v>0</v>
      </c>
      <c r="AP161" s="482">
        <v>0</v>
      </c>
      <c r="AQ161" s="482">
        <v>0</v>
      </c>
      <c r="AR161" s="482">
        <v>0</v>
      </c>
    </row>
    <row r="162" spans="1:46" s="121" customFormat="1">
      <c r="A162" s="23">
        <v>16</v>
      </c>
      <c r="B162" s="231" t="s">
        <v>1317</v>
      </c>
      <c r="C162" s="482">
        <v>0</v>
      </c>
      <c r="D162" s="482">
        <v>0</v>
      </c>
      <c r="E162" s="482">
        <v>0</v>
      </c>
      <c r="F162" s="482">
        <v>0</v>
      </c>
      <c r="G162" s="482">
        <v>0</v>
      </c>
      <c r="H162" s="482">
        <v>0</v>
      </c>
      <c r="I162" s="482">
        <v>0</v>
      </c>
      <c r="J162" s="482">
        <v>0</v>
      </c>
      <c r="K162" s="482">
        <v>0</v>
      </c>
      <c r="L162" s="482">
        <v>0</v>
      </c>
      <c r="M162" s="482">
        <v>0</v>
      </c>
      <c r="N162" s="482">
        <v>0</v>
      </c>
      <c r="O162" s="482">
        <v>0</v>
      </c>
      <c r="P162" s="482">
        <v>0</v>
      </c>
      <c r="Q162" s="482">
        <v>0</v>
      </c>
      <c r="R162" s="482">
        <v>0</v>
      </c>
      <c r="S162" s="482">
        <v>0</v>
      </c>
      <c r="T162" s="482">
        <v>0</v>
      </c>
      <c r="U162" s="482">
        <v>0</v>
      </c>
      <c r="V162" s="482">
        <v>0</v>
      </c>
      <c r="W162" s="482">
        <v>0</v>
      </c>
      <c r="X162" s="482">
        <v>0</v>
      </c>
      <c r="Y162" s="482">
        <v>0</v>
      </c>
      <c r="Z162" s="482">
        <v>0</v>
      </c>
      <c r="AA162" s="482">
        <v>0</v>
      </c>
      <c r="AB162" s="482">
        <v>0</v>
      </c>
      <c r="AC162" s="482">
        <v>0</v>
      </c>
      <c r="AD162" s="482">
        <v>0</v>
      </c>
      <c r="AE162" s="482">
        <v>0</v>
      </c>
      <c r="AF162" s="482">
        <v>0</v>
      </c>
      <c r="AG162" s="482">
        <v>0</v>
      </c>
      <c r="AH162" s="482">
        <v>0</v>
      </c>
      <c r="AI162" s="482">
        <v>0</v>
      </c>
      <c r="AJ162" s="482">
        <v>0</v>
      </c>
      <c r="AK162" s="482">
        <v>0</v>
      </c>
      <c r="AL162" s="482">
        <v>0</v>
      </c>
      <c r="AM162" s="482">
        <v>0</v>
      </c>
      <c r="AN162" s="482">
        <v>0</v>
      </c>
      <c r="AO162" s="482">
        <v>7.6040000000000001</v>
      </c>
      <c r="AP162" s="482">
        <v>6.7380000000000004</v>
      </c>
      <c r="AQ162" s="482">
        <v>6.29</v>
      </c>
      <c r="AR162" s="482">
        <v>6.29</v>
      </c>
    </row>
    <row r="163" spans="1:46" s="121" customFormat="1">
      <c r="A163" s="23">
        <v>17</v>
      </c>
      <c r="B163" s="231" t="s">
        <v>4596</v>
      </c>
      <c r="C163" s="482">
        <v>0</v>
      </c>
      <c r="D163" s="482">
        <v>0</v>
      </c>
      <c r="E163" s="482">
        <v>0</v>
      </c>
      <c r="F163" s="482">
        <v>0</v>
      </c>
      <c r="G163" s="482">
        <v>0</v>
      </c>
      <c r="H163" s="482">
        <v>0</v>
      </c>
      <c r="I163" s="482">
        <v>0</v>
      </c>
      <c r="J163" s="482">
        <v>0</v>
      </c>
      <c r="K163" s="482">
        <v>0</v>
      </c>
      <c r="L163" s="482">
        <v>0</v>
      </c>
      <c r="M163" s="482">
        <v>0</v>
      </c>
      <c r="N163" s="482">
        <v>0</v>
      </c>
      <c r="O163" s="482">
        <v>0</v>
      </c>
      <c r="P163" s="482">
        <v>0</v>
      </c>
      <c r="Q163" s="482">
        <v>0</v>
      </c>
      <c r="R163" s="482">
        <v>0</v>
      </c>
      <c r="S163" s="482">
        <v>0</v>
      </c>
      <c r="T163" s="482">
        <v>0</v>
      </c>
      <c r="U163" s="482">
        <v>0</v>
      </c>
      <c r="V163" s="482">
        <v>0</v>
      </c>
      <c r="W163" s="482">
        <v>0</v>
      </c>
      <c r="X163" s="482">
        <v>0</v>
      </c>
      <c r="Y163" s="482">
        <v>0</v>
      </c>
      <c r="Z163" s="482">
        <v>0</v>
      </c>
      <c r="AA163" s="482">
        <v>0</v>
      </c>
      <c r="AB163" s="482">
        <v>0</v>
      </c>
      <c r="AC163" s="482">
        <v>0</v>
      </c>
      <c r="AD163" s="482">
        <v>0</v>
      </c>
      <c r="AE163" s="482">
        <v>0</v>
      </c>
      <c r="AF163" s="482">
        <v>0</v>
      </c>
      <c r="AG163" s="482">
        <v>0</v>
      </c>
      <c r="AH163" s="482">
        <v>0</v>
      </c>
      <c r="AI163" s="482">
        <v>0</v>
      </c>
      <c r="AJ163" s="482">
        <v>0</v>
      </c>
      <c r="AK163" s="482">
        <v>0</v>
      </c>
      <c r="AL163" s="482">
        <v>0</v>
      </c>
      <c r="AM163" s="482">
        <v>0</v>
      </c>
      <c r="AN163" s="482">
        <v>0</v>
      </c>
      <c r="AO163" s="482">
        <v>12.426</v>
      </c>
      <c r="AP163" s="482">
        <v>13.897</v>
      </c>
      <c r="AQ163" s="482">
        <v>13.5</v>
      </c>
      <c r="AR163" s="482">
        <v>13.5</v>
      </c>
    </row>
    <row r="164" spans="1:46">
      <c r="A164" s="21"/>
      <c r="X164" s="118"/>
      <c r="Y164" s="118"/>
      <c r="Z164" s="118"/>
      <c r="AA164" s="118"/>
      <c r="AB164" s="118"/>
      <c r="AC164" s="118"/>
      <c r="AD164" s="118"/>
      <c r="AE164" s="118"/>
      <c r="AF164" s="118"/>
      <c r="AG164" s="118"/>
      <c r="AH164" s="118"/>
      <c r="AI164" s="118"/>
      <c r="AJ164" s="118"/>
      <c r="AK164" s="118"/>
      <c r="AL164" s="118"/>
      <c r="AM164" s="118"/>
      <c r="AN164" s="118"/>
      <c r="AO164" s="121"/>
      <c r="AP164" s="121"/>
    </row>
    <row r="165" spans="1:46">
      <c r="A165" s="21"/>
      <c r="X165" s="118"/>
      <c r="Y165" s="118"/>
      <c r="Z165" s="118"/>
      <c r="AA165" s="118"/>
      <c r="AB165" s="118"/>
      <c r="AC165" s="118"/>
      <c r="AD165" s="118"/>
      <c r="AE165" s="118"/>
      <c r="AF165" s="118"/>
      <c r="AG165" s="118"/>
      <c r="AH165" s="118"/>
      <c r="AI165" s="118"/>
      <c r="AJ165" s="118"/>
      <c r="AK165" s="118"/>
      <c r="AL165" s="118"/>
      <c r="AM165" s="118"/>
      <c r="AN165" s="118"/>
      <c r="AO165" s="118"/>
      <c r="AP165"/>
    </row>
    <row r="166" spans="1:46">
      <c r="A166"/>
      <c r="B166"/>
      <c r="C166"/>
      <c r="D166"/>
      <c r="E166"/>
      <c r="F166"/>
      <c r="G166"/>
      <c r="H166"/>
      <c r="I166"/>
      <c r="J166"/>
      <c r="K166"/>
      <c r="L166"/>
      <c r="M166"/>
      <c r="N166"/>
      <c r="O166"/>
      <c r="P166"/>
      <c r="Q166"/>
    </row>
    <row r="167" spans="1:46" s="121" customFormat="1" ht="25.5">
      <c r="A167" s="88" t="s">
        <v>4435</v>
      </c>
      <c r="B167" s="132" t="s">
        <v>4434</v>
      </c>
      <c r="C167" s="3" t="s">
        <v>64</v>
      </c>
      <c r="D167" s="3" t="s">
        <v>65</v>
      </c>
      <c r="E167" s="3" t="s">
        <v>66</v>
      </c>
      <c r="F167" s="3" t="s">
        <v>67</v>
      </c>
      <c r="G167" s="3" t="s">
        <v>68</v>
      </c>
      <c r="H167" s="3" t="s">
        <v>69</v>
      </c>
      <c r="I167" s="3" t="s">
        <v>70</v>
      </c>
      <c r="J167" s="3" t="s">
        <v>71</v>
      </c>
      <c r="K167" s="3" t="s">
        <v>72</v>
      </c>
      <c r="L167" s="3" t="s">
        <v>73</v>
      </c>
      <c r="M167" s="3" t="s">
        <v>1</v>
      </c>
      <c r="N167" s="3" t="s">
        <v>2</v>
      </c>
      <c r="O167" s="3" t="s">
        <v>3</v>
      </c>
      <c r="P167" s="3" t="s">
        <v>4</v>
      </c>
      <c r="Q167" s="3" t="s">
        <v>5</v>
      </c>
      <c r="R167" s="3" t="s">
        <v>6</v>
      </c>
      <c r="S167" s="3" t="s">
        <v>7</v>
      </c>
      <c r="T167" s="3" t="s">
        <v>8</v>
      </c>
      <c r="U167" s="3" t="s">
        <v>9</v>
      </c>
      <c r="V167" s="3" t="s">
        <v>10</v>
      </c>
      <c r="W167" s="3" t="s">
        <v>11</v>
      </c>
      <c r="X167" s="3" t="s">
        <v>12</v>
      </c>
      <c r="Y167" s="3" t="s">
        <v>13</v>
      </c>
      <c r="Z167" s="3" t="s">
        <v>14</v>
      </c>
      <c r="AA167" s="3" t="s">
        <v>15</v>
      </c>
      <c r="AB167" s="3" t="s">
        <v>16</v>
      </c>
      <c r="AC167" s="3" t="s">
        <v>17</v>
      </c>
      <c r="AD167" s="3" t="s">
        <v>18</v>
      </c>
      <c r="AE167" s="3" t="s">
        <v>19</v>
      </c>
      <c r="AF167" s="3" t="s">
        <v>20</v>
      </c>
      <c r="AG167" s="3" t="s">
        <v>21</v>
      </c>
      <c r="AH167" s="3" t="s">
        <v>22</v>
      </c>
      <c r="AI167" s="3" t="s">
        <v>23</v>
      </c>
      <c r="AJ167" s="3" t="s">
        <v>24</v>
      </c>
      <c r="AK167" s="3" t="s">
        <v>25</v>
      </c>
      <c r="AL167" s="3" t="s">
        <v>26</v>
      </c>
      <c r="AM167" s="3" t="s">
        <v>27</v>
      </c>
      <c r="AN167" s="3" t="s">
        <v>62</v>
      </c>
      <c r="AO167" s="3" t="s">
        <v>63</v>
      </c>
      <c r="AP167" s="3" t="s">
        <v>938</v>
      </c>
      <c r="AQ167" s="3" t="s">
        <v>3968</v>
      </c>
      <c r="AR167" s="474" t="s">
        <v>3969</v>
      </c>
    </row>
    <row r="168" spans="1:46" s="121" customFormat="1">
      <c r="A168" s="89">
        <v>52</v>
      </c>
      <c r="B168" s="121" t="str">
        <f>IF(VLOOKUP(A168,$A$176:$B$315,2,FALSE)=0,"No selection",VLOOKUP(A168,$A$176:$B$315,2,FALSE))</f>
        <v>Commonwealth Scientific and Industrial Research Organisation (CSIRO)</v>
      </c>
      <c r="C168" s="477">
        <f t="shared" ref="C168:L172" si="15">IF(VLOOKUP($A168,$A$176:$AR$315,2,FALSE)=0,NA(),ROUND((VLOOKUP($A168,$A$176:$AR$315,C$7,FALSE)/C$4),2))</f>
        <v>184.5</v>
      </c>
      <c r="D168" s="477">
        <f t="shared" si="15"/>
        <v>211.3</v>
      </c>
      <c r="E168" s="477">
        <f t="shared" si="15"/>
        <v>247.1</v>
      </c>
      <c r="F168" s="477">
        <f t="shared" si="15"/>
        <v>290.89999999999998</v>
      </c>
      <c r="G168" s="477">
        <f t="shared" si="15"/>
        <v>328.2</v>
      </c>
      <c r="H168" s="477">
        <f t="shared" si="15"/>
        <v>331.6</v>
      </c>
      <c r="I168" s="477">
        <f t="shared" si="15"/>
        <v>324.89999999999998</v>
      </c>
      <c r="J168" s="477">
        <f t="shared" si="15"/>
        <v>344.3</v>
      </c>
      <c r="K168" s="477">
        <f t="shared" si="15"/>
        <v>367.8</v>
      </c>
      <c r="L168" s="477">
        <f t="shared" si="15"/>
        <v>347.8</v>
      </c>
      <c r="M168" s="477">
        <f t="shared" ref="M168:V172" si="16">IF(VLOOKUP($A168,$A$176:$AR$315,2,FALSE)=0,NA(),ROUND((VLOOKUP($A168,$A$176:$AR$315,M$7,FALSE)/M$4),2))</f>
        <v>348.1</v>
      </c>
      <c r="N168" s="477">
        <f t="shared" si="16"/>
        <v>375.2</v>
      </c>
      <c r="O168" s="477">
        <f t="shared" si="16"/>
        <v>414.4</v>
      </c>
      <c r="P168" s="477">
        <f t="shared" si="16"/>
        <v>446.3</v>
      </c>
      <c r="Q168" s="477">
        <f t="shared" si="16"/>
        <v>456.2</v>
      </c>
      <c r="R168" s="477">
        <f t="shared" si="16"/>
        <v>460.4</v>
      </c>
      <c r="S168" s="477">
        <f t="shared" si="16"/>
        <v>461.6</v>
      </c>
      <c r="T168" s="477">
        <f t="shared" si="16"/>
        <v>417.6</v>
      </c>
      <c r="U168" s="477">
        <f t="shared" si="16"/>
        <v>444.5</v>
      </c>
      <c r="V168" s="477">
        <f t="shared" si="16"/>
        <v>466.8</v>
      </c>
      <c r="W168" s="477">
        <f t="shared" ref="W168:AF172" si="17">IF(VLOOKUP($A168,$A$176:$AR$315,2,FALSE)=0,NA(),ROUND((VLOOKUP($A168,$A$176:$AR$315,W$7,FALSE)/W$4),2))</f>
        <v>475.4</v>
      </c>
      <c r="X168" s="477">
        <f t="shared" si="17"/>
        <v>500</v>
      </c>
      <c r="Y168" s="477">
        <f t="shared" si="17"/>
        <v>496.7</v>
      </c>
      <c r="Z168" s="477">
        <f t="shared" si="17"/>
        <v>509.6</v>
      </c>
      <c r="AA168" s="477">
        <f t="shared" si="17"/>
        <v>532.05999999999995</v>
      </c>
      <c r="AB168" s="477">
        <f t="shared" si="17"/>
        <v>568.65</v>
      </c>
      <c r="AC168" s="477">
        <f t="shared" si="17"/>
        <v>577.1</v>
      </c>
      <c r="AD168" s="477">
        <f t="shared" si="17"/>
        <v>593.9</v>
      </c>
      <c r="AE168" s="477">
        <f t="shared" si="17"/>
        <v>610.1</v>
      </c>
      <c r="AF168" s="477">
        <f t="shared" si="17"/>
        <v>663.1</v>
      </c>
      <c r="AG168" s="477">
        <f t="shared" ref="AG168:AR172" si="18">IF(VLOOKUP($A168,$A$176:$AR$315,2,FALSE)=0,NA(),ROUND((VLOOKUP($A168,$A$176:$AR$315,AG$7,FALSE)/AG$4),2))</f>
        <v>675.79</v>
      </c>
      <c r="AH168" s="477">
        <f t="shared" si="18"/>
        <v>704.88</v>
      </c>
      <c r="AI168" s="477">
        <f t="shared" si="18"/>
        <v>720.42</v>
      </c>
      <c r="AJ168" s="477">
        <f t="shared" si="18"/>
        <v>724.94</v>
      </c>
      <c r="AK168" s="477">
        <f t="shared" si="18"/>
        <v>733.82</v>
      </c>
      <c r="AL168" s="477">
        <f t="shared" si="18"/>
        <v>778.18</v>
      </c>
      <c r="AM168" s="477">
        <f t="shared" si="18"/>
        <v>745.27</v>
      </c>
      <c r="AN168" s="477">
        <f t="shared" si="18"/>
        <v>750.28</v>
      </c>
      <c r="AO168" s="477">
        <f t="shared" si="18"/>
        <v>787.27</v>
      </c>
      <c r="AP168" s="477">
        <f t="shared" si="18"/>
        <v>793.55</v>
      </c>
      <c r="AQ168" s="477">
        <f t="shared" si="18"/>
        <v>834.56</v>
      </c>
      <c r="AR168" s="477">
        <f t="shared" si="18"/>
        <v>839.15</v>
      </c>
    </row>
    <row r="169" spans="1:46" s="121" customFormat="1">
      <c r="A169" s="89">
        <v>109</v>
      </c>
      <c r="B169" s="121" t="str">
        <f>IF(VLOOKUP(A169,$A$176:$B$315,2,FALSE)=0,"No selection",VLOOKUP(A169,$A$176:$B$315,2,FALSE))</f>
        <v>NHMRC Research Grants</v>
      </c>
      <c r="C169" s="477">
        <f t="shared" si="15"/>
        <v>13.2</v>
      </c>
      <c r="D169" s="477">
        <f t="shared" si="15"/>
        <v>14</v>
      </c>
      <c r="E169" s="477">
        <f t="shared" si="15"/>
        <v>18.7</v>
      </c>
      <c r="F169" s="477">
        <f t="shared" si="15"/>
        <v>25.6</v>
      </c>
      <c r="G169" s="477">
        <f t="shared" si="15"/>
        <v>30</v>
      </c>
      <c r="H169" s="477">
        <f t="shared" si="15"/>
        <v>38.5</v>
      </c>
      <c r="I169" s="477">
        <f t="shared" si="15"/>
        <v>44.2</v>
      </c>
      <c r="J169" s="477">
        <f t="shared" si="15"/>
        <v>51.2</v>
      </c>
      <c r="K169" s="477">
        <f t="shared" si="15"/>
        <v>61.7</v>
      </c>
      <c r="L169" s="477">
        <f t="shared" si="15"/>
        <v>66.7</v>
      </c>
      <c r="M169" s="477">
        <f t="shared" si="16"/>
        <v>73.400000000000006</v>
      </c>
      <c r="N169" s="477">
        <f t="shared" si="16"/>
        <v>84.9</v>
      </c>
      <c r="O169" s="477">
        <f t="shared" si="16"/>
        <v>96.5</v>
      </c>
      <c r="P169" s="477">
        <f t="shared" si="16"/>
        <v>105.1</v>
      </c>
      <c r="Q169" s="477">
        <f t="shared" si="16"/>
        <v>112.2</v>
      </c>
      <c r="R169" s="477">
        <f t="shared" si="16"/>
        <v>120.8</v>
      </c>
      <c r="S169" s="477">
        <f t="shared" si="16"/>
        <v>126.7</v>
      </c>
      <c r="T169" s="477">
        <f t="shared" si="16"/>
        <v>141.30000000000001</v>
      </c>
      <c r="U169" s="477">
        <f t="shared" si="16"/>
        <v>152.4</v>
      </c>
      <c r="V169" s="477">
        <f t="shared" si="16"/>
        <v>164.3</v>
      </c>
      <c r="W169" s="477">
        <f t="shared" si="17"/>
        <v>177.1</v>
      </c>
      <c r="X169" s="477">
        <f t="shared" si="17"/>
        <v>173.6</v>
      </c>
      <c r="Y169" s="477">
        <f t="shared" si="17"/>
        <v>183.3</v>
      </c>
      <c r="Z169" s="477">
        <f t="shared" si="17"/>
        <v>243</v>
      </c>
      <c r="AA169" s="477">
        <f t="shared" si="17"/>
        <v>290.51</v>
      </c>
      <c r="AB169" s="477">
        <f t="shared" si="17"/>
        <v>332.41</v>
      </c>
      <c r="AC169" s="477">
        <f t="shared" si="17"/>
        <v>378.22</v>
      </c>
      <c r="AD169" s="477">
        <f t="shared" si="17"/>
        <v>424.56</v>
      </c>
      <c r="AE169" s="477">
        <f t="shared" si="17"/>
        <v>471.69</v>
      </c>
      <c r="AF169" s="477">
        <f t="shared" si="17"/>
        <v>560.73</v>
      </c>
      <c r="AG169" s="477">
        <f t="shared" si="18"/>
        <v>699.26</v>
      </c>
      <c r="AH169" s="477">
        <f t="shared" si="18"/>
        <v>707.07</v>
      </c>
      <c r="AI169" s="477">
        <f t="shared" si="18"/>
        <v>754.18</v>
      </c>
      <c r="AJ169" s="477">
        <f t="shared" si="18"/>
        <v>811.81</v>
      </c>
      <c r="AK169" s="477">
        <f t="shared" si="18"/>
        <v>763.03</v>
      </c>
      <c r="AL169" s="477">
        <f t="shared" si="18"/>
        <v>863.42</v>
      </c>
      <c r="AM169" s="477">
        <f t="shared" si="18"/>
        <v>904.51</v>
      </c>
      <c r="AN169" s="477">
        <f t="shared" si="18"/>
        <v>825.49</v>
      </c>
      <c r="AO169" s="477">
        <f t="shared" si="18"/>
        <v>840.5</v>
      </c>
      <c r="AP169" s="477">
        <f t="shared" si="18"/>
        <v>853.09</v>
      </c>
      <c r="AQ169" s="477">
        <f t="shared" si="18"/>
        <v>846.19</v>
      </c>
      <c r="AR169" s="477">
        <f t="shared" si="18"/>
        <v>868.58</v>
      </c>
    </row>
    <row r="170" spans="1:46" s="121" customFormat="1">
      <c r="A170" s="89">
        <v>35</v>
      </c>
      <c r="B170" s="121" t="str">
        <f>IF(VLOOKUP(A170,$A$176:$B$315,2,FALSE)=0,"No selection",VLOOKUP(A170,$A$176:$B$315,2,FALSE))</f>
        <v>Australian Research Council (ARC) - National Competitive Grants Program</v>
      </c>
      <c r="C170" s="477">
        <f t="shared" si="15"/>
        <v>0</v>
      </c>
      <c r="D170" s="477">
        <f t="shared" si="15"/>
        <v>0</v>
      </c>
      <c r="E170" s="477">
        <f t="shared" si="15"/>
        <v>0</v>
      </c>
      <c r="F170" s="477">
        <f t="shared" si="15"/>
        <v>0</v>
      </c>
      <c r="G170" s="477">
        <f t="shared" si="15"/>
        <v>0</v>
      </c>
      <c r="H170" s="477">
        <f t="shared" si="15"/>
        <v>0</v>
      </c>
      <c r="I170" s="477">
        <f t="shared" si="15"/>
        <v>0</v>
      </c>
      <c r="J170" s="477">
        <f t="shared" si="15"/>
        <v>0</v>
      </c>
      <c r="K170" s="477">
        <f t="shared" si="15"/>
        <v>0</v>
      </c>
      <c r="L170" s="477">
        <f t="shared" si="15"/>
        <v>0</v>
      </c>
      <c r="M170" s="477">
        <f t="shared" si="16"/>
        <v>0</v>
      </c>
      <c r="N170" s="477">
        <f t="shared" si="16"/>
        <v>0</v>
      </c>
      <c r="O170" s="477">
        <f t="shared" si="16"/>
        <v>0</v>
      </c>
      <c r="P170" s="477">
        <f t="shared" si="16"/>
        <v>0</v>
      </c>
      <c r="Q170" s="477">
        <f t="shared" si="16"/>
        <v>0</v>
      </c>
      <c r="R170" s="477">
        <f t="shared" si="16"/>
        <v>0</v>
      </c>
      <c r="S170" s="477">
        <f t="shared" si="16"/>
        <v>0</v>
      </c>
      <c r="T170" s="477">
        <f t="shared" si="16"/>
        <v>0</v>
      </c>
      <c r="U170" s="477">
        <f t="shared" si="16"/>
        <v>0</v>
      </c>
      <c r="V170" s="477">
        <f t="shared" si="16"/>
        <v>0</v>
      </c>
      <c r="W170" s="477">
        <f t="shared" si="17"/>
        <v>0</v>
      </c>
      <c r="X170" s="477">
        <f t="shared" si="17"/>
        <v>0</v>
      </c>
      <c r="Y170" s="477">
        <f t="shared" si="17"/>
        <v>237.19</v>
      </c>
      <c r="Z170" s="477">
        <f t="shared" si="17"/>
        <v>261.74</v>
      </c>
      <c r="AA170" s="477">
        <f t="shared" si="17"/>
        <v>298.94</v>
      </c>
      <c r="AB170" s="477">
        <f t="shared" si="17"/>
        <v>399.6</v>
      </c>
      <c r="AC170" s="477">
        <f t="shared" si="17"/>
        <v>457.79</v>
      </c>
      <c r="AD170" s="477">
        <f t="shared" si="17"/>
        <v>566.42999999999995</v>
      </c>
      <c r="AE170" s="477">
        <f t="shared" si="17"/>
        <v>571.48</v>
      </c>
      <c r="AF170" s="477">
        <f t="shared" si="17"/>
        <v>573.09</v>
      </c>
      <c r="AG170" s="477">
        <f t="shared" si="18"/>
        <v>583.82000000000005</v>
      </c>
      <c r="AH170" s="477">
        <f t="shared" si="18"/>
        <v>647.57000000000005</v>
      </c>
      <c r="AI170" s="477">
        <f t="shared" si="18"/>
        <v>703.47</v>
      </c>
      <c r="AJ170" s="477">
        <f t="shared" si="18"/>
        <v>797.87</v>
      </c>
      <c r="AK170" s="477">
        <f t="shared" si="18"/>
        <v>873.23</v>
      </c>
      <c r="AL170" s="477">
        <f t="shared" si="18"/>
        <v>883.28</v>
      </c>
      <c r="AM170" s="477">
        <f t="shared" si="18"/>
        <v>852.9</v>
      </c>
      <c r="AN170" s="477">
        <f t="shared" si="18"/>
        <v>815.3</v>
      </c>
      <c r="AO170" s="477">
        <f t="shared" si="18"/>
        <v>743.66</v>
      </c>
      <c r="AP170" s="477">
        <f t="shared" si="18"/>
        <v>758.03</v>
      </c>
      <c r="AQ170" s="477">
        <f t="shared" si="18"/>
        <v>764.11</v>
      </c>
      <c r="AR170" s="477">
        <f t="shared" si="18"/>
        <v>791.34</v>
      </c>
    </row>
    <row r="171" spans="1:46" s="121" customFormat="1">
      <c r="A171" s="89">
        <v>1</v>
      </c>
      <c r="B171" s="121" t="str">
        <f>IF(VLOOKUP(A171,$A$176:$B$315,2,FALSE)=0,"No selection",VLOOKUP(A171,$A$176:$B$315,2,FALSE))</f>
        <v>No selection</v>
      </c>
      <c r="C171" s="477" t="e">
        <f t="shared" si="15"/>
        <v>#N/A</v>
      </c>
      <c r="D171" s="477" t="e">
        <f t="shared" si="15"/>
        <v>#N/A</v>
      </c>
      <c r="E171" s="477" t="e">
        <f t="shared" si="15"/>
        <v>#N/A</v>
      </c>
      <c r="F171" s="477" t="e">
        <f t="shared" si="15"/>
        <v>#N/A</v>
      </c>
      <c r="G171" s="477" t="e">
        <f t="shared" si="15"/>
        <v>#N/A</v>
      </c>
      <c r="H171" s="477" t="e">
        <f t="shared" si="15"/>
        <v>#N/A</v>
      </c>
      <c r="I171" s="477" t="e">
        <f t="shared" si="15"/>
        <v>#N/A</v>
      </c>
      <c r="J171" s="477" t="e">
        <f t="shared" si="15"/>
        <v>#N/A</v>
      </c>
      <c r="K171" s="477" t="e">
        <f t="shared" si="15"/>
        <v>#N/A</v>
      </c>
      <c r="L171" s="477" t="e">
        <f t="shared" si="15"/>
        <v>#N/A</v>
      </c>
      <c r="M171" s="477" t="e">
        <f t="shared" si="16"/>
        <v>#N/A</v>
      </c>
      <c r="N171" s="477" t="e">
        <f t="shared" si="16"/>
        <v>#N/A</v>
      </c>
      <c r="O171" s="477" t="e">
        <f t="shared" si="16"/>
        <v>#N/A</v>
      </c>
      <c r="P171" s="477" t="e">
        <f t="shared" si="16"/>
        <v>#N/A</v>
      </c>
      <c r="Q171" s="477" t="e">
        <f t="shared" si="16"/>
        <v>#N/A</v>
      </c>
      <c r="R171" s="477" t="e">
        <f t="shared" si="16"/>
        <v>#N/A</v>
      </c>
      <c r="S171" s="477" t="e">
        <f t="shared" si="16"/>
        <v>#N/A</v>
      </c>
      <c r="T171" s="477" t="e">
        <f t="shared" si="16"/>
        <v>#N/A</v>
      </c>
      <c r="U171" s="477" t="e">
        <f t="shared" si="16"/>
        <v>#N/A</v>
      </c>
      <c r="V171" s="477" t="e">
        <f t="shared" si="16"/>
        <v>#N/A</v>
      </c>
      <c r="W171" s="477" t="e">
        <f t="shared" si="17"/>
        <v>#N/A</v>
      </c>
      <c r="X171" s="477" t="e">
        <f t="shared" si="17"/>
        <v>#N/A</v>
      </c>
      <c r="Y171" s="477" t="e">
        <f t="shared" si="17"/>
        <v>#N/A</v>
      </c>
      <c r="Z171" s="477" t="e">
        <f t="shared" si="17"/>
        <v>#N/A</v>
      </c>
      <c r="AA171" s="477" t="e">
        <f t="shared" si="17"/>
        <v>#N/A</v>
      </c>
      <c r="AB171" s="477" t="e">
        <f t="shared" si="17"/>
        <v>#N/A</v>
      </c>
      <c r="AC171" s="477" t="e">
        <f t="shared" si="17"/>
        <v>#N/A</v>
      </c>
      <c r="AD171" s="477" t="e">
        <f t="shared" si="17"/>
        <v>#N/A</v>
      </c>
      <c r="AE171" s="477" t="e">
        <f t="shared" si="17"/>
        <v>#N/A</v>
      </c>
      <c r="AF171" s="477" t="e">
        <f t="shared" si="17"/>
        <v>#N/A</v>
      </c>
      <c r="AG171" s="477" t="e">
        <f t="shared" si="18"/>
        <v>#N/A</v>
      </c>
      <c r="AH171" s="477" t="e">
        <f t="shared" si="18"/>
        <v>#N/A</v>
      </c>
      <c r="AI171" s="477" t="e">
        <f t="shared" si="18"/>
        <v>#N/A</v>
      </c>
      <c r="AJ171" s="477" t="e">
        <f t="shared" si="18"/>
        <v>#N/A</v>
      </c>
      <c r="AK171" s="477" t="e">
        <f t="shared" si="18"/>
        <v>#N/A</v>
      </c>
      <c r="AL171" s="477" t="e">
        <f t="shared" si="18"/>
        <v>#N/A</v>
      </c>
      <c r="AM171" s="477" t="e">
        <f t="shared" si="18"/>
        <v>#N/A</v>
      </c>
      <c r="AN171" s="477" t="e">
        <f t="shared" si="18"/>
        <v>#N/A</v>
      </c>
      <c r="AO171" s="477" t="e">
        <f t="shared" si="18"/>
        <v>#N/A</v>
      </c>
      <c r="AP171" s="477" t="e">
        <f t="shared" si="18"/>
        <v>#N/A</v>
      </c>
      <c r="AQ171" s="477" t="e">
        <f t="shared" si="18"/>
        <v>#N/A</v>
      </c>
      <c r="AR171" s="477" t="e">
        <f t="shared" si="18"/>
        <v>#N/A</v>
      </c>
    </row>
    <row r="172" spans="1:46" s="121" customFormat="1">
      <c r="A172" s="89">
        <v>1</v>
      </c>
      <c r="B172" s="121" t="str">
        <f>IF(VLOOKUP(A172,$A$176:$B$315,2,FALSE)=0,"No selection",VLOOKUP(A172,$A$176:$B$315,2,FALSE))</f>
        <v>No selection</v>
      </c>
      <c r="C172" s="477" t="e">
        <f t="shared" si="15"/>
        <v>#N/A</v>
      </c>
      <c r="D172" s="477" t="e">
        <f t="shared" si="15"/>
        <v>#N/A</v>
      </c>
      <c r="E172" s="477" t="e">
        <f t="shared" si="15"/>
        <v>#N/A</v>
      </c>
      <c r="F172" s="477" t="e">
        <f t="shared" si="15"/>
        <v>#N/A</v>
      </c>
      <c r="G172" s="477" t="e">
        <f t="shared" si="15"/>
        <v>#N/A</v>
      </c>
      <c r="H172" s="477" t="e">
        <f t="shared" si="15"/>
        <v>#N/A</v>
      </c>
      <c r="I172" s="477" t="e">
        <f t="shared" si="15"/>
        <v>#N/A</v>
      </c>
      <c r="J172" s="477" t="e">
        <f t="shared" si="15"/>
        <v>#N/A</v>
      </c>
      <c r="K172" s="477" t="e">
        <f t="shared" si="15"/>
        <v>#N/A</v>
      </c>
      <c r="L172" s="477" t="e">
        <f t="shared" si="15"/>
        <v>#N/A</v>
      </c>
      <c r="M172" s="477" t="e">
        <f t="shared" si="16"/>
        <v>#N/A</v>
      </c>
      <c r="N172" s="477" t="e">
        <f t="shared" si="16"/>
        <v>#N/A</v>
      </c>
      <c r="O172" s="477" t="e">
        <f t="shared" si="16"/>
        <v>#N/A</v>
      </c>
      <c r="P172" s="477" t="e">
        <f t="shared" si="16"/>
        <v>#N/A</v>
      </c>
      <c r="Q172" s="477" t="e">
        <f t="shared" si="16"/>
        <v>#N/A</v>
      </c>
      <c r="R172" s="477" t="e">
        <f t="shared" si="16"/>
        <v>#N/A</v>
      </c>
      <c r="S172" s="477" t="e">
        <f t="shared" si="16"/>
        <v>#N/A</v>
      </c>
      <c r="T172" s="477" t="e">
        <f t="shared" si="16"/>
        <v>#N/A</v>
      </c>
      <c r="U172" s="477" t="e">
        <f t="shared" si="16"/>
        <v>#N/A</v>
      </c>
      <c r="V172" s="477" t="e">
        <f t="shared" si="16"/>
        <v>#N/A</v>
      </c>
      <c r="W172" s="477" t="e">
        <f t="shared" si="17"/>
        <v>#N/A</v>
      </c>
      <c r="X172" s="477" t="e">
        <f t="shared" si="17"/>
        <v>#N/A</v>
      </c>
      <c r="Y172" s="477" t="e">
        <f t="shared" si="17"/>
        <v>#N/A</v>
      </c>
      <c r="Z172" s="477" t="e">
        <f t="shared" si="17"/>
        <v>#N/A</v>
      </c>
      <c r="AA172" s="477" t="e">
        <f t="shared" si="17"/>
        <v>#N/A</v>
      </c>
      <c r="AB172" s="477" t="e">
        <f t="shared" si="17"/>
        <v>#N/A</v>
      </c>
      <c r="AC172" s="477" t="e">
        <f t="shared" si="17"/>
        <v>#N/A</v>
      </c>
      <c r="AD172" s="477" t="e">
        <f t="shared" si="17"/>
        <v>#N/A</v>
      </c>
      <c r="AE172" s="477" t="e">
        <f t="shared" si="17"/>
        <v>#N/A</v>
      </c>
      <c r="AF172" s="477" t="e">
        <f t="shared" si="17"/>
        <v>#N/A</v>
      </c>
      <c r="AG172" s="477" t="e">
        <f t="shared" si="18"/>
        <v>#N/A</v>
      </c>
      <c r="AH172" s="477" t="e">
        <f t="shared" si="18"/>
        <v>#N/A</v>
      </c>
      <c r="AI172" s="477" t="e">
        <f t="shared" si="18"/>
        <v>#N/A</v>
      </c>
      <c r="AJ172" s="477" t="e">
        <f t="shared" si="18"/>
        <v>#N/A</v>
      </c>
      <c r="AK172" s="477" t="e">
        <f t="shared" si="18"/>
        <v>#N/A</v>
      </c>
      <c r="AL172" s="477" t="e">
        <f t="shared" si="18"/>
        <v>#N/A</v>
      </c>
      <c r="AM172" s="477" t="e">
        <f t="shared" si="18"/>
        <v>#N/A</v>
      </c>
      <c r="AN172" s="477" t="e">
        <f t="shared" si="18"/>
        <v>#N/A</v>
      </c>
      <c r="AO172" s="477" t="e">
        <f t="shared" si="18"/>
        <v>#N/A</v>
      </c>
      <c r="AP172" s="477" t="e">
        <f t="shared" si="18"/>
        <v>#N/A</v>
      </c>
      <c r="AQ172" s="477" t="e">
        <f t="shared" si="18"/>
        <v>#N/A</v>
      </c>
      <c r="AR172" s="477" t="e">
        <f t="shared" si="18"/>
        <v>#N/A</v>
      </c>
    </row>
    <row r="173" spans="1:46" s="121" customFormat="1">
      <c r="A173" s="118"/>
      <c r="B173" s="118"/>
      <c r="C173" s="118"/>
      <c r="D173" s="118"/>
      <c r="E173" s="118"/>
      <c r="F173" s="118"/>
      <c r="G173" s="118"/>
      <c r="H173" s="118"/>
      <c r="I173" s="118"/>
      <c r="J173" s="118"/>
      <c r="K173" s="118"/>
      <c r="L173" s="118"/>
      <c r="M173" s="118"/>
      <c r="N173" s="118"/>
      <c r="O173" s="118"/>
      <c r="P173" s="118"/>
      <c r="Q173" s="118"/>
    </row>
    <row r="174" spans="1:46" s="121" customFormat="1">
      <c r="A174" s="118"/>
      <c r="B174" s="118"/>
      <c r="C174" s="118"/>
      <c r="D174" s="118"/>
      <c r="E174" s="118"/>
      <c r="F174" s="118"/>
      <c r="G174" s="118"/>
      <c r="H174" s="118"/>
      <c r="I174" s="118"/>
      <c r="J174" s="118"/>
      <c r="K174" s="118"/>
      <c r="L174" s="118"/>
      <c r="M174" s="118"/>
      <c r="N174" s="118"/>
      <c r="O174" s="118"/>
      <c r="P174" s="118"/>
      <c r="Q174" s="118"/>
      <c r="AR174"/>
      <c r="AS174"/>
      <c r="AT174"/>
    </row>
    <row r="175" spans="1:46" ht="25.5">
      <c r="A175" s="90" t="s">
        <v>4433</v>
      </c>
      <c r="B175" s="17" t="s">
        <v>3953</v>
      </c>
      <c r="C175" s="17" t="s">
        <v>64</v>
      </c>
      <c r="D175" s="17" t="s">
        <v>65</v>
      </c>
      <c r="E175" s="17" t="s">
        <v>66</v>
      </c>
      <c r="F175" s="17" t="s">
        <v>67</v>
      </c>
      <c r="G175" s="17" t="s">
        <v>68</v>
      </c>
      <c r="H175" s="17" t="s">
        <v>69</v>
      </c>
      <c r="I175" s="17" t="s">
        <v>70</v>
      </c>
      <c r="J175" s="17" t="s">
        <v>71</v>
      </c>
      <c r="K175" s="17" t="s">
        <v>72</v>
      </c>
      <c r="L175" s="17" t="s">
        <v>73</v>
      </c>
      <c r="M175" s="17" t="s">
        <v>1</v>
      </c>
      <c r="N175" s="17" t="s">
        <v>2</v>
      </c>
      <c r="O175" s="17" t="s">
        <v>3</v>
      </c>
      <c r="P175" s="17" t="s">
        <v>4</v>
      </c>
      <c r="Q175" s="17" t="s">
        <v>5</v>
      </c>
      <c r="R175" s="17" t="s">
        <v>6</v>
      </c>
      <c r="S175" s="17" t="s">
        <v>7</v>
      </c>
      <c r="T175" s="17" t="s">
        <v>8</v>
      </c>
      <c r="U175" s="17" t="s">
        <v>9</v>
      </c>
      <c r="V175" s="17" t="s">
        <v>10</v>
      </c>
      <c r="W175" s="17" t="s">
        <v>11</v>
      </c>
      <c r="X175" s="17" t="s">
        <v>12</v>
      </c>
      <c r="Y175" s="17" t="s">
        <v>13</v>
      </c>
      <c r="Z175" s="17" t="s">
        <v>14</v>
      </c>
      <c r="AA175" s="17" t="s">
        <v>15</v>
      </c>
      <c r="AB175" s="17" t="s">
        <v>16</v>
      </c>
      <c r="AC175" s="17" t="s">
        <v>17</v>
      </c>
      <c r="AD175" s="17" t="s">
        <v>18</v>
      </c>
      <c r="AE175" s="17" t="s">
        <v>19</v>
      </c>
      <c r="AF175" s="17" t="s">
        <v>20</v>
      </c>
      <c r="AG175" s="17" t="s">
        <v>21</v>
      </c>
      <c r="AH175" s="17" t="s">
        <v>22</v>
      </c>
      <c r="AI175" s="17" t="s">
        <v>23</v>
      </c>
      <c r="AJ175" s="17" t="s">
        <v>24</v>
      </c>
      <c r="AK175" s="17" t="s">
        <v>25</v>
      </c>
      <c r="AL175" s="17" t="s">
        <v>26</v>
      </c>
      <c r="AM175" s="17" t="s">
        <v>27</v>
      </c>
      <c r="AN175" s="17" t="s">
        <v>62</v>
      </c>
      <c r="AO175" s="17" t="s">
        <v>63</v>
      </c>
      <c r="AP175" s="17" t="s">
        <v>938</v>
      </c>
      <c r="AQ175" s="3" t="s">
        <v>3968</v>
      </c>
      <c r="AR175" s="474" t="s">
        <v>3969</v>
      </c>
      <c r="AS175"/>
      <c r="AT175"/>
    </row>
    <row r="176" spans="1:46" s="121" customFormat="1" ht="16.5">
      <c r="A176" s="158">
        <v>1</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6"/>
      <c r="AR176"/>
      <c r="AS176"/>
      <c r="AT176"/>
    </row>
    <row r="177" spans="1:46">
      <c r="A177" s="158">
        <v>2</v>
      </c>
      <c r="B177" s="221" t="s">
        <v>772</v>
      </c>
      <c r="C177" s="483">
        <v>0</v>
      </c>
      <c r="D177" s="483">
        <v>0</v>
      </c>
      <c r="E177" s="483">
        <v>0</v>
      </c>
      <c r="F177" s="483">
        <v>0</v>
      </c>
      <c r="G177" s="483">
        <v>0</v>
      </c>
      <c r="H177" s="483">
        <v>0</v>
      </c>
      <c r="I177" s="483">
        <v>0</v>
      </c>
      <c r="J177" s="483">
        <v>0</v>
      </c>
      <c r="K177" s="483">
        <v>0</v>
      </c>
      <c r="L177" s="483">
        <v>0</v>
      </c>
      <c r="M177" s="483">
        <v>0</v>
      </c>
      <c r="N177" s="483">
        <v>0</v>
      </c>
      <c r="O177" s="483">
        <v>0</v>
      </c>
      <c r="P177" s="483">
        <v>0</v>
      </c>
      <c r="Q177" s="483">
        <v>0</v>
      </c>
      <c r="R177" s="483">
        <v>0</v>
      </c>
      <c r="S177" s="483">
        <v>0</v>
      </c>
      <c r="T177" s="483">
        <v>0</v>
      </c>
      <c r="U177" s="483">
        <v>0</v>
      </c>
      <c r="V177" s="483">
        <v>0</v>
      </c>
      <c r="W177" s="483">
        <v>0</v>
      </c>
      <c r="X177" s="483">
        <v>0</v>
      </c>
      <c r="Y177" s="483">
        <v>0</v>
      </c>
      <c r="Z177" s="483">
        <v>0</v>
      </c>
      <c r="AA177" s="483">
        <v>0</v>
      </c>
      <c r="AB177" s="483">
        <v>0</v>
      </c>
      <c r="AC177" s="483">
        <v>0</v>
      </c>
      <c r="AD177" s="483">
        <v>0</v>
      </c>
      <c r="AE177" s="483">
        <v>0</v>
      </c>
      <c r="AF177" s="483">
        <v>0</v>
      </c>
      <c r="AG177" s="483">
        <v>0</v>
      </c>
      <c r="AH177" s="483">
        <v>0</v>
      </c>
      <c r="AI177" s="483">
        <v>0</v>
      </c>
      <c r="AJ177" s="483">
        <v>0</v>
      </c>
      <c r="AK177" s="483">
        <v>0</v>
      </c>
      <c r="AL177" s="483">
        <v>0</v>
      </c>
      <c r="AM177" s="483">
        <v>19.291</v>
      </c>
      <c r="AN177" s="483">
        <v>29.295000000000002</v>
      </c>
      <c r="AO177" s="483">
        <v>18.399999999999999</v>
      </c>
      <c r="AP177" s="483">
        <v>13.590999999999999</v>
      </c>
      <c r="AQ177" s="483">
        <v>21.151</v>
      </c>
      <c r="AR177" s="483">
        <v>16.594999999999999</v>
      </c>
      <c r="AS177"/>
      <c r="AT177"/>
    </row>
    <row r="178" spans="1:46">
      <c r="A178" s="158">
        <v>3</v>
      </c>
      <c r="B178" s="221" t="s">
        <v>6496</v>
      </c>
      <c r="C178" s="483">
        <v>0</v>
      </c>
      <c r="D178" s="483">
        <v>0</v>
      </c>
      <c r="E178" s="483">
        <v>0</v>
      </c>
      <c r="F178" s="483">
        <v>0</v>
      </c>
      <c r="G178" s="483">
        <v>0</v>
      </c>
      <c r="H178" s="483">
        <v>0</v>
      </c>
      <c r="I178" s="483">
        <v>0</v>
      </c>
      <c r="J178" s="483">
        <v>0</v>
      </c>
      <c r="K178" s="483">
        <v>0</v>
      </c>
      <c r="L178" s="483">
        <v>0</v>
      </c>
      <c r="M178" s="483">
        <v>0</v>
      </c>
      <c r="N178" s="483">
        <v>0</v>
      </c>
      <c r="O178" s="483">
        <v>0</v>
      </c>
      <c r="P178" s="483">
        <v>0</v>
      </c>
      <c r="Q178" s="483">
        <v>0</v>
      </c>
      <c r="R178" s="483">
        <v>0</v>
      </c>
      <c r="S178" s="483">
        <v>0</v>
      </c>
      <c r="T178" s="483">
        <v>0</v>
      </c>
      <c r="U178" s="483">
        <v>0</v>
      </c>
      <c r="V178" s="483">
        <v>0</v>
      </c>
      <c r="W178" s="483">
        <v>0</v>
      </c>
      <c r="X178" s="483">
        <v>0</v>
      </c>
      <c r="Y178" s="483">
        <v>0</v>
      </c>
      <c r="Z178" s="483">
        <v>0</v>
      </c>
      <c r="AA178" s="483">
        <v>0</v>
      </c>
      <c r="AB178" s="483">
        <v>0</v>
      </c>
      <c r="AC178" s="483">
        <v>0</v>
      </c>
      <c r="AD178" s="483">
        <v>0</v>
      </c>
      <c r="AE178" s="483">
        <v>0</v>
      </c>
      <c r="AF178" s="483">
        <v>0</v>
      </c>
      <c r="AG178" s="483">
        <v>0</v>
      </c>
      <c r="AH178" s="483">
        <v>0</v>
      </c>
      <c r="AI178" s="483">
        <v>0</v>
      </c>
      <c r="AJ178" s="483">
        <v>0</v>
      </c>
      <c r="AK178" s="483">
        <v>0</v>
      </c>
      <c r="AL178" s="483">
        <v>0</v>
      </c>
      <c r="AM178" s="483">
        <v>0</v>
      </c>
      <c r="AN178" s="483">
        <v>0</v>
      </c>
      <c r="AO178" s="483">
        <v>0</v>
      </c>
      <c r="AP178" s="483">
        <v>0.06</v>
      </c>
      <c r="AQ178" s="483">
        <v>8.1000000000000003E-2</v>
      </c>
      <c r="AR178" s="483">
        <v>0.14100000000000001</v>
      </c>
      <c r="AS178"/>
      <c r="AT178"/>
    </row>
    <row r="179" spans="1:46">
      <c r="A179" s="158">
        <v>4</v>
      </c>
      <c r="B179" s="221" t="s">
        <v>674</v>
      </c>
      <c r="C179" s="483">
        <v>0</v>
      </c>
      <c r="D179" s="483">
        <v>0</v>
      </c>
      <c r="E179" s="483">
        <v>0</v>
      </c>
      <c r="F179" s="483">
        <v>0</v>
      </c>
      <c r="G179" s="483">
        <v>0</v>
      </c>
      <c r="H179" s="483">
        <v>0</v>
      </c>
      <c r="I179" s="483">
        <v>0</v>
      </c>
      <c r="J179" s="483">
        <v>0</v>
      </c>
      <c r="K179" s="483">
        <v>0</v>
      </c>
      <c r="L179" s="483">
        <v>0</v>
      </c>
      <c r="M179" s="483">
        <v>0</v>
      </c>
      <c r="N179" s="483">
        <v>0</v>
      </c>
      <c r="O179" s="483">
        <v>0</v>
      </c>
      <c r="P179" s="483">
        <v>0</v>
      </c>
      <c r="Q179" s="483">
        <v>0</v>
      </c>
      <c r="R179" s="483">
        <v>0</v>
      </c>
      <c r="S179" s="483">
        <v>0</v>
      </c>
      <c r="T179" s="483">
        <v>0</v>
      </c>
      <c r="U179" s="483">
        <v>0</v>
      </c>
      <c r="V179" s="483">
        <v>0</v>
      </c>
      <c r="W179" s="483">
        <v>0</v>
      </c>
      <c r="X179" s="483">
        <v>0</v>
      </c>
      <c r="Y179" s="483">
        <v>0</v>
      </c>
      <c r="Z179" s="483">
        <v>0</v>
      </c>
      <c r="AA179" s="483">
        <v>0</v>
      </c>
      <c r="AB179" s="483">
        <v>0</v>
      </c>
      <c r="AC179" s="483">
        <v>0</v>
      </c>
      <c r="AD179" s="483">
        <v>0</v>
      </c>
      <c r="AE179" s="483">
        <v>0</v>
      </c>
      <c r="AF179" s="483">
        <v>0</v>
      </c>
      <c r="AG179" s="483">
        <v>0</v>
      </c>
      <c r="AH179" s="483">
        <v>0</v>
      </c>
      <c r="AI179" s="483">
        <v>0</v>
      </c>
      <c r="AJ179" s="483">
        <v>0</v>
      </c>
      <c r="AK179" s="483">
        <v>0</v>
      </c>
      <c r="AL179" s="483">
        <v>0</v>
      </c>
      <c r="AM179" s="483">
        <v>0</v>
      </c>
      <c r="AN179" s="483">
        <v>0</v>
      </c>
      <c r="AO179" s="483">
        <v>0.46300000000000002</v>
      </c>
      <c r="AP179" s="483">
        <v>0.47</v>
      </c>
      <c r="AQ179" s="483">
        <v>0.47899999999999998</v>
      </c>
      <c r="AR179" s="483">
        <v>0.48799999999999999</v>
      </c>
      <c r="AS179"/>
      <c r="AT179"/>
    </row>
    <row r="180" spans="1:46">
      <c r="A180" s="158">
        <v>5</v>
      </c>
      <c r="B180" s="221" t="s">
        <v>4004</v>
      </c>
      <c r="C180" s="483">
        <v>0</v>
      </c>
      <c r="D180" s="483">
        <v>0</v>
      </c>
      <c r="E180" s="483">
        <v>0</v>
      </c>
      <c r="F180" s="483">
        <v>0</v>
      </c>
      <c r="G180" s="483">
        <v>0</v>
      </c>
      <c r="H180" s="483">
        <v>0</v>
      </c>
      <c r="I180" s="483">
        <v>0</v>
      </c>
      <c r="J180" s="483">
        <v>0</v>
      </c>
      <c r="K180" s="483">
        <v>0</v>
      </c>
      <c r="L180" s="483">
        <v>0</v>
      </c>
      <c r="M180" s="483">
        <v>0</v>
      </c>
      <c r="N180" s="483">
        <v>0</v>
      </c>
      <c r="O180" s="483">
        <v>0</v>
      </c>
      <c r="P180" s="483">
        <v>0</v>
      </c>
      <c r="Q180" s="483">
        <v>0</v>
      </c>
      <c r="R180" s="483">
        <v>0</v>
      </c>
      <c r="S180" s="483">
        <v>0</v>
      </c>
      <c r="T180" s="483">
        <v>0</v>
      </c>
      <c r="U180" s="483">
        <v>0</v>
      </c>
      <c r="V180" s="483">
        <v>0</v>
      </c>
      <c r="W180" s="483">
        <v>0</v>
      </c>
      <c r="X180" s="483">
        <v>0</v>
      </c>
      <c r="Y180" s="483">
        <v>0</v>
      </c>
      <c r="Z180" s="483">
        <v>0</v>
      </c>
      <c r="AA180" s="483">
        <v>0</v>
      </c>
      <c r="AB180" s="483">
        <v>0</v>
      </c>
      <c r="AC180" s="483">
        <v>0</v>
      </c>
      <c r="AD180" s="483">
        <v>0</v>
      </c>
      <c r="AE180" s="483">
        <v>0</v>
      </c>
      <c r="AF180" s="483">
        <v>0</v>
      </c>
      <c r="AG180" s="483">
        <v>0</v>
      </c>
      <c r="AH180" s="483">
        <v>0</v>
      </c>
      <c r="AI180" s="483">
        <v>0</v>
      </c>
      <c r="AJ180" s="483">
        <v>0</v>
      </c>
      <c r="AK180" s="483">
        <v>0</v>
      </c>
      <c r="AL180" s="483">
        <v>0</v>
      </c>
      <c r="AM180" s="483">
        <v>0</v>
      </c>
      <c r="AN180" s="483">
        <v>0</v>
      </c>
      <c r="AO180" s="483">
        <v>0</v>
      </c>
      <c r="AP180" s="483">
        <v>6.9489999999999998</v>
      </c>
      <c r="AQ180" s="483">
        <v>12.618</v>
      </c>
      <c r="AR180" s="483">
        <v>11.917999999999999</v>
      </c>
      <c r="AS180"/>
      <c r="AT180"/>
    </row>
    <row r="181" spans="1:46">
      <c r="A181" s="158">
        <v>6</v>
      </c>
      <c r="B181" s="221" t="s">
        <v>7128</v>
      </c>
      <c r="C181" s="483">
        <v>0</v>
      </c>
      <c r="D181" s="483">
        <v>0</v>
      </c>
      <c r="E181" s="483">
        <v>0</v>
      </c>
      <c r="F181" s="483">
        <v>0</v>
      </c>
      <c r="G181" s="483">
        <v>0</v>
      </c>
      <c r="H181" s="483">
        <v>0</v>
      </c>
      <c r="I181" s="483">
        <v>0</v>
      </c>
      <c r="J181" s="483">
        <v>0</v>
      </c>
      <c r="K181" s="483">
        <v>0</v>
      </c>
      <c r="L181" s="483">
        <v>0</v>
      </c>
      <c r="M181" s="483">
        <v>0</v>
      </c>
      <c r="N181" s="483">
        <v>0</v>
      </c>
      <c r="O181" s="483">
        <v>0</v>
      </c>
      <c r="P181" s="483">
        <v>0</v>
      </c>
      <c r="Q181" s="483">
        <v>0</v>
      </c>
      <c r="R181" s="483">
        <v>0</v>
      </c>
      <c r="S181" s="483">
        <v>0</v>
      </c>
      <c r="T181" s="483">
        <v>0</v>
      </c>
      <c r="U181" s="483">
        <v>0</v>
      </c>
      <c r="V181" s="483">
        <v>0</v>
      </c>
      <c r="W181" s="483">
        <v>0</v>
      </c>
      <c r="X181" s="483">
        <v>0</v>
      </c>
      <c r="Y181" s="483">
        <v>0</v>
      </c>
      <c r="Z181" s="483">
        <v>0</v>
      </c>
      <c r="AA181" s="483">
        <v>0</v>
      </c>
      <c r="AB181" s="483">
        <v>0</v>
      </c>
      <c r="AC181" s="483">
        <v>0</v>
      </c>
      <c r="AD181" s="483">
        <v>0</v>
      </c>
      <c r="AE181" s="483">
        <v>0</v>
      </c>
      <c r="AF181" s="483">
        <v>0</v>
      </c>
      <c r="AG181" s="483">
        <v>0</v>
      </c>
      <c r="AH181" s="483">
        <v>0</v>
      </c>
      <c r="AI181" s="483">
        <v>0</v>
      </c>
      <c r="AJ181" s="483">
        <v>0</v>
      </c>
      <c r="AK181" s="483">
        <v>0</v>
      </c>
      <c r="AL181" s="483">
        <v>0</v>
      </c>
      <c r="AM181" s="483">
        <v>0</v>
      </c>
      <c r="AN181" s="483">
        <v>0</v>
      </c>
      <c r="AO181" s="483">
        <v>0</v>
      </c>
      <c r="AP181" s="483">
        <v>1</v>
      </c>
      <c r="AQ181" s="483">
        <v>1</v>
      </c>
      <c r="AR181" s="483">
        <v>1</v>
      </c>
      <c r="AS181"/>
      <c r="AT181"/>
    </row>
    <row r="182" spans="1:46">
      <c r="A182" s="158">
        <v>7</v>
      </c>
      <c r="B182" s="221" t="s">
        <v>6747</v>
      </c>
      <c r="C182" s="483">
        <v>0</v>
      </c>
      <c r="D182" s="483">
        <v>0</v>
      </c>
      <c r="E182" s="483">
        <v>0</v>
      </c>
      <c r="F182" s="483">
        <v>0</v>
      </c>
      <c r="G182" s="483">
        <v>0</v>
      </c>
      <c r="H182" s="483">
        <v>0</v>
      </c>
      <c r="I182" s="483">
        <v>0</v>
      </c>
      <c r="J182" s="483">
        <v>0</v>
      </c>
      <c r="K182" s="483">
        <v>0</v>
      </c>
      <c r="L182" s="483">
        <v>0</v>
      </c>
      <c r="M182" s="483">
        <v>0</v>
      </c>
      <c r="N182" s="483">
        <v>0</v>
      </c>
      <c r="O182" s="483">
        <v>0</v>
      </c>
      <c r="P182" s="483">
        <v>0</v>
      </c>
      <c r="Q182" s="483">
        <v>0</v>
      </c>
      <c r="R182" s="483">
        <v>0</v>
      </c>
      <c r="S182" s="483">
        <v>0</v>
      </c>
      <c r="T182" s="483">
        <v>0</v>
      </c>
      <c r="U182" s="483">
        <v>0</v>
      </c>
      <c r="V182" s="483">
        <v>0</v>
      </c>
      <c r="W182" s="483">
        <v>0</v>
      </c>
      <c r="X182" s="483">
        <v>0</v>
      </c>
      <c r="Y182" s="483">
        <v>0</v>
      </c>
      <c r="Z182" s="483">
        <v>0</v>
      </c>
      <c r="AA182" s="483">
        <v>0</v>
      </c>
      <c r="AB182" s="483">
        <v>0</v>
      </c>
      <c r="AC182" s="483">
        <v>0</v>
      </c>
      <c r="AD182" s="483">
        <v>0</v>
      </c>
      <c r="AE182" s="483">
        <v>0</v>
      </c>
      <c r="AF182" s="483">
        <v>0</v>
      </c>
      <c r="AG182" s="483">
        <v>0</v>
      </c>
      <c r="AH182" s="483">
        <v>0</v>
      </c>
      <c r="AI182" s="483">
        <v>0</v>
      </c>
      <c r="AJ182" s="483">
        <v>0</v>
      </c>
      <c r="AK182" s="483">
        <v>0</v>
      </c>
      <c r="AL182" s="483">
        <v>0</v>
      </c>
      <c r="AM182" s="483">
        <v>0</v>
      </c>
      <c r="AN182" s="483">
        <v>0</v>
      </c>
      <c r="AO182" s="483">
        <v>3.9649999999999999</v>
      </c>
      <c r="AP182" s="483">
        <v>4.8730000000000002</v>
      </c>
      <c r="AQ182" s="483">
        <v>5.2409999999999997</v>
      </c>
      <c r="AR182" s="483">
        <v>16.082000000000001</v>
      </c>
      <c r="AS182"/>
      <c r="AT182"/>
    </row>
    <row r="183" spans="1:46">
      <c r="A183" s="158">
        <v>8</v>
      </c>
      <c r="B183" s="221" t="s">
        <v>6755</v>
      </c>
      <c r="C183" s="483">
        <v>0</v>
      </c>
      <c r="D183" s="483">
        <v>0</v>
      </c>
      <c r="E183" s="483">
        <v>0</v>
      </c>
      <c r="F183" s="483">
        <v>0</v>
      </c>
      <c r="G183" s="483">
        <v>0</v>
      </c>
      <c r="H183" s="483">
        <v>0</v>
      </c>
      <c r="I183" s="483">
        <v>0</v>
      </c>
      <c r="J183" s="483">
        <v>0</v>
      </c>
      <c r="K183" s="483">
        <v>0</v>
      </c>
      <c r="L183" s="483">
        <v>0</v>
      </c>
      <c r="M183" s="483">
        <v>0</v>
      </c>
      <c r="N183" s="483">
        <v>0</v>
      </c>
      <c r="O183" s="483">
        <v>0</v>
      </c>
      <c r="P183" s="483">
        <v>0</v>
      </c>
      <c r="Q183" s="483">
        <v>0</v>
      </c>
      <c r="R183" s="483">
        <v>0</v>
      </c>
      <c r="S183" s="483">
        <v>0</v>
      </c>
      <c r="T183" s="483">
        <v>0</v>
      </c>
      <c r="U183" s="483">
        <v>0</v>
      </c>
      <c r="V183" s="483">
        <v>0</v>
      </c>
      <c r="W183" s="483">
        <v>0</v>
      </c>
      <c r="X183" s="483">
        <v>0</v>
      </c>
      <c r="Y183" s="483">
        <v>0</v>
      </c>
      <c r="Z183" s="483">
        <v>0</v>
      </c>
      <c r="AA183" s="483">
        <v>0</v>
      </c>
      <c r="AB183" s="483">
        <v>0</v>
      </c>
      <c r="AC183" s="483">
        <v>0</v>
      </c>
      <c r="AD183" s="483">
        <v>0</v>
      </c>
      <c r="AE183" s="483">
        <v>0</v>
      </c>
      <c r="AF183" s="483">
        <v>0</v>
      </c>
      <c r="AG183" s="483">
        <v>0</v>
      </c>
      <c r="AH183" s="483">
        <v>11.037000000000001</v>
      </c>
      <c r="AI183" s="483">
        <v>10.513999999999999</v>
      </c>
      <c r="AJ183" s="483">
        <v>11.757</v>
      </c>
      <c r="AK183" s="483">
        <v>11.618</v>
      </c>
      <c r="AL183" s="483">
        <v>11.319000000000001</v>
      </c>
      <c r="AM183" s="483">
        <v>9.4489999999999998</v>
      </c>
      <c r="AN183" s="483">
        <v>8.6280000000000001</v>
      </c>
      <c r="AO183" s="483">
        <v>9.17</v>
      </c>
      <c r="AP183" s="483">
        <v>9.3420000000000005</v>
      </c>
      <c r="AQ183" s="483">
        <v>11.478999999999999</v>
      </c>
      <c r="AR183" s="483">
        <v>9.2200000000000006</v>
      </c>
      <c r="AS183"/>
      <c r="AT183"/>
    </row>
    <row r="184" spans="1:46">
      <c r="A184" s="158">
        <v>9</v>
      </c>
      <c r="B184" s="221" t="s">
        <v>7030</v>
      </c>
      <c r="C184" s="483">
        <v>0</v>
      </c>
      <c r="D184" s="483">
        <v>0</v>
      </c>
      <c r="E184" s="483">
        <v>0</v>
      </c>
      <c r="F184" s="483">
        <v>0</v>
      </c>
      <c r="G184" s="483">
        <v>0</v>
      </c>
      <c r="H184" s="483">
        <v>0</v>
      </c>
      <c r="I184" s="483">
        <v>0</v>
      </c>
      <c r="J184" s="483">
        <v>0</v>
      </c>
      <c r="K184" s="483">
        <v>0</v>
      </c>
      <c r="L184" s="483">
        <v>0</v>
      </c>
      <c r="M184" s="483">
        <v>0</v>
      </c>
      <c r="N184" s="483">
        <v>0</v>
      </c>
      <c r="O184" s="483">
        <v>0</v>
      </c>
      <c r="P184" s="483">
        <v>0</v>
      </c>
      <c r="Q184" s="483">
        <v>0</v>
      </c>
      <c r="R184" s="483">
        <v>0</v>
      </c>
      <c r="S184" s="483">
        <v>0</v>
      </c>
      <c r="T184" s="483">
        <v>0</v>
      </c>
      <c r="U184" s="483">
        <v>0</v>
      </c>
      <c r="V184" s="483">
        <v>0</v>
      </c>
      <c r="W184" s="483">
        <v>0</v>
      </c>
      <c r="X184" s="483">
        <v>0</v>
      </c>
      <c r="Y184" s="483">
        <v>0</v>
      </c>
      <c r="Z184" s="483">
        <v>0</v>
      </c>
      <c r="AA184" s="483">
        <v>0</v>
      </c>
      <c r="AB184" s="483">
        <v>0</v>
      </c>
      <c r="AC184" s="483">
        <v>0</v>
      </c>
      <c r="AD184" s="483">
        <v>0</v>
      </c>
      <c r="AE184" s="483">
        <v>0</v>
      </c>
      <c r="AF184" s="483">
        <v>0</v>
      </c>
      <c r="AG184" s="483">
        <v>0</v>
      </c>
      <c r="AH184" s="483">
        <v>0</v>
      </c>
      <c r="AI184" s="483">
        <v>0</v>
      </c>
      <c r="AJ184" s="483">
        <v>0</v>
      </c>
      <c r="AK184" s="483">
        <v>0</v>
      </c>
      <c r="AL184" s="483">
        <v>0</v>
      </c>
      <c r="AM184" s="483">
        <v>0</v>
      </c>
      <c r="AN184" s="483">
        <v>0</v>
      </c>
      <c r="AO184" s="483">
        <v>0.72</v>
      </c>
      <c r="AP184" s="483">
        <v>0.36</v>
      </c>
      <c r="AQ184" s="483">
        <v>0.36</v>
      </c>
      <c r="AR184" s="483">
        <v>0.36</v>
      </c>
      <c r="AS184"/>
      <c r="AT184"/>
    </row>
    <row r="185" spans="1:46">
      <c r="A185" s="158">
        <v>10</v>
      </c>
      <c r="B185" s="221" t="s">
        <v>7142</v>
      </c>
      <c r="C185" s="483">
        <v>0</v>
      </c>
      <c r="D185" s="483">
        <v>0</v>
      </c>
      <c r="E185" s="483">
        <v>0</v>
      </c>
      <c r="F185" s="483">
        <v>0</v>
      </c>
      <c r="G185" s="483">
        <v>0</v>
      </c>
      <c r="H185" s="483">
        <v>0</v>
      </c>
      <c r="I185" s="483">
        <v>0</v>
      </c>
      <c r="J185" s="483">
        <v>0</v>
      </c>
      <c r="K185" s="483">
        <v>0</v>
      </c>
      <c r="L185" s="483">
        <v>0</v>
      </c>
      <c r="M185" s="483">
        <v>0</v>
      </c>
      <c r="N185" s="483">
        <v>0</v>
      </c>
      <c r="O185" s="483">
        <v>0</v>
      </c>
      <c r="P185" s="483">
        <v>0</v>
      </c>
      <c r="Q185" s="483">
        <v>0</v>
      </c>
      <c r="R185" s="483">
        <v>0</v>
      </c>
      <c r="S185" s="483">
        <v>0</v>
      </c>
      <c r="T185" s="483">
        <v>0</v>
      </c>
      <c r="U185" s="483">
        <v>0</v>
      </c>
      <c r="V185" s="483">
        <v>0</v>
      </c>
      <c r="W185" s="483">
        <v>0</v>
      </c>
      <c r="X185" s="483">
        <v>0</v>
      </c>
      <c r="Y185" s="483">
        <v>0</v>
      </c>
      <c r="Z185" s="483">
        <v>0</v>
      </c>
      <c r="AA185" s="483">
        <v>0</v>
      </c>
      <c r="AB185" s="483">
        <v>0</v>
      </c>
      <c r="AC185" s="483">
        <v>0</v>
      </c>
      <c r="AD185" s="483">
        <v>0</v>
      </c>
      <c r="AE185" s="483">
        <v>0</v>
      </c>
      <c r="AF185" s="483">
        <v>0</v>
      </c>
      <c r="AG185" s="483">
        <v>0</v>
      </c>
      <c r="AH185" s="483">
        <v>0</v>
      </c>
      <c r="AI185" s="483">
        <v>0</v>
      </c>
      <c r="AJ185" s="483">
        <v>0</v>
      </c>
      <c r="AK185" s="483">
        <v>0</v>
      </c>
      <c r="AL185" s="483">
        <v>0</v>
      </c>
      <c r="AM185" s="483">
        <v>0</v>
      </c>
      <c r="AN185" s="483">
        <v>0</v>
      </c>
      <c r="AO185" s="483">
        <v>1.7</v>
      </c>
      <c r="AP185" s="483">
        <v>1.7</v>
      </c>
      <c r="AQ185" s="483">
        <v>1.7</v>
      </c>
      <c r="AR185" s="483">
        <v>1.7</v>
      </c>
      <c r="AS185"/>
      <c r="AT185"/>
    </row>
    <row r="186" spans="1:46">
      <c r="A186" s="158">
        <v>11</v>
      </c>
      <c r="B186" s="221" t="s">
        <v>6373</v>
      </c>
      <c r="C186" s="483">
        <v>0</v>
      </c>
      <c r="D186" s="483">
        <v>0</v>
      </c>
      <c r="E186" s="483">
        <v>0</v>
      </c>
      <c r="F186" s="483">
        <v>0</v>
      </c>
      <c r="G186" s="483">
        <v>0</v>
      </c>
      <c r="H186" s="483">
        <v>0</v>
      </c>
      <c r="I186" s="483">
        <v>0</v>
      </c>
      <c r="J186" s="483">
        <v>0</v>
      </c>
      <c r="K186" s="483">
        <v>0</v>
      </c>
      <c r="L186" s="483">
        <v>0</v>
      </c>
      <c r="M186" s="483">
        <v>0</v>
      </c>
      <c r="N186" s="483">
        <v>0</v>
      </c>
      <c r="O186" s="483">
        <v>0</v>
      </c>
      <c r="P186" s="483">
        <v>0</v>
      </c>
      <c r="Q186" s="483">
        <v>0</v>
      </c>
      <c r="R186" s="483">
        <v>0</v>
      </c>
      <c r="S186" s="483">
        <v>0</v>
      </c>
      <c r="T186" s="483">
        <v>0</v>
      </c>
      <c r="U186" s="483">
        <v>0</v>
      </c>
      <c r="V186" s="483">
        <v>0</v>
      </c>
      <c r="W186" s="483">
        <v>0</v>
      </c>
      <c r="X186" s="483">
        <v>0</v>
      </c>
      <c r="Y186" s="483">
        <v>0</v>
      </c>
      <c r="Z186" s="483">
        <v>0</v>
      </c>
      <c r="AA186" s="483">
        <v>0</v>
      </c>
      <c r="AB186" s="483">
        <v>0</v>
      </c>
      <c r="AC186" s="483">
        <v>0</v>
      </c>
      <c r="AD186" s="483">
        <v>0</v>
      </c>
      <c r="AE186" s="483">
        <v>0</v>
      </c>
      <c r="AF186" s="483">
        <v>0</v>
      </c>
      <c r="AG186" s="483">
        <v>0</v>
      </c>
      <c r="AH186" s="483">
        <v>0</v>
      </c>
      <c r="AI186" s="483">
        <v>0</v>
      </c>
      <c r="AJ186" s="483">
        <v>0</v>
      </c>
      <c r="AK186" s="483">
        <v>0</v>
      </c>
      <c r="AL186" s="483">
        <v>0</v>
      </c>
      <c r="AM186" s="483">
        <v>0</v>
      </c>
      <c r="AN186" s="483">
        <v>0</v>
      </c>
      <c r="AO186" s="483">
        <v>0</v>
      </c>
      <c r="AP186" s="483">
        <v>0</v>
      </c>
      <c r="AQ186" s="483">
        <v>0</v>
      </c>
      <c r="AR186" s="483">
        <v>5</v>
      </c>
      <c r="AS186"/>
      <c r="AT186"/>
    </row>
    <row r="187" spans="1:46">
      <c r="A187" s="158">
        <v>12</v>
      </c>
      <c r="B187" s="221" t="s">
        <v>6439</v>
      </c>
      <c r="C187" s="483">
        <v>0</v>
      </c>
      <c r="D187" s="483">
        <v>0</v>
      </c>
      <c r="E187" s="483">
        <v>0</v>
      </c>
      <c r="F187" s="483">
        <v>0</v>
      </c>
      <c r="G187" s="483">
        <v>0</v>
      </c>
      <c r="H187" s="483">
        <v>0</v>
      </c>
      <c r="I187" s="483">
        <v>0</v>
      </c>
      <c r="J187" s="483">
        <v>0</v>
      </c>
      <c r="K187" s="483">
        <v>0</v>
      </c>
      <c r="L187" s="483">
        <v>0</v>
      </c>
      <c r="M187" s="483">
        <v>0</v>
      </c>
      <c r="N187" s="483">
        <v>0</v>
      </c>
      <c r="O187" s="483">
        <v>0</v>
      </c>
      <c r="P187" s="483">
        <v>0</v>
      </c>
      <c r="Q187" s="483">
        <v>0</v>
      </c>
      <c r="R187" s="483">
        <v>0</v>
      </c>
      <c r="S187" s="483">
        <v>0</v>
      </c>
      <c r="T187" s="483">
        <v>0</v>
      </c>
      <c r="U187" s="483">
        <v>0</v>
      </c>
      <c r="V187" s="483">
        <v>0</v>
      </c>
      <c r="W187" s="483">
        <v>0</v>
      </c>
      <c r="X187" s="483">
        <v>0</v>
      </c>
      <c r="Y187" s="483">
        <v>0</v>
      </c>
      <c r="Z187" s="483">
        <v>0</v>
      </c>
      <c r="AA187" s="483">
        <v>0</v>
      </c>
      <c r="AB187" s="483">
        <v>0</v>
      </c>
      <c r="AC187" s="483">
        <v>0</v>
      </c>
      <c r="AD187" s="483">
        <v>0</v>
      </c>
      <c r="AE187" s="483">
        <v>0</v>
      </c>
      <c r="AF187" s="483">
        <v>0</v>
      </c>
      <c r="AG187" s="483">
        <v>0</v>
      </c>
      <c r="AH187" s="483">
        <v>0</v>
      </c>
      <c r="AI187" s="483">
        <v>0</v>
      </c>
      <c r="AJ187" s="483">
        <v>0</v>
      </c>
      <c r="AK187" s="483">
        <v>0</v>
      </c>
      <c r="AL187" s="483">
        <v>0</v>
      </c>
      <c r="AM187" s="483">
        <v>0</v>
      </c>
      <c r="AN187" s="483">
        <v>0</v>
      </c>
      <c r="AO187" s="483">
        <v>0</v>
      </c>
      <c r="AP187" s="483">
        <v>0.05</v>
      </c>
      <c r="AQ187" s="483">
        <v>0.05</v>
      </c>
      <c r="AR187" s="483">
        <v>0.05</v>
      </c>
      <c r="AS187"/>
      <c r="AT187"/>
    </row>
    <row r="188" spans="1:46">
      <c r="A188" s="158">
        <v>13</v>
      </c>
      <c r="B188" s="221" t="s">
        <v>334</v>
      </c>
      <c r="C188" s="483">
        <v>0</v>
      </c>
      <c r="D188" s="483">
        <v>0</v>
      </c>
      <c r="E188" s="483">
        <v>0</v>
      </c>
      <c r="F188" s="483">
        <v>0</v>
      </c>
      <c r="G188" s="483">
        <v>0</v>
      </c>
      <c r="H188" s="483">
        <v>0</v>
      </c>
      <c r="I188" s="483">
        <v>0</v>
      </c>
      <c r="J188" s="483">
        <v>0</v>
      </c>
      <c r="K188" s="483">
        <v>0</v>
      </c>
      <c r="L188" s="483">
        <v>0</v>
      </c>
      <c r="M188" s="483">
        <v>0</v>
      </c>
      <c r="N188" s="483">
        <v>0</v>
      </c>
      <c r="O188" s="483">
        <v>0</v>
      </c>
      <c r="P188" s="483">
        <v>0</v>
      </c>
      <c r="Q188" s="483">
        <v>0</v>
      </c>
      <c r="R188" s="483">
        <v>0</v>
      </c>
      <c r="S188" s="483">
        <v>0</v>
      </c>
      <c r="T188" s="483">
        <v>0</v>
      </c>
      <c r="U188" s="483">
        <v>0</v>
      </c>
      <c r="V188" s="483">
        <v>0</v>
      </c>
      <c r="W188" s="483">
        <v>0</v>
      </c>
      <c r="X188" s="483">
        <v>0</v>
      </c>
      <c r="Y188" s="483">
        <v>0</v>
      </c>
      <c r="Z188" s="483">
        <v>0</v>
      </c>
      <c r="AA188" s="483">
        <v>0</v>
      </c>
      <c r="AB188" s="483">
        <v>0</v>
      </c>
      <c r="AC188" s="483">
        <v>0</v>
      </c>
      <c r="AD188" s="483">
        <v>0</v>
      </c>
      <c r="AE188" s="483">
        <v>0</v>
      </c>
      <c r="AF188" s="483">
        <v>0</v>
      </c>
      <c r="AG188" s="483">
        <v>0</v>
      </c>
      <c r="AH188" s="483">
        <v>0</v>
      </c>
      <c r="AI188" s="483">
        <v>0</v>
      </c>
      <c r="AJ188" s="483">
        <v>0</v>
      </c>
      <c r="AK188" s="483">
        <v>0</v>
      </c>
      <c r="AL188" s="483">
        <v>0.25</v>
      </c>
      <c r="AM188" s="483">
        <v>0.15</v>
      </c>
      <c r="AN188" s="483">
        <v>0.15</v>
      </c>
      <c r="AO188" s="483">
        <v>0.15</v>
      </c>
      <c r="AP188" s="483">
        <v>0.15</v>
      </c>
      <c r="AQ188" s="483">
        <v>0.15</v>
      </c>
      <c r="AR188" s="483">
        <v>0.15</v>
      </c>
      <c r="AS188"/>
      <c r="AT188"/>
    </row>
    <row r="189" spans="1:46">
      <c r="A189" s="158">
        <v>14</v>
      </c>
      <c r="B189" s="221" t="s">
        <v>386</v>
      </c>
      <c r="C189" s="483">
        <v>0</v>
      </c>
      <c r="D189" s="483">
        <v>0</v>
      </c>
      <c r="E189" s="483">
        <v>0</v>
      </c>
      <c r="F189" s="483">
        <v>0</v>
      </c>
      <c r="G189" s="483">
        <v>0</v>
      </c>
      <c r="H189" s="483">
        <v>0</v>
      </c>
      <c r="I189" s="483">
        <v>0</v>
      </c>
      <c r="J189" s="483">
        <v>0</v>
      </c>
      <c r="K189" s="483">
        <v>0</v>
      </c>
      <c r="L189" s="483">
        <v>0</v>
      </c>
      <c r="M189" s="483">
        <v>0</v>
      </c>
      <c r="N189" s="483">
        <v>0</v>
      </c>
      <c r="O189" s="483">
        <v>0</v>
      </c>
      <c r="P189" s="483">
        <v>0</v>
      </c>
      <c r="Q189" s="483">
        <v>0</v>
      </c>
      <c r="R189" s="483">
        <v>0</v>
      </c>
      <c r="S189" s="483">
        <v>0</v>
      </c>
      <c r="T189" s="483">
        <v>0</v>
      </c>
      <c r="U189" s="483">
        <v>0</v>
      </c>
      <c r="V189" s="483">
        <v>0</v>
      </c>
      <c r="W189" s="483">
        <v>0</v>
      </c>
      <c r="X189" s="483">
        <v>0</v>
      </c>
      <c r="Y189" s="483">
        <v>0</v>
      </c>
      <c r="Z189" s="483">
        <v>0</v>
      </c>
      <c r="AA189" s="483">
        <v>0</v>
      </c>
      <c r="AB189" s="483">
        <v>0</v>
      </c>
      <c r="AC189" s="483">
        <v>0</v>
      </c>
      <c r="AD189" s="483">
        <v>0</v>
      </c>
      <c r="AE189" s="483">
        <v>0</v>
      </c>
      <c r="AF189" s="483">
        <v>0</v>
      </c>
      <c r="AG189" s="483">
        <v>0</v>
      </c>
      <c r="AH189" s="483">
        <v>0</v>
      </c>
      <c r="AI189" s="483">
        <v>0</v>
      </c>
      <c r="AJ189" s="483">
        <v>2</v>
      </c>
      <c r="AK189" s="483">
        <v>4</v>
      </c>
      <c r="AL189" s="483">
        <v>2.99</v>
      </c>
      <c r="AM189" s="483">
        <v>0.52500000000000002</v>
      </c>
      <c r="AN189" s="483">
        <v>0.20599999999999999</v>
      </c>
      <c r="AO189" s="483">
        <v>5.1230000000000002</v>
      </c>
      <c r="AP189" s="483">
        <v>2.5379999999999998</v>
      </c>
      <c r="AQ189" s="483">
        <v>2.2040000000000002</v>
      </c>
      <c r="AR189" s="483">
        <v>2.2040000000000002</v>
      </c>
      <c r="AS189"/>
      <c r="AT189"/>
    </row>
    <row r="190" spans="1:46">
      <c r="A190" s="158">
        <v>15</v>
      </c>
      <c r="B190" s="221" t="s">
        <v>384</v>
      </c>
      <c r="C190" s="483">
        <v>0</v>
      </c>
      <c r="D190" s="483">
        <v>0</v>
      </c>
      <c r="E190" s="483">
        <v>0</v>
      </c>
      <c r="F190" s="483">
        <v>0</v>
      </c>
      <c r="G190" s="483">
        <v>0</v>
      </c>
      <c r="H190" s="483">
        <v>0</v>
      </c>
      <c r="I190" s="483">
        <v>0</v>
      </c>
      <c r="J190" s="483">
        <v>0</v>
      </c>
      <c r="K190" s="483">
        <v>0</v>
      </c>
      <c r="L190" s="483">
        <v>0</v>
      </c>
      <c r="M190" s="483">
        <v>0</v>
      </c>
      <c r="N190" s="483">
        <v>0</v>
      </c>
      <c r="O190" s="483">
        <v>0</v>
      </c>
      <c r="P190" s="483">
        <v>0</v>
      </c>
      <c r="Q190" s="483">
        <v>0</v>
      </c>
      <c r="R190" s="483">
        <v>0</v>
      </c>
      <c r="S190" s="483">
        <v>0</v>
      </c>
      <c r="T190" s="483">
        <v>0</v>
      </c>
      <c r="U190" s="483">
        <v>0</v>
      </c>
      <c r="V190" s="483">
        <v>0</v>
      </c>
      <c r="W190" s="483">
        <v>0</v>
      </c>
      <c r="X190" s="483">
        <v>0</v>
      </c>
      <c r="Y190" s="483">
        <v>0</v>
      </c>
      <c r="Z190" s="483">
        <v>0</v>
      </c>
      <c r="AA190" s="483">
        <v>0</v>
      </c>
      <c r="AB190" s="483">
        <v>0</v>
      </c>
      <c r="AC190" s="483">
        <v>0</v>
      </c>
      <c r="AD190" s="483">
        <v>0</v>
      </c>
      <c r="AE190" s="483">
        <v>0</v>
      </c>
      <c r="AF190" s="483">
        <v>2.1030000000000002</v>
      </c>
      <c r="AG190" s="483">
        <v>6.9119999999999999</v>
      </c>
      <c r="AH190" s="483">
        <v>5.5759999999999996</v>
      </c>
      <c r="AI190" s="483">
        <v>7.39</v>
      </c>
      <c r="AJ190" s="483">
        <v>7.4560000000000004</v>
      </c>
      <c r="AK190" s="483">
        <v>12.196999999999999</v>
      </c>
      <c r="AL190" s="483">
        <v>9.24</v>
      </c>
      <c r="AM190" s="483">
        <v>6.26</v>
      </c>
      <c r="AN190" s="483">
        <v>2.8439999999999999</v>
      </c>
      <c r="AO190" s="483">
        <v>3.72</v>
      </c>
      <c r="AP190" s="483">
        <v>2.2130000000000001</v>
      </c>
      <c r="AQ190" s="483">
        <v>3.11</v>
      </c>
      <c r="AR190" s="483">
        <v>2.11</v>
      </c>
      <c r="AS190"/>
      <c r="AT190"/>
    </row>
    <row r="191" spans="1:46">
      <c r="A191" s="158">
        <v>16</v>
      </c>
      <c r="B191" s="221" t="s">
        <v>6817</v>
      </c>
      <c r="C191" s="483">
        <v>12.1</v>
      </c>
      <c r="D191" s="483">
        <v>20.8</v>
      </c>
      <c r="E191" s="483">
        <v>22.8</v>
      </c>
      <c r="F191" s="483">
        <v>21.6</v>
      </c>
      <c r="G191" s="483">
        <v>32</v>
      </c>
      <c r="H191" s="483">
        <v>35.200000000000003</v>
      </c>
      <c r="I191" s="483">
        <v>37.4</v>
      </c>
      <c r="J191" s="483">
        <v>42.2</v>
      </c>
      <c r="K191" s="483">
        <v>47.4</v>
      </c>
      <c r="L191" s="483">
        <v>49.2</v>
      </c>
      <c r="M191" s="483">
        <v>46.3</v>
      </c>
      <c r="N191" s="483">
        <v>57.7</v>
      </c>
      <c r="O191" s="483">
        <v>62.8</v>
      </c>
      <c r="P191" s="483">
        <v>67.3</v>
      </c>
      <c r="Q191" s="483">
        <v>65.400000000000006</v>
      </c>
      <c r="R191" s="483">
        <v>61</v>
      </c>
      <c r="S191" s="483">
        <v>61.3</v>
      </c>
      <c r="T191" s="483">
        <v>63.1</v>
      </c>
      <c r="U191" s="483">
        <v>59.4</v>
      </c>
      <c r="V191" s="483">
        <v>61.9</v>
      </c>
      <c r="W191" s="483">
        <v>62.7</v>
      </c>
      <c r="X191" s="483">
        <v>80.099999999999994</v>
      </c>
      <c r="Y191" s="483">
        <v>83.8</v>
      </c>
      <c r="Z191" s="483">
        <v>91.989000000000004</v>
      </c>
      <c r="AA191" s="483">
        <v>84.6</v>
      </c>
      <c r="AB191" s="483">
        <v>85.5</v>
      </c>
      <c r="AC191" s="483">
        <v>86.5</v>
      </c>
      <c r="AD191" s="483">
        <v>94.6</v>
      </c>
      <c r="AE191" s="483">
        <v>99.6</v>
      </c>
      <c r="AF191" s="483">
        <v>105.5</v>
      </c>
      <c r="AG191" s="483">
        <v>104.6</v>
      </c>
      <c r="AH191" s="483">
        <v>116.851</v>
      </c>
      <c r="AI191" s="483">
        <v>101.58799999999999</v>
      </c>
      <c r="AJ191" s="483">
        <v>103.075</v>
      </c>
      <c r="AK191" s="483">
        <v>101.78</v>
      </c>
      <c r="AL191" s="483">
        <v>104.46</v>
      </c>
      <c r="AM191" s="483">
        <v>94.781000000000006</v>
      </c>
      <c r="AN191" s="483">
        <v>93.863</v>
      </c>
      <c r="AO191" s="483">
        <v>108.422</v>
      </c>
      <c r="AP191" s="483">
        <v>105.61799999999999</v>
      </c>
      <c r="AQ191" s="483">
        <v>113.643</v>
      </c>
      <c r="AR191" s="483">
        <v>118.01</v>
      </c>
      <c r="AS191"/>
      <c r="AT191"/>
    </row>
    <row r="192" spans="1:46">
      <c r="A192" s="158">
        <v>17</v>
      </c>
      <c r="B192" s="221" t="s">
        <v>563</v>
      </c>
      <c r="C192" s="483">
        <v>0.2</v>
      </c>
      <c r="D192" s="483">
        <v>0.2</v>
      </c>
      <c r="E192" s="483">
        <v>0.6</v>
      </c>
      <c r="F192" s="483">
        <v>0.8</v>
      </c>
      <c r="G192" s="483">
        <v>1</v>
      </c>
      <c r="H192" s="483">
        <v>1.1000000000000001</v>
      </c>
      <c r="I192" s="483">
        <v>1.2</v>
      </c>
      <c r="J192" s="483">
        <v>1.2</v>
      </c>
      <c r="K192" s="483">
        <v>1</v>
      </c>
      <c r="L192" s="483">
        <v>1.1000000000000001</v>
      </c>
      <c r="M192" s="483">
        <v>1.3</v>
      </c>
      <c r="N192" s="483">
        <v>1.6</v>
      </c>
      <c r="O192" s="483">
        <v>1.2</v>
      </c>
      <c r="P192" s="483">
        <v>2</v>
      </c>
      <c r="Q192" s="483">
        <v>2.2999999999999998</v>
      </c>
      <c r="R192" s="483">
        <v>2.2999999999999998</v>
      </c>
      <c r="S192" s="483">
        <v>2</v>
      </c>
      <c r="T192" s="483">
        <v>1.8</v>
      </c>
      <c r="U192" s="483">
        <v>1.3</v>
      </c>
      <c r="V192" s="483">
        <v>1</v>
      </c>
      <c r="W192" s="483">
        <v>1.4</v>
      </c>
      <c r="X192" s="483">
        <v>2</v>
      </c>
      <c r="Y192" s="483">
        <v>1.6</v>
      </c>
      <c r="Z192" s="483">
        <v>4.5</v>
      </c>
      <c r="AA192" s="483">
        <v>3.7</v>
      </c>
      <c r="AB192" s="483">
        <v>3.1</v>
      </c>
      <c r="AC192" s="483">
        <v>3</v>
      </c>
      <c r="AD192" s="483">
        <v>3</v>
      </c>
      <c r="AE192" s="483">
        <v>1.9</v>
      </c>
      <c r="AF192" s="483">
        <v>2.0299999999999998</v>
      </c>
      <c r="AG192" s="483">
        <v>2.0299999999999998</v>
      </c>
      <c r="AH192" s="483">
        <v>2.0299999999999998</v>
      </c>
      <c r="AI192" s="483">
        <v>2.028</v>
      </c>
      <c r="AJ192" s="483">
        <v>2.0299999999999998</v>
      </c>
      <c r="AK192" s="483">
        <v>1.97</v>
      </c>
      <c r="AL192" s="483">
        <v>2.0299999999999998</v>
      </c>
      <c r="AM192" s="483">
        <v>2.0299999999999998</v>
      </c>
      <c r="AN192" s="483">
        <v>2.0299999999999998</v>
      </c>
      <c r="AO192" s="483">
        <v>2.0299999999999998</v>
      </c>
      <c r="AP192" s="483">
        <v>2.0299999999999998</v>
      </c>
      <c r="AQ192" s="483">
        <v>2.0299999999999998</v>
      </c>
      <c r="AR192" s="483">
        <v>2.0299999999999998</v>
      </c>
      <c r="AS192"/>
      <c r="AT192"/>
    </row>
    <row r="193" spans="1:46">
      <c r="A193" s="158">
        <v>18</v>
      </c>
      <c r="B193" s="221" t="s">
        <v>80</v>
      </c>
      <c r="C193" s="483">
        <v>0</v>
      </c>
      <c r="D193" s="483">
        <v>0</v>
      </c>
      <c r="E193" s="483">
        <v>0</v>
      </c>
      <c r="F193" s="483">
        <v>0</v>
      </c>
      <c r="G193" s="483">
        <v>0</v>
      </c>
      <c r="H193" s="483">
        <v>0</v>
      </c>
      <c r="I193" s="483">
        <v>0</v>
      </c>
      <c r="J193" s="483">
        <v>0</v>
      </c>
      <c r="K193" s="483">
        <v>0</v>
      </c>
      <c r="L193" s="483">
        <v>0</v>
      </c>
      <c r="M193" s="483">
        <v>0</v>
      </c>
      <c r="N193" s="483">
        <v>0</v>
      </c>
      <c r="O193" s="483">
        <v>0</v>
      </c>
      <c r="P193" s="483">
        <v>0</v>
      </c>
      <c r="Q193" s="483">
        <v>0</v>
      </c>
      <c r="R193" s="483">
        <v>0</v>
      </c>
      <c r="S193" s="483">
        <v>0</v>
      </c>
      <c r="T193" s="483">
        <v>0</v>
      </c>
      <c r="U193" s="483">
        <v>0</v>
      </c>
      <c r="V193" s="483">
        <v>0</v>
      </c>
      <c r="W193" s="483">
        <v>0</v>
      </c>
      <c r="X193" s="483">
        <v>0</v>
      </c>
      <c r="Y193" s="483">
        <v>41.38</v>
      </c>
      <c r="Z193" s="483">
        <v>39.67</v>
      </c>
      <c r="AA193" s="483">
        <v>41.264000000000003</v>
      </c>
      <c r="AB193" s="483">
        <v>41.164000000000001</v>
      </c>
      <c r="AC193" s="483">
        <v>42.845999999999997</v>
      </c>
      <c r="AD193" s="483">
        <v>46.406999999999996</v>
      </c>
      <c r="AE193" s="483">
        <v>51.305999999999997</v>
      </c>
      <c r="AF193" s="483">
        <v>56.837000000000003</v>
      </c>
      <c r="AG193" s="483">
        <v>56.069000000000003</v>
      </c>
      <c r="AH193" s="483">
        <v>72.844999999999999</v>
      </c>
      <c r="AI193" s="483">
        <v>88.313999999999993</v>
      </c>
      <c r="AJ193" s="483">
        <v>97.478999999999999</v>
      </c>
      <c r="AK193" s="483">
        <v>104.73399999999999</v>
      </c>
      <c r="AL193" s="483">
        <v>99.19</v>
      </c>
      <c r="AM193" s="483">
        <v>101.15300000000001</v>
      </c>
      <c r="AN193" s="483">
        <v>94.132999999999996</v>
      </c>
      <c r="AO193" s="483">
        <v>103.524</v>
      </c>
      <c r="AP193" s="483">
        <v>107.727</v>
      </c>
      <c r="AQ193" s="483">
        <v>107.268</v>
      </c>
      <c r="AR193" s="483">
        <v>101.46299999999999</v>
      </c>
      <c r="AS193"/>
      <c r="AT193"/>
    </row>
    <row r="194" spans="1:46">
      <c r="A194" s="158">
        <v>19</v>
      </c>
      <c r="B194" s="221" t="s">
        <v>722</v>
      </c>
      <c r="C194" s="483">
        <v>0</v>
      </c>
      <c r="D194" s="483">
        <v>0</v>
      </c>
      <c r="E194" s="483">
        <v>0</v>
      </c>
      <c r="F194" s="483">
        <v>0</v>
      </c>
      <c r="G194" s="483">
        <v>0</v>
      </c>
      <c r="H194" s="483">
        <v>0</v>
      </c>
      <c r="I194" s="483">
        <v>0</v>
      </c>
      <c r="J194" s="483">
        <v>0</v>
      </c>
      <c r="K194" s="483">
        <v>0</v>
      </c>
      <c r="L194" s="483">
        <v>0</v>
      </c>
      <c r="M194" s="483">
        <v>0</v>
      </c>
      <c r="N194" s="483">
        <v>0</v>
      </c>
      <c r="O194" s="483">
        <v>0</v>
      </c>
      <c r="P194" s="483">
        <v>0</v>
      </c>
      <c r="Q194" s="483">
        <v>0</v>
      </c>
      <c r="R194" s="483">
        <v>0</v>
      </c>
      <c r="S194" s="483">
        <v>0</v>
      </c>
      <c r="T194" s="483">
        <v>0</v>
      </c>
      <c r="U194" s="483">
        <v>0</v>
      </c>
      <c r="V194" s="483">
        <v>0</v>
      </c>
      <c r="W194" s="483">
        <v>0</v>
      </c>
      <c r="X194" s="483">
        <v>0</v>
      </c>
      <c r="Y194" s="483">
        <v>0</v>
      </c>
      <c r="Z194" s="483">
        <v>0</v>
      </c>
      <c r="AA194" s="483">
        <v>0</v>
      </c>
      <c r="AB194" s="483">
        <v>0</v>
      </c>
      <c r="AC194" s="483">
        <v>0</v>
      </c>
      <c r="AD194" s="483">
        <v>0</v>
      </c>
      <c r="AE194" s="483">
        <v>0</v>
      </c>
      <c r="AF194" s="483">
        <v>0</v>
      </c>
      <c r="AG194" s="483">
        <v>0</v>
      </c>
      <c r="AH194" s="483">
        <v>0.30399999999999999</v>
      </c>
      <c r="AI194" s="483">
        <v>0.77400000000000002</v>
      </c>
      <c r="AJ194" s="483">
        <v>0.875</v>
      </c>
      <c r="AK194" s="483">
        <v>1.254</v>
      </c>
      <c r="AL194" s="483">
        <v>0.45300000000000001</v>
      </c>
      <c r="AM194" s="483">
        <v>0.38600000000000001</v>
      </c>
      <c r="AN194" s="483">
        <v>0.52100000000000002</v>
      </c>
      <c r="AO194" s="483">
        <v>0.33</v>
      </c>
      <c r="AP194" s="483">
        <v>0.32</v>
      </c>
      <c r="AQ194" s="483">
        <v>0.23599999999999999</v>
      </c>
      <c r="AR194" s="483">
        <v>0.72799999999999998</v>
      </c>
      <c r="AS194"/>
      <c r="AT194"/>
    </row>
    <row r="195" spans="1:46">
      <c r="A195" s="158">
        <v>20</v>
      </c>
      <c r="B195" s="221" t="s">
        <v>6739</v>
      </c>
      <c r="C195" s="483">
        <v>0</v>
      </c>
      <c r="D195" s="483">
        <v>0</v>
      </c>
      <c r="E195" s="483">
        <v>0</v>
      </c>
      <c r="F195" s="483">
        <v>0</v>
      </c>
      <c r="G195" s="483">
        <v>0</v>
      </c>
      <c r="H195" s="483">
        <v>0</v>
      </c>
      <c r="I195" s="483">
        <v>0</v>
      </c>
      <c r="J195" s="483">
        <v>0</v>
      </c>
      <c r="K195" s="483">
        <v>0</v>
      </c>
      <c r="L195" s="483">
        <v>0</v>
      </c>
      <c r="M195" s="483">
        <v>0</v>
      </c>
      <c r="N195" s="483">
        <v>0</v>
      </c>
      <c r="O195" s="483">
        <v>0</v>
      </c>
      <c r="P195" s="483">
        <v>0</v>
      </c>
      <c r="Q195" s="483">
        <v>0</v>
      </c>
      <c r="R195" s="483">
        <v>0</v>
      </c>
      <c r="S195" s="483">
        <v>0</v>
      </c>
      <c r="T195" s="483">
        <v>0</v>
      </c>
      <c r="U195" s="483">
        <v>0</v>
      </c>
      <c r="V195" s="483">
        <v>0</v>
      </c>
      <c r="W195" s="483">
        <v>0</v>
      </c>
      <c r="X195" s="483">
        <v>0</v>
      </c>
      <c r="Y195" s="483">
        <v>0</v>
      </c>
      <c r="Z195" s="483">
        <v>0</v>
      </c>
      <c r="AA195" s="483">
        <v>0</v>
      </c>
      <c r="AB195" s="483">
        <v>0</v>
      </c>
      <c r="AC195" s="483">
        <v>0</v>
      </c>
      <c r="AD195" s="483">
        <v>0</v>
      </c>
      <c r="AE195" s="483">
        <v>0</v>
      </c>
      <c r="AF195" s="483">
        <v>0</v>
      </c>
      <c r="AG195" s="483">
        <v>0</v>
      </c>
      <c r="AH195" s="483">
        <v>0</v>
      </c>
      <c r="AI195" s="483">
        <v>0</v>
      </c>
      <c r="AJ195" s="483">
        <v>0</v>
      </c>
      <c r="AK195" s="483">
        <v>0</v>
      </c>
      <c r="AL195" s="483">
        <v>0</v>
      </c>
      <c r="AM195" s="483">
        <v>0</v>
      </c>
      <c r="AN195" s="483">
        <v>1.536</v>
      </c>
      <c r="AO195" s="483">
        <v>1.956</v>
      </c>
      <c r="AP195" s="483">
        <v>2.633</v>
      </c>
      <c r="AQ195" s="483">
        <v>2.6659999999999999</v>
      </c>
      <c r="AR195" s="483">
        <v>2.758</v>
      </c>
      <c r="AS195"/>
      <c r="AT195"/>
    </row>
    <row r="196" spans="1:46">
      <c r="A196" s="158">
        <v>21</v>
      </c>
      <c r="B196" s="221" t="s">
        <v>7108</v>
      </c>
      <c r="C196" s="483">
        <v>0</v>
      </c>
      <c r="D196" s="483">
        <v>0</v>
      </c>
      <c r="E196" s="483">
        <v>0</v>
      </c>
      <c r="F196" s="483">
        <v>0</v>
      </c>
      <c r="G196" s="483">
        <v>0</v>
      </c>
      <c r="H196" s="483">
        <v>0</v>
      </c>
      <c r="I196" s="483">
        <v>0</v>
      </c>
      <c r="J196" s="483">
        <v>0</v>
      </c>
      <c r="K196" s="483">
        <v>0</v>
      </c>
      <c r="L196" s="483">
        <v>0</v>
      </c>
      <c r="M196" s="483">
        <v>0</v>
      </c>
      <c r="N196" s="483">
        <v>0</v>
      </c>
      <c r="O196" s="483">
        <v>0</v>
      </c>
      <c r="P196" s="483">
        <v>0</v>
      </c>
      <c r="Q196" s="483">
        <v>0</v>
      </c>
      <c r="R196" s="483">
        <v>0</v>
      </c>
      <c r="S196" s="483">
        <v>0</v>
      </c>
      <c r="T196" s="483">
        <v>0</v>
      </c>
      <c r="U196" s="483">
        <v>0</v>
      </c>
      <c r="V196" s="483">
        <v>0</v>
      </c>
      <c r="W196" s="483">
        <v>0</v>
      </c>
      <c r="X196" s="483">
        <v>0</v>
      </c>
      <c r="Y196" s="483">
        <v>0</v>
      </c>
      <c r="Z196" s="483">
        <v>0</v>
      </c>
      <c r="AA196" s="483">
        <v>0</v>
      </c>
      <c r="AB196" s="483">
        <v>0</v>
      </c>
      <c r="AC196" s="483">
        <v>0</v>
      </c>
      <c r="AD196" s="483">
        <v>0</v>
      </c>
      <c r="AE196" s="483">
        <v>0</v>
      </c>
      <c r="AF196" s="483">
        <v>0</v>
      </c>
      <c r="AG196" s="483">
        <v>0</v>
      </c>
      <c r="AH196" s="483">
        <v>0</v>
      </c>
      <c r="AI196" s="483">
        <v>0</v>
      </c>
      <c r="AJ196" s="483">
        <v>0</v>
      </c>
      <c r="AK196" s="483">
        <v>0</v>
      </c>
      <c r="AL196" s="483">
        <v>0</v>
      </c>
      <c r="AM196" s="483">
        <v>0</v>
      </c>
      <c r="AN196" s="483">
        <v>0</v>
      </c>
      <c r="AO196" s="483">
        <v>0</v>
      </c>
      <c r="AP196" s="483">
        <v>0</v>
      </c>
      <c r="AQ196" s="483">
        <v>10</v>
      </c>
      <c r="AR196" s="483">
        <v>10</v>
      </c>
      <c r="AS196"/>
      <c r="AT196"/>
    </row>
    <row r="197" spans="1:46">
      <c r="A197" s="158">
        <v>22</v>
      </c>
      <c r="B197" s="221" t="s">
        <v>4112</v>
      </c>
      <c r="C197" s="483">
        <v>0</v>
      </c>
      <c r="D197" s="483">
        <v>0</v>
      </c>
      <c r="E197" s="483">
        <v>0</v>
      </c>
      <c r="F197" s="483">
        <v>0</v>
      </c>
      <c r="G197" s="483">
        <v>0</v>
      </c>
      <c r="H197" s="483">
        <v>0</v>
      </c>
      <c r="I197" s="483">
        <v>0</v>
      </c>
      <c r="J197" s="483">
        <v>0</v>
      </c>
      <c r="K197" s="483">
        <v>0</v>
      </c>
      <c r="L197" s="483">
        <v>0</v>
      </c>
      <c r="M197" s="483">
        <v>0</v>
      </c>
      <c r="N197" s="483">
        <v>0</v>
      </c>
      <c r="O197" s="483">
        <v>0</v>
      </c>
      <c r="P197" s="483">
        <v>0</v>
      </c>
      <c r="Q197" s="483">
        <v>0</v>
      </c>
      <c r="R197" s="483">
        <v>0</v>
      </c>
      <c r="S197" s="483">
        <v>0</v>
      </c>
      <c r="T197" s="483">
        <v>0</v>
      </c>
      <c r="U197" s="483">
        <v>0</v>
      </c>
      <c r="V197" s="483">
        <v>0</v>
      </c>
      <c r="W197" s="483">
        <v>0</v>
      </c>
      <c r="X197" s="483">
        <v>0</v>
      </c>
      <c r="Y197" s="483">
        <v>0</v>
      </c>
      <c r="Z197" s="483">
        <v>0</v>
      </c>
      <c r="AA197" s="483">
        <v>0</v>
      </c>
      <c r="AB197" s="483">
        <v>0</v>
      </c>
      <c r="AC197" s="483">
        <v>0</v>
      </c>
      <c r="AD197" s="483">
        <v>0</v>
      </c>
      <c r="AE197" s="483">
        <v>0</v>
      </c>
      <c r="AF197" s="483">
        <v>0</v>
      </c>
      <c r="AG197" s="483">
        <v>0</v>
      </c>
      <c r="AH197" s="483">
        <v>1.5</v>
      </c>
      <c r="AI197" s="483">
        <v>1.53</v>
      </c>
      <c r="AJ197" s="483">
        <v>1.56</v>
      </c>
      <c r="AK197" s="483">
        <v>1.591812</v>
      </c>
      <c r="AL197" s="483">
        <v>1.623648</v>
      </c>
      <c r="AM197" s="483">
        <v>1.32274392</v>
      </c>
      <c r="AN197" s="483">
        <v>1.34919878</v>
      </c>
      <c r="AO197" s="483">
        <v>1.3761827</v>
      </c>
      <c r="AP197" s="483">
        <v>1.7538</v>
      </c>
      <c r="AQ197" s="483">
        <v>1.7888759999999999</v>
      </c>
      <c r="AR197" s="483">
        <v>1.825</v>
      </c>
      <c r="AS197"/>
      <c r="AT197"/>
    </row>
    <row r="198" spans="1:46">
      <c r="A198" s="158">
        <v>23</v>
      </c>
      <c r="B198" s="221" t="s">
        <v>81</v>
      </c>
      <c r="C198" s="483">
        <v>0</v>
      </c>
      <c r="D198" s="483">
        <v>0</v>
      </c>
      <c r="E198" s="483">
        <v>0</v>
      </c>
      <c r="F198" s="483">
        <v>0</v>
      </c>
      <c r="G198" s="483">
        <v>0</v>
      </c>
      <c r="H198" s="483">
        <v>0</v>
      </c>
      <c r="I198" s="483">
        <v>0</v>
      </c>
      <c r="J198" s="483">
        <v>0</v>
      </c>
      <c r="K198" s="483">
        <v>0</v>
      </c>
      <c r="L198" s="483">
        <v>0</v>
      </c>
      <c r="M198" s="483">
        <v>0</v>
      </c>
      <c r="N198" s="483">
        <v>0</v>
      </c>
      <c r="O198" s="483">
        <v>0</v>
      </c>
      <c r="P198" s="483">
        <v>0</v>
      </c>
      <c r="Q198" s="483">
        <v>0</v>
      </c>
      <c r="R198" s="483">
        <v>0</v>
      </c>
      <c r="S198" s="483">
        <v>0</v>
      </c>
      <c r="T198" s="483">
        <v>0</v>
      </c>
      <c r="U198" s="483">
        <v>0</v>
      </c>
      <c r="V198" s="483">
        <v>0</v>
      </c>
      <c r="W198" s="483">
        <v>0</v>
      </c>
      <c r="X198" s="483">
        <v>3.73</v>
      </c>
      <c r="Y198" s="483">
        <v>3.7650000000000001</v>
      </c>
      <c r="Z198" s="483">
        <v>3.81</v>
      </c>
      <c r="AA198" s="483">
        <v>1.766</v>
      </c>
      <c r="AB198" s="483">
        <v>1.81921</v>
      </c>
      <c r="AC198" s="483">
        <v>1.873786</v>
      </c>
      <c r="AD198" s="483">
        <v>1.93</v>
      </c>
      <c r="AE198" s="483">
        <v>1.835</v>
      </c>
      <c r="AF198" s="483">
        <v>1.7949999999999999</v>
      </c>
      <c r="AG198" s="483">
        <v>2.089</v>
      </c>
      <c r="AH198" s="483">
        <v>2.0379999999999998</v>
      </c>
      <c r="AI198" s="483">
        <v>2.391</v>
      </c>
      <c r="AJ198" s="483">
        <v>2.1379999999999999</v>
      </c>
      <c r="AK198" s="483">
        <v>2.927</v>
      </c>
      <c r="AL198" s="483">
        <v>2.9769999999999999</v>
      </c>
      <c r="AM198" s="483">
        <v>3.0059999999999998</v>
      </c>
      <c r="AN198" s="483">
        <v>0.79700000000000004</v>
      </c>
      <c r="AO198" s="483">
        <v>2.9929999999999999</v>
      </c>
      <c r="AP198" s="483">
        <v>1.4179999999999999</v>
      </c>
      <c r="AQ198" s="483">
        <v>1.3599999999999999</v>
      </c>
      <c r="AR198" s="483">
        <v>1.819</v>
      </c>
      <c r="AS198"/>
      <c r="AT198"/>
    </row>
    <row r="199" spans="1:46">
      <c r="A199" s="158">
        <v>24</v>
      </c>
      <c r="B199" s="221" t="s">
        <v>7162</v>
      </c>
      <c r="C199" s="483">
        <v>0</v>
      </c>
      <c r="D199" s="483">
        <v>0</v>
      </c>
      <c r="E199" s="483">
        <v>0</v>
      </c>
      <c r="F199" s="483">
        <v>0</v>
      </c>
      <c r="G199" s="483">
        <v>0</v>
      </c>
      <c r="H199" s="483">
        <v>0</v>
      </c>
      <c r="I199" s="483">
        <v>0</v>
      </c>
      <c r="J199" s="483">
        <v>0</v>
      </c>
      <c r="K199" s="483">
        <v>0</v>
      </c>
      <c r="L199" s="483">
        <v>0</v>
      </c>
      <c r="M199" s="483">
        <v>0</v>
      </c>
      <c r="N199" s="483">
        <v>0</v>
      </c>
      <c r="O199" s="483">
        <v>0</v>
      </c>
      <c r="P199" s="483">
        <v>0</v>
      </c>
      <c r="Q199" s="483">
        <v>0</v>
      </c>
      <c r="R199" s="483">
        <v>0</v>
      </c>
      <c r="S199" s="483">
        <v>0</v>
      </c>
      <c r="T199" s="483">
        <v>0</v>
      </c>
      <c r="U199" s="483">
        <v>0</v>
      </c>
      <c r="V199" s="483">
        <v>0</v>
      </c>
      <c r="W199" s="483">
        <v>0</v>
      </c>
      <c r="X199" s="483">
        <v>0</v>
      </c>
      <c r="Y199" s="483">
        <v>0</v>
      </c>
      <c r="Z199" s="483">
        <v>0</v>
      </c>
      <c r="AA199" s="483">
        <v>0</v>
      </c>
      <c r="AB199" s="483">
        <v>0</v>
      </c>
      <c r="AC199" s="483">
        <v>0</v>
      </c>
      <c r="AD199" s="483">
        <v>0</v>
      </c>
      <c r="AE199" s="483">
        <v>0</v>
      </c>
      <c r="AF199" s="483">
        <v>0</v>
      </c>
      <c r="AG199" s="483">
        <v>0</v>
      </c>
      <c r="AH199" s="483">
        <v>0</v>
      </c>
      <c r="AI199" s="483">
        <v>0</v>
      </c>
      <c r="AJ199" s="483">
        <v>0</v>
      </c>
      <c r="AK199" s="483">
        <v>0</v>
      </c>
      <c r="AL199" s="483">
        <v>0</v>
      </c>
      <c r="AM199" s="483">
        <v>0</v>
      </c>
      <c r="AN199" s="483">
        <v>0</v>
      </c>
      <c r="AO199" s="483">
        <v>0</v>
      </c>
      <c r="AP199" s="483">
        <v>0</v>
      </c>
      <c r="AQ199" s="483">
        <v>0.59399999999999997</v>
      </c>
      <c r="AR199" s="483">
        <v>0.69799999999999995</v>
      </c>
      <c r="AS199"/>
      <c r="AT199"/>
    </row>
    <row r="200" spans="1:46">
      <c r="A200" s="158">
        <v>25</v>
      </c>
      <c r="B200" s="221" t="s">
        <v>743</v>
      </c>
      <c r="C200" s="483">
        <v>0</v>
      </c>
      <c r="D200" s="483">
        <v>0</v>
      </c>
      <c r="E200" s="483">
        <v>0</v>
      </c>
      <c r="F200" s="483">
        <v>0</v>
      </c>
      <c r="G200" s="483">
        <v>0</v>
      </c>
      <c r="H200" s="483">
        <v>0</v>
      </c>
      <c r="I200" s="483">
        <v>0</v>
      </c>
      <c r="J200" s="483">
        <v>0</v>
      </c>
      <c r="K200" s="483">
        <v>0</v>
      </c>
      <c r="L200" s="483">
        <v>0</v>
      </c>
      <c r="M200" s="483">
        <v>0</v>
      </c>
      <c r="N200" s="483">
        <v>0</v>
      </c>
      <c r="O200" s="483">
        <v>0</v>
      </c>
      <c r="P200" s="483">
        <v>0</v>
      </c>
      <c r="Q200" s="483">
        <v>0</v>
      </c>
      <c r="R200" s="483">
        <v>0</v>
      </c>
      <c r="S200" s="483">
        <v>0</v>
      </c>
      <c r="T200" s="483">
        <v>0</v>
      </c>
      <c r="U200" s="483">
        <v>0</v>
      </c>
      <c r="V200" s="483">
        <v>0</v>
      </c>
      <c r="W200" s="483">
        <v>0</v>
      </c>
      <c r="X200" s="483">
        <v>0</v>
      </c>
      <c r="Y200" s="483">
        <v>0</v>
      </c>
      <c r="Z200" s="483">
        <v>0</v>
      </c>
      <c r="AA200" s="483">
        <v>0.40200000000000002</v>
      </c>
      <c r="AB200" s="483">
        <v>0.63800000000000001</v>
      </c>
      <c r="AC200" s="483">
        <v>0.58499999999999996</v>
      </c>
      <c r="AD200" s="483">
        <v>0.63700000000000001</v>
      </c>
      <c r="AE200" s="483">
        <v>0.56999999999999995</v>
      </c>
      <c r="AF200" s="483">
        <v>0.59199999999999997</v>
      </c>
      <c r="AG200" s="483">
        <v>0.53900000000000003</v>
      </c>
      <c r="AH200" s="483">
        <v>0.48199999999999998</v>
      </c>
      <c r="AI200" s="483">
        <v>0.39900000000000002</v>
      </c>
      <c r="AJ200" s="483">
        <v>0.38100000000000001</v>
      </c>
      <c r="AK200" s="483">
        <v>0.46200000000000002</v>
      </c>
      <c r="AL200" s="483">
        <v>0.48099999999999998</v>
      </c>
      <c r="AM200" s="483">
        <v>0.66100000000000003</v>
      </c>
      <c r="AN200" s="483">
        <v>0.66700000000000004</v>
      </c>
      <c r="AO200" s="483">
        <v>0.51800000000000002</v>
      </c>
      <c r="AP200" s="483">
        <v>0.438</v>
      </c>
      <c r="AQ200" s="483">
        <v>0.438</v>
      </c>
      <c r="AR200" s="483">
        <v>0.438</v>
      </c>
      <c r="AS200"/>
      <c r="AT200"/>
    </row>
    <row r="201" spans="1:46">
      <c r="A201" s="158">
        <v>26</v>
      </c>
      <c r="B201" s="221" t="s">
        <v>7163</v>
      </c>
      <c r="C201" s="483">
        <v>0</v>
      </c>
      <c r="D201" s="483">
        <v>0</v>
      </c>
      <c r="E201" s="483">
        <v>0</v>
      </c>
      <c r="F201" s="483">
        <v>0</v>
      </c>
      <c r="G201" s="483">
        <v>0</v>
      </c>
      <c r="H201" s="483">
        <v>0</v>
      </c>
      <c r="I201" s="483">
        <v>0</v>
      </c>
      <c r="J201" s="483">
        <v>0</v>
      </c>
      <c r="K201" s="483">
        <v>0</v>
      </c>
      <c r="L201" s="483">
        <v>0</v>
      </c>
      <c r="M201" s="483">
        <v>0</v>
      </c>
      <c r="N201" s="483">
        <v>0</v>
      </c>
      <c r="O201" s="483">
        <v>0</v>
      </c>
      <c r="P201" s="483">
        <v>0</v>
      </c>
      <c r="Q201" s="483">
        <v>0</v>
      </c>
      <c r="R201" s="483">
        <v>0</v>
      </c>
      <c r="S201" s="483">
        <v>0</v>
      </c>
      <c r="T201" s="483">
        <v>0</v>
      </c>
      <c r="U201" s="483">
        <v>0</v>
      </c>
      <c r="V201" s="483">
        <v>0</v>
      </c>
      <c r="W201" s="483">
        <v>0</v>
      </c>
      <c r="X201" s="483">
        <v>0</v>
      </c>
      <c r="Y201" s="483">
        <v>0</v>
      </c>
      <c r="Z201" s="483">
        <v>0</v>
      </c>
      <c r="AA201" s="483">
        <v>0</v>
      </c>
      <c r="AB201" s="483">
        <v>0</v>
      </c>
      <c r="AC201" s="483">
        <v>0</v>
      </c>
      <c r="AD201" s="483">
        <v>0</v>
      </c>
      <c r="AE201" s="483">
        <v>0</v>
      </c>
      <c r="AF201" s="483">
        <v>0</v>
      </c>
      <c r="AG201" s="483">
        <v>0</v>
      </c>
      <c r="AH201" s="483">
        <v>0</v>
      </c>
      <c r="AI201" s="483">
        <v>0</v>
      </c>
      <c r="AJ201" s="483">
        <v>0</v>
      </c>
      <c r="AK201" s="483">
        <v>0</v>
      </c>
      <c r="AL201" s="483">
        <v>0</v>
      </c>
      <c r="AM201" s="483">
        <v>0</v>
      </c>
      <c r="AN201" s="483">
        <v>0</v>
      </c>
      <c r="AO201" s="483">
        <v>0</v>
      </c>
      <c r="AP201" s="483">
        <v>0</v>
      </c>
      <c r="AQ201" s="483">
        <v>0.74399999999999999</v>
      </c>
      <c r="AR201" s="483">
        <v>1.2769999999999999</v>
      </c>
      <c r="AS201"/>
      <c r="AT201"/>
    </row>
    <row r="202" spans="1:46">
      <c r="A202" s="158">
        <v>27</v>
      </c>
      <c r="B202" s="221" t="s">
        <v>744</v>
      </c>
      <c r="C202" s="483">
        <v>0</v>
      </c>
      <c r="D202" s="483">
        <v>0</v>
      </c>
      <c r="E202" s="483">
        <v>0</v>
      </c>
      <c r="F202" s="483">
        <v>0</v>
      </c>
      <c r="G202" s="483">
        <v>0</v>
      </c>
      <c r="H202" s="483">
        <v>0</v>
      </c>
      <c r="I202" s="483">
        <v>0</v>
      </c>
      <c r="J202" s="483">
        <v>0</v>
      </c>
      <c r="K202" s="483">
        <v>0</v>
      </c>
      <c r="L202" s="483">
        <v>0</v>
      </c>
      <c r="M202" s="483">
        <v>0</v>
      </c>
      <c r="N202" s="483">
        <v>0</v>
      </c>
      <c r="O202" s="483">
        <v>0</v>
      </c>
      <c r="P202" s="483">
        <v>0</v>
      </c>
      <c r="Q202" s="483">
        <v>0</v>
      </c>
      <c r="R202" s="483">
        <v>0</v>
      </c>
      <c r="S202" s="483">
        <v>0</v>
      </c>
      <c r="T202" s="483">
        <v>0</v>
      </c>
      <c r="U202" s="483">
        <v>0</v>
      </c>
      <c r="V202" s="483">
        <v>0</v>
      </c>
      <c r="W202" s="483">
        <v>0</v>
      </c>
      <c r="X202" s="483">
        <v>0</v>
      </c>
      <c r="Y202" s="483">
        <v>0</v>
      </c>
      <c r="Z202" s="483">
        <v>0</v>
      </c>
      <c r="AA202" s="483">
        <v>5.5110000000000001</v>
      </c>
      <c r="AB202" s="483">
        <v>3.3384</v>
      </c>
      <c r="AC202" s="483">
        <v>3.2290000000000001</v>
      </c>
      <c r="AD202" s="483">
        <v>2.9689999999999999</v>
      </c>
      <c r="AE202" s="483">
        <v>4.0090000000000003</v>
      </c>
      <c r="AF202" s="483">
        <v>4.4960000000000004</v>
      </c>
      <c r="AG202" s="483">
        <v>4.4939999999999998</v>
      </c>
      <c r="AH202" s="483">
        <v>4.1829999999999998</v>
      </c>
      <c r="AI202" s="483">
        <v>4.4960000000000004</v>
      </c>
      <c r="AJ202" s="483">
        <v>4.2080000000000002</v>
      </c>
      <c r="AK202" s="483">
        <v>2.9780000000000002</v>
      </c>
      <c r="AL202" s="483">
        <v>2.8109999999999999</v>
      </c>
      <c r="AM202" s="483">
        <v>2.9729999999999999</v>
      </c>
      <c r="AN202" s="483">
        <v>2.95</v>
      </c>
      <c r="AO202" s="483">
        <v>3.0449999999999999</v>
      </c>
      <c r="AP202" s="483">
        <v>2.9</v>
      </c>
      <c r="AQ202" s="483">
        <v>2.7</v>
      </c>
      <c r="AR202" s="483">
        <v>2.7</v>
      </c>
      <c r="AS202"/>
      <c r="AT202"/>
    </row>
    <row r="203" spans="1:46">
      <c r="A203" s="158">
        <v>28</v>
      </c>
      <c r="B203" s="221" t="s">
        <v>82</v>
      </c>
      <c r="C203" s="483">
        <v>2.7</v>
      </c>
      <c r="D203" s="483">
        <v>3.5</v>
      </c>
      <c r="E203" s="483">
        <v>5.2</v>
      </c>
      <c r="F203" s="483">
        <v>5.7</v>
      </c>
      <c r="G203" s="483">
        <v>6.4</v>
      </c>
      <c r="H203" s="483">
        <v>6.9</v>
      </c>
      <c r="I203" s="483">
        <v>7.4</v>
      </c>
      <c r="J203" s="483">
        <v>7.6</v>
      </c>
      <c r="K203" s="483">
        <v>8.1999999999999993</v>
      </c>
      <c r="L203" s="483">
        <v>9.5</v>
      </c>
      <c r="M203" s="483">
        <v>11</v>
      </c>
      <c r="N203" s="483">
        <v>11.4</v>
      </c>
      <c r="O203" s="483">
        <v>13.6</v>
      </c>
      <c r="P203" s="483">
        <v>14.2</v>
      </c>
      <c r="Q203" s="483">
        <v>14.2</v>
      </c>
      <c r="R203" s="483">
        <v>16.899999999999999</v>
      </c>
      <c r="S203" s="483">
        <v>16.5</v>
      </c>
      <c r="T203" s="483">
        <v>16.600000000000001</v>
      </c>
      <c r="U203" s="483">
        <v>16.399999999999999</v>
      </c>
      <c r="V203" s="483">
        <v>16.399999999999999</v>
      </c>
      <c r="W203" s="483">
        <v>18.5</v>
      </c>
      <c r="X203" s="483">
        <v>21.1</v>
      </c>
      <c r="Y203" s="483">
        <v>21.4</v>
      </c>
      <c r="Z203" s="483">
        <v>22.4</v>
      </c>
      <c r="AA203" s="483">
        <v>24.27</v>
      </c>
      <c r="AB203" s="483">
        <v>22.134</v>
      </c>
      <c r="AC203" s="483">
        <v>22.483000000000001</v>
      </c>
      <c r="AD203" s="483">
        <v>23.125</v>
      </c>
      <c r="AE203" s="483">
        <v>24.47</v>
      </c>
      <c r="AF203" s="483">
        <v>26.629999999999995</v>
      </c>
      <c r="AG203" s="483">
        <v>27.626000000000001</v>
      </c>
      <c r="AH203" s="483">
        <v>30.413</v>
      </c>
      <c r="AI203" s="483">
        <v>30.882999999999999</v>
      </c>
      <c r="AJ203" s="483">
        <v>31.245000000000001</v>
      </c>
      <c r="AK203" s="483">
        <v>31.483999999999998</v>
      </c>
      <c r="AL203" s="483">
        <v>33.280000000000008</v>
      </c>
      <c r="AM203" s="483">
        <v>38.795999999999999</v>
      </c>
      <c r="AN203" s="483">
        <v>40.482999999999997</v>
      </c>
      <c r="AO203" s="483">
        <v>41.552</v>
      </c>
      <c r="AP203" s="483">
        <v>44.846999999999994</v>
      </c>
      <c r="AQ203" s="483">
        <v>47.377000000000002</v>
      </c>
      <c r="AR203" s="483">
        <v>44.8</v>
      </c>
      <c r="AS203"/>
      <c r="AT203"/>
    </row>
    <row r="204" spans="1:46">
      <c r="A204" s="158">
        <v>29</v>
      </c>
      <c r="B204" s="221" t="s">
        <v>531</v>
      </c>
      <c r="C204" s="483">
        <v>0</v>
      </c>
      <c r="D204" s="483">
        <v>0</v>
      </c>
      <c r="E204" s="483">
        <v>0</v>
      </c>
      <c r="F204" s="483">
        <v>0</v>
      </c>
      <c r="G204" s="483">
        <v>0</v>
      </c>
      <c r="H204" s="483">
        <v>0</v>
      </c>
      <c r="I204" s="483">
        <v>0</v>
      </c>
      <c r="J204" s="483">
        <v>0</v>
      </c>
      <c r="K204" s="483">
        <v>0</v>
      </c>
      <c r="L204" s="483">
        <v>0</v>
      </c>
      <c r="M204" s="483">
        <v>0</v>
      </c>
      <c r="N204" s="483">
        <v>0</v>
      </c>
      <c r="O204" s="483">
        <v>0</v>
      </c>
      <c r="P204" s="483">
        <v>0</v>
      </c>
      <c r="Q204" s="483">
        <v>0</v>
      </c>
      <c r="R204" s="483">
        <v>0</v>
      </c>
      <c r="S204" s="483">
        <v>0</v>
      </c>
      <c r="T204" s="483">
        <v>0</v>
      </c>
      <c r="U204" s="483">
        <v>0</v>
      </c>
      <c r="V204" s="483">
        <v>0</v>
      </c>
      <c r="W204" s="483">
        <v>0</v>
      </c>
      <c r="X204" s="483">
        <v>0</v>
      </c>
      <c r="Y204" s="483">
        <v>0</v>
      </c>
      <c r="Z204" s="483">
        <v>0</v>
      </c>
      <c r="AA204" s="483">
        <v>0</v>
      </c>
      <c r="AB204" s="483">
        <v>0</v>
      </c>
      <c r="AC204" s="483">
        <v>0</v>
      </c>
      <c r="AD204" s="483">
        <v>0</v>
      </c>
      <c r="AE204" s="483">
        <v>0</v>
      </c>
      <c r="AF204" s="483">
        <v>0</v>
      </c>
      <c r="AG204" s="483">
        <v>0</v>
      </c>
      <c r="AH204" s="483">
        <v>0</v>
      </c>
      <c r="AI204" s="483">
        <v>1.7</v>
      </c>
      <c r="AJ204" s="483">
        <v>2.1</v>
      </c>
      <c r="AK204" s="483">
        <v>3.0880000000000001</v>
      </c>
      <c r="AL204" s="483">
        <v>1.3</v>
      </c>
      <c r="AM204" s="483">
        <v>1.4</v>
      </c>
      <c r="AN204" s="483">
        <v>2.2000000000000002</v>
      </c>
      <c r="AO204" s="483">
        <v>0</v>
      </c>
      <c r="AP204" s="483">
        <v>2</v>
      </c>
      <c r="AQ204" s="483">
        <v>2.5</v>
      </c>
      <c r="AR204" s="483">
        <v>1.8</v>
      </c>
      <c r="AS204"/>
      <c r="AT204"/>
    </row>
    <row r="205" spans="1:46">
      <c r="A205" s="158">
        <v>30</v>
      </c>
      <c r="B205" s="221" t="s">
        <v>530</v>
      </c>
      <c r="C205" s="483">
        <v>0</v>
      </c>
      <c r="D205" s="483">
        <v>0</v>
      </c>
      <c r="E205" s="483">
        <v>0</v>
      </c>
      <c r="F205" s="483">
        <v>0</v>
      </c>
      <c r="G205" s="483">
        <v>0</v>
      </c>
      <c r="H205" s="483">
        <v>0</v>
      </c>
      <c r="I205" s="483">
        <v>0</v>
      </c>
      <c r="J205" s="483">
        <v>0</v>
      </c>
      <c r="K205" s="483">
        <v>0</v>
      </c>
      <c r="L205" s="483">
        <v>0</v>
      </c>
      <c r="M205" s="483">
        <v>0</v>
      </c>
      <c r="N205" s="483">
        <v>0</v>
      </c>
      <c r="O205" s="483">
        <v>0</v>
      </c>
      <c r="P205" s="483">
        <v>0</v>
      </c>
      <c r="Q205" s="483">
        <v>0</v>
      </c>
      <c r="R205" s="483">
        <v>0</v>
      </c>
      <c r="S205" s="483">
        <v>0</v>
      </c>
      <c r="T205" s="483">
        <v>0.91300000000000003</v>
      </c>
      <c r="U205" s="483">
        <v>0.9</v>
      </c>
      <c r="V205" s="483">
        <v>0.9</v>
      </c>
      <c r="W205" s="483">
        <v>0.92</v>
      </c>
      <c r="X205" s="483">
        <v>0.82799999999999996</v>
      </c>
      <c r="Y205" s="483">
        <v>0.82799999999999996</v>
      </c>
      <c r="Z205" s="483">
        <v>0.82799999999999996</v>
      </c>
      <c r="AA205" s="483">
        <v>0.93</v>
      </c>
      <c r="AB205" s="483">
        <v>1.7</v>
      </c>
      <c r="AC205" s="483">
        <v>1.1000000000000001</v>
      </c>
      <c r="AD205" s="483">
        <v>1.4</v>
      </c>
      <c r="AE205" s="483">
        <v>1.4</v>
      </c>
      <c r="AF205" s="483">
        <v>1.4</v>
      </c>
      <c r="AG205" s="483">
        <v>1.4</v>
      </c>
      <c r="AH205" s="483">
        <v>1.339</v>
      </c>
      <c r="AI205" s="483">
        <v>2.359</v>
      </c>
      <c r="AJ205" s="483">
        <v>3.129</v>
      </c>
      <c r="AK205" s="483">
        <v>3.605</v>
      </c>
      <c r="AL205" s="483">
        <v>2.677</v>
      </c>
      <c r="AM205" s="483">
        <v>2.9210799999999999</v>
      </c>
      <c r="AN205" s="483">
        <v>1.22</v>
      </c>
      <c r="AO205" s="483">
        <v>2.2999999999999998</v>
      </c>
      <c r="AP205" s="483">
        <v>2.2999999999999998</v>
      </c>
      <c r="AQ205" s="483">
        <v>2.2999999999999998</v>
      </c>
      <c r="AR205" s="483">
        <v>2.2999999999999998</v>
      </c>
      <c r="AS205"/>
      <c r="AT205"/>
    </row>
    <row r="206" spans="1:46">
      <c r="A206" s="158">
        <v>31</v>
      </c>
      <c r="B206" s="221" t="s">
        <v>83</v>
      </c>
      <c r="C206" s="483">
        <v>27</v>
      </c>
      <c r="D206" s="483">
        <v>29.2</v>
      </c>
      <c r="E206" s="483">
        <v>33</v>
      </c>
      <c r="F206" s="483">
        <v>37.799999999999997</v>
      </c>
      <c r="G206" s="483">
        <v>36.4</v>
      </c>
      <c r="H206" s="483">
        <v>38.799999999999997</v>
      </c>
      <c r="I206" s="483">
        <v>41.9</v>
      </c>
      <c r="J206" s="483">
        <v>45.4</v>
      </c>
      <c r="K206" s="483">
        <v>45.2</v>
      </c>
      <c r="L206" s="483">
        <v>50.8</v>
      </c>
      <c r="M206" s="483">
        <v>54.3</v>
      </c>
      <c r="N206" s="483">
        <v>57.5</v>
      </c>
      <c r="O206" s="483">
        <v>62.6</v>
      </c>
      <c r="P206" s="483">
        <v>64.3</v>
      </c>
      <c r="Q206" s="483">
        <v>68.2</v>
      </c>
      <c r="R206" s="483">
        <v>64.2</v>
      </c>
      <c r="S206" s="483">
        <v>66.2</v>
      </c>
      <c r="T206" s="483">
        <v>65.599999999999994</v>
      </c>
      <c r="U206" s="483">
        <v>63.7</v>
      </c>
      <c r="V206" s="483">
        <v>72.7</v>
      </c>
      <c r="W206" s="483">
        <v>74.5</v>
      </c>
      <c r="X206" s="483">
        <v>80</v>
      </c>
      <c r="Y206" s="483">
        <v>140.80000000000001</v>
      </c>
      <c r="Z206" s="483">
        <v>158.69999999999999</v>
      </c>
      <c r="AA206" s="483">
        <v>173.2</v>
      </c>
      <c r="AB206" s="483">
        <v>290.39</v>
      </c>
      <c r="AC206" s="483">
        <v>196.39</v>
      </c>
      <c r="AD206" s="483">
        <v>166.85499999999999</v>
      </c>
      <c r="AE206" s="483">
        <v>141.578</v>
      </c>
      <c r="AF206" s="483">
        <v>185.714</v>
      </c>
      <c r="AG206" s="483">
        <v>174.715</v>
      </c>
      <c r="AH206" s="483">
        <v>175.24</v>
      </c>
      <c r="AI206" s="483">
        <v>179.69200000000001</v>
      </c>
      <c r="AJ206" s="483">
        <v>165.07599999999999</v>
      </c>
      <c r="AK206" s="483">
        <v>229.10499999999999</v>
      </c>
      <c r="AL206" s="483">
        <v>211.136</v>
      </c>
      <c r="AM206" s="483">
        <v>253.85300000000001</v>
      </c>
      <c r="AN206" s="483">
        <v>192.61600000000001</v>
      </c>
      <c r="AO206" s="483">
        <v>212.17500000000001</v>
      </c>
      <c r="AP206" s="483">
        <v>219.15600000000001</v>
      </c>
      <c r="AQ206" s="483">
        <v>242.53299999999999</v>
      </c>
      <c r="AR206" s="483">
        <v>257.81799999999998</v>
      </c>
      <c r="AS206"/>
      <c r="AT206"/>
    </row>
    <row r="207" spans="1:46">
      <c r="A207" s="158">
        <v>32</v>
      </c>
      <c r="B207" s="221" t="s">
        <v>1279</v>
      </c>
      <c r="C207" s="483">
        <v>0</v>
      </c>
      <c r="D207" s="483">
        <v>0</v>
      </c>
      <c r="E207" s="483">
        <v>0</v>
      </c>
      <c r="F207" s="483">
        <v>0</v>
      </c>
      <c r="G207" s="483">
        <v>0</v>
      </c>
      <c r="H207" s="483">
        <v>0</v>
      </c>
      <c r="I207" s="483">
        <v>0</v>
      </c>
      <c r="J207" s="483">
        <v>0</v>
      </c>
      <c r="K207" s="483">
        <v>0</v>
      </c>
      <c r="L207" s="483">
        <v>0</v>
      </c>
      <c r="M207" s="483">
        <v>0</v>
      </c>
      <c r="N207" s="483">
        <v>0</v>
      </c>
      <c r="O207" s="483">
        <v>0</v>
      </c>
      <c r="P207" s="483">
        <v>0</v>
      </c>
      <c r="Q207" s="483">
        <v>0</v>
      </c>
      <c r="R207" s="483">
        <v>0</v>
      </c>
      <c r="S207" s="483">
        <v>0</v>
      </c>
      <c r="T207" s="483">
        <v>0</v>
      </c>
      <c r="U207" s="483">
        <v>0</v>
      </c>
      <c r="V207" s="483">
        <v>0</v>
      </c>
      <c r="W207" s="483">
        <v>0</v>
      </c>
      <c r="X207" s="483">
        <v>0</v>
      </c>
      <c r="Y207" s="483">
        <v>0</v>
      </c>
      <c r="Z207" s="483">
        <v>0</v>
      </c>
      <c r="AA207" s="483">
        <v>0</v>
      </c>
      <c r="AB207" s="483">
        <v>0</v>
      </c>
      <c r="AC207" s="483">
        <v>0</v>
      </c>
      <c r="AD207" s="483">
        <v>0</v>
      </c>
      <c r="AE207" s="483">
        <v>0</v>
      </c>
      <c r="AF207" s="483">
        <v>0</v>
      </c>
      <c r="AG207" s="483">
        <v>0</v>
      </c>
      <c r="AH207" s="483">
        <v>0</v>
      </c>
      <c r="AI207" s="483">
        <v>0</v>
      </c>
      <c r="AJ207" s="483">
        <v>0</v>
      </c>
      <c r="AK207" s="483">
        <v>0</v>
      </c>
      <c r="AL207" s="483">
        <v>0</v>
      </c>
      <c r="AM207" s="483">
        <v>0</v>
      </c>
      <c r="AN207" s="483">
        <v>0</v>
      </c>
      <c r="AO207" s="483">
        <v>4.9400000000000004</v>
      </c>
      <c r="AP207" s="483">
        <v>5.4720000000000004</v>
      </c>
      <c r="AQ207" s="483">
        <v>5.62</v>
      </c>
      <c r="AR207" s="483">
        <v>5.69</v>
      </c>
      <c r="AS207"/>
      <c r="AT207"/>
    </row>
    <row r="208" spans="1:46">
      <c r="A208" s="158">
        <v>33</v>
      </c>
      <c r="B208" s="221" t="s">
        <v>549</v>
      </c>
      <c r="C208" s="483">
        <v>0</v>
      </c>
      <c r="D208" s="483">
        <v>0</v>
      </c>
      <c r="E208" s="483">
        <v>0</v>
      </c>
      <c r="F208" s="483">
        <v>0</v>
      </c>
      <c r="G208" s="483">
        <v>0</v>
      </c>
      <c r="H208" s="483">
        <v>0</v>
      </c>
      <c r="I208" s="483">
        <v>0</v>
      </c>
      <c r="J208" s="483">
        <v>0</v>
      </c>
      <c r="K208" s="483">
        <v>0</v>
      </c>
      <c r="L208" s="483">
        <v>0</v>
      </c>
      <c r="M208" s="483">
        <v>0</v>
      </c>
      <c r="N208" s="483">
        <v>0</v>
      </c>
      <c r="O208" s="483">
        <v>0</v>
      </c>
      <c r="P208" s="483">
        <v>0</v>
      </c>
      <c r="Q208" s="483">
        <v>0.8</v>
      </c>
      <c r="R208" s="483">
        <v>0.8</v>
      </c>
      <c r="S208" s="483">
        <v>0.8</v>
      </c>
      <c r="T208" s="483">
        <v>0.9</v>
      </c>
      <c r="U208" s="483">
        <v>0.9</v>
      </c>
      <c r="V208" s="483">
        <v>0.9</v>
      </c>
      <c r="W208" s="483">
        <v>0</v>
      </c>
      <c r="X208" s="483">
        <v>0</v>
      </c>
      <c r="Y208" s="483">
        <v>0</v>
      </c>
      <c r="Z208" s="483">
        <v>0</v>
      </c>
      <c r="AA208" s="483">
        <v>0</v>
      </c>
      <c r="AB208" s="483">
        <v>0</v>
      </c>
      <c r="AC208" s="483">
        <v>0</v>
      </c>
      <c r="AD208" s="483">
        <v>0</v>
      </c>
      <c r="AE208" s="483">
        <v>0</v>
      </c>
      <c r="AF208" s="483">
        <v>2.1</v>
      </c>
      <c r="AG208" s="483">
        <v>4.3</v>
      </c>
      <c r="AH208" s="483">
        <v>2</v>
      </c>
      <c r="AI208" s="483">
        <v>2</v>
      </c>
      <c r="AJ208" s="483">
        <v>2</v>
      </c>
      <c r="AK208" s="483">
        <v>1.9419999999999999</v>
      </c>
      <c r="AL208" s="483">
        <v>1.93</v>
      </c>
      <c r="AM208" s="483">
        <v>1.899</v>
      </c>
      <c r="AN208" s="483">
        <v>1.8280000000000001</v>
      </c>
      <c r="AO208" s="483">
        <v>1.722</v>
      </c>
      <c r="AP208" s="483">
        <v>1.6890000000000001</v>
      </c>
      <c r="AQ208" s="483">
        <v>1.671</v>
      </c>
      <c r="AR208" s="483">
        <v>1.66</v>
      </c>
      <c r="AS208"/>
      <c r="AT208"/>
    </row>
    <row r="209" spans="1:46">
      <c r="A209" s="158">
        <v>34</v>
      </c>
      <c r="B209" s="221" t="s">
        <v>573</v>
      </c>
      <c r="C209" s="483">
        <v>0</v>
      </c>
      <c r="D209" s="483">
        <v>0</v>
      </c>
      <c r="E209" s="483">
        <v>0</v>
      </c>
      <c r="F209" s="483">
        <v>0</v>
      </c>
      <c r="G209" s="483">
        <v>0</v>
      </c>
      <c r="H209" s="483">
        <v>0</v>
      </c>
      <c r="I209" s="483">
        <v>0</v>
      </c>
      <c r="J209" s="483">
        <v>0</v>
      </c>
      <c r="K209" s="483">
        <v>0</v>
      </c>
      <c r="L209" s="483">
        <v>0</v>
      </c>
      <c r="M209" s="483">
        <v>0</v>
      </c>
      <c r="N209" s="483">
        <v>0</v>
      </c>
      <c r="O209" s="483">
        <v>0</v>
      </c>
      <c r="P209" s="483">
        <v>0</v>
      </c>
      <c r="Q209" s="483">
        <v>0</v>
      </c>
      <c r="R209" s="483">
        <v>0</v>
      </c>
      <c r="S209" s="483">
        <v>0</v>
      </c>
      <c r="T209" s="483">
        <v>0</v>
      </c>
      <c r="U209" s="483">
        <v>0</v>
      </c>
      <c r="V209" s="483">
        <v>0</v>
      </c>
      <c r="W209" s="483">
        <v>0</v>
      </c>
      <c r="X209" s="483">
        <v>0</v>
      </c>
      <c r="Y209" s="483">
        <v>0</v>
      </c>
      <c r="Z209" s="483">
        <v>0</v>
      </c>
      <c r="AA209" s="483">
        <v>0</v>
      </c>
      <c r="AB209" s="483">
        <v>0</v>
      </c>
      <c r="AC209" s="483">
        <v>0</v>
      </c>
      <c r="AD209" s="483">
        <v>0</v>
      </c>
      <c r="AE209" s="483">
        <v>0</v>
      </c>
      <c r="AF209" s="483">
        <v>0</v>
      </c>
      <c r="AG209" s="483">
        <v>0</v>
      </c>
      <c r="AH209" s="483">
        <v>65.298999999999992</v>
      </c>
      <c r="AI209" s="483">
        <v>44.37</v>
      </c>
      <c r="AJ209" s="483">
        <v>74.540999999999997</v>
      </c>
      <c r="AK209" s="483">
        <v>64.861999999999995</v>
      </c>
      <c r="AL209" s="483">
        <v>265.14999999999998</v>
      </c>
      <c r="AM209" s="483">
        <v>267.27100000000002</v>
      </c>
      <c r="AN209" s="483">
        <v>168.613</v>
      </c>
      <c r="AO209" s="483">
        <v>198.42</v>
      </c>
      <c r="AP209" s="483">
        <v>259.99799999999999</v>
      </c>
      <c r="AQ209" s="483">
        <v>238.99700000000001</v>
      </c>
      <c r="AR209" s="483">
        <v>230.322</v>
      </c>
      <c r="AS209"/>
      <c r="AT209"/>
    </row>
    <row r="210" spans="1:46">
      <c r="A210" s="158">
        <v>35</v>
      </c>
      <c r="B210" s="221" t="s">
        <v>713</v>
      </c>
      <c r="C210" s="483">
        <v>0</v>
      </c>
      <c r="D210" s="483">
        <v>0</v>
      </c>
      <c r="E210" s="483">
        <v>0</v>
      </c>
      <c r="F210" s="483">
        <v>0</v>
      </c>
      <c r="G210" s="483">
        <v>0</v>
      </c>
      <c r="H210" s="483">
        <v>0</v>
      </c>
      <c r="I210" s="483">
        <v>0</v>
      </c>
      <c r="J210" s="483">
        <v>0</v>
      </c>
      <c r="K210" s="483">
        <v>0</v>
      </c>
      <c r="L210" s="483">
        <v>0</v>
      </c>
      <c r="M210" s="483">
        <v>0</v>
      </c>
      <c r="N210" s="483">
        <v>0</v>
      </c>
      <c r="O210" s="483">
        <v>0</v>
      </c>
      <c r="P210" s="483">
        <v>0</v>
      </c>
      <c r="Q210" s="483">
        <v>0</v>
      </c>
      <c r="R210" s="483">
        <v>0</v>
      </c>
      <c r="S210" s="483">
        <v>0</v>
      </c>
      <c r="T210" s="483">
        <v>0</v>
      </c>
      <c r="U210" s="483">
        <v>0</v>
      </c>
      <c r="V210" s="483">
        <v>0</v>
      </c>
      <c r="W210" s="483">
        <v>0</v>
      </c>
      <c r="X210" s="483">
        <v>0</v>
      </c>
      <c r="Y210" s="483">
        <v>237.19399999999999</v>
      </c>
      <c r="Z210" s="483">
        <v>261.74400000000003</v>
      </c>
      <c r="AA210" s="483">
        <v>298.94099999999997</v>
      </c>
      <c r="AB210" s="483">
        <v>399.6</v>
      </c>
      <c r="AC210" s="483">
        <v>457.79300000000001</v>
      </c>
      <c r="AD210" s="483">
        <v>566.43200000000002</v>
      </c>
      <c r="AE210" s="483">
        <v>571.476</v>
      </c>
      <c r="AF210" s="483">
        <v>573.08500000000004</v>
      </c>
      <c r="AG210" s="483">
        <v>583.81700000000001</v>
      </c>
      <c r="AH210" s="483">
        <v>647.57399999999996</v>
      </c>
      <c r="AI210" s="483">
        <v>703.47299999999996</v>
      </c>
      <c r="AJ210" s="483">
        <v>797.87300000000005</v>
      </c>
      <c r="AK210" s="483">
        <v>873.23099999999999</v>
      </c>
      <c r="AL210" s="483">
        <v>883.28399999999999</v>
      </c>
      <c r="AM210" s="483">
        <v>852.89800000000002</v>
      </c>
      <c r="AN210" s="483">
        <v>815.30399999999997</v>
      </c>
      <c r="AO210" s="483">
        <v>743.66200000000003</v>
      </c>
      <c r="AP210" s="483">
        <v>758.03</v>
      </c>
      <c r="AQ210" s="483">
        <v>764.10500000000002</v>
      </c>
      <c r="AR210" s="483">
        <v>791.34199999999998</v>
      </c>
      <c r="AS210"/>
      <c r="AT210"/>
    </row>
    <row r="211" spans="1:46">
      <c r="A211" s="158">
        <v>36</v>
      </c>
      <c r="B211" s="221" t="s">
        <v>528</v>
      </c>
      <c r="C211" s="483">
        <v>0</v>
      </c>
      <c r="D211" s="483">
        <v>0</v>
      </c>
      <c r="E211" s="483">
        <v>0</v>
      </c>
      <c r="F211" s="483">
        <v>0</v>
      </c>
      <c r="G211" s="483">
        <v>0</v>
      </c>
      <c r="H211" s="483">
        <v>0</v>
      </c>
      <c r="I211" s="483">
        <v>0</v>
      </c>
      <c r="J211" s="483">
        <v>0</v>
      </c>
      <c r="K211" s="483">
        <v>0</v>
      </c>
      <c r="L211" s="483">
        <v>0</v>
      </c>
      <c r="M211" s="483">
        <v>0</v>
      </c>
      <c r="N211" s="483">
        <v>0</v>
      </c>
      <c r="O211" s="483">
        <v>0</v>
      </c>
      <c r="P211" s="483">
        <v>0</v>
      </c>
      <c r="Q211" s="483">
        <v>0</v>
      </c>
      <c r="R211" s="483">
        <v>0</v>
      </c>
      <c r="S211" s="483">
        <v>0</v>
      </c>
      <c r="T211" s="483">
        <v>0</v>
      </c>
      <c r="U211" s="483">
        <v>0</v>
      </c>
      <c r="V211" s="483">
        <v>0</v>
      </c>
      <c r="W211" s="483">
        <v>0</v>
      </c>
      <c r="X211" s="483">
        <v>0</v>
      </c>
      <c r="Y211" s="483">
        <v>0</v>
      </c>
      <c r="Z211" s="483">
        <v>0</v>
      </c>
      <c r="AA211" s="483">
        <v>0</v>
      </c>
      <c r="AB211" s="483">
        <v>0</v>
      </c>
      <c r="AC211" s="483">
        <v>0</v>
      </c>
      <c r="AD211" s="483">
        <v>0</v>
      </c>
      <c r="AE211" s="483">
        <v>0</v>
      </c>
      <c r="AF211" s="483">
        <v>0</v>
      </c>
      <c r="AG211" s="483">
        <v>0</v>
      </c>
      <c r="AH211" s="483">
        <v>0</v>
      </c>
      <c r="AI211" s="483">
        <v>0</v>
      </c>
      <c r="AJ211" s="483">
        <v>0</v>
      </c>
      <c r="AK211" s="483">
        <v>0</v>
      </c>
      <c r="AL211" s="483">
        <v>8.5999999999999993E-2</v>
      </c>
      <c r="AM211" s="483">
        <v>0.33</v>
      </c>
      <c r="AN211" s="483">
        <v>0.32700000000000001</v>
      </c>
      <c r="AO211" s="483">
        <v>0.254</v>
      </c>
      <c r="AP211" s="483">
        <v>0.41199999999999998</v>
      </c>
      <c r="AQ211" s="483">
        <v>0.41199999999999998</v>
      </c>
      <c r="AR211" s="483">
        <v>0.41199999999999998</v>
      </c>
      <c r="AS211"/>
      <c r="AT211"/>
    </row>
    <row r="212" spans="1:46">
      <c r="A212" s="158">
        <v>37</v>
      </c>
      <c r="B212" s="221" t="s">
        <v>547</v>
      </c>
      <c r="C212" s="483">
        <v>0</v>
      </c>
      <c r="D212" s="483">
        <v>0</v>
      </c>
      <c r="E212" s="483">
        <v>0</v>
      </c>
      <c r="F212" s="483">
        <v>0</v>
      </c>
      <c r="G212" s="483">
        <v>0</v>
      </c>
      <c r="H212" s="483">
        <v>0</v>
      </c>
      <c r="I212" s="483">
        <v>0</v>
      </c>
      <c r="J212" s="483">
        <v>0</v>
      </c>
      <c r="K212" s="483">
        <v>0</v>
      </c>
      <c r="L212" s="483">
        <v>0</v>
      </c>
      <c r="M212" s="483">
        <v>0</v>
      </c>
      <c r="N212" s="483">
        <v>0</v>
      </c>
      <c r="O212" s="483">
        <v>0</v>
      </c>
      <c r="P212" s="483">
        <v>0</v>
      </c>
      <c r="Q212" s="483">
        <v>0</v>
      </c>
      <c r="R212" s="483">
        <v>0</v>
      </c>
      <c r="S212" s="483">
        <v>0</v>
      </c>
      <c r="T212" s="483">
        <v>0</v>
      </c>
      <c r="U212" s="483">
        <v>0</v>
      </c>
      <c r="V212" s="483">
        <v>0</v>
      </c>
      <c r="W212" s="483">
        <v>0</v>
      </c>
      <c r="X212" s="483">
        <v>0</v>
      </c>
      <c r="Y212" s="483">
        <v>0</v>
      </c>
      <c r="Z212" s="483">
        <v>0</v>
      </c>
      <c r="AA212" s="483">
        <v>0</v>
      </c>
      <c r="AB212" s="483">
        <v>0</v>
      </c>
      <c r="AC212" s="483">
        <v>0</v>
      </c>
      <c r="AD212" s="483">
        <v>0</v>
      </c>
      <c r="AE212" s="483">
        <v>0</v>
      </c>
      <c r="AF212" s="483">
        <v>0</v>
      </c>
      <c r="AG212" s="483">
        <v>0</v>
      </c>
      <c r="AH212" s="483">
        <v>1.7889999999999999</v>
      </c>
      <c r="AI212" s="483">
        <v>2.2170000000000001</v>
      </c>
      <c r="AJ212" s="483">
        <v>2.0979999999999999</v>
      </c>
      <c r="AK212" s="483">
        <v>2.9980000000000002</v>
      </c>
      <c r="AL212" s="483">
        <v>0.249</v>
      </c>
      <c r="AM212" s="483">
        <v>0.35199999999999998</v>
      </c>
      <c r="AN212" s="483">
        <v>0.39100000000000001</v>
      </c>
      <c r="AO212" s="483">
        <v>0.47899999999999998</v>
      </c>
      <c r="AP212" s="483">
        <v>0.49199999999999999</v>
      </c>
      <c r="AQ212" s="483">
        <v>0.49199999999999999</v>
      </c>
      <c r="AR212" s="483">
        <v>0.49199999999999999</v>
      </c>
      <c r="AS212"/>
      <c r="AT212"/>
    </row>
    <row r="213" spans="1:46">
      <c r="A213" s="158">
        <v>38</v>
      </c>
      <c r="B213" s="221" t="s">
        <v>293</v>
      </c>
      <c r="C213" s="483">
        <v>0</v>
      </c>
      <c r="D213" s="483">
        <v>0</v>
      </c>
      <c r="E213" s="483">
        <v>0</v>
      </c>
      <c r="F213" s="483">
        <v>0</v>
      </c>
      <c r="G213" s="483">
        <v>0</v>
      </c>
      <c r="H213" s="483">
        <v>0</v>
      </c>
      <c r="I213" s="483">
        <v>0</v>
      </c>
      <c r="J213" s="483">
        <v>0</v>
      </c>
      <c r="K213" s="483">
        <v>0</v>
      </c>
      <c r="L213" s="483">
        <v>0</v>
      </c>
      <c r="M213" s="483">
        <v>0</v>
      </c>
      <c r="N213" s="483">
        <v>0</v>
      </c>
      <c r="O213" s="483">
        <v>0</v>
      </c>
      <c r="P213" s="483">
        <v>0</v>
      </c>
      <c r="Q213" s="483">
        <v>0</v>
      </c>
      <c r="R213" s="483">
        <v>0</v>
      </c>
      <c r="S213" s="483">
        <v>0</v>
      </c>
      <c r="T213" s="483">
        <v>0</v>
      </c>
      <c r="U213" s="483">
        <v>0</v>
      </c>
      <c r="V213" s="483">
        <v>0</v>
      </c>
      <c r="W213" s="483">
        <v>0</v>
      </c>
      <c r="X213" s="483">
        <v>0</v>
      </c>
      <c r="Y213" s="483">
        <v>0</v>
      </c>
      <c r="Z213" s="483">
        <v>0</v>
      </c>
      <c r="AA213" s="483">
        <v>0</v>
      </c>
      <c r="AB213" s="483">
        <v>1.6775000000000002E-2</v>
      </c>
      <c r="AC213" s="483">
        <v>0.26175999999999999</v>
      </c>
      <c r="AD213" s="483">
        <v>0.291935</v>
      </c>
      <c r="AE213" s="483">
        <v>0.27497100000000002</v>
      </c>
      <c r="AF213" s="483">
        <v>0.18972900000000001</v>
      </c>
      <c r="AG213" s="483">
        <v>0.19941800000000001</v>
      </c>
      <c r="AH213" s="483">
        <v>0.24276800000000001</v>
      </c>
      <c r="AI213" s="483">
        <v>0.174042</v>
      </c>
      <c r="AJ213" s="483">
        <v>0.13</v>
      </c>
      <c r="AK213" s="483">
        <v>0.115</v>
      </c>
      <c r="AL213" s="483">
        <v>0.11700000000000001</v>
      </c>
      <c r="AM213" s="483">
        <v>0.11799999999999999</v>
      </c>
      <c r="AN213" s="483">
        <v>0.20899999999999999</v>
      </c>
      <c r="AO213" s="483">
        <v>3.456</v>
      </c>
      <c r="AP213" s="483">
        <v>1.736</v>
      </c>
      <c r="AQ213" s="483">
        <v>2.0590000000000002</v>
      </c>
      <c r="AR213" s="483">
        <v>2.109</v>
      </c>
      <c r="AS213"/>
      <c r="AT213"/>
    </row>
    <row r="214" spans="1:46">
      <c r="A214" s="158">
        <v>39</v>
      </c>
      <c r="B214" s="221" t="s">
        <v>1287</v>
      </c>
      <c r="C214" s="483">
        <v>3.1</v>
      </c>
      <c r="D214" s="483">
        <v>10.4</v>
      </c>
      <c r="E214" s="483">
        <v>6.9</v>
      </c>
      <c r="F214" s="483">
        <v>7.9</v>
      </c>
      <c r="G214" s="483">
        <v>8.6</v>
      </c>
      <c r="H214" s="483">
        <v>10</v>
      </c>
      <c r="I214" s="483">
        <v>11.7</v>
      </c>
      <c r="J214" s="483">
        <v>13</v>
      </c>
      <c r="K214" s="483">
        <v>14.4</v>
      </c>
      <c r="L214" s="483">
        <v>12.1</v>
      </c>
      <c r="M214" s="483">
        <v>21.7</v>
      </c>
      <c r="N214" s="483">
        <v>20.8</v>
      </c>
      <c r="O214" s="483">
        <v>11.7</v>
      </c>
      <c r="P214" s="483">
        <v>13.8</v>
      </c>
      <c r="Q214" s="483">
        <v>13.2</v>
      </c>
      <c r="R214" s="483">
        <v>12</v>
      </c>
      <c r="S214" s="483">
        <v>15.1</v>
      </c>
      <c r="T214" s="483">
        <v>11.7</v>
      </c>
      <c r="U214" s="483">
        <v>10.4</v>
      </c>
      <c r="V214" s="483">
        <v>7.2</v>
      </c>
      <c r="W214" s="483">
        <v>9.6</v>
      </c>
      <c r="X214" s="483">
        <v>9.1999999999999993</v>
      </c>
      <c r="Y214" s="483">
        <v>9</v>
      </c>
      <c r="Z214" s="483">
        <v>22.5</v>
      </c>
      <c r="AA214" s="483">
        <v>16.2</v>
      </c>
      <c r="AB214" s="483">
        <v>16.2</v>
      </c>
      <c r="AC214" s="483">
        <v>13.7</v>
      </c>
      <c r="AD214" s="483">
        <v>16.2</v>
      </c>
      <c r="AE214" s="483">
        <v>11.6</v>
      </c>
      <c r="AF214" s="483">
        <v>12.1</v>
      </c>
      <c r="AG214" s="483">
        <v>12.2</v>
      </c>
      <c r="AH214" s="483">
        <v>10.321999999999999</v>
      </c>
      <c r="AI214" s="483">
        <v>9.6</v>
      </c>
      <c r="AJ214" s="483">
        <v>11.5</v>
      </c>
      <c r="AK214" s="483">
        <v>13.746</v>
      </c>
      <c r="AL214" s="483">
        <v>12.97</v>
      </c>
      <c r="AM214" s="483">
        <v>12.478474390000001</v>
      </c>
      <c r="AN214" s="483">
        <v>13.423999999999999</v>
      </c>
      <c r="AO214" s="483">
        <v>14.742000000000001</v>
      </c>
      <c r="AP214" s="483">
        <v>17.87</v>
      </c>
      <c r="AQ214" s="483">
        <v>17.600000000000001</v>
      </c>
      <c r="AR214" s="483">
        <v>17.5</v>
      </c>
      <c r="AS214"/>
      <c r="AT214"/>
    </row>
    <row r="215" spans="1:46">
      <c r="A215" s="158">
        <v>40</v>
      </c>
      <c r="B215" s="221" t="s">
        <v>446</v>
      </c>
      <c r="C215" s="483">
        <v>0</v>
      </c>
      <c r="D215" s="483">
        <v>0</v>
      </c>
      <c r="E215" s="483">
        <v>0</v>
      </c>
      <c r="F215" s="483">
        <v>0</v>
      </c>
      <c r="G215" s="483">
        <v>0</v>
      </c>
      <c r="H215" s="483">
        <v>0</v>
      </c>
      <c r="I215" s="483">
        <v>0</v>
      </c>
      <c r="J215" s="483">
        <v>0</v>
      </c>
      <c r="K215" s="483">
        <v>0</v>
      </c>
      <c r="L215" s="483">
        <v>0</v>
      </c>
      <c r="M215" s="483">
        <v>0</v>
      </c>
      <c r="N215" s="483">
        <v>0</v>
      </c>
      <c r="O215" s="483">
        <v>0</v>
      </c>
      <c r="P215" s="483">
        <v>0</v>
      </c>
      <c r="Q215" s="483">
        <v>0</v>
      </c>
      <c r="R215" s="483">
        <v>0</v>
      </c>
      <c r="S215" s="483">
        <v>0</v>
      </c>
      <c r="T215" s="483">
        <v>0</v>
      </c>
      <c r="U215" s="483">
        <v>0</v>
      </c>
      <c r="V215" s="483">
        <v>0</v>
      </c>
      <c r="W215" s="483">
        <v>0</v>
      </c>
      <c r="X215" s="483">
        <v>0</v>
      </c>
      <c r="Y215" s="483">
        <v>0</v>
      </c>
      <c r="Z215" s="483">
        <v>0</v>
      </c>
      <c r="AA215" s="483">
        <v>0</v>
      </c>
      <c r="AB215" s="483">
        <v>0</v>
      </c>
      <c r="AC215" s="483">
        <v>0</v>
      </c>
      <c r="AD215" s="483">
        <v>0</v>
      </c>
      <c r="AE215" s="483">
        <v>0</v>
      </c>
      <c r="AF215" s="483">
        <v>0</v>
      </c>
      <c r="AG215" s="483">
        <v>0</v>
      </c>
      <c r="AH215" s="483">
        <v>0</v>
      </c>
      <c r="AI215" s="483">
        <v>107.26</v>
      </c>
      <c r="AJ215" s="483">
        <v>197.15899999999999</v>
      </c>
      <c r="AK215" s="483">
        <v>170.244</v>
      </c>
      <c r="AL215" s="483">
        <v>179.91900000000001</v>
      </c>
      <c r="AM215" s="483">
        <v>166.39699999999999</v>
      </c>
      <c r="AN215" s="483">
        <v>137.38900000000001</v>
      </c>
      <c r="AO215" s="483">
        <v>103.28</v>
      </c>
      <c r="AP215" s="483">
        <v>65.912999999999997</v>
      </c>
      <c r="AQ215" s="483">
        <v>35.548999999999999</v>
      </c>
      <c r="AR215" s="483">
        <v>33.523000000000003</v>
      </c>
      <c r="AS215"/>
      <c r="AT215"/>
    </row>
    <row r="216" spans="1:46">
      <c r="A216" s="158">
        <v>41</v>
      </c>
      <c r="B216" s="221" t="s">
        <v>523</v>
      </c>
      <c r="C216" s="483">
        <v>0</v>
      </c>
      <c r="D216" s="483">
        <v>0</v>
      </c>
      <c r="E216" s="483">
        <v>0</v>
      </c>
      <c r="F216" s="483">
        <v>0</v>
      </c>
      <c r="G216" s="483">
        <v>0</v>
      </c>
      <c r="H216" s="483">
        <v>0</v>
      </c>
      <c r="I216" s="483">
        <v>0</v>
      </c>
      <c r="J216" s="483">
        <v>0</v>
      </c>
      <c r="K216" s="483">
        <v>0</v>
      </c>
      <c r="L216" s="483">
        <v>0</v>
      </c>
      <c r="M216" s="483">
        <v>0</v>
      </c>
      <c r="N216" s="483">
        <v>0</v>
      </c>
      <c r="O216" s="483">
        <v>0</v>
      </c>
      <c r="P216" s="483">
        <v>0</v>
      </c>
      <c r="Q216" s="483">
        <v>0</v>
      </c>
      <c r="R216" s="483">
        <v>0</v>
      </c>
      <c r="S216" s="483">
        <v>0</v>
      </c>
      <c r="T216" s="483">
        <v>0</v>
      </c>
      <c r="U216" s="483">
        <v>0</v>
      </c>
      <c r="V216" s="483">
        <v>0</v>
      </c>
      <c r="W216" s="483">
        <v>0</v>
      </c>
      <c r="X216" s="483">
        <v>0</v>
      </c>
      <c r="Y216" s="483">
        <v>0</v>
      </c>
      <c r="Z216" s="483">
        <v>0</v>
      </c>
      <c r="AA216" s="483">
        <v>0</v>
      </c>
      <c r="AB216" s="483">
        <v>0</v>
      </c>
      <c r="AC216" s="483">
        <v>0</v>
      </c>
      <c r="AD216" s="483">
        <v>0</v>
      </c>
      <c r="AE216" s="483">
        <v>0</v>
      </c>
      <c r="AF216" s="483">
        <v>0</v>
      </c>
      <c r="AG216" s="483">
        <v>0</v>
      </c>
      <c r="AH216" s="483">
        <v>0</v>
      </c>
      <c r="AI216" s="483">
        <v>0</v>
      </c>
      <c r="AJ216" s="483">
        <v>0</v>
      </c>
      <c r="AK216" s="483">
        <v>0</v>
      </c>
      <c r="AL216" s="483">
        <v>0</v>
      </c>
      <c r="AM216" s="483">
        <v>0</v>
      </c>
      <c r="AN216" s="483">
        <v>0</v>
      </c>
      <c r="AO216" s="483">
        <v>5.8090000000000002</v>
      </c>
      <c r="AP216" s="483">
        <v>14.797365320000001</v>
      </c>
      <c r="AQ216" s="483">
        <v>45.878756449999997</v>
      </c>
      <c r="AR216" s="483">
        <v>45.878756449999997</v>
      </c>
      <c r="AS216"/>
      <c r="AT216"/>
    </row>
    <row r="217" spans="1:46">
      <c r="A217" s="158">
        <v>42</v>
      </c>
      <c r="B217" s="221" t="s">
        <v>347</v>
      </c>
      <c r="C217" s="483">
        <v>0</v>
      </c>
      <c r="D217" s="483">
        <v>0</v>
      </c>
      <c r="E217" s="483">
        <v>0</v>
      </c>
      <c r="F217" s="483">
        <v>0</v>
      </c>
      <c r="G217" s="483">
        <v>0</v>
      </c>
      <c r="H217" s="483">
        <v>0</v>
      </c>
      <c r="I217" s="483">
        <v>0</v>
      </c>
      <c r="J217" s="483">
        <v>0</v>
      </c>
      <c r="K217" s="483">
        <v>0</v>
      </c>
      <c r="L217" s="483">
        <v>0</v>
      </c>
      <c r="M217" s="483">
        <v>0</v>
      </c>
      <c r="N217" s="483">
        <v>0</v>
      </c>
      <c r="O217" s="483">
        <v>0</v>
      </c>
      <c r="P217" s="483">
        <v>0</v>
      </c>
      <c r="Q217" s="483">
        <v>0</v>
      </c>
      <c r="R217" s="483">
        <v>0</v>
      </c>
      <c r="S217" s="483">
        <v>0</v>
      </c>
      <c r="T217" s="483">
        <v>0</v>
      </c>
      <c r="U217" s="483">
        <v>0</v>
      </c>
      <c r="V217" s="483">
        <v>0</v>
      </c>
      <c r="W217" s="483">
        <v>0</v>
      </c>
      <c r="X217" s="483">
        <v>0</v>
      </c>
      <c r="Y217" s="483">
        <v>0</v>
      </c>
      <c r="Z217" s="483">
        <v>0</v>
      </c>
      <c r="AA217" s="483">
        <v>0</v>
      </c>
      <c r="AB217" s="483">
        <v>0</v>
      </c>
      <c r="AC217" s="483">
        <v>0</v>
      </c>
      <c r="AD217" s="483">
        <v>0</v>
      </c>
      <c r="AE217" s="483">
        <v>0</v>
      </c>
      <c r="AF217" s="483">
        <v>0</v>
      </c>
      <c r="AG217" s="483">
        <v>0</v>
      </c>
      <c r="AH217" s="483">
        <v>0</v>
      </c>
      <c r="AI217" s="483">
        <v>0</v>
      </c>
      <c r="AJ217" s="483">
        <v>0.71599999999999997</v>
      </c>
      <c r="AK217" s="483">
        <v>0.76</v>
      </c>
      <c r="AL217" s="483">
        <v>1.972</v>
      </c>
      <c r="AM217" s="483">
        <v>1.232</v>
      </c>
      <c r="AN217" s="483">
        <v>1.458</v>
      </c>
      <c r="AO217" s="483">
        <v>1.673</v>
      </c>
      <c r="AP217" s="483">
        <v>1.5449999999999999</v>
      </c>
      <c r="AQ217" s="483">
        <v>1.9</v>
      </c>
      <c r="AR217" s="483">
        <v>1.9650000000000001</v>
      </c>
      <c r="AS217"/>
      <c r="AT217"/>
    </row>
    <row r="218" spans="1:46">
      <c r="A218" s="158">
        <v>43</v>
      </c>
      <c r="B218" s="221" t="s">
        <v>610</v>
      </c>
      <c r="C218" s="483">
        <v>0</v>
      </c>
      <c r="D218" s="483">
        <v>0.8</v>
      </c>
      <c r="E218" s="483">
        <v>0.9</v>
      </c>
      <c r="F218" s="483">
        <v>1.2</v>
      </c>
      <c r="G218" s="483">
        <v>1.7</v>
      </c>
      <c r="H218" s="483">
        <v>1.7</v>
      </c>
      <c r="I218" s="483">
        <v>1.8</v>
      </c>
      <c r="J218" s="483">
        <v>1.8</v>
      </c>
      <c r="K218" s="483">
        <v>2.2999999999999998</v>
      </c>
      <c r="L218" s="483">
        <v>2.5</v>
      </c>
      <c r="M218" s="483">
        <v>2.2000000000000002</v>
      </c>
      <c r="N218" s="483">
        <v>2.4</v>
      </c>
      <c r="O218" s="483">
        <v>2.8</v>
      </c>
      <c r="P218" s="483">
        <v>3.3</v>
      </c>
      <c r="Q218" s="483">
        <v>3.3</v>
      </c>
      <c r="R218" s="483">
        <v>3.6</v>
      </c>
      <c r="S218" s="483">
        <v>3.6</v>
      </c>
      <c r="T218" s="483">
        <v>4</v>
      </c>
      <c r="U218" s="483">
        <v>4.4000000000000004</v>
      </c>
      <c r="V218" s="483">
        <v>4.5</v>
      </c>
      <c r="W218" s="483">
        <v>4.4000000000000004</v>
      </c>
      <c r="X218" s="483">
        <v>10.3</v>
      </c>
      <c r="Y218" s="483">
        <v>10.7</v>
      </c>
      <c r="Z218" s="483">
        <v>9.4</v>
      </c>
      <c r="AA218" s="483">
        <v>9.6999999999999993</v>
      </c>
      <c r="AB218" s="483">
        <v>10.1</v>
      </c>
      <c r="AC218" s="483">
        <v>11</v>
      </c>
      <c r="AD218" s="483">
        <v>11.7</v>
      </c>
      <c r="AE218" s="483">
        <v>12.8</v>
      </c>
      <c r="AF218" s="483">
        <v>12.6</v>
      </c>
      <c r="AG218" s="483">
        <v>19.899999999999999</v>
      </c>
      <c r="AH218" s="483">
        <v>22.6</v>
      </c>
      <c r="AI218" s="483">
        <v>27.831</v>
      </c>
      <c r="AJ218" s="483">
        <v>31.01</v>
      </c>
      <c r="AK218" s="483">
        <v>32.405000000000001</v>
      </c>
      <c r="AL218" s="483">
        <v>31.507999999999999</v>
      </c>
      <c r="AM218" s="483">
        <v>26.777000000000001</v>
      </c>
      <c r="AN218" s="483">
        <v>24.326000000000001</v>
      </c>
      <c r="AO218" s="483">
        <v>17.297000000000001</v>
      </c>
      <c r="AP218" s="483">
        <v>15.157</v>
      </c>
      <c r="AQ218" s="483">
        <v>16.329000000000001</v>
      </c>
      <c r="AR218" s="483">
        <v>16.571000000000002</v>
      </c>
      <c r="AS218"/>
      <c r="AT218"/>
    </row>
    <row r="219" spans="1:46">
      <c r="A219" s="158">
        <v>44</v>
      </c>
      <c r="B219" s="221" t="s">
        <v>561</v>
      </c>
      <c r="C219" s="483">
        <v>0</v>
      </c>
      <c r="D219" s="483">
        <v>0</v>
      </c>
      <c r="E219" s="483">
        <v>0</v>
      </c>
      <c r="F219" s="483">
        <v>0</v>
      </c>
      <c r="G219" s="483">
        <v>0</v>
      </c>
      <c r="H219" s="483">
        <v>0</v>
      </c>
      <c r="I219" s="483">
        <v>0</v>
      </c>
      <c r="J219" s="483">
        <v>0</v>
      </c>
      <c r="K219" s="483">
        <v>0</v>
      </c>
      <c r="L219" s="483">
        <v>0</v>
      </c>
      <c r="M219" s="483">
        <v>0</v>
      </c>
      <c r="N219" s="483">
        <v>0</v>
      </c>
      <c r="O219" s="483">
        <v>0</v>
      </c>
      <c r="P219" s="483">
        <v>0</v>
      </c>
      <c r="Q219" s="483">
        <v>0</v>
      </c>
      <c r="R219" s="483">
        <v>0</v>
      </c>
      <c r="S219" s="483">
        <v>0</v>
      </c>
      <c r="T219" s="483">
        <v>0</v>
      </c>
      <c r="U219" s="483">
        <v>0</v>
      </c>
      <c r="V219" s="483">
        <v>0</v>
      </c>
      <c r="W219" s="483">
        <v>0</v>
      </c>
      <c r="X219" s="483">
        <v>0</v>
      </c>
      <c r="Y219" s="483">
        <v>0</v>
      </c>
      <c r="Z219" s="483">
        <v>0</v>
      </c>
      <c r="AA219" s="483">
        <v>0</v>
      </c>
      <c r="AB219" s="483">
        <v>0</v>
      </c>
      <c r="AC219" s="483">
        <v>0</v>
      </c>
      <c r="AD219" s="483">
        <v>0</v>
      </c>
      <c r="AE219" s="483">
        <v>0</v>
      </c>
      <c r="AF219" s="483">
        <v>0</v>
      </c>
      <c r="AG219" s="483">
        <v>0</v>
      </c>
      <c r="AH219" s="483">
        <v>0</v>
      </c>
      <c r="AI219" s="483">
        <v>0.85</v>
      </c>
      <c r="AJ219" s="483">
        <v>1.7</v>
      </c>
      <c r="AK219" s="483">
        <v>0</v>
      </c>
      <c r="AL219" s="483">
        <v>0</v>
      </c>
      <c r="AM219" s="483">
        <v>0.747</v>
      </c>
      <c r="AN219" s="483">
        <v>0.82799999999999996</v>
      </c>
      <c r="AO219" s="483">
        <v>0.79700000000000004</v>
      </c>
      <c r="AP219" s="483">
        <v>0.15</v>
      </c>
      <c r="AQ219" s="483">
        <v>0</v>
      </c>
      <c r="AR219" s="483">
        <v>0.15</v>
      </c>
      <c r="AS219"/>
      <c r="AT219"/>
    </row>
    <row r="220" spans="1:46">
      <c r="A220" s="158">
        <v>45</v>
      </c>
      <c r="B220" s="221" t="s">
        <v>521</v>
      </c>
      <c r="C220" s="483">
        <v>0</v>
      </c>
      <c r="D220" s="483">
        <v>0</v>
      </c>
      <c r="E220" s="483">
        <v>0</v>
      </c>
      <c r="F220" s="483">
        <v>0</v>
      </c>
      <c r="G220" s="483">
        <v>0</v>
      </c>
      <c r="H220" s="483">
        <v>0</v>
      </c>
      <c r="I220" s="483">
        <v>0</v>
      </c>
      <c r="J220" s="483">
        <v>0</v>
      </c>
      <c r="K220" s="483">
        <v>0</v>
      </c>
      <c r="L220" s="483">
        <v>0</v>
      </c>
      <c r="M220" s="483">
        <v>0</v>
      </c>
      <c r="N220" s="483">
        <v>0</v>
      </c>
      <c r="O220" s="483">
        <v>0</v>
      </c>
      <c r="P220" s="483">
        <v>0</v>
      </c>
      <c r="Q220" s="483">
        <v>0</v>
      </c>
      <c r="R220" s="483">
        <v>0</v>
      </c>
      <c r="S220" s="483">
        <v>0</v>
      </c>
      <c r="T220" s="483">
        <v>0</v>
      </c>
      <c r="U220" s="483">
        <v>0</v>
      </c>
      <c r="V220" s="483">
        <v>0</v>
      </c>
      <c r="W220" s="483">
        <v>0</v>
      </c>
      <c r="X220" s="483">
        <v>0</v>
      </c>
      <c r="Y220" s="483">
        <v>0</v>
      </c>
      <c r="Z220" s="483">
        <v>0</v>
      </c>
      <c r="AA220" s="483">
        <v>0</v>
      </c>
      <c r="AB220" s="483">
        <v>0</v>
      </c>
      <c r="AC220" s="483">
        <v>0</v>
      </c>
      <c r="AD220" s="483">
        <v>0</v>
      </c>
      <c r="AE220" s="483">
        <v>0</v>
      </c>
      <c r="AF220" s="483">
        <v>0</v>
      </c>
      <c r="AG220" s="483">
        <v>0</v>
      </c>
      <c r="AH220" s="483">
        <v>0.39300000000000002</v>
      </c>
      <c r="AI220" s="483">
        <v>0.33500000000000002</v>
      </c>
      <c r="AJ220" s="483">
        <v>0.39900000000000002</v>
      </c>
      <c r="AK220" s="483">
        <v>0.40699999999999997</v>
      </c>
      <c r="AL220" s="483">
        <v>0.61199999999999999</v>
      </c>
      <c r="AM220" s="483">
        <v>0.60799999999999998</v>
      </c>
      <c r="AN220" s="483">
        <v>0.60299999999999998</v>
      </c>
      <c r="AO220" s="483">
        <v>0.59399999999999997</v>
      </c>
      <c r="AP220" s="483">
        <v>0.59631100000000004</v>
      </c>
      <c r="AQ220" s="483">
        <v>0.379</v>
      </c>
      <c r="AR220" s="483">
        <v>0.379</v>
      </c>
      <c r="AS220"/>
      <c r="AT220"/>
    </row>
    <row r="221" spans="1:46">
      <c r="A221" s="158">
        <v>46</v>
      </c>
      <c r="B221" s="221" t="s">
        <v>6754</v>
      </c>
      <c r="C221" s="483">
        <v>0</v>
      </c>
      <c r="D221" s="483">
        <v>0</v>
      </c>
      <c r="E221" s="483">
        <v>0</v>
      </c>
      <c r="F221" s="483">
        <v>0</v>
      </c>
      <c r="G221" s="483">
        <v>0</v>
      </c>
      <c r="H221" s="483">
        <v>0</v>
      </c>
      <c r="I221" s="483">
        <v>0</v>
      </c>
      <c r="J221" s="483">
        <v>0</v>
      </c>
      <c r="K221" s="483">
        <v>0</v>
      </c>
      <c r="L221" s="483">
        <v>0</v>
      </c>
      <c r="M221" s="483">
        <v>0</v>
      </c>
      <c r="N221" s="483">
        <v>0</v>
      </c>
      <c r="O221" s="483">
        <v>0</v>
      </c>
      <c r="P221" s="483">
        <v>0</v>
      </c>
      <c r="Q221" s="483">
        <v>0</v>
      </c>
      <c r="R221" s="483">
        <v>0</v>
      </c>
      <c r="S221" s="483">
        <v>0</v>
      </c>
      <c r="T221" s="483">
        <v>0</v>
      </c>
      <c r="U221" s="483">
        <v>0</v>
      </c>
      <c r="V221" s="483">
        <v>0</v>
      </c>
      <c r="W221" s="483">
        <v>0</v>
      </c>
      <c r="X221" s="483">
        <v>0</v>
      </c>
      <c r="Y221" s="483">
        <v>0</v>
      </c>
      <c r="Z221" s="483">
        <v>0</v>
      </c>
      <c r="AA221" s="483">
        <v>0</v>
      </c>
      <c r="AB221" s="483">
        <v>0</v>
      </c>
      <c r="AC221" s="483">
        <v>0</v>
      </c>
      <c r="AD221" s="483">
        <v>0</v>
      </c>
      <c r="AE221" s="483">
        <v>0</v>
      </c>
      <c r="AF221" s="483">
        <v>0</v>
      </c>
      <c r="AG221" s="483">
        <v>0</v>
      </c>
      <c r="AH221" s="483">
        <v>0</v>
      </c>
      <c r="AI221" s="483">
        <v>0</v>
      </c>
      <c r="AJ221" s="483">
        <v>0</v>
      </c>
      <c r="AK221" s="483">
        <v>0</v>
      </c>
      <c r="AL221" s="483">
        <v>0</v>
      </c>
      <c r="AM221" s="483">
        <v>0</v>
      </c>
      <c r="AN221" s="483">
        <v>0</v>
      </c>
      <c r="AO221" s="483">
        <v>0</v>
      </c>
      <c r="AP221" s="483">
        <v>4</v>
      </c>
      <c r="AQ221" s="483">
        <v>4</v>
      </c>
      <c r="AR221" s="483">
        <v>4</v>
      </c>
      <c r="AS221"/>
      <c r="AT221"/>
    </row>
    <row r="222" spans="1:46">
      <c r="A222" s="158">
        <v>47</v>
      </c>
      <c r="B222" s="221" t="s">
        <v>780</v>
      </c>
      <c r="C222" s="483">
        <v>0</v>
      </c>
      <c r="D222" s="483">
        <v>0</v>
      </c>
      <c r="E222" s="483">
        <v>0</v>
      </c>
      <c r="F222" s="483">
        <v>0</v>
      </c>
      <c r="G222" s="483">
        <v>0</v>
      </c>
      <c r="H222" s="483">
        <v>0</v>
      </c>
      <c r="I222" s="483">
        <v>0</v>
      </c>
      <c r="J222" s="483">
        <v>0</v>
      </c>
      <c r="K222" s="483">
        <v>0</v>
      </c>
      <c r="L222" s="483">
        <v>0</v>
      </c>
      <c r="M222" s="483">
        <v>0</v>
      </c>
      <c r="N222" s="483">
        <v>0</v>
      </c>
      <c r="O222" s="483">
        <v>0</v>
      </c>
      <c r="P222" s="483">
        <v>0</v>
      </c>
      <c r="Q222" s="483">
        <v>0</v>
      </c>
      <c r="R222" s="483">
        <v>0</v>
      </c>
      <c r="S222" s="483">
        <v>0</v>
      </c>
      <c r="T222" s="483">
        <v>0</v>
      </c>
      <c r="U222" s="483">
        <v>0</v>
      </c>
      <c r="V222" s="483">
        <v>0</v>
      </c>
      <c r="W222" s="483">
        <v>0</v>
      </c>
      <c r="X222" s="483">
        <v>0</v>
      </c>
      <c r="Y222" s="483">
        <v>0</v>
      </c>
      <c r="Z222" s="483">
        <v>0</v>
      </c>
      <c r="AA222" s="483">
        <v>0</v>
      </c>
      <c r="AB222" s="483">
        <v>0</v>
      </c>
      <c r="AC222" s="483">
        <v>0.4</v>
      </c>
      <c r="AD222" s="483">
        <v>1.7</v>
      </c>
      <c r="AE222" s="483">
        <v>1.7</v>
      </c>
      <c r="AF222" s="483">
        <v>1.7</v>
      </c>
      <c r="AG222" s="483">
        <v>1.6890000000000001</v>
      </c>
      <c r="AH222" s="483">
        <v>1.6890000000000001</v>
      </c>
      <c r="AI222" s="483">
        <v>1.6890000000000001</v>
      </c>
      <c r="AJ222" s="483">
        <v>1.7190000000000001</v>
      </c>
      <c r="AK222" s="483">
        <v>1.6890000000000001</v>
      </c>
      <c r="AL222" s="483">
        <v>1.784</v>
      </c>
      <c r="AM222" s="483">
        <v>1.7929999999999999</v>
      </c>
      <c r="AN222" s="483">
        <v>1.782</v>
      </c>
      <c r="AO222" s="483">
        <v>1.7929999999999999</v>
      </c>
      <c r="AP222" s="483">
        <v>1.7809999999999999</v>
      </c>
      <c r="AQ222" s="483">
        <v>1.7809999999999999</v>
      </c>
      <c r="AR222" s="483">
        <v>1.8069999999999999</v>
      </c>
      <c r="AS222"/>
      <c r="AT222"/>
    </row>
    <row r="223" spans="1:46">
      <c r="A223" s="158">
        <v>48</v>
      </c>
      <c r="B223" s="221" t="s">
        <v>7146</v>
      </c>
      <c r="C223" s="483">
        <v>0</v>
      </c>
      <c r="D223" s="483">
        <v>0</v>
      </c>
      <c r="E223" s="483">
        <v>0</v>
      </c>
      <c r="F223" s="483">
        <v>0</v>
      </c>
      <c r="G223" s="483">
        <v>0</v>
      </c>
      <c r="H223" s="483">
        <v>0</v>
      </c>
      <c r="I223" s="483">
        <v>0</v>
      </c>
      <c r="J223" s="483">
        <v>0</v>
      </c>
      <c r="K223" s="483">
        <v>0</v>
      </c>
      <c r="L223" s="483">
        <v>0</v>
      </c>
      <c r="M223" s="483">
        <v>0</v>
      </c>
      <c r="N223" s="483">
        <v>0</v>
      </c>
      <c r="O223" s="483">
        <v>0</v>
      </c>
      <c r="P223" s="483">
        <v>0</v>
      </c>
      <c r="Q223" s="483">
        <v>0</v>
      </c>
      <c r="R223" s="483">
        <v>0</v>
      </c>
      <c r="S223" s="483">
        <v>0</v>
      </c>
      <c r="T223" s="483">
        <v>0</v>
      </c>
      <c r="U223" s="483">
        <v>0</v>
      </c>
      <c r="V223" s="483">
        <v>0</v>
      </c>
      <c r="W223" s="483">
        <v>0</v>
      </c>
      <c r="X223" s="483">
        <v>0</v>
      </c>
      <c r="Y223" s="483">
        <v>0</v>
      </c>
      <c r="Z223" s="483">
        <v>0</v>
      </c>
      <c r="AA223" s="483">
        <v>0</v>
      </c>
      <c r="AB223" s="483">
        <v>0</v>
      </c>
      <c r="AC223" s="483">
        <v>0</v>
      </c>
      <c r="AD223" s="483">
        <v>0</v>
      </c>
      <c r="AE223" s="483">
        <v>0</v>
      </c>
      <c r="AF223" s="483">
        <v>0</v>
      </c>
      <c r="AG223" s="483">
        <v>0</v>
      </c>
      <c r="AH223" s="483">
        <v>0</v>
      </c>
      <c r="AI223" s="483">
        <v>0</v>
      </c>
      <c r="AJ223" s="483">
        <v>0</v>
      </c>
      <c r="AK223" s="483">
        <v>0</v>
      </c>
      <c r="AL223" s="483">
        <v>0</v>
      </c>
      <c r="AM223" s="483">
        <v>0.49199999999999999</v>
      </c>
      <c r="AN223" s="483">
        <v>0.99915799999999999</v>
      </c>
      <c r="AO223" s="483">
        <v>1.014</v>
      </c>
      <c r="AP223" s="483">
        <v>1.034</v>
      </c>
      <c r="AQ223" s="483">
        <v>1.0429999999999999</v>
      </c>
      <c r="AR223" s="483">
        <v>1.0429999999999999</v>
      </c>
      <c r="AS223"/>
      <c r="AT223"/>
    </row>
    <row r="224" spans="1:46">
      <c r="A224" s="158">
        <v>49</v>
      </c>
      <c r="B224" s="221" t="s">
        <v>6375</v>
      </c>
      <c r="C224" s="483">
        <v>0</v>
      </c>
      <c r="D224" s="483">
        <v>0</v>
      </c>
      <c r="E224" s="483">
        <v>0</v>
      </c>
      <c r="F224" s="483">
        <v>0</v>
      </c>
      <c r="G224" s="483">
        <v>0</v>
      </c>
      <c r="H224" s="483">
        <v>0</v>
      </c>
      <c r="I224" s="483">
        <v>0</v>
      </c>
      <c r="J224" s="483">
        <v>0</v>
      </c>
      <c r="K224" s="483">
        <v>0</v>
      </c>
      <c r="L224" s="483">
        <v>0</v>
      </c>
      <c r="M224" s="483">
        <v>0</v>
      </c>
      <c r="N224" s="483">
        <v>0</v>
      </c>
      <c r="O224" s="483">
        <v>0</v>
      </c>
      <c r="P224" s="483">
        <v>0</v>
      </c>
      <c r="Q224" s="483">
        <v>0</v>
      </c>
      <c r="R224" s="483">
        <v>0</v>
      </c>
      <c r="S224" s="483">
        <v>0</v>
      </c>
      <c r="T224" s="483">
        <v>0</v>
      </c>
      <c r="U224" s="483">
        <v>0</v>
      </c>
      <c r="V224" s="483">
        <v>0</v>
      </c>
      <c r="W224" s="483">
        <v>0</v>
      </c>
      <c r="X224" s="483">
        <v>0</v>
      </c>
      <c r="Y224" s="483">
        <v>0</v>
      </c>
      <c r="Z224" s="483">
        <v>0</v>
      </c>
      <c r="AA224" s="483">
        <v>0</v>
      </c>
      <c r="AB224" s="483">
        <v>0</v>
      </c>
      <c r="AC224" s="483">
        <v>0</v>
      </c>
      <c r="AD224" s="483">
        <v>0</v>
      </c>
      <c r="AE224" s="483">
        <v>0</v>
      </c>
      <c r="AF224" s="483">
        <v>0</v>
      </c>
      <c r="AG224" s="483">
        <v>0</v>
      </c>
      <c r="AH224" s="483">
        <v>0</v>
      </c>
      <c r="AI224" s="483">
        <v>0</v>
      </c>
      <c r="AJ224" s="483">
        <v>0</v>
      </c>
      <c r="AK224" s="483">
        <v>0</v>
      </c>
      <c r="AL224" s="483">
        <v>0</v>
      </c>
      <c r="AM224" s="483">
        <v>0</v>
      </c>
      <c r="AN224" s="483">
        <v>0</v>
      </c>
      <c r="AO224" s="483">
        <v>0</v>
      </c>
      <c r="AP224" s="483">
        <v>0</v>
      </c>
      <c r="AQ224" s="483">
        <v>1.95</v>
      </c>
      <c r="AR224" s="483">
        <v>1.95</v>
      </c>
      <c r="AS224"/>
      <c r="AT224"/>
    </row>
    <row r="225" spans="1:46">
      <c r="A225" s="158">
        <v>50</v>
      </c>
      <c r="B225" s="221" t="s">
        <v>399</v>
      </c>
      <c r="C225" s="483">
        <v>0</v>
      </c>
      <c r="D225" s="483">
        <v>0</v>
      </c>
      <c r="E225" s="483">
        <v>0</v>
      </c>
      <c r="F225" s="483">
        <v>0</v>
      </c>
      <c r="G225" s="483">
        <v>0</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0</v>
      </c>
      <c r="AE225" s="483">
        <v>0</v>
      </c>
      <c r="AF225" s="483">
        <v>0</v>
      </c>
      <c r="AG225" s="483">
        <v>0</v>
      </c>
      <c r="AH225" s="483">
        <v>0</v>
      </c>
      <c r="AI225" s="483">
        <v>0</v>
      </c>
      <c r="AJ225" s="483">
        <v>0</v>
      </c>
      <c r="AK225" s="483">
        <v>1.036</v>
      </c>
      <c r="AL225" s="483">
        <v>6</v>
      </c>
      <c r="AM225" s="483">
        <v>5.14</v>
      </c>
      <c r="AN225" s="483">
        <v>8.0790000000000006</v>
      </c>
      <c r="AO225" s="483">
        <v>4.4660000000000002</v>
      </c>
      <c r="AP225" s="483">
        <v>1</v>
      </c>
      <c r="AQ225" s="483">
        <v>2.25</v>
      </c>
      <c r="AR225" s="483">
        <v>0.75</v>
      </c>
      <c r="AS225"/>
      <c r="AT225"/>
    </row>
    <row r="226" spans="1:46">
      <c r="A226" s="158">
        <v>51</v>
      </c>
      <c r="B226" s="221" t="s">
        <v>4019</v>
      </c>
      <c r="C226" s="483">
        <v>0</v>
      </c>
      <c r="D226" s="483">
        <v>0</v>
      </c>
      <c r="E226" s="483">
        <v>0</v>
      </c>
      <c r="F226" s="483">
        <v>0</v>
      </c>
      <c r="G226" s="483">
        <v>0</v>
      </c>
      <c r="H226" s="483">
        <v>0</v>
      </c>
      <c r="I226" s="483">
        <v>0</v>
      </c>
      <c r="J226" s="483">
        <v>0</v>
      </c>
      <c r="K226" s="483">
        <v>0</v>
      </c>
      <c r="L226" s="483">
        <v>0</v>
      </c>
      <c r="M226" s="483">
        <v>0</v>
      </c>
      <c r="N226" s="483">
        <v>0</v>
      </c>
      <c r="O226" s="483">
        <v>0</v>
      </c>
      <c r="P226" s="483">
        <v>0</v>
      </c>
      <c r="Q226" s="483">
        <v>0</v>
      </c>
      <c r="R226" s="483">
        <v>0</v>
      </c>
      <c r="S226" s="483">
        <v>0</v>
      </c>
      <c r="T226" s="483">
        <v>0</v>
      </c>
      <c r="U226" s="483">
        <v>0</v>
      </c>
      <c r="V226" s="483">
        <v>0</v>
      </c>
      <c r="W226" s="483">
        <v>0</v>
      </c>
      <c r="X226" s="483">
        <v>0</v>
      </c>
      <c r="Y226" s="483">
        <v>0</v>
      </c>
      <c r="Z226" s="483">
        <v>0</v>
      </c>
      <c r="AA226" s="483">
        <v>0</v>
      </c>
      <c r="AB226" s="483">
        <v>0</v>
      </c>
      <c r="AC226" s="483">
        <v>0</v>
      </c>
      <c r="AD226" s="483">
        <v>0</v>
      </c>
      <c r="AE226" s="483">
        <v>0</v>
      </c>
      <c r="AF226" s="483">
        <v>0</v>
      </c>
      <c r="AG226" s="483">
        <v>0</v>
      </c>
      <c r="AH226" s="483">
        <v>0</v>
      </c>
      <c r="AI226" s="483">
        <v>0</v>
      </c>
      <c r="AJ226" s="483">
        <v>0</v>
      </c>
      <c r="AK226" s="483">
        <v>0</v>
      </c>
      <c r="AL226" s="483">
        <v>0</v>
      </c>
      <c r="AM226" s="483">
        <v>0</v>
      </c>
      <c r="AN226" s="483">
        <v>0</v>
      </c>
      <c r="AO226" s="483">
        <v>0</v>
      </c>
      <c r="AP226" s="483">
        <v>10.77</v>
      </c>
      <c r="AQ226" s="483">
        <v>5.585</v>
      </c>
      <c r="AR226" s="483">
        <v>7.66</v>
      </c>
      <c r="AS226"/>
      <c r="AT226"/>
    </row>
    <row r="227" spans="1:46">
      <c r="A227" s="158">
        <v>52</v>
      </c>
      <c r="B227" s="221" t="s">
        <v>84</v>
      </c>
      <c r="C227" s="483">
        <v>184.5</v>
      </c>
      <c r="D227" s="483">
        <v>211.3</v>
      </c>
      <c r="E227" s="483">
        <v>247.1</v>
      </c>
      <c r="F227" s="483">
        <v>290.89999999999998</v>
      </c>
      <c r="G227" s="483">
        <v>328.2</v>
      </c>
      <c r="H227" s="483">
        <v>331.6</v>
      </c>
      <c r="I227" s="483">
        <v>324.89999999999998</v>
      </c>
      <c r="J227" s="483">
        <v>344.3</v>
      </c>
      <c r="K227" s="483">
        <v>367.8</v>
      </c>
      <c r="L227" s="483">
        <v>347.8</v>
      </c>
      <c r="M227" s="483">
        <v>348.1</v>
      </c>
      <c r="N227" s="483">
        <v>375.2</v>
      </c>
      <c r="O227" s="483">
        <v>414.4</v>
      </c>
      <c r="P227" s="483">
        <v>446.3</v>
      </c>
      <c r="Q227" s="483">
        <v>456.2</v>
      </c>
      <c r="R227" s="483">
        <v>460.4</v>
      </c>
      <c r="S227" s="483">
        <v>461.6</v>
      </c>
      <c r="T227" s="483">
        <v>417.6</v>
      </c>
      <c r="U227" s="483">
        <v>444.5</v>
      </c>
      <c r="V227" s="483">
        <v>466.8</v>
      </c>
      <c r="W227" s="483">
        <v>475.4</v>
      </c>
      <c r="X227" s="483">
        <v>499.99900000000002</v>
      </c>
      <c r="Y227" s="483">
        <v>496.7</v>
      </c>
      <c r="Z227" s="483">
        <v>509.6</v>
      </c>
      <c r="AA227" s="483">
        <v>532.05600000000004</v>
      </c>
      <c r="AB227" s="483">
        <v>568.64599999999996</v>
      </c>
      <c r="AC227" s="483">
        <v>577.1</v>
      </c>
      <c r="AD227" s="483">
        <v>593.9</v>
      </c>
      <c r="AE227" s="483">
        <v>610.1</v>
      </c>
      <c r="AF227" s="483">
        <v>663.1</v>
      </c>
      <c r="AG227" s="483">
        <v>675.79</v>
      </c>
      <c r="AH227" s="483">
        <v>704.88400000000001</v>
      </c>
      <c r="AI227" s="483">
        <v>720.41499999999996</v>
      </c>
      <c r="AJ227" s="483">
        <v>724.93899999999996</v>
      </c>
      <c r="AK227" s="483">
        <v>733.81700000000001</v>
      </c>
      <c r="AL227" s="483">
        <v>778.17700000000002</v>
      </c>
      <c r="AM227" s="483">
        <v>745.26800000000003</v>
      </c>
      <c r="AN227" s="483">
        <v>750.28099999999995</v>
      </c>
      <c r="AO227" s="483">
        <v>787.26700000000005</v>
      </c>
      <c r="AP227" s="483">
        <v>793.54899999999998</v>
      </c>
      <c r="AQ227" s="483">
        <v>834.56100000000004</v>
      </c>
      <c r="AR227" s="483">
        <v>839.15099999999995</v>
      </c>
      <c r="AS227"/>
      <c r="AT227"/>
    </row>
    <row r="228" spans="1:46">
      <c r="A228" s="158">
        <v>53</v>
      </c>
      <c r="B228" s="221" t="s">
        <v>6333</v>
      </c>
      <c r="C228" s="483">
        <v>0</v>
      </c>
      <c r="D228" s="483">
        <v>0</v>
      </c>
      <c r="E228" s="483">
        <v>0</v>
      </c>
      <c r="F228" s="483">
        <v>0</v>
      </c>
      <c r="G228" s="483">
        <v>0</v>
      </c>
      <c r="H228" s="483">
        <v>0</v>
      </c>
      <c r="I228" s="483">
        <v>0</v>
      </c>
      <c r="J228" s="483">
        <v>0</v>
      </c>
      <c r="K228" s="483">
        <v>0</v>
      </c>
      <c r="L228" s="483">
        <v>0</v>
      </c>
      <c r="M228" s="483">
        <v>0</v>
      </c>
      <c r="N228" s="483">
        <v>0</v>
      </c>
      <c r="O228" s="483">
        <v>0</v>
      </c>
      <c r="P228" s="483">
        <v>0</v>
      </c>
      <c r="Q228" s="483">
        <v>0</v>
      </c>
      <c r="R228" s="483">
        <v>0</v>
      </c>
      <c r="S228" s="483">
        <v>0</v>
      </c>
      <c r="T228" s="483">
        <v>0</v>
      </c>
      <c r="U228" s="483">
        <v>0</v>
      </c>
      <c r="V228" s="483">
        <v>0</v>
      </c>
      <c r="W228" s="483">
        <v>0</v>
      </c>
      <c r="X228" s="483">
        <v>0</v>
      </c>
      <c r="Y228" s="483">
        <v>0</v>
      </c>
      <c r="Z228" s="483">
        <v>0</v>
      </c>
      <c r="AA228" s="483">
        <v>0</v>
      </c>
      <c r="AB228" s="483">
        <v>0</v>
      </c>
      <c r="AC228" s="483">
        <v>0</v>
      </c>
      <c r="AD228" s="483">
        <v>0</v>
      </c>
      <c r="AE228" s="483">
        <v>0</v>
      </c>
      <c r="AF228" s="483">
        <v>0</v>
      </c>
      <c r="AG228" s="483">
        <v>0</v>
      </c>
      <c r="AH228" s="483">
        <v>0</v>
      </c>
      <c r="AI228" s="483">
        <v>0</v>
      </c>
      <c r="AJ228" s="483">
        <v>0</v>
      </c>
      <c r="AK228" s="483">
        <v>0</v>
      </c>
      <c r="AL228" s="483">
        <v>0</v>
      </c>
      <c r="AM228" s="483">
        <v>2.5</v>
      </c>
      <c r="AN228" s="483">
        <v>2.7</v>
      </c>
      <c r="AO228" s="483">
        <v>3</v>
      </c>
      <c r="AP228" s="483">
        <v>3.1</v>
      </c>
      <c r="AQ228" s="483">
        <v>3</v>
      </c>
      <c r="AR228" s="483">
        <v>3.1</v>
      </c>
      <c r="AS228"/>
      <c r="AT228"/>
    </row>
    <row r="229" spans="1:46">
      <c r="A229" s="158">
        <v>54</v>
      </c>
      <c r="B229" s="221" t="s">
        <v>403</v>
      </c>
      <c r="C229" s="483">
        <v>0</v>
      </c>
      <c r="D229" s="483">
        <v>0</v>
      </c>
      <c r="E229" s="483">
        <v>0</v>
      </c>
      <c r="F229" s="483">
        <v>0</v>
      </c>
      <c r="G229" s="483">
        <v>0</v>
      </c>
      <c r="H229" s="483">
        <v>0</v>
      </c>
      <c r="I229" s="483">
        <v>0</v>
      </c>
      <c r="J229" s="483">
        <v>0</v>
      </c>
      <c r="K229" s="483">
        <v>0</v>
      </c>
      <c r="L229" s="483">
        <v>0</v>
      </c>
      <c r="M229" s="483">
        <v>0</v>
      </c>
      <c r="N229" s="483">
        <v>0</v>
      </c>
      <c r="O229" s="483">
        <v>0</v>
      </c>
      <c r="P229" s="483">
        <v>18.2</v>
      </c>
      <c r="Q229" s="483">
        <v>45.3</v>
      </c>
      <c r="R229" s="483">
        <v>90.6</v>
      </c>
      <c r="S229" s="483">
        <v>103.7</v>
      </c>
      <c r="T229" s="483">
        <v>132.69999999999999</v>
      </c>
      <c r="U229" s="483">
        <v>142.30000000000001</v>
      </c>
      <c r="V229" s="483">
        <v>144.30000000000001</v>
      </c>
      <c r="W229" s="483">
        <v>142.30000000000001</v>
      </c>
      <c r="X229" s="483">
        <v>137.5</v>
      </c>
      <c r="Y229" s="483">
        <v>139.73699999999999</v>
      </c>
      <c r="Z229" s="483">
        <v>145.28800000000001</v>
      </c>
      <c r="AA229" s="483">
        <v>148.63399999999999</v>
      </c>
      <c r="AB229" s="483">
        <v>201.77600000000001</v>
      </c>
      <c r="AC229" s="483">
        <v>194.51499999999999</v>
      </c>
      <c r="AD229" s="483">
        <v>208.10900000000001</v>
      </c>
      <c r="AE229" s="483">
        <v>189.34299999999999</v>
      </c>
      <c r="AF229" s="483">
        <v>211.93799999999999</v>
      </c>
      <c r="AG229" s="483">
        <v>182.27599999999998</v>
      </c>
      <c r="AH229" s="483">
        <v>178.874</v>
      </c>
      <c r="AI229" s="483">
        <v>172.63800000000001</v>
      </c>
      <c r="AJ229" s="483">
        <v>165.47399999999999</v>
      </c>
      <c r="AK229" s="483">
        <v>155.64500000000001</v>
      </c>
      <c r="AL229" s="483">
        <v>147.09100000000001</v>
      </c>
      <c r="AM229" s="483">
        <v>149.86000000000001</v>
      </c>
      <c r="AN229" s="483">
        <v>140.95400000000001</v>
      </c>
      <c r="AO229" s="483">
        <v>149.51400000000001</v>
      </c>
      <c r="AP229" s="483">
        <v>160.768</v>
      </c>
      <c r="AQ229" s="483">
        <v>167.34100000000001</v>
      </c>
      <c r="AR229" s="483">
        <v>184.33099999999999</v>
      </c>
      <c r="AS229"/>
      <c r="AT229"/>
    </row>
    <row r="230" spans="1:46">
      <c r="A230" s="158">
        <v>55</v>
      </c>
      <c r="B230" s="221" t="s">
        <v>1073</v>
      </c>
      <c r="C230" s="483">
        <v>0</v>
      </c>
      <c r="D230" s="483">
        <v>0</v>
      </c>
      <c r="E230" s="483">
        <v>0</v>
      </c>
      <c r="F230" s="483">
        <v>0</v>
      </c>
      <c r="G230" s="483">
        <v>0</v>
      </c>
      <c r="H230" s="483">
        <v>0</v>
      </c>
      <c r="I230" s="483">
        <v>0</v>
      </c>
      <c r="J230" s="483">
        <v>0</v>
      </c>
      <c r="K230" s="483">
        <v>0</v>
      </c>
      <c r="L230" s="483">
        <v>0</v>
      </c>
      <c r="M230" s="483">
        <v>0</v>
      </c>
      <c r="N230" s="483">
        <v>0</v>
      </c>
      <c r="O230" s="483">
        <v>0</v>
      </c>
      <c r="P230" s="483">
        <v>0</v>
      </c>
      <c r="Q230" s="483">
        <v>0</v>
      </c>
      <c r="R230" s="483">
        <v>0</v>
      </c>
      <c r="S230" s="483">
        <v>0</v>
      </c>
      <c r="T230" s="483">
        <v>0</v>
      </c>
      <c r="U230" s="483">
        <v>0</v>
      </c>
      <c r="V230" s="483">
        <v>0</v>
      </c>
      <c r="W230" s="483">
        <v>0</v>
      </c>
      <c r="X230" s="483">
        <v>0</v>
      </c>
      <c r="Y230" s="483">
        <v>0</v>
      </c>
      <c r="Z230" s="483">
        <v>0</v>
      </c>
      <c r="AA230" s="483">
        <v>0</v>
      </c>
      <c r="AB230" s="483">
        <v>0</v>
      </c>
      <c r="AC230" s="483">
        <v>0</v>
      </c>
      <c r="AD230" s="483">
        <v>0</v>
      </c>
      <c r="AE230" s="483">
        <v>0</v>
      </c>
      <c r="AF230" s="483">
        <v>0</v>
      </c>
      <c r="AG230" s="483">
        <v>0</v>
      </c>
      <c r="AH230" s="483">
        <v>0</v>
      </c>
      <c r="AI230" s="483">
        <v>0</v>
      </c>
      <c r="AJ230" s="483">
        <v>0</v>
      </c>
      <c r="AK230" s="483">
        <v>0</v>
      </c>
      <c r="AL230" s="483">
        <v>0</v>
      </c>
      <c r="AM230" s="483">
        <v>0</v>
      </c>
      <c r="AN230" s="483">
        <v>0</v>
      </c>
      <c r="AO230" s="483">
        <v>6.1289999999999996</v>
      </c>
      <c r="AP230" s="483">
        <v>9.0890000000000004</v>
      </c>
      <c r="AQ230" s="483">
        <v>9.1549999999999994</v>
      </c>
      <c r="AR230" s="483">
        <v>5.8390000000000004</v>
      </c>
      <c r="AS230"/>
      <c r="AT230"/>
    </row>
    <row r="231" spans="1:46">
      <c r="A231" s="158">
        <v>56</v>
      </c>
      <c r="B231" s="221" t="s">
        <v>99</v>
      </c>
      <c r="C231" s="483">
        <v>0</v>
      </c>
      <c r="D231" s="483">
        <v>0</v>
      </c>
      <c r="E231" s="483">
        <v>0</v>
      </c>
      <c r="F231" s="483">
        <v>0</v>
      </c>
      <c r="G231" s="483">
        <v>0</v>
      </c>
      <c r="H231" s="483">
        <v>0</v>
      </c>
      <c r="I231" s="483">
        <v>0</v>
      </c>
      <c r="J231" s="483">
        <v>0</v>
      </c>
      <c r="K231" s="483">
        <v>0</v>
      </c>
      <c r="L231" s="483">
        <v>0</v>
      </c>
      <c r="M231" s="483">
        <v>0</v>
      </c>
      <c r="N231" s="483">
        <v>0</v>
      </c>
      <c r="O231" s="483">
        <v>0</v>
      </c>
      <c r="P231" s="483">
        <v>0</v>
      </c>
      <c r="Q231" s="483">
        <v>0</v>
      </c>
      <c r="R231" s="483">
        <v>0</v>
      </c>
      <c r="S231" s="483">
        <v>0</v>
      </c>
      <c r="T231" s="483">
        <v>0</v>
      </c>
      <c r="U231" s="483">
        <v>0</v>
      </c>
      <c r="V231" s="483">
        <v>0</v>
      </c>
      <c r="W231" s="483">
        <v>0</v>
      </c>
      <c r="X231" s="483">
        <v>0</v>
      </c>
      <c r="Y231" s="483">
        <v>0</v>
      </c>
      <c r="Z231" s="483">
        <v>0</v>
      </c>
      <c r="AA231" s="483">
        <v>0</v>
      </c>
      <c r="AB231" s="483">
        <v>15.351667000000001</v>
      </c>
      <c r="AC231" s="483">
        <v>14.532978</v>
      </c>
      <c r="AD231" s="483">
        <v>15.359</v>
      </c>
      <c r="AE231" s="483">
        <v>15.997999999999999</v>
      </c>
      <c r="AF231" s="483">
        <v>18.297000000000001</v>
      </c>
      <c r="AG231" s="483">
        <v>19.167000000000002</v>
      </c>
      <c r="AH231" s="483">
        <v>19.641999999999999</v>
      </c>
      <c r="AI231" s="483">
        <v>17.748999999999999</v>
      </c>
      <c r="AJ231" s="483">
        <v>18.431999999999999</v>
      </c>
      <c r="AK231" s="483">
        <v>19.28</v>
      </c>
      <c r="AL231" s="483">
        <v>20.388000000000002</v>
      </c>
      <c r="AM231" s="483">
        <v>21.392051980000002</v>
      </c>
      <c r="AN231" s="483">
        <v>22.224</v>
      </c>
      <c r="AO231" s="483">
        <v>21.617999999999999</v>
      </c>
      <c r="AP231" s="483">
        <v>20.376000000000001</v>
      </c>
      <c r="AQ231" s="483">
        <v>18.393999999999998</v>
      </c>
      <c r="AR231" s="483">
        <v>18.306000000000001</v>
      </c>
      <c r="AS231"/>
      <c r="AT231"/>
    </row>
    <row r="232" spans="1:46">
      <c r="A232" s="158">
        <v>57</v>
      </c>
      <c r="B232" s="221" t="s">
        <v>730</v>
      </c>
      <c r="C232" s="483">
        <v>77.8</v>
      </c>
      <c r="D232" s="483">
        <v>85.9</v>
      </c>
      <c r="E232" s="483">
        <v>95.4</v>
      </c>
      <c r="F232" s="483">
        <v>126.1</v>
      </c>
      <c r="G232" s="483">
        <v>138.80000000000001</v>
      </c>
      <c r="H232" s="483">
        <v>146.6</v>
      </c>
      <c r="I232" s="483">
        <v>158.4</v>
      </c>
      <c r="J232" s="483">
        <v>165.9</v>
      </c>
      <c r="K232" s="483">
        <v>191.4</v>
      </c>
      <c r="L232" s="483">
        <v>195.1</v>
      </c>
      <c r="M232" s="483">
        <v>219</v>
      </c>
      <c r="N232" s="483">
        <v>235</v>
      </c>
      <c r="O232" s="483">
        <v>237.1</v>
      </c>
      <c r="P232" s="483">
        <v>242.4</v>
      </c>
      <c r="Q232" s="483">
        <v>241.5</v>
      </c>
      <c r="R232" s="483">
        <v>268.5</v>
      </c>
      <c r="S232" s="483">
        <v>247.4</v>
      </c>
      <c r="T232" s="483">
        <v>267.60000000000002</v>
      </c>
      <c r="U232" s="483">
        <v>254.9</v>
      </c>
      <c r="V232" s="483">
        <v>212.1</v>
      </c>
      <c r="W232" s="483">
        <v>221.3</v>
      </c>
      <c r="X232" s="483">
        <v>237.6</v>
      </c>
      <c r="Y232" s="483">
        <v>261</v>
      </c>
      <c r="Z232" s="483">
        <v>275</v>
      </c>
      <c r="AA232" s="483">
        <v>283.39999999999998</v>
      </c>
      <c r="AB232" s="483">
        <v>293.89999999999998</v>
      </c>
      <c r="AC232" s="483">
        <v>315.39999999999998</v>
      </c>
      <c r="AD232" s="483">
        <v>351.13099999999997</v>
      </c>
      <c r="AE232" s="483">
        <v>408.1</v>
      </c>
      <c r="AF232" s="483">
        <v>406.04</v>
      </c>
      <c r="AG232" s="483">
        <v>379.54599999999999</v>
      </c>
      <c r="AH232" s="483">
        <v>407.60599999999999</v>
      </c>
      <c r="AI232" s="483">
        <v>421.71499999999997</v>
      </c>
      <c r="AJ232" s="483">
        <v>450.91199999999998</v>
      </c>
      <c r="AK232" s="483">
        <v>434.07</v>
      </c>
      <c r="AL232" s="483">
        <v>425.66399999999999</v>
      </c>
      <c r="AM232" s="483">
        <v>439.76600000000002</v>
      </c>
      <c r="AN232" s="483">
        <v>503.483</v>
      </c>
      <c r="AO232" s="483">
        <v>447.46800000000002</v>
      </c>
      <c r="AP232" s="483">
        <v>471.86599999999999</v>
      </c>
      <c r="AQ232" s="483">
        <v>468.75400000000002</v>
      </c>
      <c r="AR232" s="483">
        <v>468.28199999999998</v>
      </c>
      <c r="AS232"/>
      <c r="AT232"/>
    </row>
    <row r="233" spans="1:46">
      <c r="A233" s="158">
        <v>58</v>
      </c>
      <c r="B233" s="221" t="s">
        <v>289</v>
      </c>
      <c r="C233" s="483">
        <v>0</v>
      </c>
      <c r="D233" s="483">
        <v>0</v>
      </c>
      <c r="E233" s="483">
        <v>0</v>
      </c>
      <c r="F233" s="483">
        <v>0</v>
      </c>
      <c r="G233" s="483">
        <v>0</v>
      </c>
      <c r="H233" s="483">
        <v>0</v>
      </c>
      <c r="I233" s="483">
        <v>0</v>
      </c>
      <c r="J233" s="483">
        <v>0</v>
      </c>
      <c r="K233" s="483">
        <v>0</v>
      </c>
      <c r="L233" s="483">
        <v>0</v>
      </c>
      <c r="M233" s="483">
        <v>0</v>
      </c>
      <c r="N233" s="483">
        <v>0</v>
      </c>
      <c r="O233" s="483">
        <v>0</v>
      </c>
      <c r="P233" s="483">
        <v>0</v>
      </c>
      <c r="Q233" s="483">
        <v>0</v>
      </c>
      <c r="R233" s="483">
        <v>0</v>
      </c>
      <c r="S233" s="483">
        <v>0</v>
      </c>
      <c r="T233" s="483">
        <v>0</v>
      </c>
      <c r="U233" s="483">
        <v>0</v>
      </c>
      <c r="V233" s="483">
        <v>0</v>
      </c>
      <c r="W233" s="483">
        <v>0</v>
      </c>
      <c r="X233" s="483">
        <v>0</v>
      </c>
      <c r="Y233" s="483">
        <v>0</v>
      </c>
      <c r="Z233" s="483">
        <v>0</v>
      </c>
      <c r="AA233" s="483">
        <v>0</v>
      </c>
      <c r="AB233" s="483">
        <v>0</v>
      </c>
      <c r="AC233" s="483">
        <v>0</v>
      </c>
      <c r="AD233" s="483">
        <v>0</v>
      </c>
      <c r="AE233" s="483">
        <v>0</v>
      </c>
      <c r="AF233" s="483">
        <v>0</v>
      </c>
      <c r="AG233" s="483">
        <v>0</v>
      </c>
      <c r="AH233" s="483">
        <v>1.4179999999999999</v>
      </c>
      <c r="AI233" s="483">
        <v>2.032</v>
      </c>
      <c r="AJ233" s="483">
        <v>1.6870000000000001</v>
      </c>
      <c r="AK233" s="483">
        <v>1.7430000000000001</v>
      </c>
      <c r="AL233" s="483">
        <v>2.41</v>
      </c>
      <c r="AM233" s="483">
        <v>2.504</v>
      </c>
      <c r="AN233" s="483">
        <v>2.4889999999999999</v>
      </c>
      <c r="AO233" s="483">
        <v>2.5249999999999999</v>
      </c>
      <c r="AP233" s="483">
        <v>2.5579999999999998</v>
      </c>
      <c r="AQ233" s="483">
        <v>2.5960000000000001</v>
      </c>
      <c r="AR233" s="483">
        <v>2.7890000000000001</v>
      </c>
      <c r="AS233"/>
      <c r="AT233"/>
    </row>
    <row r="234" spans="1:46">
      <c r="A234" s="158">
        <v>59</v>
      </c>
      <c r="B234" s="221" t="s">
        <v>515</v>
      </c>
      <c r="C234" s="483">
        <v>0</v>
      </c>
      <c r="D234" s="483">
        <v>0</v>
      </c>
      <c r="E234" s="483">
        <v>0</v>
      </c>
      <c r="F234" s="483">
        <v>0</v>
      </c>
      <c r="G234" s="483">
        <v>0</v>
      </c>
      <c r="H234" s="483">
        <v>0</v>
      </c>
      <c r="I234" s="483">
        <v>0</v>
      </c>
      <c r="J234" s="483">
        <v>0</v>
      </c>
      <c r="K234" s="483">
        <v>0</v>
      </c>
      <c r="L234" s="483">
        <v>0</v>
      </c>
      <c r="M234" s="483">
        <v>0</v>
      </c>
      <c r="N234" s="483">
        <v>0</v>
      </c>
      <c r="O234" s="483">
        <v>0</v>
      </c>
      <c r="P234" s="483">
        <v>0</v>
      </c>
      <c r="Q234" s="483">
        <v>0</v>
      </c>
      <c r="R234" s="483">
        <v>0</v>
      </c>
      <c r="S234" s="483">
        <v>0</v>
      </c>
      <c r="T234" s="483">
        <v>0</v>
      </c>
      <c r="U234" s="483">
        <v>0</v>
      </c>
      <c r="V234" s="483">
        <v>0</v>
      </c>
      <c r="W234" s="483">
        <v>0</v>
      </c>
      <c r="X234" s="483">
        <v>0</v>
      </c>
      <c r="Y234" s="483">
        <v>0</v>
      </c>
      <c r="Z234" s="483">
        <v>0</v>
      </c>
      <c r="AA234" s="483">
        <v>0</v>
      </c>
      <c r="AB234" s="483">
        <v>0</v>
      </c>
      <c r="AC234" s="483">
        <v>0.246</v>
      </c>
      <c r="AD234" s="483">
        <v>0</v>
      </c>
      <c r="AE234" s="483">
        <v>0</v>
      </c>
      <c r="AF234" s="483">
        <v>0</v>
      </c>
      <c r="AG234" s="483">
        <v>0</v>
      </c>
      <c r="AH234" s="483">
        <v>0</v>
      </c>
      <c r="AI234" s="483">
        <v>0</v>
      </c>
      <c r="AJ234" s="483">
        <v>5.8940000000000001</v>
      </c>
      <c r="AK234" s="483">
        <v>4.4649999999999999</v>
      </c>
      <c r="AL234" s="483">
        <v>9.5850000000000009</v>
      </c>
      <c r="AM234" s="483">
        <v>9.4949999999999992</v>
      </c>
      <c r="AN234" s="483">
        <v>7.8079999999999998</v>
      </c>
      <c r="AO234" s="483">
        <v>12.718</v>
      </c>
      <c r="AP234" s="483">
        <v>10.210000000000001</v>
      </c>
      <c r="AQ234" s="483">
        <v>14.132</v>
      </c>
      <c r="AR234" s="483">
        <v>14.478999999999999</v>
      </c>
      <c r="AS234"/>
      <c r="AT234"/>
    </row>
    <row r="235" spans="1:46">
      <c r="A235" s="158">
        <v>60</v>
      </c>
      <c r="B235" s="221" t="s">
        <v>7036</v>
      </c>
      <c r="C235" s="483">
        <v>0</v>
      </c>
      <c r="D235" s="483">
        <v>0</v>
      </c>
      <c r="E235" s="483">
        <v>0</v>
      </c>
      <c r="F235" s="483">
        <v>0</v>
      </c>
      <c r="G235" s="483">
        <v>0</v>
      </c>
      <c r="H235" s="483">
        <v>0</v>
      </c>
      <c r="I235" s="483">
        <v>0</v>
      </c>
      <c r="J235" s="483">
        <v>0</v>
      </c>
      <c r="K235" s="483">
        <v>0</v>
      </c>
      <c r="L235" s="483">
        <v>0</v>
      </c>
      <c r="M235" s="483">
        <v>0</v>
      </c>
      <c r="N235" s="483">
        <v>0</v>
      </c>
      <c r="O235" s="483">
        <v>0</v>
      </c>
      <c r="P235" s="483">
        <v>0</v>
      </c>
      <c r="Q235" s="483">
        <v>0</v>
      </c>
      <c r="R235" s="483">
        <v>0</v>
      </c>
      <c r="S235" s="483">
        <v>0</v>
      </c>
      <c r="T235" s="483">
        <v>0</v>
      </c>
      <c r="U235" s="483">
        <v>0</v>
      </c>
      <c r="V235" s="483">
        <v>0</v>
      </c>
      <c r="W235" s="483">
        <v>0</v>
      </c>
      <c r="X235" s="483">
        <v>0</v>
      </c>
      <c r="Y235" s="483">
        <v>0</v>
      </c>
      <c r="Z235" s="483">
        <v>0</v>
      </c>
      <c r="AA235" s="483">
        <v>0</v>
      </c>
      <c r="AB235" s="483">
        <v>0</v>
      </c>
      <c r="AC235" s="483">
        <v>0</v>
      </c>
      <c r="AD235" s="483">
        <v>0</v>
      </c>
      <c r="AE235" s="483">
        <v>0</v>
      </c>
      <c r="AF235" s="483">
        <v>0</v>
      </c>
      <c r="AG235" s="483">
        <v>0</v>
      </c>
      <c r="AH235" s="483">
        <v>0</v>
      </c>
      <c r="AI235" s="483">
        <v>0</v>
      </c>
      <c r="AJ235" s="483">
        <v>0</v>
      </c>
      <c r="AK235" s="483">
        <v>0</v>
      </c>
      <c r="AL235" s="483">
        <v>0</v>
      </c>
      <c r="AM235" s="483">
        <v>0</v>
      </c>
      <c r="AN235" s="483">
        <v>0</v>
      </c>
      <c r="AO235" s="483">
        <v>0</v>
      </c>
      <c r="AP235" s="483">
        <v>0</v>
      </c>
      <c r="AQ235" s="483">
        <v>0</v>
      </c>
      <c r="AR235" s="483">
        <v>0.15</v>
      </c>
      <c r="AS235"/>
      <c r="AT235"/>
    </row>
    <row r="236" spans="1:46">
      <c r="A236" s="158">
        <v>61</v>
      </c>
      <c r="B236" s="221" t="s">
        <v>7038</v>
      </c>
      <c r="C236" s="483">
        <v>0</v>
      </c>
      <c r="D236" s="483">
        <v>0</v>
      </c>
      <c r="E236" s="483">
        <v>0</v>
      </c>
      <c r="F236" s="483">
        <v>0</v>
      </c>
      <c r="G236" s="483">
        <v>0</v>
      </c>
      <c r="H236" s="483">
        <v>0</v>
      </c>
      <c r="I236" s="483">
        <v>0</v>
      </c>
      <c r="J236" s="483">
        <v>0</v>
      </c>
      <c r="K236" s="483">
        <v>0</v>
      </c>
      <c r="L236" s="483">
        <v>0</v>
      </c>
      <c r="M236" s="483">
        <v>0</v>
      </c>
      <c r="N236" s="483">
        <v>0</v>
      </c>
      <c r="O236" s="483">
        <v>0</v>
      </c>
      <c r="P236" s="483">
        <v>0</v>
      </c>
      <c r="Q236" s="483">
        <v>0</v>
      </c>
      <c r="R236" s="483">
        <v>0</v>
      </c>
      <c r="S236" s="483">
        <v>0</v>
      </c>
      <c r="T236" s="483">
        <v>0</v>
      </c>
      <c r="U236" s="483">
        <v>0</v>
      </c>
      <c r="V236" s="483">
        <v>0</v>
      </c>
      <c r="W236" s="483">
        <v>0</v>
      </c>
      <c r="X236" s="483">
        <v>0</v>
      </c>
      <c r="Y236" s="483">
        <v>0</v>
      </c>
      <c r="Z236" s="483">
        <v>0</v>
      </c>
      <c r="AA236" s="483">
        <v>0</v>
      </c>
      <c r="AB236" s="483">
        <v>0</v>
      </c>
      <c r="AC236" s="483">
        <v>0</v>
      </c>
      <c r="AD236" s="483">
        <v>0</v>
      </c>
      <c r="AE236" s="483">
        <v>0</v>
      </c>
      <c r="AF236" s="483">
        <v>0</v>
      </c>
      <c r="AG236" s="483">
        <v>0</v>
      </c>
      <c r="AH236" s="483">
        <v>0</v>
      </c>
      <c r="AI236" s="483">
        <v>0</v>
      </c>
      <c r="AJ236" s="483">
        <v>0</v>
      </c>
      <c r="AK236" s="483">
        <v>0</v>
      </c>
      <c r="AL236" s="483">
        <v>0</v>
      </c>
      <c r="AM236" s="483">
        <v>0</v>
      </c>
      <c r="AN236" s="483">
        <v>0</v>
      </c>
      <c r="AO236" s="483">
        <v>0</v>
      </c>
      <c r="AP236" s="483">
        <v>0</v>
      </c>
      <c r="AQ236" s="483">
        <v>0</v>
      </c>
      <c r="AR236" s="483">
        <v>0.15</v>
      </c>
      <c r="AS236"/>
      <c r="AT236"/>
    </row>
    <row r="237" spans="1:46">
      <c r="A237" s="158">
        <v>62</v>
      </c>
      <c r="B237" s="221" t="s">
        <v>7048</v>
      </c>
      <c r="C237" s="483">
        <v>0</v>
      </c>
      <c r="D237" s="483">
        <v>0</v>
      </c>
      <c r="E237" s="483">
        <v>0</v>
      </c>
      <c r="F237" s="483">
        <v>0</v>
      </c>
      <c r="G237" s="483">
        <v>0</v>
      </c>
      <c r="H237" s="483">
        <v>0</v>
      </c>
      <c r="I237" s="483">
        <v>0</v>
      </c>
      <c r="J237" s="483">
        <v>0</v>
      </c>
      <c r="K237" s="483">
        <v>0</v>
      </c>
      <c r="L237" s="483">
        <v>0</v>
      </c>
      <c r="M237" s="483">
        <v>0</v>
      </c>
      <c r="N237" s="483">
        <v>0</v>
      </c>
      <c r="O237" s="483">
        <v>0</v>
      </c>
      <c r="P237" s="483">
        <v>0</v>
      </c>
      <c r="Q237" s="483">
        <v>0</v>
      </c>
      <c r="R237" s="483">
        <v>0</v>
      </c>
      <c r="S237" s="483">
        <v>0</v>
      </c>
      <c r="T237" s="483">
        <v>0</v>
      </c>
      <c r="U237" s="483">
        <v>0</v>
      </c>
      <c r="V237" s="483">
        <v>0</v>
      </c>
      <c r="W237" s="483">
        <v>0</v>
      </c>
      <c r="X237" s="483">
        <v>0</v>
      </c>
      <c r="Y237" s="483">
        <v>0</v>
      </c>
      <c r="Z237" s="483">
        <v>0</v>
      </c>
      <c r="AA237" s="483">
        <v>0</v>
      </c>
      <c r="AB237" s="483">
        <v>0</v>
      </c>
      <c r="AC237" s="483">
        <v>0</v>
      </c>
      <c r="AD237" s="483">
        <v>0</v>
      </c>
      <c r="AE237" s="483">
        <v>0</v>
      </c>
      <c r="AF237" s="483">
        <v>0</v>
      </c>
      <c r="AG237" s="483">
        <v>0</v>
      </c>
      <c r="AH237" s="483">
        <v>0</v>
      </c>
      <c r="AI237" s="483">
        <v>0</v>
      </c>
      <c r="AJ237" s="483">
        <v>0</v>
      </c>
      <c r="AK237" s="483">
        <v>0</v>
      </c>
      <c r="AL237" s="483">
        <v>0</v>
      </c>
      <c r="AM237" s="483">
        <v>6</v>
      </c>
      <c r="AN237" s="483">
        <v>0</v>
      </c>
      <c r="AO237" s="483">
        <v>0</v>
      </c>
      <c r="AP237" s="483">
        <v>0</v>
      </c>
      <c r="AQ237" s="483">
        <v>2.5</v>
      </c>
      <c r="AR237" s="483">
        <v>2.5</v>
      </c>
      <c r="AS237"/>
      <c r="AT237"/>
    </row>
    <row r="238" spans="1:46">
      <c r="A238" s="158">
        <v>63</v>
      </c>
      <c r="B238" s="221" t="s">
        <v>4104</v>
      </c>
      <c r="C238" s="483">
        <v>0</v>
      </c>
      <c r="D238" s="483">
        <v>0</v>
      </c>
      <c r="E238" s="483">
        <v>0</v>
      </c>
      <c r="F238" s="483">
        <v>0</v>
      </c>
      <c r="G238" s="483">
        <v>0</v>
      </c>
      <c r="H238" s="483">
        <v>0</v>
      </c>
      <c r="I238" s="483">
        <v>0</v>
      </c>
      <c r="J238" s="483">
        <v>0</v>
      </c>
      <c r="K238" s="483">
        <v>0</v>
      </c>
      <c r="L238" s="483">
        <v>0</v>
      </c>
      <c r="M238" s="483">
        <v>0</v>
      </c>
      <c r="N238" s="483">
        <v>0</v>
      </c>
      <c r="O238" s="483">
        <v>0</v>
      </c>
      <c r="P238" s="483">
        <v>0</v>
      </c>
      <c r="Q238" s="483">
        <v>0</v>
      </c>
      <c r="R238" s="483">
        <v>0</v>
      </c>
      <c r="S238" s="483">
        <v>0</v>
      </c>
      <c r="T238" s="483">
        <v>0</v>
      </c>
      <c r="U238" s="483">
        <v>0</v>
      </c>
      <c r="V238" s="483">
        <v>0</v>
      </c>
      <c r="W238" s="483">
        <v>0</v>
      </c>
      <c r="X238" s="483">
        <v>0</v>
      </c>
      <c r="Y238" s="483">
        <v>0</v>
      </c>
      <c r="Z238" s="483">
        <v>0</v>
      </c>
      <c r="AA238" s="483">
        <v>0</v>
      </c>
      <c r="AB238" s="483">
        <v>0</v>
      </c>
      <c r="AC238" s="483">
        <v>0</v>
      </c>
      <c r="AD238" s="483">
        <v>0</v>
      </c>
      <c r="AE238" s="483">
        <v>0</v>
      </c>
      <c r="AF238" s="483">
        <v>0</v>
      </c>
      <c r="AG238" s="483">
        <v>0</v>
      </c>
      <c r="AH238" s="483">
        <v>0</v>
      </c>
      <c r="AI238" s="483">
        <v>0</v>
      </c>
      <c r="AJ238" s="483">
        <v>0</v>
      </c>
      <c r="AK238" s="483">
        <v>0</v>
      </c>
      <c r="AL238" s="483">
        <v>0</v>
      </c>
      <c r="AM238" s="483">
        <v>0.112</v>
      </c>
      <c r="AN238" s="483">
        <v>3.1920000000000002</v>
      </c>
      <c r="AO238" s="483">
        <v>8.7230000000000008</v>
      </c>
      <c r="AP238" s="483">
        <v>14.103</v>
      </c>
      <c r="AQ238" s="483">
        <v>14.2</v>
      </c>
      <c r="AR238" s="483">
        <v>11.09</v>
      </c>
      <c r="AS238"/>
      <c r="AT238"/>
    </row>
    <row r="239" spans="1:46">
      <c r="A239" s="158">
        <v>64</v>
      </c>
      <c r="B239" s="221" t="s">
        <v>597</v>
      </c>
      <c r="C239" s="483">
        <v>0</v>
      </c>
      <c r="D239" s="483">
        <v>0</v>
      </c>
      <c r="E239" s="483">
        <v>0</v>
      </c>
      <c r="F239" s="483">
        <v>0</v>
      </c>
      <c r="G239" s="483">
        <v>0</v>
      </c>
      <c r="H239" s="483">
        <v>0</v>
      </c>
      <c r="I239" s="483">
        <v>0</v>
      </c>
      <c r="J239" s="483">
        <v>0</v>
      </c>
      <c r="K239" s="483">
        <v>0</v>
      </c>
      <c r="L239" s="483">
        <v>0</v>
      </c>
      <c r="M239" s="483">
        <v>0</v>
      </c>
      <c r="N239" s="483">
        <v>0</v>
      </c>
      <c r="O239" s="483">
        <v>0</v>
      </c>
      <c r="P239" s="483">
        <v>0</v>
      </c>
      <c r="Q239" s="483">
        <v>0</v>
      </c>
      <c r="R239" s="483">
        <v>0</v>
      </c>
      <c r="S239" s="483">
        <v>0</v>
      </c>
      <c r="T239" s="483">
        <v>0</v>
      </c>
      <c r="U239" s="483">
        <v>0</v>
      </c>
      <c r="V239" s="483">
        <v>0</v>
      </c>
      <c r="W239" s="483">
        <v>0</v>
      </c>
      <c r="X239" s="483">
        <v>0</v>
      </c>
      <c r="Y239" s="483">
        <v>0</v>
      </c>
      <c r="Z239" s="483">
        <v>0</v>
      </c>
      <c r="AA239" s="483">
        <v>0</v>
      </c>
      <c r="AB239" s="483">
        <v>0</v>
      </c>
      <c r="AC239" s="483">
        <v>0</v>
      </c>
      <c r="AD239" s="483">
        <v>0</v>
      </c>
      <c r="AE239" s="483">
        <v>0</v>
      </c>
      <c r="AF239" s="483">
        <v>0</v>
      </c>
      <c r="AG239" s="483">
        <v>0</v>
      </c>
      <c r="AH239" s="483">
        <v>0</v>
      </c>
      <c r="AI239" s="483">
        <v>0</v>
      </c>
      <c r="AJ239" s="483">
        <v>0</v>
      </c>
      <c r="AK239" s="483">
        <v>0</v>
      </c>
      <c r="AL239" s="483">
        <v>0.5</v>
      </c>
      <c r="AM239" s="483">
        <v>1.9</v>
      </c>
      <c r="AN239" s="483">
        <v>1.9</v>
      </c>
      <c r="AO239" s="483">
        <v>1.9</v>
      </c>
      <c r="AP239" s="483">
        <v>1.9</v>
      </c>
      <c r="AQ239" s="483">
        <v>1.9</v>
      </c>
      <c r="AR239" s="483">
        <v>1.9</v>
      </c>
      <c r="AS239"/>
      <c r="AT239"/>
    </row>
    <row r="240" spans="1:46">
      <c r="A240" s="158">
        <v>65</v>
      </c>
      <c r="B240" s="221" t="s">
        <v>726</v>
      </c>
      <c r="C240" s="483">
        <v>0</v>
      </c>
      <c r="D240" s="483">
        <v>0</v>
      </c>
      <c r="E240" s="483">
        <v>0</v>
      </c>
      <c r="F240" s="483">
        <v>0</v>
      </c>
      <c r="G240" s="483">
        <v>0</v>
      </c>
      <c r="H240" s="483">
        <v>0</v>
      </c>
      <c r="I240" s="483">
        <v>0</v>
      </c>
      <c r="J240" s="483">
        <v>0</v>
      </c>
      <c r="K240" s="483">
        <v>0</v>
      </c>
      <c r="L240" s="483">
        <v>0</v>
      </c>
      <c r="M240" s="483">
        <v>0</v>
      </c>
      <c r="N240" s="483">
        <v>0</v>
      </c>
      <c r="O240" s="483">
        <v>0</v>
      </c>
      <c r="P240" s="483">
        <v>0</v>
      </c>
      <c r="Q240" s="483">
        <v>0</v>
      </c>
      <c r="R240" s="483">
        <v>0</v>
      </c>
      <c r="S240" s="483">
        <v>0</v>
      </c>
      <c r="T240" s="483">
        <v>0</v>
      </c>
      <c r="U240" s="483">
        <v>0</v>
      </c>
      <c r="V240" s="483">
        <v>0</v>
      </c>
      <c r="W240" s="483">
        <v>0</v>
      </c>
      <c r="X240" s="483">
        <v>0</v>
      </c>
      <c r="Y240" s="483">
        <v>0</v>
      </c>
      <c r="Z240" s="483">
        <v>0</v>
      </c>
      <c r="AA240" s="483">
        <v>0</v>
      </c>
      <c r="AB240" s="483">
        <v>0</v>
      </c>
      <c r="AC240" s="483">
        <v>0</v>
      </c>
      <c r="AD240" s="483">
        <v>0</v>
      </c>
      <c r="AE240" s="483">
        <v>0</v>
      </c>
      <c r="AF240" s="483">
        <v>0</v>
      </c>
      <c r="AG240" s="483">
        <v>0</v>
      </c>
      <c r="AH240" s="483">
        <v>0</v>
      </c>
      <c r="AI240" s="483">
        <v>0</v>
      </c>
      <c r="AJ240" s="483">
        <v>0</v>
      </c>
      <c r="AK240" s="483">
        <v>0</v>
      </c>
      <c r="AL240" s="483">
        <v>0</v>
      </c>
      <c r="AM240" s="483">
        <v>5.0999999999999997E-2</v>
      </c>
      <c r="AN240" s="483">
        <v>9.5000000000000001E-2</v>
      </c>
      <c r="AO240" s="483">
        <v>4.2999999999999997E-2</v>
      </c>
      <c r="AP240" s="483">
        <v>4.9000000000000002E-2</v>
      </c>
      <c r="AQ240" s="483">
        <v>0.76</v>
      </c>
      <c r="AR240" s="483">
        <v>1.8939999999999999</v>
      </c>
      <c r="AS240"/>
      <c r="AT240"/>
    </row>
    <row r="241" spans="1:46">
      <c r="A241" s="158">
        <v>66</v>
      </c>
      <c r="B241" s="221" t="s">
        <v>7147</v>
      </c>
      <c r="C241" s="483">
        <v>0</v>
      </c>
      <c r="D241" s="483">
        <v>0</v>
      </c>
      <c r="E241" s="483">
        <v>0</v>
      </c>
      <c r="F241" s="483">
        <v>0</v>
      </c>
      <c r="G241" s="483">
        <v>0</v>
      </c>
      <c r="H241" s="483">
        <v>0</v>
      </c>
      <c r="I241" s="483">
        <v>0</v>
      </c>
      <c r="J241" s="483">
        <v>0</v>
      </c>
      <c r="K241" s="483">
        <v>0</v>
      </c>
      <c r="L241" s="483">
        <v>0</v>
      </c>
      <c r="M241" s="483">
        <v>0</v>
      </c>
      <c r="N241" s="483">
        <v>0</v>
      </c>
      <c r="O241" s="483">
        <v>0</v>
      </c>
      <c r="P241" s="483">
        <v>0</v>
      </c>
      <c r="Q241" s="483">
        <v>0</v>
      </c>
      <c r="R241" s="483">
        <v>0</v>
      </c>
      <c r="S241" s="483">
        <v>0</v>
      </c>
      <c r="T241" s="483">
        <v>0</v>
      </c>
      <c r="U241" s="483">
        <v>0</v>
      </c>
      <c r="V241" s="483">
        <v>0</v>
      </c>
      <c r="W241" s="483">
        <v>0</v>
      </c>
      <c r="X241" s="483">
        <v>0</v>
      </c>
      <c r="Y241" s="483">
        <v>0</v>
      </c>
      <c r="Z241" s="483">
        <v>0</v>
      </c>
      <c r="AA241" s="483">
        <v>0</v>
      </c>
      <c r="AB241" s="483">
        <v>0</v>
      </c>
      <c r="AC241" s="483">
        <v>0</v>
      </c>
      <c r="AD241" s="483">
        <v>0</v>
      </c>
      <c r="AE241" s="483">
        <v>0</v>
      </c>
      <c r="AF241" s="483">
        <v>0</v>
      </c>
      <c r="AG241" s="483">
        <v>0</v>
      </c>
      <c r="AH241" s="483">
        <v>0</v>
      </c>
      <c r="AI241" s="483">
        <v>0</v>
      </c>
      <c r="AJ241" s="483">
        <v>0</v>
      </c>
      <c r="AK241" s="483">
        <v>0</v>
      </c>
      <c r="AL241" s="483">
        <v>0</v>
      </c>
      <c r="AM241" s="483">
        <v>1</v>
      </c>
      <c r="AN241" s="483">
        <v>1</v>
      </c>
      <c r="AO241" s="483">
        <v>1</v>
      </c>
      <c r="AP241" s="483">
        <v>1</v>
      </c>
      <c r="AQ241" s="483">
        <v>1</v>
      </c>
      <c r="AR241" s="483">
        <v>0.5</v>
      </c>
      <c r="AS241"/>
      <c r="AT241"/>
    </row>
    <row r="242" spans="1:46">
      <c r="A242" s="158">
        <v>67</v>
      </c>
      <c r="B242" s="221" t="s">
        <v>6497</v>
      </c>
      <c r="C242" s="483">
        <v>0</v>
      </c>
      <c r="D242" s="483">
        <v>0</v>
      </c>
      <c r="E242" s="483">
        <v>0</v>
      </c>
      <c r="F242" s="483">
        <v>0</v>
      </c>
      <c r="G242" s="483">
        <v>0</v>
      </c>
      <c r="H242" s="483">
        <v>0</v>
      </c>
      <c r="I242" s="483">
        <v>0</v>
      </c>
      <c r="J242" s="483">
        <v>0</v>
      </c>
      <c r="K242" s="483">
        <v>0</v>
      </c>
      <c r="L242" s="483">
        <v>0</v>
      </c>
      <c r="M242" s="483">
        <v>0</v>
      </c>
      <c r="N242" s="483">
        <v>0</v>
      </c>
      <c r="O242" s="483">
        <v>0</v>
      </c>
      <c r="P242" s="483">
        <v>0</v>
      </c>
      <c r="Q242" s="483">
        <v>0</v>
      </c>
      <c r="R242" s="483">
        <v>0</v>
      </c>
      <c r="S242" s="483">
        <v>0</v>
      </c>
      <c r="T242" s="483">
        <v>0</v>
      </c>
      <c r="U242" s="483">
        <v>0</v>
      </c>
      <c r="V242" s="483">
        <v>0</v>
      </c>
      <c r="W242" s="483">
        <v>0</v>
      </c>
      <c r="X242" s="483">
        <v>0</v>
      </c>
      <c r="Y242" s="483">
        <v>0</v>
      </c>
      <c r="Z242" s="483">
        <v>0</v>
      </c>
      <c r="AA242" s="483">
        <v>0</v>
      </c>
      <c r="AB242" s="483">
        <v>0</v>
      </c>
      <c r="AC242" s="483">
        <v>0</v>
      </c>
      <c r="AD242" s="483">
        <v>0</v>
      </c>
      <c r="AE242" s="483">
        <v>0</v>
      </c>
      <c r="AF242" s="483">
        <v>0</v>
      </c>
      <c r="AG242" s="483">
        <v>0</v>
      </c>
      <c r="AH242" s="483">
        <v>0</v>
      </c>
      <c r="AI242" s="483">
        <v>0</v>
      </c>
      <c r="AJ242" s="483">
        <v>0</v>
      </c>
      <c r="AK242" s="483">
        <v>0</v>
      </c>
      <c r="AL242" s="483">
        <v>0</v>
      </c>
      <c r="AM242" s="483">
        <v>0</v>
      </c>
      <c r="AN242" s="483">
        <v>0</v>
      </c>
      <c r="AO242" s="483">
        <v>0</v>
      </c>
      <c r="AP242" s="483">
        <v>0.27500000000000002</v>
      </c>
      <c r="AQ242" s="483">
        <v>0.2</v>
      </c>
      <c r="AR242" s="483">
        <v>7.4999999999999997E-2</v>
      </c>
      <c r="AS242"/>
      <c r="AT242"/>
    </row>
    <row r="243" spans="1:46">
      <c r="A243" s="158">
        <v>68</v>
      </c>
      <c r="B243" s="221" t="s">
        <v>1078</v>
      </c>
      <c r="C243" s="483">
        <v>0.7</v>
      </c>
      <c r="D243" s="483">
        <v>0.9</v>
      </c>
      <c r="E243" s="483">
        <v>1.3</v>
      </c>
      <c r="F243" s="483">
        <v>1.5</v>
      </c>
      <c r="G243" s="483">
        <v>2.5</v>
      </c>
      <c r="H243" s="483">
        <v>3.1</v>
      </c>
      <c r="I243" s="483">
        <v>4.3</v>
      </c>
      <c r="J243" s="483">
        <v>5</v>
      </c>
      <c r="K243" s="483">
        <v>6.2</v>
      </c>
      <c r="L243" s="483">
        <v>6.2</v>
      </c>
      <c r="M243" s="483">
        <v>5.4</v>
      </c>
      <c r="N243" s="483">
        <v>8.1</v>
      </c>
      <c r="O243" s="483">
        <v>8.4</v>
      </c>
      <c r="P243" s="483">
        <v>6.6</v>
      </c>
      <c r="Q243" s="483">
        <v>7.5</v>
      </c>
      <c r="R243" s="483">
        <v>8.5</v>
      </c>
      <c r="S243" s="483">
        <v>9.1999999999999993</v>
      </c>
      <c r="T243" s="483">
        <v>10.4</v>
      </c>
      <c r="U243" s="483">
        <v>11.3</v>
      </c>
      <c r="V243" s="483">
        <v>11.2</v>
      </c>
      <c r="W243" s="483">
        <v>12.1</v>
      </c>
      <c r="X243" s="483">
        <v>13.1</v>
      </c>
      <c r="Y243" s="483">
        <v>12.8</v>
      </c>
      <c r="Z243" s="483">
        <v>15.8</v>
      </c>
      <c r="AA243" s="483">
        <v>25.5</v>
      </c>
      <c r="AB243" s="483">
        <v>27.9</v>
      </c>
      <c r="AC243" s="483">
        <v>31.7</v>
      </c>
      <c r="AD243" s="483">
        <v>32.799999999999997</v>
      </c>
      <c r="AE243" s="483">
        <v>28</v>
      </c>
      <c r="AF243" s="483">
        <v>14.9</v>
      </c>
      <c r="AG243" s="483">
        <v>21.35</v>
      </c>
      <c r="AH243" s="483">
        <v>16.335000000000001</v>
      </c>
      <c r="AI243" s="483">
        <v>16.527999999999999</v>
      </c>
      <c r="AJ243" s="483">
        <v>17.494</v>
      </c>
      <c r="AK243" s="483">
        <v>17.041</v>
      </c>
      <c r="AL243" s="483">
        <v>18.120999999999999</v>
      </c>
      <c r="AM243" s="483">
        <v>18.708153619999997</v>
      </c>
      <c r="AN243" s="483">
        <v>19.783000000000001</v>
      </c>
      <c r="AO243" s="483">
        <v>22.021999999999998</v>
      </c>
      <c r="AP243" s="483">
        <v>22.710999999999999</v>
      </c>
      <c r="AQ243" s="483">
        <v>22.504999999999999</v>
      </c>
      <c r="AR243" s="483">
        <v>23.407</v>
      </c>
      <c r="AS243"/>
      <c r="AT243"/>
    </row>
    <row r="244" spans="1:46">
      <c r="A244" s="158">
        <v>69</v>
      </c>
      <c r="B244" s="221" t="s">
        <v>763</v>
      </c>
      <c r="C244" s="483">
        <v>0</v>
      </c>
      <c r="D244" s="483">
        <v>0</v>
      </c>
      <c r="E244" s="483">
        <v>0</v>
      </c>
      <c r="F244" s="483">
        <v>0</v>
      </c>
      <c r="G244" s="483">
        <v>0</v>
      </c>
      <c r="H244" s="483">
        <v>0</v>
      </c>
      <c r="I244" s="483">
        <v>0</v>
      </c>
      <c r="J244" s="483">
        <v>0</v>
      </c>
      <c r="K244" s="483">
        <v>0</v>
      </c>
      <c r="L244" s="483">
        <v>0</v>
      </c>
      <c r="M244" s="483">
        <v>0</v>
      </c>
      <c r="N244" s="483">
        <v>0</v>
      </c>
      <c r="O244" s="483">
        <v>0</v>
      </c>
      <c r="P244" s="483">
        <v>0</v>
      </c>
      <c r="Q244" s="483">
        <v>0</v>
      </c>
      <c r="R244" s="483">
        <v>0</v>
      </c>
      <c r="S244" s="483">
        <v>0</v>
      </c>
      <c r="T244" s="483">
        <v>0</v>
      </c>
      <c r="U244" s="483">
        <v>0</v>
      </c>
      <c r="V244" s="483">
        <v>0</v>
      </c>
      <c r="W244" s="483">
        <v>0</v>
      </c>
      <c r="X244" s="483">
        <v>0</v>
      </c>
      <c r="Y244" s="483">
        <v>0</v>
      </c>
      <c r="Z244" s="483">
        <v>0</v>
      </c>
      <c r="AA244" s="483">
        <v>0</v>
      </c>
      <c r="AB244" s="483">
        <v>0</v>
      </c>
      <c r="AC244" s="483">
        <v>3.84</v>
      </c>
      <c r="AD244" s="483">
        <v>3.0649999999999999</v>
      </c>
      <c r="AE244" s="483">
        <v>3.0760000000000001</v>
      </c>
      <c r="AF244" s="483">
        <v>3.0859999999999999</v>
      </c>
      <c r="AG244" s="483">
        <v>3.1509999999999998</v>
      </c>
      <c r="AH244" s="483">
        <v>3.76</v>
      </c>
      <c r="AI244" s="483">
        <v>1.5509999999999999</v>
      </c>
      <c r="AJ244" s="483">
        <v>0.13900000000000001</v>
      </c>
      <c r="AK244" s="483">
        <v>2.0939999999999999</v>
      </c>
      <c r="AL244" s="483">
        <v>2.0750000000000002</v>
      </c>
      <c r="AM244" s="483">
        <v>0.33900000000000002</v>
      </c>
      <c r="AN244" s="483">
        <v>0.38200000000000001</v>
      </c>
      <c r="AO244" s="483">
        <v>0.43999999999999995</v>
      </c>
      <c r="AP244" s="483">
        <v>0.496</v>
      </c>
      <c r="AQ244" s="483">
        <v>0.52900000000000003</v>
      </c>
      <c r="AR244" s="483">
        <v>0.54700000000000004</v>
      </c>
      <c r="AS244"/>
      <c r="AT244"/>
    </row>
    <row r="245" spans="1:46">
      <c r="A245" s="158">
        <v>70</v>
      </c>
      <c r="B245" s="221" t="s">
        <v>1300</v>
      </c>
      <c r="C245" s="483">
        <v>0</v>
      </c>
      <c r="D245" s="483">
        <v>0</v>
      </c>
      <c r="E245" s="483">
        <v>0</v>
      </c>
      <c r="F245" s="483">
        <v>0</v>
      </c>
      <c r="G245" s="483">
        <v>0</v>
      </c>
      <c r="H245" s="483">
        <v>0</v>
      </c>
      <c r="I245" s="483">
        <v>0</v>
      </c>
      <c r="J245" s="483">
        <v>0</v>
      </c>
      <c r="K245" s="483">
        <v>0</v>
      </c>
      <c r="L245" s="483">
        <v>0</v>
      </c>
      <c r="M245" s="483">
        <v>0</v>
      </c>
      <c r="N245" s="483">
        <v>0</v>
      </c>
      <c r="O245" s="483">
        <v>0</v>
      </c>
      <c r="P245" s="483">
        <v>0</v>
      </c>
      <c r="Q245" s="483">
        <v>0</v>
      </c>
      <c r="R245" s="483">
        <v>0</v>
      </c>
      <c r="S245" s="483">
        <v>0</v>
      </c>
      <c r="T245" s="483">
        <v>0</v>
      </c>
      <c r="U245" s="483">
        <v>0</v>
      </c>
      <c r="V245" s="483">
        <v>0</v>
      </c>
      <c r="W245" s="483">
        <v>0</v>
      </c>
      <c r="X245" s="483">
        <v>0</v>
      </c>
      <c r="Y245" s="483">
        <v>0</v>
      </c>
      <c r="Z245" s="483">
        <v>0</v>
      </c>
      <c r="AA245" s="483">
        <v>0</v>
      </c>
      <c r="AB245" s="483">
        <v>0</v>
      </c>
      <c r="AC245" s="483">
        <v>0</v>
      </c>
      <c r="AD245" s="483">
        <v>0</v>
      </c>
      <c r="AE245" s="483">
        <v>0</v>
      </c>
      <c r="AF245" s="483">
        <v>0</v>
      </c>
      <c r="AG245" s="483">
        <v>0</v>
      </c>
      <c r="AH245" s="483">
        <v>0</v>
      </c>
      <c r="AI245" s="483">
        <v>0</v>
      </c>
      <c r="AJ245" s="483">
        <v>0</v>
      </c>
      <c r="AK245" s="483">
        <v>0</v>
      </c>
      <c r="AL245" s="483">
        <v>0</v>
      </c>
      <c r="AM245" s="483">
        <v>3.3042346999999999</v>
      </c>
      <c r="AN245" s="483">
        <v>4.1609999999999996</v>
      </c>
      <c r="AO245" s="483">
        <v>6.008</v>
      </c>
      <c r="AP245" s="483">
        <v>5.734</v>
      </c>
      <c r="AQ245" s="483">
        <v>6.3140000000000001</v>
      </c>
      <c r="AR245" s="483">
        <v>6.4619999999999997</v>
      </c>
      <c r="AS245"/>
      <c r="AT245"/>
    </row>
    <row r="246" spans="1:46">
      <c r="A246" s="158">
        <v>71</v>
      </c>
      <c r="B246" s="221" t="s">
        <v>314</v>
      </c>
      <c r="C246" s="483">
        <v>0</v>
      </c>
      <c r="D246" s="483">
        <v>0</v>
      </c>
      <c r="E246" s="483">
        <v>0</v>
      </c>
      <c r="F246" s="483">
        <v>0</v>
      </c>
      <c r="G246" s="483">
        <v>0</v>
      </c>
      <c r="H246" s="483">
        <v>0</v>
      </c>
      <c r="I246" s="483">
        <v>0</v>
      </c>
      <c r="J246" s="483">
        <v>0</v>
      </c>
      <c r="K246" s="483">
        <v>0</v>
      </c>
      <c r="L246" s="483">
        <v>0</v>
      </c>
      <c r="M246" s="483">
        <v>0</v>
      </c>
      <c r="N246" s="483">
        <v>0</v>
      </c>
      <c r="O246" s="483">
        <v>0</v>
      </c>
      <c r="P246" s="483">
        <v>0</v>
      </c>
      <c r="Q246" s="483">
        <v>0</v>
      </c>
      <c r="R246" s="483">
        <v>0</v>
      </c>
      <c r="S246" s="483">
        <v>0</v>
      </c>
      <c r="T246" s="483">
        <v>0</v>
      </c>
      <c r="U246" s="483">
        <v>0</v>
      </c>
      <c r="V246" s="483">
        <v>0</v>
      </c>
      <c r="W246" s="483">
        <v>0</v>
      </c>
      <c r="X246" s="483">
        <v>0</v>
      </c>
      <c r="Y246" s="483">
        <v>0</v>
      </c>
      <c r="Z246" s="483">
        <v>0</v>
      </c>
      <c r="AA246" s="483">
        <v>0</v>
      </c>
      <c r="AB246" s="483">
        <v>0</v>
      </c>
      <c r="AC246" s="483">
        <v>0</v>
      </c>
      <c r="AD246" s="483">
        <v>0.3</v>
      </c>
      <c r="AE246" s="483">
        <v>0.3</v>
      </c>
      <c r="AF246" s="483">
        <v>0</v>
      </c>
      <c r="AG246" s="483">
        <v>0</v>
      </c>
      <c r="AH246" s="483">
        <v>0.3</v>
      </c>
      <c r="AI246" s="483">
        <v>0.3</v>
      </c>
      <c r="AJ246" s="483">
        <v>0.3</v>
      </c>
      <c r="AK246" s="483">
        <v>0.6</v>
      </c>
      <c r="AL246" s="483">
        <v>0</v>
      </c>
      <c r="AM246" s="483">
        <v>0</v>
      </c>
      <c r="AN246" s="483">
        <v>0</v>
      </c>
      <c r="AO246" s="483">
        <v>0</v>
      </c>
      <c r="AP246" s="483">
        <v>0.35</v>
      </c>
      <c r="AQ246" s="483">
        <v>0.5</v>
      </c>
      <c r="AR246" s="483">
        <v>0.5</v>
      </c>
      <c r="AS246"/>
      <c r="AT246"/>
    </row>
    <row r="247" spans="1:46">
      <c r="A247" s="158">
        <v>72</v>
      </c>
      <c r="B247" s="221" t="s">
        <v>7055</v>
      </c>
      <c r="C247" s="483">
        <v>0</v>
      </c>
      <c r="D247" s="483">
        <v>0</v>
      </c>
      <c r="E247" s="483">
        <v>0</v>
      </c>
      <c r="F247" s="483">
        <v>0</v>
      </c>
      <c r="G247" s="483">
        <v>0</v>
      </c>
      <c r="H247" s="483">
        <v>0</v>
      </c>
      <c r="I247" s="483">
        <v>0</v>
      </c>
      <c r="J247" s="483">
        <v>0</v>
      </c>
      <c r="K247" s="483">
        <v>0</v>
      </c>
      <c r="L247" s="483">
        <v>0</v>
      </c>
      <c r="M247" s="483">
        <v>0</v>
      </c>
      <c r="N247" s="483">
        <v>0</v>
      </c>
      <c r="O247" s="483">
        <v>0</v>
      </c>
      <c r="P247" s="483">
        <v>0</v>
      </c>
      <c r="Q247" s="483">
        <v>0</v>
      </c>
      <c r="R247" s="483">
        <v>0</v>
      </c>
      <c r="S247" s="483">
        <v>0</v>
      </c>
      <c r="T247" s="483">
        <v>0</v>
      </c>
      <c r="U247" s="483">
        <v>0</v>
      </c>
      <c r="V247" s="483">
        <v>0</v>
      </c>
      <c r="W247" s="483">
        <v>0</v>
      </c>
      <c r="X247" s="483">
        <v>0</v>
      </c>
      <c r="Y247" s="483">
        <v>0</v>
      </c>
      <c r="Z247" s="483">
        <v>0</v>
      </c>
      <c r="AA247" s="483">
        <v>0</v>
      </c>
      <c r="AB247" s="483">
        <v>0</v>
      </c>
      <c r="AC247" s="483">
        <v>0</v>
      </c>
      <c r="AD247" s="483">
        <v>0</v>
      </c>
      <c r="AE247" s="483">
        <v>0</v>
      </c>
      <c r="AF247" s="483">
        <v>0</v>
      </c>
      <c r="AG247" s="483">
        <v>0</v>
      </c>
      <c r="AH247" s="483">
        <v>0</v>
      </c>
      <c r="AI247" s="483">
        <v>0</v>
      </c>
      <c r="AJ247" s="483">
        <v>0</v>
      </c>
      <c r="AK247" s="483">
        <v>0</v>
      </c>
      <c r="AL247" s="483">
        <v>0</v>
      </c>
      <c r="AM247" s="483">
        <v>0</v>
      </c>
      <c r="AN247" s="483">
        <v>0</v>
      </c>
      <c r="AO247" s="483">
        <v>0</v>
      </c>
      <c r="AP247" s="483">
        <v>0</v>
      </c>
      <c r="AQ247" s="483">
        <v>3.9</v>
      </c>
      <c r="AR247" s="483">
        <v>7.7</v>
      </c>
      <c r="AS247"/>
      <c r="AT247"/>
    </row>
    <row r="248" spans="1:46">
      <c r="A248" s="158">
        <v>73</v>
      </c>
      <c r="B248" s="221" t="s">
        <v>85</v>
      </c>
      <c r="C248" s="483">
        <v>13.1</v>
      </c>
      <c r="D248" s="483">
        <v>13.4</v>
      </c>
      <c r="E248" s="483">
        <v>15.4</v>
      </c>
      <c r="F248" s="483">
        <v>18.899999999999999</v>
      </c>
      <c r="G248" s="483">
        <v>21.1</v>
      </c>
      <c r="H248" s="483">
        <v>22</v>
      </c>
      <c r="I248" s="483">
        <v>30.1</v>
      </c>
      <c r="J248" s="483">
        <v>35.200000000000003</v>
      </c>
      <c r="K248" s="483">
        <v>37.4</v>
      </c>
      <c r="L248" s="483">
        <v>40.6</v>
      </c>
      <c r="M248" s="483">
        <v>42.9</v>
      </c>
      <c r="N248" s="483">
        <v>47</v>
      </c>
      <c r="O248" s="483">
        <v>52.9</v>
      </c>
      <c r="P248" s="483">
        <v>52.9</v>
      </c>
      <c r="Q248" s="483">
        <v>54.2</v>
      </c>
      <c r="R248" s="483">
        <v>50.9</v>
      </c>
      <c r="S248" s="483">
        <v>60.5</v>
      </c>
      <c r="T248" s="483">
        <v>68</v>
      </c>
      <c r="U248" s="483">
        <v>117.1</v>
      </c>
      <c r="V248" s="483">
        <v>82.9</v>
      </c>
      <c r="W248" s="483">
        <v>66.8</v>
      </c>
      <c r="X248" s="483">
        <v>60.5</v>
      </c>
      <c r="Y248" s="483">
        <v>60.9</v>
      </c>
      <c r="Z248" s="483">
        <v>81.3</v>
      </c>
      <c r="AA248" s="483">
        <v>88.79</v>
      </c>
      <c r="AB248" s="483">
        <v>96.89</v>
      </c>
      <c r="AC248" s="483">
        <v>100.9</v>
      </c>
      <c r="AD248" s="483">
        <v>107.4</v>
      </c>
      <c r="AE248" s="483">
        <v>125.4</v>
      </c>
      <c r="AF248" s="483">
        <v>145</v>
      </c>
      <c r="AG248" s="483">
        <v>139.03200000000001</v>
      </c>
      <c r="AH248" s="483">
        <v>130.56200000000001</v>
      </c>
      <c r="AI248" s="483">
        <v>116.20099999999999</v>
      </c>
      <c r="AJ248" s="483">
        <v>111.396</v>
      </c>
      <c r="AK248" s="483">
        <v>113.158</v>
      </c>
      <c r="AL248" s="483">
        <v>131.15899999999999</v>
      </c>
      <c r="AM248" s="483">
        <v>126.80500000000001</v>
      </c>
      <c r="AN248" s="483">
        <v>121.258</v>
      </c>
      <c r="AO248" s="483">
        <v>142.619</v>
      </c>
      <c r="AP248" s="483">
        <v>151.108</v>
      </c>
      <c r="AQ248" s="483">
        <v>184.381</v>
      </c>
      <c r="AR248" s="483">
        <v>192.322</v>
      </c>
      <c r="AS248"/>
      <c r="AT248"/>
    </row>
    <row r="249" spans="1:46">
      <c r="A249" s="158">
        <v>74</v>
      </c>
      <c r="B249" s="221" t="s">
        <v>4000</v>
      </c>
      <c r="C249" s="483">
        <v>0</v>
      </c>
      <c r="D249" s="483">
        <v>0</v>
      </c>
      <c r="E249" s="483">
        <v>0</v>
      </c>
      <c r="F249" s="483">
        <v>0</v>
      </c>
      <c r="G249" s="483">
        <v>0</v>
      </c>
      <c r="H249" s="483">
        <v>0</v>
      </c>
      <c r="I249" s="483">
        <v>0</v>
      </c>
      <c r="J249" s="483">
        <v>0</v>
      </c>
      <c r="K249" s="483">
        <v>0</v>
      </c>
      <c r="L249" s="483">
        <v>0</v>
      </c>
      <c r="M249" s="483">
        <v>0</v>
      </c>
      <c r="N249" s="483">
        <v>0</v>
      </c>
      <c r="O249" s="483">
        <v>0</v>
      </c>
      <c r="P249" s="483">
        <v>0</v>
      </c>
      <c r="Q249" s="483">
        <v>0</v>
      </c>
      <c r="R249" s="483">
        <v>0</v>
      </c>
      <c r="S249" s="483">
        <v>0</v>
      </c>
      <c r="T249" s="483">
        <v>0</v>
      </c>
      <c r="U249" s="483">
        <v>0</v>
      </c>
      <c r="V249" s="483">
        <v>0</v>
      </c>
      <c r="W249" s="483">
        <v>0</v>
      </c>
      <c r="X249" s="483">
        <v>0</v>
      </c>
      <c r="Y249" s="483">
        <v>0</v>
      </c>
      <c r="Z249" s="483">
        <v>0</v>
      </c>
      <c r="AA249" s="483">
        <v>0</v>
      </c>
      <c r="AB249" s="483">
        <v>0</v>
      </c>
      <c r="AC249" s="483">
        <v>0</v>
      </c>
      <c r="AD249" s="483">
        <v>0</v>
      </c>
      <c r="AE249" s="483">
        <v>0</v>
      </c>
      <c r="AF249" s="483">
        <v>0</v>
      </c>
      <c r="AG249" s="483">
        <v>0</v>
      </c>
      <c r="AH249" s="483">
        <v>0</v>
      </c>
      <c r="AI249" s="483">
        <v>0</v>
      </c>
      <c r="AJ249" s="483">
        <v>0</v>
      </c>
      <c r="AK249" s="483">
        <v>0</v>
      </c>
      <c r="AL249" s="483">
        <v>0</v>
      </c>
      <c r="AM249" s="483">
        <v>0</v>
      </c>
      <c r="AN249" s="483">
        <v>0</v>
      </c>
      <c r="AO249" s="483">
        <v>6.9930000000000003</v>
      </c>
      <c r="AP249" s="483">
        <v>6.5359999999999996</v>
      </c>
      <c r="AQ249" s="483">
        <v>6.5359999999999996</v>
      </c>
      <c r="AR249" s="483">
        <v>7.6260000000000003</v>
      </c>
      <c r="AS249"/>
      <c r="AT249"/>
    </row>
    <row r="250" spans="1:46">
      <c r="A250" s="158">
        <v>75</v>
      </c>
      <c r="B250" s="221" t="s">
        <v>1082</v>
      </c>
      <c r="C250" s="483">
        <v>0</v>
      </c>
      <c r="D250" s="483">
        <v>6</v>
      </c>
      <c r="E250" s="483">
        <v>5.8</v>
      </c>
      <c r="F250" s="483">
        <v>7.5</v>
      </c>
      <c r="G250" s="483">
        <v>6.8</v>
      </c>
      <c r="H250" s="483">
        <v>10.8</v>
      </c>
      <c r="I250" s="483">
        <v>14.1</v>
      </c>
      <c r="J250" s="483">
        <v>15.2</v>
      </c>
      <c r="K250" s="483">
        <v>17.899999999999999</v>
      </c>
      <c r="L250" s="483">
        <v>11.2</v>
      </c>
      <c r="M250" s="483">
        <v>11.1</v>
      </c>
      <c r="N250" s="483">
        <v>13.3</v>
      </c>
      <c r="O250" s="483">
        <v>14.4</v>
      </c>
      <c r="P250" s="483">
        <v>14.8</v>
      </c>
      <c r="Q250" s="483">
        <v>15.7</v>
      </c>
      <c r="R250" s="483">
        <v>21.2</v>
      </c>
      <c r="S250" s="483">
        <v>23.3</v>
      </c>
      <c r="T250" s="483">
        <v>21.3</v>
      </c>
      <c r="U250" s="483">
        <v>29.1</v>
      </c>
      <c r="V250" s="483">
        <v>33.799999999999997</v>
      </c>
      <c r="W250" s="483">
        <v>33.6</v>
      </c>
      <c r="X250" s="483">
        <v>31.9</v>
      </c>
      <c r="Y250" s="483">
        <v>34</v>
      </c>
      <c r="Z250" s="483">
        <v>40.799999999999997</v>
      </c>
      <c r="AA250" s="483">
        <v>39.200000000000003</v>
      </c>
      <c r="AB250" s="483">
        <v>39.200000000000003</v>
      </c>
      <c r="AC250" s="483">
        <v>35.1</v>
      </c>
      <c r="AD250" s="483">
        <v>35.1</v>
      </c>
      <c r="AE250" s="483">
        <v>35.799999999999997</v>
      </c>
      <c r="AF250" s="483">
        <v>37.5</v>
      </c>
      <c r="AG250" s="483">
        <v>42.22</v>
      </c>
      <c r="AH250" s="483">
        <v>50.070999999999998</v>
      </c>
      <c r="AI250" s="483">
        <v>53.404000000000003</v>
      </c>
      <c r="AJ250" s="483">
        <v>57.567999999999998</v>
      </c>
      <c r="AK250" s="483">
        <v>62.845999999999997</v>
      </c>
      <c r="AL250" s="483">
        <v>68.742000000000004</v>
      </c>
      <c r="AM250" s="483">
        <v>67.848254620000006</v>
      </c>
      <c r="AN250" s="483">
        <v>70.224999999999994</v>
      </c>
      <c r="AO250" s="483">
        <v>73.284999999999997</v>
      </c>
      <c r="AP250" s="483">
        <v>71.262</v>
      </c>
      <c r="AQ250" s="483">
        <v>61.456000000000003</v>
      </c>
      <c r="AR250" s="483">
        <v>70.102000000000004</v>
      </c>
      <c r="AS250"/>
      <c r="AT250"/>
    </row>
    <row r="251" spans="1:46">
      <c r="A251" s="158">
        <v>76</v>
      </c>
      <c r="B251" s="221" t="s">
        <v>86</v>
      </c>
      <c r="C251" s="483">
        <v>0</v>
      </c>
      <c r="D251" s="483">
        <v>0</v>
      </c>
      <c r="E251" s="483">
        <v>0</v>
      </c>
      <c r="F251" s="483">
        <v>0</v>
      </c>
      <c r="G251" s="483">
        <v>0</v>
      </c>
      <c r="H251" s="483">
        <v>0</v>
      </c>
      <c r="I251" s="483">
        <v>0</v>
      </c>
      <c r="J251" s="483">
        <v>0</v>
      </c>
      <c r="K251" s="483">
        <v>0</v>
      </c>
      <c r="L251" s="483">
        <v>0</v>
      </c>
      <c r="M251" s="483">
        <v>0</v>
      </c>
      <c r="N251" s="483">
        <v>0</v>
      </c>
      <c r="O251" s="483">
        <v>0</v>
      </c>
      <c r="P251" s="483">
        <v>3.375</v>
      </c>
      <c r="Q251" s="483">
        <v>3.9790000000000001</v>
      </c>
      <c r="R251" s="483">
        <v>4.1280000000000001</v>
      </c>
      <c r="S251" s="483">
        <v>3.681</v>
      </c>
      <c r="T251" s="483">
        <v>3.9</v>
      </c>
      <c r="U251" s="483">
        <v>4.0999999999999996</v>
      </c>
      <c r="V251" s="483">
        <v>4.0999999999999996</v>
      </c>
      <c r="W251" s="483">
        <v>3.4</v>
      </c>
      <c r="X251" s="483">
        <v>4.2</v>
      </c>
      <c r="Y251" s="483">
        <v>3.8</v>
      </c>
      <c r="Z251" s="483">
        <v>4.0999999999999996</v>
      </c>
      <c r="AA251" s="483">
        <v>4.0999999999999996</v>
      </c>
      <c r="AB251" s="483">
        <v>3.9</v>
      </c>
      <c r="AC251" s="483">
        <v>4</v>
      </c>
      <c r="AD251" s="483">
        <v>4.9000000000000004</v>
      </c>
      <c r="AE251" s="483">
        <v>4.8</v>
      </c>
      <c r="AF251" s="483">
        <v>4.8</v>
      </c>
      <c r="AG251" s="483">
        <v>3.4470000000000001</v>
      </c>
      <c r="AH251" s="483">
        <v>2.9649999999999999</v>
      </c>
      <c r="AI251" s="483">
        <v>2.577</v>
      </c>
      <c r="AJ251" s="483">
        <v>2.782</v>
      </c>
      <c r="AK251" s="483">
        <v>1.823</v>
      </c>
      <c r="AL251" s="483">
        <v>2.157</v>
      </c>
      <c r="AM251" s="483">
        <v>2.274</v>
      </c>
      <c r="AN251" s="483">
        <v>2.2690000000000001</v>
      </c>
      <c r="AO251" s="483">
        <v>0</v>
      </c>
      <c r="AP251" s="483">
        <v>0</v>
      </c>
      <c r="AQ251" s="483">
        <v>2.6</v>
      </c>
      <c r="AR251" s="483">
        <v>4.5999999999999996</v>
      </c>
      <c r="AS251"/>
      <c r="AT251"/>
    </row>
    <row r="252" spans="1:46">
      <c r="A252" s="158">
        <v>77</v>
      </c>
      <c r="B252" s="221" t="s">
        <v>4145</v>
      </c>
      <c r="C252" s="483">
        <v>0</v>
      </c>
      <c r="D252" s="483">
        <v>0</v>
      </c>
      <c r="E252" s="483">
        <v>0</v>
      </c>
      <c r="F252" s="483">
        <v>0</v>
      </c>
      <c r="G252" s="483">
        <v>0</v>
      </c>
      <c r="H252" s="483">
        <v>0</v>
      </c>
      <c r="I252" s="483">
        <v>0</v>
      </c>
      <c r="J252" s="483">
        <v>0</v>
      </c>
      <c r="K252" s="483">
        <v>0</v>
      </c>
      <c r="L252" s="483">
        <v>0</v>
      </c>
      <c r="M252" s="483">
        <v>0</v>
      </c>
      <c r="N252" s="483">
        <v>0</v>
      </c>
      <c r="O252" s="483">
        <v>0</v>
      </c>
      <c r="P252" s="483">
        <v>0</v>
      </c>
      <c r="Q252" s="483">
        <v>0</v>
      </c>
      <c r="R252" s="483">
        <v>0</v>
      </c>
      <c r="S252" s="483">
        <v>0</v>
      </c>
      <c r="T252" s="483">
        <v>0</v>
      </c>
      <c r="U252" s="483">
        <v>0</v>
      </c>
      <c r="V252" s="483">
        <v>0</v>
      </c>
      <c r="W252" s="483">
        <v>0</v>
      </c>
      <c r="X252" s="483">
        <v>0</v>
      </c>
      <c r="Y252" s="483">
        <v>0</v>
      </c>
      <c r="Z252" s="483">
        <v>0</v>
      </c>
      <c r="AA252" s="483">
        <v>0</v>
      </c>
      <c r="AB252" s="483">
        <v>0</v>
      </c>
      <c r="AC252" s="483">
        <v>0</v>
      </c>
      <c r="AD252" s="483">
        <v>0</v>
      </c>
      <c r="AE252" s="483">
        <v>0</v>
      </c>
      <c r="AF252" s="483">
        <v>0</v>
      </c>
      <c r="AG252" s="483">
        <v>0</v>
      </c>
      <c r="AH252" s="483">
        <v>0</v>
      </c>
      <c r="AI252" s="483">
        <v>0</v>
      </c>
      <c r="AJ252" s="483">
        <v>0</v>
      </c>
      <c r="AK252" s="483">
        <v>0</v>
      </c>
      <c r="AL252" s="483">
        <v>0</v>
      </c>
      <c r="AM252" s="483">
        <v>0</v>
      </c>
      <c r="AN252" s="483">
        <v>0.77200000000000002</v>
      </c>
      <c r="AO252" s="483">
        <v>10.38</v>
      </c>
      <c r="AP252" s="483">
        <v>8.2409999999999997</v>
      </c>
      <c r="AQ252" s="483">
        <v>3.665</v>
      </c>
      <c r="AR252" s="483">
        <v>2.66</v>
      </c>
      <c r="AS252"/>
      <c r="AT252"/>
    </row>
    <row r="253" spans="1:46">
      <c r="A253" s="158">
        <v>78</v>
      </c>
      <c r="B253" s="221" t="s">
        <v>4147</v>
      </c>
      <c r="C253" s="483">
        <v>0</v>
      </c>
      <c r="D253" s="483">
        <v>0</v>
      </c>
      <c r="E253" s="483">
        <v>0</v>
      </c>
      <c r="F253" s="483">
        <v>0</v>
      </c>
      <c r="G253" s="483">
        <v>0</v>
      </c>
      <c r="H253" s="483">
        <v>0</v>
      </c>
      <c r="I253" s="483">
        <v>0</v>
      </c>
      <c r="J253" s="483">
        <v>0</v>
      </c>
      <c r="K253" s="483">
        <v>0</v>
      </c>
      <c r="L253" s="483">
        <v>0</v>
      </c>
      <c r="M253" s="483">
        <v>0</v>
      </c>
      <c r="N253" s="483">
        <v>0</v>
      </c>
      <c r="O253" s="483">
        <v>0</v>
      </c>
      <c r="P253" s="483">
        <v>0</v>
      </c>
      <c r="Q253" s="483">
        <v>0</v>
      </c>
      <c r="R253" s="483">
        <v>0</v>
      </c>
      <c r="S253" s="483">
        <v>0</v>
      </c>
      <c r="T253" s="483">
        <v>0</v>
      </c>
      <c r="U253" s="483">
        <v>0</v>
      </c>
      <c r="V253" s="483">
        <v>0</v>
      </c>
      <c r="W253" s="483">
        <v>0</v>
      </c>
      <c r="X253" s="483">
        <v>0</v>
      </c>
      <c r="Y253" s="483">
        <v>0</v>
      </c>
      <c r="Z253" s="483">
        <v>0</v>
      </c>
      <c r="AA253" s="483">
        <v>0</v>
      </c>
      <c r="AB253" s="483">
        <v>0</v>
      </c>
      <c r="AC253" s="483">
        <v>0</v>
      </c>
      <c r="AD253" s="483">
        <v>0</v>
      </c>
      <c r="AE253" s="483">
        <v>0</v>
      </c>
      <c r="AF253" s="483">
        <v>0</v>
      </c>
      <c r="AG253" s="483">
        <v>0</v>
      </c>
      <c r="AH253" s="483">
        <v>0</v>
      </c>
      <c r="AI253" s="483">
        <v>0</v>
      </c>
      <c r="AJ253" s="483">
        <v>0</v>
      </c>
      <c r="AK253" s="483">
        <v>0</v>
      </c>
      <c r="AL253" s="483">
        <v>0</v>
      </c>
      <c r="AM253" s="483">
        <v>0</v>
      </c>
      <c r="AN253" s="483">
        <v>0</v>
      </c>
      <c r="AO253" s="483">
        <v>1.17</v>
      </c>
      <c r="AP253" s="483">
        <v>1.105</v>
      </c>
      <c r="AQ253" s="483">
        <v>1.105</v>
      </c>
      <c r="AR253" s="483">
        <v>1.117</v>
      </c>
      <c r="AS253"/>
      <c r="AT253"/>
    </row>
    <row r="254" spans="1:46">
      <c r="A254" s="158">
        <v>79</v>
      </c>
      <c r="B254" s="221" t="s">
        <v>1306</v>
      </c>
      <c r="C254" s="483">
        <v>0</v>
      </c>
      <c r="D254" s="483">
        <v>0</v>
      </c>
      <c r="E254" s="483">
        <v>0</v>
      </c>
      <c r="F254" s="483">
        <v>0</v>
      </c>
      <c r="G254" s="483">
        <v>0</v>
      </c>
      <c r="H254" s="483">
        <v>0</v>
      </c>
      <c r="I254" s="483">
        <v>0</v>
      </c>
      <c r="J254" s="483">
        <v>0</v>
      </c>
      <c r="K254" s="483">
        <v>0</v>
      </c>
      <c r="L254" s="483">
        <v>0</v>
      </c>
      <c r="M254" s="483">
        <v>0.6</v>
      </c>
      <c r="N254" s="483">
        <v>1.2</v>
      </c>
      <c r="O254" s="483">
        <v>3.1</v>
      </c>
      <c r="P254" s="483">
        <v>4.4000000000000004</v>
      </c>
      <c r="Q254" s="483">
        <v>8.3000000000000007</v>
      </c>
      <c r="R254" s="483">
        <v>9.6</v>
      </c>
      <c r="S254" s="483">
        <v>10.7</v>
      </c>
      <c r="T254" s="483">
        <v>11.4</v>
      </c>
      <c r="U254" s="483">
        <v>12</v>
      </c>
      <c r="V254" s="483">
        <v>11.4</v>
      </c>
      <c r="W254" s="483">
        <v>15.3</v>
      </c>
      <c r="X254" s="483">
        <v>15.8</v>
      </c>
      <c r="Y254" s="483">
        <v>15.8</v>
      </c>
      <c r="Z254" s="483">
        <v>29.5</v>
      </c>
      <c r="AA254" s="483">
        <v>30.2</v>
      </c>
      <c r="AB254" s="483">
        <v>30</v>
      </c>
      <c r="AC254" s="483">
        <v>30</v>
      </c>
      <c r="AD254" s="483">
        <v>32.9</v>
      </c>
      <c r="AE254" s="483">
        <v>34</v>
      </c>
      <c r="AF254" s="483">
        <v>36.200000000000003</v>
      </c>
      <c r="AG254" s="483">
        <v>32.351999999999997</v>
      </c>
      <c r="AH254" s="483">
        <v>40.186999999999998</v>
      </c>
      <c r="AI254" s="483">
        <v>39.229999999999997</v>
      </c>
      <c r="AJ254" s="483">
        <v>42</v>
      </c>
      <c r="AK254" s="483">
        <v>41.887999999999998</v>
      </c>
      <c r="AL254" s="483">
        <v>41.258000000000003</v>
      </c>
      <c r="AM254" s="483">
        <v>41.021000000000001</v>
      </c>
      <c r="AN254" s="483">
        <v>44.067</v>
      </c>
      <c r="AO254" s="483">
        <v>45.53</v>
      </c>
      <c r="AP254" s="483">
        <v>51.292000000000002</v>
      </c>
      <c r="AQ254" s="483">
        <v>52.18</v>
      </c>
      <c r="AR254" s="483">
        <v>53.68</v>
      </c>
      <c r="AS254"/>
      <c r="AT254"/>
    </row>
    <row r="255" spans="1:46">
      <c r="A255" s="158">
        <v>80</v>
      </c>
      <c r="B255" s="221" t="s">
        <v>331</v>
      </c>
      <c r="C255" s="483">
        <v>0</v>
      </c>
      <c r="D255" s="483">
        <v>0</v>
      </c>
      <c r="E255" s="483">
        <v>0</v>
      </c>
      <c r="F255" s="483">
        <v>0</v>
      </c>
      <c r="G255" s="483">
        <v>0</v>
      </c>
      <c r="H255" s="483">
        <v>0</v>
      </c>
      <c r="I255" s="483">
        <v>0</v>
      </c>
      <c r="J255" s="483">
        <v>0</v>
      </c>
      <c r="K255" s="483">
        <v>0</v>
      </c>
      <c r="L255" s="483">
        <v>0</v>
      </c>
      <c r="M255" s="483">
        <v>0</v>
      </c>
      <c r="N255" s="483">
        <v>0</v>
      </c>
      <c r="O255" s="483">
        <v>0</v>
      </c>
      <c r="P255" s="483">
        <v>0</v>
      </c>
      <c r="Q255" s="483">
        <v>0</v>
      </c>
      <c r="R255" s="483">
        <v>0</v>
      </c>
      <c r="S255" s="483">
        <v>0</v>
      </c>
      <c r="T255" s="483">
        <v>0</v>
      </c>
      <c r="U255" s="483">
        <v>0</v>
      </c>
      <c r="V255" s="483">
        <v>0</v>
      </c>
      <c r="W255" s="483">
        <v>0</v>
      </c>
      <c r="X255" s="483">
        <v>0</v>
      </c>
      <c r="Y255" s="483">
        <v>0</v>
      </c>
      <c r="Z255" s="483">
        <v>0</v>
      </c>
      <c r="AA255" s="483">
        <v>0</v>
      </c>
      <c r="AB255" s="483">
        <v>0</v>
      </c>
      <c r="AC255" s="483">
        <v>0</v>
      </c>
      <c r="AD255" s="483">
        <v>0</v>
      </c>
      <c r="AE255" s="483">
        <v>0</v>
      </c>
      <c r="AF255" s="483">
        <v>0</v>
      </c>
      <c r="AG255" s="483">
        <v>0</v>
      </c>
      <c r="AH255" s="483">
        <v>0</v>
      </c>
      <c r="AI255" s="483">
        <v>9.3000000000000007</v>
      </c>
      <c r="AJ255" s="483">
        <v>9.3000000000000007</v>
      </c>
      <c r="AK255" s="483">
        <v>9.3000000000000007</v>
      </c>
      <c r="AL255" s="483">
        <v>10.481999999999999</v>
      </c>
      <c r="AM255" s="483">
        <v>10.11</v>
      </c>
      <c r="AN255" s="483">
        <v>9.3149999999999995</v>
      </c>
      <c r="AO255" s="483">
        <v>12.846</v>
      </c>
      <c r="AP255" s="483">
        <v>10.930999999999999</v>
      </c>
      <c r="AQ255" s="483">
        <v>11.863</v>
      </c>
      <c r="AR255" s="483">
        <v>12.641</v>
      </c>
      <c r="AS255"/>
      <c r="AT255"/>
    </row>
    <row r="256" spans="1:46">
      <c r="A256" s="158">
        <v>81</v>
      </c>
      <c r="B256" s="221" t="s">
        <v>509</v>
      </c>
      <c r="C256" s="483">
        <v>0</v>
      </c>
      <c r="D256" s="483">
        <v>0</v>
      </c>
      <c r="E256" s="483">
        <v>0</v>
      </c>
      <c r="F256" s="483">
        <v>0</v>
      </c>
      <c r="G256" s="483">
        <v>0</v>
      </c>
      <c r="H256" s="483">
        <v>0</v>
      </c>
      <c r="I256" s="483">
        <v>0</v>
      </c>
      <c r="J256" s="483">
        <v>0</v>
      </c>
      <c r="K256" s="483">
        <v>0</v>
      </c>
      <c r="L256" s="483">
        <v>0</v>
      </c>
      <c r="M256" s="483">
        <v>0</v>
      </c>
      <c r="N256" s="483">
        <v>0</v>
      </c>
      <c r="O256" s="483">
        <v>0</v>
      </c>
      <c r="P256" s="483">
        <v>0</v>
      </c>
      <c r="Q256" s="483">
        <v>0</v>
      </c>
      <c r="R256" s="483">
        <v>0</v>
      </c>
      <c r="S256" s="483">
        <v>0</v>
      </c>
      <c r="T256" s="483">
        <v>0</v>
      </c>
      <c r="U256" s="483">
        <v>0</v>
      </c>
      <c r="V256" s="483">
        <v>0</v>
      </c>
      <c r="W256" s="483">
        <v>0</v>
      </c>
      <c r="X256" s="483">
        <v>0</v>
      </c>
      <c r="Y256" s="483">
        <v>0</v>
      </c>
      <c r="Z256" s="483">
        <v>0</v>
      </c>
      <c r="AA256" s="483">
        <v>0</v>
      </c>
      <c r="AB256" s="483">
        <v>0</v>
      </c>
      <c r="AC256" s="483">
        <v>0</v>
      </c>
      <c r="AD256" s="483">
        <v>0</v>
      </c>
      <c r="AE256" s="483">
        <v>0</v>
      </c>
      <c r="AF256" s="483">
        <v>0</v>
      </c>
      <c r="AG256" s="483">
        <v>0</v>
      </c>
      <c r="AH256" s="483">
        <v>0</v>
      </c>
      <c r="AI256" s="483">
        <v>0.54700000000000004</v>
      </c>
      <c r="AJ256" s="483">
        <v>0.29699999999999999</v>
      </c>
      <c r="AK256" s="483">
        <v>0</v>
      </c>
      <c r="AL256" s="483">
        <v>0.45200000000000001</v>
      </c>
      <c r="AM256" s="483">
        <v>0.22</v>
      </c>
      <c r="AN256" s="483">
        <v>0.53900000000000003</v>
      </c>
      <c r="AO256" s="483">
        <v>0.84</v>
      </c>
      <c r="AP256" s="483">
        <v>0.56399999999999995</v>
      </c>
      <c r="AQ256" s="483">
        <v>0.6</v>
      </c>
      <c r="AR256" s="483">
        <v>0.6</v>
      </c>
      <c r="AS256"/>
      <c r="AT256"/>
    </row>
    <row r="257" spans="1:46">
      <c r="A257" s="158">
        <v>82</v>
      </c>
      <c r="B257" s="221" t="s">
        <v>4043</v>
      </c>
      <c r="C257" s="483">
        <v>0</v>
      </c>
      <c r="D257" s="483">
        <v>0</v>
      </c>
      <c r="E257" s="483">
        <v>0</v>
      </c>
      <c r="F257" s="483">
        <v>0</v>
      </c>
      <c r="G257" s="483">
        <v>0</v>
      </c>
      <c r="H257" s="483">
        <v>0</v>
      </c>
      <c r="I257" s="483">
        <v>0</v>
      </c>
      <c r="J257" s="483">
        <v>0</v>
      </c>
      <c r="K257" s="483">
        <v>0</v>
      </c>
      <c r="L257" s="483">
        <v>0</v>
      </c>
      <c r="M257" s="483">
        <v>0</v>
      </c>
      <c r="N257" s="483">
        <v>0</v>
      </c>
      <c r="O257" s="483">
        <v>0</v>
      </c>
      <c r="P257" s="483">
        <v>0</v>
      </c>
      <c r="Q257" s="483">
        <v>0</v>
      </c>
      <c r="R257" s="483">
        <v>0</v>
      </c>
      <c r="S257" s="483">
        <v>0</v>
      </c>
      <c r="T257" s="483">
        <v>0</v>
      </c>
      <c r="U257" s="483">
        <v>0</v>
      </c>
      <c r="V257" s="483">
        <v>0</v>
      </c>
      <c r="W257" s="483">
        <v>0</v>
      </c>
      <c r="X257" s="483">
        <v>0</v>
      </c>
      <c r="Y257" s="483">
        <v>0</v>
      </c>
      <c r="Z257" s="483">
        <v>0</v>
      </c>
      <c r="AA257" s="483">
        <v>0</v>
      </c>
      <c r="AB257" s="483">
        <v>0</v>
      </c>
      <c r="AC257" s="483">
        <v>0</v>
      </c>
      <c r="AD257" s="483">
        <v>0</v>
      </c>
      <c r="AE257" s="483">
        <v>0</v>
      </c>
      <c r="AF257" s="483">
        <v>0</v>
      </c>
      <c r="AG257" s="483">
        <v>0</v>
      </c>
      <c r="AH257" s="483">
        <v>0</v>
      </c>
      <c r="AI257" s="483">
        <v>0</v>
      </c>
      <c r="AJ257" s="483">
        <v>0</v>
      </c>
      <c r="AK257" s="483">
        <v>0</v>
      </c>
      <c r="AL257" s="483">
        <v>0</v>
      </c>
      <c r="AM257" s="483">
        <v>0</v>
      </c>
      <c r="AN257" s="483">
        <v>0</v>
      </c>
      <c r="AO257" s="483">
        <v>0</v>
      </c>
      <c r="AP257" s="483">
        <v>2</v>
      </c>
      <c r="AQ257" s="483">
        <v>5</v>
      </c>
      <c r="AR257" s="483">
        <v>3</v>
      </c>
      <c r="AS257"/>
      <c r="AT257"/>
    </row>
    <row r="258" spans="1:46">
      <c r="A258" s="158">
        <v>83</v>
      </c>
      <c r="B258" s="221" t="s">
        <v>6544</v>
      </c>
      <c r="C258" s="483">
        <v>0</v>
      </c>
      <c r="D258" s="483">
        <v>0</v>
      </c>
      <c r="E258" s="483">
        <v>0</v>
      </c>
      <c r="F258" s="483">
        <v>0</v>
      </c>
      <c r="G258" s="483">
        <v>0</v>
      </c>
      <c r="H258" s="483">
        <v>0</v>
      </c>
      <c r="I258" s="483">
        <v>0</v>
      </c>
      <c r="J258" s="483">
        <v>0</v>
      </c>
      <c r="K258" s="483">
        <v>0</v>
      </c>
      <c r="L258" s="483">
        <v>0</v>
      </c>
      <c r="M258" s="483">
        <v>0</v>
      </c>
      <c r="N258" s="483">
        <v>0</v>
      </c>
      <c r="O258" s="483">
        <v>0</v>
      </c>
      <c r="P258" s="483">
        <v>0</v>
      </c>
      <c r="Q258" s="483">
        <v>0</v>
      </c>
      <c r="R258" s="483">
        <v>0</v>
      </c>
      <c r="S258" s="483">
        <v>0</v>
      </c>
      <c r="T258" s="483">
        <v>0</v>
      </c>
      <c r="U258" s="483">
        <v>0</v>
      </c>
      <c r="V258" s="483">
        <v>0</v>
      </c>
      <c r="W258" s="483">
        <v>0</v>
      </c>
      <c r="X258" s="483">
        <v>0</v>
      </c>
      <c r="Y258" s="483">
        <v>0</v>
      </c>
      <c r="Z258" s="483">
        <v>0</v>
      </c>
      <c r="AA258" s="483">
        <v>0</v>
      </c>
      <c r="AB258" s="483">
        <v>0</v>
      </c>
      <c r="AC258" s="483">
        <v>0</v>
      </c>
      <c r="AD258" s="483">
        <v>0</v>
      </c>
      <c r="AE258" s="483">
        <v>0</v>
      </c>
      <c r="AF258" s="483">
        <v>0</v>
      </c>
      <c r="AG258" s="483">
        <v>0</v>
      </c>
      <c r="AH258" s="483">
        <v>0</v>
      </c>
      <c r="AI258" s="483">
        <v>0</v>
      </c>
      <c r="AJ258" s="483">
        <v>0</v>
      </c>
      <c r="AK258" s="483">
        <v>0</v>
      </c>
      <c r="AL258" s="483">
        <v>0</v>
      </c>
      <c r="AM258" s="483">
        <v>0</v>
      </c>
      <c r="AN258" s="483">
        <v>1.75</v>
      </c>
      <c r="AO258" s="483">
        <v>4</v>
      </c>
      <c r="AP258" s="483">
        <v>10.75</v>
      </c>
      <c r="AQ258" s="483">
        <v>5.5</v>
      </c>
      <c r="AR258" s="483">
        <v>1.25</v>
      </c>
      <c r="AS258"/>
      <c r="AT258"/>
    </row>
    <row r="259" spans="1:46">
      <c r="A259" s="158">
        <v>84</v>
      </c>
      <c r="B259" s="221" t="s">
        <v>4106</v>
      </c>
      <c r="C259" s="483">
        <v>0</v>
      </c>
      <c r="D259" s="483">
        <v>0</v>
      </c>
      <c r="E259" s="483">
        <v>0</v>
      </c>
      <c r="F259" s="483">
        <v>0</v>
      </c>
      <c r="G259" s="483">
        <v>0</v>
      </c>
      <c r="H259" s="483">
        <v>0</v>
      </c>
      <c r="I259" s="483">
        <v>0</v>
      </c>
      <c r="J259" s="483">
        <v>0</v>
      </c>
      <c r="K259" s="483">
        <v>0</v>
      </c>
      <c r="L259" s="483">
        <v>0</v>
      </c>
      <c r="M259" s="483">
        <v>0</v>
      </c>
      <c r="N259" s="483">
        <v>0</v>
      </c>
      <c r="O259" s="483">
        <v>0</v>
      </c>
      <c r="P259" s="483">
        <v>0</v>
      </c>
      <c r="Q259" s="483">
        <v>0</v>
      </c>
      <c r="R259" s="483">
        <v>0</v>
      </c>
      <c r="S259" s="483">
        <v>0</v>
      </c>
      <c r="T259" s="483">
        <v>0</v>
      </c>
      <c r="U259" s="483">
        <v>0</v>
      </c>
      <c r="V259" s="483">
        <v>0</v>
      </c>
      <c r="W259" s="483">
        <v>0</v>
      </c>
      <c r="X259" s="483">
        <v>0</v>
      </c>
      <c r="Y259" s="483">
        <v>0</v>
      </c>
      <c r="Z259" s="483">
        <v>0</v>
      </c>
      <c r="AA259" s="483">
        <v>0</v>
      </c>
      <c r="AB259" s="483">
        <v>0</v>
      </c>
      <c r="AC259" s="483">
        <v>0</v>
      </c>
      <c r="AD259" s="483">
        <v>0</v>
      </c>
      <c r="AE259" s="483">
        <v>0</v>
      </c>
      <c r="AF259" s="483">
        <v>0</v>
      </c>
      <c r="AG259" s="483">
        <v>0</v>
      </c>
      <c r="AH259" s="483">
        <v>0</v>
      </c>
      <c r="AI259" s="483">
        <v>0</v>
      </c>
      <c r="AJ259" s="483">
        <v>0</v>
      </c>
      <c r="AK259" s="483">
        <v>0</v>
      </c>
      <c r="AL259" s="483">
        <v>0</v>
      </c>
      <c r="AM259" s="483">
        <v>0</v>
      </c>
      <c r="AN259" s="483">
        <v>0</v>
      </c>
      <c r="AO259" s="483">
        <v>0</v>
      </c>
      <c r="AP259" s="483">
        <v>0.66500000000000004</v>
      </c>
      <c r="AQ259" s="483">
        <v>0.66500000000000004</v>
      </c>
      <c r="AR259" s="483">
        <v>0.67</v>
      </c>
      <c r="AS259"/>
      <c r="AT259"/>
    </row>
    <row r="260" spans="1:46">
      <c r="A260" s="158">
        <v>85</v>
      </c>
      <c r="B260" s="221" t="s">
        <v>4140</v>
      </c>
      <c r="C260" s="483">
        <v>0</v>
      </c>
      <c r="D260" s="483">
        <v>0</v>
      </c>
      <c r="E260" s="483">
        <v>0</v>
      </c>
      <c r="F260" s="483">
        <v>0</v>
      </c>
      <c r="G260" s="483">
        <v>0</v>
      </c>
      <c r="H260" s="483">
        <v>0</v>
      </c>
      <c r="I260" s="483">
        <v>0</v>
      </c>
      <c r="J260" s="483">
        <v>0</v>
      </c>
      <c r="K260" s="483">
        <v>0</v>
      </c>
      <c r="L260" s="483">
        <v>0</v>
      </c>
      <c r="M260" s="483">
        <v>0</v>
      </c>
      <c r="N260" s="483">
        <v>0</v>
      </c>
      <c r="O260" s="483">
        <v>0</v>
      </c>
      <c r="P260" s="483">
        <v>0</v>
      </c>
      <c r="Q260" s="483">
        <v>0</v>
      </c>
      <c r="R260" s="483">
        <v>0</v>
      </c>
      <c r="S260" s="483">
        <v>0</v>
      </c>
      <c r="T260" s="483">
        <v>0</v>
      </c>
      <c r="U260" s="483">
        <v>0</v>
      </c>
      <c r="V260" s="483">
        <v>0</v>
      </c>
      <c r="W260" s="483">
        <v>0</v>
      </c>
      <c r="X260" s="483">
        <v>0</v>
      </c>
      <c r="Y260" s="483">
        <v>0</v>
      </c>
      <c r="Z260" s="483">
        <v>0</v>
      </c>
      <c r="AA260" s="483">
        <v>0</v>
      </c>
      <c r="AB260" s="483">
        <v>0</v>
      </c>
      <c r="AC260" s="483">
        <v>0</v>
      </c>
      <c r="AD260" s="483">
        <v>0</v>
      </c>
      <c r="AE260" s="483">
        <v>0</v>
      </c>
      <c r="AF260" s="483">
        <v>0</v>
      </c>
      <c r="AG260" s="483">
        <v>0</v>
      </c>
      <c r="AH260" s="483">
        <v>0</v>
      </c>
      <c r="AI260" s="483">
        <v>0</v>
      </c>
      <c r="AJ260" s="483">
        <v>0</v>
      </c>
      <c r="AK260" s="483">
        <v>0</v>
      </c>
      <c r="AL260" s="483">
        <v>0</v>
      </c>
      <c r="AM260" s="483">
        <v>0</v>
      </c>
      <c r="AN260" s="483">
        <v>0</v>
      </c>
      <c r="AO260" s="483">
        <v>0</v>
      </c>
      <c r="AP260" s="483">
        <v>2.1859999999999999</v>
      </c>
      <c r="AQ260" s="483">
        <v>2.0859999999999999</v>
      </c>
      <c r="AR260" s="483">
        <v>0.25</v>
      </c>
      <c r="AS260"/>
      <c r="AT260"/>
    </row>
    <row r="261" spans="1:46">
      <c r="A261" s="158">
        <v>86</v>
      </c>
      <c r="B261" s="221" t="s">
        <v>502</v>
      </c>
      <c r="C261" s="483">
        <v>0</v>
      </c>
      <c r="D261" s="483">
        <v>0</v>
      </c>
      <c r="E261" s="483">
        <v>0</v>
      </c>
      <c r="F261" s="483">
        <v>0</v>
      </c>
      <c r="G261" s="483">
        <v>0</v>
      </c>
      <c r="H261" s="483">
        <v>0</v>
      </c>
      <c r="I261" s="483">
        <v>0</v>
      </c>
      <c r="J261" s="483">
        <v>0</v>
      </c>
      <c r="K261" s="483">
        <v>0</v>
      </c>
      <c r="L261" s="483">
        <v>0</v>
      </c>
      <c r="M261" s="483">
        <v>0</v>
      </c>
      <c r="N261" s="483">
        <v>0</v>
      </c>
      <c r="O261" s="483">
        <v>0</v>
      </c>
      <c r="P261" s="483">
        <v>0</v>
      </c>
      <c r="Q261" s="483">
        <v>0</v>
      </c>
      <c r="R261" s="483">
        <v>0</v>
      </c>
      <c r="S261" s="483">
        <v>0</v>
      </c>
      <c r="T261" s="483">
        <v>0</v>
      </c>
      <c r="U261" s="483">
        <v>0</v>
      </c>
      <c r="V261" s="483">
        <v>0</v>
      </c>
      <c r="W261" s="483">
        <v>0</v>
      </c>
      <c r="X261" s="483">
        <v>0</v>
      </c>
      <c r="Y261" s="483">
        <v>0</v>
      </c>
      <c r="Z261" s="483">
        <v>0</v>
      </c>
      <c r="AA261" s="483">
        <v>0</v>
      </c>
      <c r="AB261" s="483">
        <v>0</v>
      </c>
      <c r="AC261" s="483">
        <v>0</v>
      </c>
      <c r="AD261" s="483">
        <v>0</v>
      </c>
      <c r="AE261" s="483">
        <v>0</v>
      </c>
      <c r="AF261" s="483">
        <v>0</v>
      </c>
      <c r="AG261" s="483">
        <v>0</v>
      </c>
      <c r="AH261" s="483">
        <v>0</v>
      </c>
      <c r="AI261" s="483">
        <v>5</v>
      </c>
      <c r="AJ261" s="483">
        <v>0</v>
      </c>
      <c r="AK261" s="483">
        <v>0</v>
      </c>
      <c r="AL261" s="483">
        <v>0</v>
      </c>
      <c r="AM261" s="483">
        <v>0</v>
      </c>
      <c r="AN261" s="483">
        <v>0</v>
      </c>
      <c r="AO261" s="483">
        <v>0</v>
      </c>
      <c r="AP261" s="483">
        <v>0</v>
      </c>
      <c r="AQ261" s="483">
        <v>0</v>
      </c>
      <c r="AR261" s="483">
        <v>1.5</v>
      </c>
      <c r="AS261"/>
      <c r="AT261"/>
    </row>
    <row r="262" spans="1:46">
      <c r="A262" s="158">
        <v>87</v>
      </c>
      <c r="B262" s="221" t="s">
        <v>309</v>
      </c>
      <c r="C262" s="483">
        <v>0</v>
      </c>
      <c r="D262" s="483">
        <v>0</v>
      </c>
      <c r="E262" s="483">
        <v>0</v>
      </c>
      <c r="F262" s="483">
        <v>0</v>
      </c>
      <c r="G262" s="483">
        <v>0</v>
      </c>
      <c r="H262" s="483">
        <v>0</v>
      </c>
      <c r="I262" s="483">
        <v>0</v>
      </c>
      <c r="J262" s="483">
        <v>0</v>
      </c>
      <c r="K262" s="483">
        <v>0</v>
      </c>
      <c r="L262" s="483">
        <v>0</v>
      </c>
      <c r="M262" s="483">
        <v>0</v>
      </c>
      <c r="N262" s="483">
        <v>0</v>
      </c>
      <c r="O262" s="483">
        <v>0</v>
      </c>
      <c r="P262" s="483">
        <v>0</v>
      </c>
      <c r="Q262" s="483">
        <v>0</v>
      </c>
      <c r="R262" s="483">
        <v>0</v>
      </c>
      <c r="S262" s="483">
        <v>0</v>
      </c>
      <c r="T262" s="483">
        <v>0</v>
      </c>
      <c r="U262" s="483">
        <v>0</v>
      </c>
      <c r="V262" s="483">
        <v>0</v>
      </c>
      <c r="W262" s="483">
        <v>0</v>
      </c>
      <c r="X262" s="483">
        <v>0</v>
      </c>
      <c r="Y262" s="483">
        <v>0</v>
      </c>
      <c r="Z262" s="483">
        <v>0</v>
      </c>
      <c r="AA262" s="483">
        <v>0</v>
      </c>
      <c r="AB262" s="483">
        <v>0</v>
      </c>
      <c r="AC262" s="483">
        <v>0</v>
      </c>
      <c r="AD262" s="483">
        <v>5.8760000000000003</v>
      </c>
      <c r="AE262" s="483">
        <v>0.76300000000000001</v>
      </c>
      <c r="AF262" s="483">
        <v>2.9580000000000002</v>
      </c>
      <c r="AG262" s="483">
        <v>2.9809999999999999</v>
      </c>
      <c r="AH262" s="483">
        <v>2.9849999999999999</v>
      </c>
      <c r="AI262" s="483">
        <v>2.9990000000000001</v>
      </c>
      <c r="AJ262" s="483">
        <v>2.9990000000000001</v>
      </c>
      <c r="AK262" s="483">
        <v>2.9990000000000001</v>
      </c>
      <c r="AL262" s="483">
        <v>3.3809999999999998</v>
      </c>
      <c r="AM262" s="483">
        <v>3.26</v>
      </c>
      <c r="AN262" s="483">
        <v>2.9990000000000001</v>
      </c>
      <c r="AO262" s="483">
        <v>3.8170000000000002</v>
      </c>
      <c r="AP262" s="483">
        <v>5.5049999999999999</v>
      </c>
      <c r="AQ262" s="483">
        <v>5.6159999999999997</v>
      </c>
      <c r="AR262" s="483">
        <v>5.7329999999999997</v>
      </c>
      <c r="AS262"/>
      <c r="AT262"/>
    </row>
    <row r="263" spans="1:46">
      <c r="A263" s="158">
        <v>88</v>
      </c>
      <c r="B263" s="221" t="s">
        <v>327</v>
      </c>
      <c r="C263" s="483">
        <v>0</v>
      </c>
      <c r="D263" s="483">
        <v>0</v>
      </c>
      <c r="E263" s="483">
        <v>0</v>
      </c>
      <c r="F263" s="483">
        <v>0</v>
      </c>
      <c r="G263" s="483">
        <v>0</v>
      </c>
      <c r="H263" s="483">
        <v>0</v>
      </c>
      <c r="I263" s="483">
        <v>0</v>
      </c>
      <c r="J263" s="483">
        <v>0</v>
      </c>
      <c r="K263" s="483">
        <v>0</v>
      </c>
      <c r="L263" s="483">
        <v>0</v>
      </c>
      <c r="M263" s="483">
        <v>0</v>
      </c>
      <c r="N263" s="483">
        <v>0</v>
      </c>
      <c r="O263" s="483">
        <v>0</v>
      </c>
      <c r="P263" s="483">
        <v>0</v>
      </c>
      <c r="Q263" s="483">
        <v>0</v>
      </c>
      <c r="R263" s="483">
        <v>0</v>
      </c>
      <c r="S263" s="483">
        <v>0</v>
      </c>
      <c r="T263" s="483">
        <v>0</v>
      </c>
      <c r="U263" s="483">
        <v>0</v>
      </c>
      <c r="V263" s="483">
        <v>0</v>
      </c>
      <c r="W263" s="483">
        <v>0</v>
      </c>
      <c r="X263" s="483">
        <v>0</v>
      </c>
      <c r="Y263" s="483">
        <v>0</v>
      </c>
      <c r="Z263" s="483">
        <v>0</v>
      </c>
      <c r="AA263" s="483">
        <v>0</v>
      </c>
      <c r="AB263" s="483">
        <v>0</v>
      </c>
      <c r="AC263" s="483">
        <v>0</v>
      </c>
      <c r="AD263" s="483">
        <v>0</v>
      </c>
      <c r="AE263" s="483">
        <v>0</v>
      </c>
      <c r="AF263" s="483">
        <v>0</v>
      </c>
      <c r="AG263" s="483">
        <v>0</v>
      </c>
      <c r="AH263" s="483">
        <v>0</v>
      </c>
      <c r="AI263" s="483">
        <v>0</v>
      </c>
      <c r="AJ263" s="483">
        <v>7.8</v>
      </c>
      <c r="AK263" s="483">
        <v>7.8</v>
      </c>
      <c r="AL263" s="483">
        <v>8.7910000000000004</v>
      </c>
      <c r="AM263" s="483">
        <v>8.48</v>
      </c>
      <c r="AN263" s="483">
        <v>7.8239999999999998</v>
      </c>
      <c r="AO263" s="483">
        <v>8.4429999999999996</v>
      </c>
      <c r="AP263" s="483">
        <v>9.6460000000000008</v>
      </c>
      <c r="AQ263" s="483">
        <v>9.6750000000000007</v>
      </c>
      <c r="AR263" s="483">
        <v>10.113</v>
      </c>
      <c r="AS263"/>
      <c r="AT263"/>
    </row>
    <row r="264" spans="1:46">
      <c r="A264" s="158">
        <v>89</v>
      </c>
      <c r="B264" s="221" t="s">
        <v>7107</v>
      </c>
      <c r="C264" s="483">
        <v>0</v>
      </c>
      <c r="D264" s="483">
        <v>0</v>
      </c>
      <c r="E264" s="483">
        <v>0</v>
      </c>
      <c r="F264" s="483">
        <v>0</v>
      </c>
      <c r="G264" s="483">
        <v>0</v>
      </c>
      <c r="H264" s="483">
        <v>0</v>
      </c>
      <c r="I264" s="483">
        <v>0</v>
      </c>
      <c r="J264" s="483">
        <v>0</v>
      </c>
      <c r="K264" s="483">
        <v>0</v>
      </c>
      <c r="L264" s="483">
        <v>0</v>
      </c>
      <c r="M264" s="483">
        <v>0</v>
      </c>
      <c r="N264" s="483">
        <v>0</v>
      </c>
      <c r="O264" s="483">
        <v>0</v>
      </c>
      <c r="P264" s="483">
        <v>0</v>
      </c>
      <c r="Q264" s="483">
        <v>0</v>
      </c>
      <c r="R264" s="483">
        <v>0</v>
      </c>
      <c r="S264" s="483">
        <v>0</v>
      </c>
      <c r="T264" s="483">
        <v>0</v>
      </c>
      <c r="U264" s="483">
        <v>0</v>
      </c>
      <c r="V264" s="483">
        <v>0</v>
      </c>
      <c r="W264" s="483">
        <v>0</v>
      </c>
      <c r="X264" s="483">
        <v>0</v>
      </c>
      <c r="Y264" s="483">
        <v>0</v>
      </c>
      <c r="Z264" s="483">
        <v>0</v>
      </c>
      <c r="AA264" s="483">
        <v>0</v>
      </c>
      <c r="AB264" s="483">
        <v>0</v>
      </c>
      <c r="AC264" s="483">
        <v>0</v>
      </c>
      <c r="AD264" s="483">
        <v>0</v>
      </c>
      <c r="AE264" s="483">
        <v>0</v>
      </c>
      <c r="AF264" s="483">
        <v>0</v>
      </c>
      <c r="AG264" s="483">
        <v>0</v>
      </c>
      <c r="AH264" s="483">
        <v>0</v>
      </c>
      <c r="AI264" s="483">
        <v>0</v>
      </c>
      <c r="AJ264" s="483">
        <v>0</v>
      </c>
      <c r="AK264" s="483">
        <v>0</v>
      </c>
      <c r="AL264" s="483">
        <v>0</v>
      </c>
      <c r="AM264" s="483">
        <v>0</v>
      </c>
      <c r="AN264" s="483">
        <v>0</v>
      </c>
      <c r="AO264" s="483">
        <v>0</v>
      </c>
      <c r="AP264" s="483">
        <v>0</v>
      </c>
      <c r="AQ264" s="483">
        <v>0</v>
      </c>
      <c r="AR264" s="483">
        <v>4</v>
      </c>
      <c r="AS264"/>
      <c r="AT264"/>
    </row>
    <row r="265" spans="1:46">
      <c r="A265" s="158">
        <v>90</v>
      </c>
      <c r="B265" s="221" t="s">
        <v>3995</v>
      </c>
      <c r="C265" s="483">
        <v>0</v>
      </c>
      <c r="D265" s="483">
        <v>0</v>
      </c>
      <c r="E265" s="483">
        <v>0</v>
      </c>
      <c r="F265" s="483">
        <v>0</v>
      </c>
      <c r="G265" s="483">
        <v>0</v>
      </c>
      <c r="H265" s="483">
        <v>0</v>
      </c>
      <c r="I265" s="483">
        <v>0</v>
      </c>
      <c r="J265" s="483">
        <v>0</v>
      </c>
      <c r="K265" s="483">
        <v>0</v>
      </c>
      <c r="L265" s="483">
        <v>0</v>
      </c>
      <c r="M265" s="483">
        <v>0</v>
      </c>
      <c r="N265" s="483">
        <v>0</v>
      </c>
      <c r="O265" s="483">
        <v>0</v>
      </c>
      <c r="P265" s="483">
        <v>0</v>
      </c>
      <c r="Q265" s="483">
        <v>0</v>
      </c>
      <c r="R265" s="483">
        <v>0</v>
      </c>
      <c r="S265" s="483">
        <v>0</v>
      </c>
      <c r="T265" s="483">
        <v>0</v>
      </c>
      <c r="U265" s="483">
        <v>0</v>
      </c>
      <c r="V265" s="483">
        <v>0</v>
      </c>
      <c r="W265" s="483">
        <v>0</v>
      </c>
      <c r="X265" s="483">
        <v>0</v>
      </c>
      <c r="Y265" s="483">
        <v>0</v>
      </c>
      <c r="Z265" s="483">
        <v>0</v>
      </c>
      <c r="AA265" s="483">
        <v>0</v>
      </c>
      <c r="AB265" s="483">
        <v>0</v>
      </c>
      <c r="AC265" s="483">
        <v>0</v>
      </c>
      <c r="AD265" s="483">
        <v>0</v>
      </c>
      <c r="AE265" s="483">
        <v>0</v>
      </c>
      <c r="AF265" s="483">
        <v>0</v>
      </c>
      <c r="AG265" s="483">
        <v>0</v>
      </c>
      <c r="AH265" s="483">
        <v>0</v>
      </c>
      <c r="AI265" s="483">
        <v>0</v>
      </c>
      <c r="AJ265" s="483">
        <v>0</v>
      </c>
      <c r="AK265" s="483">
        <v>0</v>
      </c>
      <c r="AL265" s="483">
        <v>0</v>
      </c>
      <c r="AM265" s="483">
        <v>0</v>
      </c>
      <c r="AN265" s="483">
        <v>0</v>
      </c>
      <c r="AO265" s="483">
        <v>0</v>
      </c>
      <c r="AP265" s="483">
        <v>1.75</v>
      </c>
      <c r="AQ265" s="483">
        <v>1.25</v>
      </c>
      <c r="AR265" s="483">
        <v>1.25</v>
      </c>
      <c r="AS265"/>
      <c r="AT265"/>
    </row>
    <row r="266" spans="1:46">
      <c r="A266" s="158">
        <v>91</v>
      </c>
      <c r="B266" s="221" t="s">
        <v>501</v>
      </c>
      <c r="C266" s="483">
        <v>0</v>
      </c>
      <c r="D266" s="483">
        <v>0</v>
      </c>
      <c r="E266" s="483">
        <v>0</v>
      </c>
      <c r="F266" s="483">
        <v>0</v>
      </c>
      <c r="G266" s="483">
        <v>0</v>
      </c>
      <c r="H266" s="483">
        <v>0</v>
      </c>
      <c r="I266" s="483">
        <v>0</v>
      </c>
      <c r="J266" s="483">
        <v>0</v>
      </c>
      <c r="K266" s="483">
        <v>0</v>
      </c>
      <c r="L266" s="483">
        <v>0</v>
      </c>
      <c r="M266" s="483">
        <v>0</v>
      </c>
      <c r="N266" s="483">
        <v>0</v>
      </c>
      <c r="O266" s="483">
        <v>0</v>
      </c>
      <c r="P266" s="483">
        <v>0</v>
      </c>
      <c r="Q266" s="483">
        <v>0</v>
      </c>
      <c r="R266" s="483">
        <v>0</v>
      </c>
      <c r="S266" s="483">
        <v>0</v>
      </c>
      <c r="T266" s="483">
        <v>0</v>
      </c>
      <c r="U266" s="483">
        <v>0</v>
      </c>
      <c r="V266" s="483">
        <v>0</v>
      </c>
      <c r="W266" s="483">
        <v>0</v>
      </c>
      <c r="X266" s="483">
        <v>0</v>
      </c>
      <c r="Y266" s="483">
        <v>0</v>
      </c>
      <c r="Z266" s="483">
        <v>0</v>
      </c>
      <c r="AA266" s="483">
        <v>0</v>
      </c>
      <c r="AB266" s="483">
        <v>0</v>
      </c>
      <c r="AC266" s="483">
        <v>0</v>
      </c>
      <c r="AD266" s="483">
        <v>0</v>
      </c>
      <c r="AE266" s="483">
        <v>0</v>
      </c>
      <c r="AF266" s="483">
        <v>0</v>
      </c>
      <c r="AG266" s="483">
        <v>0</v>
      </c>
      <c r="AH266" s="483">
        <v>0</v>
      </c>
      <c r="AI266" s="483">
        <v>0</v>
      </c>
      <c r="AJ266" s="483">
        <v>0</v>
      </c>
      <c r="AK266" s="483">
        <v>0</v>
      </c>
      <c r="AL266" s="483">
        <v>1.556</v>
      </c>
      <c r="AM266" s="483">
        <v>1.1399999999999999</v>
      </c>
      <c r="AN266" s="483">
        <v>1.153</v>
      </c>
      <c r="AO266" s="483">
        <v>1.042</v>
      </c>
      <c r="AP266" s="483">
        <v>0.6</v>
      </c>
      <c r="AQ266" s="483">
        <v>0.6</v>
      </c>
      <c r="AR266" s="483">
        <v>0.6</v>
      </c>
    </row>
    <row r="267" spans="1:46">
      <c r="A267" s="158">
        <v>92</v>
      </c>
      <c r="B267" s="221" t="s">
        <v>1312</v>
      </c>
      <c r="C267" s="483">
        <v>0</v>
      </c>
      <c r="D267" s="483">
        <v>0</v>
      </c>
      <c r="E267" s="483">
        <v>0</v>
      </c>
      <c r="F267" s="483">
        <v>0</v>
      </c>
      <c r="G267" s="483">
        <v>0</v>
      </c>
      <c r="H267" s="483">
        <v>0</v>
      </c>
      <c r="I267" s="483">
        <v>0</v>
      </c>
      <c r="J267" s="483">
        <v>0</v>
      </c>
      <c r="K267" s="483">
        <v>0</v>
      </c>
      <c r="L267" s="483">
        <v>0</v>
      </c>
      <c r="M267" s="483">
        <v>0</v>
      </c>
      <c r="N267" s="483">
        <v>0</v>
      </c>
      <c r="O267" s="483">
        <v>0</v>
      </c>
      <c r="P267" s="483">
        <v>0</v>
      </c>
      <c r="Q267" s="483">
        <v>0</v>
      </c>
      <c r="R267" s="483">
        <v>0</v>
      </c>
      <c r="S267" s="483">
        <v>0</v>
      </c>
      <c r="T267" s="483">
        <v>0</v>
      </c>
      <c r="U267" s="483">
        <v>0</v>
      </c>
      <c r="V267" s="483">
        <v>0</v>
      </c>
      <c r="W267" s="483">
        <v>0</v>
      </c>
      <c r="X267" s="483">
        <v>0</v>
      </c>
      <c r="Y267" s="483">
        <v>0</v>
      </c>
      <c r="Z267" s="483">
        <v>0</v>
      </c>
      <c r="AA267" s="483">
        <v>0</v>
      </c>
      <c r="AB267" s="483">
        <v>0</v>
      </c>
      <c r="AC267" s="483">
        <v>0</v>
      </c>
      <c r="AD267" s="483">
        <v>0</v>
      </c>
      <c r="AE267" s="483">
        <v>0</v>
      </c>
      <c r="AF267" s="483">
        <v>0</v>
      </c>
      <c r="AG267" s="483">
        <v>0</v>
      </c>
      <c r="AH267" s="483">
        <v>0</v>
      </c>
      <c r="AI267" s="483">
        <v>0</v>
      </c>
      <c r="AJ267" s="483">
        <v>0</v>
      </c>
      <c r="AK267" s="483">
        <v>0</v>
      </c>
      <c r="AL267" s="483">
        <v>0</v>
      </c>
      <c r="AM267" s="483">
        <v>0</v>
      </c>
      <c r="AN267" s="483">
        <v>0</v>
      </c>
      <c r="AO267" s="483">
        <v>55.783000000000001</v>
      </c>
      <c r="AP267" s="483">
        <v>81.415000000000006</v>
      </c>
      <c r="AQ267" s="483">
        <v>79.948999999999998</v>
      </c>
      <c r="AR267" s="483">
        <v>80.356999999999999</v>
      </c>
    </row>
    <row r="268" spans="1:46">
      <c r="A268" s="158">
        <v>93</v>
      </c>
      <c r="B268" s="221" t="s">
        <v>498</v>
      </c>
      <c r="C268" s="483">
        <v>0</v>
      </c>
      <c r="D268" s="483">
        <v>0</v>
      </c>
      <c r="E268" s="483">
        <v>0</v>
      </c>
      <c r="F268" s="483">
        <v>0</v>
      </c>
      <c r="G268" s="483">
        <v>0</v>
      </c>
      <c r="H268" s="483">
        <v>0</v>
      </c>
      <c r="I268" s="483">
        <v>0</v>
      </c>
      <c r="J268" s="483">
        <v>0</v>
      </c>
      <c r="K268" s="483">
        <v>0</v>
      </c>
      <c r="L268" s="483">
        <v>0</v>
      </c>
      <c r="M268" s="483">
        <v>0</v>
      </c>
      <c r="N268" s="483">
        <v>0</v>
      </c>
      <c r="O268" s="483">
        <v>0</v>
      </c>
      <c r="P268" s="483">
        <v>0</v>
      </c>
      <c r="Q268" s="483">
        <v>0</v>
      </c>
      <c r="R268" s="483">
        <v>0</v>
      </c>
      <c r="S268" s="483">
        <v>0</v>
      </c>
      <c r="T268" s="483">
        <v>0</v>
      </c>
      <c r="U268" s="483">
        <v>0</v>
      </c>
      <c r="V268" s="483">
        <v>0</v>
      </c>
      <c r="W268" s="483">
        <v>0</v>
      </c>
      <c r="X268" s="483">
        <v>0</v>
      </c>
      <c r="Y268" s="483">
        <v>0</v>
      </c>
      <c r="Z268" s="483">
        <v>0</v>
      </c>
      <c r="AA268" s="483">
        <v>0</v>
      </c>
      <c r="AB268" s="483">
        <v>0</v>
      </c>
      <c r="AC268" s="483">
        <v>0</v>
      </c>
      <c r="AD268" s="483">
        <v>0</v>
      </c>
      <c r="AE268" s="483">
        <v>0</v>
      </c>
      <c r="AF268" s="483">
        <v>0</v>
      </c>
      <c r="AG268" s="483">
        <v>0</v>
      </c>
      <c r="AH268" s="483">
        <v>0</v>
      </c>
      <c r="AI268" s="483">
        <v>0</v>
      </c>
      <c r="AJ268" s="483">
        <v>0</v>
      </c>
      <c r="AK268" s="483">
        <v>0</v>
      </c>
      <c r="AL268" s="483">
        <v>0</v>
      </c>
      <c r="AM268" s="483">
        <v>0</v>
      </c>
      <c r="AN268" s="483">
        <v>0</v>
      </c>
      <c r="AO268" s="483">
        <v>17.975999999999999</v>
      </c>
      <c r="AP268" s="483">
        <v>143.315</v>
      </c>
      <c r="AQ268" s="483">
        <v>222.38300000000001</v>
      </c>
      <c r="AR268" s="483">
        <v>392.70299999999997</v>
      </c>
    </row>
    <row r="269" spans="1:46">
      <c r="A269" s="158">
        <v>94</v>
      </c>
      <c r="B269" s="221" t="s">
        <v>7034</v>
      </c>
      <c r="C269" s="483">
        <v>0</v>
      </c>
      <c r="D269" s="483">
        <v>0</v>
      </c>
      <c r="E269" s="483">
        <v>0</v>
      </c>
      <c r="F269" s="483">
        <v>0</v>
      </c>
      <c r="G269" s="483">
        <v>0</v>
      </c>
      <c r="H269" s="483">
        <v>0</v>
      </c>
      <c r="I269" s="483">
        <v>0</v>
      </c>
      <c r="J269" s="483">
        <v>0</v>
      </c>
      <c r="K269" s="483">
        <v>0</v>
      </c>
      <c r="L269" s="483">
        <v>0</v>
      </c>
      <c r="M269" s="483">
        <v>0</v>
      </c>
      <c r="N269" s="483">
        <v>0</v>
      </c>
      <c r="O269" s="483">
        <v>0</v>
      </c>
      <c r="P269" s="483">
        <v>0</v>
      </c>
      <c r="Q269" s="483">
        <v>0</v>
      </c>
      <c r="R269" s="483">
        <v>0</v>
      </c>
      <c r="S269" s="483">
        <v>0</v>
      </c>
      <c r="T269" s="483">
        <v>0</v>
      </c>
      <c r="U269" s="483">
        <v>0</v>
      </c>
      <c r="V269" s="483">
        <v>0</v>
      </c>
      <c r="W269" s="483">
        <v>0</v>
      </c>
      <c r="X269" s="483">
        <v>0</v>
      </c>
      <c r="Y269" s="483">
        <v>0</v>
      </c>
      <c r="Z269" s="483">
        <v>0</v>
      </c>
      <c r="AA269" s="483">
        <v>0</v>
      </c>
      <c r="AB269" s="483">
        <v>0</v>
      </c>
      <c r="AC269" s="483">
        <v>0</v>
      </c>
      <c r="AD269" s="483">
        <v>0</v>
      </c>
      <c r="AE269" s="483">
        <v>0</v>
      </c>
      <c r="AF269" s="483">
        <v>0</v>
      </c>
      <c r="AG269" s="483">
        <v>0</v>
      </c>
      <c r="AH269" s="483">
        <v>0</v>
      </c>
      <c r="AI269" s="483">
        <v>0</v>
      </c>
      <c r="AJ269" s="483">
        <v>0</v>
      </c>
      <c r="AK269" s="483">
        <v>0</v>
      </c>
      <c r="AL269" s="483">
        <v>0</v>
      </c>
      <c r="AM269" s="483">
        <v>0</v>
      </c>
      <c r="AN269" s="483">
        <v>0</v>
      </c>
      <c r="AO269" s="483">
        <v>0</v>
      </c>
      <c r="AP269" s="483">
        <v>0</v>
      </c>
      <c r="AQ269" s="483">
        <v>0</v>
      </c>
      <c r="AR269" s="483">
        <v>1.5</v>
      </c>
    </row>
    <row r="270" spans="1:46">
      <c r="A270" s="158">
        <v>95</v>
      </c>
      <c r="B270" s="221" t="s">
        <v>545</v>
      </c>
      <c r="C270" s="483">
        <v>0</v>
      </c>
      <c r="D270" s="483">
        <v>0</v>
      </c>
      <c r="E270" s="483">
        <v>0</v>
      </c>
      <c r="F270" s="483">
        <v>0</v>
      </c>
      <c r="G270" s="483">
        <v>0</v>
      </c>
      <c r="H270" s="483">
        <v>0</v>
      </c>
      <c r="I270" s="483">
        <v>0</v>
      </c>
      <c r="J270" s="483">
        <v>0</v>
      </c>
      <c r="K270" s="483">
        <v>0</v>
      </c>
      <c r="L270" s="483">
        <v>0</v>
      </c>
      <c r="M270" s="483">
        <v>0</v>
      </c>
      <c r="N270" s="483">
        <v>0</v>
      </c>
      <c r="O270" s="483">
        <v>0</v>
      </c>
      <c r="P270" s="483">
        <v>0</v>
      </c>
      <c r="Q270" s="483">
        <v>0</v>
      </c>
      <c r="R270" s="483">
        <v>0</v>
      </c>
      <c r="S270" s="483">
        <v>0</v>
      </c>
      <c r="T270" s="483">
        <v>0</v>
      </c>
      <c r="U270" s="483">
        <v>0</v>
      </c>
      <c r="V270" s="483">
        <v>0</v>
      </c>
      <c r="W270" s="483">
        <v>0</v>
      </c>
      <c r="X270" s="483">
        <v>0</v>
      </c>
      <c r="Y270" s="483">
        <v>0</v>
      </c>
      <c r="Z270" s="483">
        <v>0</v>
      </c>
      <c r="AA270" s="483">
        <v>0</v>
      </c>
      <c r="AB270" s="483">
        <v>0</v>
      </c>
      <c r="AC270" s="483">
        <v>0</v>
      </c>
      <c r="AD270" s="483">
        <v>0</v>
      </c>
      <c r="AE270" s="483">
        <v>0</v>
      </c>
      <c r="AF270" s="483">
        <v>0</v>
      </c>
      <c r="AG270" s="483">
        <v>0</v>
      </c>
      <c r="AH270" s="483">
        <v>0</v>
      </c>
      <c r="AI270" s="483">
        <v>3.968</v>
      </c>
      <c r="AJ270" s="483">
        <v>4.0359999999999996</v>
      </c>
      <c r="AK270" s="483">
        <v>4.0990000000000002</v>
      </c>
      <c r="AL270" s="483">
        <v>4.2300000000000004</v>
      </c>
      <c r="AM270" s="483">
        <v>4.2699999999999996</v>
      </c>
      <c r="AN270" s="483">
        <v>4.3339999999999996</v>
      </c>
      <c r="AO270" s="483">
        <v>4.4610000000000003</v>
      </c>
      <c r="AP270" s="483">
        <v>4.5190000000000001</v>
      </c>
      <c r="AQ270" s="483">
        <v>4.5819999999999999</v>
      </c>
      <c r="AR270" s="483">
        <v>4.7210000000000001</v>
      </c>
    </row>
    <row r="271" spans="1:46">
      <c r="A271" s="158">
        <v>96</v>
      </c>
      <c r="B271" s="221" t="s">
        <v>635</v>
      </c>
      <c r="C271" s="483">
        <v>0</v>
      </c>
      <c r="D271" s="483">
        <v>0</v>
      </c>
      <c r="E271" s="483">
        <v>0</v>
      </c>
      <c r="F271" s="483">
        <v>0</v>
      </c>
      <c r="G271" s="483">
        <v>0</v>
      </c>
      <c r="H271" s="483">
        <v>0</v>
      </c>
      <c r="I271" s="483">
        <v>0</v>
      </c>
      <c r="J271" s="483">
        <v>0</v>
      </c>
      <c r="K271" s="483">
        <v>0</v>
      </c>
      <c r="L271" s="483">
        <v>0</v>
      </c>
      <c r="M271" s="483">
        <v>0</v>
      </c>
      <c r="N271" s="483">
        <v>0</v>
      </c>
      <c r="O271" s="483">
        <v>0</v>
      </c>
      <c r="P271" s="483">
        <v>0</v>
      </c>
      <c r="Q271" s="483">
        <v>0</v>
      </c>
      <c r="R271" s="483">
        <v>0</v>
      </c>
      <c r="S271" s="483">
        <v>0</v>
      </c>
      <c r="T271" s="483">
        <v>0</v>
      </c>
      <c r="U271" s="483">
        <v>0</v>
      </c>
      <c r="V271" s="483">
        <v>0</v>
      </c>
      <c r="W271" s="483">
        <v>0</v>
      </c>
      <c r="X271" s="483">
        <v>0</v>
      </c>
      <c r="Y271" s="483">
        <v>0</v>
      </c>
      <c r="Z271" s="483">
        <v>0</v>
      </c>
      <c r="AA271" s="483">
        <v>0</v>
      </c>
      <c r="AB271" s="483">
        <v>0</v>
      </c>
      <c r="AC271" s="483">
        <v>0</v>
      </c>
      <c r="AD271" s="483">
        <v>13.146000000000001</v>
      </c>
      <c r="AE271" s="483">
        <v>78.195999999999998</v>
      </c>
      <c r="AF271" s="483">
        <v>120.59699999999999</v>
      </c>
      <c r="AG271" s="483">
        <v>102.8</v>
      </c>
      <c r="AH271" s="483">
        <v>104.11</v>
      </c>
      <c r="AI271" s="483">
        <v>107.09</v>
      </c>
      <c r="AJ271" s="483">
        <v>0</v>
      </c>
      <c r="AK271" s="483">
        <v>0</v>
      </c>
      <c r="AL271" s="483">
        <v>80.099999999999994</v>
      </c>
      <c r="AM271" s="483">
        <v>100.1</v>
      </c>
      <c r="AN271" s="483">
        <v>150</v>
      </c>
      <c r="AO271" s="483">
        <v>150</v>
      </c>
      <c r="AP271" s="483">
        <v>421.267</v>
      </c>
      <c r="AQ271" s="483">
        <v>160.822</v>
      </c>
      <c r="AR271" s="483">
        <v>181.905</v>
      </c>
    </row>
    <row r="272" spans="1:46">
      <c r="A272" s="158">
        <v>97</v>
      </c>
      <c r="B272" s="221" t="s">
        <v>324</v>
      </c>
      <c r="C272" s="483">
        <v>0</v>
      </c>
      <c r="D272" s="483">
        <v>0</v>
      </c>
      <c r="E272" s="483">
        <v>0</v>
      </c>
      <c r="F272" s="483">
        <v>0</v>
      </c>
      <c r="G272" s="483">
        <v>0</v>
      </c>
      <c r="H272" s="483">
        <v>0</v>
      </c>
      <c r="I272" s="483">
        <v>0</v>
      </c>
      <c r="J272" s="483">
        <v>0</v>
      </c>
      <c r="K272" s="483">
        <v>0</v>
      </c>
      <c r="L272" s="483">
        <v>0</v>
      </c>
      <c r="M272" s="483">
        <v>0</v>
      </c>
      <c r="N272" s="483">
        <v>0</v>
      </c>
      <c r="O272" s="483">
        <v>0</v>
      </c>
      <c r="P272" s="483">
        <v>0</v>
      </c>
      <c r="Q272" s="483">
        <v>0</v>
      </c>
      <c r="R272" s="483">
        <v>0</v>
      </c>
      <c r="S272" s="483">
        <v>0</v>
      </c>
      <c r="T272" s="483">
        <v>0</v>
      </c>
      <c r="U272" s="483">
        <v>0</v>
      </c>
      <c r="V272" s="483">
        <v>0</v>
      </c>
      <c r="W272" s="483">
        <v>0</v>
      </c>
      <c r="X272" s="483">
        <v>0</v>
      </c>
      <c r="Y272" s="483">
        <v>0</v>
      </c>
      <c r="Z272" s="483">
        <v>0</v>
      </c>
      <c r="AA272" s="483">
        <v>0</v>
      </c>
      <c r="AB272" s="483">
        <v>0</v>
      </c>
      <c r="AC272" s="483">
        <v>0</v>
      </c>
      <c r="AD272" s="483">
        <v>0</v>
      </c>
      <c r="AE272" s="483">
        <v>0</v>
      </c>
      <c r="AF272" s="483">
        <v>0</v>
      </c>
      <c r="AG272" s="483">
        <v>0</v>
      </c>
      <c r="AH272" s="483">
        <v>0.47</v>
      </c>
      <c r="AI272" s="483">
        <v>0.32300000000000001</v>
      </c>
      <c r="AJ272" s="483">
        <v>0.86499999999999999</v>
      </c>
      <c r="AK272" s="483">
        <v>1.1339999999999999</v>
      </c>
      <c r="AL272" s="483">
        <v>0.76</v>
      </c>
      <c r="AM272" s="483">
        <v>0.53300000000000003</v>
      </c>
      <c r="AN272" s="483">
        <v>1.379</v>
      </c>
      <c r="AO272" s="483">
        <v>2.29</v>
      </c>
      <c r="AP272" s="483">
        <v>0.81499999999999995</v>
      </c>
      <c r="AQ272" s="483">
        <v>2.13</v>
      </c>
      <c r="AR272" s="483">
        <v>0.43099999999999999</v>
      </c>
    </row>
    <row r="273" spans="1:44">
      <c r="A273" s="158">
        <v>98</v>
      </c>
      <c r="B273" s="221" t="s">
        <v>7052</v>
      </c>
      <c r="C273" s="483">
        <v>0</v>
      </c>
      <c r="D273" s="483">
        <v>0</v>
      </c>
      <c r="E273" s="483">
        <v>0</v>
      </c>
      <c r="F273" s="483">
        <v>0</v>
      </c>
      <c r="G273" s="483">
        <v>0</v>
      </c>
      <c r="H273" s="483">
        <v>0</v>
      </c>
      <c r="I273" s="483">
        <v>0</v>
      </c>
      <c r="J273" s="483">
        <v>0</v>
      </c>
      <c r="K273" s="483">
        <v>0</v>
      </c>
      <c r="L273" s="483">
        <v>0</v>
      </c>
      <c r="M273" s="483">
        <v>0</v>
      </c>
      <c r="N273" s="483">
        <v>0</v>
      </c>
      <c r="O273" s="483">
        <v>0</v>
      </c>
      <c r="P273" s="483">
        <v>0</v>
      </c>
      <c r="Q273" s="483">
        <v>0</v>
      </c>
      <c r="R273" s="483">
        <v>0</v>
      </c>
      <c r="S273" s="483">
        <v>0</v>
      </c>
      <c r="T273" s="483">
        <v>0</v>
      </c>
      <c r="U273" s="483">
        <v>0</v>
      </c>
      <c r="V273" s="483">
        <v>0</v>
      </c>
      <c r="W273" s="483">
        <v>0</v>
      </c>
      <c r="X273" s="483">
        <v>0</v>
      </c>
      <c r="Y273" s="483">
        <v>0</v>
      </c>
      <c r="Z273" s="483">
        <v>0</v>
      </c>
      <c r="AA273" s="483">
        <v>0</v>
      </c>
      <c r="AB273" s="483">
        <v>0</v>
      </c>
      <c r="AC273" s="483">
        <v>0</v>
      </c>
      <c r="AD273" s="483">
        <v>0</v>
      </c>
      <c r="AE273" s="483">
        <v>0</v>
      </c>
      <c r="AF273" s="483">
        <v>0</v>
      </c>
      <c r="AG273" s="483">
        <v>0</v>
      </c>
      <c r="AH273" s="483">
        <v>0</v>
      </c>
      <c r="AI273" s="483">
        <v>0</v>
      </c>
      <c r="AJ273" s="483">
        <v>0</v>
      </c>
      <c r="AK273" s="483">
        <v>0</v>
      </c>
      <c r="AL273" s="483">
        <v>0</v>
      </c>
      <c r="AM273" s="483">
        <v>8.5990000000000002</v>
      </c>
      <c r="AN273" s="483">
        <v>27.254000000000001</v>
      </c>
      <c r="AO273" s="483">
        <v>25.2</v>
      </c>
      <c r="AP273" s="483">
        <v>25.2</v>
      </c>
      <c r="AQ273" s="483">
        <v>25.2</v>
      </c>
      <c r="AR273" s="483">
        <v>25.2</v>
      </c>
    </row>
    <row r="274" spans="1:44">
      <c r="A274" s="158">
        <v>99</v>
      </c>
      <c r="B274" s="221" t="s">
        <v>491</v>
      </c>
      <c r="C274" s="483">
        <v>0</v>
      </c>
      <c r="D274" s="483">
        <v>0</v>
      </c>
      <c r="E274" s="483">
        <v>0</v>
      </c>
      <c r="F274" s="483">
        <v>0</v>
      </c>
      <c r="G274" s="483">
        <v>0</v>
      </c>
      <c r="H274" s="483">
        <v>0</v>
      </c>
      <c r="I274" s="483">
        <v>0</v>
      </c>
      <c r="J274" s="483">
        <v>0</v>
      </c>
      <c r="K274" s="483">
        <v>0</v>
      </c>
      <c r="L274" s="483">
        <v>0</v>
      </c>
      <c r="M274" s="483">
        <v>0</v>
      </c>
      <c r="N274" s="483">
        <v>0</v>
      </c>
      <c r="O274" s="483">
        <v>0</v>
      </c>
      <c r="P274" s="483">
        <v>0</v>
      </c>
      <c r="Q274" s="483">
        <v>0</v>
      </c>
      <c r="R274" s="483">
        <v>0</v>
      </c>
      <c r="S274" s="483">
        <v>0</v>
      </c>
      <c r="T274" s="483">
        <v>0</v>
      </c>
      <c r="U274" s="483">
        <v>0</v>
      </c>
      <c r="V274" s="483">
        <v>0</v>
      </c>
      <c r="W274" s="483">
        <v>0</v>
      </c>
      <c r="X274" s="483">
        <v>0</v>
      </c>
      <c r="Y274" s="483">
        <v>0</v>
      </c>
      <c r="Z274" s="483">
        <v>0</v>
      </c>
      <c r="AA274" s="483">
        <v>0</v>
      </c>
      <c r="AB274" s="483">
        <v>0</v>
      </c>
      <c r="AC274" s="483">
        <v>0</v>
      </c>
      <c r="AD274" s="483">
        <v>0</v>
      </c>
      <c r="AE274" s="483">
        <v>0</v>
      </c>
      <c r="AF274" s="483">
        <v>0</v>
      </c>
      <c r="AG274" s="483">
        <v>0</v>
      </c>
      <c r="AH274" s="483">
        <v>0</v>
      </c>
      <c r="AI274" s="483">
        <v>0</v>
      </c>
      <c r="AJ274" s="483">
        <v>0</v>
      </c>
      <c r="AK274" s="483">
        <v>1.496</v>
      </c>
      <c r="AL274" s="483">
        <v>1.534</v>
      </c>
      <c r="AM274" s="483">
        <v>1.56</v>
      </c>
      <c r="AN274" s="483">
        <v>1.605</v>
      </c>
      <c r="AO274" s="483">
        <v>1.6</v>
      </c>
      <c r="AP274" s="483">
        <v>1.3</v>
      </c>
      <c r="AQ274" s="483">
        <v>1.3</v>
      </c>
      <c r="AR274" s="483">
        <v>1.9</v>
      </c>
    </row>
    <row r="275" spans="1:44">
      <c r="A275" s="158">
        <v>100</v>
      </c>
      <c r="B275" s="221" t="s">
        <v>703</v>
      </c>
      <c r="C275" s="483">
        <v>0</v>
      </c>
      <c r="D275" s="483">
        <v>0</v>
      </c>
      <c r="E275" s="483">
        <v>0</v>
      </c>
      <c r="F275" s="483">
        <v>71</v>
      </c>
      <c r="G275" s="483">
        <v>76</v>
      </c>
      <c r="H275" s="483">
        <v>81</v>
      </c>
      <c r="I275" s="483">
        <v>87</v>
      </c>
      <c r="J275" s="483">
        <v>93</v>
      </c>
      <c r="K275" s="483">
        <v>97</v>
      </c>
      <c r="L275" s="483">
        <v>100</v>
      </c>
      <c r="M275" s="483">
        <v>108</v>
      </c>
      <c r="N275" s="483">
        <v>122</v>
      </c>
      <c r="O275" s="483">
        <v>134</v>
      </c>
      <c r="P275" s="483">
        <v>141</v>
      </c>
      <c r="Q275" s="483">
        <v>145</v>
      </c>
      <c r="R275" s="483">
        <v>146</v>
      </c>
      <c r="S275" s="483">
        <v>147</v>
      </c>
      <c r="T275" s="483">
        <v>150</v>
      </c>
      <c r="U275" s="483">
        <v>152</v>
      </c>
      <c r="V275" s="483">
        <v>151</v>
      </c>
      <c r="W275" s="483">
        <v>151</v>
      </c>
      <c r="X275" s="483">
        <v>159.47499999999999</v>
      </c>
      <c r="Y275" s="483">
        <v>161.19749999999999</v>
      </c>
      <c r="Z275" s="483">
        <v>157.93199999999999</v>
      </c>
      <c r="AA275" s="483">
        <v>150.74199999999999</v>
      </c>
      <c r="AB275" s="483">
        <v>150.27799999999999</v>
      </c>
      <c r="AC275" s="483">
        <v>154.94800000000001</v>
      </c>
      <c r="AD275" s="483">
        <v>160.74199999999999</v>
      </c>
      <c r="AE275" s="483">
        <v>166.62899999999999</v>
      </c>
      <c r="AF275" s="483">
        <v>167.72499999999999</v>
      </c>
      <c r="AG275" s="483">
        <v>167.536</v>
      </c>
      <c r="AH275" s="483">
        <v>171.054</v>
      </c>
      <c r="AI275" s="483">
        <v>174.214</v>
      </c>
      <c r="AJ275" s="483">
        <v>178.24600000000001</v>
      </c>
      <c r="AK275" s="483">
        <v>184.423</v>
      </c>
      <c r="AL275" s="483">
        <v>188.8</v>
      </c>
      <c r="AM275" s="483">
        <v>191.3425</v>
      </c>
      <c r="AN275" s="483">
        <v>192.34</v>
      </c>
      <c r="AO275" s="483">
        <v>195.416</v>
      </c>
      <c r="AP275" s="483">
        <v>198.3475</v>
      </c>
      <c r="AQ275" s="483">
        <v>201.72200000000001</v>
      </c>
      <c r="AR275" s="483">
        <v>205.453</v>
      </c>
    </row>
    <row r="276" spans="1:44">
      <c r="A276" s="158">
        <v>101</v>
      </c>
      <c r="B276" s="221" t="s">
        <v>7075</v>
      </c>
      <c r="C276" s="483">
        <v>0</v>
      </c>
      <c r="D276" s="483">
        <v>0</v>
      </c>
      <c r="E276" s="483">
        <v>0</v>
      </c>
      <c r="F276" s="483">
        <v>0</v>
      </c>
      <c r="G276" s="483">
        <v>0</v>
      </c>
      <c r="H276" s="483">
        <v>0</v>
      </c>
      <c r="I276" s="483">
        <v>0</v>
      </c>
      <c r="J276" s="483">
        <v>0</v>
      </c>
      <c r="K276" s="483">
        <v>0</v>
      </c>
      <c r="L276" s="483">
        <v>0</v>
      </c>
      <c r="M276" s="483">
        <v>0</v>
      </c>
      <c r="N276" s="483">
        <v>0</v>
      </c>
      <c r="O276" s="483">
        <v>0</v>
      </c>
      <c r="P276" s="483">
        <v>0</v>
      </c>
      <c r="Q276" s="483">
        <v>0</v>
      </c>
      <c r="R276" s="483">
        <v>0</v>
      </c>
      <c r="S276" s="483">
        <v>0</v>
      </c>
      <c r="T276" s="483">
        <v>0</v>
      </c>
      <c r="U276" s="483">
        <v>0</v>
      </c>
      <c r="V276" s="483">
        <v>0</v>
      </c>
      <c r="W276" s="483">
        <v>0</v>
      </c>
      <c r="X276" s="483">
        <v>0</v>
      </c>
      <c r="Y276" s="483">
        <v>0</v>
      </c>
      <c r="Z276" s="483">
        <v>0</v>
      </c>
      <c r="AA276" s="483">
        <v>0</v>
      </c>
      <c r="AB276" s="483">
        <v>0</v>
      </c>
      <c r="AC276" s="483">
        <v>0</v>
      </c>
      <c r="AD276" s="483">
        <v>0</v>
      </c>
      <c r="AE276" s="483">
        <v>0</v>
      </c>
      <c r="AF276" s="483">
        <v>0</v>
      </c>
      <c r="AG276" s="483">
        <v>0</v>
      </c>
      <c r="AH276" s="483">
        <v>0</v>
      </c>
      <c r="AI276" s="483">
        <v>0</v>
      </c>
      <c r="AJ276" s="483">
        <v>0</v>
      </c>
      <c r="AK276" s="483">
        <v>0</v>
      </c>
      <c r="AL276" s="483">
        <v>0</v>
      </c>
      <c r="AM276" s="483">
        <v>0</v>
      </c>
      <c r="AN276" s="483">
        <v>0</v>
      </c>
      <c r="AO276" s="483">
        <v>0</v>
      </c>
      <c r="AP276" s="483">
        <v>0</v>
      </c>
      <c r="AQ276" s="483">
        <v>9.9160000000000004</v>
      </c>
      <c r="AR276" s="483">
        <v>17.399000000000001</v>
      </c>
    </row>
    <row r="277" spans="1:44">
      <c r="A277" s="158">
        <v>102</v>
      </c>
      <c r="B277" s="221" t="s">
        <v>7077</v>
      </c>
      <c r="C277" s="483">
        <v>0</v>
      </c>
      <c r="D277" s="483">
        <v>0</v>
      </c>
      <c r="E277" s="483">
        <v>0</v>
      </c>
      <c r="F277" s="483">
        <v>0</v>
      </c>
      <c r="G277" s="483">
        <v>0</v>
      </c>
      <c r="H277" s="483">
        <v>0</v>
      </c>
      <c r="I277" s="483">
        <v>0</v>
      </c>
      <c r="J277" s="483">
        <v>0</v>
      </c>
      <c r="K277" s="483">
        <v>0</v>
      </c>
      <c r="L277" s="483">
        <v>0</v>
      </c>
      <c r="M277" s="483">
        <v>0</v>
      </c>
      <c r="N277" s="483">
        <v>0</v>
      </c>
      <c r="O277" s="483">
        <v>0</v>
      </c>
      <c r="P277" s="483">
        <v>0</v>
      </c>
      <c r="Q277" s="483">
        <v>0</v>
      </c>
      <c r="R277" s="483">
        <v>0</v>
      </c>
      <c r="S277" s="483">
        <v>0</v>
      </c>
      <c r="T277" s="483">
        <v>0</v>
      </c>
      <c r="U277" s="483">
        <v>0</v>
      </c>
      <c r="V277" s="483">
        <v>0</v>
      </c>
      <c r="W277" s="483">
        <v>0</v>
      </c>
      <c r="X277" s="483">
        <v>0</v>
      </c>
      <c r="Y277" s="483">
        <v>0</v>
      </c>
      <c r="Z277" s="483">
        <v>0</v>
      </c>
      <c r="AA277" s="483">
        <v>0</v>
      </c>
      <c r="AB277" s="483">
        <v>0</v>
      </c>
      <c r="AC277" s="483">
        <v>0</v>
      </c>
      <c r="AD277" s="483">
        <v>0</v>
      </c>
      <c r="AE277" s="483">
        <v>0</v>
      </c>
      <c r="AF277" s="483">
        <v>0</v>
      </c>
      <c r="AG277" s="483">
        <v>0</v>
      </c>
      <c r="AH277" s="483">
        <v>0</v>
      </c>
      <c r="AI277" s="483">
        <v>0</v>
      </c>
      <c r="AJ277" s="483">
        <v>0</v>
      </c>
      <c r="AK277" s="483">
        <v>0</v>
      </c>
      <c r="AL277" s="483">
        <v>0</v>
      </c>
      <c r="AM277" s="483">
        <v>0</v>
      </c>
      <c r="AN277" s="483">
        <v>0</v>
      </c>
      <c r="AO277" s="483">
        <v>0</v>
      </c>
      <c r="AP277" s="483">
        <v>0</v>
      </c>
      <c r="AQ277" s="483">
        <v>14</v>
      </c>
      <c r="AR277" s="483">
        <v>5</v>
      </c>
    </row>
    <row r="278" spans="1:44">
      <c r="A278" s="158">
        <v>103</v>
      </c>
      <c r="B278" s="221" t="s">
        <v>578</v>
      </c>
      <c r="C278" s="483">
        <v>0</v>
      </c>
      <c r="D278" s="483">
        <v>0</v>
      </c>
      <c r="E278" s="483">
        <v>0</v>
      </c>
      <c r="F278" s="483">
        <v>0</v>
      </c>
      <c r="G278" s="483">
        <v>0</v>
      </c>
      <c r="H278" s="483">
        <v>0</v>
      </c>
      <c r="I278" s="483">
        <v>0</v>
      </c>
      <c r="J278" s="483">
        <v>0</v>
      </c>
      <c r="K278" s="483">
        <v>0</v>
      </c>
      <c r="L278" s="483">
        <v>0</v>
      </c>
      <c r="M278" s="483">
        <v>0</v>
      </c>
      <c r="N278" s="483">
        <v>0</v>
      </c>
      <c r="O278" s="483">
        <v>0</v>
      </c>
      <c r="P278" s="483">
        <v>0</v>
      </c>
      <c r="Q278" s="483">
        <v>0</v>
      </c>
      <c r="R278" s="483">
        <v>0</v>
      </c>
      <c r="S278" s="483">
        <v>0</v>
      </c>
      <c r="T278" s="483">
        <v>0</v>
      </c>
      <c r="U278" s="483">
        <v>0</v>
      </c>
      <c r="V278" s="483">
        <v>0</v>
      </c>
      <c r="W278" s="483">
        <v>0</v>
      </c>
      <c r="X278" s="483">
        <v>0</v>
      </c>
      <c r="Y278" s="483">
        <v>0</v>
      </c>
      <c r="Z278" s="483">
        <v>0</v>
      </c>
      <c r="AA278" s="483">
        <v>0</v>
      </c>
      <c r="AB278" s="483">
        <v>0</v>
      </c>
      <c r="AC278" s="483">
        <v>0</v>
      </c>
      <c r="AD278" s="483">
        <v>0</v>
      </c>
      <c r="AE278" s="483">
        <v>0</v>
      </c>
      <c r="AF278" s="483">
        <v>0</v>
      </c>
      <c r="AG278" s="483">
        <v>0</v>
      </c>
      <c r="AH278" s="483">
        <v>0</v>
      </c>
      <c r="AI278" s="483">
        <v>0</v>
      </c>
      <c r="AJ278" s="483">
        <v>0</v>
      </c>
      <c r="AK278" s="483">
        <v>0</v>
      </c>
      <c r="AL278" s="483">
        <v>0</v>
      </c>
      <c r="AM278" s="483">
        <v>0.45</v>
      </c>
      <c r="AN278" s="483">
        <v>0</v>
      </c>
      <c r="AO278" s="483">
        <v>4.0369999999999999</v>
      </c>
      <c r="AP278" s="483">
        <v>8.202</v>
      </c>
      <c r="AQ278" s="483">
        <v>2.278</v>
      </c>
      <c r="AR278" s="483">
        <v>0.84899999999999998</v>
      </c>
    </row>
    <row r="279" spans="1:44">
      <c r="A279" s="158">
        <v>104</v>
      </c>
      <c r="B279" s="221" t="s">
        <v>4143</v>
      </c>
      <c r="C279" s="483">
        <v>0</v>
      </c>
      <c r="D279" s="483">
        <v>0</v>
      </c>
      <c r="E279" s="483">
        <v>0</v>
      </c>
      <c r="F279" s="483">
        <v>0</v>
      </c>
      <c r="G279" s="483">
        <v>0</v>
      </c>
      <c r="H279" s="483">
        <v>0</v>
      </c>
      <c r="I279" s="483">
        <v>0</v>
      </c>
      <c r="J279" s="483">
        <v>0</v>
      </c>
      <c r="K279" s="483">
        <v>0</v>
      </c>
      <c r="L279" s="483">
        <v>0</v>
      </c>
      <c r="M279" s="483">
        <v>0</v>
      </c>
      <c r="N279" s="483">
        <v>0</v>
      </c>
      <c r="O279" s="483">
        <v>0</v>
      </c>
      <c r="P279" s="483">
        <v>0</v>
      </c>
      <c r="Q279" s="483">
        <v>0</v>
      </c>
      <c r="R279" s="483">
        <v>0</v>
      </c>
      <c r="S279" s="483">
        <v>0</v>
      </c>
      <c r="T279" s="483">
        <v>0</v>
      </c>
      <c r="U279" s="483">
        <v>0</v>
      </c>
      <c r="V279" s="483">
        <v>0</v>
      </c>
      <c r="W279" s="483">
        <v>0</v>
      </c>
      <c r="X279" s="483">
        <v>0</v>
      </c>
      <c r="Y279" s="483">
        <v>0</v>
      </c>
      <c r="Z279" s="483">
        <v>0</v>
      </c>
      <c r="AA279" s="483">
        <v>0</v>
      </c>
      <c r="AB279" s="483">
        <v>0</v>
      </c>
      <c r="AC279" s="483">
        <v>0</v>
      </c>
      <c r="AD279" s="483">
        <v>0</v>
      </c>
      <c r="AE279" s="483">
        <v>0</v>
      </c>
      <c r="AF279" s="483">
        <v>0</v>
      </c>
      <c r="AG279" s="483">
        <v>0</v>
      </c>
      <c r="AH279" s="483">
        <v>0</v>
      </c>
      <c r="AI279" s="483">
        <v>0</v>
      </c>
      <c r="AJ279" s="483">
        <v>0</v>
      </c>
      <c r="AK279" s="483">
        <v>0</v>
      </c>
      <c r="AL279" s="483">
        <v>0</v>
      </c>
      <c r="AM279" s="483">
        <v>0</v>
      </c>
      <c r="AN279" s="483">
        <v>0</v>
      </c>
      <c r="AO279" s="483">
        <v>0.3</v>
      </c>
      <c r="AP279" s="483">
        <v>0.6</v>
      </c>
      <c r="AQ279" s="483">
        <v>0.6</v>
      </c>
      <c r="AR279" s="483">
        <v>0.6</v>
      </c>
    </row>
    <row r="280" spans="1:44">
      <c r="A280" s="158">
        <v>105</v>
      </c>
      <c r="B280" s="221" t="s">
        <v>87</v>
      </c>
      <c r="C280" s="483">
        <v>0</v>
      </c>
      <c r="D280" s="483">
        <v>0</v>
      </c>
      <c r="E280" s="483">
        <v>0</v>
      </c>
      <c r="F280" s="483">
        <v>0</v>
      </c>
      <c r="G280" s="483">
        <v>0</v>
      </c>
      <c r="H280" s="483">
        <v>0</v>
      </c>
      <c r="I280" s="483">
        <v>0</v>
      </c>
      <c r="J280" s="483">
        <v>0</v>
      </c>
      <c r="K280" s="483">
        <v>0</v>
      </c>
      <c r="L280" s="483">
        <v>0</v>
      </c>
      <c r="M280" s="483">
        <v>0</v>
      </c>
      <c r="N280" s="483">
        <v>0</v>
      </c>
      <c r="O280" s="483">
        <v>0</v>
      </c>
      <c r="P280" s="483">
        <v>0</v>
      </c>
      <c r="Q280" s="483">
        <v>0</v>
      </c>
      <c r="R280" s="483">
        <v>0</v>
      </c>
      <c r="S280" s="483">
        <v>0</v>
      </c>
      <c r="T280" s="483">
        <v>0</v>
      </c>
      <c r="U280" s="483">
        <v>0</v>
      </c>
      <c r="V280" s="483">
        <v>0</v>
      </c>
      <c r="W280" s="483">
        <v>0</v>
      </c>
      <c r="X280" s="483">
        <v>0</v>
      </c>
      <c r="Y280" s="483">
        <v>0</v>
      </c>
      <c r="Z280" s="483">
        <v>0</v>
      </c>
      <c r="AA280" s="483">
        <v>0</v>
      </c>
      <c r="AB280" s="483">
        <v>0</v>
      </c>
      <c r="AC280" s="483">
        <v>8</v>
      </c>
      <c r="AD280" s="483">
        <v>8</v>
      </c>
      <c r="AE280" s="483">
        <v>8</v>
      </c>
      <c r="AF280" s="483">
        <v>8.5</v>
      </c>
      <c r="AG280" s="483">
        <v>8.5</v>
      </c>
      <c r="AH280" s="483">
        <v>9</v>
      </c>
      <c r="AI280" s="483">
        <v>9.5</v>
      </c>
      <c r="AJ280" s="483">
        <v>9.5</v>
      </c>
      <c r="AK280" s="483">
        <v>9.5</v>
      </c>
      <c r="AL280" s="483">
        <v>7.5</v>
      </c>
      <c r="AM280" s="483">
        <v>7.5</v>
      </c>
      <c r="AN280" s="483">
        <v>7.5</v>
      </c>
      <c r="AO280" s="483">
        <v>6.8</v>
      </c>
      <c r="AP280" s="483">
        <v>6.5</v>
      </c>
      <c r="AQ280" s="483">
        <v>6.5</v>
      </c>
      <c r="AR280" s="483">
        <v>6.5</v>
      </c>
    </row>
    <row r="281" spans="1:44">
      <c r="A281" s="158">
        <v>106</v>
      </c>
      <c r="B281" s="221" t="s">
        <v>7111</v>
      </c>
      <c r="C281" s="483">
        <v>0</v>
      </c>
      <c r="D281" s="483">
        <v>0</v>
      </c>
      <c r="E281" s="483">
        <v>0</v>
      </c>
      <c r="F281" s="483">
        <v>0</v>
      </c>
      <c r="G281" s="483">
        <v>0</v>
      </c>
      <c r="H281" s="483">
        <v>0</v>
      </c>
      <c r="I281" s="483">
        <v>0</v>
      </c>
      <c r="J281" s="483">
        <v>0</v>
      </c>
      <c r="K281" s="483">
        <v>0</v>
      </c>
      <c r="L281" s="483">
        <v>0</v>
      </c>
      <c r="M281" s="483">
        <v>0</v>
      </c>
      <c r="N281" s="483">
        <v>0</v>
      </c>
      <c r="O281" s="483">
        <v>0</v>
      </c>
      <c r="P281" s="483">
        <v>0</v>
      </c>
      <c r="Q281" s="483">
        <v>0</v>
      </c>
      <c r="R281" s="483">
        <v>0</v>
      </c>
      <c r="S281" s="483">
        <v>0</v>
      </c>
      <c r="T281" s="483">
        <v>0</v>
      </c>
      <c r="U281" s="483">
        <v>0</v>
      </c>
      <c r="V281" s="483">
        <v>0</v>
      </c>
      <c r="W281" s="483">
        <v>0</v>
      </c>
      <c r="X281" s="483">
        <v>0</v>
      </c>
      <c r="Y281" s="483">
        <v>0</v>
      </c>
      <c r="Z281" s="483">
        <v>0</v>
      </c>
      <c r="AA281" s="483">
        <v>0</v>
      </c>
      <c r="AB281" s="483">
        <v>0</v>
      </c>
      <c r="AC281" s="483">
        <v>0</v>
      </c>
      <c r="AD281" s="483">
        <v>0</v>
      </c>
      <c r="AE281" s="483">
        <v>0</v>
      </c>
      <c r="AF281" s="483">
        <v>0</v>
      </c>
      <c r="AG281" s="483">
        <v>0</v>
      </c>
      <c r="AH281" s="483">
        <v>0</v>
      </c>
      <c r="AI281" s="483">
        <v>0</v>
      </c>
      <c r="AJ281" s="483">
        <v>0</v>
      </c>
      <c r="AK281" s="483">
        <v>0</v>
      </c>
      <c r="AL281" s="483">
        <v>0</v>
      </c>
      <c r="AM281" s="483">
        <v>0</v>
      </c>
      <c r="AN281" s="483">
        <v>0</v>
      </c>
      <c r="AO281" s="483">
        <v>0</v>
      </c>
      <c r="AP281" s="483">
        <v>1.2849999999999999</v>
      </c>
      <c r="AQ281" s="483">
        <v>0.79900000000000004</v>
      </c>
      <c r="AR281" s="483">
        <v>0.66800000000000004</v>
      </c>
    </row>
    <row r="282" spans="1:44">
      <c r="A282" s="158">
        <v>107</v>
      </c>
      <c r="B282" s="221" t="s">
        <v>4142</v>
      </c>
      <c r="C282" s="483">
        <v>0</v>
      </c>
      <c r="D282" s="483">
        <v>0</v>
      </c>
      <c r="E282" s="483">
        <v>0</v>
      </c>
      <c r="F282" s="483">
        <v>0</v>
      </c>
      <c r="G282" s="483">
        <v>0</v>
      </c>
      <c r="H282" s="483">
        <v>0</v>
      </c>
      <c r="I282" s="483">
        <v>0</v>
      </c>
      <c r="J282" s="483">
        <v>0</v>
      </c>
      <c r="K282" s="483">
        <v>0</v>
      </c>
      <c r="L282" s="483">
        <v>0</v>
      </c>
      <c r="M282" s="483">
        <v>0</v>
      </c>
      <c r="N282" s="483">
        <v>0</v>
      </c>
      <c r="O282" s="483">
        <v>0</v>
      </c>
      <c r="P282" s="483">
        <v>0</v>
      </c>
      <c r="Q282" s="483">
        <v>0</v>
      </c>
      <c r="R282" s="483">
        <v>0</v>
      </c>
      <c r="S282" s="483">
        <v>0</v>
      </c>
      <c r="T282" s="483">
        <v>0</v>
      </c>
      <c r="U282" s="483">
        <v>0</v>
      </c>
      <c r="V282" s="483">
        <v>0</v>
      </c>
      <c r="W282" s="483">
        <v>0</v>
      </c>
      <c r="X282" s="483">
        <v>0</v>
      </c>
      <c r="Y282" s="483">
        <v>0</v>
      </c>
      <c r="Z282" s="483">
        <v>0</v>
      </c>
      <c r="AA282" s="483">
        <v>0</v>
      </c>
      <c r="AB282" s="483">
        <v>0</v>
      </c>
      <c r="AC282" s="483">
        <v>0</v>
      </c>
      <c r="AD282" s="483">
        <v>0</v>
      </c>
      <c r="AE282" s="483">
        <v>0</v>
      </c>
      <c r="AF282" s="483">
        <v>0</v>
      </c>
      <c r="AG282" s="483">
        <v>0</v>
      </c>
      <c r="AH282" s="483">
        <v>0</v>
      </c>
      <c r="AI282" s="483">
        <v>0</v>
      </c>
      <c r="AJ282" s="483">
        <v>0</v>
      </c>
      <c r="AK282" s="483">
        <v>0</v>
      </c>
      <c r="AL282" s="483">
        <v>0</v>
      </c>
      <c r="AM282" s="483">
        <v>0</v>
      </c>
      <c r="AN282" s="483">
        <v>0</v>
      </c>
      <c r="AO282" s="483">
        <v>12</v>
      </c>
      <c r="AP282" s="483">
        <v>12</v>
      </c>
      <c r="AQ282" s="483">
        <v>12</v>
      </c>
      <c r="AR282" s="483">
        <v>12</v>
      </c>
    </row>
    <row r="283" spans="1:44">
      <c r="A283" s="158">
        <v>108</v>
      </c>
      <c r="B283" s="221" t="s">
        <v>831</v>
      </c>
      <c r="C283" s="483">
        <v>0</v>
      </c>
      <c r="D283" s="483">
        <v>0</v>
      </c>
      <c r="E283" s="483">
        <v>0</v>
      </c>
      <c r="F283" s="483">
        <v>0</v>
      </c>
      <c r="G283" s="483">
        <v>0</v>
      </c>
      <c r="H283" s="483">
        <v>0</v>
      </c>
      <c r="I283" s="483">
        <v>0</v>
      </c>
      <c r="J283" s="483">
        <v>0</v>
      </c>
      <c r="K283" s="483">
        <v>0</v>
      </c>
      <c r="L283" s="483">
        <v>0</v>
      </c>
      <c r="M283" s="483">
        <v>0</v>
      </c>
      <c r="N283" s="483">
        <v>0</v>
      </c>
      <c r="O283" s="483">
        <v>0</v>
      </c>
      <c r="P283" s="483">
        <v>0</v>
      </c>
      <c r="Q283" s="483">
        <v>0</v>
      </c>
      <c r="R283" s="483">
        <v>0</v>
      </c>
      <c r="S283" s="483">
        <v>0</v>
      </c>
      <c r="T283" s="483">
        <v>0</v>
      </c>
      <c r="U283" s="483">
        <v>0</v>
      </c>
      <c r="V283" s="483">
        <v>0</v>
      </c>
      <c r="W283" s="483">
        <v>0</v>
      </c>
      <c r="X283" s="483">
        <v>0</v>
      </c>
      <c r="Y283" s="483">
        <v>0</v>
      </c>
      <c r="Z283" s="483">
        <v>0</v>
      </c>
      <c r="AA283" s="483">
        <v>0</v>
      </c>
      <c r="AB283" s="483">
        <v>0</v>
      </c>
      <c r="AC283" s="483">
        <v>0</v>
      </c>
      <c r="AD283" s="483">
        <v>0</v>
      </c>
      <c r="AE283" s="483">
        <v>0</v>
      </c>
      <c r="AF283" s="483">
        <v>0</v>
      </c>
      <c r="AG283" s="483">
        <v>1.6359999999999999</v>
      </c>
      <c r="AH283" s="483">
        <v>0.19500000000000001</v>
      </c>
      <c r="AI283" s="483">
        <v>0</v>
      </c>
      <c r="AJ283" s="483">
        <v>1.3819999999999999</v>
      </c>
      <c r="AK283" s="483">
        <v>1.4890000000000001</v>
      </c>
      <c r="AL283" s="483">
        <v>0</v>
      </c>
      <c r="AM283" s="483">
        <v>0.63</v>
      </c>
      <c r="AN283" s="483">
        <v>1.1000000000000001</v>
      </c>
      <c r="AO283" s="483">
        <v>2</v>
      </c>
      <c r="AP283" s="483">
        <v>0</v>
      </c>
      <c r="AQ283" s="483">
        <v>0.3</v>
      </c>
      <c r="AR283" s="483">
        <v>0.5</v>
      </c>
    </row>
    <row r="284" spans="1:44">
      <c r="A284" s="158">
        <v>109</v>
      </c>
      <c r="B284" s="221" t="s">
        <v>540</v>
      </c>
      <c r="C284" s="483">
        <v>13.2</v>
      </c>
      <c r="D284" s="483">
        <v>14</v>
      </c>
      <c r="E284" s="483">
        <v>18.7</v>
      </c>
      <c r="F284" s="483">
        <v>25.6</v>
      </c>
      <c r="G284" s="483">
        <v>30</v>
      </c>
      <c r="H284" s="483">
        <v>38.5</v>
      </c>
      <c r="I284" s="483">
        <v>44.2</v>
      </c>
      <c r="J284" s="483">
        <v>51.2</v>
      </c>
      <c r="K284" s="483">
        <v>61.7</v>
      </c>
      <c r="L284" s="483">
        <v>66.7</v>
      </c>
      <c r="M284" s="483">
        <v>73.400000000000006</v>
      </c>
      <c r="N284" s="483">
        <v>84.9</v>
      </c>
      <c r="O284" s="483">
        <v>96.5</v>
      </c>
      <c r="P284" s="483">
        <v>105.1</v>
      </c>
      <c r="Q284" s="483">
        <v>112.2</v>
      </c>
      <c r="R284" s="483">
        <v>120.8</v>
      </c>
      <c r="S284" s="483">
        <v>126.7</v>
      </c>
      <c r="T284" s="483">
        <v>141.30000000000001</v>
      </c>
      <c r="U284" s="483">
        <v>152.4</v>
      </c>
      <c r="V284" s="483">
        <v>164.3</v>
      </c>
      <c r="W284" s="483">
        <v>177.1</v>
      </c>
      <c r="X284" s="483">
        <v>173.6</v>
      </c>
      <c r="Y284" s="483">
        <v>183.3</v>
      </c>
      <c r="Z284" s="483">
        <v>243</v>
      </c>
      <c r="AA284" s="483">
        <v>290.510379</v>
      </c>
      <c r="AB284" s="483">
        <v>332.40829400000001</v>
      </c>
      <c r="AC284" s="483">
        <v>378.22399999999999</v>
      </c>
      <c r="AD284" s="483">
        <v>424.55500000000001</v>
      </c>
      <c r="AE284" s="483">
        <v>471.69299999999998</v>
      </c>
      <c r="AF284" s="483">
        <v>560.73099999999999</v>
      </c>
      <c r="AG284" s="483">
        <v>699.25699999999995</v>
      </c>
      <c r="AH284" s="483">
        <v>707.06799999999998</v>
      </c>
      <c r="AI284" s="483">
        <v>754.18399999999997</v>
      </c>
      <c r="AJ284" s="483">
        <v>811.81100000000004</v>
      </c>
      <c r="AK284" s="483">
        <v>763.02599999999995</v>
      </c>
      <c r="AL284" s="483">
        <v>863.41700000000003</v>
      </c>
      <c r="AM284" s="483">
        <v>904.50800000000004</v>
      </c>
      <c r="AN284" s="483">
        <v>825.49</v>
      </c>
      <c r="AO284" s="483">
        <v>840.50300000000004</v>
      </c>
      <c r="AP284" s="483">
        <v>853.09100000000001</v>
      </c>
      <c r="AQ284" s="483">
        <v>846.19399999999996</v>
      </c>
      <c r="AR284" s="483">
        <v>868.57500000000005</v>
      </c>
    </row>
    <row r="285" spans="1:44">
      <c r="A285" s="158">
        <v>110</v>
      </c>
      <c r="B285" s="221" t="s">
        <v>4056</v>
      </c>
      <c r="C285" s="483">
        <v>0</v>
      </c>
      <c r="D285" s="483">
        <v>0</v>
      </c>
      <c r="E285" s="483">
        <v>0</v>
      </c>
      <c r="F285" s="483">
        <v>0</v>
      </c>
      <c r="G285" s="483">
        <v>0</v>
      </c>
      <c r="H285" s="483">
        <v>0</v>
      </c>
      <c r="I285" s="483">
        <v>0</v>
      </c>
      <c r="J285" s="483">
        <v>0</v>
      </c>
      <c r="K285" s="483">
        <v>0</v>
      </c>
      <c r="L285" s="483">
        <v>0</v>
      </c>
      <c r="M285" s="483">
        <v>0</v>
      </c>
      <c r="N285" s="483">
        <v>0</v>
      </c>
      <c r="O285" s="483">
        <v>0</v>
      </c>
      <c r="P285" s="483">
        <v>0</v>
      </c>
      <c r="Q285" s="483">
        <v>0</v>
      </c>
      <c r="R285" s="483">
        <v>0</v>
      </c>
      <c r="S285" s="483">
        <v>0</v>
      </c>
      <c r="T285" s="483">
        <v>0</v>
      </c>
      <c r="U285" s="483">
        <v>0</v>
      </c>
      <c r="V285" s="483">
        <v>0</v>
      </c>
      <c r="W285" s="483">
        <v>0</v>
      </c>
      <c r="X285" s="483">
        <v>0</v>
      </c>
      <c r="Y285" s="483">
        <v>0</v>
      </c>
      <c r="Z285" s="483">
        <v>0</v>
      </c>
      <c r="AA285" s="483">
        <v>0</v>
      </c>
      <c r="AB285" s="483">
        <v>0</v>
      </c>
      <c r="AC285" s="483">
        <v>0</v>
      </c>
      <c r="AD285" s="483">
        <v>0</v>
      </c>
      <c r="AE285" s="483">
        <v>0</v>
      </c>
      <c r="AF285" s="483">
        <v>0</v>
      </c>
      <c r="AG285" s="483">
        <v>0</v>
      </c>
      <c r="AH285" s="483">
        <v>0</v>
      </c>
      <c r="AI285" s="483">
        <v>0</v>
      </c>
      <c r="AJ285" s="483">
        <v>0</v>
      </c>
      <c r="AK285" s="483">
        <v>0</v>
      </c>
      <c r="AL285" s="483">
        <v>0</v>
      </c>
      <c r="AM285" s="483">
        <v>0</v>
      </c>
      <c r="AN285" s="483">
        <v>0</v>
      </c>
      <c r="AO285" s="483">
        <v>1.1000000000000001</v>
      </c>
      <c r="AP285" s="483">
        <v>1</v>
      </c>
      <c r="AQ285" s="483">
        <v>1</v>
      </c>
      <c r="AR285" s="483">
        <v>1</v>
      </c>
    </row>
    <row r="286" spans="1:44">
      <c r="A286" s="158">
        <v>111</v>
      </c>
      <c r="B286" s="221" t="s">
        <v>606</v>
      </c>
      <c r="C286" s="483">
        <v>0</v>
      </c>
      <c r="D286" s="483">
        <v>0</v>
      </c>
      <c r="E286" s="483">
        <v>0</v>
      </c>
      <c r="F286" s="483">
        <v>0</v>
      </c>
      <c r="G286" s="483">
        <v>0</v>
      </c>
      <c r="H286" s="483">
        <v>0</v>
      </c>
      <c r="I286" s="483">
        <v>0</v>
      </c>
      <c r="J286" s="483">
        <v>0</v>
      </c>
      <c r="K286" s="483">
        <v>0</v>
      </c>
      <c r="L286" s="483">
        <v>0</v>
      </c>
      <c r="M286" s="483">
        <v>0</v>
      </c>
      <c r="N286" s="483">
        <v>0</v>
      </c>
      <c r="O286" s="483">
        <v>0</v>
      </c>
      <c r="P286" s="483">
        <v>0</v>
      </c>
      <c r="Q286" s="483">
        <v>0</v>
      </c>
      <c r="R286" s="483">
        <v>0</v>
      </c>
      <c r="S286" s="483">
        <v>0</v>
      </c>
      <c r="T286" s="483">
        <v>0</v>
      </c>
      <c r="U286" s="483">
        <v>0</v>
      </c>
      <c r="V286" s="483">
        <v>0</v>
      </c>
      <c r="W286" s="483">
        <v>0</v>
      </c>
      <c r="X286" s="483">
        <v>0</v>
      </c>
      <c r="Y286" s="483">
        <v>0</v>
      </c>
      <c r="Z286" s="483">
        <v>0</v>
      </c>
      <c r="AA286" s="483">
        <v>0</v>
      </c>
      <c r="AB286" s="483">
        <v>0</v>
      </c>
      <c r="AC286" s="483">
        <v>0</v>
      </c>
      <c r="AD286" s="483">
        <v>0</v>
      </c>
      <c r="AE286" s="483">
        <v>0</v>
      </c>
      <c r="AF286" s="483">
        <v>0</v>
      </c>
      <c r="AG286" s="483">
        <v>0</v>
      </c>
      <c r="AH286" s="483">
        <v>0</v>
      </c>
      <c r="AI286" s="483">
        <v>0</v>
      </c>
      <c r="AJ286" s="483">
        <v>0</v>
      </c>
      <c r="AK286" s="483">
        <v>0.16800000000000001</v>
      </c>
      <c r="AL286" s="483">
        <v>0</v>
      </c>
      <c r="AM286" s="483">
        <v>0</v>
      </c>
      <c r="AN286" s="483">
        <v>0.58699999999999997</v>
      </c>
      <c r="AO286" s="483">
        <v>0.371</v>
      </c>
      <c r="AP286" s="483">
        <v>0</v>
      </c>
      <c r="AQ286" s="483">
        <v>0.32100000000000001</v>
      </c>
      <c r="AR286" s="483">
        <v>0.16700000000000001</v>
      </c>
    </row>
    <row r="287" spans="1:44">
      <c r="A287" s="158">
        <v>112</v>
      </c>
      <c r="B287" s="221" t="s">
        <v>365</v>
      </c>
      <c r="C287" s="483">
        <v>0.3</v>
      </c>
      <c r="D287" s="483">
        <v>0.3</v>
      </c>
      <c r="E287" s="483">
        <v>0.3</v>
      </c>
      <c r="F287" s="483">
        <v>1.9</v>
      </c>
      <c r="G287" s="483">
        <v>2</v>
      </c>
      <c r="H287" s="483">
        <v>3</v>
      </c>
      <c r="I287" s="483">
        <v>2</v>
      </c>
      <c r="J287" s="483">
        <v>2</v>
      </c>
      <c r="K287" s="483">
        <v>2</v>
      </c>
      <c r="L287" s="483">
        <v>2</v>
      </c>
      <c r="M287" s="483">
        <v>2</v>
      </c>
      <c r="N287" s="483">
        <v>2</v>
      </c>
      <c r="O287" s="483">
        <v>2.2000000000000002</v>
      </c>
      <c r="P287" s="483">
        <v>2.2000000000000002</v>
      </c>
      <c r="Q287" s="483">
        <v>2.2000000000000002</v>
      </c>
      <c r="R287" s="483">
        <v>2.2000000000000002</v>
      </c>
      <c r="S287" s="483">
        <v>2.2000000000000002</v>
      </c>
      <c r="T287" s="483">
        <v>2.2999999999999998</v>
      </c>
      <c r="U287" s="483">
        <v>2.1</v>
      </c>
      <c r="V287" s="483">
        <v>2.2000000000000002</v>
      </c>
      <c r="W287" s="483">
        <v>1.4</v>
      </c>
      <c r="X287" s="483">
        <v>2.2000000000000002</v>
      </c>
      <c r="Y287" s="483">
        <v>1.8</v>
      </c>
      <c r="Z287" s="483">
        <v>1.8</v>
      </c>
      <c r="AA287" s="483">
        <v>1.8</v>
      </c>
      <c r="AB287" s="483">
        <v>1.9</v>
      </c>
      <c r="AC287" s="483">
        <v>1.9</v>
      </c>
      <c r="AD287" s="483">
        <v>2.2000000000000002</v>
      </c>
      <c r="AE287" s="483">
        <v>2.2000000000000002</v>
      </c>
      <c r="AF287" s="483">
        <v>2.8</v>
      </c>
      <c r="AG287" s="483">
        <v>2.74</v>
      </c>
      <c r="AH287" s="483">
        <v>3.1309999999999998</v>
      </c>
      <c r="AI287" s="483">
        <v>3.214</v>
      </c>
      <c r="AJ287" s="483">
        <v>3.3109999999999999</v>
      </c>
      <c r="AK287" s="483">
        <v>3.387</v>
      </c>
      <c r="AL287" s="483">
        <v>3.0259999999999998</v>
      </c>
      <c r="AM287" s="483">
        <v>3.0760000000000001</v>
      </c>
      <c r="AN287" s="483">
        <v>3.742</v>
      </c>
      <c r="AO287" s="483">
        <v>3.6469999999999998</v>
      </c>
      <c r="AP287" s="483">
        <v>3.72</v>
      </c>
      <c r="AQ287" s="483">
        <v>3.5950000000000002</v>
      </c>
      <c r="AR287" s="483">
        <v>0.104</v>
      </c>
    </row>
    <row r="288" spans="1:44">
      <c r="A288" s="158">
        <v>113</v>
      </c>
      <c r="B288" s="221" t="s">
        <v>6538</v>
      </c>
      <c r="C288" s="483">
        <v>0</v>
      </c>
      <c r="D288" s="483">
        <v>0</v>
      </c>
      <c r="E288" s="483">
        <v>0</v>
      </c>
      <c r="F288" s="483">
        <v>0</v>
      </c>
      <c r="G288" s="483">
        <v>0</v>
      </c>
      <c r="H288" s="483">
        <v>0</v>
      </c>
      <c r="I288" s="483">
        <v>0</v>
      </c>
      <c r="J288" s="483">
        <v>0</v>
      </c>
      <c r="K288" s="483">
        <v>0</v>
      </c>
      <c r="L288" s="483">
        <v>0</v>
      </c>
      <c r="M288" s="483">
        <v>0</v>
      </c>
      <c r="N288" s="483">
        <v>0</v>
      </c>
      <c r="O288" s="483">
        <v>0</v>
      </c>
      <c r="P288" s="483">
        <v>0</v>
      </c>
      <c r="Q288" s="483">
        <v>0</v>
      </c>
      <c r="R288" s="483">
        <v>0</v>
      </c>
      <c r="S288" s="483">
        <v>0</v>
      </c>
      <c r="T288" s="483">
        <v>0</v>
      </c>
      <c r="U288" s="483">
        <v>0</v>
      </c>
      <c r="V288" s="483">
        <v>0</v>
      </c>
      <c r="W288" s="483">
        <v>0</v>
      </c>
      <c r="X288" s="483">
        <v>0</v>
      </c>
      <c r="Y288" s="483">
        <v>0</v>
      </c>
      <c r="Z288" s="483">
        <v>0</v>
      </c>
      <c r="AA288" s="483">
        <v>0</v>
      </c>
      <c r="AB288" s="483">
        <v>0</v>
      </c>
      <c r="AC288" s="483">
        <v>0</v>
      </c>
      <c r="AD288" s="483">
        <v>0</v>
      </c>
      <c r="AE288" s="483">
        <v>0</v>
      </c>
      <c r="AF288" s="483">
        <v>0</v>
      </c>
      <c r="AG288" s="483">
        <v>0</v>
      </c>
      <c r="AH288" s="483">
        <v>0</v>
      </c>
      <c r="AI288" s="483">
        <v>0</v>
      </c>
      <c r="AJ288" s="483">
        <v>0</v>
      </c>
      <c r="AK288" s="483">
        <v>0</v>
      </c>
      <c r="AL288" s="483">
        <v>0</v>
      </c>
      <c r="AM288" s="483">
        <v>0</v>
      </c>
      <c r="AN288" s="483">
        <v>0.25</v>
      </c>
      <c r="AO288" s="483">
        <v>2.9990000000000001</v>
      </c>
      <c r="AP288" s="483">
        <v>1.5609999999999999</v>
      </c>
      <c r="AQ288" s="483">
        <v>0.874</v>
      </c>
      <c r="AR288" s="483">
        <v>0.187</v>
      </c>
    </row>
    <row r="289" spans="1:44">
      <c r="A289" s="158">
        <v>114</v>
      </c>
      <c r="B289" s="221" t="s">
        <v>4076</v>
      </c>
      <c r="C289" s="483">
        <v>0</v>
      </c>
      <c r="D289" s="483">
        <v>0</v>
      </c>
      <c r="E289" s="483">
        <v>0</v>
      </c>
      <c r="F289" s="483">
        <v>0</v>
      </c>
      <c r="G289" s="483">
        <v>0</v>
      </c>
      <c r="H289" s="483">
        <v>0</v>
      </c>
      <c r="I289" s="483">
        <v>0</v>
      </c>
      <c r="J289" s="483">
        <v>0</v>
      </c>
      <c r="K289" s="483">
        <v>0</v>
      </c>
      <c r="L289" s="483">
        <v>0</v>
      </c>
      <c r="M289" s="483">
        <v>0</v>
      </c>
      <c r="N289" s="483">
        <v>0</v>
      </c>
      <c r="O289" s="483">
        <v>0</v>
      </c>
      <c r="P289" s="483">
        <v>0</v>
      </c>
      <c r="Q289" s="483">
        <v>0</v>
      </c>
      <c r="R289" s="483">
        <v>0</v>
      </c>
      <c r="S289" s="483">
        <v>0</v>
      </c>
      <c r="T289" s="483">
        <v>0</v>
      </c>
      <c r="U289" s="483">
        <v>0</v>
      </c>
      <c r="V289" s="483">
        <v>0</v>
      </c>
      <c r="W289" s="483">
        <v>0</v>
      </c>
      <c r="X289" s="483">
        <v>0</v>
      </c>
      <c r="Y289" s="483">
        <v>0</v>
      </c>
      <c r="Z289" s="483">
        <v>0</v>
      </c>
      <c r="AA289" s="483">
        <v>0</v>
      </c>
      <c r="AB289" s="483">
        <v>0</v>
      </c>
      <c r="AC289" s="483">
        <v>0</v>
      </c>
      <c r="AD289" s="483">
        <v>0</v>
      </c>
      <c r="AE289" s="483">
        <v>0</v>
      </c>
      <c r="AF289" s="483">
        <v>0</v>
      </c>
      <c r="AG289" s="483">
        <v>0</v>
      </c>
      <c r="AH289" s="483">
        <v>0</v>
      </c>
      <c r="AI289" s="483">
        <v>0</v>
      </c>
      <c r="AJ289" s="483">
        <v>0</v>
      </c>
      <c r="AK289" s="483">
        <v>0</v>
      </c>
      <c r="AL289" s="483">
        <v>0</v>
      </c>
      <c r="AM289" s="483">
        <v>0</v>
      </c>
      <c r="AN289" s="483">
        <v>0</v>
      </c>
      <c r="AO289" s="483">
        <v>0</v>
      </c>
      <c r="AP289" s="483">
        <v>12</v>
      </c>
      <c r="AQ289" s="483">
        <v>0.1</v>
      </c>
      <c r="AR289" s="483">
        <v>0.1</v>
      </c>
    </row>
    <row r="290" spans="1:44">
      <c r="A290" s="158">
        <v>115</v>
      </c>
      <c r="B290" s="221" t="s">
        <v>338</v>
      </c>
      <c r="C290" s="483">
        <v>0</v>
      </c>
      <c r="D290" s="483">
        <v>0</v>
      </c>
      <c r="E290" s="483">
        <v>0</v>
      </c>
      <c r="F290" s="483">
        <v>0</v>
      </c>
      <c r="G290" s="483">
        <v>0</v>
      </c>
      <c r="H290" s="483">
        <v>0</v>
      </c>
      <c r="I290" s="483">
        <v>0</v>
      </c>
      <c r="J290" s="483">
        <v>0</v>
      </c>
      <c r="K290" s="483">
        <v>0</v>
      </c>
      <c r="L290" s="483">
        <v>0</v>
      </c>
      <c r="M290" s="483">
        <v>0</v>
      </c>
      <c r="N290" s="483">
        <v>0</v>
      </c>
      <c r="O290" s="483">
        <v>0</v>
      </c>
      <c r="P290" s="483">
        <v>0</v>
      </c>
      <c r="Q290" s="483">
        <v>0</v>
      </c>
      <c r="R290" s="483">
        <v>0</v>
      </c>
      <c r="S290" s="483">
        <v>0</v>
      </c>
      <c r="T290" s="483">
        <v>0</v>
      </c>
      <c r="U290" s="483">
        <v>0</v>
      </c>
      <c r="V290" s="483">
        <v>0</v>
      </c>
      <c r="W290" s="483">
        <v>0</v>
      </c>
      <c r="X290" s="483">
        <v>0</v>
      </c>
      <c r="Y290" s="483">
        <v>0</v>
      </c>
      <c r="Z290" s="483">
        <v>0</v>
      </c>
      <c r="AA290" s="483">
        <v>0</v>
      </c>
      <c r="AB290" s="483">
        <v>0</v>
      </c>
      <c r="AC290" s="483">
        <v>0</v>
      </c>
      <c r="AD290" s="483">
        <v>0</v>
      </c>
      <c r="AE290" s="483">
        <v>0.312</v>
      </c>
      <c r="AF290" s="483">
        <v>0</v>
      </c>
      <c r="AG290" s="483">
        <v>0</v>
      </c>
      <c r="AH290" s="483">
        <v>1.29</v>
      </c>
      <c r="AI290" s="483">
        <v>5.4</v>
      </c>
      <c r="AJ290" s="483">
        <v>3.6819999999999999</v>
      </c>
      <c r="AK290" s="483">
        <v>0.15</v>
      </c>
      <c r="AL290" s="483">
        <v>6.7</v>
      </c>
      <c r="AM290" s="483">
        <v>5.45</v>
      </c>
      <c r="AN290" s="483">
        <v>0</v>
      </c>
      <c r="AO290" s="483">
        <v>0</v>
      </c>
      <c r="AP290" s="483">
        <v>3.2</v>
      </c>
      <c r="AQ290" s="483">
        <v>4.5</v>
      </c>
      <c r="AR290" s="483">
        <v>3.8</v>
      </c>
    </row>
    <row r="291" spans="1:44">
      <c r="A291" s="158">
        <v>116</v>
      </c>
      <c r="B291" s="221" t="s">
        <v>487</v>
      </c>
      <c r="C291" s="483">
        <v>0</v>
      </c>
      <c r="D291" s="483">
        <v>0</v>
      </c>
      <c r="E291" s="483">
        <v>0</v>
      </c>
      <c r="F291" s="483">
        <v>0</v>
      </c>
      <c r="G291" s="483">
        <v>0</v>
      </c>
      <c r="H291" s="483">
        <v>0</v>
      </c>
      <c r="I291" s="483">
        <v>0</v>
      </c>
      <c r="J291" s="483">
        <v>0</v>
      </c>
      <c r="K291" s="483">
        <v>0</v>
      </c>
      <c r="L291" s="483">
        <v>0</v>
      </c>
      <c r="M291" s="483">
        <v>0</v>
      </c>
      <c r="N291" s="483">
        <v>0</v>
      </c>
      <c r="O291" s="483">
        <v>0</v>
      </c>
      <c r="P291" s="483">
        <v>0</v>
      </c>
      <c r="Q291" s="483">
        <v>0</v>
      </c>
      <c r="R291" s="483">
        <v>0</v>
      </c>
      <c r="S291" s="483">
        <v>0</v>
      </c>
      <c r="T291" s="483">
        <v>0</v>
      </c>
      <c r="U291" s="483">
        <v>0</v>
      </c>
      <c r="V291" s="483">
        <v>0</v>
      </c>
      <c r="W291" s="483">
        <v>0</v>
      </c>
      <c r="X291" s="483">
        <v>0</v>
      </c>
      <c r="Y291" s="483">
        <v>0</v>
      </c>
      <c r="Z291" s="483">
        <v>0</v>
      </c>
      <c r="AA291" s="483">
        <v>0</v>
      </c>
      <c r="AB291" s="483">
        <v>0</v>
      </c>
      <c r="AC291" s="483">
        <v>0</v>
      </c>
      <c r="AD291" s="483">
        <v>0</v>
      </c>
      <c r="AE291" s="483">
        <v>0</v>
      </c>
      <c r="AF291" s="483">
        <v>0</v>
      </c>
      <c r="AG291" s="483">
        <v>0</v>
      </c>
      <c r="AH291" s="483">
        <v>0</v>
      </c>
      <c r="AI291" s="483">
        <v>0</v>
      </c>
      <c r="AJ291" s="483">
        <v>0</v>
      </c>
      <c r="AK291" s="483">
        <v>0</v>
      </c>
      <c r="AL291" s="483">
        <v>0</v>
      </c>
      <c r="AM291" s="483">
        <v>0</v>
      </c>
      <c r="AN291" s="483">
        <v>1.4690000000000001</v>
      </c>
      <c r="AO291" s="483">
        <v>1.4339999999999999</v>
      </c>
      <c r="AP291" s="483">
        <v>7.5960000000000001</v>
      </c>
      <c r="AQ291" s="483">
        <v>21.218000000000004</v>
      </c>
      <c r="AR291" s="483">
        <v>18.006999999999998</v>
      </c>
    </row>
    <row r="292" spans="1:44">
      <c r="A292" s="158">
        <v>117</v>
      </c>
      <c r="B292" s="221" t="s">
        <v>284</v>
      </c>
      <c r="C292" s="483">
        <v>0</v>
      </c>
      <c r="D292" s="483">
        <v>0</v>
      </c>
      <c r="E292" s="483">
        <v>0</v>
      </c>
      <c r="F292" s="483">
        <v>0</v>
      </c>
      <c r="G292" s="483">
        <v>0</v>
      </c>
      <c r="H292" s="483">
        <v>0</v>
      </c>
      <c r="I292" s="483">
        <v>0</v>
      </c>
      <c r="J292" s="483">
        <v>0</v>
      </c>
      <c r="K292" s="483">
        <v>0</v>
      </c>
      <c r="L292" s="483">
        <v>0</v>
      </c>
      <c r="M292" s="483">
        <v>0</v>
      </c>
      <c r="N292" s="483">
        <v>0</v>
      </c>
      <c r="O292" s="483">
        <v>0</v>
      </c>
      <c r="P292" s="483">
        <v>0</v>
      </c>
      <c r="Q292" s="483">
        <v>0</v>
      </c>
      <c r="R292" s="483">
        <v>0</v>
      </c>
      <c r="S292" s="483">
        <v>0</v>
      </c>
      <c r="T292" s="483">
        <v>0</v>
      </c>
      <c r="U292" s="483">
        <v>0</v>
      </c>
      <c r="V292" s="483">
        <v>0</v>
      </c>
      <c r="W292" s="483">
        <v>0</v>
      </c>
      <c r="X292" s="483">
        <v>0</v>
      </c>
      <c r="Y292" s="483">
        <v>0</v>
      </c>
      <c r="Z292" s="483">
        <v>0</v>
      </c>
      <c r="AA292" s="483">
        <v>0</v>
      </c>
      <c r="AB292" s="483">
        <v>0</v>
      </c>
      <c r="AC292" s="483">
        <v>0</v>
      </c>
      <c r="AD292" s="483">
        <v>0</v>
      </c>
      <c r="AE292" s="483">
        <v>0</v>
      </c>
      <c r="AF292" s="483">
        <v>0</v>
      </c>
      <c r="AG292" s="483">
        <v>0</v>
      </c>
      <c r="AH292" s="483">
        <v>1.4059999999999999</v>
      </c>
      <c r="AI292" s="483">
        <v>1.363</v>
      </c>
      <c r="AJ292" s="483">
        <v>1.4319999999999999</v>
      </c>
      <c r="AK292" s="483">
        <v>1.357</v>
      </c>
      <c r="AL292" s="483">
        <v>1.2310000000000001</v>
      </c>
      <c r="AM292" s="483">
        <v>1.2649999999999999</v>
      </c>
      <c r="AN292" s="483">
        <v>1.2929999999999999</v>
      </c>
      <c r="AO292" s="483">
        <v>1.325</v>
      </c>
      <c r="AP292" s="483">
        <v>1.3540000000000001</v>
      </c>
      <c r="AQ292" s="483">
        <v>1.3819999999999999</v>
      </c>
      <c r="AR292" s="483">
        <v>1.411</v>
      </c>
    </row>
    <row r="293" spans="1:44">
      <c r="A293" s="158">
        <v>118</v>
      </c>
      <c r="B293" s="221" t="s">
        <v>4144</v>
      </c>
      <c r="C293" s="483">
        <v>0</v>
      </c>
      <c r="D293" s="483">
        <v>0</v>
      </c>
      <c r="E293" s="483">
        <v>0</v>
      </c>
      <c r="F293" s="483">
        <v>0</v>
      </c>
      <c r="G293" s="483">
        <v>0</v>
      </c>
      <c r="H293" s="483">
        <v>0</v>
      </c>
      <c r="I293" s="483">
        <v>0</v>
      </c>
      <c r="J293" s="483">
        <v>0</v>
      </c>
      <c r="K293" s="483">
        <v>0</v>
      </c>
      <c r="L293" s="483">
        <v>0</v>
      </c>
      <c r="M293" s="483">
        <v>0</v>
      </c>
      <c r="N293" s="483">
        <v>0</v>
      </c>
      <c r="O293" s="483">
        <v>0</v>
      </c>
      <c r="P293" s="483">
        <v>0</v>
      </c>
      <c r="Q293" s="483">
        <v>0</v>
      </c>
      <c r="R293" s="483">
        <v>0</v>
      </c>
      <c r="S293" s="483">
        <v>0</v>
      </c>
      <c r="T293" s="483">
        <v>0</v>
      </c>
      <c r="U293" s="483">
        <v>0</v>
      </c>
      <c r="V293" s="483">
        <v>0</v>
      </c>
      <c r="W293" s="483">
        <v>0</v>
      </c>
      <c r="X293" s="483">
        <v>0</v>
      </c>
      <c r="Y293" s="483">
        <v>0</v>
      </c>
      <c r="Z293" s="483">
        <v>0</v>
      </c>
      <c r="AA293" s="483">
        <v>0</v>
      </c>
      <c r="AB293" s="483">
        <v>0</v>
      </c>
      <c r="AC293" s="483">
        <v>0</v>
      </c>
      <c r="AD293" s="483">
        <v>0</v>
      </c>
      <c r="AE293" s="483">
        <v>0</v>
      </c>
      <c r="AF293" s="483">
        <v>0</v>
      </c>
      <c r="AG293" s="483">
        <v>0</v>
      </c>
      <c r="AH293" s="483">
        <v>0</v>
      </c>
      <c r="AI293" s="483">
        <v>0</v>
      </c>
      <c r="AJ293" s="483">
        <v>0</v>
      </c>
      <c r="AK293" s="483">
        <v>0</v>
      </c>
      <c r="AL293" s="483">
        <v>0</v>
      </c>
      <c r="AM293" s="483">
        <v>0</v>
      </c>
      <c r="AN293" s="483">
        <v>0</v>
      </c>
      <c r="AO293" s="483">
        <v>1.3</v>
      </c>
      <c r="AP293" s="483">
        <v>1.4</v>
      </c>
      <c r="AQ293" s="483">
        <v>2</v>
      </c>
      <c r="AR293" s="483">
        <v>1.3</v>
      </c>
    </row>
    <row r="294" spans="1:44">
      <c r="A294" s="158">
        <v>119</v>
      </c>
      <c r="B294" s="221" t="s">
        <v>479</v>
      </c>
      <c r="C294" s="483">
        <v>0</v>
      </c>
      <c r="D294" s="483">
        <v>0</v>
      </c>
      <c r="E294" s="483">
        <v>0</v>
      </c>
      <c r="F294" s="483">
        <v>0</v>
      </c>
      <c r="G294" s="483">
        <v>0</v>
      </c>
      <c r="H294" s="483">
        <v>0</v>
      </c>
      <c r="I294" s="483">
        <v>0</v>
      </c>
      <c r="J294" s="483">
        <v>0</v>
      </c>
      <c r="K294" s="483">
        <v>0</v>
      </c>
      <c r="L294" s="483">
        <v>0</v>
      </c>
      <c r="M294" s="483">
        <v>0</v>
      </c>
      <c r="N294" s="483">
        <v>0</v>
      </c>
      <c r="O294" s="483">
        <v>0</v>
      </c>
      <c r="P294" s="483">
        <v>0</v>
      </c>
      <c r="Q294" s="483">
        <v>0</v>
      </c>
      <c r="R294" s="483">
        <v>0</v>
      </c>
      <c r="S294" s="483">
        <v>0</v>
      </c>
      <c r="T294" s="483">
        <v>0</v>
      </c>
      <c r="U294" s="483">
        <v>0</v>
      </c>
      <c r="V294" s="483">
        <v>0</v>
      </c>
      <c r="W294" s="483">
        <v>0</v>
      </c>
      <c r="X294" s="483">
        <v>0</v>
      </c>
      <c r="Y294" s="483">
        <v>0</v>
      </c>
      <c r="Z294" s="483">
        <v>0</v>
      </c>
      <c r="AA294" s="483">
        <v>0</v>
      </c>
      <c r="AB294" s="483">
        <v>0</v>
      </c>
      <c r="AC294" s="483">
        <v>0</v>
      </c>
      <c r="AD294" s="483">
        <v>3</v>
      </c>
      <c r="AE294" s="483">
        <v>5.0839999999999996</v>
      </c>
      <c r="AF294" s="483">
        <v>5.673</v>
      </c>
      <c r="AG294" s="483">
        <v>5.8789999999999996</v>
      </c>
      <c r="AH294" s="483">
        <v>4.43</v>
      </c>
      <c r="AI294" s="483">
        <v>4.4189999999999996</v>
      </c>
      <c r="AJ294" s="483">
        <v>4.4039999999999999</v>
      </c>
      <c r="AK294" s="483">
        <v>4.5</v>
      </c>
      <c r="AL294" s="483">
        <v>6.51</v>
      </c>
      <c r="AM294" s="483">
        <v>5.2</v>
      </c>
      <c r="AN294" s="483">
        <v>4.79</v>
      </c>
      <c r="AO294" s="483">
        <v>5.68</v>
      </c>
      <c r="AP294" s="483">
        <v>4.9969999999999999</v>
      </c>
      <c r="AQ294" s="483">
        <v>5.5069999999999997</v>
      </c>
      <c r="AR294" s="483">
        <v>4.468</v>
      </c>
    </row>
    <row r="295" spans="1:44">
      <c r="A295" s="158">
        <v>120</v>
      </c>
      <c r="B295" s="221" t="s">
        <v>7032</v>
      </c>
      <c r="C295" s="483">
        <v>0</v>
      </c>
      <c r="D295" s="483">
        <v>0</v>
      </c>
      <c r="E295" s="483">
        <v>0</v>
      </c>
      <c r="F295" s="483">
        <v>0</v>
      </c>
      <c r="G295" s="483">
        <v>0</v>
      </c>
      <c r="H295" s="483">
        <v>0</v>
      </c>
      <c r="I295" s="483">
        <v>0</v>
      </c>
      <c r="J295" s="483">
        <v>0</v>
      </c>
      <c r="K295" s="483">
        <v>0</v>
      </c>
      <c r="L295" s="483">
        <v>0</v>
      </c>
      <c r="M295" s="483">
        <v>0</v>
      </c>
      <c r="N295" s="483">
        <v>0</v>
      </c>
      <c r="O295" s="483">
        <v>0</v>
      </c>
      <c r="P295" s="483">
        <v>0</v>
      </c>
      <c r="Q295" s="483">
        <v>0</v>
      </c>
      <c r="R295" s="483">
        <v>0</v>
      </c>
      <c r="S295" s="483">
        <v>0</v>
      </c>
      <c r="T295" s="483">
        <v>0</v>
      </c>
      <c r="U295" s="483">
        <v>0</v>
      </c>
      <c r="V295" s="483">
        <v>0</v>
      </c>
      <c r="W295" s="483">
        <v>0</v>
      </c>
      <c r="X295" s="483">
        <v>0</v>
      </c>
      <c r="Y295" s="483">
        <v>0</v>
      </c>
      <c r="Z295" s="483">
        <v>0</v>
      </c>
      <c r="AA295" s="483">
        <v>0</v>
      </c>
      <c r="AB295" s="483">
        <v>0</v>
      </c>
      <c r="AC295" s="483">
        <v>0</v>
      </c>
      <c r="AD295" s="483">
        <v>0</v>
      </c>
      <c r="AE295" s="483">
        <v>0</v>
      </c>
      <c r="AF295" s="483">
        <v>0</v>
      </c>
      <c r="AG295" s="483">
        <v>0</v>
      </c>
      <c r="AH295" s="483">
        <v>0</v>
      </c>
      <c r="AI295" s="483">
        <v>0</v>
      </c>
      <c r="AJ295" s="483">
        <v>0</v>
      </c>
      <c r="AK295" s="483">
        <v>0</v>
      </c>
      <c r="AL295" s="483">
        <v>0</v>
      </c>
      <c r="AM295" s="483">
        <v>0</v>
      </c>
      <c r="AN295" s="483">
        <v>0</v>
      </c>
      <c r="AO295" s="483">
        <v>0</v>
      </c>
      <c r="AP295" s="483">
        <v>0</v>
      </c>
      <c r="AQ295" s="483">
        <v>0</v>
      </c>
      <c r="AR295" s="483">
        <v>0.2</v>
      </c>
    </row>
    <row r="296" spans="1:44">
      <c r="A296" s="158">
        <v>121</v>
      </c>
      <c r="B296" s="221" t="s">
        <v>420</v>
      </c>
      <c r="C296" s="483">
        <v>0</v>
      </c>
      <c r="D296" s="483">
        <v>0</v>
      </c>
      <c r="E296" s="483">
        <v>0</v>
      </c>
      <c r="F296" s="483">
        <v>0</v>
      </c>
      <c r="G296" s="483">
        <v>0</v>
      </c>
      <c r="H296" s="483">
        <v>0</v>
      </c>
      <c r="I296" s="483">
        <v>0</v>
      </c>
      <c r="J296" s="483">
        <v>0</v>
      </c>
      <c r="K296" s="483">
        <v>0</v>
      </c>
      <c r="L296" s="483">
        <v>0</v>
      </c>
      <c r="M296" s="483">
        <v>0</v>
      </c>
      <c r="N296" s="483">
        <v>0</v>
      </c>
      <c r="O296" s="483">
        <v>0</v>
      </c>
      <c r="P296" s="483">
        <v>0</v>
      </c>
      <c r="Q296" s="483">
        <v>0</v>
      </c>
      <c r="R296" s="483">
        <v>0</v>
      </c>
      <c r="S296" s="483">
        <v>0</v>
      </c>
      <c r="T296" s="483">
        <v>0</v>
      </c>
      <c r="U296" s="483">
        <v>0</v>
      </c>
      <c r="V296" s="483">
        <v>0</v>
      </c>
      <c r="W296" s="483">
        <v>0</v>
      </c>
      <c r="X296" s="483">
        <v>0</v>
      </c>
      <c r="Y296" s="483">
        <v>0</v>
      </c>
      <c r="Z296" s="483">
        <v>0</v>
      </c>
      <c r="AA296" s="483">
        <v>0</v>
      </c>
      <c r="AB296" s="483">
        <v>0</v>
      </c>
      <c r="AC296" s="483">
        <v>0</v>
      </c>
      <c r="AD296" s="483">
        <v>0</v>
      </c>
      <c r="AE296" s="483">
        <v>0</v>
      </c>
      <c r="AF296" s="483">
        <v>0</v>
      </c>
      <c r="AG296" s="483">
        <v>0</v>
      </c>
      <c r="AH296" s="483">
        <v>0</v>
      </c>
      <c r="AI296" s="483">
        <v>0</v>
      </c>
      <c r="AJ296" s="483">
        <v>0</v>
      </c>
      <c r="AK296" s="483">
        <v>0</v>
      </c>
      <c r="AL296" s="483">
        <v>0</v>
      </c>
      <c r="AM296" s="483">
        <v>0</v>
      </c>
      <c r="AN296" s="483">
        <v>0</v>
      </c>
      <c r="AO296" s="483">
        <v>5</v>
      </c>
      <c r="AP296" s="483">
        <v>5</v>
      </c>
      <c r="AQ296" s="483">
        <v>5</v>
      </c>
      <c r="AR296" s="483">
        <v>5</v>
      </c>
    </row>
    <row r="297" spans="1:44">
      <c r="A297" s="158">
        <v>122</v>
      </c>
      <c r="B297" s="221" t="s">
        <v>410</v>
      </c>
      <c r="C297" s="483">
        <v>0</v>
      </c>
      <c r="D297" s="483">
        <v>0</v>
      </c>
      <c r="E297" s="483">
        <v>0</v>
      </c>
      <c r="F297" s="483">
        <v>0</v>
      </c>
      <c r="G297" s="483">
        <v>0</v>
      </c>
      <c r="H297" s="483">
        <v>0</v>
      </c>
      <c r="I297" s="483">
        <v>0</v>
      </c>
      <c r="J297" s="483">
        <v>0</v>
      </c>
      <c r="K297" s="483">
        <v>0</v>
      </c>
      <c r="L297" s="483">
        <v>0</v>
      </c>
      <c r="M297" s="483">
        <v>0</v>
      </c>
      <c r="N297" s="483">
        <v>0</v>
      </c>
      <c r="O297" s="483">
        <v>0</v>
      </c>
      <c r="P297" s="483">
        <v>0</v>
      </c>
      <c r="Q297" s="483">
        <v>0</v>
      </c>
      <c r="R297" s="483">
        <v>0</v>
      </c>
      <c r="S297" s="483">
        <v>0</v>
      </c>
      <c r="T297" s="483">
        <v>0</v>
      </c>
      <c r="U297" s="483">
        <v>0</v>
      </c>
      <c r="V297" s="483">
        <v>0</v>
      </c>
      <c r="W297" s="483">
        <v>0</v>
      </c>
      <c r="X297" s="483">
        <v>0</v>
      </c>
      <c r="Y297" s="483">
        <v>0</v>
      </c>
      <c r="Z297" s="483">
        <v>0</v>
      </c>
      <c r="AA297" s="483">
        <v>0</v>
      </c>
      <c r="AB297" s="483">
        <v>0</v>
      </c>
      <c r="AC297" s="483">
        <v>0</v>
      </c>
      <c r="AD297" s="483">
        <v>0</v>
      </c>
      <c r="AE297" s="483">
        <v>0</v>
      </c>
      <c r="AF297" s="483">
        <v>0</v>
      </c>
      <c r="AG297" s="483">
        <v>0</v>
      </c>
      <c r="AH297" s="483">
        <v>0</v>
      </c>
      <c r="AI297" s="483">
        <v>0</v>
      </c>
      <c r="AJ297" s="483">
        <v>1070</v>
      </c>
      <c r="AK297" s="483">
        <v>1160</v>
      </c>
      <c r="AL297" s="483">
        <v>970</v>
      </c>
      <c r="AM297" s="483">
        <v>830</v>
      </c>
      <c r="AN297" s="483">
        <v>780</v>
      </c>
      <c r="AO297" s="483">
        <v>700</v>
      </c>
      <c r="AP297" s="483">
        <v>650</v>
      </c>
      <c r="AQ297" s="483">
        <v>360</v>
      </c>
      <c r="AR297" s="483">
        <v>280</v>
      </c>
    </row>
    <row r="298" spans="1:44">
      <c r="A298" s="158">
        <v>123</v>
      </c>
      <c r="B298" s="221" t="s">
        <v>409</v>
      </c>
      <c r="C298" s="483">
        <v>0</v>
      </c>
      <c r="D298" s="483">
        <v>0</v>
      </c>
      <c r="E298" s="483">
        <v>0</v>
      </c>
      <c r="F298" s="483">
        <v>0</v>
      </c>
      <c r="G298" s="483">
        <v>0</v>
      </c>
      <c r="H298" s="483">
        <v>0</v>
      </c>
      <c r="I298" s="483">
        <v>0</v>
      </c>
      <c r="J298" s="483">
        <v>0</v>
      </c>
      <c r="K298" s="483">
        <v>0</v>
      </c>
      <c r="L298" s="483">
        <v>0</v>
      </c>
      <c r="M298" s="483">
        <v>0</v>
      </c>
      <c r="N298" s="483">
        <v>0</v>
      </c>
      <c r="O298" s="483">
        <v>0</v>
      </c>
      <c r="P298" s="483">
        <v>0</v>
      </c>
      <c r="Q298" s="483">
        <v>0</v>
      </c>
      <c r="R298" s="483">
        <v>0</v>
      </c>
      <c r="S298" s="483">
        <v>0</v>
      </c>
      <c r="T298" s="483">
        <v>0</v>
      </c>
      <c r="U298" s="483">
        <v>0</v>
      </c>
      <c r="V298" s="483">
        <v>0</v>
      </c>
      <c r="W298" s="483">
        <v>0</v>
      </c>
      <c r="X298" s="483">
        <v>0</v>
      </c>
      <c r="Y298" s="483">
        <v>0</v>
      </c>
      <c r="Z298" s="483">
        <v>0</v>
      </c>
      <c r="AA298" s="483">
        <v>0</v>
      </c>
      <c r="AB298" s="483">
        <v>0</v>
      </c>
      <c r="AC298" s="483">
        <v>0</v>
      </c>
      <c r="AD298" s="483">
        <v>0</v>
      </c>
      <c r="AE298" s="483">
        <v>0</v>
      </c>
      <c r="AF298" s="483">
        <v>0</v>
      </c>
      <c r="AG298" s="483">
        <v>0</v>
      </c>
      <c r="AH298" s="483">
        <v>0</v>
      </c>
      <c r="AI298" s="483">
        <v>0</v>
      </c>
      <c r="AJ298" s="483">
        <v>1517</v>
      </c>
      <c r="AK298" s="483">
        <v>1718</v>
      </c>
      <c r="AL298" s="483">
        <v>1873</v>
      </c>
      <c r="AM298" s="483">
        <v>2024</v>
      </c>
      <c r="AN298" s="483">
        <v>2064</v>
      </c>
      <c r="AO298" s="483">
        <v>1967</v>
      </c>
      <c r="AP298" s="483">
        <v>1929</v>
      </c>
      <c r="AQ298" s="483">
        <v>1699</v>
      </c>
      <c r="AR298" s="483">
        <v>1732</v>
      </c>
    </row>
    <row r="299" spans="1:44">
      <c r="A299" s="158">
        <v>124</v>
      </c>
      <c r="B299" s="221" t="s">
        <v>6437</v>
      </c>
      <c r="C299" s="483">
        <v>0</v>
      </c>
      <c r="D299" s="483">
        <v>0</v>
      </c>
      <c r="E299" s="483">
        <v>0</v>
      </c>
      <c r="F299" s="483">
        <v>0</v>
      </c>
      <c r="G299" s="483">
        <v>0</v>
      </c>
      <c r="H299" s="483">
        <v>0</v>
      </c>
      <c r="I299" s="483">
        <v>0</v>
      </c>
      <c r="J299" s="483">
        <v>0</v>
      </c>
      <c r="K299" s="483">
        <v>0</v>
      </c>
      <c r="L299" s="483">
        <v>0</v>
      </c>
      <c r="M299" s="483">
        <v>0</v>
      </c>
      <c r="N299" s="483">
        <v>0</v>
      </c>
      <c r="O299" s="483">
        <v>0</v>
      </c>
      <c r="P299" s="483">
        <v>0</v>
      </c>
      <c r="Q299" s="483">
        <v>0</v>
      </c>
      <c r="R299" s="483">
        <v>0</v>
      </c>
      <c r="S299" s="483">
        <v>0</v>
      </c>
      <c r="T299" s="483">
        <v>0</v>
      </c>
      <c r="U299" s="483">
        <v>0</v>
      </c>
      <c r="V299" s="483">
        <v>0</v>
      </c>
      <c r="W299" s="483">
        <v>0</v>
      </c>
      <c r="X299" s="483">
        <v>0</v>
      </c>
      <c r="Y299" s="483">
        <v>0</v>
      </c>
      <c r="Z299" s="483">
        <v>0</v>
      </c>
      <c r="AA299" s="483">
        <v>0</v>
      </c>
      <c r="AB299" s="483">
        <v>0</v>
      </c>
      <c r="AC299" s="483">
        <v>0</v>
      </c>
      <c r="AD299" s="483">
        <v>0</v>
      </c>
      <c r="AE299" s="483">
        <v>0</v>
      </c>
      <c r="AF299" s="483">
        <v>0</v>
      </c>
      <c r="AG299" s="483">
        <v>0</v>
      </c>
      <c r="AH299" s="483">
        <v>0</v>
      </c>
      <c r="AI299" s="483">
        <v>0</v>
      </c>
      <c r="AJ299" s="483">
        <v>0</v>
      </c>
      <c r="AK299" s="483">
        <v>0</v>
      </c>
      <c r="AL299" s="483">
        <v>0</v>
      </c>
      <c r="AM299" s="483">
        <v>0</v>
      </c>
      <c r="AN299" s="483">
        <v>0</v>
      </c>
      <c r="AO299" s="483">
        <v>0</v>
      </c>
      <c r="AP299" s="483">
        <v>0.4</v>
      </c>
      <c r="AQ299" s="483">
        <v>0.4</v>
      </c>
      <c r="AR299" s="483">
        <v>0.4</v>
      </c>
    </row>
    <row r="300" spans="1:44">
      <c r="A300" s="158">
        <v>125</v>
      </c>
      <c r="B300" s="221" t="s">
        <v>3915</v>
      </c>
      <c r="C300" s="483">
        <v>0</v>
      </c>
      <c r="D300" s="483">
        <v>0</v>
      </c>
      <c r="E300" s="483">
        <v>0</v>
      </c>
      <c r="F300" s="483">
        <v>0</v>
      </c>
      <c r="G300" s="483">
        <v>0</v>
      </c>
      <c r="H300" s="483">
        <v>0</v>
      </c>
      <c r="I300" s="483">
        <v>0</v>
      </c>
      <c r="J300" s="483">
        <v>0</v>
      </c>
      <c r="K300" s="483">
        <v>0</v>
      </c>
      <c r="L300" s="483">
        <v>0</v>
      </c>
      <c r="M300" s="483">
        <v>0</v>
      </c>
      <c r="N300" s="483">
        <v>0</v>
      </c>
      <c r="O300" s="483">
        <v>0</v>
      </c>
      <c r="P300" s="483">
        <v>0</v>
      </c>
      <c r="Q300" s="483">
        <v>0</v>
      </c>
      <c r="R300" s="483">
        <v>0</v>
      </c>
      <c r="S300" s="483">
        <v>0</v>
      </c>
      <c r="T300" s="483">
        <v>0</v>
      </c>
      <c r="U300" s="483">
        <v>0</v>
      </c>
      <c r="V300" s="483">
        <v>0</v>
      </c>
      <c r="W300" s="483">
        <v>0</v>
      </c>
      <c r="X300" s="483">
        <v>0</v>
      </c>
      <c r="Y300" s="483">
        <v>0</v>
      </c>
      <c r="Z300" s="483">
        <v>0</v>
      </c>
      <c r="AA300" s="483">
        <v>0</v>
      </c>
      <c r="AB300" s="483">
        <v>0</v>
      </c>
      <c r="AC300" s="483">
        <v>0</v>
      </c>
      <c r="AD300" s="483">
        <v>0</v>
      </c>
      <c r="AE300" s="483">
        <v>0</v>
      </c>
      <c r="AF300" s="483">
        <v>0</v>
      </c>
      <c r="AG300" s="483">
        <v>1.6890000000000001</v>
      </c>
      <c r="AH300" s="483">
        <v>1.86</v>
      </c>
      <c r="AI300" s="483">
        <v>1.798</v>
      </c>
      <c r="AJ300" s="483">
        <v>1.794</v>
      </c>
      <c r="AK300" s="483">
        <v>1.98</v>
      </c>
      <c r="AL300" s="483">
        <v>1.917</v>
      </c>
      <c r="AM300" s="483">
        <v>1.9890000000000001</v>
      </c>
      <c r="AN300" s="483">
        <v>1.784</v>
      </c>
      <c r="AO300" s="483">
        <v>1.784</v>
      </c>
      <c r="AP300" s="483">
        <v>1.784</v>
      </c>
      <c r="AQ300" s="483">
        <v>1.784</v>
      </c>
      <c r="AR300" s="483">
        <v>1.784</v>
      </c>
    </row>
    <row r="301" spans="1:44">
      <c r="A301" s="158">
        <v>126</v>
      </c>
      <c r="B301" s="221" t="s">
        <v>697</v>
      </c>
      <c r="C301" s="483">
        <v>0</v>
      </c>
      <c r="D301" s="483">
        <v>0</v>
      </c>
      <c r="E301" s="483">
        <v>0</v>
      </c>
      <c r="F301" s="483">
        <v>0</v>
      </c>
      <c r="G301" s="483">
        <v>0</v>
      </c>
      <c r="H301" s="483">
        <v>0</v>
      </c>
      <c r="I301" s="483">
        <v>0</v>
      </c>
      <c r="J301" s="483">
        <v>0</v>
      </c>
      <c r="K301" s="483">
        <v>0</v>
      </c>
      <c r="L301" s="483">
        <v>0</v>
      </c>
      <c r="M301" s="483">
        <v>0</v>
      </c>
      <c r="N301" s="483">
        <v>0</v>
      </c>
      <c r="O301" s="483">
        <v>0</v>
      </c>
      <c r="P301" s="483">
        <v>0</v>
      </c>
      <c r="Q301" s="483">
        <v>0</v>
      </c>
      <c r="R301" s="483">
        <v>0</v>
      </c>
      <c r="S301" s="483">
        <v>0</v>
      </c>
      <c r="T301" s="483">
        <v>0</v>
      </c>
      <c r="U301" s="483">
        <v>0</v>
      </c>
      <c r="V301" s="483">
        <v>0</v>
      </c>
      <c r="W301" s="483">
        <v>0</v>
      </c>
      <c r="X301" s="483">
        <v>0</v>
      </c>
      <c r="Y301" s="483">
        <v>0</v>
      </c>
      <c r="Z301" s="483">
        <v>0</v>
      </c>
      <c r="AA301" s="483">
        <v>0</v>
      </c>
      <c r="AB301" s="483">
        <v>0</v>
      </c>
      <c r="AC301" s="483">
        <v>0</v>
      </c>
      <c r="AD301" s="483">
        <v>0</v>
      </c>
      <c r="AE301" s="483">
        <v>0</v>
      </c>
      <c r="AF301" s="483">
        <v>0</v>
      </c>
      <c r="AG301" s="483">
        <v>0</v>
      </c>
      <c r="AH301" s="483">
        <v>0</v>
      </c>
      <c r="AI301" s="483">
        <v>0</v>
      </c>
      <c r="AJ301" s="483">
        <v>0</v>
      </c>
      <c r="AK301" s="483">
        <v>0</v>
      </c>
      <c r="AL301" s="483">
        <v>0</v>
      </c>
      <c r="AM301" s="483">
        <v>0</v>
      </c>
      <c r="AN301" s="483">
        <v>0</v>
      </c>
      <c r="AO301" s="483">
        <v>402.21499999999997</v>
      </c>
      <c r="AP301" s="483">
        <v>923.70899999999995</v>
      </c>
      <c r="AQ301" s="483">
        <v>894.01599999999996</v>
      </c>
      <c r="AR301" s="483">
        <v>902.06200000000001</v>
      </c>
    </row>
    <row r="302" spans="1:44">
      <c r="A302" s="158">
        <v>127</v>
      </c>
      <c r="B302" s="221" t="s">
        <v>695</v>
      </c>
      <c r="C302" s="483">
        <v>0</v>
      </c>
      <c r="D302" s="483">
        <v>0</v>
      </c>
      <c r="E302" s="483">
        <v>0</v>
      </c>
      <c r="F302" s="483">
        <v>0</v>
      </c>
      <c r="G302" s="483">
        <v>0</v>
      </c>
      <c r="H302" s="483">
        <v>0</v>
      </c>
      <c r="I302" s="483">
        <v>0</v>
      </c>
      <c r="J302" s="483">
        <v>0</v>
      </c>
      <c r="K302" s="483">
        <v>0</v>
      </c>
      <c r="L302" s="483">
        <v>0</v>
      </c>
      <c r="M302" s="483">
        <v>0</v>
      </c>
      <c r="N302" s="483">
        <v>0</v>
      </c>
      <c r="O302" s="483">
        <v>0</v>
      </c>
      <c r="P302" s="483">
        <v>0</v>
      </c>
      <c r="Q302" s="483">
        <v>0</v>
      </c>
      <c r="R302" s="483">
        <v>0</v>
      </c>
      <c r="S302" s="483">
        <v>0</v>
      </c>
      <c r="T302" s="483">
        <v>0</v>
      </c>
      <c r="U302" s="483">
        <v>0</v>
      </c>
      <c r="V302" s="483">
        <v>0</v>
      </c>
      <c r="W302" s="483">
        <v>0</v>
      </c>
      <c r="X302" s="483">
        <v>0</v>
      </c>
      <c r="Y302" s="483">
        <v>0</v>
      </c>
      <c r="Z302" s="483">
        <v>0</v>
      </c>
      <c r="AA302" s="483">
        <v>0</v>
      </c>
      <c r="AB302" s="483">
        <v>0</v>
      </c>
      <c r="AC302" s="483">
        <v>0</v>
      </c>
      <c r="AD302" s="483">
        <v>0</v>
      </c>
      <c r="AE302" s="483">
        <v>0</v>
      </c>
      <c r="AF302" s="483">
        <v>0</v>
      </c>
      <c r="AG302" s="483">
        <v>0</v>
      </c>
      <c r="AH302" s="483">
        <v>0</v>
      </c>
      <c r="AI302" s="483">
        <v>0</v>
      </c>
      <c r="AJ302" s="483">
        <v>0</v>
      </c>
      <c r="AK302" s="483">
        <v>0</v>
      </c>
      <c r="AL302" s="483">
        <v>0</v>
      </c>
      <c r="AM302" s="483">
        <v>0</v>
      </c>
      <c r="AN302" s="483">
        <v>0</v>
      </c>
      <c r="AO302" s="483">
        <v>505.95299999999997</v>
      </c>
      <c r="AP302" s="483">
        <v>1019.495</v>
      </c>
      <c r="AQ302" s="483">
        <v>1027.0840000000001</v>
      </c>
      <c r="AR302" s="483">
        <v>1036.328</v>
      </c>
    </row>
    <row r="303" spans="1:44">
      <c r="A303" s="158">
        <v>128</v>
      </c>
      <c r="B303" s="221" t="s">
        <v>6480</v>
      </c>
      <c r="C303" s="483">
        <v>0</v>
      </c>
      <c r="D303" s="483">
        <v>0</v>
      </c>
      <c r="E303" s="483">
        <v>0</v>
      </c>
      <c r="F303" s="483">
        <v>0</v>
      </c>
      <c r="G303" s="483">
        <v>0</v>
      </c>
      <c r="H303" s="483">
        <v>0</v>
      </c>
      <c r="I303" s="483">
        <v>0</v>
      </c>
      <c r="J303" s="483">
        <v>0</v>
      </c>
      <c r="K303" s="483">
        <v>0</v>
      </c>
      <c r="L303" s="483">
        <v>0</v>
      </c>
      <c r="M303" s="483">
        <v>0</v>
      </c>
      <c r="N303" s="483">
        <v>0</v>
      </c>
      <c r="O303" s="483">
        <v>0</v>
      </c>
      <c r="P303" s="483">
        <v>0</v>
      </c>
      <c r="Q303" s="483">
        <v>0</v>
      </c>
      <c r="R303" s="483">
        <v>0</v>
      </c>
      <c r="S303" s="483">
        <v>0</v>
      </c>
      <c r="T303" s="483">
        <v>0</v>
      </c>
      <c r="U303" s="483">
        <v>0</v>
      </c>
      <c r="V303" s="483">
        <v>0</v>
      </c>
      <c r="W303" s="483">
        <v>0</v>
      </c>
      <c r="X303" s="483">
        <v>0</v>
      </c>
      <c r="Y303" s="483">
        <v>0</v>
      </c>
      <c r="Z303" s="483">
        <v>0</v>
      </c>
      <c r="AA303" s="483">
        <v>0</v>
      </c>
      <c r="AB303" s="483">
        <v>0</v>
      </c>
      <c r="AC303" s="483">
        <v>0</v>
      </c>
      <c r="AD303" s="483">
        <v>0</v>
      </c>
      <c r="AE303" s="483">
        <v>0</v>
      </c>
      <c r="AF303" s="483">
        <v>0</v>
      </c>
      <c r="AG303" s="483">
        <v>0</v>
      </c>
      <c r="AH303" s="483">
        <v>0</v>
      </c>
      <c r="AI303" s="483">
        <v>0</v>
      </c>
      <c r="AJ303" s="483">
        <v>0</v>
      </c>
      <c r="AK303" s="483">
        <v>0</v>
      </c>
      <c r="AL303" s="483">
        <v>0</v>
      </c>
      <c r="AM303" s="483">
        <v>0</v>
      </c>
      <c r="AN303" s="483">
        <v>0</v>
      </c>
      <c r="AO303" s="483">
        <v>0.16500000000000001</v>
      </c>
      <c r="AP303" s="483">
        <v>0.03</v>
      </c>
      <c r="AQ303" s="483">
        <v>0.13700000000000001</v>
      </c>
      <c r="AR303" s="483">
        <v>0.20300000000000001</v>
      </c>
    </row>
    <row r="304" spans="1:44">
      <c r="A304" s="158">
        <v>129</v>
      </c>
      <c r="B304" s="221" t="s">
        <v>465</v>
      </c>
      <c r="C304" s="483">
        <v>0</v>
      </c>
      <c r="D304" s="483">
        <v>0</v>
      </c>
      <c r="E304" s="483">
        <v>0</v>
      </c>
      <c r="F304" s="483">
        <v>0</v>
      </c>
      <c r="G304" s="483">
        <v>0</v>
      </c>
      <c r="H304" s="483">
        <v>0</v>
      </c>
      <c r="I304" s="483">
        <v>0</v>
      </c>
      <c r="J304" s="483">
        <v>0</v>
      </c>
      <c r="K304" s="483">
        <v>0</v>
      </c>
      <c r="L304" s="483">
        <v>0</v>
      </c>
      <c r="M304" s="483">
        <v>0</v>
      </c>
      <c r="N304" s="483">
        <v>0</v>
      </c>
      <c r="O304" s="483">
        <v>0</v>
      </c>
      <c r="P304" s="483">
        <v>0</v>
      </c>
      <c r="Q304" s="483">
        <v>0</v>
      </c>
      <c r="R304" s="483">
        <v>0</v>
      </c>
      <c r="S304" s="483">
        <v>0</v>
      </c>
      <c r="T304" s="483">
        <v>0</v>
      </c>
      <c r="U304" s="483">
        <v>0</v>
      </c>
      <c r="V304" s="483">
        <v>0</v>
      </c>
      <c r="W304" s="483">
        <v>0</v>
      </c>
      <c r="X304" s="483">
        <v>0</v>
      </c>
      <c r="Y304" s="483">
        <v>0</v>
      </c>
      <c r="Z304" s="483">
        <v>0</v>
      </c>
      <c r="AA304" s="483">
        <v>0</v>
      </c>
      <c r="AB304" s="483">
        <v>0</v>
      </c>
      <c r="AC304" s="483">
        <v>0</v>
      </c>
      <c r="AD304" s="483">
        <v>0</v>
      </c>
      <c r="AE304" s="483">
        <v>0</v>
      </c>
      <c r="AF304" s="483">
        <v>0</v>
      </c>
      <c r="AG304" s="483">
        <v>0</v>
      </c>
      <c r="AH304" s="483">
        <v>0</v>
      </c>
      <c r="AI304" s="483">
        <v>0</v>
      </c>
      <c r="AJ304" s="483">
        <v>0</v>
      </c>
      <c r="AK304" s="483">
        <v>0.158</v>
      </c>
      <c r="AL304" s="483">
        <v>0.23200000000000001</v>
      </c>
      <c r="AM304" s="483">
        <v>0.17599999999999999</v>
      </c>
      <c r="AN304" s="483">
        <v>0</v>
      </c>
      <c r="AO304" s="483">
        <v>1.7999999999999999E-2</v>
      </c>
      <c r="AP304" s="483">
        <v>0.1</v>
      </c>
      <c r="AQ304" s="483">
        <v>0.2</v>
      </c>
      <c r="AR304" s="483">
        <v>0.49</v>
      </c>
    </row>
    <row r="305" spans="1:44">
      <c r="A305" s="158">
        <v>130</v>
      </c>
      <c r="B305" s="221" t="s">
        <v>6492</v>
      </c>
      <c r="C305" s="483">
        <v>0</v>
      </c>
      <c r="D305" s="483">
        <v>0</v>
      </c>
      <c r="E305" s="483">
        <v>0</v>
      </c>
      <c r="F305" s="483">
        <v>0</v>
      </c>
      <c r="G305" s="483">
        <v>0</v>
      </c>
      <c r="H305" s="483">
        <v>0</v>
      </c>
      <c r="I305" s="483">
        <v>0</v>
      </c>
      <c r="J305" s="483">
        <v>0</v>
      </c>
      <c r="K305" s="483">
        <v>0</v>
      </c>
      <c r="L305" s="483">
        <v>0</v>
      </c>
      <c r="M305" s="483">
        <v>0</v>
      </c>
      <c r="N305" s="483">
        <v>0</v>
      </c>
      <c r="O305" s="483">
        <v>0</v>
      </c>
      <c r="P305" s="483">
        <v>0</v>
      </c>
      <c r="Q305" s="483">
        <v>0</v>
      </c>
      <c r="R305" s="483">
        <v>0</v>
      </c>
      <c r="S305" s="483">
        <v>0</v>
      </c>
      <c r="T305" s="483">
        <v>0</v>
      </c>
      <c r="U305" s="483">
        <v>0</v>
      </c>
      <c r="V305" s="483">
        <v>0</v>
      </c>
      <c r="W305" s="483">
        <v>0</v>
      </c>
      <c r="X305" s="483">
        <v>0</v>
      </c>
      <c r="Y305" s="483">
        <v>0</v>
      </c>
      <c r="Z305" s="483">
        <v>0</v>
      </c>
      <c r="AA305" s="483">
        <v>0</v>
      </c>
      <c r="AB305" s="483">
        <v>0</v>
      </c>
      <c r="AC305" s="483">
        <v>0</v>
      </c>
      <c r="AD305" s="483">
        <v>0</v>
      </c>
      <c r="AE305" s="483">
        <v>0</v>
      </c>
      <c r="AF305" s="483">
        <v>0</v>
      </c>
      <c r="AG305" s="483">
        <v>0</v>
      </c>
      <c r="AH305" s="483">
        <v>0</v>
      </c>
      <c r="AI305" s="483">
        <v>0</v>
      </c>
      <c r="AJ305" s="483">
        <v>0</v>
      </c>
      <c r="AK305" s="483">
        <v>0</v>
      </c>
      <c r="AL305" s="483">
        <v>0</v>
      </c>
      <c r="AM305" s="483">
        <v>0</v>
      </c>
      <c r="AN305" s="483">
        <v>0</v>
      </c>
      <c r="AO305" s="483">
        <v>0.125</v>
      </c>
      <c r="AP305" s="483">
        <v>0.3</v>
      </c>
      <c r="AQ305" s="483">
        <v>0.1</v>
      </c>
      <c r="AR305" s="483">
        <v>7.4999999999999997E-2</v>
      </c>
    </row>
    <row r="306" spans="1:44">
      <c r="A306" s="158">
        <v>131</v>
      </c>
      <c r="B306" s="221" t="s">
        <v>7079</v>
      </c>
      <c r="C306" s="483">
        <v>0</v>
      </c>
      <c r="D306" s="483">
        <v>0</v>
      </c>
      <c r="E306" s="483">
        <v>0</v>
      </c>
      <c r="F306" s="483">
        <v>0</v>
      </c>
      <c r="G306" s="483">
        <v>0</v>
      </c>
      <c r="H306" s="483">
        <v>0</v>
      </c>
      <c r="I306" s="483">
        <v>0</v>
      </c>
      <c r="J306" s="483">
        <v>0</v>
      </c>
      <c r="K306" s="483">
        <v>0</v>
      </c>
      <c r="L306" s="483">
        <v>0</v>
      </c>
      <c r="M306" s="483">
        <v>0</v>
      </c>
      <c r="N306" s="483">
        <v>0</v>
      </c>
      <c r="O306" s="483">
        <v>0</v>
      </c>
      <c r="P306" s="483">
        <v>0</v>
      </c>
      <c r="Q306" s="483">
        <v>0</v>
      </c>
      <c r="R306" s="483">
        <v>0</v>
      </c>
      <c r="S306" s="483">
        <v>0</v>
      </c>
      <c r="T306" s="483">
        <v>0</v>
      </c>
      <c r="U306" s="483">
        <v>0</v>
      </c>
      <c r="V306" s="483">
        <v>0</v>
      </c>
      <c r="W306" s="483">
        <v>0</v>
      </c>
      <c r="X306" s="483">
        <v>0</v>
      </c>
      <c r="Y306" s="483">
        <v>0</v>
      </c>
      <c r="Z306" s="483">
        <v>0</v>
      </c>
      <c r="AA306" s="483">
        <v>0</v>
      </c>
      <c r="AB306" s="483">
        <v>0</v>
      </c>
      <c r="AC306" s="483">
        <v>0</v>
      </c>
      <c r="AD306" s="483">
        <v>0</v>
      </c>
      <c r="AE306" s="483">
        <v>0</v>
      </c>
      <c r="AF306" s="483">
        <v>0</v>
      </c>
      <c r="AG306" s="483">
        <v>0</v>
      </c>
      <c r="AH306" s="483">
        <v>0</v>
      </c>
      <c r="AI306" s="483">
        <v>0</v>
      </c>
      <c r="AJ306" s="483">
        <v>0</v>
      </c>
      <c r="AK306" s="483">
        <v>0</v>
      </c>
      <c r="AL306" s="483">
        <v>0</v>
      </c>
      <c r="AM306" s="483">
        <v>0</v>
      </c>
      <c r="AN306" s="483">
        <v>0</v>
      </c>
      <c r="AO306" s="483">
        <v>0</v>
      </c>
      <c r="AP306" s="483">
        <v>0</v>
      </c>
      <c r="AQ306" s="483">
        <v>0.3</v>
      </c>
      <c r="AR306" s="483">
        <v>2.5</v>
      </c>
    </row>
    <row r="307" spans="1:44">
      <c r="A307" s="158">
        <v>132</v>
      </c>
      <c r="B307" s="221" t="s">
        <v>7158</v>
      </c>
      <c r="C307" s="483">
        <v>0</v>
      </c>
      <c r="D307" s="483">
        <v>0</v>
      </c>
      <c r="E307" s="483">
        <v>0</v>
      </c>
      <c r="F307" s="483">
        <v>0</v>
      </c>
      <c r="G307" s="483">
        <v>0</v>
      </c>
      <c r="H307" s="483">
        <v>0</v>
      </c>
      <c r="I307" s="483">
        <v>0</v>
      </c>
      <c r="J307" s="483">
        <v>0</v>
      </c>
      <c r="K307" s="483">
        <v>0</v>
      </c>
      <c r="L307" s="483">
        <v>0</v>
      </c>
      <c r="M307" s="483">
        <v>0</v>
      </c>
      <c r="N307" s="483">
        <v>0</v>
      </c>
      <c r="O307" s="483">
        <v>0</v>
      </c>
      <c r="P307" s="483">
        <v>0</v>
      </c>
      <c r="Q307" s="483">
        <v>0</v>
      </c>
      <c r="R307" s="483">
        <v>0</v>
      </c>
      <c r="S307" s="483">
        <v>0</v>
      </c>
      <c r="T307" s="483">
        <v>0</v>
      </c>
      <c r="U307" s="483">
        <v>0</v>
      </c>
      <c r="V307" s="483">
        <v>0</v>
      </c>
      <c r="W307" s="483">
        <v>0</v>
      </c>
      <c r="X307" s="483">
        <v>0</v>
      </c>
      <c r="Y307" s="483">
        <v>0</v>
      </c>
      <c r="Z307" s="483">
        <v>0</v>
      </c>
      <c r="AA307" s="483">
        <v>0</v>
      </c>
      <c r="AB307" s="483">
        <v>0</v>
      </c>
      <c r="AC307" s="483">
        <v>0</v>
      </c>
      <c r="AD307" s="483">
        <v>0</v>
      </c>
      <c r="AE307" s="483">
        <v>0</v>
      </c>
      <c r="AF307" s="483">
        <v>0</v>
      </c>
      <c r="AG307" s="483">
        <v>0</v>
      </c>
      <c r="AH307" s="483">
        <v>0</v>
      </c>
      <c r="AI307" s="483">
        <v>0</v>
      </c>
      <c r="AJ307" s="483">
        <v>0</v>
      </c>
      <c r="AK307" s="483">
        <v>0</v>
      </c>
      <c r="AL307" s="483">
        <v>0</v>
      </c>
      <c r="AM307" s="483">
        <v>0</v>
      </c>
      <c r="AN307" s="483">
        <v>0</v>
      </c>
      <c r="AO307" s="483">
        <v>0</v>
      </c>
      <c r="AP307" s="483">
        <v>0</v>
      </c>
      <c r="AQ307" s="483">
        <v>0.32</v>
      </c>
      <c r="AR307" s="483">
        <v>0.08</v>
      </c>
    </row>
    <row r="308" spans="1:44">
      <c r="A308" s="158">
        <v>133</v>
      </c>
      <c r="B308" s="221" t="s">
        <v>389</v>
      </c>
      <c r="C308" s="483">
        <v>0</v>
      </c>
      <c r="D308" s="483">
        <v>0</v>
      </c>
      <c r="E308" s="483">
        <v>0</v>
      </c>
      <c r="F308" s="483">
        <v>0</v>
      </c>
      <c r="G308" s="483">
        <v>0</v>
      </c>
      <c r="H308" s="483">
        <v>0</v>
      </c>
      <c r="I308" s="483">
        <v>0</v>
      </c>
      <c r="J308" s="483">
        <v>0</v>
      </c>
      <c r="K308" s="483">
        <v>0</v>
      </c>
      <c r="L308" s="483">
        <v>0</v>
      </c>
      <c r="M308" s="483">
        <v>0</v>
      </c>
      <c r="N308" s="483">
        <v>0</v>
      </c>
      <c r="O308" s="483">
        <v>0</v>
      </c>
      <c r="P308" s="483">
        <v>0</v>
      </c>
      <c r="Q308" s="483">
        <v>0</v>
      </c>
      <c r="R308" s="483">
        <v>0</v>
      </c>
      <c r="S308" s="483">
        <v>0</v>
      </c>
      <c r="T308" s="483">
        <v>0</v>
      </c>
      <c r="U308" s="483">
        <v>0</v>
      </c>
      <c r="V308" s="483">
        <v>0</v>
      </c>
      <c r="W308" s="483">
        <v>0</v>
      </c>
      <c r="X308" s="483">
        <v>0</v>
      </c>
      <c r="Y308" s="483">
        <v>0</v>
      </c>
      <c r="Z308" s="483">
        <v>0</v>
      </c>
      <c r="AA308" s="483">
        <v>0</v>
      </c>
      <c r="AB308" s="483">
        <v>0</v>
      </c>
      <c r="AC308" s="483">
        <v>0</v>
      </c>
      <c r="AD308" s="483">
        <v>0</v>
      </c>
      <c r="AE308" s="483">
        <v>0</v>
      </c>
      <c r="AF308" s="483">
        <v>0</v>
      </c>
      <c r="AG308" s="483">
        <v>0</v>
      </c>
      <c r="AH308" s="483">
        <v>0</v>
      </c>
      <c r="AI308" s="483">
        <v>0</v>
      </c>
      <c r="AJ308" s="483">
        <v>1.613</v>
      </c>
      <c r="AK308" s="483">
        <v>1.5549999999999999</v>
      </c>
      <c r="AL308" s="483">
        <v>8.3640000000000008</v>
      </c>
      <c r="AM308" s="483">
        <v>9.5039999999999996</v>
      </c>
      <c r="AN308" s="483">
        <v>8.4380000000000006</v>
      </c>
      <c r="AO308" s="483">
        <v>7</v>
      </c>
      <c r="AP308" s="483">
        <v>4.0990000000000002</v>
      </c>
      <c r="AQ308" s="483">
        <v>19.48</v>
      </c>
      <c r="AR308" s="483">
        <v>42.8</v>
      </c>
    </row>
    <row r="309" spans="1:44">
      <c r="A309" s="158">
        <v>134</v>
      </c>
      <c r="B309" s="221" t="s">
        <v>1317</v>
      </c>
      <c r="C309" s="483">
        <v>0</v>
      </c>
      <c r="D309" s="483">
        <v>0</v>
      </c>
      <c r="E309" s="483">
        <v>0</v>
      </c>
      <c r="F309" s="483">
        <v>0</v>
      </c>
      <c r="G309" s="483">
        <v>0</v>
      </c>
      <c r="H309" s="483">
        <v>0</v>
      </c>
      <c r="I309" s="483">
        <v>0</v>
      </c>
      <c r="J309" s="483">
        <v>0</v>
      </c>
      <c r="K309" s="483">
        <v>0</v>
      </c>
      <c r="L309" s="483">
        <v>0</v>
      </c>
      <c r="M309" s="483">
        <v>0</v>
      </c>
      <c r="N309" s="483">
        <v>0</v>
      </c>
      <c r="O309" s="483">
        <v>0</v>
      </c>
      <c r="P309" s="483">
        <v>0</v>
      </c>
      <c r="Q309" s="483">
        <v>0</v>
      </c>
      <c r="R309" s="483">
        <v>0</v>
      </c>
      <c r="S309" s="483">
        <v>0</v>
      </c>
      <c r="T309" s="483">
        <v>0</v>
      </c>
      <c r="U309" s="483">
        <v>0</v>
      </c>
      <c r="V309" s="483">
        <v>0</v>
      </c>
      <c r="W309" s="483">
        <v>0</v>
      </c>
      <c r="X309" s="483">
        <v>0</v>
      </c>
      <c r="Y309" s="483">
        <v>0</v>
      </c>
      <c r="Z309" s="483">
        <v>0</v>
      </c>
      <c r="AA309" s="483">
        <v>0</v>
      </c>
      <c r="AB309" s="483">
        <v>0</v>
      </c>
      <c r="AC309" s="483">
        <v>0</v>
      </c>
      <c r="AD309" s="483">
        <v>0</v>
      </c>
      <c r="AE309" s="483">
        <v>0</v>
      </c>
      <c r="AF309" s="483">
        <v>0</v>
      </c>
      <c r="AG309" s="483">
        <v>0</v>
      </c>
      <c r="AH309" s="483">
        <v>0</v>
      </c>
      <c r="AI309" s="483">
        <v>0</v>
      </c>
      <c r="AJ309" s="483">
        <v>0</v>
      </c>
      <c r="AK309" s="483">
        <v>0</v>
      </c>
      <c r="AL309" s="483">
        <v>0</v>
      </c>
      <c r="AM309" s="483">
        <v>0</v>
      </c>
      <c r="AN309" s="483">
        <v>0</v>
      </c>
      <c r="AO309" s="483">
        <v>7.6040000000000001</v>
      </c>
      <c r="AP309" s="483">
        <v>6.7380000000000004</v>
      </c>
      <c r="AQ309" s="483">
        <v>6.29</v>
      </c>
      <c r="AR309" s="483">
        <v>6.29</v>
      </c>
    </row>
    <row r="310" spans="1:44">
      <c r="A310" s="158">
        <v>135</v>
      </c>
      <c r="B310" s="221" t="s">
        <v>4141</v>
      </c>
      <c r="C310" s="483">
        <v>0</v>
      </c>
      <c r="D310" s="483">
        <v>0</v>
      </c>
      <c r="E310" s="483">
        <v>0</v>
      </c>
      <c r="F310" s="483">
        <v>0</v>
      </c>
      <c r="G310" s="483">
        <v>0</v>
      </c>
      <c r="H310" s="483">
        <v>0</v>
      </c>
      <c r="I310" s="483">
        <v>0</v>
      </c>
      <c r="J310" s="483">
        <v>0</v>
      </c>
      <c r="K310" s="483">
        <v>0</v>
      </c>
      <c r="L310" s="483">
        <v>0</v>
      </c>
      <c r="M310" s="483">
        <v>0</v>
      </c>
      <c r="N310" s="483">
        <v>0</v>
      </c>
      <c r="O310" s="483">
        <v>0</v>
      </c>
      <c r="P310" s="483">
        <v>0</v>
      </c>
      <c r="Q310" s="483">
        <v>0</v>
      </c>
      <c r="R310" s="483">
        <v>0</v>
      </c>
      <c r="S310" s="483">
        <v>0</v>
      </c>
      <c r="T310" s="483">
        <v>0</v>
      </c>
      <c r="U310" s="483">
        <v>0</v>
      </c>
      <c r="V310" s="483">
        <v>0</v>
      </c>
      <c r="W310" s="483">
        <v>0</v>
      </c>
      <c r="X310" s="483">
        <v>0</v>
      </c>
      <c r="Y310" s="483">
        <v>0</v>
      </c>
      <c r="Z310" s="483">
        <v>0</v>
      </c>
      <c r="AA310" s="483">
        <v>0</v>
      </c>
      <c r="AB310" s="483">
        <v>0</v>
      </c>
      <c r="AC310" s="483">
        <v>0</v>
      </c>
      <c r="AD310" s="483">
        <v>0</v>
      </c>
      <c r="AE310" s="483">
        <v>0</v>
      </c>
      <c r="AF310" s="483">
        <v>0</v>
      </c>
      <c r="AG310" s="483">
        <v>0</v>
      </c>
      <c r="AH310" s="483">
        <v>0</v>
      </c>
      <c r="AI310" s="483">
        <v>0</v>
      </c>
      <c r="AJ310" s="483">
        <v>0</v>
      </c>
      <c r="AK310" s="483">
        <v>0</v>
      </c>
      <c r="AL310" s="483">
        <v>0</v>
      </c>
      <c r="AM310" s="483">
        <v>0</v>
      </c>
      <c r="AN310" s="483">
        <v>0</v>
      </c>
      <c r="AO310" s="483">
        <v>1</v>
      </c>
      <c r="AP310" s="483">
        <v>3</v>
      </c>
      <c r="AQ310" s="483">
        <v>4.1100000000000003</v>
      </c>
      <c r="AR310" s="483">
        <v>4.22</v>
      </c>
    </row>
    <row r="311" spans="1:44">
      <c r="A311" s="158">
        <v>136</v>
      </c>
      <c r="B311" s="221" t="s">
        <v>88</v>
      </c>
      <c r="C311" s="483">
        <v>0.8</v>
      </c>
      <c r="D311" s="483">
        <v>1.7</v>
      </c>
      <c r="E311" s="483">
        <v>3.1</v>
      </c>
      <c r="F311" s="483">
        <v>4</v>
      </c>
      <c r="G311" s="483">
        <v>6</v>
      </c>
      <c r="H311" s="483">
        <v>4.5</v>
      </c>
      <c r="I311" s="483">
        <v>4.7</v>
      </c>
      <c r="J311" s="483">
        <v>5.5</v>
      </c>
      <c r="K311" s="483">
        <v>6.1</v>
      </c>
      <c r="L311" s="483">
        <v>6</v>
      </c>
      <c r="M311" s="483">
        <v>6.6</v>
      </c>
      <c r="N311" s="483">
        <v>7.6</v>
      </c>
      <c r="O311" s="483">
        <v>6.7</v>
      </c>
      <c r="P311" s="483">
        <v>7.5</v>
      </c>
      <c r="Q311" s="483">
        <v>7.6</v>
      </c>
      <c r="R311" s="483">
        <v>6.6</v>
      </c>
      <c r="S311" s="483">
        <v>6.5</v>
      </c>
      <c r="T311" s="483">
        <v>6</v>
      </c>
      <c r="U311" s="483">
        <v>5.4</v>
      </c>
      <c r="V311" s="483">
        <v>4.3</v>
      </c>
      <c r="W311" s="483">
        <v>4.2</v>
      </c>
      <c r="X311" s="483">
        <v>6.5</v>
      </c>
      <c r="Y311" s="483">
        <v>7.4</v>
      </c>
      <c r="Z311" s="483">
        <v>8.4</v>
      </c>
      <c r="AA311" s="483">
        <v>8</v>
      </c>
      <c r="AB311" s="483">
        <v>7.1</v>
      </c>
      <c r="AC311" s="483">
        <v>7.8</v>
      </c>
      <c r="AD311" s="483">
        <v>7.5</v>
      </c>
      <c r="AE311" s="483">
        <v>11.1</v>
      </c>
      <c r="AF311" s="483">
        <v>11.2</v>
      </c>
      <c r="AG311" s="483">
        <v>11</v>
      </c>
      <c r="AH311" s="483">
        <v>12.4</v>
      </c>
      <c r="AI311" s="483">
        <v>12.9</v>
      </c>
      <c r="AJ311" s="483">
        <v>13.8</v>
      </c>
      <c r="AK311" s="483">
        <v>14</v>
      </c>
      <c r="AL311" s="483">
        <v>14.19</v>
      </c>
      <c r="AM311" s="483">
        <v>14.076000000000001</v>
      </c>
      <c r="AN311" s="483">
        <v>13.962</v>
      </c>
      <c r="AO311" s="483">
        <v>13.56</v>
      </c>
      <c r="AP311" s="483">
        <v>12.423</v>
      </c>
      <c r="AQ311" s="483">
        <v>12.377000000000001</v>
      </c>
      <c r="AR311" s="483">
        <v>12.641</v>
      </c>
    </row>
    <row r="312" spans="1:44">
      <c r="A312" s="158">
        <v>137</v>
      </c>
      <c r="B312" s="221" t="s">
        <v>474</v>
      </c>
      <c r="C312" s="483">
        <v>0</v>
      </c>
      <c r="D312" s="483">
        <v>0</v>
      </c>
      <c r="E312" s="483">
        <v>0</v>
      </c>
      <c r="F312" s="483">
        <v>0</v>
      </c>
      <c r="G312" s="483">
        <v>0</v>
      </c>
      <c r="H312" s="483">
        <v>0</v>
      </c>
      <c r="I312" s="483">
        <v>0</v>
      </c>
      <c r="J312" s="483">
        <v>0</v>
      </c>
      <c r="K312" s="483">
        <v>0</v>
      </c>
      <c r="L312" s="483">
        <v>0</v>
      </c>
      <c r="M312" s="483">
        <v>0</v>
      </c>
      <c r="N312" s="483">
        <v>0</v>
      </c>
      <c r="O312" s="483">
        <v>0</v>
      </c>
      <c r="P312" s="483">
        <v>0</v>
      </c>
      <c r="Q312" s="483">
        <v>0</v>
      </c>
      <c r="R312" s="483">
        <v>0</v>
      </c>
      <c r="S312" s="483">
        <v>0</v>
      </c>
      <c r="T312" s="483">
        <v>0</v>
      </c>
      <c r="U312" s="483">
        <v>0</v>
      </c>
      <c r="V312" s="483">
        <v>0</v>
      </c>
      <c r="W312" s="483">
        <v>0</v>
      </c>
      <c r="X312" s="483">
        <v>0</v>
      </c>
      <c r="Y312" s="483">
        <v>0</v>
      </c>
      <c r="Z312" s="483">
        <v>0</v>
      </c>
      <c r="AA312" s="483">
        <v>0</v>
      </c>
      <c r="AB312" s="483">
        <v>0</v>
      </c>
      <c r="AC312" s="483">
        <v>0</v>
      </c>
      <c r="AD312" s="483">
        <v>0</v>
      </c>
      <c r="AE312" s="483">
        <v>5.1050000000000004</v>
      </c>
      <c r="AF312" s="483">
        <v>5.2119999999999997</v>
      </c>
      <c r="AG312" s="483">
        <v>5.4290000000000003</v>
      </c>
      <c r="AH312" s="483">
        <v>5.5380000000000003</v>
      </c>
      <c r="AI312" s="483">
        <v>5.5259999999999998</v>
      </c>
      <c r="AJ312" s="483">
        <v>5.4050000000000002</v>
      </c>
      <c r="AK312" s="483">
        <v>5.56</v>
      </c>
      <c r="AL312" s="483">
        <v>5.9109999999999996</v>
      </c>
      <c r="AM312" s="483">
        <v>6.97</v>
      </c>
      <c r="AN312" s="483">
        <v>6.97</v>
      </c>
      <c r="AO312" s="483">
        <v>7.0449999999999999</v>
      </c>
      <c r="AP312" s="483">
        <v>5.9829999999999997</v>
      </c>
      <c r="AQ312" s="483">
        <v>6.2088340000000004</v>
      </c>
      <c r="AR312" s="483">
        <v>6.2949999999999999</v>
      </c>
    </row>
    <row r="313" spans="1:44">
      <c r="A313" s="158">
        <v>138</v>
      </c>
      <c r="B313" s="221" t="s">
        <v>6537</v>
      </c>
      <c r="C313" s="483">
        <v>0</v>
      </c>
      <c r="D313" s="483">
        <v>0</v>
      </c>
      <c r="E313" s="483">
        <v>0</v>
      </c>
      <c r="F313" s="483">
        <v>0</v>
      </c>
      <c r="G313" s="483">
        <v>0</v>
      </c>
      <c r="H313" s="483">
        <v>0</v>
      </c>
      <c r="I313" s="483">
        <v>0</v>
      </c>
      <c r="J313" s="483">
        <v>0</v>
      </c>
      <c r="K313" s="483">
        <v>0</v>
      </c>
      <c r="L313" s="483">
        <v>0</v>
      </c>
      <c r="M313" s="483">
        <v>0</v>
      </c>
      <c r="N313" s="483">
        <v>0</v>
      </c>
      <c r="O313" s="483">
        <v>0</v>
      </c>
      <c r="P313" s="483">
        <v>0</v>
      </c>
      <c r="Q313" s="483">
        <v>0</v>
      </c>
      <c r="R313" s="483">
        <v>0</v>
      </c>
      <c r="S313" s="483">
        <v>0</v>
      </c>
      <c r="T313" s="483">
        <v>0</v>
      </c>
      <c r="U313" s="483">
        <v>0</v>
      </c>
      <c r="V313" s="483">
        <v>0</v>
      </c>
      <c r="W313" s="483">
        <v>0</v>
      </c>
      <c r="X313" s="483">
        <v>0</v>
      </c>
      <c r="Y313" s="483">
        <v>0</v>
      </c>
      <c r="Z313" s="483">
        <v>0</v>
      </c>
      <c r="AA313" s="483">
        <v>0</v>
      </c>
      <c r="AB313" s="483">
        <v>0</v>
      </c>
      <c r="AC313" s="483">
        <v>0</v>
      </c>
      <c r="AD313" s="483">
        <v>0</v>
      </c>
      <c r="AE313" s="483">
        <v>0</v>
      </c>
      <c r="AF313" s="483">
        <v>0</v>
      </c>
      <c r="AG313" s="483">
        <v>0</v>
      </c>
      <c r="AH313" s="483">
        <v>0</v>
      </c>
      <c r="AI313" s="483">
        <v>0</v>
      </c>
      <c r="AJ313" s="483">
        <v>0</v>
      </c>
      <c r="AK313" s="483">
        <v>0</v>
      </c>
      <c r="AL313" s="483">
        <v>0</v>
      </c>
      <c r="AM313" s="483">
        <v>0</v>
      </c>
      <c r="AN313" s="483">
        <v>0</v>
      </c>
      <c r="AO313" s="483">
        <v>0</v>
      </c>
      <c r="AP313" s="483">
        <v>1.3</v>
      </c>
      <c r="AQ313" s="483">
        <v>1.3</v>
      </c>
      <c r="AR313" s="483">
        <v>1.3</v>
      </c>
    </row>
    <row r="314" spans="1:44">
      <c r="A314" s="158">
        <v>139</v>
      </c>
      <c r="B314" s="221" t="s">
        <v>282</v>
      </c>
      <c r="C314" s="483">
        <v>0</v>
      </c>
      <c r="D314" s="483">
        <v>0</v>
      </c>
      <c r="E314" s="483">
        <v>0</v>
      </c>
      <c r="F314" s="483">
        <v>0</v>
      </c>
      <c r="G314" s="483">
        <v>0</v>
      </c>
      <c r="H314" s="483">
        <v>0</v>
      </c>
      <c r="I314" s="483">
        <v>0</v>
      </c>
      <c r="J314" s="483">
        <v>0</v>
      </c>
      <c r="K314" s="483">
        <v>0</v>
      </c>
      <c r="L314" s="483">
        <v>0</v>
      </c>
      <c r="M314" s="483">
        <v>0</v>
      </c>
      <c r="N314" s="483">
        <v>0</v>
      </c>
      <c r="O314" s="483">
        <v>0</v>
      </c>
      <c r="P314" s="483">
        <v>0</v>
      </c>
      <c r="Q314" s="483">
        <v>0</v>
      </c>
      <c r="R314" s="483">
        <v>0</v>
      </c>
      <c r="S314" s="483">
        <v>0</v>
      </c>
      <c r="T314" s="483">
        <v>0</v>
      </c>
      <c r="U314" s="483">
        <v>0</v>
      </c>
      <c r="V314" s="483">
        <v>0</v>
      </c>
      <c r="W314" s="483">
        <v>0</v>
      </c>
      <c r="X314" s="483">
        <v>0</v>
      </c>
      <c r="Y314" s="483">
        <v>0</v>
      </c>
      <c r="Z314" s="483">
        <v>0</v>
      </c>
      <c r="AA314" s="483">
        <v>0</v>
      </c>
      <c r="AB314" s="483">
        <v>0</v>
      </c>
      <c r="AC314" s="483">
        <v>0</v>
      </c>
      <c r="AD314" s="483">
        <v>0</v>
      </c>
      <c r="AE314" s="483">
        <v>0</v>
      </c>
      <c r="AF314" s="483">
        <v>0</v>
      </c>
      <c r="AG314" s="483">
        <v>0</v>
      </c>
      <c r="AH314" s="483">
        <v>0</v>
      </c>
      <c r="AI314" s="483">
        <v>0</v>
      </c>
      <c r="AJ314" s="483">
        <v>0</v>
      </c>
      <c r="AK314" s="483">
        <v>0</v>
      </c>
      <c r="AL314" s="483">
        <v>0</v>
      </c>
      <c r="AM314" s="483">
        <v>1.3</v>
      </c>
      <c r="AN314" s="483">
        <v>1.3</v>
      </c>
      <c r="AO314" s="483">
        <v>1.3</v>
      </c>
      <c r="AP314" s="483">
        <v>1.3</v>
      </c>
      <c r="AQ314" s="483">
        <v>1.3</v>
      </c>
      <c r="AR314" s="483">
        <v>1.3</v>
      </c>
    </row>
    <row r="315" spans="1:44">
      <c r="A315" s="158">
        <v>140</v>
      </c>
      <c r="B315" s="221" t="s">
        <v>4596</v>
      </c>
      <c r="C315" s="483">
        <v>0</v>
      </c>
      <c r="D315" s="483">
        <v>0</v>
      </c>
      <c r="E315" s="483">
        <v>0</v>
      </c>
      <c r="F315" s="483">
        <v>0</v>
      </c>
      <c r="G315" s="483">
        <v>0</v>
      </c>
      <c r="H315" s="483">
        <v>0</v>
      </c>
      <c r="I315" s="483">
        <v>0</v>
      </c>
      <c r="J315" s="483">
        <v>0</v>
      </c>
      <c r="K315" s="483">
        <v>0</v>
      </c>
      <c r="L315" s="483">
        <v>0</v>
      </c>
      <c r="M315" s="483">
        <v>0</v>
      </c>
      <c r="N315" s="483">
        <v>0</v>
      </c>
      <c r="O315" s="483">
        <v>0</v>
      </c>
      <c r="P315" s="483">
        <v>0</v>
      </c>
      <c r="Q315" s="483">
        <v>0</v>
      </c>
      <c r="R315" s="483">
        <v>0</v>
      </c>
      <c r="S315" s="483">
        <v>0</v>
      </c>
      <c r="T315" s="483">
        <v>0</v>
      </c>
      <c r="U315" s="483">
        <v>0</v>
      </c>
      <c r="V315" s="483">
        <v>0</v>
      </c>
      <c r="W315" s="483">
        <v>0</v>
      </c>
      <c r="X315" s="483">
        <v>0</v>
      </c>
      <c r="Y315" s="483">
        <v>0</v>
      </c>
      <c r="Z315" s="483">
        <v>0</v>
      </c>
      <c r="AA315" s="483">
        <v>0</v>
      </c>
      <c r="AB315" s="483">
        <v>0</v>
      </c>
      <c r="AC315" s="483">
        <v>0</v>
      </c>
      <c r="AD315" s="483">
        <v>0</v>
      </c>
      <c r="AE315" s="483">
        <v>0</v>
      </c>
      <c r="AF315" s="483">
        <v>0</v>
      </c>
      <c r="AG315" s="483">
        <v>0</v>
      </c>
      <c r="AH315" s="483">
        <v>0</v>
      </c>
      <c r="AI315" s="483">
        <v>0</v>
      </c>
      <c r="AJ315" s="483">
        <v>0</v>
      </c>
      <c r="AK315" s="483">
        <v>0</v>
      </c>
      <c r="AL315" s="483">
        <v>0</v>
      </c>
      <c r="AM315" s="483">
        <v>0</v>
      </c>
      <c r="AN315" s="483">
        <v>0</v>
      </c>
      <c r="AO315" s="483">
        <v>12.426</v>
      </c>
      <c r="AP315" s="483">
        <v>13.897</v>
      </c>
      <c r="AQ315" s="483">
        <v>13.5</v>
      </c>
      <c r="AR315" s="483">
        <v>13.5</v>
      </c>
    </row>
    <row r="316" spans="1:44">
      <c r="A316"/>
      <c r="B316"/>
      <c r="C316"/>
      <c r="D316"/>
      <c r="E316"/>
      <c r="F316"/>
      <c r="G316"/>
      <c r="H316"/>
      <c r="I316"/>
      <c r="J316"/>
      <c r="K316"/>
      <c r="L316"/>
      <c r="M316"/>
      <c r="N316"/>
      <c r="O316"/>
    </row>
    <row r="317" spans="1:44">
      <c r="A317"/>
      <c r="B317"/>
      <c r="C317"/>
      <c r="D317"/>
      <c r="E317"/>
      <c r="F317"/>
      <c r="G317"/>
      <c r="H317"/>
      <c r="I317"/>
      <c r="J317"/>
      <c r="K317"/>
      <c r="L317"/>
      <c r="M317"/>
      <c r="N317"/>
      <c r="O317"/>
    </row>
    <row r="318" spans="1:44">
      <c r="A318"/>
      <c r="B318"/>
      <c r="C318"/>
      <c r="D318"/>
      <c r="E318"/>
      <c r="F318"/>
      <c r="G318"/>
      <c r="H318"/>
      <c r="I318"/>
      <c r="J318"/>
      <c r="K318"/>
      <c r="L318"/>
      <c r="M318"/>
      <c r="N318"/>
      <c r="O318"/>
    </row>
    <row r="319" spans="1:44">
      <c r="A319"/>
      <c r="B319"/>
      <c r="C319"/>
      <c r="D319"/>
      <c r="E319"/>
      <c r="F319"/>
      <c r="G319"/>
      <c r="H319"/>
      <c r="I319"/>
      <c r="J319"/>
      <c r="K319"/>
      <c r="L319"/>
      <c r="M319"/>
      <c r="N319"/>
      <c r="O319"/>
    </row>
    <row r="320" spans="1:44">
      <c r="A320"/>
      <c r="B320"/>
      <c r="C320"/>
      <c r="D320"/>
      <c r="E320"/>
      <c r="F320"/>
      <c r="G320"/>
      <c r="H320"/>
      <c r="I320"/>
      <c r="J320"/>
      <c r="K320"/>
      <c r="L320"/>
      <c r="M320"/>
      <c r="N320"/>
      <c r="O320"/>
    </row>
    <row r="321" spans="1:15">
      <c r="A321"/>
      <c r="B321"/>
      <c r="C321"/>
      <c r="D321"/>
      <c r="E321"/>
      <c r="F321"/>
      <c r="G321"/>
      <c r="H321"/>
      <c r="I321"/>
      <c r="J321"/>
      <c r="K321"/>
      <c r="L321"/>
      <c r="M321"/>
      <c r="N321"/>
      <c r="O321"/>
    </row>
    <row r="322" spans="1:15">
      <c r="A322"/>
      <c r="B322"/>
      <c r="C322"/>
      <c r="D322"/>
      <c r="E322"/>
      <c r="F322"/>
      <c r="G322"/>
      <c r="H322"/>
      <c r="I322"/>
      <c r="J322"/>
      <c r="K322"/>
      <c r="L322"/>
      <c r="M322"/>
      <c r="N322"/>
      <c r="O322"/>
    </row>
    <row r="323" spans="1:15">
      <c r="A323"/>
      <c r="B323"/>
      <c r="C323"/>
      <c r="D323"/>
      <c r="E323"/>
      <c r="F323"/>
      <c r="G323"/>
      <c r="H323"/>
      <c r="I323"/>
      <c r="J323"/>
      <c r="K323"/>
      <c r="L323"/>
      <c r="M323"/>
      <c r="N323"/>
      <c r="O323"/>
    </row>
    <row r="324" spans="1:15">
      <c r="A324"/>
      <c r="B324"/>
      <c r="C324"/>
      <c r="D324"/>
      <c r="E324"/>
      <c r="F324"/>
      <c r="G324"/>
      <c r="H324"/>
      <c r="I324"/>
      <c r="J324"/>
      <c r="K324"/>
      <c r="L324"/>
      <c r="M324"/>
      <c r="N324"/>
      <c r="O324"/>
    </row>
    <row r="325" spans="1:15">
      <c r="A325"/>
      <c r="B325"/>
      <c r="C325"/>
      <c r="D325"/>
      <c r="E325"/>
      <c r="F325"/>
      <c r="G325"/>
      <c r="H325"/>
      <c r="I325"/>
      <c r="J325"/>
      <c r="K325"/>
      <c r="L325"/>
      <c r="M325"/>
      <c r="N325"/>
      <c r="O325"/>
    </row>
    <row r="326" spans="1:15">
      <c r="A326"/>
      <c r="B326"/>
      <c r="C326"/>
      <c r="D326"/>
      <c r="E326"/>
      <c r="F326"/>
      <c r="G326"/>
      <c r="H326"/>
      <c r="I326"/>
      <c r="J326"/>
      <c r="K326"/>
      <c r="L326"/>
      <c r="M326"/>
      <c r="N326"/>
      <c r="O326"/>
    </row>
    <row r="327" spans="1:15">
      <c r="A327"/>
      <c r="B327"/>
      <c r="C327"/>
      <c r="D327"/>
      <c r="E327"/>
      <c r="F327"/>
      <c r="G327"/>
      <c r="H327"/>
      <c r="I327"/>
      <c r="J327"/>
      <c r="K327"/>
      <c r="L327"/>
      <c r="M327"/>
      <c r="N327"/>
      <c r="O327"/>
    </row>
    <row r="328" spans="1:15">
      <c r="A328"/>
      <c r="B328"/>
      <c r="C328"/>
      <c r="D328"/>
      <c r="E328"/>
      <c r="F328"/>
      <c r="G328"/>
      <c r="H328"/>
      <c r="I328"/>
      <c r="J328"/>
      <c r="K328"/>
      <c r="L328"/>
      <c r="M328"/>
      <c r="N328"/>
      <c r="O328"/>
    </row>
    <row r="329" spans="1:15">
      <c r="A329"/>
      <c r="B329"/>
      <c r="C329"/>
      <c r="D329"/>
      <c r="E329"/>
      <c r="F329"/>
      <c r="G329"/>
      <c r="H329"/>
      <c r="I329"/>
      <c r="J329"/>
      <c r="K329"/>
      <c r="L329"/>
      <c r="M329"/>
      <c r="N329"/>
      <c r="O329"/>
    </row>
    <row r="330" spans="1:15">
      <c r="A330"/>
      <c r="B330"/>
      <c r="C330"/>
      <c r="D330"/>
      <c r="E330"/>
      <c r="F330"/>
      <c r="G330"/>
      <c r="H330"/>
      <c r="I330"/>
      <c r="J330"/>
      <c r="K330"/>
      <c r="L330"/>
      <c r="M330"/>
      <c r="N330"/>
      <c r="O330"/>
    </row>
    <row r="331" spans="1:15">
      <c r="A331"/>
      <c r="B331"/>
      <c r="C331"/>
      <c r="D331"/>
      <c r="E331"/>
      <c r="F331"/>
      <c r="G331"/>
      <c r="H331"/>
      <c r="I331"/>
      <c r="J331"/>
      <c r="K331"/>
      <c r="L331"/>
      <c r="M331"/>
      <c r="N331"/>
      <c r="O331"/>
    </row>
    <row r="332" spans="1:15">
      <c r="A332"/>
      <c r="B332"/>
      <c r="C332"/>
      <c r="D332"/>
      <c r="E332"/>
      <c r="F332"/>
      <c r="G332"/>
      <c r="H332"/>
      <c r="I332"/>
      <c r="J332"/>
      <c r="K332"/>
      <c r="L332"/>
      <c r="M332"/>
      <c r="N332"/>
      <c r="O332"/>
    </row>
    <row r="333" spans="1:15">
      <c r="A333"/>
      <c r="B333"/>
      <c r="C333"/>
      <c r="D333"/>
      <c r="E333"/>
      <c r="F333"/>
      <c r="G333"/>
      <c r="H333"/>
      <c r="I333"/>
      <c r="J333"/>
      <c r="K333"/>
      <c r="L333"/>
      <c r="M333"/>
      <c r="N333"/>
      <c r="O333"/>
    </row>
    <row r="334" spans="1:15">
      <c r="A334"/>
      <c r="B334"/>
      <c r="C334"/>
      <c r="D334"/>
      <c r="E334"/>
      <c r="F334"/>
      <c r="G334"/>
      <c r="H334"/>
      <c r="I334"/>
      <c r="J334"/>
      <c r="K334"/>
      <c r="L334"/>
      <c r="M334"/>
      <c r="N334"/>
      <c r="O334"/>
    </row>
    <row r="335" spans="1:15">
      <c r="A335"/>
      <c r="B335"/>
      <c r="C335"/>
      <c r="D335"/>
      <c r="E335"/>
      <c r="F335"/>
      <c r="G335"/>
      <c r="H335"/>
      <c r="I335"/>
      <c r="J335"/>
      <c r="K335"/>
      <c r="L335"/>
      <c r="M335"/>
      <c r="N335"/>
      <c r="O335"/>
    </row>
    <row r="336" spans="1:15">
      <c r="A336"/>
      <c r="B336"/>
      <c r="C336"/>
      <c r="D336"/>
      <c r="E336"/>
      <c r="F336"/>
      <c r="G336"/>
      <c r="H336"/>
      <c r="I336"/>
      <c r="J336"/>
      <c r="K336"/>
      <c r="L336"/>
      <c r="M336"/>
      <c r="N336"/>
      <c r="O336"/>
    </row>
    <row r="337" spans="1:15">
      <c r="A337"/>
      <c r="B337"/>
      <c r="C337"/>
      <c r="D337"/>
      <c r="E337"/>
      <c r="F337"/>
      <c r="G337"/>
      <c r="H337"/>
      <c r="I337"/>
      <c r="J337"/>
      <c r="K337"/>
      <c r="L337"/>
      <c r="M337"/>
      <c r="N337"/>
      <c r="O337"/>
    </row>
    <row r="338" spans="1:15">
      <c r="A338"/>
      <c r="B338"/>
      <c r="C338"/>
      <c r="D338"/>
      <c r="E338"/>
      <c r="F338"/>
      <c r="G338"/>
      <c r="H338"/>
      <c r="I338"/>
      <c r="J338"/>
      <c r="K338"/>
      <c r="L338"/>
      <c r="M338"/>
      <c r="N338"/>
      <c r="O338"/>
    </row>
    <row r="339" spans="1:15">
      <c r="A339"/>
      <c r="B339"/>
      <c r="C339"/>
      <c r="D339"/>
      <c r="E339"/>
      <c r="F339"/>
      <c r="G339"/>
      <c r="H339"/>
      <c r="I339"/>
      <c r="J339"/>
      <c r="K339"/>
      <c r="L339"/>
      <c r="M339"/>
      <c r="N339"/>
      <c r="O339"/>
    </row>
    <row r="340" spans="1:15">
      <c r="A340"/>
      <c r="B340"/>
      <c r="C340"/>
      <c r="D340"/>
      <c r="E340"/>
      <c r="F340"/>
      <c r="G340"/>
      <c r="H340"/>
      <c r="I340"/>
      <c r="J340"/>
      <c r="K340"/>
      <c r="L340"/>
      <c r="M340"/>
      <c r="N340"/>
      <c r="O340"/>
    </row>
    <row r="341" spans="1:15">
      <c r="A341"/>
      <c r="B341"/>
      <c r="C341"/>
      <c r="D341"/>
      <c r="E341"/>
      <c r="F341"/>
      <c r="G341"/>
      <c r="H341"/>
      <c r="I341"/>
      <c r="J341"/>
      <c r="K341"/>
      <c r="L341"/>
      <c r="M341"/>
      <c r="N341"/>
      <c r="O341"/>
    </row>
    <row r="342" spans="1:15">
      <c r="A342"/>
      <c r="B342"/>
      <c r="C342"/>
      <c r="D342"/>
      <c r="E342"/>
      <c r="F342"/>
      <c r="G342"/>
      <c r="H342"/>
      <c r="I342"/>
      <c r="J342"/>
      <c r="K342"/>
      <c r="L342"/>
      <c r="M342"/>
      <c r="N342"/>
      <c r="O342"/>
    </row>
    <row r="343" spans="1:15">
      <c r="A343"/>
      <c r="B343"/>
      <c r="C343"/>
      <c r="D343"/>
      <c r="E343"/>
      <c r="F343"/>
      <c r="G343"/>
      <c r="H343"/>
      <c r="I343"/>
      <c r="J343"/>
      <c r="K343"/>
      <c r="L343"/>
      <c r="M343"/>
      <c r="N343"/>
      <c r="O343"/>
    </row>
    <row r="344" spans="1:15">
      <c r="A344"/>
      <c r="B344"/>
      <c r="C344"/>
      <c r="D344"/>
      <c r="E344"/>
      <c r="F344"/>
      <c r="G344"/>
      <c r="H344"/>
      <c r="I344"/>
      <c r="J344"/>
      <c r="K344"/>
      <c r="L344"/>
      <c r="M344"/>
      <c r="N344"/>
      <c r="O344"/>
    </row>
    <row r="345" spans="1:15">
      <c r="A345"/>
      <c r="B345"/>
      <c r="C345"/>
      <c r="D345"/>
      <c r="E345"/>
      <c r="F345"/>
      <c r="G345"/>
      <c r="H345"/>
      <c r="I345"/>
      <c r="J345"/>
      <c r="K345"/>
      <c r="L345"/>
      <c r="M345"/>
      <c r="N345"/>
      <c r="O345"/>
    </row>
    <row r="346" spans="1:15">
      <c r="A346"/>
      <c r="B346"/>
      <c r="C346"/>
      <c r="D346"/>
      <c r="E346"/>
      <c r="F346"/>
      <c r="G346"/>
      <c r="H346"/>
      <c r="I346"/>
      <c r="J346"/>
      <c r="K346"/>
      <c r="L346"/>
      <c r="M346"/>
      <c r="N346"/>
      <c r="O346"/>
    </row>
    <row r="347" spans="1:15">
      <c r="A347"/>
      <c r="B347"/>
      <c r="C347"/>
      <c r="D347"/>
      <c r="E347"/>
      <c r="F347"/>
      <c r="G347"/>
      <c r="H347"/>
      <c r="I347"/>
      <c r="J347"/>
      <c r="K347"/>
      <c r="L347"/>
      <c r="M347"/>
      <c r="N347"/>
      <c r="O347"/>
    </row>
    <row r="348" spans="1:15">
      <c r="A348"/>
      <c r="B348"/>
      <c r="C348"/>
      <c r="D348"/>
      <c r="E348"/>
      <c r="F348"/>
      <c r="G348"/>
      <c r="H348"/>
      <c r="I348"/>
      <c r="J348"/>
      <c r="K348"/>
      <c r="L348"/>
      <c r="M348"/>
      <c r="N348"/>
      <c r="O348"/>
    </row>
    <row r="349" spans="1:15">
      <c r="A349"/>
      <c r="B349"/>
      <c r="C349"/>
      <c r="D349"/>
      <c r="E349"/>
      <c r="F349"/>
      <c r="G349"/>
      <c r="H349"/>
      <c r="I349"/>
      <c r="J349"/>
      <c r="K349"/>
      <c r="L349"/>
      <c r="M349"/>
      <c r="N349"/>
      <c r="O349"/>
    </row>
    <row r="350" spans="1:15">
      <c r="A350"/>
      <c r="B350"/>
      <c r="C350"/>
      <c r="D350"/>
      <c r="E350"/>
      <c r="F350"/>
      <c r="G350"/>
      <c r="H350"/>
      <c r="I350"/>
      <c r="J350"/>
      <c r="K350"/>
      <c r="L350"/>
      <c r="M350"/>
      <c r="N350"/>
      <c r="O350"/>
    </row>
    <row r="351" spans="1:15">
      <c r="A351"/>
      <c r="B351"/>
      <c r="C351"/>
      <c r="D351"/>
      <c r="E351"/>
      <c r="F351"/>
      <c r="G351"/>
      <c r="H351"/>
      <c r="I351"/>
      <c r="J351"/>
      <c r="K351"/>
      <c r="L351"/>
      <c r="M351"/>
      <c r="N351"/>
      <c r="O351"/>
    </row>
    <row r="352" spans="1:15">
      <c r="A352"/>
      <c r="B352"/>
      <c r="C352"/>
      <c r="D352"/>
      <c r="E352"/>
      <c r="F352"/>
      <c r="G352"/>
      <c r="H352"/>
      <c r="I352"/>
      <c r="J352"/>
      <c r="K352"/>
      <c r="L352"/>
      <c r="M352"/>
      <c r="N352"/>
      <c r="O352"/>
    </row>
    <row r="353" spans="1:15">
      <c r="A353"/>
      <c r="B353"/>
      <c r="C353"/>
      <c r="D353"/>
      <c r="E353"/>
      <c r="F353"/>
      <c r="G353"/>
      <c r="H353"/>
      <c r="I353"/>
      <c r="J353"/>
      <c r="K353"/>
      <c r="L353"/>
      <c r="M353"/>
      <c r="N353"/>
      <c r="O353"/>
    </row>
    <row r="354" spans="1:15">
      <c r="A354"/>
      <c r="B354"/>
      <c r="C354"/>
      <c r="D354"/>
      <c r="E354"/>
      <c r="F354"/>
      <c r="G354"/>
      <c r="H354"/>
      <c r="I354"/>
      <c r="J354"/>
      <c r="K354"/>
      <c r="L354"/>
      <c r="M354"/>
      <c r="N354"/>
      <c r="O354"/>
    </row>
    <row r="355" spans="1:15">
      <c r="A355"/>
      <c r="B355"/>
      <c r="C355"/>
      <c r="D355"/>
      <c r="E355"/>
      <c r="F355"/>
      <c r="G355"/>
      <c r="H355"/>
      <c r="I355"/>
      <c r="J355"/>
      <c r="K355"/>
      <c r="L355"/>
      <c r="M355"/>
      <c r="N355"/>
      <c r="O355"/>
    </row>
    <row r="356" spans="1:15">
      <c r="A356"/>
      <c r="B356"/>
      <c r="C356"/>
      <c r="D356"/>
      <c r="E356"/>
      <c r="F356"/>
      <c r="G356"/>
      <c r="H356"/>
      <c r="I356"/>
      <c r="J356"/>
      <c r="K356"/>
      <c r="L356"/>
      <c r="M356"/>
      <c r="N356"/>
      <c r="O356"/>
    </row>
    <row r="357" spans="1:15">
      <c r="A357"/>
      <c r="B357"/>
      <c r="C357"/>
      <c r="D357"/>
      <c r="E357"/>
      <c r="F357"/>
      <c r="G357"/>
      <c r="H357"/>
      <c r="I357"/>
      <c r="J357"/>
      <c r="K357"/>
      <c r="L357"/>
      <c r="M357"/>
      <c r="N357"/>
      <c r="O357"/>
    </row>
    <row r="358" spans="1:15">
      <c r="A358"/>
      <c r="B358"/>
      <c r="C358"/>
      <c r="D358"/>
      <c r="E358"/>
      <c r="F358"/>
      <c r="G358"/>
      <c r="H358"/>
      <c r="I358"/>
      <c r="J358"/>
      <c r="K358"/>
      <c r="L358"/>
      <c r="M358"/>
      <c r="N358"/>
      <c r="O358"/>
    </row>
    <row r="359" spans="1:15">
      <c r="A359"/>
      <c r="B359"/>
      <c r="C359"/>
      <c r="D359"/>
      <c r="E359"/>
      <c r="F359"/>
      <c r="G359"/>
      <c r="H359"/>
      <c r="I359"/>
      <c r="J359"/>
      <c r="K359"/>
      <c r="L359"/>
      <c r="M359"/>
      <c r="N359"/>
      <c r="O359"/>
    </row>
    <row r="360" spans="1:15">
      <c r="A360"/>
      <c r="B360"/>
      <c r="C360"/>
      <c r="D360"/>
      <c r="E360"/>
      <c r="F360"/>
      <c r="G360"/>
      <c r="H360"/>
      <c r="I360"/>
      <c r="J360"/>
      <c r="K360"/>
      <c r="L360"/>
      <c r="M360"/>
      <c r="N360"/>
      <c r="O360"/>
    </row>
    <row r="361" spans="1:15">
      <c r="A361"/>
      <c r="B361"/>
      <c r="C361"/>
      <c r="D361"/>
      <c r="E361"/>
      <c r="F361"/>
      <c r="G361"/>
      <c r="H361"/>
      <c r="I361"/>
      <c r="J361"/>
      <c r="K361"/>
      <c r="L361"/>
      <c r="M361"/>
      <c r="N361"/>
      <c r="O361"/>
    </row>
    <row r="362" spans="1:15">
      <c r="A362"/>
      <c r="B362"/>
      <c r="C362"/>
      <c r="D362"/>
      <c r="E362"/>
      <c r="F362"/>
      <c r="G362"/>
      <c r="H362"/>
      <c r="I362"/>
      <c r="J362"/>
      <c r="K362"/>
      <c r="L362"/>
      <c r="M362"/>
      <c r="N362"/>
      <c r="O362"/>
    </row>
    <row r="363" spans="1:15">
      <c r="A363"/>
      <c r="B363"/>
      <c r="C363"/>
      <c r="D363"/>
      <c r="E363"/>
      <c r="F363"/>
      <c r="G363"/>
      <c r="H363"/>
      <c r="I363"/>
      <c r="J363"/>
      <c r="K363"/>
      <c r="L363"/>
      <c r="M363"/>
      <c r="N363"/>
      <c r="O363"/>
    </row>
    <row r="364" spans="1:15">
      <c r="A364"/>
      <c r="B364"/>
      <c r="C364"/>
      <c r="D364"/>
      <c r="E364"/>
      <c r="F364"/>
      <c r="G364"/>
      <c r="H364"/>
      <c r="I364"/>
      <c r="J364"/>
      <c r="K364"/>
      <c r="L364"/>
      <c r="M364"/>
      <c r="N364"/>
      <c r="O364"/>
    </row>
    <row r="365" spans="1:15">
      <c r="A365"/>
      <c r="B365"/>
      <c r="C365"/>
      <c r="D365"/>
      <c r="E365"/>
      <c r="F365"/>
      <c r="G365"/>
      <c r="H365"/>
      <c r="I365"/>
      <c r="J365"/>
      <c r="K365"/>
      <c r="L365"/>
      <c r="M365"/>
      <c r="N365"/>
      <c r="O365"/>
    </row>
    <row r="366" spans="1:15">
      <c r="A366"/>
      <c r="B366"/>
      <c r="C366"/>
      <c r="D366"/>
      <c r="E366"/>
      <c r="F366"/>
      <c r="G366"/>
      <c r="H366"/>
      <c r="I366"/>
      <c r="J366"/>
      <c r="K366"/>
      <c r="L366"/>
      <c r="M366"/>
      <c r="N366"/>
      <c r="O366"/>
    </row>
    <row r="367" spans="1:15">
      <c r="A367"/>
      <c r="B367"/>
      <c r="C367"/>
      <c r="D367"/>
      <c r="E367"/>
      <c r="F367"/>
      <c r="G367"/>
      <c r="H367"/>
      <c r="I367"/>
      <c r="J367"/>
      <c r="K367"/>
      <c r="L367"/>
      <c r="M367"/>
      <c r="N367"/>
      <c r="O367"/>
    </row>
    <row r="368" spans="1:15">
      <c r="A368"/>
      <c r="B368"/>
      <c r="C368"/>
      <c r="D368"/>
      <c r="E368"/>
      <c r="F368"/>
      <c r="G368"/>
      <c r="H368"/>
      <c r="I368"/>
      <c r="J368"/>
      <c r="K368"/>
      <c r="L368"/>
      <c r="M368"/>
      <c r="N368"/>
      <c r="O368"/>
    </row>
    <row r="369" spans="1:15">
      <c r="A369"/>
      <c r="B369"/>
      <c r="C369"/>
      <c r="D369"/>
      <c r="E369"/>
      <c r="F369"/>
      <c r="G369"/>
      <c r="H369"/>
      <c r="I369"/>
      <c r="J369"/>
      <c r="K369"/>
      <c r="L369"/>
      <c r="M369"/>
      <c r="N369"/>
      <c r="O369"/>
    </row>
    <row r="370" spans="1:15">
      <c r="A370"/>
      <c r="B370"/>
      <c r="C370"/>
      <c r="D370"/>
      <c r="E370"/>
      <c r="F370"/>
      <c r="G370"/>
      <c r="H370"/>
      <c r="I370"/>
      <c r="J370"/>
      <c r="K370"/>
      <c r="L370"/>
      <c r="M370"/>
      <c r="N370"/>
      <c r="O370"/>
    </row>
    <row r="371" spans="1:15">
      <c r="A371"/>
      <c r="B371"/>
      <c r="C371"/>
      <c r="D371"/>
      <c r="E371"/>
      <c r="F371"/>
      <c r="G371"/>
      <c r="H371"/>
      <c r="I371"/>
      <c r="J371"/>
      <c r="K371"/>
      <c r="L371"/>
      <c r="M371"/>
      <c r="N371"/>
      <c r="O371"/>
    </row>
    <row r="372" spans="1:15">
      <c r="A372"/>
      <c r="B372"/>
      <c r="C372"/>
      <c r="D372"/>
      <c r="E372"/>
      <c r="F372"/>
      <c r="G372"/>
      <c r="H372"/>
      <c r="I372"/>
      <c r="J372"/>
      <c r="K372"/>
      <c r="L372"/>
      <c r="M372"/>
      <c r="N372"/>
      <c r="O372"/>
    </row>
    <row r="373" spans="1:15">
      <c r="A373"/>
      <c r="B373"/>
      <c r="C373"/>
      <c r="D373"/>
      <c r="E373"/>
      <c r="F373"/>
      <c r="G373"/>
      <c r="H373"/>
      <c r="I373"/>
      <c r="J373"/>
      <c r="K373"/>
      <c r="L373"/>
      <c r="M373"/>
      <c r="N373"/>
      <c r="O373"/>
    </row>
    <row r="374" spans="1:15">
      <c r="A374"/>
      <c r="B374"/>
      <c r="C374"/>
      <c r="D374"/>
      <c r="E374"/>
      <c r="F374"/>
      <c r="G374"/>
      <c r="H374"/>
      <c r="I374"/>
      <c r="J374"/>
      <c r="K374"/>
      <c r="L374"/>
      <c r="M374"/>
      <c r="N374"/>
      <c r="O374"/>
    </row>
    <row r="375" spans="1:15">
      <c r="A375"/>
      <c r="B375"/>
      <c r="C375"/>
      <c r="D375"/>
      <c r="E375"/>
      <c r="F375"/>
      <c r="G375"/>
      <c r="H375"/>
      <c r="I375"/>
      <c r="J375"/>
      <c r="K375"/>
      <c r="L375"/>
      <c r="M375"/>
      <c r="N375"/>
      <c r="O375"/>
    </row>
    <row r="376" spans="1:15">
      <c r="A376"/>
      <c r="B376"/>
      <c r="C376"/>
      <c r="D376"/>
      <c r="E376"/>
      <c r="F376"/>
      <c r="G376"/>
      <c r="H376"/>
      <c r="I376"/>
      <c r="J376"/>
      <c r="K376"/>
      <c r="L376"/>
      <c r="M376"/>
      <c r="N376"/>
      <c r="O376"/>
    </row>
    <row r="377" spans="1:15">
      <c r="A377"/>
      <c r="B377"/>
      <c r="C377"/>
      <c r="D377"/>
      <c r="E377"/>
      <c r="F377"/>
      <c r="G377"/>
      <c r="H377"/>
      <c r="I377"/>
      <c r="J377"/>
      <c r="K377"/>
      <c r="L377"/>
      <c r="M377"/>
      <c r="N377"/>
      <c r="O377"/>
    </row>
    <row r="378" spans="1:15">
      <c r="A378"/>
      <c r="B378"/>
      <c r="C378"/>
      <c r="D378"/>
      <c r="E378"/>
      <c r="F378"/>
      <c r="G378"/>
      <c r="H378"/>
      <c r="I378"/>
      <c r="J378"/>
      <c r="K378"/>
      <c r="L378"/>
      <c r="M378"/>
      <c r="N378"/>
      <c r="O378"/>
    </row>
    <row r="379" spans="1:15">
      <c r="A379"/>
      <c r="B379"/>
      <c r="C379"/>
      <c r="D379"/>
      <c r="E379"/>
      <c r="F379"/>
      <c r="G379"/>
      <c r="H379"/>
      <c r="I379"/>
      <c r="J379"/>
      <c r="K379"/>
      <c r="L379"/>
      <c r="M379"/>
      <c r="N379"/>
      <c r="O379"/>
    </row>
    <row r="380" spans="1:15">
      <c r="A380"/>
      <c r="B380"/>
      <c r="C380"/>
      <c r="D380"/>
      <c r="E380"/>
      <c r="F380"/>
      <c r="G380"/>
      <c r="H380"/>
      <c r="I380"/>
      <c r="J380"/>
      <c r="K380"/>
      <c r="L380"/>
      <c r="M380"/>
      <c r="N380"/>
      <c r="O380"/>
    </row>
    <row r="381" spans="1:15">
      <c r="A381"/>
      <c r="B381"/>
      <c r="C381"/>
      <c r="D381"/>
      <c r="E381"/>
      <c r="F381"/>
      <c r="G381"/>
      <c r="H381"/>
      <c r="I381"/>
      <c r="J381"/>
      <c r="K381"/>
      <c r="L381"/>
      <c r="M381"/>
      <c r="N381"/>
      <c r="O381"/>
    </row>
    <row r="382" spans="1:15">
      <c r="A382"/>
      <c r="B382"/>
      <c r="C382"/>
      <c r="D382"/>
      <c r="E382"/>
      <c r="F382"/>
      <c r="G382"/>
      <c r="H382"/>
      <c r="I382"/>
      <c r="J382"/>
      <c r="K382"/>
      <c r="L382"/>
      <c r="M382"/>
      <c r="N382"/>
      <c r="O382"/>
    </row>
    <row r="383" spans="1:15">
      <c r="A383"/>
      <c r="B383"/>
      <c r="C383"/>
      <c r="D383"/>
      <c r="E383"/>
      <c r="F383"/>
      <c r="G383"/>
      <c r="H383"/>
      <c r="I383"/>
      <c r="J383"/>
      <c r="K383"/>
      <c r="L383"/>
      <c r="M383"/>
      <c r="N383"/>
      <c r="O383"/>
    </row>
    <row r="384" spans="1:15">
      <c r="A384"/>
      <c r="B384"/>
      <c r="C384"/>
      <c r="D384"/>
      <c r="E384"/>
      <c r="F384"/>
      <c r="G384"/>
      <c r="H384"/>
      <c r="I384"/>
      <c r="J384"/>
      <c r="K384"/>
      <c r="L384"/>
      <c r="M384"/>
      <c r="N384"/>
      <c r="O384"/>
    </row>
    <row r="385" spans="1:15">
      <c r="A385"/>
      <c r="B385"/>
      <c r="C385"/>
      <c r="D385"/>
      <c r="E385"/>
      <c r="F385"/>
      <c r="G385"/>
      <c r="H385"/>
      <c r="I385"/>
      <c r="J385"/>
      <c r="K385"/>
      <c r="L385"/>
      <c r="M385"/>
      <c r="N385"/>
      <c r="O385"/>
    </row>
    <row r="386" spans="1:15">
      <c r="A386"/>
      <c r="B386"/>
      <c r="C386"/>
      <c r="D386"/>
      <c r="E386"/>
      <c r="F386"/>
      <c r="G386"/>
      <c r="H386"/>
      <c r="I386"/>
      <c r="J386"/>
      <c r="K386"/>
      <c r="L386"/>
      <c r="M386"/>
      <c r="N386"/>
      <c r="O386"/>
    </row>
    <row r="387" spans="1:15">
      <c r="A387"/>
      <c r="B387"/>
      <c r="C387"/>
      <c r="D387"/>
      <c r="E387"/>
      <c r="F387"/>
      <c r="G387"/>
      <c r="H387"/>
      <c r="I387"/>
      <c r="J387"/>
      <c r="K387"/>
      <c r="L387"/>
      <c r="M387"/>
      <c r="N387"/>
      <c r="O387"/>
    </row>
    <row r="388" spans="1:15">
      <c r="A388"/>
      <c r="B388"/>
      <c r="C388"/>
      <c r="D388"/>
      <c r="E388"/>
      <c r="F388"/>
      <c r="G388"/>
      <c r="H388"/>
      <c r="I388"/>
      <c r="J388"/>
      <c r="K388"/>
      <c r="L388"/>
      <c r="M388"/>
      <c r="N388"/>
      <c r="O388"/>
    </row>
    <row r="389" spans="1:15">
      <c r="A389"/>
      <c r="B389"/>
      <c r="C389"/>
      <c r="D389"/>
      <c r="E389"/>
      <c r="F389"/>
      <c r="G389"/>
      <c r="H389"/>
      <c r="I389"/>
      <c r="J389"/>
      <c r="K389"/>
      <c r="L389"/>
      <c r="M389"/>
      <c r="N389"/>
      <c r="O389"/>
    </row>
    <row r="390" spans="1:15">
      <c r="A390"/>
      <c r="B390"/>
      <c r="C390"/>
      <c r="D390"/>
      <c r="E390"/>
      <c r="F390"/>
      <c r="G390"/>
      <c r="H390"/>
      <c r="I390"/>
      <c r="J390"/>
      <c r="K390"/>
      <c r="L390"/>
      <c r="M390"/>
      <c r="N390"/>
      <c r="O390"/>
    </row>
    <row r="391" spans="1:15">
      <c r="A391"/>
      <c r="B391"/>
      <c r="C391"/>
      <c r="D391"/>
      <c r="E391"/>
      <c r="F391"/>
      <c r="G391"/>
      <c r="H391"/>
      <c r="I391"/>
      <c r="J391"/>
      <c r="K391"/>
      <c r="L391"/>
      <c r="M391"/>
      <c r="N391"/>
      <c r="O391"/>
    </row>
    <row r="392" spans="1:15">
      <c r="A392"/>
      <c r="B392"/>
      <c r="C392"/>
      <c r="D392"/>
      <c r="E392"/>
      <c r="F392"/>
      <c r="G392"/>
      <c r="H392"/>
      <c r="I392"/>
      <c r="J392"/>
      <c r="K392"/>
      <c r="L392"/>
      <c r="M392"/>
      <c r="N392"/>
      <c r="O392"/>
    </row>
    <row r="393" spans="1:15">
      <c r="A393"/>
      <c r="B393"/>
      <c r="C393"/>
      <c r="D393"/>
      <c r="E393"/>
      <c r="F393"/>
      <c r="G393"/>
      <c r="H393"/>
      <c r="I393"/>
      <c r="J393"/>
      <c r="K393"/>
      <c r="L393"/>
      <c r="M393"/>
      <c r="N393"/>
      <c r="O393"/>
    </row>
    <row r="394" spans="1:15">
      <c r="A394"/>
      <c r="B394"/>
      <c r="C394"/>
      <c r="D394"/>
      <c r="E394"/>
      <c r="F394"/>
      <c r="G394"/>
      <c r="H394"/>
      <c r="I394"/>
      <c r="J394"/>
      <c r="K394"/>
      <c r="L394"/>
      <c r="M394"/>
      <c r="N394"/>
      <c r="O394"/>
    </row>
    <row r="395" spans="1:15">
      <c r="A395"/>
      <c r="B395"/>
      <c r="C395"/>
      <c r="D395"/>
      <c r="E395"/>
      <c r="F395"/>
      <c r="G395"/>
      <c r="H395"/>
      <c r="I395"/>
      <c r="J395"/>
      <c r="K395"/>
      <c r="L395"/>
      <c r="M395"/>
      <c r="N395"/>
      <c r="O395"/>
    </row>
    <row r="396" spans="1:15">
      <c r="A396"/>
      <c r="B396"/>
      <c r="C396"/>
      <c r="D396"/>
      <c r="E396"/>
      <c r="F396"/>
      <c r="G396"/>
      <c r="H396"/>
      <c r="I396"/>
      <c r="J396"/>
      <c r="K396"/>
      <c r="L396"/>
      <c r="M396"/>
      <c r="N396"/>
      <c r="O396"/>
    </row>
    <row r="397" spans="1:15">
      <c r="A397"/>
      <c r="B397"/>
      <c r="C397"/>
      <c r="D397"/>
      <c r="E397"/>
      <c r="F397"/>
      <c r="G397"/>
      <c r="H397"/>
      <c r="I397"/>
      <c r="J397"/>
      <c r="K397"/>
      <c r="L397"/>
      <c r="M397"/>
      <c r="N397"/>
      <c r="O397"/>
    </row>
    <row r="398" spans="1:15">
      <c r="A398"/>
      <c r="B398"/>
      <c r="C398"/>
      <c r="D398"/>
      <c r="E398"/>
      <c r="F398"/>
      <c r="G398"/>
      <c r="H398"/>
      <c r="I398"/>
      <c r="J398"/>
      <c r="K398"/>
      <c r="L398"/>
      <c r="M398"/>
      <c r="N398"/>
      <c r="O398"/>
    </row>
    <row r="399" spans="1:15">
      <c r="A399"/>
      <c r="B399"/>
      <c r="C399"/>
      <c r="D399"/>
      <c r="E399"/>
      <c r="F399"/>
      <c r="G399"/>
      <c r="H399"/>
      <c r="I399"/>
      <c r="J399"/>
      <c r="K399"/>
      <c r="L399"/>
      <c r="M399"/>
      <c r="N399"/>
      <c r="O399"/>
    </row>
    <row r="400" spans="1:15">
      <c r="A400"/>
      <c r="B400"/>
      <c r="C400"/>
      <c r="D400"/>
      <c r="E400"/>
      <c r="F400"/>
      <c r="G400"/>
      <c r="H400"/>
      <c r="I400"/>
      <c r="J400"/>
      <c r="K400"/>
      <c r="L400"/>
      <c r="M400"/>
      <c r="N400"/>
      <c r="O400"/>
    </row>
    <row r="401" spans="1:15">
      <c r="A401"/>
      <c r="B401"/>
      <c r="C401"/>
      <c r="D401"/>
      <c r="E401"/>
      <c r="F401"/>
      <c r="G401"/>
      <c r="H401"/>
      <c r="I401"/>
      <c r="J401"/>
      <c r="K401"/>
      <c r="L401"/>
      <c r="M401"/>
      <c r="N401"/>
      <c r="O401"/>
    </row>
    <row r="402" spans="1:15">
      <c r="A402"/>
      <c r="B402"/>
      <c r="C402"/>
      <c r="D402"/>
      <c r="E402"/>
      <c r="F402"/>
      <c r="G402"/>
      <c r="H402"/>
      <c r="I402"/>
      <c r="J402"/>
      <c r="K402"/>
      <c r="L402"/>
      <c r="M402"/>
      <c r="N402"/>
      <c r="O402"/>
    </row>
    <row r="403" spans="1:15">
      <c r="A403"/>
      <c r="B403"/>
      <c r="C403"/>
      <c r="D403"/>
      <c r="E403"/>
      <c r="F403"/>
      <c r="G403"/>
      <c r="H403"/>
      <c r="I403"/>
      <c r="J403"/>
      <c r="K403"/>
      <c r="L403"/>
      <c r="M403"/>
      <c r="N403"/>
      <c r="O403"/>
    </row>
    <row r="404" spans="1:15">
      <c r="A404"/>
      <c r="B404"/>
      <c r="C404"/>
      <c r="D404"/>
      <c r="E404"/>
      <c r="F404"/>
      <c r="G404"/>
      <c r="H404"/>
      <c r="I404"/>
      <c r="J404"/>
      <c r="K404"/>
      <c r="L404"/>
      <c r="M404"/>
      <c r="N404"/>
      <c r="O404"/>
    </row>
    <row r="405" spans="1:15">
      <c r="A405"/>
      <c r="B405"/>
      <c r="C405"/>
      <c r="D405"/>
      <c r="E405"/>
      <c r="F405"/>
      <c r="G405"/>
      <c r="H405"/>
      <c r="I405"/>
      <c r="J405"/>
      <c r="K405"/>
      <c r="L405"/>
      <c r="M405"/>
      <c r="N405"/>
      <c r="O405"/>
    </row>
    <row r="406" spans="1:15">
      <c r="A406"/>
      <c r="B406"/>
      <c r="C406"/>
      <c r="D406"/>
      <c r="E406"/>
      <c r="F406"/>
      <c r="G406"/>
      <c r="H406"/>
      <c r="I406"/>
      <c r="J406"/>
      <c r="K406"/>
      <c r="L406"/>
      <c r="M406"/>
      <c r="N406"/>
      <c r="O406"/>
    </row>
    <row r="407" spans="1:15">
      <c r="A407"/>
      <c r="B407"/>
      <c r="C407"/>
      <c r="D407"/>
      <c r="E407"/>
      <c r="F407"/>
      <c r="G407"/>
      <c r="H407"/>
      <c r="I407"/>
      <c r="J407"/>
      <c r="K407"/>
      <c r="L407"/>
      <c r="M407"/>
      <c r="N407"/>
      <c r="O407"/>
    </row>
    <row r="408" spans="1:15">
      <c r="A408"/>
      <c r="B408"/>
      <c r="C408"/>
      <c r="D408"/>
      <c r="E408"/>
      <c r="F408"/>
      <c r="G408"/>
      <c r="H408"/>
      <c r="I408"/>
      <c r="J408"/>
      <c r="K408"/>
      <c r="L408"/>
      <c r="M408"/>
      <c r="N408"/>
      <c r="O408"/>
    </row>
    <row r="409" spans="1:15">
      <c r="A409"/>
      <c r="B409"/>
      <c r="C409"/>
      <c r="D409"/>
      <c r="E409"/>
      <c r="F409"/>
      <c r="G409"/>
      <c r="H409"/>
      <c r="I409"/>
      <c r="J409"/>
      <c r="K409"/>
      <c r="L409"/>
      <c r="M409"/>
      <c r="N409"/>
      <c r="O409"/>
    </row>
    <row r="410" spans="1:15">
      <c r="A410"/>
      <c r="B410"/>
      <c r="C410"/>
      <c r="D410"/>
      <c r="E410"/>
      <c r="F410"/>
      <c r="G410"/>
      <c r="H410"/>
      <c r="I410"/>
      <c r="J410"/>
      <c r="K410"/>
      <c r="L410"/>
      <c r="M410"/>
      <c r="N410"/>
      <c r="O410"/>
    </row>
    <row r="411" spans="1:15">
      <c r="A411"/>
      <c r="B411"/>
      <c r="C411"/>
      <c r="D411"/>
      <c r="E411"/>
      <c r="F411"/>
      <c r="G411"/>
      <c r="H411"/>
      <c r="I411"/>
      <c r="J411"/>
      <c r="K411"/>
      <c r="L411"/>
      <c r="M411"/>
      <c r="N411"/>
      <c r="O411"/>
    </row>
    <row r="412" spans="1:15">
      <c r="A412"/>
      <c r="B412"/>
      <c r="C412"/>
      <c r="D412"/>
      <c r="E412"/>
      <c r="F412"/>
      <c r="G412"/>
      <c r="H412"/>
      <c r="I412"/>
      <c r="J412"/>
      <c r="K412"/>
      <c r="L412"/>
      <c r="M412"/>
      <c r="N412"/>
      <c r="O412"/>
    </row>
    <row r="413" spans="1:15">
      <c r="A413"/>
      <c r="B413"/>
      <c r="C413"/>
      <c r="D413"/>
      <c r="E413"/>
      <c r="F413"/>
      <c r="G413"/>
      <c r="H413"/>
      <c r="I413"/>
      <c r="J413"/>
      <c r="K413"/>
      <c r="L413"/>
      <c r="M413"/>
      <c r="N413"/>
      <c r="O413"/>
    </row>
    <row r="414" spans="1:15">
      <c r="A414"/>
      <c r="B414"/>
      <c r="C414"/>
      <c r="D414"/>
      <c r="E414"/>
      <c r="F414"/>
      <c r="G414"/>
      <c r="H414"/>
      <c r="I414"/>
      <c r="J414"/>
      <c r="K414"/>
      <c r="L414"/>
      <c r="M414"/>
      <c r="N414"/>
      <c r="O414"/>
    </row>
    <row r="415" spans="1:15">
      <c r="A415"/>
      <c r="B415"/>
      <c r="C415"/>
      <c r="D415"/>
      <c r="E415"/>
      <c r="F415"/>
      <c r="G415"/>
      <c r="H415"/>
      <c r="I415"/>
      <c r="J415"/>
      <c r="K415"/>
      <c r="L415"/>
      <c r="M415"/>
      <c r="N415"/>
      <c r="O415"/>
    </row>
    <row r="416" spans="1:15">
      <c r="A416"/>
      <c r="B416"/>
      <c r="C416"/>
      <c r="D416"/>
      <c r="E416"/>
      <c r="F416"/>
      <c r="G416"/>
      <c r="H416"/>
      <c r="I416"/>
      <c r="J416"/>
      <c r="K416"/>
      <c r="L416"/>
      <c r="M416"/>
      <c r="N416"/>
      <c r="O416"/>
    </row>
    <row r="417" spans="1:15">
      <c r="A417"/>
      <c r="B417"/>
      <c r="C417"/>
      <c r="D417"/>
      <c r="E417"/>
      <c r="F417"/>
      <c r="G417"/>
      <c r="H417"/>
      <c r="I417"/>
      <c r="J417"/>
      <c r="K417"/>
      <c r="L417"/>
      <c r="M417"/>
      <c r="N417"/>
      <c r="O417"/>
    </row>
    <row r="418" spans="1:15">
      <c r="A418"/>
      <c r="B418"/>
      <c r="C418"/>
      <c r="D418"/>
      <c r="E418"/>
      <c r="F418"/>
      <c r="G418"/>
      <c r="H418"/>
      <c r="I418"/>
      <c r="J418"/>
      <c r="K418"/>
      <c r="L418"/>
      <c r="M418"/>
      <c r="N418"/>
      <c r="O418"/>
    </row>
    <row r="419" spans="1:15">
      <c r="A419"/>
      <c r="B419"/>
      <c r="C419"/>
      <c r="D419"/>
      <c r="E419"/>
      <c r="F419"/>
      <c r="G419"/>
      <c r="H419"/>
      <c r="I419"/>
      <c r="J419"/>
      <c r="K419"/>
      <c r="L419"/>
      <c r="M419"/>
      <c r="N419"/>
      <c r="O419"/>
    </row>
    <row r="420" spans="1:15">
      <c r="A420"/>
      <c r="B420"/>
      <c r="C420"/>
      <c r="D420"/>
      <c r="E420"/>
      <c r="F420"/>
      <c r="G420"/>
      <c r="H420"/>
      <c r="I420"/>
      <c r="J420"/>
      <c r="K420"/>
      <c r="L420"/>
      <c r="M420"/>
      <c r="N420"/>
      <c r="O420"/>
    </row>
    <row r="421" spans="1:15">
      <c r="A421"/>
      <c r="B421"/>
      <c r="C421"/>
      <c r="D421"/>
      <c r="E421"/>
      <c r="F421"/>
      <c r="G421"/>
      <c r="H421"/>
      <c r="I421"/>
      <c r="J421"/>
      <c r="K421"/>
      <c r="L421"/>
      <c r="M421"/>
      <c r="N421"/>
      <c r="O421"/>
    </row>
    <row r="422" spans="1:15">
      <c r="A422"/>
      <c r="B422"/>
      <c r="C422"/>
      <c r="D422"/>
      <c r="E422"/>
      <c r="F422"/>
      <c r="G422"/>
      <c r="H422"/>
      <c r="I422"/>
      <c r="J422"/>
      <c r="K422"/>
      <c r="L422"/>
      <c r="M422"/>
      <c r="N422"/>
      <c r="O422"/>
    </row>
    <row r="423" spans="1:15">
      <c r="A423"/>
      <c r="B423"/>
      <c r="C423"/>
      <c r="D423"/>
      <c r="E423"/>
      <c r="F423"/>
      <c r="G423"/>
      <c r="H423"/>
      <c r="I423"/>
      <c r="J423"/>
      <c r="K423"/>
      <c r="L423"/>
      <c r="M423"/>
      <c r="N423"/>
      <c r="O423"/>
    </row>
    <row r="424" spans="1:15">
      <c r="A424"/>
      <c r="B424"/>
      <c r="C424"/>
      <c r="D424"/>
      <c r="E424"/>
      <c r="F424"/>
      <c r="G424"/>
      <c r="H424"/>
      <c r="I424"/>
      <c r="J424"/>
      <c r="K424"/>
      <c r="L424"/>
      <c r="M424"/>
      <c r="N424"/>
      <c r="O424"/>
    </row>
    <row r="425" spans="1:15">
      <c r="A425"/>
      <c r="B425"/>
      <c r="C425"/>
      <c r="D425"/>
      <c r="E425"/>
      <c r="F425"/>
      <c r="G425"/>
      <c r="H425"/>
      <c r="I425"/>
      <c r="J425"/>
      <c r="K425"/>
      <c r="L425"/>
      <c r="M425"/>
      <c r="N425"/>
      <c r="O425"/>
    </row>
    <row r="426" spans="1:15">
      <c r="A426"/>
      <c r="B426"/>
      <c r="C426"/>
      <c r="D426"/>
      <c r="E426"/>
      <c r="F426"/>
      <c r="G426"/>
      <c r="H426"/>
      <c r="I426"/>
      <c r="J426"/>
      <c r="K426"/>
      <c r="L426"/>
      <c r="M426"/>
      <c r="N426"/>
      <c r="O426"/>
    </row>
    <row r="427" spans="1:15">
      <c r="A427"/>
      <c r="B427"/>
      <c r="C427"/>
      <c r="D427"/>
      <c r="E427"/>
      <c r="F427"/>
      <c r="G427"/>
      <c r="H427"/>
      <c r="I427"/>
      <c r="J427"/>
      <c r="K427"/>
      <c r="L427"/>
      <c r="M427"/>
      <c r="N427"/>
      <c r="O427"/>
    </row>
    <row r="428" spans="1:15">
      <c r="A428"/>
      <c r="B428"/>
      <c r="C428"/>
      <c r="D428"/>
      <c r="E428"/>
      <c r="F428"/>
      <c r="G428"/>
      <c r="H428"/>
      <c r="I428"/>
      <c r="J428"/>
      <c r="K428"/>
      <c r="L428"/>
      <c r="M428"/>
      <c r="N428"/>
      <c r="O428"/>
    </row>
    <row r="429" spans="1:15">
      <c r="A429"/>
      <c r="B429"/>
      <c r="C429"/>
      <c r="D429"/>
      <c r="E429"/>
      <c r="F429"/>
      <c r="G429"/>
      <c r="H429"/>
      <c r="I429"/>
      <c r="J429"/>
      <c r="K429"/>
      <c r="L429"/>
      <c r="M429"/>
      <c r="N429"/>
      <c r="O429"/>
    </row>
    <row r="430" spans="1:15">
      <c r="A430"/>
      <c r="B430"/>
      <c r="C430"/>
      <c r="D430"/>
      <c r="E430"/>
      <c r="F430"/>
      <c r="G430"/>
      <c r="H430"/>
      <c r="I430"/>
      <c r="J430"/>
      <c r="K430"/>
      <c r="L430"/>
      <c r="M430"/>
      <c r="N430"/>
      <c r="O430"/>
    </row>
    <row r="431" spans="1:15">
      <c r="A431"/>
      <c r="B431"/>
      <c r="C431"/>
      <c r="D431"/>
      <c r="E431"/>
      <c r="F431"/>
      <c r="G431"/>
      <c r="H431"/>
      <c r="I431"/>
      <c r="J431"/>
      <c r="K431"/>
      <c r="L431"/>
      <c r="M431"/>
      <c r="N431"/>
      <c r="O431"/>
    </row>
    <row r="432" spans="1:15">
      <c r="A432"/>
      <c r="B432"/>
      <c r="C432"/>
      <c r="D432"/>
      <c r="E432"/>
      <c r="F432"/>
      <c r="G432"/>
      <c r="H432"/>
      <c r="I432"/>
      <c r="J432"/>
      <c r="K432"/>
      <c r="L432"/>
      <c r="M432"/>
      <c r="N432"/>
      <c r="O432"/>
    </row>
    <row r="433" spans="1:15">
      <c r="A433"/>
      <c r="B433"/>
      <c r="C433"/>
      <c r="D433"/>
      <c r="E433"/>
      <c r="F433"/>
      <c r="G433"/>
      <c r="H433"/>
      <c r="I433"/>
      <c r="J433"/>
      <c r="K433"/>
      <c r="L433"/>
      <c r="M433"/>
      <c r="N433"/>
      <c r="O433"/>
    </row>
    <row r="434" spans="1:15">
      <c r="A434"/>
      <c r="B434"/>
      <c r="C434"/>
      <c r="D434"/>
      <c r="E434"/>
      <c r="F434"/>
      <c r="G434"/>
      <c r="H434"/>
      <c r="I434"/>
      <c r="J434"/>
      <c r="K434"/>
      <c r="L434"/>
      <c r="M434"/>
      <c r="N434"/>
      <c r="O434"/>
    </row>
    <row r="435" spans="1:15">
      <c r="A435"/>
      <c r="B435"/>
      <c r="C435"/>
      <c r="D435"/>
      <c r="E435"/>
      <c r="F435"/>
      <c r="G435"/>
      <c r="H435"/>
      <c r="I435"/>
      <c r="J435"/>
      <c r="K435"/>
      <c r="L435"/>
      <c r="M435"/>
      <c r="N435"/>
      <c r="O435"/>
    </row>
    <row r="436" spans="1:15">
      <c r="A436"/>
      <c r="B436"/>
      <c r="C436"/>
      <c r="D436"/>
      <c r="E436"/>
      <c r="F436"/>
      <c r="G436"/>
      <c r="H436"/>
      <c r="I436"/>
      <c r="J436"/>
      <c r="K436"/>
      <c r="L436"/>
      <c r="M436"/>
      <c r="N436"/>
      <c r="O436"/>
    </row>
    <row r="437" spans="1:15">
      <c r="A437"/>
      <c r="B437"/>
      <c r="C437"/>
      <c r="D437"/>
      <c r="E437"/>
      <c r="F437"/>
      <c r="G437"/>
      <c r="H437"/>
      <c r="I437"/>
      <c r="J437"/>
      <c r="K437"/>
      <c r="L437"/>
      <c r="M437"/>
      <c r="N437"/>
      <c r="O437"/>
    </row>
    <row r="438" spans="1:15">
      <c r="A438"/>
      <c r="B438"/>
      <c r="C438"/>
      <c r="D438"/>
      <c r="E438"/>
      <c r="F438"/>
      <c r="G438"/>
      <c r="H438"/>
      <c r="I438"/>
      <c r="J438"/>
      <c r="K438"/>
      <c r="L438"/>
      <c r="M438"/>
      <c r="N438"/>
      <c r="O438"/>
    </row>
    <row r="439" spans="1:15">
      <c r="A439"/>
      <c r="B439"/>
      <c r="C439"/>
      <c r="D439"/>
      <c r="E439"/>
      <c r="F439"/>
      <c r="G439"/>
      <c r="H439"/>
      <c r="I439"/>
      <c r="J439"/>
      <c r="K439"/>
      <c r="L439"/>
      <c r="M439"/>
      <c r="N439"/>
      <c r="O439"/>
    </row>
  </sheetData>
  <conditionalFormatting sqref="C18:S18 C55:AR57 C62:AR62 C19:AH30">
    <cfRule type="cellIs" dxfId="769" priority="343" operator="equal">
      <formula>0</formula>
    </cfRule>
  </conditionalFormatting>
  <conditionalFormatting sqref="C53:AR53 C65:AR66">
    <cfRule type="cellIs" dxfId="768" priority="341" operator="equal">
      <formula>0</formula>
    </cfRule>
  </conditionalFormatting>
  <conditionalFormatting sqref="C58:AR58">
    <cfRule type="cellIs" dxfId="767" priority="332" operator="equal">
      <formula>0</formula>
    </cfRule>
  </conditionalFormatting>
  <conditionalFormatting sqref="C52:AR52">
    <cfRule type="cellIs" dxfId="766" priority="329" operator="equal">
      <formula>0</formula>
    </cfRule>
  </conditionalFormatting>
  <conditionalFormatting sqref="C59:AR59">
    <cfRule type="cellIs" dxfId="765" priority="324" operator="equal">
      <formula>0</formula>
    </cfRule>
  </conditionalFormatting>
  <conditionalFormatting sqref="C60:AR61">
    <cfRule type="cellIs" dxfId="764" priority="322" operator="equal">
      <formula>0</formula>
    </cfRule>
  </conditionalFormatting>
  <conditionalFormatting sqref="C63:AR64">
    <cfRule type="cellIs" dxfId="763" priority="320" operator="equal">
      <formula>0</formula>
    </cfRule>
  </conditionalFormatting>
  <conditionalFormatting sqref="C67:AR67">
    <cfRule type="cellIs" dxfId="762" priority="318" operator="equal">
      <formula>0</formula>
    </cfRule>
  </conditionalFormatting>
  <conditionalFormatting sqref="C54:AR54">
    <cfRule type="cellIs" dxfId="761" priority="316" operator="equal">
      <formula>0</formula>
    </cfRule>
  </conditionalFormatting>
  <conditionalFormatting sqref="D137:AO137">
    <cfRule type="cellIs" dxfId="760" priority="294" operator="equal">
      <formula>0</formula>
    </cfRule>
  </conditionalFormatting>
  <conditionalFormatting sqref="C51:AR51">
    <cfRule type="cellIs" dxfId="759" priority="247" operator="equal">
      <formula>0</formula>
    </cfRule>
  </conditionalFormatting>
  <conditionalFormatting sqref="C137">
    <cfRule type="cellIs" dxfId="758" priority="62" operator="equal">
      <formula>0</formula>
    </cfRule>
  </conditionalFormatting>
  <conditionalFormatting sqref="C31:AH33">
    <cfRule type="cellIs" dxfId="757" priority="61" operator="equal">
      <formula>0</formula>
    </cfRule>
  </conditionalFormatting>
  <conditionalFormatting sqref="C44:AR50">
    <cfRule type="cellIs" dxfId="756" priority="38" operator="equal">
      <formula>0</formula>
    </cfRule>
  </conditionalFormatting>
  <conditionalFormatting sqref="C78:AQ100">
    <cfRule type="cellIs" dxfId="755" priority="8" operator="equal">
      <formula>0</formula>
    </cfRule>
  </conditionalFormatting>
  <conditionalFormatting sqref="C148:AR163">
    <cfRule type="cellIs" dxfId="754" priority="4" operator="equal">
      <formula>0</formula>
    </cfRule>
  </conditionalFormatting>
  <conditionalFormatting sqref="C111:AR136">
    <cfRule type="cellIs" dxfId="753" priority="3" operator="equal">
      <formula>0</formula>
    </cfRule>
  </conditionalFormatting>
  <conditionalFormatting sqref="AR78:AR100">
    <cfRule type="cellIs" dxfId="752" priority="1" operator="equal">
      <formula>0</formula>
    </cfRule>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sheetPr>
  <dimension ref="B1:C15"/>
  <sheetViews>
    <sheetView showGridLines="0" workbookViewId="0"/>
  </sheetViews>
  <sheetFormatPr defaultRowHeight="12.75"/>
  <cols>
    <col min="1" max="1" width="3.5703125" customWidth="1"/>
    <col min="2" max="2" width="151.28515625" customWidth="1"/>
    <col min="3" max="3" width="30.7109375" customWidth="1"/>
  </cols>
  <sheetData>
    <row r="1" spans="2:3" ht="33" customHeight="1">
      <c r="B1" s="341" t="s">
        <v>3965</v>
      </c>
      <c r="C1" s="221"/>
    </row>
    <row r="2" spans="2:3" ht="12.75" customHeight="1">
      <c r="B2" s="106"/>
    </row>
    <row r="3" spans="2:3" ht="15.75">
      <c r="B3" s="265" t="s">
        <v>6853</v>
      </c>
    </row>
    <row r="4" spans="2:3" ht="15.75">
      <c r="B4" s="265" t="s">
        <v>7200</v>
      </c>
    </row>
    <row r="5" spans="2:3" ht="15.75">
      <c r="B5" s="265" t="s">
        <v>6854</v>
      </c>
    </row>
    <row r="6" spans="2:3" ht="15.75">
      <c r="B6" s="266" t="s">
        <v>6855</v>
      </c>
    </row>
    <row r="7" spans="2:3" ht="15.75">
      <c r="B7" s="265" t="s">
        <v>6856</v>
      </c>
    </row>
    <row r="8" spans="2:3" ht="15.75">
      <c r="B8" s="265" t="s">
        <v>6857</v>
      </c>
    </row>
    <row r="9" spans="2:3" ht="15.75">
      <c r="B9" s="265" t="s">
        <v>6858</v>
      </c>
    </row>
    <row r="10" spans="2:3" ht="31.5">
      <c r="B10" s="266" t="s">
        <v>6859</v>
      </c>
    </row>
    <row r="11" spans="2:3" ht="25.5">
      <c r="B11" s="267" t="s">
        <v>6860</v>
      </c>
    </row>
    <row r="12" spans="2:3">
      <c r="B12" s="267" t="s">
        <v>6861</v>
      </c>
    </row>
    <row r="13" spans="2:3" ht="15.75">
      <c r="B13" s="266" t="s">
        <v>7183</v>
      </c>
    </row>
    <row r="14" spans="2:3" ht="15.75">
      <c r="B14" s="265" t="s">
        <v>6862</v>
      </c>
    </row>
    <row r="15" spans="2:3" ht="110.25">
      <c r="B15" s="266" t="s">
        <v>6863</v>
      </c>
    </row>
  </sheetData>
  <hyperlinks>
    <hyperlink ref="B11" r:id="rId1" display="https://creativecommons.org/licenses/by/4.0/"/>
    <hyperlink ref="B12" r:id="rId2" display="https://creativecommons.org/licenses/by/4.0/legalcode"/>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249977111117893"/>
  </sheetPr>
  <dimension ref="A1:HV1071"/>
  <sheetViews>
    <sheetView workbookViewId="0">
      <selection sqref="A1:B1"/>
    </sheetView>
  </sheetViews>
  <sheetFormatPr defaultRowHeight="12.75"/>
  <cols>
    <col min="1" max="1" width="40.140625" style="75" customWidth="1"/>
    <col min="2" max="2" width="77.140625" style="75" customWidth="1"/>
    <col min="3" max="3" width="11.85546875" hidden="1" customWidth="1"/>
    <col min="4" max="33" width="12.140625" hidden="1" customWidth="1"/>
    <col min="34" max="41" width="10.28515625" customWidth="1"/>
    <col min="42" max="42" width="10.28515625" style="29" customWidth="1"/>
    <col min="43" max="45" width="10.28515625" customWidth="1"/>
    <col min="46" max="46" width="10.28515625" style="118" customWidth="1"/>
    <col min="47" max="47" width="10.28515625" style="433" customWidth="1"/>
    <col min="48" max="48" width="11.140625" style="401" customWidth="1"/>
    <col min="49" max="49" width="10.5703125" style="401" customWidth="1"/>
    <col min="50" max="50" width="9.42578125" customWidth="1"/>
    <col min="51" max="51" width="11.140625" style="187" customWidth="1"/>
    <col min="52" max="52" width="22.42578125" bestFit="1" customWidth="1"/>
    <col min="53" max="53" width="38.28515625" customWidth="1"/>
    <col min="54" max="54" width="27.85546875" customWidth="1"/>
    <col min="55" max="55" width="23.28515625" style="221" customWidth="1"/>
    <col min="56" max="56" width="20.140625" style="221" customWidth="1"/>
    <col min="57" max="57" width="18.140625" bestFit="1" customWidth="1"/>
    <col min="58" max="58" width="62.140625" customWidth="1"/>
    <col min="59" max="59" width="37.42578125" style="223" customWidth="1"/>
    <col min="60" max="60" width="41.85546875" customWidth="1"/>
    <col min="61" max="61" width="51.7109375" customWidth="1"/>
    <col min="62" max="62" width="9.7109375" style="29" customWidth="1"/>
  </cols>
  <sheetData>
    <row r="1" spans="1:230" ht="51" customHeight="1">
      <c r="A1" s="950" t="s">
        <v>7226</v>
      </c>
      <c r="B1" s="950"/>
      <c r="AH1" s="939"/>
      <c r="AI1" s="939"/>
      <c r="AJ1" s="939"/>
      <c r="AK1" s="939"/>
      <c r="AL1" s="939"/>
      <c r="AM1" s="939"/>
      <c r="AN1" s="939"/>
      <c r="AO1" s="939"/>
      <c r="AP1" s="939"/>
      <c r="AQ1" s="939"/>
      <c r="AR1" s="951"/>
      <c r="AS1" s="944" t="s">
        <v>4228</v>
      </c>
      <c r="AT1" s="945"/>
      <c r="AU1" s="946"/>
      <c r="AV1" s="938"/>
      <c r="AW1" s="939"/>
      <c r="AX1" s="939"/>
      <c r="AY1" s="939"/>
      <c r="AZ1" s="939"/>
      <c r="BA1" s="939"/>
      <c r="BB1" s="939"/>
      <c r="BC1" s="939"/>
      <c r="BD1" s="939"/>
      <c r="BE1" s="939"/>
      <c r="BF1" s="939"/>
      <c r="BG1" s="939"/>
      <c r="BH1" s="939"/>
      <c r="BI1" s="939"/>
      <c r="BJ1" s="939"/>
    </row>
    <row r="2" spans="1:230" s="221" customFormat="1" ht="14.25" customHeigh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1"/>
      <c r="AV2" s="940"/>
      <c r="AW2" s="940"/>
      <c r="AX2" s="940"/>
      <c r="AY2" s="940"/>
      <c r="AZ2" s="940"/>
      <c r="BA2" s="940"/>
      <c r="BB2" s="940"/>
      <c r="BC2" s="940"/>
      <c r="BD2" s="940"/>
      <c r="BE2" s="940"/>
      <c r="BF2" s="940"/>
      <c r="BG2" s="940"/>
      <c r="BH2" s="940"/>
      <c r="BI2" s="940"/>
      <c r="BJ2" s="940"/>
      <c r="GT2"/>
      <c r="GU2"/>
      <c r="GV2"/>
      <c r="GW2"/>
      <c r="GX2"/>
      <c r="GY2"/>
      <c r="GZ2"/>
      <c r="HA2"/>
      <c r="HB2"/>
      <c r="HC2"/>
      <c r="HD2"/>
      <c r="HE2"/>
      <c r="HF2"/>
      <c r="HG2"/>
      <c r="HH2"/>
      <c r="HI2"/>
      <c r="HJ2"/>
      <c r="HK2"/>
      <c r="HL2"/>
      <c r="HM2"/>
      <c r="HN2"/>
      <c r="HO2"/>
      <c r="HP2"/>
      <c r="HQ2"/>
      <c r="HR2"/>
      <c r="HS2"/>
      <c r="HT2"/>
      <c r="HU2"/>
      <c r="HV2"/>
    </row>
    <row r="3" spans="1:230" s="113" customFormat="1" ht="25.5">
      <c r="A3" s="307"/>
      <c r="B3" s="307"/>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573" t="s">
        <v>3966</v>
      </c>
      <c r="AR3" s="415" t="s">
        <v>3967</v>
      </c>
      <c r="AS3" s="947" t="s">
        <v>4209</v>
      </c>
      <c r="AT3" s="948"/>
      <c r="AU3" s="949"/>
      <c r="AV3" s="615" t="str">
        <f>INDEX(C$4:AR$4,MATCH(TRUE,INDEX(C3:AR3&lt;&gt;0,),0))</f>
        <v>2018-19</v>
      </c>
      <c r="AW3" s="615" t="str">
        <f>LOOKUP(2,1/(C3:AR3&lt;&gt;0),$C$4:$AR$4)</f>
        <v>2019-20</v>
      </c>
      <c r="AX3" s="616">
        <f>((LEFT(AW3,4)-LEFT(AV3,4))+1)</f>
        <v>2</v>
      </c>
      <c r="AY3" s="617">
        <f>SUM(C5:AR5)/AX5</f>
        <v>74.376000000000005</v>
      </c>
      <c r="AZ3" s="616"/>
      <c r="BA3" s="601"/>
      <c r="BB3" s="308"/>
      <c r="BC3" s="308"/>
      <c r="BD3" s="308"/>
      <c r="BE3" s="308"/>
      <c r="BF3" s="308"/>
      <c r="BG3" s="309"/>
      <c r="BH3" s="308"/>
      <c r="BI3" s="308"/>
      <c r="BJ3" s="116" t="s">
        <v>3967</v>
      </c>
      <c r="GT3"/>
      <c r="GU3"/>
      <c r="GV3"/>
      <c r="GW3"/>
      <c r="GX3"/>
      <c r="GY3"/>
      <c r="GZ3"/>
      <c r="HA3"/>
      <c r="HB3"/>
      <c r="HC3"/>
      <c r="HD3"/>
      <c r="HE3"/>
      <c r="HF3"/>
      <c r="HG3"/>
      <c r="HH3"/>
      <c r="HI3"/>
      <c r="HJ3"/>
      <c r="HK3"/>
      <c r="HL3"/>
      <c r="HM3"/>
      <c r="HN3"/>
      <c r="HO3"/>
      <c r="HP3"/>
      <c r="HQ3"/>
      <c r="HR3"/>
      <c r="HS3"/>
      <c r="HT3"/>
      <c r="HU3"/>
      <c r="HV3"/>
    </row>
    <row r="4" spans="1:230" s="401" customFormat="1" ht="25.5">
      <c r="A4" s="398" t="s">
        <v>127</v>
      </c>
      <c r="B4" s="398" t="s">
        <v>3953</v>
      </c>
      <c r="C4" s="413" t="s">
        <v>64</v>
      </c>
      <c r="D4" s="413" t="s">
        <v>65</v>
      </c>
      <c r="E4" s="413" t="s">
        <v>66</v>
      </c>
      <c r="F4" s="413" t="s">
        <v>67</v>
      </c>
      <c r="G4" s="413" t="s">
        <v>68</v>
      </c>
      <c r="H4" s="413" t="s">
        <v>69</v>
      </c>
      <c r="I4" s="413" t="s">
        <v>70</v>
      </c>
      <c r="J4" s="413" t="s">
        <v>71</v>
      </c>
      <c r="K4" s="413" t="s">
        <v>72</v>
      </c>
      <c r="L4" s="413" t="s">
        <v>73</v>
      </c>
      <c r="M4" s="413" t="s">
        <v>1</v>
      </c>
      <c r="N4" s="413" t="s">
        <v>2</v>
      </c>
      <c r="O4" s="413" t="s">
        <v>3</v>
      </c>
      <c r="P4" s="413" t="s">
        <v>4</v>
      </c>
      <c r="Q4" s="413" t="s">
        <v>5</v>
      </c>
      <c r="R4" s="413" t="s">
        <v>6</v>
      </c>
      <c r="S4" s="413" t="s">
        <v>7</v>
      </c>
      <c r="T4" s="413" t="s">
        <v>8</v>
      </c>
      <c r="U4" s="413" t="s">
        <v>9</v>
      </c>
      <c r="V4" s="413" t="s">
        <v>10</v>
      </c>
      <c r="W4" s="413" t="s">
        <v>11</v>
      </c>
      <c r="X4" s="413" t="s">
        <v>12</v>
      </c>
      <c r="Y4" s="413" t="s">
        <v>13</v>
      </c>
      <c r="Z4" s="413" t="s">
        <v>14</v>
      </c>
      <c r="AA4" s="413" t="s">
        <v>15</v>
      </c>
      <c r="AB4" s="413" t="s">
        <v>16</v>
      </c>
      <c r="AC4" s="413" t="s">
        <v>17</v>
      </c>
      <c r="AD4" s="413" t="s">
        <v>18</v>
      </c>
      <c r="AE4" s="413" t="s">
        <v>19</v>
      </c>
      <c r="AF4" s="413" t="s">
        <v>20</v>
      </c>
      <c r="AG4" s="413" t="s">
        <v>21</v>
      </c>
      <c r="AH4" s="413" t="s">
        <v>22</v>
      </c>
      <c r="AI4" s="413" t="s">
        <v>23</v>
      </c>
      <c r="AJ4" s="413" t="s">
        <v>24</v>
      </c>
      <c r="AK4" s="413" t="s">
        <v>25</v>
      </c>
      <c r="AL4" s="413" t="s">
        <v>26</v>
      </c>
      <c r="AM4" s="413" t="s">
        <v>27</v>
      </c>
      <c r="AN4" s="413" t="s">
        <v>62</v>
      </c>
      <c r="AO4" s="413" t="s">
        <v>63</v>
      </c>
      <c r="AP4" s="413" t="s">
        <v>938</v>
      </c>
      <c r="AQ4" s="402" t="s">
        <v>3968</v>
      </c>
      <c r="AR4" s="415" t="s">
        <v>3969</v>
      </c>
      <c r="AS4" s="877" t="s">
        <v>3970</v>
      </c>
      <c r="AT4" s="779" t="s">
        <v>4436</v>
      </c>
      <c r="AU4" s="878" t="s">
        <v>6884</v>
      </c>
      <c r="AV4" s="486" t="s">
        <v>4261</v>
      </c>
      <c r="AW4" s="486" t="s">
        <v>4262</v>
      </c>
      <c r="AX4" s="399" t="s">
        <v>6832</v>
      </c>
      <c r="AY4" s="399" t="s">
        <v>6833</v>
      </c>
      <c r="AZ4" s="399" t="s">
        <v>791</v>
      </c>
      <c r="BA4" s="399" t="s">
        <v>790</v>
      </c>
      <c r="BB4" s="399" t="s">
        <v>102</v>
      </c>
      <c r="BC4" s="473" t="s">
        <v>7175</v>
      </c>
      <c r="BD4" s="399" t="s">
        <v>6995</v>
      </c>
      <c r="BE4" s="399" t="s">
        <v>789</v>
      </c>
      <c r="BF4" s="399" t="s">
        <v>788</v>
      </c>
      <c r="BG4" s="399" t="s">
        <v>28</v>
      </c>
      <c r="BH4" s="399" t="s">
        <v>787</v>
      </c>
      <c r="BI4" s="399" t="s">
        <v>786</v>
      </c>
      <c r="BJ4" s="400" t="s">
        <v>3968</v>
      </c>
      <c r="GT4"/>
      <c r="GU4"/>
      <c r="GV4"/>
      <c r="GW4"/>
      <c r="GX4"/>
      <c r="GY4"/>
      <c r="GZ4"/>
      <c r="HA4"/>
      <c r="HB4"/>
      <c r="HC4"/>
      <c r="HD4"/>
      <c r="HE4"/>
      <c r="HF4"/>
      <c r="HG4"/>
      <c r="HH4"/>
      <c r="HI4"/>
      <c r="HJ4"/>
      <c r="HK4"/>
      <c r="HL4"/>
      <c r="HM4"/>
      <c r="HN4"/>
      <c r="HO4"/>
      <c r="HP4"/>
      <c r="HQ4"/>
      <c r="HR4"/>
      <c r="HS4"/>
      <c r="HT4"/>
      <c r="HU4"/>
      <c r="HV4"/>
    </row>
    <row r="5" spans="1:230" s="441" customFormat="1" ht="13.5" customHeight="1">
      <c r="A5" s="521" t="s">
        <v>109</v>
      </c>
      <c r="B5" s="521" t="s">
        <v>1312</v>
      </c>
      <c r="C5" s="411">
        <v>0</v>
      </c>
      <c r="D5" s="411">
        <v>0</v>
      </c>
      <c r="E5" s="411">
        <v>0</v>
      </c>
      <c r="F5" s="411">
        <v>0</v>
      </c>
      <c r="G5" s="411">
        <v>0</v>
      </c>
      <c r="H5" s="411">
        <v>0</v>
      </c>
      <c r="I5" s="411">
        <v>0</v>
      </c>
      <c r="J5" s="411">
        <v>0</v>
      </c>
      <c r="K5" s="411">
        <v>0</v>
      </c>
      <c r="L5" s="411">
        <v>0</v>
      </c>
      <c r="M5" s="411">
        <v>0</v>
      </c>
      <c r="N5" s="411">
        <v>0</v>
      </c>
      <c r="O5" s="411">
        <v>0</v>
      </c>
      <c r="P5" s="411">
        <v>0</v>
      </c>
      <c r="Q5" s="411">
        <v>0</v>
      </c>
      <c r="R5" s="411">
        <v>0</v>
      </c>
      <c r="S5" s="411">
        <v>0</v>
      </c>
      <c r="T5" s="411">
        <v>0</v>
      </c>
      <c r="U5" s="411">
        <v>0</v>
      </c>
      <c r="V5" s="411">
        <v>0</v>
      </c>
      <c r="W5" s="411">
        <v>0</v>
      </c>
      <c r="X5" s="411">
        <v>0</v>
      </c>
      <c r="Y5" s="411">
        <v>0</v>
      </c>
      <c r="Z5" s="411">
        <v>0</v>
      </c>
      <c r="AA5" s="411">
        <v>0</v>
      </c>
      <c r="AB5" s="411">
        <v>0</v>
      </c>
      <c r="AC5" s="411">
        <v>0</v>
      </c>
      <c r="AD5" s="411">
        <v>0</v>
      </c>
      <c r="AE5" s="411">
        <v>0</v>
      </c>
      <c r="AF5" s="411">
        <v>0</v>
      </c>
      <c r="AG5" s="411">
        <v>0</v>
      </c>
      <c r="AH5" s="411">
        <v>0</v>
      </c>
      <c r="AI5" s="411">
        <v>0</v>
      </c>
      <c r="AJ5" s="411">
        <v>0</v>
      </c>
      <c r="AK5" s="411">
        <v>0</v>
      </c>
      <c r="AL5" s="411">
        <v>0</v>
      </c>
      <c r="AM5" s="411">
        <v>0</v>
      </c>
      <c r="AN5" s="411">
        <v>0</v>
      </c>
      <c r="AO5" s="411">
        <v>55.783000000000001</v>
      </c>
      <c r="AP5" s="919">
        <v>81.415000000000006</v>
      </c>
      <c r="AQ5" s="502">
        <v>79.948999999999998</v>
      </c>
      <c r="AR5" s="502">
        <v>80.356999999999999</v>
      </c>
      <c r="AS5" s="442">
        <v>81.113</v>
      </c>
      <c r="AT5" s="442">
        <v>82.757000000000005</v>
      </c>
      <c r="AU5" s="1052">
        <v>86.239000000000004</v>
      </c>
      <c r="AV5" s="509" t="s">
        <v>63</v>
      </c>
      <c r="AW5" s="509" t="s">
        <v>3969</v>
      </c>
      <c r="AX5" s="439">
        <v>4</v>
      </c>
      <c r="AY5" s="213">
        <v>74.376000000000005</v>
      </c>
      <c r="AZ5" s="440" t="s">
        <v>124</v>
      </c>
      <c r="BA5" s="440" t="s">
        <v>47</v>
      </c>
      <c r="BB5" s="440" t="s">
        <v>6771</v>
      </c>
      <c r="BC5" s="440" t="s">
        <v>810</v>
      </c>
      <c r="BD5" s="440" t="s">
        <v>4096</v>
      </c>
      <c r="BE5" s="440" t="s">
        <v>280</v>
      </c>
      <c r="BF5" s="445" t="s">
        <v>6758</v>
      </c>
      <c r="BG5" s="444" t="s">
        <v>6759</v>
      </c>
      <c r="BH5" s="514" t="s">
        <v>277</v>
      </c>
      <c r="BI5" s="444" t="s">
        <v>277</v>
      </c>
      <c r="BJ5" s="215">
        <v>3</v>
      </c>
      <c r="BK5" s="440" t="s">
        <v>277</v>
      </c>
    </row>
    <row r="6" spans="1:230" s="441" customFormat="1" ht="13.5" customHeight="1">
      <c r="A6" s="493" t="s">
        <v>109</v>
      </c>
      <c r="B6" s="493" t="s">
        <v>1082</v>
      </c>
      <c r="C6" s="438">
        <v>0</v>
      </c>
      <c r="D6" s="438">
        <v>6</v>
      </c>
      <c r="E6" s="438">
        <v>5.8</v>
      </c>
      <c r="F6" s="438">
        <v>7.5</v>
      </c>
      <c r="G6" s="438">
        <v>6.8</v>
      </c>
      <c r="H6" s="438">
        <v>10.8</v>
      </c>
      <c r="I6" s="438">
        <v>14.1</v>
      </c>
      <c r="J6" s="438">
        <v>15.2</v>
      </c>
      <c r="K6" s="438">
        <v>17.899999999999999</v>
      </c>
      <c r="L6" s="438">
        <v>11.2</v>
      </c>
      <c r="M6" s="438">
        <v>11.1</v>
      </c>
      <c r="N6" s="438">
        <v>13.3</v>
      </c>
      <c r="O6" s="438">
        <v>14.4</v>
      </c>
      <c r="P6" s="438">
        <v>14.8</v>
      </c>
      <c r="Q6" s="438">
        <v>15.7</v>
      </c>
      <c r="R6" s="438">
        <v>21.2</v>
      </c>
      <c r="S6" s="438">
        <v>23.3</v>
      </c>
      <c r="T6" s="438">
        <v>21.3</v>
      </c>
      <c r="U6" s="438">
        <v>29.1</v>
      </c>
      <c r="V6" s="438">
        <v>33.799999999999997</v>
      </c>
      <c r="W6" s="438">
        <v>33.6</v>
      </c>
      <c r="X6" s="438">
        <v>31.9</v>
      </c>
      <c r="Y6" s="438">
        <v>34</v>
      </c>
      <c r="Z6" s="438">
        <v>40.799999999999997</v>
      </c>
      <c r="AA6" s="438">
        <v>39.200000000000003</v>
      </c>
      <c r="AB6" s="438">
        <v>39.200000000000003</v>
      </c>
      <c r="AC6" s="438">
        <v>35.1</v>
      </c>
      <c r="AD6" s="438">
        <v>35.1</v>
      </c>
      <c r="AE6" s="438">
        <v>35.799999999999997</v>
      </c>
      <c r="AF6" s="438">
        <v>37.5</v>
      </c>
      <c r="AG6" s="438">
        <v>42.22</v>
      </c>
      <c r="AH6" s="438">
        <v>50.070999999999998</v>
      </c>
      <c r="AI6" s="438">
        <v>53.404000000000003</v>
      </c>
      <c r="AJ6" s="438">
        <v>57.567999999999998</v>
      </c>
      <c r="AK6" s="438">
        <v>62.845999999999997</v>
      </c>
      <c r="AL6" s="438">
        <v>68.742000000000004</v>
      </c>
      <c r="AM6" s="438">
        <v>67.848254620000006</v>
      </c>
      <c r="AN6" s="438">
        <v>70.224999999999994</v>
      </c>
      <c r="AO6" s="438">
        <v>73.284999999999997</v>
      </c>
      <c r="AP6" s="442">
        <v>71.262</v>
      </c>
      <c r="AQ6" s="505">
        <v>61.456000000000003</v>
      </c>
      <c r="AR6" s="505">
        <v>70.102000000000004</v>
      </c>
      <c r="AS6" s="442">
        <v>70.456999999999994</v>
      </c>
      <c r="AT6" s="442">
        <v>77.341000000000008</v>
      </c>
      <c r="AU6" s="499">
        <v>82.12700000000001</v>
      </c>
      <c r="AV6" s="509" t="s">
        <v>65</v>
      </c>
      <c r="AW6" s="509" t="s">
        <v>3969</v>
      </c>
      <c r="AX6" s="439">
        <v>41</v>
      </c>
      <c r="AY6" s="213">
        <v>34.256811088292679</v>
      </c>
      <c r="AZ6" s="440" t="s">
        <v>124</v>
      </c>
      <c r="BA6" s="440" t="s">
        <v>47</v>
      </c>
      <c r="BB6" s="440" t="s">
        <v>6771</v>
      </c>
      <c r="BC6" s="440" t="s">
        <v>810</v>
      </c>
      <c r="BD6" s="440" t="s">
        <v>4096</v>
      </c>
      <c r="BE6" s="440" t="s">
        <v>280</v>
      </c>
      <c r="BF6" s="445" t="s">
        <v>750</v>
      </c>
      <c r="BG6" s="444" t="s">
        <v>4086</v>
      </c>
      <c r="BH6" s="514" t="s">
        <v>277</v>
      </c>
      <c r="BI6" s="444" t="s">
        <v>277</v>
      </c>
      <c r="BJ6" s="159">
        <v>0</v>
      </c>
      <c r="BK6" s="440" t="s">
        <v>277</v>
      </c>
    </row>
    <row r="7" spans="1:230" s="441" customFormat="1" ht="13.5" customHeight="1">
      <c r="A7" s="493" t="s">
        <v>109</v>
      </c>
      <c r="B7" s="493" t="s">
        <v>1306</v>
      </c>
      <c r="C7" s="438">
        <v>0</v>
      </c>
      <c r="D7" s="438">
        <v>0</v>
      </c>
      <c r="E7" s="438">
        <v>0</v>
      </c>
      <c r="F7" s="438">
        <v>0</v>
      </c>
      <c r="G7" s="438">
        <v>0</v>
      </c>
      <c r="H7" s="438">
        <v>0</v>
      </c>
      <c r="I7" s="438">
        <v>0</v>
      </c>
      <c r="J7" s="438">
        <v>0</v>
      </c>
      <c r="K7" s="438">
        <v>0</v>
      </c>
      <c r="L7" s="438">
        <v>0</v>
      </c>
      <c r="M7" s="438">
        <v>0.6</v>
      </c>
      <c r="N7" s="438">
        <v>1.2</v>
      </c>
      <c r="O7" s="438">
        <v>3.1</v>
      </c>
      <c r="P7" s="438">
        <v>4.4000000000000004</v>
      </c>
      <c r="Q7" s="438">
        <v>8.3000000000000007</v>
      </c>
      <c r="R7" s="438">
        <v>9.6</v>
      </c>
      <c r="S7" s="438">
        <v>10.7</v>
      </c>
      <c r="T7" s="438">
        <v>11.4</v>
      </c>
      <c r="U7" s="438">
        <v>12</v>
      </c>
      <c r="V7" s="438">
        <v>11.4</v>
      </c>
      <c r="W7" s="438">
        <v>15.3</v>
      </c>
      <c r="X7" s="438">
        <v>15.8</v>
      </c>
      <c r="Y7" s="438">
        <v>15.8</v>
      </c>
      <c r="Z7" s="438">
        <v>29.5</v>
      </c>
      <c r="AA7" s="438">
        <v>30.2</v>
      </c>
      <c r="AB7" s="438">
        <v>30</v>
      </c>
      <c r="AC7" s="438">
        <v>30</v>
      </c>
      <c r="AD7" s="438">
        <v>32.9</v>
      </c>
      <c r="AE7" s="438">
        <v>34</v>
      </c>
      <c r="AF7" s="438">
        <v>36.200000000000003</v>
      </c>
      <c r="AG7" s="438">
        <v>32.351999999999997</v>
      </c>
      <c r="AH7" s="438">
        <v>40.186999999999998</v>
      </c>
      <c r="AI7" s="438">
        <v>39.229999999999997</v>
      </c>
      <c r="AJ7" s="438">
        <v>42</v>
      </c>
      <c r="AK7" s="438">
        <v>41.887999999999998</v>
      </c>
      <c r="AL7" s="438">
        <v>41.258000000000003</v>
      </c>
      <c r="AM7" s="438">
        <v>41.021000000000001</v>
      </c>
      <c r="AN7" s="438">
        <v>44.067</v>
      </c>
      <c r="AO7" s="438">
        <v>45.53</v>
      </c>
      <c r="AP7" s="442">
        <v>51.292000000000002</v>
      </c>
      <c r="AQ7" s="505">
        <v>52.18</v>
      </c>
      <c r="AR7" s="505">
        <v>53.68</v>
      </c>
      <c r="AS7" s="442">
        <v>53.68</v>
      </c>
      <c r="AT7" s="442">
        <v>53.68</v>
      </c>
      <c r="AU7" s="499">
        <v>53.68</v>
      </c>
      <c r="AV7" s="509" t="s">
        <v>1</v>
      </c>
      <c r="AW7" s="509" t="s">
        <v>3969</v>
      </c>
      <c r="AX7" s="439">
        <v>32</v>
      </c>
      <c r="AY7" s="213">
        <v>27.096406249999998</v>
      </c>
      <c r="AZ7" s="440" t="s">
        <v>124</v>
      </c>
      <c r="BA7" s="440" t="s">
        <v>47</v>
      </c>
      <c r="BB7" s="440" t="s">
        <v>6771</v>
      </c>
      <c r="BC7" s="440" t="s">
        <v>810</v>
      </c>
      <c r="BD7" s="440" t="s">
        <v>4096</v>
      </c>
      <c r="BE7" s="440" t="s">
        <v>280</v>
      </c>
      <c r="BF7" s="445" t="s">
        <v>749</v>
      </c>
      <c r="BG7" s="444" t="s">
        <v>4089</v>
      </c>
      <c r="BH7" s="514" t="s">
        <v>277</v>
      </c>
      <c r="BI7" s="444" t="s">
        <v>277</v>
      </c>
      <c r="BJ7" s="159">
        <v>0</v>
      </c>
      <c r="BK7" s="440" t="s">
        <v>277</v>
      </c>
    </row>
    <row r="8" spans="1:230" s="441" customFormat="1" ht="13.5" customHeight="1">
      <c r="A8" s="493" t="s">
        <v>109</v>
      </c>
      <c r="B8" s="493" t="s">
        <v>1078</v>
      </c>
      <c r="C8" s="438">
        <v>0.7</v>
      </c>
      <c r="D8" s="438">
        <v>0.9</v>
      </c>
      <c r="E8" s="438">
        <v>1.3</v>
      </c>
      <c r="F8" s="438">
        <v>1.5</v>
      </c>
      <c r="G8" s="438">
        <v>2.5</v>
      </c>
      <c r="H8" s="438">
        <v>3.1</v>
      </c>
      <c r="I8" s="438">
        <v>4.3</v>
      </c>
      <c r="J8" s="438">
        <v>5</v>
      </c>
      <c r="K8" s="438">
        <v>6.2</v>
      </c>
      <c r="L8" s="438">
        <v>6.2</v>
      </c>
      <c r="M8" s="438">
        <v>5.4</v>
      </c>
      <c r="N8" s="438">
        <v>8.1</v>
      </c>
      <c r="O8" s="438">
        <v>8.4</v>
      </c>
      <c r="P8" s="438">
        <v>6.6</v>
      </c>
      <c r="Q8" s="438">
        <v>7.5</v>
      </c>
      <c r="R8" s="438">
        <v>8.5</v>
      </c>
      <c r="S8" s="438">
        <v>9.1999999999999993</v>
      </c>
      <c r="T8" s="438">
        <v>10.4</v>
      </c>
      <c r="U8" s="438">
        <v>11.3</v>
      </c>
      <c r="V8" s="438">
        <v>11.2</v>
      </c>
      <c r="W8" s="438">
        <v>12.1</v>
      </c>
      <c r="X8" s="438">
        <v>13.1</v>
      </c>
      <c r="Y8" s="438">
        <v>12.8</v>
      </c>
      <c r="Z8" s="438">
        <v>15.8</v>
      </c>
      <c r="AA8" s="438">
        <v>25.5</v>
      </c>
      <c r="AB8" s="438">
        <v>27.9</v>
      </c>
      <c r="AC8" s="438">
        <v>31.7</v>
      </c>
      <c r="AD8" s="438">
        <v>32.799999999999997</v>
      </c>
      <c r="AE8" s="438">
        <v>28</v>
      </c>
      <c r="AF8" s="438">
        <v>14.9</v>
      </c>
      <c r="AG8" s="438">
        <v>21.35</v>
      </c>
      <c r="AH8" s="438">
        <v>16.335000000000001</v>
      </c>
      <c r="AI8" s="438">
        <v>16.527999999999999</v>
      </c>
      <c r="AJ8" s="438">
        <v>17.494</v>
      </c>
      <c r="AK8" s="438">
        <v>17.041</v>
      </c>
      <c r="AL8" s="438">
        <v>18.120999999999999</v>
      </c>
      <c r="AM8" s="438">
        <v>18.708153619999997</v>
      </c>
      <c r="AN8" s="438">
        <v>19.783000000000001</v>
      </c>
      <c r="AO8" s="438">
        <v>22.021999999999998</v>
      </c>
      <c r="AP8" s="442">
        <v>22.710999999999999</v>
      </c>
      <c r="AQ8" s="505">
        <v>22.504999999999999</v>
      </c>
      <c r="AR8" s="505">
        <v>23.407</v>
      </c>
      <c r="AS8" s="442">
        <v>24.242999999999999</v>
      </c>
      <c r="AT8" s="442">
        <v>25.042999999999999</v>
      </c>
      <c r="AU8" s="499">
        <v>25.869</v>
      </c>
      <c r="AV8" s="509" t="s">
        <v>64</v>
      </c>
      <c r="AW8" s="509" t="s">
        <v>3969</v>
      </c>
      <c r="AX8" s="439">
        <v>42</v>
      </c>
      <c r="AY8" s="213">
        <v>13.545360800476193</v>
      </c>
      <c r="AZ8" s="440" t="s">
        <v>124</v>
      </c>
      <c r="BA8" s="440" t="s">
        <v>47</v>
      </c>
      <c r="BB8" s="440" t="s">
        <v>6771</v>
      </c>
      <c r="BC8" s="440" t="s">
        <v>810</v>
      </c>
      <c r="BD8" s="440" t="s">
        <v>4096</v>
      </c>
      <c r="BE8" s="440" t="s">
        <v>280</v>
      </c>
      <c r="BF8" s="445" t="s">
        <v>752</v>
      </c>
      <c r="BG8" s="444" t="s">
        <v>4086</v>
      </c>
      <c r="BH8" s="514" t="s">
        <v>277</v>
      </c>
      <c r="BI8" s="444" t="s">
        <v>277</v>
      </c>
      <c r="BJ8" s="159">
        <v>0.3</v>
      </c>
      <c r="BK8" s="440" t="s">
        <v>277</v>
      </c>
    </row>
    <row r="9" spans="1:230" s="441" customFormat="1" ht="13.5" customHeight="1">
      <c r="A9" s="493" t="s">
        <v>109</v>
      </c>
      <c r="B9" s="493" t="s">
        <v>99</v>
      </c>
      <c r="C9" s="438">
        <v>0</v>
      </c>
      <c r="D9" s="438">
        <v>0</v>
      </c>
      <c r="E9" s="438">
        <v>0</v>
      </c>
      <c r="F9" s="438">
        <v>0</v>
      </c>
      <c r="G9" s="438">
        <v>0</v>
      </c>
      <c r="H9" s="438">
        <v>0</v>
      </c>
      <c r="I9" s="438">
        <v>0</v>
      </c>
      <c r="J9" s="438">
        <v>0</v>
      </c>
      <c r="K9" s="438">
        <v>0</v>
      </c>
      <c r="L9" s="438">
        <v>0</v>
      </c>
      <c r="M9" s="438">
        <v>0</v>
      </c>
      <c r="N9" s="438">
        <v>0</v>
      </c>
      <c r="O9" s="438">
        <v>0</v>
      </c>
      <c r="P9" s="438">
        <v>0</v>
      </c>
      <c r="Q9" s="438">
        <v>0</v>
      </c>
      <c r="R9" s="438">
        <v>0</v>
      </c>
      <c r="S9" s="438">
        <v>0</v>
      </c>
      <c r="T9" s="438">
        <v>0</v>
      </c>
      <c r="U9" s="438">
        <v>0</v>
      </c>
      <c r="V9" s="438">
        <v>0</v>
      </c>
      <c r="W9" s="438">
        <v>0</v>
      </c>
      <c r="X9" s="438">
        <v>0</v>
      </c>
      <c r="Y9" s="438">
        <v>0</v>
      </c>
      <c r="Z9" s="438">
        <v>0</v>
      </c>
      <c r="AA9" s="438">
        <v>0</v>
      </c>
      <c r="AB9" s="438">
        <v>15.351667000000001</v>
      </c>
      <c r="AC9" s="438">
        <v>14.532978</v>
      </c>
      <c r="AD9" s="438">
        <v>15.359</v>
      </c>
      <c r="AE9" s="438">
        <v>15.997999999999999</v>
      </c>
      <c r="AF9" s="438">
        <v>18.297000000000001</v>
      </c>
      <c r="AG9" s="438">
        <v>19.167000000000002</v>
      </c>
      <c r="AH9" s="438">
        <v>19.641999999999999</v>
      </c>
      <c r="AI9" s="438">
        <v>17.748999999999999</v>
      </c>
      <c r="AJ9" s="438">
        <v>18.431999999999999</v>
      </c>
      <c r="AK9" s="438">
        <v>19.28</v>
      </c>
      <c r="AL9" s="438">
        <v>20.388000000000002</v>
      </c>
      <c r="AM9" s="438">
        <v>21.392051980000002</v>
      </c>
      <c r="AN9" s="438">
        <v>22.224</v>
      </c>
      <c r="AO9" s="438">
        <v>21.617999999999999</v>
      </c>
      <c r="AP9" s="442">
        <v>20.376000000000001</v>
      </c>
      <c r="AQ9" s="505">
        <v>18.393999999999998</v>
      </c>
      <c r="AR9" s="505">
        <v>18.306000000000001</v>
      </c>
      <c r="AS9" s="442">
        <v>17.835999999999999</v>
      </c>
      <c r="AT9" s="442">
        <v>18</v>
      </c>
      <c r="AU9" s="499">
        <v>18.148</v>
      </c>
      <c r="AV9" s="509" t="s">
        <v>16</v>
      </c>
      <c r="AW9" s="509" t="s">
        <v>3969</v>
      </c>
      <c r="AX9" s="439">
        <v>17</v>
      </c>
      <c r="AY9" s="213">
        <v>18.618040998823528</v>
      </c>
      <c r="AZ9" s="440" t="s">
        <v>124</v>
      </c>
      <c r="BA9" s="440" t="s">
        <v>47</v>
      </c>
      <c r="BB9" s="440" t="s">
        <v>6771</v>
      </c>
      <c r="BC9" s="440" t="s">
        <v>810</v>
      </c>
      <c r="BD9" s="440" t="s">
        <v>4096</v>
      </c>
      <c r="BE9" s="440" t="s">
        <v>280</v>
      </c>
      <c r="BF9" s="445" t="s">
        <v>753</v>
      </c>
      <c r="BG9" s="444" t="s">
        <v>4086</v>
      </c>
      <c r="BH9" s="514" t="s">
        <v>277</v>
      </c>
      <c r="BI9" s="444" t="s">
        <v>277</v>
      </c>
      <c r="BJ9" s="159"/>
      <c r="BK9" s="440" t="s">
        <v>277</v>
      </c>
    </row>
    <row r="10" spans="1:230" s="441" customFormat="1" ht="13.5" customHeight="1">
      <c r="A10" s="493" t="s">
        <v>109</v>
      </c>
      <c r="B10" s="493" t="s">
        <v>1287</v>
      </c>
      <c r="C10" s="438">
        <v>3.1</v>
      </c>
      <c r="D10" s="438">
        <v>10.4</v>
      </c>
      <c r="E10" s="438">
        <v>6.9</v>
      </c>
      <c r="F10" s="438">
        <v>7.9</v>
      </c>
      <c r="G10" s="438">
        <v>8.6</v>
      </c>
      <c r="H10" s="438">
        <v>10</v>
      </c>
      <c r="I10" s="438">
        <v>11.7</v>
      </c>
      <c r="J10" s="438">
        <v>13</v>
      </c>
      <c r="K10" s="438">
        <v>14.4</v>
      </c>
      <c r="L10" s="438">
        <v>12.1</v>
      </c>
      <c r="M10" s="438">
        <v>21.7</v>
      </c>
      <c r="N10" s="438">
        <v>20.8</v>
      </c>
      <c r="O10" s="438">
        <v>11.7</v>
      </c>
      <c r="P10" s="438">
        <v>13.8</v>
      </c>
      <c r="Q10" s="438">
        <v>13.2</v>
      </c>
      <c r="R10" s="438">
        <v>12</v>
      </c>
      <c r="S10" s="438">
        <v>15.1</v>
      </c>
      <c r="T10" s="438">
        <v>11.7</v>
      </c>
      <c r="U10" s="438">
        <v>10.4</v>
      </c>
      <c r="V10" s="438">
        <v>7.2</v>
      </c>
      <c r="W10" s="438">
        <v>9.6</v>
      </c>
      <c r="X10" s="438">
        <v>9.1999999999999993</v>
      </c>
      <c r="Y10" s="438">
        <v>9</v>
      </c>
      <c r="Z10" s="438">
        <v>22.5</v>
      </c>
      <c r="AA10" s="438">
        <v>16.2</v>
      </c>
      <c r="AB10" s="438">
        <v>16.2</v>
      </c>
      <c r="AC10" s="438">
        <v>13.7</v>
      </c>
      <c r="AD10" s="438">
        <v>16.2</v>
      </c>
      <c r="AE10" s="438">
        <v>11.6</v>
      </c>
      <c r="AF10" s="438">
        <v>12.1</v>
      </c>
      <c r="AG10" s="438">
        <v>12.2</v>
      </c>
      <c r="AH10" s="438">
        <v>10.321999999999999</v>
      </c>
      <c r="AI10" s="438">
        <v>9.6</v>
      </c>
      <c r="AJ10" s="438">
        <v>11.5</v>
      </c>
      <c r="AK10" s="438">
        <v>13.746</v>
      </c>
      <c r="AL10" s="438">
        <v>12.97</v>
      </c>
      <c r="AM10" s="438">
        <v>12.478474390000001</v>
      </c>
      <c r="AN10" s="438">
        <v>13.423999999999999</v>
      </c>
      <c r="AO10" s="438">
        <v>14.742000000000001</v>
      </c>
      <c r="AP10" s="442">
        <v>17.87</v>
      </c>
      <c r="AQ10" s="505">
        <v>17.600000000000001</v>
      </c>
      <c r="AR10" s="505">
        <v>17.5</v>
      </c>
      <c r="AS10" s="442">
        <v>17.5</v>
      </c>
      <c r="AT10" s="442">
        <v>18</v>
      </c>
      <c r="AU10" s="499">
        <v>19</v>
      </c>
      <c r="AV10" s="509" t="s">
        <v>64</v>
      </c>
      <c r="AW10" s="509" t="s">
        <v>3969</v>
      </c>
      <c r="AX10" s="439">
        <v>42</v>
      </c>
      <c r="AY10" s="213">
        <v>12.760773199761903</v>
      </c>
      <c r="AZ10" s="440" t="s">
        <v>124</v>
      </c>
      <c r="BA10" s="440" t="s">
        <v>47</v>
      </c>
      <c r="BB10" s="440" t="s">
        <v>6771</v>
      </c>
      <c r="BC10" s="440" t="s">
        <v>810</v>
      </c>
      <c r="BD10" s="440" t="s">
        <v>4096</v>
      </c>
      <c r="BE10" s="440" t="s">
        <v>280</v>
      </c>
      <c r="BF10" s="445" t="s">
        <v>746</v>
      </c>
      <c r="BG10" s="444" t="s">
        <v>4086</v>
      </c>
      <c r="BH10" s="514" t="s">
        <v>277</v>
      </c>
      <c r="BI10" s="444" t="s">
        <v>277</v>
      </c>
      <c r="BJ10" s="159">
        <v>446.928</v>
      </c>
      <c r="BK10" s="440" t="s">
        <v>277</v>
      </c>
    </row>
    <row r="11" spans="1:230" s="441" customFormat="1" ht="13.5" customHeight="1">
      <c r="A11" s="522" t="s">
        <v>109</v>
      </c>
      <c r="B11" s="522" t="s">
        <v>7075</v>
      </c>
      <c r="C11" s="442">
        <v>0</v>
      </c>
      <c r="D11" s="442">
        <v>0</v>
      </c>
      <c r="E11" s="442">
        <v>0</v>
      </c>
      <c r="F11" s="442">
        <v>0</v>
      </c>
      <c r="G11" s="442">
        <v>0</v>
      </c>
      <c r="H11" s="442">
        <v>0</v>
      </c>
      <c r="I11" s="442">
        <v>0</v>
      </c>
      <c r="J11" s="442">
        <v>0</v>
      </c>
      <c r="K11" s="442">
        <v>0</v>
      </c>
      <c r="L11" s="442">
        <v>0</v>
      </c>
      <c r="M11" s="442">
        <v>0</v>
      </c>
      <c r="N11" s="442">
        <v>0</v>
      </c>
      <c r="O11" s="442">
        <v>0</v>
      </c>
      <c r="P11" s="442">
        <v>0</v>
      </c>
      <c r="Q11" s="442">
        <v>0</v>
      </c>
      <c r="R11" s="442">
        <v>0</v>
      </c>
      <c r="S11" s="442">
        <v>0</v>
      </c>
      <c r="T11" s="442">
        <v>0</v>
      </c>
      <c r="U11" s="442">
        <v>0</v>
      </c>
      <c r="V11" s="442">
        <v>0</v>
      </c>
      <c r="W11" s="442">
        <v>0</v>
      </c>
      <c r="X11" s="442">
        <v>0</v>
      </c>
      <c r="Y11" s="442">
        <v>0</v>
      </c>
      <c r="Z11" s="442">
        <v>0</v>
      </c>
      <c r="AA11" s="442">
        <v>0</v>
      </c>
      <c r="AB11" s="442">
        <v>0</v>
      </c>
      <c r="AC11" s="442">
        <v>0</v>
      </c>
      <c r="AD11" s="442">
        <v>0</v>
      </c>
      <c r="AE11" s="442">
        <v>0</v>
      </c>
      <c r="AF11" s="442">
        <v>0</v>
      </c>
      <c r="AG11" s="442">
        <v>0</v>
      </c>
      <c r="AH11" s="442">
        <v>0</v>
      </c>
      <c r="AI11" s="442">
        <v>0</v>
      </c>
      <c r="AJ11" s="442">
        <v>0</v>
      </c>
      <c r="AK11" s="442">
        <v>0</v>
      </c>
      <c r="AL11" s="442">
        <v>0</v>
      </c>
      <c r="AM11" s="442">
        <v>0</v>
      </c>
      <c r="AN11" s="442">
        <v>0</v>
      </c>
      <c r="AO11" s="442">
        <v>0</v>
      </c>
      <c r="AP11" s="442">
        <v>0</v>
      </c>
      <c r="AQ11" s="505">
        <v>9.9160000000000004</v>
      </c>
      <c r="AR11" s="505">
        <v>17.399000000000001</v>
      </c>
      <c r="AS11" s="442">
        <v>15.221</v>
      </c>
      <c r="AT11" s="442">
        <v>5</v>
      </c>
      <c r="AU11" s="499">
        <v>10</v>
      </c>
      <c r="AV11" s="509" t="s">
        <v>3968</v>
      </c>
      <c r="AW11" s="509" t="s">
        <v>3969</v>
      </c>
      <c r="AX11" s="439">
        <v>2</v>
      </c>
      <c r="AY11" s="213">
        <v>13.657500000000001</v>
      </c>
      <c r="AZ11" s="441" t="s">
        <v>121</v>
      </c>
      <c r="BA11" s="440" t="s">
        <v>47</v>
      </c>
      <c r="BB11" s="112" t="s">
        <v>6771</v>
      </c>
      <c r="BC11" s="440" t="s">
        <v>810</v>
      </c>
      <c r="BD11" s="112" t="s">
        <v>6888</v>
      </c>
      <c r="BE11" s="112" t="s">
        <v>287</v>
      </c>
      <c r="BF11" s="491" t="s">
        <v>7076</v>
      </c>
      <c r="BG11" s="491" t="s">
        <v>277</v>
      </c>
      <c r="BH11" s="444"/>
      <c r="BI11" s="444"/>
      <c r="BJ11" s="159">
        <v>0</v>
      </c>
      <c r="BK11" s="440" t="s">
        <v>277</v>
      </c>
    </row>
    <row r="12" spans="1:230" s="441" customFormat="1" ht="13.5" customHeight="1">
      <c r="A12" s="493" t="s">
        <v>109</v>
      </c>
      <c r="B12" s="493" t="s">
        <v>772</v>
      </c>
      <c r="C12" s="438">
        <v>0</v>
      </c>
      <c r="D12" s="438">
        <v>0</v>
      </c>
      <c r="E12" s="438">
        <v>0</v>
      </c>
      <c r="F12" s="438">
        <v>0</v>
      </c>
      <c r="G12" s="438">
        <v>0</v>
      </c>
      <c r="H12" s="438">
        <v>0</v>
      </c>
      <c r="I12" s="438">
        <v>0</v>
      </c>
      <c r="J12" s="438">
        <v>0</v>
      </c>
      <c r="K12" s="438">
        <v>0</v>
      </c>
      <c r="L12" s="438">
        <v>0</v>
      </c>
      <c r="M12" s="438">
        <v>0</v>
      </c>
      <c r="N12" s="438">
        <v>0</v>
      </c>
      <c r="O12" s="438">
        <v>0</v>
      </c>
      <c r="P12" s="438">
        <v>0</v>
      </c>
      <c r="Q12" s="438">
        <v>0</v>
      </c>
      <c r="R12" s="438">
        <v>0</v>
      </c>
      <c r="S12" s="438">
        <v>0</v>
      </c>
      <c r="T12" s="438">
        <v>0</v>
      </c>
      <c r="U12" s="438">
        <v>0</v>
      </c>
      <c r="V12" s="438">
        <v>0</v>
      </c>
      <c r="W12" s="438">
        <v>0</v>
      </c>
      <c r="X12" s="438">
        <v>0</v>
      </c>
      <c r="Y12" s="438">
        <v>0</v>
      </c>
      <c r="Z12" s="438">
        <v>0</v>
      </c>
      <c r="AA12" s="438">
        <v>0</v>
      </c>
      <c r="AB12" s="438">
        <v>0</v>
      </c>
      <c r="AC12" s="438">
        <v>0</v>
      </c>
      <c r="AD12" s="438">
        <v>0</v>
      </c>
      <c r="AE12" s="438">
        <v>0</v>
      </c>
      <c r="AF12" s="438">
        <v>0</v>
      </c>
      <c r="AG12" s="438">
        <v>0</v>
      </c>
      <c r="AH12" s="438">
        <v>0</v>
      </c>
      <c r="AI12" s="438">
        <v>0</v>
      </c>
      <c r="AJ12" s="438">
        <v>0</v>
      </c>
      <c r="AK12" s="438">
        <v>0</v>
      </c>
      <c r="AL12" s="438">
        <v>0</v>
      </c>
      <c r="AM12" s="438">
        <v>19.291</v>
      </c>
      <c r="AN12" s="438">
        <v>29.295000000000002</v>
      </c>
      <c r="AO12" s="438">
        <v>18.399999999999999</v>
      </c>
      <c r="AP12" s="438">
        <v>13.590999999999999</v>
      </c>
      <c r="AQ12" s="505">
        <v>21.151</v>
      </c>
      <c r="AR12" s="505">
        <v>16.594999999999999</v>
      </c>
      <c r="AS12" s="442">
        <v>18.5</v>
      </c>
      <c r="AT12" s="442">
        <v>17.591000000000001</v>
      </c>
      <c r="AU12" s="499">
        <v>0</v>
      </c>
      <c r="AV12" s="509" t="s">
        <v>27</v>
      </c>
      <c r="AW12" s="509" t="s">
        <v>3969</v>
      </c>
      <c r="AX12" s="439">
        <v>6</v>
      </c>
      <c r="AY12" s="213">
        <v>19.720499999999998</v>
      </c>
      <c r="AZ12" s="440" t="s">
        <v>121</v>
      </c>
      <c r="BA12" s="440" t="s">
        <v>47</v>
      </c>
      <c r="BB12" s="440" t="s">
        <v>6781</v>
      </c>
      <c r="BC12" s="440" t="s">
        <v>810</v>
      </c>
      <c r="BD12" s="440" t="s">
        <v>4096</v>
      </c>
      <c r="BE12" s="440" t="s">
        <v>287</v>
      </c>
      <c r="BF12" s="445" t="s">
        <v>771</v>
      </c>
      <c r="BG12" s="444" t="s">
        <v>277</v>
      </c>
      <c r="BH12" s="514" t="s">
        <v>277</v>
      </c>
      <c r="BI12" s="444" t="s">
        <v>277</v>
      </c>
      <c r="BJ12" s="159">
        <v>0</v>
      </c>
      <c r="BK12" s="440" t="s">
        <v>277</v>
      </c>
    </row>
    <row r="13" spans="1:230" s="441" customFormat="1" ht="13.5" customHeight="1">
      <c r="A13" s="493" t="s">
        <v>109</v>
      </c>
      <c r="B13" s="493" t="s">
        <v>6747</v>
      </c>
      <c r="C13" s="438">
        <v>0</v>
      </c>
      <c r="D13" s="438">
        <v>0</v>
      </c>
      <c r="E13" s="438">
        <v>0</v>
      </c>
      <c r="F13" s="438">
        <v>0</v>
      </c>
      <c r="G13" s="438">
        <v>0</v>
      </c>
      <c r="H13" s="438">
        <v>0</v>
      </c>
      <c r="I13" s="438">
        <v>0</v>
      </c>
      <c r="J13" s="438">
        <v>0</v>
      </c>
      <c r="K13" s="438">
        <v>0</v>
      </c>
      <c r="L13" s="438">
        <v>0</v>
      </c>
      <c r="M13" s="438">
        <v>0</v>
      </c>
      <c r="N13" s="438">
        <v>0</v>
      </c>
      <c r="O13" s="438">
        <v>0</v>
      </c>
      <c r="P13" s="438">
        <v>0</v>
      </c>
      <c r="Q13" s="438">
        <v>0</v>
      </c>
      <c r="R13" s="438">
        <v>0</v>
      </c>
      <c r="S13" s="438">
        <v>0</v>
      </c>
      <c r="T13" s="438">
        <v>0</v>
      </c>
      <c r="U13" s="438">
        <v>0</v>
      </c>
      <c r="V13" s="438">
        <v>0</v>
      </c>
      <c r="W13" s="438">
        <v>0</v>
      </c>
      <c r="X13" s="438">
        <v>0</v>
      </c>
      <c r="Y13" s="438">
        <v>0</v>
      </c>
      <c r="Z13" s="438">
        <v>0</v>
      </c>
      <c r="AA13" s="438">
        <v>0</v>
      </c>
      <c r="AB13" s="438">
        <v>0</v>
      </c>
      <c r="AC13" s="438">
        <v>0</v>
      </c>
      <c r="AD13" s="438">
        <v>0</v>
      </c>
      <c r="AE13" s="438">
        <v>0</v>
      </c>
      <c r="AF13" s="438">
        <v>0</v>
      </c>
      <c r="AG13" s="438">
        <v>0</v>
      </c>
      <c r="AH13" s="438">
        <v>0</v>
      </c>
      <c r="AI13" s="438">
        <v>0</v>
      </c>
      <c r="AJ13" s="438">
        <v>0</v>
      </c>
      <c r="AK13" s="438">
        <v>0</v>
      </c>
      <c r="AL13" s="438">
        <v>0</v>
      </c>
      <c r="AM13" s="438">
        <v>0</v>
      </c>
      <c r="AN13" s="438">
        <v>0</v>
      </c>
      <c r="AO13" s="438">
        <v>3.9649999999999999</v>
      </c>
      <c r="AP13" s="442">
        <v>4.8730000000000002</v>
      </c>
      <c r="AQ13" s="505">
        <v>5.2409999999999997</v>
      </c>
      <c r="AR13" s="505">
        <v>16.082000000000001</v>
      </c>
      <c r="AS13" s="442">
        <v>16.082000000000001</v>
      </c>
      <c r="AT13" s="442">
        <v>16.082000000000001</v>
      </c>
      <c r="AU13" s="499">
        <v>16.082000000000001</v>
      </c>
      <c r="AV13" s="509" t="s">
        <v>63</v>
      </c>
      <c r="AW13" s="509" t="s">
        <v>3969</v>
      </c>
      <c r="AX13" s="439">
        <v>4</v>
      </c>
      <c r="AY13" s="213">
        <v>7.5402500000000003</v>
      </c>
      <c r="AZ13" s="440" t="s">
        <v>124</v>
      </c>
      <c r="BA13" s="440" t="s">
        <v>47</v>
      </c>
      <c r="BB13" s="440" t="s">
        <v>6771</v>
      </c>
      <c r="BC13" s="440" t="s">
        <v>810</v>
      </c>
      <c r="BD13" s="440" t="s">
        <v>4096</v>
      </c>
      <c r="BE13" s="440" t="s">
        <v>280</v>
      </c>
      <c r="BF13" s="445" t="s">
        <v>6768</v>
      </c>
      <c r="BG13" s="444" t="s">
        <v>6769</v>
      </c>
      <c r="BH13" s="514" t="s">
        <v>277</v>
      </c>
      <c r="BI13" s="444" t="s">
        <v>277</v>
      </c>
      <c r="BJ13" s="159">
        <v>0</v>
      </c>
      <c r="BK13" s="440" t="s">
        <v>277</v>
      </c>
    </row>
    <row r="14" spans="1:230" s="441" customFormat="1" ht="13.5" customHeight="1">
      <c r="A14" s="493" t="s">
        <v>109</v>
      </c>
      <c r="B14" s="493" t="s">
        <v>4596</v>
      </c>
      <c r="C14" s="438">
        <v>0</v>
      </c>
      <c r="D14" s="438">
        <v>0</v>
      </c>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12.426</v>
      </c>
      <c r="AP14" s="442">
        <v>13.897</v>
      </c>
      <c r="AQ14" s="505">
        <v>13.5</v>
      </c>
      <c r="AR14" s="505">
        <v>13.5</v>
      </c>
      <c r="AS14" s="442">
        <v>13.5</v>
      </c>
      <c r="AT14" s="442">
        <v>13.5</v>
      </c>
      <c r="AU14" s="499">
        <v>12.25</v>
      </c>
      <c r="AV14" s="509" t="s">
        <v>63</v>
      </c>
      <c r="AW14" s="509" t="s">
        <v>3969</v>
      </c>
      <c r="AX14" s="439">
        <v>4</v>
      </c>
      <c r="AY14" s="213">
        <v>13.33075</v>
      </c>
      <c r="AZ14" s="440" t="s">
        <v>124</v>
      </c>
      <c r="BA14" s="440" t="s">
        <v>47</v>
      </c>
      <c r="BB14" s="440" t="s">
        <v>6771</v>
      </c>
      <c r="BC14" s="440" t="s">
        <v>810</v>
      </c>
      <c r="BD14" s="440" t="s">
        <v>4096</v>
      </c>
      <c r="BE14" s="440" t="s">
        <v>280</v>
      </c>
      <c r="BF14" s="445" t="s">
        <v>6766</v>
      </c>
      <c r="BG14" s="444" t="s">
        <v>6767</v>
      </c>
      <c r="BH14" s="514" t="s">
        <v>277</v>
      </c>
      <c r="BI14" s="444" t="s">
        <v>277</v>
      </c>
      <c r="BJ14" s="159">
        <v>0</v>
      </c>
      <c r="BK14" s="440"/>
    </row>
    <row r="15" spans="1:230" s="441" customFormat="1" ht="13.5" customHeight="1">
      <c r="A15" s="493" t="s">
        <v>109</v>
      </c>
      <c r="B15" s="493" t="s">
        <v>6755</v>
      </c>
      <c r="C15" s="438">
        <v>0</v>
      </c>
      <c r="D15" s="438">
        <v>0</v>
      </c>
      <c r="E15" s="438">
        <v>0</v>
      </c>
      <c r="F15" s="438">
        <v>0</v>
      </c>
      <c r="G15" s="438">
        <v>0</v>
      </c>
      <c r="H15" s="438">
        <v>0</v>
      </c>
      <c r="I15" s="438">
        <v>0</v>
      </c>
      <c r="J15" s="438">
        <v>0</v>
      </c>
      <c r="K15" s="438">
        <v>0</v>
      </c>
      <c r="L15" s="438">
        <v>0</v>
      </c>
      <c r="M15" s="438">
        <v>0</v>
      </c>
      <c r="N15" s="438">
        <v>0</v>
      </c>
      <c r="O15" s="438">
        <v>0</v>
      </c>
      <c r="P15" s="438">
        <v>0</v>
      </c>
      <c r="Q15" s="438">
        <v>0</v>
      </c>
      <c r="R15" s="438">
        <v>0</v>
      </c>
      <c r="S15" s="438">
        <v>0</v>
      </c>
      <c r="T15" s="438">
        <v>0</v>
      </c>
      <c r="U15" s="438">
        <v>0</v>
      </c>
      <c r="V15" s="438">
        <v>0</v>
      </c>
      <c r="W15" s="438">
        <v>0</v>
      </c>
      <c r="X15" s="438">
        <v>0</v>
      </c>
      <c r="Y15" s="438">
        <v>0</v>
      </c>
      <c r="Z15" s="438">
        <v>0</v>
      </c>
      <c r="AA15" s="438">
        <v>0</v>
      </c>
      <c r="AB15" s="438">
        <v>0</v>
      </c>
      <c r="AC15" s="438">
        <v>0</v>
      </c>
      <c r="AD15" s="438">
        <v>0</v>
      </c>
      <c r="AE15" s="438">
        <v>0</v>
      </c>
      <c r="AF15" s="438">
        <v>0</v>
      </c>
      <c r="AG15" s="438">
        <v>0</v>
      </c>
      <c r="AH15" s="438">
        <v>11.037000000000001</v>
      </c>
      <c r="AI15" s="438">
        <v>10.513999999999999</v>
      </c>
      <c r="AJ15" s="438">
        <v>11.757</v>
      </c>
      <c r="AK15" s="438">
        <v>11.618</v>
      </c>
      <c r="AL15" s="438">
        <v>11.319000000000001</v>
      </c>
      <c r="AM15" s="438">
        <v>9.4489999999999998</v>
      </c>
      <c r="AN15" s="438">
        <v>8.6280000000000001</v>
      </c>
      <c r="AO15" s="438">
        <v>9.17</v>
      </c>
      <c r="AP15" s="438">
        <v>9.3420000000000005</v>
      </c>
      <c r="AQ15" s="505">
        <v>11.478999999999999</v>
      </c>
      <c r="AR15" s="505">
        <v>9.2200000000000006</v>
      </c>
      <c r="AS15" s="442">
        <v>9.3759999999999994</v>
      </c>
      <c r="AT15" s="442">
        <v>9.5350000000000001</v>
      </c>
      <c r="AU15" s="499">
        <v>9.6969999999999992</v>
      </c>
      <c r="AV15" s="509" t="s">
        <v>22</v>
      </c>
      <c r="AW15" s="509" t="s">
        <v>3969</v>
      </c>
      <c r="AX15" s="439">
        <v>11</v>
      </c>
      <c r="AY15" s="213">
        <v>10.321181818181818</v>
      </c>
      <c r="AZ15" s="440" t="s">
        <v>124</v>
      </c>
      <c r="BA15" s="440" t="s">
        <v>47</v>
      </c>
      <c r="BB15" s="440" t="s">
        <v>6781</v>
      </c>
      <c r="BC15" s="440" t="s">
        <v>810</v>
      </c>
      <c r="BD15" s="440" t="s">
        <v>4096</v>
      </c>
      <c r="BE15" s="440" t="s">
        <v>287</v>
      </c>
      <c r="BF15" s="445" t="s">
        <v>6770</v>
      </c>
      <c r="BG15" s="444" t="s">
        <v>277</v>
      </c>
      <c r="BH15" s="514" t="s">
        <v>277</v>
      </c>
      <c r="BI15" s="444" t="s">
        <v>277</v>
      </c>
      <c r="BJ15" s="159">
        <v>0</v>
      </c>
      <c r="BK15" s="440" t="s">
        <v>277</v>
      </c>
    </row>
    <row r="16" spans="1:230" s="441" customFormat="1" ht="13.5" customHeight="1">
      <c r="A16" s="493" t="s">
        <v>109</v>
      </c>
      <c r="B16" s="493" t="s">
        <v>1300</v>
      </c>
      <c r="C16" s="438">
        <v>0</v>
      </c>
      <c r="D16" s="438">
        <v>0</v>
      </c>
      <c r="E16" s="438">
        <v>0</v>
      </c>
      <c r="F16" s="438">
        <v>0</v>
      </c>
      <c r="G16" s="438">
        <v>0</v>
      </c>
      <c r="H16" s="438">
        <v>0</v>
      </c>
      <c r="I16" s="438">
        <v>0</v>
      </c>
      <c r="J16" s="438">
        <v>0</v>
      </c>
      <c r="K16" s="438">
        <v>0</v>
      </c>
      <c r="L16" s="438">
        <v>0</v>
      </c>
      <c r="M16" s="438">
        <v>0</v>
      </c>
      <c r="N16" s="438">
        <v>0</v>
      </c>
      <c r="O16" s="438">
        <v>0</v>
      </c>
      <c r="P16" s="438">
        <v>0</v>
      </c>
      <c r="Q16" s="438">
        <v>0</v>
      </c>
      <c r="R16" s="438">
        <v>0</v>
      </c>
      <c r="S16" s="438">
        <v>0</v>
      </c>
      <c r="T16" s="438">
        <v>0</v>
      </c>
      <c r="U16" s="438">
        <v>0</v>
      </c>
      <c r="V16" s="438">
        <v>0</v>
      </c>
      <c r="W16" s="438">
        <v>0</v>
      </c>
      <c r="X16" s="438">
        <v>0</v>
      </c>
      <c r="Y16" s="438">
        <v>0</v>
      </c>
      <c r="Z16" s="438">
        <v>0</v>
      </c>
      <c r="AA16" s="438">
        <v>0</v>
      </c>
      <c r="AB16" s="438">
        <v>0</v>
      </c>
      <c r="AC16" s="438">
        <v>0</v>
      </c>
      <c r="AD16" s="438">
        <v>0</v>
      </c>
      <c r="AE16" s="438">
        <v>0</v>
      </c>
      <c r="AF16" s="438">
        <v>0</v>
      </c>
      <c r="AG16" s="438">
        <v>0</v>
      </c>
      <c r="AH16" s="438">
        <v>0</v>
      </c>
      <c r="AI16" s="438">
        <v>0</v>
      </c>
      <c r="AJ16" s="438">
        <v>0</v>
      </c>
      <c r="AK16" s="438">
        <v>0</v>
      </c>
      <c r="AL16" s="438">
        <v>0</v>
      </c>
      <c r="AM16" s="438">
        <v>3.3042346999999999</v>
      </c>
      <c r="AN16" s="438">
        <v>4.1609999999999996</v>
      </c>
      <c r="AO16" s="438">
        <v>6.008</v>
      </c>
      <c r="AP16" s="442">
        <v>5.734</v>
      </c>
      <c r="AQ16" s="505">
        <v>6.3140000000000001</v>
      </c>
      <c r="AR16" s="505">
        <v>6.4619999999999997</v>
      </c>
      <c r="AS16" s="442">
        <v>6.5579999999999998</v>
      </c>
      <c r="AT16" s="442">
        <v>6.6559999999999997</v>
      </c>
      <c r="AU16" s="499">
        <v>6.7560000000000002</v>
      </c>
      <c r="AV16" s="509" t="s">
        <v>27</v>
      </c>
      <c r="AW16" s="509" t="s">
        <v>3969</v>
      </c>
      <c r="AX16" s="439">
        <v>6</v>
      </c>
      <c r="AY16" s="213">
        <v>5.3305391166666665</v>
      </c>
      <c r="AZ16" s="440" t="s">
        <v>124</v>
      </c>
      <c r="BA16" s="440" t="s">
        <v>47</v>
      </c>
      <c r="BB16" s="440" t="s">
        <v>6771</v>
      </c>
      <c r="BC16" s="440" t="s">
        <v>810</v>
      </c>
      <c r="BD16" s="440" t="s">
        <v>4096</v>
      </c>
      <c r="BE16" s="440" t="s">
        <v>280</v>
      </c>
      <c r="BF16" s="445" t="s">
        <v>751</v>
      </c>
      <c r="BG16" s="444" t="s">
        <v>4088</v>
      </c>
      <c r="BH16" s="514" t="s">
        <v>277</v>
      </c>
      <c r="BI16" s="444" t="s">
        <v>277</v>
      </c>
      <c r="BJ16" s="159">
        <v>0</v>
      </c>
      <c r="BK16" s="440" t="s">
        <v>277</v>
      </c>
    </row>
    <row r="17" spans="1:63" s="441" customFormat="1" ht="13.5" customHeight="1">
      <c r="A17" s="493" t="s">
        <v>109</v>
      </c>
      <c r="B17" s="493" t="s">
        <v>1317</v>
      </c>
      <c r="C17" s="438">
        <v>0</v>
      </c>
      <c r="D17" s="438">
        <v>0</v>
      </c>
      <c r="E17" s="438">
        <v>0</v>
      </c>
      <c r="F17" s="438">
        <v>0</v>
      </c>
      <c r="G17" s="438">
        <v>0</v>
      </c>
      <c r="H17" s="438">
        <v>0</v>
      </c>
      <c r="I17" s="438">
        <v>0</v>
      </c>
      <c r="J17" s="438">
        <v>0</v>
      </c>
      <c r="K17" s="438">
        <v>0</v>
      </c>
      <c r="L17" s="438">
        <v>0</v>
      </c>
      <c r="M17" s="438">
        <v>0</v>
      </c>
      <c r="N17" s="438">
        <v>0</v>
      </c>
      <c r="O17" s="438">
        <v>0</v>
      </c>
      <c r="P17" s="438">
        <v>0</v>
      </c>
      <c r="Q17" s="438">
        <v>0</v>
      </c>
      <c r="R17" s="438">
        <v>0</v>
      </c>
      <c r="S17" s="438">
        <v>0</v>
      </c>
      <c r="T17" s="438">
        <v>0</v>
      </c>
      <c r="U17" s="438">
        <v>0</v>
      </c>
      <c r="V17" s="438">
        <v>0</v>
      </c>
      <c r="W17" s="438">
        <v>0</v>
      </c>
      <c r="X17" s="438">
        <v>0</v>
      </c>
      <c r="Y17" s="438">
        <v>0</v>
      </c>
      <c r="Z17" s="438">
        <v>0</v>
      </c>
      <c r="AA17" s="438">
        <v>0</v>
      </c>
      <c r="AB17" s="438">
        <v>0</v>
      </c>
      <c r="AC17" s="438">
        <v>0</v>
      </c>
      <c r="AD17" s="438">
        <v>0</v>
      </c>
      <c r="AE17" s="438">
        <v>0</v>
      </c>
      <c r="AF17" s="438">
        <v>0</v>
      </c>
      <c r="AG17" s="438">
        <v>0</v>
      </c>
      <c r="AH17" s="438">
        <v>0</v>
      </c>
      <c r="AI17" s="438">
        <v>0</v>
      </c>
      <c r="AJ17" s="438">
        <v>0</v>
      </c>
      <c r="AK17" s="438">
        <v>0</v>
      </c>
      <c r="AL17" s="438">
        <v>0</v>
      </c>
      <c r="AM17" s="438">
        <v>0</v>
      </c>
      <c r="AN17" s="438">
        <v>0</v>
      </c>
      <c r="AO17" s="438">
        <v>7.6040000000000001</v>
      </c>
      <c r="AP17" s="442">
        <v>6.7380000000000004</v>
      </c>
      <c r="AQ17" s="505">
        <v>6.29</v>
      </c>
      <c r="AR17" s="505">
        <v>6.29</v>
      </c>
      <c r="AS17" s="442">
        <v>6.29</v>
      </c>
      <c r="AT17" s="442">
        <v>6.29</v>
      </c>
      <c r="AU17" s="499">
        <v>6.29</v>
      </c>
      <c r="AV17" s="509" t="s">
        <v>63</v>
      </c>
      <c r="AW17" s="509" t="s">
        <v>3969</v>
      </c>
      <c r="AX17" s="439">
        <v>4</v>
      </c>
      <c r="AY17" s="213">
        <v>6.7305000000000001</v>
      </c>
      <c r="AZ17" s="440" t="s">
        <v>124</v>
      </c>
      <c r="BA17" s="440" t="s">
        <v>47</v>
      </c>
      <c r="BB17" s="440" t="s">
        <v>6771</v>
      </c>
      <c r="BC17" s="440" t="s">
        <v>810</v>
      </c>
      <c r="BD17" s="440" t="s">
        <v>4096</v>
      </c>
      <c r="BE17" s="440" t="s">
        <v>280</v>
      </c>
      <c r="BF17" s="445" t="s">
        <v>6762</v>
      </c>
      <c r="BG17" s="444" t="s">
        <v>6763</v>
      </c>
      <c r="BH17" s="514" t="s">
        <v>277</v>
      </c>
      <c r="BI17" s="444" t="s">
        <v>277</v>
      </c>
      <c r="BJ17" s="159">
        <v>0</v>
      </c>
      <c r="BK17" s="440"/>
    </row>
    <row r="18" spans="1:63" s="441" customFormat="1" ht="13.5" customHeight="1">
      <c r="A18" s="493" t="s">
        <v>109</v>
      </c>
      <c r="B18" s="493" t="s">
        <v>1073</v>
      </c>
      <c r="C18" s="438">
        <v>0</v>
      </c>
      <c r="D18" s="438">
        <v>0</v>
      </c>
      <c r="E18" s="438">
        <v>0</v>
      </c>
      <c r="F18" s="438">
        <v>0</v>
      </c>
      <c r="G18" s="438">
        <v>0</v>
      </c>
      <c r="H18" s="438">
        <v>0</v>
      </c>
      <c r="I18" s="438">
        <v>0</v>
      </c>
      <c r="J18" s="438">
        <v>0</v>
      </c>
      <c r="K18" s="438">
        <v>0</v>
      </c>
      <c r="L18" s="438">
        <v>0</v>
      </c>
      <c r="M18" s="438">
        <v>0</v>
      </c>
      <c r="N18" s="438">
        <v>0</v>
      </c>
      <c r="O18" s="438">
        <v>0</v>
      </c>
      <c r="P18" s="438">
        <v>0</v>
      </c>
      <c r="Q18" s="438">
        <v>0</v>
      </c>
      <c r="R18" s="438">
        <v>0</v>
      </c>
      <c r="S18" s="438">
        <v>0</v>
      </c>
      <c r="T18" s="438">
        <v>0</v>
      </c>
      <c r="U18" s="438">
        <v>0</v>
      </c>
      <c r="V18" s="438">
        <v>0</v>
      </c>
      <c r="W18" s="438">
        <v>0</v>
      </c>
      <c r="X18" s="438">
        <v>0</v>
      </c>
      <c r="Y18" s="438">
        <v>0</v>
      </c>
      <c r="Z18" s="438">
        <v>0</v>
      </c>
      <c r="AA18" s="438">
        <v>0</v>
      </c>
      <c r="AB18" s="438">
        <v>0</v>
      </c>
      <c r="AC18" s="438">
        <v>0</v>
      </c>
      <c r="AD18" s="438">
        <v>0</v>
      </c>
      <c r="AE18" s="438">
        <v>0</v>
      </c>
      <c r="AF18" s="438">
        <v>0</v>
      </c>
      <c r="AG18" s="438">
        <v>0</v>
      </c>
      <c r="AH18" s="438">
        <v>0</v>
      </c>
      <c r="AI18" s="438">
        <v>0</v>
      </c>
      <c r="AJ18" s="438">
        <v>0</v>
      </c>
      <c r="AK18" s="438">
        <v>0</v>
      </c>
      <c r="AL18" s="438">
        <v>0</v>
      </c>
      <c r="AM18" s="438">
        <v>0</v>
      </c>
      <c r="AN18" s="438">
        <v>0</v>
      </c>
      <c r="AO18" s="438">
        <v>6.1289999999999996</v>
      </c>
      <c r="AP18" s="442">
        <v>9.0890000000000004</v>
      </c>
      <c r="AQ18" s="505">
        <v>9.1549999999999994</v>
      </c>
      <c r="AR18" s="505">
        <v>5.8390000000000004</v>
      </c>
      <c r="AS18" s="442">
        <v>6.8150000000000004</v>
      </c>
      <c r="AT18" s="442">
        <v>8.7050000000000001</v>
      </c>
      <c r="AU18" s="499">
        <v>8.7050000000000001</v>
      </c>
      <c r="AV18" s="509" t="s">
        <v>63</v>
      </c>
      <c r="AW18" s="509" t="s">
        <v>3969</v>
      </c>
      <c r="AX18" s="439">
        <v>4</v>
      </c>
      <c r="AY18" s="213">
        <v>7.552999999999999</v>
      </c>
      <c r="AZ18" s="440" t="s">
        <v>124</v>
      </c>
      <c r="BA18" s="440" t="s">
        <v>47</v>
      </c>
      <c r="BB18" s="440" t="s">
        <v>6771</v>
      </c>
      <c r="BC18" s="440" t="s">
        <v>810</v>
      </c>
      <c r="BD18" s="440" t="s">
        <v>4096</v>
      </c>
      <c r="BE18" s="440" t="s">
        <v>280</v>
      </c>
      <c r="BF18" s="445" t="s">
        <v>6764</v>
      </c>
      <c r="BG18" s="444" t="s">
        <v>6765</v>
      </c>
      <c r="BH18" s="514" t="s">
        <v>277</v>
      </c>
      <c r="BI18" s="444" t="s">
        <v>277</v>
      </c>
      <c r="BJ18" s="159">
        <v>0</v>
      </c>
      <c r="BK18" s="440"/>
    </row>
    <row r="19" spans="1:63" s="441" customFormat="1" ht="13.5" customHeight="1">
      <c r="A19" s="493" t="s">
        <v>109</v>
      </c>
      <c r="B19" s="493" t="s">
        <v>1279</v>
      </c>
      <c r="C19" s="438">
        <v>0</v>
      </c>
      <c r="D19" s="438">
        <v>0</v>
      </c>
      <c r="E19" s="438">
        <v>0</v>
      </c>
      <c r="F19" s="438">
        <v>0</v>
      </c>
      <c r="G19" s="438">
        <v>0</v>
      </c>
      <c r="H19" s="438">
        <v>0</v>
      </c>
      <c r="I19" s="438">
        <v>0</v>
      </c>
      <c r="J19" s="438">
        <v>0</v>
      </c>
      <c r="K19" s="438">
        <v>0</v>
      </c>
      <c r="L19" s="438">
        <v>0</v>
      </c>
      <c r="M19" s="438">
        <v>0</v>
      </c>
      <c r="N19" s="438">
        <v>0</v>
      </c>
      <c r="O19" s="438">
        <v>0</v>
      </c>
      <c r="P19" s="438">
        <v>0</v>
      </c>
      <c r="Q19" s="438">
        <v>0</v>
      </c>
      <c r="R19" s="438">
        <v>0</v>
      </c>
      <c r="S19" s="438">
        <v>0</v>
      </c>
      <c r="T19" s="438">
        <v>0</v>
      </c>
      <c r="U19" s="438">
        <v>0</v>
      </c>
      <c r="V19" s="438">
        <v>0</v>
      </c>
      <c r="W19" s="438">
        <v>0</v>
      </c>
      <c r="X19" s="438">
        <v>0</v>
      </c>
      <c r="Y19" s="438">
        <v>0</v>
      </c>
      <c r="Z19" s="438">
        <v>0</v>
      </c>
      <c r="AA19" s="438">
        <v>0</v>
      </c>
      <c r="AB19" s="438">
        <v>0</v>
      </c>
      <c r="AC19" s="438">
        <v>0</v>
      </c>
      <c r="AD19" s="438">
        <v>0</v>
      </c>
      <c r="AE19" s="438">
        <v>0</v>
      </c>
      <c r="AF19" s="438">
        <v>0</v>
      </c>
      <c r="AG19" s="438">
        <v>0</v>
      </c>
      <c r="AH19" s="438">
        <v>0</v>
      </c>
      <c r="AI19" s="438">
        <v>0</v>
      </c>
      <c r="AJ19" s="438">
        <v>0</v>
      </c>
      <c r="AK19" s="438">
        <v>0</v>
      </c>
      <c r="AL19" s="438">
        <v>0</v>
      </c>
      <c r="AM19" s="438">
        <v>0</v>
      </c>
      <c r="AN19" s="438">
        <v>0</v>
      </c>
      <c r="AO19" s="438">
        <v>4.9400000000000004</v>
      </c>
      <c r="AP19" s="442">
        <v>5.4720000000000004</v>
      </c>
      <c r="AQ19" s="505">
        <v>5.62</v>
      </c>
      <c r="AR19" s="505">
        <v>5.69</v>
      </c>
      <c r="AS19" s="442">
        <v>5.87</v>
      </c>
      <c r="AT19" s="442">
        <v>6.05</v>
      </c>
      <c r="AU19" s="499">
        <v>6.2009999999999996</v>
      </c>
      <c r="AV19" s="509" t="s">
        <v>63</v>
      </c>
      <c r="AW19" s="509" t="s">
        <v>3969</v>
      </c>
      <c r="AX19" s="439">
        <v>4</v>
      </c>
      <c r="AY19" s="213">
        <v>5.4305000000000003</v>
      </c>
      <c r="AZ19" s="440" t="s">
        <v>124</v>
      </c>
      <c r="BA19" s="440" t="s">
        <v>47</v>
      </c>
      <c r="BB19" s="440" t="s">
        <v>6771</v>
      </c>
      <c r="BC19" s="440" t="s">
        <v>810</v>
      </c>
      <c r="BD19" s="440" t="s">
        <v>4096</v>
      </c>
      <c r="BE19" s="440" t="s">
        <v>280</v>
      </c>
      <c r="BF19" s="445" t="s">
        <v>6760</v>
      </c>
      <c r="BG19" s="444" t="s">
        <v>6761</v>
      </c>
      <c r="BH19" s="514" t="s">
        <v>277</v>
      </c>
      <c r="BI19" s="444" t="s">
        <v>277</v>
      </c>
      <c r="BJ19" s="159">
        <v>1.9</v>
      </c>
      <c r="BK19" s="440" t="s">
        <v>277</v>
      </c>
    </row>
    <row r="20" spans="1:63" s="441" customFormat="1" ht="13.5" customHeight="1">
      <c r="A20" s="522" t="s">
        <v>109</v>
      </c>
      <c r="B20" s="522" t="s">
        <v>7077</v>
      </c>
      <c r="C20" s="442">
        <v>0</v>
      </c>
      <c r="D20" s="442">
        <v>0</v>
      </c>
      <c r="E20" s="442">
        <v>0</v>
      </c>
      <c r="F20" s="442">
        <v>0</v>
      </c>
      <c r="G20" s="442">
        <v>0</v>
      </c>
      <c r="H20" s="442">
        <v>0</v>
      </c>
      <c r="I20" s="442">
        <v>0</v>
      </c>
      <c r="J20" s="442">
        <v>0</v>
      </c>
      <c r="K20" s="442">
        <v>0</v>
      </c>
      <c r="L20" s="442">
        <v>0</v>
      </c>
      <c r="M20" s="442">
        <v>0</v>
      </c>
      <c r="N20" s="442">
        <v>0</v>
      </c>
      <c r="O20" s="442">
        <v>0</v>
      </c>
      <c r="P20" s="442">
        <v>0</v>
      </c>
      <c r="Q20" s="442">
        <v>0</v>
      </c>
      <c r="R20" s="442">
        <v>0</v>
      </c>
      <c r="S20" s="442">
        <v>0</v>
      </c>
      <c r="T20" s="442">
        <v>0</v>
      </c>
      <c r="U20" s="442">
        <v>0</v>
      </c>
      <c r="V20" s="442">
        <v>0</v>
      </c>
      <c r="W20" s="442">
        <v>0</v>
      </c>
      <c r="X20" s="442">
        <v>0</v>
      </c>
      <c r="Y20" s="442">
        <v>0</v>
      </c>
      <c r="Z20" s="442">
        <v>0</v>
      </c>
      <c r="AA20" s="442">
        <v>0</v>
      </c>
      <c r="AB20" s="442">
        <v>0</v>
      </c>
      <c r="AC20" s="442">
        <v>0</v>
      </c>
      <c r="AD20" s="442">
        <v>0</v>
      </c>
      <c r="AE20" s="442">
        <v>0</v>
      </c>
      <c r="AF20" s="442">
        <v>0</v>
      </c>
      <c r="AG20" s="442">
        <v>0</v>
      </c>
      <c r="AH20" s="442">
        <v>0</v>
      </c>
      <c r="AI20" s="442">
        <v>0</v>
      </c>
      <c r="AJ20" s="442">
        <v>0</v>
      </c>
      <c r="AK20" s="442">
        <v>0</v>
      </c>
      <c r="AL20" s="442">
        <v>0</v>
      </c>
      <c r="AM20" s="442">
        <v>0</v>
      </c>
      <c r="AN20" s="442">
        <v>0</v>
      </c>
      <c r="AO20" s="442">
        <v>0</v>
      </c>
      <c r="AP20" s="442">
        <v>0</v>
      </c>
      <c r="AQ20" s="505">
        <v>14</v>
      </c>
      <c r="AR20" s="505">
        <v>5</v>
      </c>
      <c r="AS20" s="442">
        <v>6.5</v>
      </c>
      <c r="AT20" s="442">
        <v>9</v>
      </c>
      <c r="AU20" s="499">
        <v>9</v>
      </c>
      <c r="AV20" s="509" t="s">
        <v>3968</v>
      </c>
      <c r="AW20" s="509" t="s">
        <v>3969</v>
      </c>
      <c r="AX20" s="439">
        <v>2</v>
      </c>
      <c r="AY20" s="213">
        <v>9.5</v>
      </c>
      <c r="AZ20" s="441" t="s">
        <v>121</v>
      </c>
      <c r="BA20" s="440" t="s">
        <v>47</v>
      </c>
      <c r="BB20" s="112" t="s">
        <v>6771</v>
      </c>
      <c r="BC20" s="440" t="s">
        <v>810</v>
      </c>
      <c r="BD20" s="112" t="s">
        <v>6888</v>
      </c>
      <c r="BE20" s="112" t="s">
        <v>287</v>
      </c>
      <c r="BF20" s="491" t="s">
        <v>7078</v>
      </c>
      <c r="BG20" s="491" t="s">
        <v>277</v>
      </c>
      <c r="BH20" s="444"/>
      <c r="BI20" s="444"/>
      <c r="BJ20" s="159">
        <v>14.911</v>
      </c>
      <c r="BK20" s="440"/>
    </row>
    <row r="21" spans="1:63" s="441" customFormat="1" ht="13.5" customHeight="1">
      <c r="A21" s="493" t="s">
        <v>109</v>
      </c>
      <c r="B21" s="493" t="s">
        <v>6754</v>
      </c>
      <c r="C21" s="438">
        <v>0</v>
      </c>
      <c r="D21" s="438">
        <v>0</v>
      </c>
      <c r="E21" s="438">
        <v>0</v>
      </c>
      <c r="F21" s="438">
        <v>0</v>
      </c>
      <c r="G21" s="438">
        <v>0</v>
      </c>
      <c r="H21" s="438">
        <v>0</v>
      </c>
      <c r="I21" s="438">
        <v>0</v>
      </c>
      <c r="J21" s="438">
        <v>0</v>
      </c>
      <c r="K21" s="438">
        <v>0</v>
      </c>
      <c r="L21" s="438">
        <v>0</v>
      </c>
      <c r="M21" s="438">
        <v>0</v>
      </c>
      <c r="N21" s="438">
        <v>0</v>
      </c>
      <c r="O21" s="438">
        <v>0</v>
      </c>
      <c r="P21" s="438">
        <v>0</v>
      </c>
      <c r="Q21" s="438">
        <v>0</v>
      </c>
      <c r="R21" s="438">
        <v>0</v>
      </c>
      <c r="S21" s="438">
        <v>0</v>
      </c>
      <c r="T21" s="438">
        <v>0</v>
      </c>
      <c r="U21" s="438">
        <v>0</v>
      </c>
      <c r="V21" s="438">
        <v>0</v>
      </c>
      <c r="W21" s="438">
        <v>0</v>
      </c>
      <c r="X21" s="438">
        <v>0</v>
      </c>
      <c r="Y21" s="438">
        <v>0</v>
      </c>
      <c r="Z21" s="438">
        <v>0</v>
      </c>
      <c r="AA21" s="438">
        <v>0</v>
      </c>
      <c r="AB21" s="438">
        <v>0</v>
      </c>
      <c r="AC21" s="438">
        <v>0</v>
      </c>
      <c r="AD21" s="438">
        <v>0</v>
      </c>
      <c r="AE21" s="438">
        <v>0</v>
      </c>
      <c r="AF21" s="438">
        <v>0</v>
      </c>
      <c r="AG21" s="438">
        <v>0</v>
      </c>
      <c r="AH21" s="438">
        <v>0</v>
      </c>
      <c r="AI21" s="438">
        <v>0</v>
      </c>
      <c r="AJ21" s="438">
        <v>0</v>
      </c>
      <c r="AK21" s="438">
        <v>0</v>
      </c>
      <c r="AL21" s="438">
        <v>0</v>
      </c>
      <c r="AM21" s="438">
        <v>0</v>
      </c>
      <c r="AN21" s="438">
        <v>0</v>
      </c>
      <c r="AO21" s="438">
        <v>0</v>
      </c>
      <c r="AP21" s="438">
        <v>4</v>
      </c>
      <c r="AQ21" s="505">
        <v>4</v>
      </c>
      <c r="AR21" s="505">
        <v>4</v>
      </c>
      <c r="AS21" s="442">
        <v>4</v>
      </c>
      <c r="AT21" s="442">
        <v>4</v>
      </c>
      <c r="AU21" s="499">
        <v>0</v>
      </c>
      <c r="AV21" s="509" t="s">
        <v>938</v>
      </c>
      <c r="AW21" s="509" t="s">
        <v>3969</v>
      </c>
      <c r="AX21" s="439">
        <v>3</v>
      </c>
      <c r="AY21" s="213">
        <v>4</v>
      </c>
      <c r="AZ21" s="440" t="s">
        <v>287</v>
      </c>
      <c r="BA21" s="440" t="s">
        <v>47</v>
      </c>
      <c r="BB21" s="440" t="s">
        <v>6781</v>
      </c>
      <c r="BC21" s="440" t="s">
        <v>810</v>
      </c>
      <c r="BD21" s="440"/>
      <c r="BE21" s="440" t="s">
        <v>280</v>
      </c>
      <c r="BF21" s="445" t="s">
        <v>6756</v>
      </c>
      <c r="BG21" s="444" t="s">
        <v>6757</v>
      </c>
      <c r="BH21" s="514" t="s">
        <v>277</v>
      </c>
      <c r="BI21" s="444" t="s">
        <v>277</v>
      </c>
      <c r="BJ21" s="159">
        <v>12</v>
      </c>
      <c r="BK21" s="440" t="s">
        <v>277</v>
      </c>
    </row>
    <row r="22" spans="1:63" s="441" customFormat="1" ht="13.5" customHeight="1">
      <c r="A22" s="493" t="s">
        <v>109</v>
      </c>
      <c r="B22" s="493" t="s">
        <v>6739</v>
      </c>
      <c r="C22" s="438">
        <v>0</v>
      </c>
      <c r="D22" s="438">
        <v>0</v>
      </c>
      <c r="E22" s="438">
        <v>0</v>
      </c>
      <c r="F22" s="438">
        <v>0</v>
      </c>
      <c r="G22" s="438">
        <v>0</v>
      </c>
      <c r="H22" s="438">
        <v>0</v>
      </c>
      <c r="I22" s="438">
        <v>0</v>
      </c>
      <c r="J22" s="438">
        <v>0</v>
      </c>
      <c r="K22" s="438">
        <v>0</v>
      </c>
      <c r="L22" s="438">
        <v>0</v>
      </c>
      <c r="M22" s="438">
        <v>0</v>
      </c>
      <c r="N22" s="438">
        <v>0</v>
      </c>
      <c r="O22" s="438">
        <v>0</v>
      </c>
      <c r="P22" s="438">
        <v>0</v>
      </c>
      <c r="Q22" s="438">
        <v>0</v>
      </c>
      <c r="R22" s="438">
        <v>0</v>
      </c>
      <c r="S22" s="438">
        <v>0</v>
      </c>
      <c r="T22" s="438">
        <v>0</v>
      </c>
      <c r="U22" s="438">
        <v>0</v>
      </c>
      <c r="V22" s="438">
        <v>0</v>
      </c>
      <c r="W22" s="438">
        <v>0</v>
      </c>
      <c r="X22" s="438">
        <v>0</v>
      </c>
      <c r="Y22" s="438">
        <v>0</v>
      </c>
      <c r="Z22" s="438">
        <v>0</v>
      </c>
      <c r="AA22" s="438">
        <v>0</v>
      </c>
      <c r="AB22" s="438">
        <v>0</v>
      </c>
      <c r="AC22" s="438">
        <v>0</v>
      </c>
      <c r="AD22" s="438">
        <v>0</v>
      </c>
      <c r="AE22" s="438">
        <v>0</v>
      </c>
      <c r="AF22" s="438">
        <v>0</v>
      </c>
      <c r="AG22" s="438">
        <v>0</v>
      </c>
      <c r="AH22" s="438">
        <v>0</v>
      </c>
      <c r="AI22" s="438">
        <v>0</v>
      </c>
      <c r="AJ22" s="438">
        <v>0</v>
      </c>
      <c r="AK22" s="438">
        <v>0</v>
      </c>
      <c r="AL22" s="438">
        <v>0</v>
      </c>
      <c r="AM22" s="438">
        <v>0</v>
      </c>
      <c r="AN22" s="438">
        <v>1.536</v>
      </c>
      <c r="AO22" s="438">
        <v>1.956</v>
      </c>
      <c r="AP22" s="442">
        <v>2.633</v>
      </c>
      <c r="AQ22" s="505">
        <v>2.6659999999999999</v>
      </c>
      <c r="AR22" s="505">
        <v>2.758</v>
      </c>
      <c r="AS22" s="442">
        <v>2.78</v>
      </c>
      <c r="AT22" s="442">
        <v>2.843</v>
      </c>
      <c r="AU22" s="499">
        <v>2.907</v>
      </c>
      <c r="AV22" s="509" t="s">
        <v>62</v>
      </c>
      <c r="AW22" s="509" t="s">
        <v>3969</v>
      </c>
      <c r="AX22" s="439">
        <v>5</v>
      </c>
      <c r="AY22" s="213">
        <v>2.3098000000000001</v>
      </c>
      <c r="AZ22" s="440" t="s">
        <v>124</v>
      </c>
      <c r="BA22" s="440" t="s">
        <v>47</v>
      </c>
      <c r="BB22" s="440" t="s">
        <v>6771</v>
      </c>
      <c r="BC22" s="440" t="s">
        <v>810</v>
      </c>
      <c r="BD22" s="440" t="s">
        <v>4096</v>
      </c>
      <c r="BE22" s="440" t="s">
        <v>280</v>
      </c>
      <c r="BF22" s="445" t="s">
        <v>4083</v>
      </c>
      <c r="BG22" s="444" t="s">
        <v>4087</v>
      </c>
      <c r="BH22" s="514" t="s">
        <v>277</v>
      </c>
      <c r="BI22" s="444" t="s">
        <v>277</v>
      </c>
      <c r="BJ22" s="159">
        <v>21.218000000000004</v>
      </c>
      <c r="BK22" s="440" t="s">
        <v>277</v>
      </c>
    </row>
    <row r="23" spans="1:63" s="441" customFormat="1" ht="13.5" customHeight="1">
      <c r="A23" s="522" t="s">
        <v>109</v>
      </c>
      <c r="B23" s="522" t="s">
        <v>7079</v>
      </c>
      <c r="C23" s="442">
        <v>0</v>
      </c>
      <c r="D23" s="442">
        <v>0</v>
      </c>
      <c r="E23" s="442">
        <v>0</v>
      </c>
      <c r="F23" s="442">
        <v>0</v>
      </c>
      <c r="G23" s="442">
        <v>0</v>
      </c>
      <c r="H23" s="442">
        <v>0</v>
      </c>
      <c r="I23" s="442">
        <v>0</v>
      </c>
      <c r="J23" s="442">
        <v>0</v>
      </c>
      <c r="K23" s="442">
        <v>0</v>
      </c>
      <c r="L23" s="442">
        <v>0</v>
      </c>
      <c r="M23" s="442">
        <v>0</v>
      </c>
      <c r="N23" s="442">
        <v>0</v>
      </c>
      <c r="O23" s="442">
        <v>0</v>
      </c>
      <c r="P23" s="442">
        <v>0</v>
      </c>
      <c r="Q23" s="442">
        <v>0</v>
      </c>
      <c r="R23" s="442">
        <v>0</v>
      </c>
      <c r="S23" s="442">
        <v>0</v>
      </c>
      <c r="T23" s="442">
        <v>0</v>
      </c>
      <c r="U23" s="442">
        <v>0</v>
      </c>
      <c r="V23" s="442">
        <v>0</v>
      </c>
      <c r="W23" s="442">
        <v>0</v>
      </c>
      <c r="X23" s="442">
        <v>0</v>
      </c>
      <c r="Y23" s="442">
        <v>0</v>
      </c>
      <c r="Z23" s="442">
        <v>0</v>
      </c>
      <c r="AA23" s="442">
        <v>0</v>
      </c>
      <c r="AB23" s="442">
        <v>0</v>
      </c>
      <c r="AC23" s="442">
        <v>0</v>
      </c>
      <c r="AD23" s="442">
        <v>0</v>
      </c>
      <c r="AE23" s="442">
        <v>0</v>
      </c>
      <c r="AF23" s="442">
        <v>0</v>
      </c>
      <c r="AG23" s="442">
        <v>0</v>
      </c>
      <c r="AH23" s="442">
        <v>0</v>
      </c>
      <c r="AI23" s="442">
        <v>0</v>
      </c>
      <c r="AJ23" s="442">
        <v>0</v>
      </c>
      <c r="AK23" s="442">
        <v>0</v>
      </c>
      <c r="AL23" s="442">
        <v>0</v>
      </c>
      <c r="AM23" s="442">
        <v>0</v>
      </c>
      <c r="AN23" s="442">
        <v>0</v>
      </c>
      <c r="AO23" s="442">
        <v>0</v>
      </c>
      <c r="AP23" s="442">
        <v>0</v>
      </c>
      <c r="AQ23" s="505">
        <v>0.3</v>
      </c>
      <c r="AR23" s="505">
        <v>2.5</v>
      </c>
      <c r="AS23" s="442">
        <v>2.5</v>
      </c>
      <c r="AT23" s="442">
        <v>1.2</v>
      </c>
      <c r="AU23" s="499">
        <v>0</v>
      </c>
      <c r="AV23" s="509" t="s">
        <v>3968</v>
      </c>
      <c r="AW23" s="509" t="s">
        <v>3969</v>
      </c>
      <c r="AX23" s="439">
        <v>2</v>
      </c>
      <c r="AY23" s="213">
        <v>1.4</v>
      </c>
      <c r="AZ23" s="441" t="s">
        <v>125</v>
      </c>
      <c r="BA23" s="440" t="s">
        <v>47</v>
      </c>
      <c r="BB23" s="112" t="s">
        <v>297</v>
      </c>
      <c r="BC23" s="440" t="s">
        <v>810</v>
      </c>
      <c r="BD23" s="112"/>
      <c r="BE23" s="112" t="s">
        <v>287</v>
      </c>
      <c r="BF23" s="491" t="s">
        <v>7080</v>
      </c>
      <c r="BG23" s="491"/>
      <c r="BH23" s="444"/>
      <c r="BI23" s="444"/>
      <c r="BJ23" s="159">
        <v>39</v>
      </c>
      <c r="BK23" s="440" t="s">
        <v>277</v>
      </c>
    </row>
    <row r="24" spans="1:63" s="441" customFormat="1" ht="13.5" customHeight="1">
      <c r="A24" s="493" t="s">
        <v>109</v>
      </c>
      <c r="B24" s="493" t="s">
        <v>780</v>
      </c>
      <c r="C24" s="438">
        <v>0</v>
      </c>
      <c r="D24" s="438">
        <v>0</v>
      </c>
      <c r="E24" s="438">
        <v>0</v>
      </c>
      <c r="F24" s="438">
        <v>0</v>
      </c>
      <c r="G24" s="438">
        <v>0</v>
      </c>
      <c r="H24" s="438">
        <v>0</v>
      </c>
      <c r="I24" s="438">
        <v>0</v>
      </c>
      <c r="J24" s="438">
        <v>0</v>
      </c>
      <c r="K24" s="438">
        <v>0</v>
      </c>
      <c r="L24" s="438">
        <v>0</v>
      </c>
      <c r="M24" s="438">
        <v>0</v>
      </c>
      <c r="N24" s="438">
        <v>0</v>
      </c>
      <c r="O24" s="438">
        <v>0</v>
      </c>
      <c r="P24" s="438">
        <v>0</v>
      </c>
      <c r="Q24" s="438">
        <v>0</v>
      </c>
      <c r="R24" s="438">
        <v>0</v>
      </c>
      <c r="S24" s="438">
        <v>0</v>
      </c>
      <c r="T24" s="438">
        <v>0</v>
      </c>
      <c r="U24" s="438">
        <v>0</v>
      </c>
      <c r="V24" s="438">
        <v>0</v>
      </c>
      <c r="W24" s="438">
        <v>0</v>
      </c>
      <c r="X24" s="438">
        <v>0</v>
      </c>
      <c r="Y24" s="438">
        <v>0</v>
      </c>
      <c r="Z24" s="438">
        <v>0</v>
      </c>
      <c r="AA24" s="438">
        <v>0</v>
      </c>
      <c r="AB24" s="438">
        <v>0</v>
      </c>
      <c r="AC24" s="438">
        <v>0.4</v>
      </c>
      <c r="AD24" s="438">
        <v>1.7</v>
      </c>
      <c r="AE24" s="438">
        <v>1.7</v>
      </c>
      <c r="AF24" s="438">
        <v>1.7</v>
      </c>
      <c r="AG24" s="438">
        <v>1.6890000000000001</v>
      </c>
      <c r="AH24" s="438">
        <v>1.6890000000000001</v>
      </c>
      <c r="AI24" s="438">
        <v>1.6890000000000001</v>
      </c>
      <c r="AJ24" s="438">
        <v>1.7190000000000001</v>
      </c>
      <c r="AK24" s="438">
        <v>1.6890000000000001</v>
      </c>
      <c r="AL24" s="438">
        <v>1.784</v>
      </c>
      <c r="AM24" s="438">
        <v>1.7929999999999999</v>
      </c>
      <c r="AN24" s="438">
        <v>1.782</v>
      </c>
      <c r="AO24" s="438">
        <v>1.7929999999999999</v>
      </c>
      <c r="AP24" s="438">
        <v>1.7809999999999999</v>
      </c>
      <c r="AQ24" s="504">
        <v>1.7809999999999999</v>
      </c>
      <c r="AR24" s="505">
        <v>1.8069999999999999</v>
      </c>
      <c r="AS24" s="442">
        <v>1.8380000000000001</v>
      </c>
      <c r="AT24" s="442">
        <v>1.869</v>
      </c>
      <c r="AU24" s="499">
        <v>1.901</v>
      </c>
      <c r="AV24" s="509" t="s">
        <v>17</v>
      </c>
      <c r="AW24" s="509" t="s">
        <v>3969</v>
      </c>
      <c r="AX24" s="439">
        <v>16</v>
      </c>
      <c r="AY24" s="213">
        <v>1.6559999999999997</v>
      </c>
      <c r="AZ24" s="440" t="s">
        <v>125</v>
      </c>
      <c r="BA24" s="440" t="s">
        <v>47</v>
      </c>
      <c r="BB24" s="440" t="s">
        <v>297</v>
      </c>
      <c r="BC24" s="440" t="s">
        <v>810</v>
      </c>
      <c r="BD24" s="440"/>
      <c r="BE24" s="440" t="s">
        <v>287</v>
      </c>
      <c r="BF24" s="445" t="s">
        <v>779</v>
      </c>
      <c r="BG24" s="444" t="s">
        <v>277</v>
      </c>
      <c r="BH24" s="444" t="s">
        <v>277</v>
      </c>
      <c r="BI24" s="444" t="s">
        <v>277</v>
      </c>
      <c r="BJ24" s="159">
        <v>0</v>
      </c>
      <c r="BK24" s="440" t="s">
        <v>277</v>
      </c>
    </row>
    <row r="25" spans="1:63" s="441" customFormat="1" ht="13.5" customHeight="1">
      <c r="A25" s="493" t="s">
        <v>109</v>
      </c>
      <c r="B25" s="493" t="s">
        <v>4056</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438">
        <v>0</v>
      </c>
      <c r="X25" s="438">
        <v>0</v>
      </c>
      <c r="Y25" s="438">
        <v>0</v>
      </c>
      <c r="Z25" s="438">
        <v>0</v>
      </c>
      <c r="AA25" s="438">
        <v>0</v>
      </c>
      <c r="AB25" s="438">
        <v>0</v>
      </c>
      <c r="AC25" s="438">
        <v>0</v>
      </c>
      <c r="AD25" s="438">
        <v>0</v>
      </c>
      <c r="AE25" s="438">
        <v>0</v>
      </c>
      <c r="AF25" s="438">
        <v>0</v>
      </c>
      <c r="AG25" s="438">
        <v>0</v>
      </c>
      <c r="AH25" s="438">
        <v>0</v>
      </c>
      <c r="AI25" s="438">
        <v>0</v>
      </c>
      <c r="AJ25" s="438">
        <v>0</v>
      </c>
      <c r="AK25" s="438">
        <v>0</v>
      </c>
      <c r="AL25" s="438">
        <v>0</v>
      </c>
      <c r="AM25" s="438">
        <v>0</v>
      </c>
      <c r="AN25" s="438">
        <v>0</v>
      </c>
      <c r="AO25" s="438">
        <v>1.1000000000000001</v>
      </c>
      <c r="AP25" s="438">
        <v>1</v>
      </c>
      <c r="AQ25" s="504">
        <v>1</v>
      </c>
      <c r="AR25" s="504">
        <v>1</v>
      </c>
      <c r="AS25" s="442">
        <v>0</v>
      </c>
      <c r="AT25" s="442">
        <v>0</v>
      </c>
      <c r="AU25" s="499">
        <v>0</v>
      </c>
      <c r="AV25" s="509" t="s">
        <v>63</v>
      </c>
      <c r="AW25" s="509" t="s">
        <v>3969</v>
      </c>
      <c r="AX25" s="439">
        <v>4</v>
      </c>
      <c r="AY25" s="213">
        <v>1.0249999999999999</v>
      </c>
      <c r="AZ25" s="440" t="s">
        <v>125</v>
      </c>
      <c r="BA25" s="440" t="s">
        <v>47</v>
      </c>
      <c r="BB25" s="440" t="s">
        <v>6781</v>
      </c>
      <c r="BC25" s="440" t="s">
        <v>810</v>
      </c>
      <c r="BD25" s="440" t="s">
        <v>6887</v>
      </c>
      <c r="BE25" s="440" t="s">
        <v>287</v>
      </c>
      <c r="BF25" s="445" t="s">
        <v>4060</v>
      </c>
      <c r="BG25" s="444" t="s">
        <v>277</v>
      </c>
      <c r="BH25" s="514" t="s">
        <v>277</v>
      </c>
      <c r="BI25" s="444" t="s">
        <v>277</v>
      </c>
      <c r="BJ25" s="159">
        <v>0</v>
      </c>
      <c r="BK25" s="440" t="s">
        <v>277</v>
      </c>
    </row>
    <row r="26" spans="1:63" s="441" customFormat="1" ht="13.5" customHeight="1">
      <c r="A26" s="493" t="s">
        <v>109</v>
      </c>
      <c r="B26" s="493" t="s">
        <v>763</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v>
      </c>
      <c r="W26" s="438">
        <v>0</v>
      </c>
      <c r="X26" s="438">
        <v>0</v>
      </c>
      <c r="Y26" s="438">
        <v>0</v>
      </c>
      <c r="Z26" s="438">
        <v>0</v>
      </c>
      <c r="AA26" s="438">
        <v>0</v>
      </c>
      <c r="AB26" s="438">
        <v>0</v>
      </c>
      <c r="AC26" s="438">
        <v>3.84</v>
      </c>
      <c r="AD26" s="438">
        <v>3.0649999999999999</v>
      </c>
      <c r="AE26" s="438">
        <v>3.0760000000000001</v>
      </c>
      <c r="AF26" s="438">
        <v>3.0859999999999999</v>
      </c>
      <c r="AG26" s="438">
        <v>3.1509999999999998</v>
      </c>
      <c r="AH26" s="438">
        <v>3.76</v>
      </c>
      <c r="AI26" s="438">
        <v>1.5509999999999999</v>
      </c>
      <c r="AJ26" s="438">
        <v>0.13900000000000001</v>
      </c>
      <c r="AK26" s="438">
        <v>2.0939999999999999</v>
      </c>
      <c r="AL26" s="438">
        <v>2.0750000000000002</v>
      </c>
      <c r="AM26" s="438">
        <v>0.33900000000000002</v>
      </c>
      <c r="AN26" s="438">
        <v>0.38200000000000001</v>
      </c>
      <c r="AO26" s="438">
        <v>0.43999999999999995</v>
      </c>
      <c r="AP26" s="438">
        <v>0.496</v>
      </c>
      <c r="AQ26" s="504">
        <v>0.52900000000000003</v>
      </c>
      <c r="AR26" s="505">
        <v>0.54700000000000004</v>
      </c>
      <c r="AS26" s="442">
        <v>0.56899999999999995</v>
      </c>
      <c r="AT26" s="442">
        <v>0.60599999999999998</v>
      </c>
      <c r="AU26" s="499">
        <v>0.60850000000000004</v>
      </c>
      <c r="AV26" s="509" t="s">
        <v>17</v>
      </c>
      <c r="AW26" s="509" t="s">
        <v>3969</v>
      </c>
      <c r="AX26" s="439">
        <v>16</v>
      </c>
      <c r="AY26" s="213">
        <v>1.785625</v>
      </c>
      <c r="AZ26" s="440" t="s">
        <v>125</v>
      </c>
      <c r="BA26" s="440" t="s">
        <v>47</v>
      </c>
      <c r="BB26" s="440" t="s">
        <v>6781</v>
      </c>
      <c r="BC26" s="440" t="s">
        <v>810</v>
      </c>
      <c r="BD26" s="440" t="s">
        <v>4096</v>
      </c>
      <c r="BE26" s="440" t="s">
        <v>287</v>
      </c>
      <c r="BF26" s="445" t="s">
        <v>762</v>
      </c>
      <c r="BG26" s="444" t="s">
        <v>277</v>
      </c>
      <c r="BH26" s="444" t="s">
        <v>277</v>
      </c>
      <c r="BI26" s="444" t="s">
        <v>277</v>
      </c>
      <c r="BJ26" s="159">
        <v>0</v>
      </c>
      <c r="BK26" s="440" t="s">
        <v>277</v>
      </c>
    </row>
    <row r="27" spans="1:63" s="441" customFormat="1" ht="13.5" customHeight="1">
      <c r="A27" s="493" t="s">
        <v>109</v>
      </c>
      <c r="B27" s="493" t="s">
        <v>875</v>
      </c>
      <c r="C27" s="438">
        <v>0</v>
      </c>
      <c r="D27" s="438">
        <v>0</v>
      </c>
      <c r="E27" s="438">
        <v>0</v>
      </c>
      <c r="F27" s="438">
        <v>0</v>
      </c>
      <c r="G27" s="438">
        <v>0</v>
      </c>
      <c r="H27" s="438">
        <v>0</v>
      </c>
      <c r="I27" s="438">
        <v>3.9</v>
      </c>
      <c r="J27" s="438">
        <v>4.0999999999999996</v>
      </c>
      <c r="K27" s="438">
        <v>4.4000000000000004</v>
      </c>
      <c r="L27" s="438">
        <v>4.7</v>
      </c>
      <c r="M27" s="438">
        <v>4.7</v>
      </c>
      <c r="N27" s="438">
        <v>4.9000000000000004</v>
      </c>
      <c r="O27" s="438">
        <v>5.3</v>
      </c>
      <c r="P27" s="438">
        <v>5.5</v>
      </c>
      <c r="Q27" s="438">
        <v>6</v>
      </c>
      <c r="R27" s="438">
        <v>5.9</v>
      </c>
      <c r="S27" s="438">
        <v>6.2</v>
      </c>
      <c r="T27" s="438">
        <v>5.8</v>
      </c>
      <c r="U27" s="438">
        <v>6</v>
      </c>
      <c r="V27" s="438">
        <v>6.1</v>
      </c>
      <c r="W27" s="438">
        <v>6.1</v>
      </c>
      <c r="X27" s="438">
        <v>6.1</v>
      </c>
      <c r="Y27" s="438">
        <v>5.8</v>
      </c>
      <c r="Z27" s="438">
        <v>5.8</v>
      </c>
      <c r="AA27" s="438">
        <v>6.1</v>
      </c>
      <c r="AB27" s="438">
        <v>6.2</v>
      </c>
      <c r="AC27" s="438">
        <v>0</v>
      </c>
      <c r="AD27" s="438">
        <v>0</v>
      </c>
      <c r="AE27" s="438">
        <v>0</v>
      </c>
      <c r="AF27" s="438">
        <v>0</v>
      </c>
      <c r="AG27" s="438">
        <v>0</v>
      </c>
      <c r="AH27" s="438">
        <v>0</v>
      </c>
      <c r="AI27" s="438">
        <v>0</v>
      </c>
      <c r="AJ27" s="438">
        <v>0</v>
      </c>
      <c r="AK27" s="438">
        <v>0</v>
      </c>
      <c r="AL27" s="438">
        <v>0</v>
      </c>
      <c r="AM27" s="438">
        <v>0</v>
      </c>
      <c r="AN27" s="438">
        <v>0</v>
      </c>
      <c r="AO27" s="438">
        <v>0</v>
      </c>
      <c r="AP27" s="438">
        <v>0</v>
      </c>
      <c r="AQ27" s="504">
        <v>0</v>
      </c>
      <c r="AR27" s="504">
        <v>0</v>
      </c>
      <c r="AS27" s="442">
        <v>0</v>
      </c>
      <c r="AT27" s="442">
        <v>0</v>
      </c>
      <c r="AU27" s="499">
        <v>0</v>
      </c>
      <c r="AV27" s="509" t="s">
        <v>70</v>
      </c>
      <c r="AW27" s="509" t="s">
        <v>16</v>
      </c>
      <c r="AX27" s="439">
        <v>20</v>
      </c>
      <c r="AY27" s="213">
        <v>5.4799999999999986</v>
      </c>
      <c r="AZ27" s="440" t="s">
        <v>125</v>
      </c>
      <c r="BA27" s="440" t="s">
        <v>47</v>
      </c>
      <c r="BB27" s="440" t="s">
        <v>292</v>
      </c>
      <c r="BC27" s="440" t="s">
        <v>7176</v>
      </c>
      <c r="BD27" s="440"/>
      <c r="BE27" s="440" t="s">
        <v>287</v>
      </c>
      <c r="BF27" s="445" t="s">
        <v>277</v>
      </c>
      <c r="BG27" s="444" t="s">
        <v>277</v>
      </c>
      <c r="BH27" s="444" t="s">
        <v>277</v>
      </c>
      <c r="BI27" s="444" t="s">
        <v>277</v>
      </c>
      <c r="BJ27" s="159">
        <v>0</v>
      </c>
      <c r="BK27" s="440" t="s">
        <v>277</v>
      </c>
    </row>
    <row r="28" spans="1:63" s="441" customFormat="1" ht="13.5" customHeight="1">
      <c r="A28" s="493" t="s">
        <v>109</v>
      </c>
      <c r="B28" s="493" t="s">
        <v>784</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0</v>
      </c>
      <c r="W28" s="438">
        <v>0</v>
      </c>
      <c r="X28" s="438">
        <v>0</v>
      </c>
      <c r="Y28" s="438">
        <v>0</v>
      </c>
      <c r="Z28" s="438">
        <v>0</v>
      </c>
      <c r="AA28" s="438">
        <v>0</v>
      </c>
      <c r="AB28" s="438">
        <v>0</v>
      </c>
      <c r="AC28" s="438">
        <v>0</v>
      </c>
      <c r="AD28" s="438">
        <v>0</v>
      </c>
      <c r="AE28" s="438">
        <v>0</v>
      </c>
      <c r="AF28" s="438">
        <v>0</v>
      </c>
      <c r="AG28" s="438">
        <v>10</v>
      </c>
      <c r="AH28" s="438">
        <v>15</v>
      </c>
      <c r="AI28" s="438">
        <v>15</v>
      </c>
      <c r="AJ28" s="438">
        <v>6.1849999999999996</v>
      </c>
      <c r="AK28" s="438">
        <v>0</v>
      </c>
      <c r="AL28" s="438">
        <v>0</v>
      </c>
      <c r="AM28" s="438">
        <v>0</v>
      </c>
      <c r="AN28" s="438">
        <v>0</v>
      </c>
      <c r="AO28" s="438">
        <v>0</v>
      </c>
      <c r="AP28" s="438">
        <v>0</v>
      </c>
      <c r="AQ28" s="504">
        <v>0</v>
      </c>
      <c r="AR28" s="504">
        <v>0</v>
      </c>
      <c r="AS28" s="442">
        <v>0</v>
      </c>
      <c r="AT28" s="442">
        <v>0</v>
      </c>
      <c r="AU28" s="499">
        <v>0</v>
      </c>
      <c r="AV28" s="509" t="s">
        <v>21</v>
      </c>
      <c r="AW28" s="509" t="s">
        <v>24</v>
      </c>
      <c r="AX28" s="439">
        <v>4</v>
      </c>
      <c r="AY28" s="213">
        <v>11.546250000000001</v>
      </c>
      <c r="AZ28" s="440" t="s">
        <v>126</v>
      </c>
      <c r="BA28" s="440" t="s">
        <v>47</v>
      </c>
      <c r="BB28" s="440" t="s">
        <v>391</v>
      </c>
      <c r="BC28" s="440" t="s">
        <v>810</v>
      </c>
      <c r="BD28" s="440"/>
      <c r="BE28" s="440" t="s">
        <v>287</v>
      </c>
      <c r="BF28" s="445" t="s">
        <v>277</v>
      </c>
      <c r="BG28" s="444" t="s">
        <v>277</v>
      </c>
      <c r="BH28" s="444" t="s">
        <v>277</v>
      </c>
      <c r="BI28" s="444" t="s">
        <v>277</v>
      </c>
      <c r="BJ28" s="159">
        <v>0</v>
      </c>
      <c r="BK28" s="440" t="s">
        <v>277</v>
      </c>
    </row>
    <row r="29" spans="1:63" s="441" customFormat="1" ht="13.5" customHeight="1">
      <c r="A29" s="493" t="s">
        <v>109</v>
      </c>
      <c r="B29" s="493" t="s">
        <v>785</v>
      </c>
      <c r="C29" s="438">
        <v>0</v>
      </c>
      <c r="D29" s="438">
        <v>0</v>
      </c>
      <c r="E29" s="438">
        <v>0</v>
      </c>
      <c r="F29" s="438">
        <v>0</v>
      </c>
      <c r="G29" s="438">
        <v>0</v>
      </c>
      <c r="H29" s="438">
        <v>0</v>
      </c>
      <c r="I29" s="438">
        <v>0</v>
      </c>
      <c r="J29" s="438">
        <v>0</v>
      </c>
      <c r="K29" s="438">
        <v>0</v>
      </c>
      <c r="L29" s="438">
        <v>0</v>
      </c>
      <c r="M29" s="438">
        <v>0</v>
      </c>
      <c r="N29" s="438">
        <v>0</v>
      </c>
      <c r="O29" s="438">
        <v>0</v>
      </c>
      <c r="P29" s="438">
        <v>0</v>
      </c>
      <c r="Q29" s="438">
        <v>0</v>
      </c>
      <c r="R29" s="438">
        <v>0</v>
      </c>
      <c r="S29" s="438">
        <v>0</v>
      </c>
      <c r="T29" s="438">
        <v>0</v>
      </c>
      <c r="U29" s="438">
        <v>0</v>
      </c>
      <c r="V29" s="438">
        <v>0</v>
      </c>
      <c r="W29" s="438">
        <v>0</v>
      </c>
      <c r="X29" s="438">
        <v>0</v>
      </c>
      <c r="Y29" s="438">
        <v>0</v>
      </c>
      <c r="Z29" s="438">
        <v>0</v>
      </c>
      <c r="AA29" s="438">
        <v>0</v>
      </c>
      <c r="AB29" s="438">
        <v>0</v>
      </c>
      <c r="AC29" s="438">
        <v>0</v>
      </c>
      <c r="AD29" s="438">
        <v>0</v>
      </c>
      <c r="AE29" s="438">
        <v>0</v>
      </c>
      <c r="AF29" s="438">
        <v>0</v>
      </c>
      <c r="AG29" s="438">
        <v>0</v>
      </c>
      <c r="AH29" s="438">
        <v>3.4729999999999999</v>
      </c>
      <c r="AI29" s="438">
        <v>1.294</v>
      </c>
      <c r="AJ29" s="438">
        <v>0</v>
      </c>
      <c r="AK29" s="438">
        <v>0</v>
      </c>
      <c r="AL29" s="438">
        <v>0</v>
      </c>
      <c r="AM29" s="438">
        <v>0</v>
      </c>
      <c r="AN29" s="438">
        <v>0</v>
      </c>
      <c r="AO29" s="438">
        <v>0</v>
      </c>
      <c r="AP29" s="438">
        <v>0</v>
      </c>
      <c r="AQ29" s="504">
        <v>0</v>
      </c>
      <c r="AR29" s="504">
        <v>0</v>
      </c>
      <c r="AS29" s="442">
        <v>0</v>
      </c>
      <c r="AT29" s="442">
        <v>0</v>
      </c>
      <c r="AU29" s="499">
        <v>0</v>
      </c>
      <c r="AV29" s="509" t="s">
        <v>22</v>
      </c>
      <c r="AW29" s="509" t="s">
        <v>23</v>
      </c>
      <c r="AX29" s="439">
        <v>2</v>
      </c>
      <c r="AY29" s="213">
        <v>2.3834999999999997</v>
      </c>
      <c r="AZ29" s="440" t="s">
        <v>126</v>
      </c>
      <c r="BA29" s="440" t="s">
        <v>47</v>
      </c>
      <c r="BB29" s="440" t="s">
        <v>4191</v>
      </c>
      <c r="BC29" s="440" t="s">
        <v>812</v>
      </c>
      <c r="BD29" s="440"/>
      <c r="BE29" s="440" t="s">
        <v>287</v>
      </c>
      <c r="BF29" s="445" t="s">
        <v>277</v>
      </c>
      <c r="BG29" s="444" t="s">
        <v>277</v>
      </c>
      <c r="BH29" s="444" t="s">
        <v>277</v>
      </c>
      <c r="BI29" s="444" t="s">
        <v>277</v>
      </c>
      <c r="BJ29" s="159">
        <v>0</v>
      </c>
      <c r="BK29" s="440" t="s">
        <v>277</v>
      </c>
    </row>
    <row r="30" spans="1:63" s="441" customFormat="1" ht="13.5" customHeight="1">
      <c r="A30" s="493" t="s">
        <v>109</v>
      </c>
      <c r="B30" s="493" t="s">
        <v>783</v>
      </c>
      <c r="C30" s="438">
        <v>0</v>
      </c>
      <c r="D30" s="438">
        <v>0.4</v>
      </c>
      <c r="E30" s="438">
        <v>0.5</v>
      </c>
      <c r="F30" s="438">
        <v>0.7</v>
      </c>
      <c r="G30" s="438">
        <v>1.2</v>
      </c>
      <c r="H30" s="438">
        <v>0.7</v>
      </c>
      <c r="I30" s="438">
        <v>1.5</v>
      </c>
      <c r="J30" s="438">
        <v>1.8</v>
      </c>
      <c r="K30" s="438">
        <v>4.9000000000000004</v>
      </c>
      <c r="L30" s="438">
        <v>7.8</v>
      </c>
      <c r="M30" s="438">
        <v>10.4</v>
      </c>
      <c r="N30" s="438">
        <v>9.9</v>
      </c>
      <c r="O30" s="438">
        <v>13.3</v>
      </c>
      <c r="P30" s="438">
        <v>13.3</v>
      </c>
      <c r="Q30" s="438">
        <v>13.7</v>
      </c>
      <c r="R30" s="438">
        <v>11.8</v>
      </c>
      <c r="S30" s="438">
        <v>11.3</v>
      </c>
      <c r="T30" s="438">
        <v>10.6</v>
      </c>
      <c r="U30" s="438">
        <v>9.8000000000000007</v>
      </c>
      <c r="V30" s="438">
        <v>10.8</v>
      </c>
      <c r="W30" s="438">
        <v>11</v>
      </c>
      <c r="X30" s="438">
        <v>11</v>
      </c>
      <c r="Y30" s="438">
        <v>11.3</v>
      </c>
      <c r="Z30" s="438">
        <v>11.6</v>
      </c>
      <c r="AA30" s="438">
        <v>11.9</v>
      </c>
      <c r="AB30" s="438">
        <v>12.2</v>
      </c>
      <c r="AC30" s="438">
        <v>12.5</v>
      </c>
      <c r="AD30" s="438">
        <v>12.5</v>
      </c>
      <c r="AE30" s="438">
        <v>12.8</v>
      </c>
      <c r="AF30" s="438">
        <v>13</v>
      </c>
      <c r="AG30" s="438">
        <v>13.018000000000001</v>
      </c>
      <c r="AH30" s="438">
        <v>6.7</v>
      </c>
      <c r="AI30" s="438">
        <v>0</v>
      </c>
      <c r="AJ30" s="438">
        <v>0</v>
      </c>
      <c r="AK30" s="438">
        <v>0</v>
      </c>
      <c r="AL30" s="438">
        <v>0</v>
      </c>
      <c r="AM30" s="438">
        <v>0</v>
      </c>
      <c r="AN30" s="438">
        <v>0</v>
      </c>
      <c r="AO30" s="438">
        <v>0</v>
      </c>
      <c r="AP30" s="438">
        <v>0</v>
      </c>
      <c r="AQ30" s="504">
        <v>0</v>
      </c>
      <c r="AR30" s="504">
        <v>0</v>
      </c>
      <c r="AS30" s="442">
        <v>0</v>
      </c>
      <c r="AT30" s="442">
        <v>0</v>
      </c>
      <c r="AU30" s="499">
        <v>0</v>
      </c>
      <c r="AV30" s="509" t="s">
        <v>65</v>
      </c>
      <c r="AW30" s="509" t="s">
        <v>22</v>
      </c>
      <c r="AX30" s="439">
        <v>31</v>
      </c>
      <c r="AY30" s="213">
        <v>8.8360645161290314</v>
      </c>
      <c r="AZ30" s="440" t="s">
        <v>124</v>
      </c>
      <c r="BA30" s="440" t="s">
        <v>31</v>
      </c>
      <c r="BB30" s="440" t="s">
        <v>6771</v>
      </c>
      <c r="BC30" s="440" t="s">
        <v>810</v>
      </c>
      <c r="BD30" s="440"/>
      <c r="BE30" s="440" t="s">
        <v>287</v>
      </c>
      <c r="BF30" s="445" t="s">
        <v>6780</v>
      </c>
      <c r="BG30" s="444" t="s">
        <v>277</v>
      </c>
      <c r="BH30" s="514" t="s">
        <v>277</v>
      </c>
      <c r="BI30" s="444" t="s">
        <v>277</v>
      </c>
      <c r="BJ30" s="159">
        <v>0</v>
      </c>
      <c r="BK30" s="440" t="s">
        <v>277</v>
      </c>
    </row>
    <row r="31" spans="1:63" s="441" customFormat="1" ht="13.5" customHeight="1">
      <c r="A31" s="493" t="s">
        <v>109</v>
      </c>
      <c r="B31" s="493" t="s">
        <v>100</v>
      </c>
      <c r="C31" s="438">
        <v>6.5</v>
      </c>
      <c r="D31" s="438">
        <v>6.8</v>
      </c>
      <c r="E31" s="438">
        <v>3.7</v>
      </c>
      <c r="F31" s="438">
        <v>4</v>
      </c>
      <c r="G31" s="438">
        <v>4.5999999999999996</v>
      </c>
      <c r="H31" s="438">
        <v>5.4</v>
      </c>
      <c r="I31" s="438">
        <v>4</v>
      </c>
      <c r="J31" s="438">
        <v>5.5</v>
      </c>
      <c r="K31" s="438">
        <v>8.4</v>
      </c>
      <c r="L31" s="438">
        <v>8.6</v>
      </c>
      <c r="M31" s="438">
        <v>11.9</v>
      </c>
      <c r="N31" s="438">
        <v>13.8</v>
      </c>
      <c r="O31" s="438">
        <v>13.6</v>
      </c>
      <c r="P31" s="438">
        <v>20.8</v>
      </c>
      <c r="Q31" s="438">
        <v>22.9</v>
      </c>
      <c r="R31" s="438">
        <v>22.1</v>
      </c>
      <c r="S31" s="438">
        <v>25.1</v>
      </c>
      <c r="T31" s="438">
        <v>22.6</v>
      </c>
      <c r="U31" s="438">
        <v>21.1</v>
      </c>
      <c r="V31" s="438">
        <v>22.8</v>
      </c>
      <c r="W31" s="438">
        <v>21.4</v>
      </c>
      <c r="X31" s="438">
        <v>20.2</v>
      </c>
      <c r="Y31" s="438">
        <v>20.2</v>
      </c>
      <c r="Z31" s="438">
        <v>23.5</v>
      </c>
      <c r="AA31" s="438">
        <v>26.3</v>
      </c>
      <c r="AB31" s="438">
        <v>28.5</v>
      </c>
      <c r="AC31" s="438">
        <v>35.6</v>
      </c>
      <c r="AD31" s="438">
        <v>36.299999999999997</v>
      </c>
      <c r="AE31" s="438">
        <v>37.6</v>
      </c>
      <c r="AF31" s="438">
        <v>45</v>
      </c>
      <c r="AG31" s="438">
        <v>42.807000000000002</v>
      </c>
      <c r="AH31" s="438">
        <v>41.972000000000001</v>
      </c>
      <c r="AI31" s="438">
        <v>37.844000000000001</v>
      </c>
      <c r="AJ31" s="438">
        <v>49.447000000000003</v>
      </c>
      <c r="AK31" s="438">
        <v>40.585999999999999</v>
      </c>
      <c r="AL31" s="438">
        <v>51.142000000000003</v>
      </c>
      <c r="AM31" s="438">
        <v>47.447172259999995</v>
      </c>
      <c r="AN31" s="438">
        <v>50.843000000000004</v>
      </c>
      <c r="AO31" s="438">
        <v>0</v>
      </c>
      <c r="AP31" s="438">
        <v>0</v>
      </c>
      <c r="AQ31" s="504">
        <v>0</v>
      </c>
      <c r="AR31" s="504">
        <v>0</v>
      </c>
      <c r="AS31" s="442">
        <v>0</v>
      </c>
      <c r="AT31" s="442">
        <v>0</v>
      </c>
      <c r="AU31" s="499">
        <v>0</v>
      </c>
      <c r="AV31" s="509" t="s">
        <v>64</v>
      </c>
      <c r="AW31" s="509" t="s">
        <v>62</v>
      </c>
      <c r="AX31" s="439">
        <v>38</v>
      </c>
      <c r="AY31" s="213">
        <v>23.97074137526316</v>
      </c>
      <c r="AZ31" s="440" t="s">
        <v>124</v>
      </c>
      <c r="BA31" s="440" t="s">
        <v>47</v>
      </c>
      <c r="BB31" s="440" t="s">
        <v>6771</v>
      </c>
      <c r="BC31" s="440" t="s">
        <v>810</v>
      </c>
      <c r="BD31" s="440"/>
      <c r="BE31" s="440" t="s">
        <v>280</v>
      </c>
      <c r="BF31" s="445" t="s">
        <v>748</v>
      </c>
      <c r="BG31" s="444" t="s">
        <v>4086</v>
      </c>
      <c r="BH31" s="514" t="s">
        <v>277</v>
      </c>
      <c r="BI31" s="444" t="s">
        <v>277</v>
      </c>
      <c r="BJ31" s="159">
        <v>0</v>
      </c>
      <c r="BK31" s="440" t="s">
        <v>277</v>
      </c>
    </row>
    <row r="32" spans="1:63" s="441" customFormat="1" ht="13.5" customHeight="1">
      <c r="A32" s="493" t="s">
        <v>109</v>
      </c>
      <c r="B32" s="493" t="s">
        <v>4058</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0</v>
      </c>
      <c r="S32" s="438">
        <v>0</v>
      </c>
      <c r="T32" s="438">
        <v>0</v>
      </c>
      <c r="U32" s="438">
        <v>0</v>
      </c>
      <c r="V32" s="438">
        <v>0</v>
      </c>
      <c r="W32" s="438">
        <v>0</v>
      </c>
      <c r="X32" s="438">
        <v>0</v>
      </c>
      <c r="Y32" s="438">
        <v>0</v>
      </c>
      <c r="Z32" s="438">
        <v>0</v>
      </c>
      <c r="AA32" s="438">
        <v>0</v>
      </c>
      <c r="AB32" s="438">
        <v>0</v>
      </c>
      <c r="AC32" s="438">
        <v>0</v>
      </c>
      <c r="AD32" s="438">
        <v>0</v>
      </c>
      <c r="AE32" s="438">
        <v>0</v>
      </c>
      <c r="AF32" s="438">
        <v>0</v>
      </c>
      <c r="AG32" s="438">
        <v>0</v>
      </c>
      <c r="AH32" s="438">
        <v>0</v>
      </c>
      <c r="AI32" s="438">
        <v>0</v>
      </c>
      <c r="AJ32" s="438">
        <v>0</v>
      </c>
      <c r="AK32" s="438">
        <v>0</v>
      </c>
      <c r="AL32" s="438">
        <v>0</v>
      </c>
      <c r="AM32" s="438">
        <v>0</v>
      </c>
      <c r="AN32" s="438">
        <v>0</v>
      </c>
      <c r="AO32" s="438">
        <v>4.2910000000000004</v>
      </c>
      <c r="AP32" s="438">
        <v>3.9049999999999998</v>
      </c>
      <c r="AQ32" s="504">
        <v>2.0150000000000001</v>
      </c>
      <c r="AR32" s="504">
        <v>0</v>
      </c>
      <c r="AS32" s="442">
        <v>0</v>
      </c>
      <c r="AT32" s="442">
        <v>0</v>
      </c>
      <c r="AU32" s="499">
        <v>0</v>
      </c>
      <c r="AV32" s="509" t="s">
        <v>63</v>
      </c>
      <c r="AW32" s="509" t="s">
        <v>3968</v>
      </c>
      <c r="AX32" s="439">
        <v>3</v>
      </c>
      <c r="AY32" s="213">
        <v>3.4036666666666666</v>
      </c>
      <c r="AZ32" s="440" t="s">
        <v>125</v>
      </c>
      <c r="BA32" s="440" t="s">
        <v>47</v>
      </c>
      <c r="BB32" s="440" t="s">
        <v>6781</v>
      </c>
      <c r="BC32" s="440" t="s">
        <v>810</v>
      </c>
      <c r="BD32" s="440" t="s">
        <v>6888</v>
      </c>
      <c r="BE32" s="440" t="s">
        <v>287</v>
      </c>
      <c r="BF32" s="445" t="s">
        <v>4063</v>
      </c>
      <c r="BG32" s="444" t="s">
        <v>4064</v>
      </c>
      <c r="BH32" s="444" t="s">
        <v>277</v>
      </c>
      <c r="BI32" s="444" t="s">
        <v>277</v>
      </c>
      <c r="BJ32" s="159">
        <v>0</v>
      </c>
      <c r="BK32" s="440" t="s">
        <v>277</v>
      </c>
    </row>
    <row r="33" spans="1:63" s="441" customFormat="1" ht="13.5" customHeight="1">
      <c r="A33" s="493" t="s">
        <v>109</v>
      </c>
      <c r="B33" s="493" t="s">
        <v>761</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v>
      </c>
      <c r="V33" s="438">
        <v>0</v>
      </c>
      <c r="W33" s="438">
        <v>0</v>
      </c>
      <c r="X33" s="438">
        <v>0</v>
      </c>
      <c r="Y33" s="438">
        <v>0</v>
      </c>
      <c r="Z33" s="438">
        <v>0</v>
      </c>
      <c r="AA33" s="438">
        <v>0</v>
      </c>
      <c r="AB33" s="438">
        <v>0</v>
      </c>
      <c r="AC33" s="438">
        <v>0</v>
      </c>
      <c r="AD33" s="438">
        <v>0</v>
      </c>
      <c r="AE33" s="438">
        <v>0</v>
      </c>
      <c r="AF33" s="438">
        <v>0</v>
      </c>
      <c r="AG33" s="438">
        <v>0</v>
      </c>
      <c r="AH33" s="438">
        <v>0</v>
      </c>
      <c r="AI33" s="438">
        <v>0</v>
      </c>
      <c r="AJ33" s="438">
        <v>0</v>
      </c>
      <c r="AK33" s="438">
        <v>0</v>
      </c>
      <c r="AL33" s="438">
        <v>6.8440000000000003</v>
      </c>
      <c r="AM33" s="438">
        <v>10.255765</v>
      </c>
      <c r="AN33" s="438">
        <v>5.0330000000000004</v>
      </c>
      <c r="AO33" s="438">
        <v>0</v>
      </c>
      <c r="AP33" s="438">
        <v>0</v>
      </c>
      <c r="AQ33" s="504">
        <v>0</v>
      </c>
      <c r="AR33" s="504">
        <v>0</v>
      </c>
      <c r="AS33" s="442">
        <v>0</v>
      </c>
      <c r="AT33" s="442">
        <v>0</v>
      </c>
      <c r="AU33" s="499">
        <v>0</v>
      </c>
      <c r="AV33" s="509" t="s">
        <v>26</v>
      </c>
      <c r="AW33" s="509" t="s">
        <v>62</v>
      </c>
      <c r="AX33" s="439">
        <v>3</v>
      </c>
      <c r="AY33" s="213">
        <v>7.3775883333333345</v>
      </c>
      <c r="AZ33" s="440" t="s">
        <v>121</v>
      </c>
      <c r="BA33" s="440" t="s">
        <v>47</v>
      </c>
      <c r="BB33" s="440" t="s">
        <v>6781</v>
      </c>
      <c r="BC33" s="440" t="s">
        <v>810</v>
      </c>
      <c r="BD33" s="440"/>
      <c r="BE33" s="440" t="s">
        <v>287</v>
      </c>
      <c r="BF33" s="445" t="s">
        <v>760</v>
      </c>
      <c r="BG33" s="444" t="s">
        <v>277</v>
      </c>
      <c r="BH33" s="444" t="s">
        <v>277</v>
      </c>
      <c r="BI33" s="444" t="s">
        <v>277</v>
      </c>
      <c r="BJ33" s="159">
        <v>0</v>
      </c>
      <c r="BK33" s="440" t="s">
        <v>277</v>
      </c>
    </row>
    <row r="34" spans="1:63" s="441" customFormat="1" ht="13.5" customHeight="1">
      <c r="A34" s="493" t="s">
        <v>109</v>
      </c>
      <c r="B34" s="493" t="s">
        <v>778</v>
      </c>
      <c r="C34" s="438">
        <v>0</v>
      </c>
      <c r="D34" s="438">
        <v>0</v>
      </c>
      <c r="E34" s="438">
        <v>0</v>
      </c>
      <c r="F34" s="438">
        <v>0</v>
      </c>
      <c r="G34" s="438">
        <v>0</v>
      </c>
      <c r="H34" s="438">
        <v>0</v>
      </c>
      <c r="I34" s="438">
        <v>0</v>
      </c>
      <c r="J34" s="438">
        <v>0</v>
      </c>
      <c r="K34" s="438">
        <v>0</v>
      </c>
      <c r="L34" s="438">
        <v>0</v>
      </c>
      <c r="M34" s="438">
        <v>0</v>
      </c>
      <c r="N34" s="438">
        <v>0</v>
      </c>
      <c r="O34" s="438">
        <v>0</v>
      </c>
      <c r="P34" s="438">
        <v>0</v>
      </c>
      <c r="Q34" s="438">
        <v>0</v>
      </c>
      <c r="R34" s="438">
        <v>0</v>
      </c>
      <c r="S34" s="438">
        <v>0</v>
      </c>
      <c r="T34" s="438">
        <v>0</v>
      </c>
      <c r="U34" s="438">
        <v>0</v>
      </c>
      <c r="V34" s="438">
        <v>0</v>
      </c>
      <c r="W34" s="438">
        <v>0</v>
      </c>
      <c r="X34" s="438">
        <v>0</v>
      </c>
      <c r="Y34" s="438">
        <v>0</v>
      </c>
      <c r="Z34" s="438">
        <v>0</v>
      </c>
      <c r="AA34" s="438">
        <v>0</v>
      </c>
      <c r="AB34" s="438">
        <v>0</v>
      </c>
      <c r="AC34" s="438">
        <v>0</v>
      </c>
      <c r="AD34" s="438">
        <v>0</v>
      </c>
      <c r="AE34" s="438">
        <v>0</v>
      </c>
      <c r="AF34" s="438">
        <v>0</v>
      </c>
      <c r="AG34" s="438">
        <v>3.1459999999999999</v>
      </c>
      <c r="AH34" s="438">
        <v>4.0890000000000004</v>
      </c>
      <c r="AI34" s="438">
        <v>3.9889999999999999</v>
      </c>
      <c r="AJ34" s="438">
        <v>4</v>
      </c>
      <c r="AK34" s="438">
        <v>0</v>
      </c>
      <c r="AL34" s="438">
        <v>0</v>
      </c>
      <c r="AM34" s="438">
        <v>0</v>
      </c>
      <c r="AN34" s="438">
        <v>0</v>
      </c>
      <c r="AO34" s="438">
        <v>0</v>
      </c>
      <c r="AP34" s="438">
        <v>0</v>
      </c>
      <c r="AQ34" s="504">
        <v>0</v>
      </c>
      <c r="AR34" s="504">
        <v>0</v>
      </c>
      <c r="AS34" s="442">
        <v>0</v>
      </c>
      <c r="AT34" s="442">
        <v>0</v>
      </c>
      <c r="AU34" s="499">
        <v>0</v>
      </c>
      <c r="AV34" s="509" t="s">
        <v>21</v>
      </c>
      <c r="AW34" s="509" t="s">
        <v>24</v>
      </c>
      <c r="AX34" s="439">
        <v>4</v>
      </c>
      <c r="AY34" s="213">
        <v>3.806</v>
      </c>
      <c r="AZ34" s="440" t="s">
        <v>126</v>
      </c>
      <c r="BA34" s="440" t="s">
        <v>47</v>
      </c>
      <c r="BB34" s="440" t="s">
        <v>297</v>
      </c>
      <c r="BC34" s="440" t="s">
        <v>810</v>
      </c>
      <c r="BD34" s="440"/>
      <c r="BE34" s="440" t="s">
        <v>287</v>
      </c>
      <c r="BF34" s="445" t="s">
        <v>277</v>
      </c>
      <c r="BG34" s="444" t="s">
        <v>277</v>
      </c>
      <c r="BH34" s="444" t="s">
        <v>277</v>
      </c>
      <c r="BI34" s="444" t="s">
        <v>277</v>
      </c>
      <c r="BJ34" s="159">
        <v>0.41199999999999998</v>
      </c>
      <c r="BK34" s="440" t="s">
        <v>277</v>
      </c>
    </row>
    <row r="35" spans="1:63" s="441" customFormat="1" ht="13.5" customHeight="1">
      <c r="A35" s="493" t="s">
        <v>109</v>
      </c>
      <c r="B35" s="493" t="s">
        <v>101</v>
      </c>
      <c r="C35" s="438">
        <v>6.5</v>
      </c>
      <c r="D35" s="438">
        <v>2.2000000000000002</v>
      </c>
      <c r="E35" s="438">
        <v>2.8</v>
      </c>
      <c r="F35" s="438">
        <v>2.8</v>
      </c>
      <c r="G35" s="438">
        <v>3.6</v>
      </c>
      <c r="H35" s="438">
        <v>4.5999999999999996</v>
      </c>
      <c r="I35" s="438">
        <v>5.4</v>
      </c>
      <c r="J35" s="438">
        <v>7</v>
      </c>
      <c r="K35" s="438">
        <v>10.6</v>
      </c>
      <c r="L35" s="438">
        <v>5.5</v>
      </c>
      <c r="M35" s="438">
        <v>8</v>
      </c>
      <c r="N35" s="438">
        <v>10.1</v>
      </c>
      <c r="O35" s="438">
        <v>11.7</v>
      </c>
      <c r="P35" s="438">
        <v>12.4</v>
      </c>
      <c r="Q35" s="438">
        <v>18.8</v>
      </c>
      <c r="R35" s="438">
        <v>21.3</v>
      </c>
      <c r="S35" s="438">
        <v>25.5</v>
      </c>
      <c r="T35" s="438">
        <v>28</v>
      </c>
      <c r="U35" s="438">
        <v>26.7</v>
      </c>
      <c r="V35" s="438">
        <v>32.5</v>
      </c>
      <c r="W35" s="438">
        <v>36.200000000000003</v>
      </c>
      <c r="X35" s="438">
        <v>33.200000000000003</v>
      </c>
      <c r="Y35" s="438">
        <v>34.5</v>
      </c>
      <c r="Z35" s="438">
        <v>36.6</v>
      </c>
      <c r="AA35" s="438">
        <v>40.1</v>
      </c>
      <c r="AB35" s="438">
        <v>41.9</v>
      </c>
      <c r="AC35" s="438">
        <v>37.700000000000003</v>
      </c>
      <c r="AD35" s="438">
        <v>37.799999999999997</v>
      </c>
      <c r="AE35" s="438">
        <v>47.6</v>
      </c>
      <c r="AF35" s="438">
        <v>50.8</v>
      </c>
      <c r="AG35" s="438">
        <v>45.923000000000002</v>
      </c>
      <c r="AH35" s="438">
        <v>22.315999999999999</v>
      </c>
      <c r="AI35" s="438">
        <v>23.657</v>
      </c>
      <c r="AJ35" s="438">
        <v>29.283000000000001</v>
      </c>
      <c r="AK35" s="438">
        <v>24.957000000000001</v>
      </c>
      <c r="AL35" s="438">
        <v>28.858000000000001</v>
      </c>
      <c r="AM35" s="438">
        <v>27.494</v>
      </c>
      <c r="AN35" s="438">
        <v>24.373999999999999</v>
      </c>
      <c r="AO35" s="438">
        <v>0</v>
      </c>
      <c r="AP35" s="438">
        <v>0</v>
      </c>
      <c r="AQ35" s="504">
        <v>0</v>
      </c>
      <c r="AR35" s="504">
        <v>0</v>
      </c>
      <c r="AS35" s="442">
        <v>0</v>
      </c>
      <c r="AT35" s="442">
        <v>0</v>
      </c>
      <c r="AU35" s="499">
        <v>0</v>
      </c>
      <c r="AV35" s="509" t="s">
        <v>64</v>
      </c>
      <c r="AW35" s="509" t="s">
        <v>62</v>
      </c>
      <c r="AX35" s="439">
        <v>38</v>
      </c>
      <c r="AY35" s="213">
        <v>22.875315789473685</v>
      </c>
      <c r="AZ35" s="440" t="s">
        <v>124</v>
      </c>
      <c r="BA35" s="440" t="s">
        <v>47</v>
      </c>
      <c r="BB35" s="440" t="s">
        <v>6771</v>
      </c>
      <c r="BC35" s="440" t="s">
        <v>810</v>
      </c>
      <c r="BD35" s="440"/>
      <c r="BE35" s="440" t="s">
        <v>280</v>
      </c>
      <c r="BF35" s="445" t="s">
        <v>747</v>
      </c>
      <c r="BG35" s="444" t="s">
        <v>4090</v>
      </c>
      <c r="BH35" s="514" t="s">
        <v>277</v>
      </c>
      <c r="BI35" s="444" t="s">
        <v>277</v>
      </c>
      <c r="BJ35" s="159">
        <v>0.1</v>
      </c>
      <c r="BK35" s="440" t="s">
        <v>277</v>
      </c>
    </row>
    <row r="36" spans="1:63" s="441" customFormat="1" ht="13.5" customHeight="1">
      <c r="A36" s="493" t="s">
        <v>109</v>
      </c>
      <c r="B36" s="493" t="s">
        <v>777</v>
      </c>
      <c r="C36" s="438">
        <v>0</v>
      </c>
      <c r="D36" s="438">
        <v>0</v>
      </c>
      <c r="E36" s="438">
        <v>0</v>
      </c>
      <c r="F36" s="438">
        <v>0</v>
      </c>
      <c r="G36" s="438">
        <v>0</v>
      </c>
      <c r="H36" s="438">
        <v>0</v>
      </c>
      <c r="I36" s="438">
        <v>0</v>
      </c>
      <c r="J36" s="438">
        <v>0</v>
      </c>
      <c r="K36" s="438">
        <v>0</v>
      </c>
      <c r="L36" s="438">
        <v>0</v>
      </c>
      <c r="M36" s="438">
        <v>0</v>
      </c>
      <c r="N36" s="438">
        <v>0</v>
      </c>
      <c r="O36" s="438">
        <v>0</v>
      </c>
      <c r="P36" s="438">
        <v>0</v>
      </c>
      <c r="Q36" s="438">
        <v>0</v>
      </c>
      <c r="R36" s="438">
        <v>0</v>
      </c>
      <c r="S36" s="438">
        <v>0</v>
      </c>
      <c r="T36" s="438">
        <v>0</v>
      </c>
      <c r="U36" s="438">
        <v>0</v>
      </c>
      <c r="V36" s="438">
        <v>0</v>
      </c>
      <c r="W36" s="438">
        <v>0</v>
      </c>
      <c r="X36" s="438">
        <v>0</v>
      </c>
      <c r="Y36" s="438">
        <v>0</v>
      </c>
      <c r="Z36" s="438">
        <v>0</v>
      </c>
      <c r="AA36" s="438">
        <v>0</v>
      </c>
      <c r="AB36" s="438">
        <v>0</v>
      </c>
      <c r="AC36" s="438">
        <v>0</v>
      </c>
      <c r="AD36" s="438">
        <v>0</v>
      </c>
      <c r="AE36" s="438">
        <v>0</v>
      </c>
      <c r="AF36" s="438">
        <v>0</v>
      </c>
      <c r="AG36" s="438">
        <v>0</v>
      </c>
      <c r="AH36" s="438">
        <v>0</v>
      </c>
      <c r="AI36" s="438">
        <v>0.1</v>
      </c>
      <c r="AJ36" s="438">
        <v>0.1</v>
      </c>
      <c r="AK36" s="438">
        <v>0.1</v>
      </c>
      <c r="AL36" s="438">
        <v>0.1</v>
      </c>
      <c r="AM36" s="438">
        <v>0.1</v>
      </c>
      <c r="AN36" s="438">
        <v>0.1</v>
      </c>
      <c r="AO36" s="438">
        <v>0.1</v>
      </c>
      <c r="AP36" s="442">
        <v>0</v>
      </c>
      <c r="AQ36" s="505">
        <v>0</v>
      </c>
      <c r="AR36" s="505">
        <v>0</v>
      </c>
      <c r="AS36" s="442">
        <v>0</v>
      </c>
      <c r="AT36" s="442">
        <v>0</v>
      </c>
      <c r="AU36" s="499">
        <v>0</v>
      </c>
      <c r="AV36" s="509" t="s">
        <v>23</v>
      </c>
      <c r="AW36" s="509" t="s">
        <v>63</v>
      </c>
      <c r="AX36" s="439">
        <v>7</v>
      </c>
      <c r="AY36" s="213">
        <v>9.9999999999999992E-2</v>
      </c>
      <c r="AZ36" s="440" t="s">
        <v>125</v>
      </c>
      <c r="BA36" s="440" t="s">
        <v>47</v>
      </c>
      <c r="BB36" s="440" t="s">
        <v>297</v>
      </c>
      <c r="BC36" s="440" t="s">
        <v>810</v>
      </c>
      <c r="BD36" s="440" t="s">
        <v>4096</v>
      </c>
      <c r="BE36" s="440" t="s">
        <v>287</v>
      </c>
      <c r="BF36" s="445" t="s">
        <v>776</v>
      </c>
      <c r="BG36" s="444" t="s">
        <v>4084</v>
      </c>
      <c r="BH36" s="444" t="s">
        <v>277</v>
      </c>
      <c r="BI36" s="444" t="s">
        <v>277</v>
      </c>
      <c r="BJ36" s="159">
        <v>0</v>
      </c>
      <c r="BK36" s="440" t="s">
        <v>277</v>
      </c>
    </row>
    <row r="37" spans="1:63" s="441" customFormat="1" ht="13.5" customHeight="1">
      <c r="A37" s="493" t="s">
        <v>109</v>
      </c>
      <c r="B37" s="493" t="s">
        <v>4057</v>
      </c>
      <c r="C37" s="438">
        <v>0</v>
      </c>
      <c r="D37" s="438">
        <v>0</v>
      </c>
      <c r="E37" s="438">
        <v>0</v>
      </c>
      <c r="F37" s="438">
        <v>0</v>
      </c>
      <c r="G37" s="438">
        <v>0</v>
      </c>
      <c r="H37" s="438">
        <v>0</v>
      </c>
      <c r="I37" s="438">
        <v>0</v>
      </c>
      <c r="J37" s="438">
        <v>0</v>
      </c>
      <c r="K37" s="438">
        <v>0</v>
      </c>
      <c r="L37" s="438">
        <v>0</v>
      </c>
      <c r="M37" s="438">
        <v>0</v>
      </c>
      <c r="N37" s="438">
        <v>0</v>
      </c>
      <c r="O37" s="438">
        <v>0</v>
      </c>
      <c r="P37" s="438">
        <v>0</v>
      </c>
      <c r="Q37" s="438">
        <v>0</v>
      </c>
      <c r="R37" s="438">
        <v>0</v>
      </c>
      <c r="S37" s="438">
        <v>0</v>
      </c>
      <c r="T37" s="438">
        <v>0</v>
      </c>
      <c r="U37" s="438">
        <v>0</v>
      </c>
      <c r="V37" s="438">
        <v>0</v>
      </c>
      <c r="W37" s="438">
        <v>0</v>
      </c>
      <c r="X37" s="438">
        <v>0</v>
      </c>
      <c r="Y37" s="438">
        <v>0</v>
      </c>
      <c r="Z37" s="438">
        <v>0</v>
      </c>
      <c r="AA37" s="438">
        <v>0</v>
      </c>
      <c r="AB37" s="438">
        <v>0</v>
      </c>
      <c r="AC37" s="438">
        <v>0</v>
      </c>
      <c r="AD37" s="438">
        <v>0</v>
      </c>
      <c r="AE37" s="438">
        <v>0</v>
      </c>
      <c r="AF37" s="438">
        <v>0</v>
      </c>
      <c r="AG37" s="438">
        <v>0</v>
      </c>
      <c r="AH37" s="438">
        <v>0</v>
      </c>
      <c r="AI37" s="438">
        <v>0</v>
      </c>
      <c r="AJ37" s="438">
        <v>0</v>
      </c>
      <c r="AK37" s="438">
        <v>0</v>
      </c>
      <c r="AL37" s="438">
        <v>0</v>
      </c>
      <c r="AM37" s="438">
        <v>0</v>
      </c>
      <c r="AN37" s="438">
        <v>7.5</v>
      </c>
      <c r="AO37" s="438">
        <v>3</v>
      </c>
      <c r="AP37" s="438">
        <v>1.6459999999999999</v>
      </c>
      <c r="AQ37" s="505">
        <v>6.7830000000000004</v>
      </c>
      <c r="AR37" s="505">
        <v>0</v>
      </c>
      <c r="AS37" s="442">
        <v>0</v>
      </c>
      <c r="AT37" s="442">
        <v>0</v>
      </c>
      <c r="AU37" s="499">
        <v>0</v>
      </c>
      <c r="AV37" s="509" t="s">
        <v>62</v>
      </c>
      <c r="AW37" s="509" t="s">
        <v>3968</v>
      </c>
      <c r="AX37" s="439">
        <v>4</v>
      </c>
      <c r="AY37" s="213">
        <v>4.7322500000000005</v>
      </c>
      <c r="AZ37" s="440" t="s">
        <v>124</v>
      </c>
      <c r="BA37" s="440" t="s">
        <v>47</v>
      </c>
      <c r="BB37" s="440" t="s">
        <v>6781</v>
      </c>
      <c r="BC37" s="440" t="s">
        <v>810</v>
      </c>
      <c r="BD37" s="440" t="s">
        <v>4096</v>
      </c>
      <c r="BE37" s="440" t="s">
        <v>287</v>
      </c>
      <c r="BF37" s="445" t="s">
        <v>4061</v>
      </c>
      <c r="BG37" s="444" t="s">
        <v>4062</v>
      </c>
      <c r="BH37" s="444" t="s">
        <v>277</v>
      </c>
      <c r="BI37" s="444" t="s">
        <v>277</v>
      </c>
      <c r="BJ37" s="159">
        <v>2.2999999999999998</v>
      </c>
      <c r="BK37" s="440" t="s">
        <v>277</v>
      </c>
    </row>
    <row r="38" spans="1:63" s="441" customFormat="1" ht="13.5" customHeight="1">
      <c r="A38" s="493" t="s">
        <v>109</v>
      </c>
      <c r="B38" s="493" t="s">
        <v>758</v>
      </c>
      <c r="C38" s="438">
        <v>0</v>
      </c>
      <c r="D38" s="438">
        <v>0</v>
      </c>
      <c r="E38" s="438">
        <v>0</v>
      </c>
      <c r="F38" s="438">
        <v>0</v>
      </c>
      <c r="G38" s="438">
        <v>0.2</v>
      </c>
      <c r="H38" s="438">
        <v>0.1</v>
      </c>
      <c r="I38" s="438">
        <v>0.3</v>
      </c>
      <c r="J38" s="438">
        <v>0.4</v>
      </c>
      <c r="K38" s="438">
        <v>1.5</v>
      </c>
      <c r="L38" s="438">
        <v>3</v>
      </c>
      <c r="M38" s="438">
        <v>4</v>
      </c>
      <c r="N38" s="438">
        <v>5</v>
      </c>
      <c r="O38" s="438">
        <v>6</v>
      </c>
      <c r="P38" s="438">
        <v>8.4</v>
      </c>
      <c r="Q38" s="438">
        <v>10.5</v>
      </c>
      <c r="R38" s="438">
        <v>10.5</v>
      </c>
      <c r="S38" s="438">
        <v>10.5</v>
      </c>
      <c r="T38" s="438">
        <v>10.5</v>
      </c>
      <c r="U38" s="438">
        <v>5.6</v>
      </c>
      <c r="V38" s="438">
        <v>10.8</v>
      </c>
      <c r="W38" s="438">
        <v>11</v>
      </c>
      <c r="X38" s="438">
        <v>3.8</v>
      </c>
      <c r="Y38" s="438">
        <v>3.7</v>
      </c>
      <c r="Z38" s="438">
        <v>17.2</v>
      </c>
      <c r="AA38" s="438">
        <v>14.92</v>
      </c>
      <c r="AB38" s="438">
        <v>14.8</v>
      </c>
      <c r="AC38" s="438">
        <v>14.6</v>
      </c>
      <c r="AD38" s="438">
        <v>14.9</v>
      </c>
      <c r="AE38" s="438">
        <v>14.9</v>
      </c>
      <c r="AF38" s="438">
        <v>13.4</v>
      </c>
      <c r="AG38" s="438">
        <v>13.345000000000001</v>
      </c>
      <c r="AH38" s="438">
        <v>13.991</v>
      </c>
      <c r="AI38" s="438">
        <v>13.125999999999999</v>
      </c>
      <c r="AJ38" s="438">
        <v>15.071</v>
      </c>
      <c r="AK38" s="438">
        <v>14.719000000000001</v>
      </c>
      <c r="AL38" s="438">
        <v>14.461</v>
      </c>
      <c r="AM38" s="438">
        <v>13.02844653</v>
      </c>
      <c r="AN38" s="438">
        <v>11.837</v>
      </c>
      <c r="AO38" s="438">
        <v>0</v>
      </c>
      <c r="AP38" s="438">
        <v>0</v>
      </c>
      <c r="AQ38" s="504">
        <v>0</v>
      </c>
      <c r="AR38" s="504">
        <v>0</v>
      </c>
      <c r="AS38" s="442">
        <v>0</v>
      </c>
      <c r="AT38" s="442">
        <v>0</v>
      </c>
      <c r="AU38" s="499">
        <v>0</v>
      </c>
      <c r="AV38" s="509" t="s">
        <v>68</v>
      </c>
      <c r="AW38" s="509" t="s">
        <v>62</v>
      </c>
      <c r="AX38" s="439">
        <v>34</v>
      </c>
      <c r="AY38" s="213">
        <v>9.4146601920588235</v>
      </c>
      <c r="AZ38" s="440" t="s">
        <v>124</v>
      </c>
      <c r="BA38" s="440" t="s">
        <v>47</v>
      </c>
      <c r="BB38" s="440" t="s">
        <v>6771</v>
      </c>
      <c r="BC38" s="440" t="s">
        <v>810</v>
      </c>
      <c r="BD38" s="440"/>
      <c r="BE38" s="440" t="s">
        <v>280</v>
      </c>
      <c r="BF38" s="445" t="s">
        <v>757</v>
      </c>
      <c r="BG38" s="444" t="s">
        <v>4085</v>
      </c>
      <c r="BH38" s="514" t="s">
        <v>277</v>
      </c>
      <c r="BI38" s="444" t="s">
        <v>277</v>
      </c>
      <c r="BJ38" s="159">
        <v>0</v>
      </c>
      <c r="BK38" s="440" t="s">
        <v>277</v>
      </c>
    </row>
    <row r="39" spans="1:63" s="441" customFormat="1" ht="13.5" customHeight="1">
      <c r="A39" s="493" t="s">
        <v>109</v>
      </c>
      <c r="B39" s="493" t="s">
        <v>890</v>
      </c>
      <c r="C39" s="438">
        <v>0.1</v>
      </c>
      <c r="D39" s="438">
        <v>0.1</v>
      </c>
      <c r="E39" s="438">
        <v>0.2</v>
      </c>
      <c r="F39" s="438">
        <v>0.2</v>
      </c>
      <c r="G39" s="438">
        <v>0</v>
      </c>
      <c r="H39" s="438">
        <v>0</v>
      </c>
      <c r="I39" s="438">
        <v>0</v>
      </c>
      <c r="J39" s="438">
        <v>0</v>
      </c>
      <c r="K39" s="438">
        <v>0</v>
      </c>
      <c r="L39" s="438">
        <v>0</v>
      </c>
      <c r="M39" s="438">
        <v>0</v>
      </c>
      <c r="N39" s="438">
        <v>0</v>
      </c>
      <c r="O39" s="438">
        <v>0</v>
      </c>
      <c r="P39" s="438">
        <v>0</v>
      </c>
      <c r="Q39" s="438">
        <v>0</v>
      </c>
      <c r="R39" s="438">
        <v>0</v>
      </c>
      <c r="S39" s="438">
        <v>0</v>
      </c>
      <c r="T39" s="438">
        <v>0</v>
      </c>
      <c r="U39" s="438">
        <v>0</v>
      </c>
      <c r="V39" s="438">
        <v>0</v>
      </c>
      <c r="W39" s="438">
        <v>0</v>
      </c>
      <c r="X39" s="438">
        <v>0</v>
      </c>
      <c r="Y39" s="438">
        <v>0</v>
      </c>
      <c r="Z39" s="438">
        <v>0</v>
      </c>
      <c r="AA39" s="438">
        <v>0</v>
      </c>
      <c r="AB39" s="438">
        <v>0</v>
      </c>
      <c r="AC39" s="438">
        <v>0</v>
      </c>
      <c r="AD39" s="438">
        <v>0</v>
      </c>
      <c r="AE39" s="438">
        <v>0</v>
      </c>
      <c r="AF39" s="438">
        <v>0</v>
      </c>
      <c r="AG39" s="438">
        <v>0</v>
      </c>
      <c r="AH39" s="438">
        <v>0</v>
      </c>
      <c r="AI39" s="438">
        <v>0</v>
      </c>
      <c r="AJ39" s="438">
        <v>0</v>
      </c>
      <c r="AK39" s="438">
        <v>0</v>
      </c>
      <c r="AL39" s="438">
        <v>0</v>
      </c>
      <c r="AM39" s="438">
        <v>0</v>
      </c>
      <c r="AN39" s="438">
        <v>0</v>
      </c>
      <c r="AO39" s="438">
        <v>0</v>
      </c>
      <c r="AP39" s="438">
        <v>0</v>
      </c>
      <c r="AQ39" s="504">
        <v>0</v>
      </c>
      <c r="AR39" s="504">
        <v>0</v>
      </c>
      <c r="AS39" s="442">
        <v>0</v>
      </c>
      <c r="AT39" s="442">
        <v>0</v>
      </c>
      <c r="AU39" s="499">
        <v>0</v>
      </c>
      <c r="AV39" s="509" t="s">
        <v>64</v>
      </c>
      <c r="AW39" s="509" t="s">
        <v>67</v>
      </c>
      <c r="AX39" s="439">
        <v>4</v>
      </c>
      <c r="AY39" s="213">
        <v>0.15000000000000002</v>
      </c>
      <c r="AZ39" s="440" t="s">
        <v>125</v>
      </c>
      <c r="BA39" s="440" t="s">
        <v>47</v>
      </c>
      <c r="BB39" s="440" t="s">
        <v>6781</v>
      </c>
      <c r="BC39" s="440" t="s">
        <v>810</v>
      </c>
      <c r="BD39" s="440"/>
      <c r="BE39" s="440" t="s">
        <v>287</v>
      </c>
      <c r="BF39" s="445" t="s">
        <v>277</v>
      </c>
      <c r="BG39" s="444" t="s">
        <v>277</v>
      </c>
      <c r="BH39" s="444" t="s">
        <v>277</v>
      </c>
      <c r="BI39" s="444" t="s">
        <v>277</v>
      </c>
      <c r="BJ39" s="159">
        <v>0</v>
      </c>
      <c r="BK39" s="440" t="s">
        <v>277</v>
      </c>
    </row>
    <row r="40" spans="1:63" s="441" customFormat="1" ht="13.5" customHeight="1">
      <c r="A40" s="493" t="s">
        <v>109</v>
      </c>
      <c r="B40" s="493" t="s">
        <v>754</v>
      </c>
      <c r="C40" s="438">
        <v>0</v>
      </c>
      <c r="D40" s="438">
        <v>0</v>
      </c>
      <c r="E40" s="438">
        <v>0</v>
      </c>
      <c r="F40" s="438">
        <v>0</v>
      </c>
      <c r="G40" s="438">
        <v>0</v>
      </c>
      <c r="H40" s="438">
        <v>0</v>
      </c>
      <c r="I40" s="438">
        <v>0</v>
      </c>
      <c r="J40" s="438">
        <v>0</v>
      </c>
      <c r="K40" s="438">
        <v>0</v>
      </c>
      <c r="L40" s="438">
        <v>0</v>
      </c>
      <c r="M40" s="438">
        <v>0</v>
      </c>
      <c r="N40" s="438">
        <v>0</v>
      </c>
      <c r="O40" s="438">
        <v>0</v>
      </c>
      <c r="P40" s="438">
        <v>0</v>
      </c>
      <c r="Q40" s="438">
        <v>0</v>
      </c>
      <c r="R40" s="438">
        <v>0</v>
      </c>
      <c r="S40" s="438">
        <v>0</v>
      </c>
      <c r="T40" s="438">
        <v>0</v>
      </c>
      <c r="U40" s="438">
        <v>0</v>
      </c>
      <c r="V40" s="438">
        <v>0</v>
      </c>
      <c r="W40" s="438">
        <v>0</v>
      </c>
      <c r="X40" s="438">
        <v>0</v>
      </c>
      <c r="Y40" s="438">
        <v>0</v>
      </c>
      <c r="Z40" s="438">
        <v>0</v>
      </c>
      <c r="AA40" s="438">
        <v>0</v>
      </c>
      <c r="AB40" s="438">
        <v>0</v>
      </c>
      <c r="AC40" s="438">
        <v>0</v>
      </c>
      <c r="AD40" s="438">
        <v>0</v>
      </c>
      <c r="AE40" s="438">
        <v>0</v>
      </c>
      <c r="AF40" s="438">
        <v>0</v>
      </c>
      <c r="AG40" s="438">
        <v>0</v>
      </c>
      <c r="AH40" s="438">
        <v>0</v>
      </c>
      <c r="AI40" s="438">
        <v>0</v>
      </c>
      <c r="AJ40" s="438">
        <v>0</v>
      </c>
      <c r="AK40" s="438">
        <v>0</v>
      </c>
      <c r="AL40" s="438">
        <v>1.05</v>
      </c>
      <c r="AM40" s="438">
        <v>0</v>
      </c>
      <c r="AN40" s="438">
        <v>0</v>
      </c>
      <c r="AO40" s="438">
        <v>0</v>
      </c>
      <c r="AP40" s="438">
        <v>0</v>
      </c>
      <c r="AQ40" s="504">
        <v>0</v>
      </c>
      <c r="AR40" s="504">
        <v>0</v>
      </c>
      <c r="AS40" s="442">
        <v>0</v>
      </c>
      <c r="AT40" s="442">
        <v>0</v>
      </c>
      <c r="AU40" s="499">
        <v>0</v>
      </c>
      <c r="AV40" s="642" t="s">
        <v>26</v>
      </c>
      <c r="AW40" s="642" t="s">
        <v>26</v>
      </c>
      <c r="AX40" s="177">
        <v>1</v>
      </c>
      <c r="AY40" s="418">
        <v>1.05</v>
      </c>
      <c r="AZ40" s="440" t="s">
        <v>124</v>
      </c>
      <c r="BA40" s="440" t="s">
        <v>47</v>
      </c>
      <c r="BB40" s="440" t="s">
        <v>6781</v>
      </c>
      <c r="BC40" s="440" t="s">
        <v>810</v>
      </c>
      <c r="BD40" s="440"/>
      <c r="BE40" s="440" t="s">
        <v>287</v>
      </c>
      <c r="BF40" s="445" t="s">
        <v>277</v>
      </c>
      <c r="BG40" s="444" t="s">
        <v>277</v>
      </c>
      <c r="BH40" s="444" t="s">
        <v>277</v>
      </c>
      <c r="BI40" s="444" t="s">
        <v>277</v>
      </c>
      <c r="BJ40" s="159">
        <v>0</v>
      </c>
      <c r="BK40" s="440"/>
    </row>
    <row r="41" spans="1:63" s="441" customFormat="1" ht="13.5" customHeight="1">
      <c r="A41" s="493" t="s">
        <v>111</v>
      </c>
      <c r="B41" s="493" t="s">
        <v>854</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438">
        <v>0</v>
      </c>
      <c r="W41" s="438">
        <v>0</v>
      </c>
      <c r="X41" s="438">
        <v>0</v>
      </c>
      <c r="Y41" s="438">
        <v>0</v>
      </c>
      <c r="Z41" s="438">
        <v>0</v>
      </c>
      <c r="AA41" s="438">
        <v>0</v>
      </c>
      <c r="AB41" s="438">
        <v>0</v>
      </c>
      <c r="AC41" s="438">
        <v>0</v>
      </c>
      <c r="AD41" s="438">
        <v>0</v>
      </c>
      <c r="AE41" s="438">
        <v>0</v>
      </c>
      <c r="AF41" s="438">
        <v>0</v>
      </c>
      <c r="AG41" s="438">
        <v>0</v>
      </c>
      <c r="AH41" s="438">
        <v>0</v>
      </c>
      <c r="AI41" s="438">
        <v>0</v>
      </c>
      <c r="AJ41" s="438">
        <v>8.6999999999999994E-2</v>
      </c>
      <c r="AK41" s="438">
        <v>0.14699999999999999</v>
      </c>
      <c r="AL41" s="438">
        <v>0.11899999999999999</v>
      </c>
      <c r="AM41" s="438">
        <v>0</v>
      </c>
      <c r="AN41" s="438">
        <v>0</v>
      </c>
      <c r="AO41" s="438">
        <v>0</v>
      </c>
      <c r="AP41" s="438">
        <v>0</v>
      </c>
      <c r="AQ41" s="504">
        <v>0</v>
      </c>
      <c r="AR41" s="504">
        <v>0</v>
      </c>
      <c r="AS41" s="442">
        <v>0</v>
      </c>
      <c r="AT41" s="442">
        <v>0</v>
      </c>
      <c r="AU41" s="499">
        <v>0</v>
      </c>
      <c r="AV41" s="509" t="s">
        <v>24</v>
      </c>
      <c r="AW41" s="509" t="s">
        <v>26</v>
      </c>
      <c r="AX41" s="439">
        <v>3</v>
      </c>
      <c r="AY41" s="213">
        <v>0.11766666666666666</v>
      </c>
      <c r="AZ41" s="441" t="s">
        <v>125</v>
      </c>
      <c r="BA41" s="441" t="s">
        <v>51</v>
      </c>
      <c r="BB41" s="441" t="s">
        <v>281</v>
      </c>
      <c r="BC41" s="441" t="s">
        <v>7177</v>
      </c>
      <c r="BE41" s="441" t="s">
        <v>287</v>
      </c>
      <c r="BF41" s="513" t="s">
        <v>277</v>
      </c>
      <c r="BG41" s="514" t="s">
        <v>4092</v>
      </c>
      <c r="BH41" s="514" t="s">
        <v>277</v>
      </c>
      <c r="BI41" s="514" t="s">
        <v>277</v>
      </c>
      <c r="BJ41" s="215"/>
      <c r="BK41" s="440" t="s">
        <v>277</v>
      </c>
    </row>
    <row r="42" spans="1:63" s="441" customFormat="1" ht="13.5" customHeight="1">
      <c r="A42" s="493" t="s">
        <v>111</v>
      </c>
      <c r="B42" s="493" t="s">
        <v>4091</v>
      </c>
      <c r="C42" s="438">
        <v>0</v>
      </c>
      <c r="D42" s="438">
        <v>0</v>
      </c>
      <c r="E42" s="438">
        <v>0</v>
      </c>
      <c r="F42" s="438">
        <v>0</v>
      </c>
      <c r="G42" s="438">
        <v>0</v>
      </c>
      <c r="H42" s="438">
        <v>0</v>
      </c>
      <c r="I42" s="438">
        <v>0</v>
      </c>
      <c r="J42" s="438">
        <v>0</v>
      </c>
      <c r="K42" s="438">
        <v>0</v>
      </c>
      <c r="L42" s="438">
        <v>0</v>
      </c>
      <c r="M42" s="438">
        <v>0</v>
      </c>
      <c r="N42" s="438">
        <v>0</v>
      </c>
      <c r="O42" s="438">
        <v>0</v>
      </c>
      <c r="P42" s="438">
        <v>0</v>
      </c>
      <c r="Q42" s="438">
        <v>0</v>
      </c>
      <c r="R42" s="438">
        <v>0</v>
      </c>
      <c r="S42" s="438">
        <v>0</v>
      </c>
      <c r="T42" s="438">
        <v>0</v>
      </c>
      <c r="U42" s="438">
        <v>0</v>
      </c>
      <c r="V42" s="438">
        <v>0</v>
      </c>
      <c r="W42" s="438">
        <v>0</v>
      </c>
      <c r="X42" s="438">
        <v>0</v>
      </c>
      <c r="Y42" s="438">
        <v>0</v>
      </c>
      <c r="Z42" s="438">
        <v>0</v>
      </c>
      <c r="AA42" s="438">
        <v>0</v>
      </c>
      <c r="AB42" s="438">
        <v>0</v>
      </c>
      <c r="AC42" s="438">
        <v>0</v>
      </c>
      <c r="AD42" s="438">
        <v>0</v>
      </c>
      <c r="AE42" s="438">
        <v>0</v>
      </c>
      <c r="AF42" s="438">
        <v>0</v>
      </c>
      <c r="AG42" s="438">
        <v>0</v>
      </c>
      <c r="AH42" s="438">
        <v>0</v>
      </c>
      <c r="AI42" s="438">
        <v>0</v>
      </c>
      <c r="AJ42" s="438">
        <v>0</v>
      </c>
      <c r="AK42" s="438">
        <v>0</v>
      </c>
      <c r="AL42" s="438">
        <v>0</v>
      </c>
      <c r="AM42" s="438">
        <v>0</v>
      </c>
      <c r="AN42" s="438">
        <v>0</v>
      </c>
      <c r="AO42" s="438">
        <v>0</v>
      </c>
      <c r="AP42" s="438">
        <v>0.1</v>
      </c>
      <c r="AQ42" s="504">
        <v>0.1</v>
      </c>
      <c r="AR42" s="504">
        <v>0</v>
      </c>
      <c r="AS42" s="442">
        <v>0</v>
      </c>
      <c r="AT42" s="442">
        <v>0</v>
      </c>
      <c r="AU42" s="499">
        <v>0</v>
      </c>
      <c r="AV42" s="642" t="s">
        <v>938</v>
      </c>
      <c r="AW42" s="642" t="s">
        <v>3968</v>
      </c>
      <c r="AX42" s="177">
        <v>2</v>
      </c>
      <c r="AY42" s="418">
        <v>0.1</v>
      </c>
      <c r="AZ42" s="112" t="s">
        <v>125</v>
      </c>
      <c r="BA42" s="112" t="s">
        <v>51</v>
      </c>
      <c r="BB42" s="112" t="s">
        <v>281</v>
      </c>
      <c r="BC42" s="112" t="s">
        <v>7177</v>
      </c>
      <c r="BD42" s="112"/>
      <c r="BE42" s="112" t="s">
        <v>287</v>
      </c>
      <c r="BF42" s="491" t="s">
        <v>6445</v>
      </c>
      <c r="BG42" s="444" t="s">
        <v>4092</v>
      </c>
      <c r="BH42" s="444" t="s">
        <v>277</v>
      </c>
      <c r="BI42" s="444" t="s">
        <v>277</v>
      </c>
      <c r="BJ42" s="159">
        <v>6.6000000000000003E-2</v>
      </c>
      <c r="BK42" s="440" t="s">
        <v>277</v>
      </c>
    </row>
    <row r="43" spans="1:63" s="441" customFormat="1" ht="13.5" customHeight="1">
      <c r="A43" s="493" t="s">
        <v>111</v>
      </c>
      <c r="B43" s="493" t="s">
        <v>855</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438">
        <v>0</v>
      </c>
      <c r="W43" s="438">
        <v>0</v>
      </c>
      <c r="X43" s="438">
        <v>0</v>
      </c>
      <c r="Y43" s="438">
        <v>0</v>
      </c>
      <c r="Z43" s="438">
        <v>0</v>
      </c>
      <c r="AA43" s="438">
        <v>0</v>
      </c>
      <c r="AB43" s="438">
        <v>0</v>
      </c>
      <c r="AC43" s="438">
        <v>0</v>
      </c>
      <c r="AD43" s="438">
        <v>0</v>
      </c>
      <c r="AE43" s="438">
        <v>0</v>
      </c>
      <c r="AF43" s="438">
        <v>0</v>
      </c>
      <c r="AG43" s="438">
        <v>0</v>
      </c>
      <c r="AH43" s="438">
        <v>0</v>
      </c>
      <c r="AI43" s="438">
        <v>0</v>
      </c>
      <c r="AJ43" s="438">
        <v>0</v>
      </c>
      <c r="AK43" s="438">
        <v>0</v>
      </c>
      <c r="AL43" s="438">
        <v>0.1075</v>
      </c>
      <c r="AM43" s="438">
        <v>0.115</v>
      </c>
      <c r="AN43" s="438">
        <v>0.1075</v>
      </c>
      <c r="AO43" s="438">
        <v>0</v>
      </c>
      <c r="AP43" s="438">
        <v>0</v>
      </c>
      <c r="AQ43" s="504">
        <v>0</v>
      </c>
      <c r="AR43" s="504">
        <v>0</v>
      </c>
      <c r="AS43" s="442">
        <v>0</v>
      </c>
      <c r="AT43" s="442">
        <v>0</v>
      </c>
      <c r="AU43" s="499">
        <v>0</v>
      </c>
      <c r="AV43" s="509" t="s">
        <v>26</v>
      </c>
      <c r="AW43" s="509" t="s">
        <v>62</v>
      </c>
      <c r="AX43" s="439">
        <v>3</v>
      </c>
      <c r="AY43" s="213">
        <v>0.11</v>
      </c>
      <c r="AZ43" s="441" t="s">
        <v>125</v>
      </c>
      <c r="BA43" s="441" t="s">
        <v>51</v>
      </c>
      <c r="BB43" s="441" t="s">
        <v>281</v>
      </c>
      <c r="BC43" s="441" t="s">
        <v>7177</v>
      </c>
      <c r="BE43" s="441" t="s">
        <v>287</v>
      </c>
      <c r="BF43" s="513" t="s">
        <v>6446</v>
      </c>
      <c r="BG43" s="514" t="s">
        <v>733</v>
      </c>
      <c r="BH43" s="514" t="s">
        <v>277</v>
      </c>
      <c r="BI43" s="514" t="s">
        <v>277</v>
      </c>
      <c r="BJ43" s="159">
        <v>0</v>
      </c>
      <c r="BK43" s="440" t="s">
        <v>277</v>
      </c>
    </row>
    <row r="44" spans="1:63" s="441" customFormat="1" ht="13.5" customHeight="1">
      <c r="A44" s="493" t="s">
        <v>111</v>
      </c>
      <c r="B44" s="493" t="s">
        <v>739</v>
      </c>
      <c r="C44" s="438">
        <v>0</v>
      </c>
      <c r="D44" s="438">
        <v>0</v>
      </c>
      <c r="E44" s="438">
        <v>0</v>
      </c>
      <c r="F44" s="438">
        <v>0</v>
      </c>
      <c r="G44" s="438">
        <v>0</v>
      </c>
      <c r="H44" s="438">
        <v>0</v>
      </c>
      <c r="I44" s="438">
        <v>0</v>
      </c>
      <c r="J44" s="438">
        <v>0</v>
      </c>
      <c r="K44" s="438">
        <v>0</v>
      </c>
      <c r="L44" s="438">
        <v>0</v>
      </c>
      <c r="M44" s="438">
        <v>0</v>
      </c>
      <c r="N44" s="438">
        <v>0</v>
      </c>
      <c r="O44" s="438">
        <v>0</v>
      </c>
      <c r="P44" s="438">
        <v>0</v>
      </c>
      <c r="Q44" s="438">
        <v>0</v>
      </c>
      <c r="R44" s="438">
        <v>0</v>
      </c>
      <c r="S44" s="438">
        <v>0</v>
      </c>
      <c r="T44" s="438">
        <v>0</v>
      </c>
      <c r="U44" s="438">
        <v>0</v>
      </c>
      <c r="V44" s="438">
        <v>0</v>
      </c>
      <c r="W44" s="438">
        <v>0</v>
      </c>
      <c r="X44" s="438">
        <v>0</v>
      </c>
      <c r="Y44" s="438">
        <v>0</v>
      </c>
      <c r="Z44" s="438">
        <v>0</v>
      </c>
      <c r="AA44" s="438">
        <v>0</v>
      </c>
      <c r="AB44" s="438">
        <v>0</v>
      </c>
      <c r="AC44" s="438">
        <v>0</v>
      </c>
      <c r="AD44" s="438">
        <v>0</v>
      </c>
      <c r="AE44" s="438">
        <v>0</v>
      </c>
      <c r="AF44" s="438">
        <v>0</v>
      </c>
      <c r="AG44" s="438">
        <v>0</v>
      </c>
      <c r="AH44" s="438">
        <v>0</v>
      </c>
      <c r="AI44" s="438">
        <v>0</v>
      </c>
      <c r="AJ44" s="438">
        <v>0</v>
      </c>
      <c r="AK44" s="438">
        <v>0</v>
      </c>
      <c r="AL44" s="438">
        <v>0</v>
      </c>
      <c r="AM44" s="438">
        <v>0</v>
      </c>
      <c r="AN44" s="438">
        <v>8.7999999999999995E-2</v>
      </c>
      <c r="AO44" s="438">
        <v>0.01</v>
      </c>
      <c r="AP44" s="438">
        <v>8.0000000000000002E-3</v>
      </c>
      <c r="AQ44" s="504">
        <v>0</v>
      </c>
      <c r="AR44" s="504">
        <v>0</v>
      </c>
      <c r="AS44" s="442">
        <v>0</v>
      </c>
      <c r="AT44" s="442">
        <v>0</v>
      </c>
      <c r="AU44" s="499">
        <v>0</v>
      </c>
      <c r="AV44" s="509" t="s">
        <v>62</v>
      </c>
      <c r="AW44" s="509" t="s">
        <v>938</v>
      </c>
      <c r="AX44" s="439">
        <v>3</v>
      </c>
      <c r="AY44" s="213">
        <v>3.5333333333333328E-2</v>
      </c>
      <c r="AZ44" s="441" t="s">
        <v>125</v>
      </c>
      <c r="BA44" s="441" t="s">
        <v>51</v>
      </c>
      <c r="BB44" s="441" t="s">
        <v>292</v>
      </c>
      <c r="BC44" s="440" t="s">
        <v>7176</v>
      </c>
      <c r="BE44" s="441" t="s">
        <v>287</v>
      </c>
      <c r="BF44" s="513" t="s">
        <v>738</v>
      </c>
      <c r="BG44" s="514" t="s">
        <v>737</v>
      </c>
      <c r="BH44" s="514" t="s">
        <v>277</v>
      </c>
      <c r="BI44" s="514" t="s">
        <v>277</v>
      </c>
      <c r="BJ44" s="215">
        <v>0.1</v>
      </c>
      <c r="BK44" s="440" t="s">
        <v>277</v>
      </c>
    </row>
    <row r="45" spans="1:63" s="441" customFormat="1" ht="13.5" customHeight="1">
      <c r="A45" s="493" t="s">
        <v>111</v>
      </c>
      <c r="B45" s="493" t="s">
        <v>736</v>
      </c>
      <c r="C45" s="438">
        <v>0</v>
      </c>
      <c r="D45" s="438">
        <v>0</v>
      </c>
      <c r="E45" s="438">
        <v>0</v>
      </c>
      <c r="F45" s="438">
        <v>0</v>
      </c>
      <c r="G45" s="438">
        <v>0</v>
      </c>
      <c r="H45" s="438">
        <v>0</v>
      </c>
      <c r="I45" s="438">
        <v>0</v>
      </c>
      <c r="J45" s="438">
        <v>0</v>
      </c>
      <c r="K45" s="438">
        <v>0</v>
      </c>
      <c r="L45" s="438">
        <v>0</v>
      </c>
      <c r="M45" s="438">
        <v>0</v>
      </c>
      <c r="N45" s="438">
        <v>0</v>
      </c>
      <c r="O45" s="438">
        <v>0</v>
      </c>
      <c r="P45" s="438">
        <v>0</v>
      </c>
      <c r="Q45" s="438">
        <v>0</v>
      </c>
      <c r="R45" s="438">
        <v>0</v>
      </c>
      <c r="S45" s="438">
        <v>0</v>
      </c>
      <c r="T45" s="438">
        <v>0</v>
      </c>
      <c r="U45" s="438">
        <v>0</v>
      </c>
      <c r="V45" s="438">
        <v>0</v>
      </c>
      <c r="W45" s="438">
        <v>0</v>
      </c>
      <c r="X45" s="438">
        <v>0</v>
      </c>
      <c r="Y45" s="438">
        <v>0</v>
      </c>
      <c r="Z45" s="438">
        <v>0</v>
      </c>
      <c r="AA45" s="438">
        <v>0</v>
      </c>
      <c r="AB45" s="438">
        <v>0</v>
      </c>
      <c r="AC45" s="438">
        <v>0</v>
      </c>
      <c r="AD45" s="438">
        <v>4.5999999999999999E-2</v>
      </c>
      <c r="AE45" s="438">
        <v>7.8E-2</v>
      </c>
      <c r="AF45" s="438">
        <v>5.3999999999999999E-2</v>
      </c>
      <c r="AG45" s="438">
        <v>2.4E-2</v>
      </c>
      <c r="AH45" s="438">
        <v>0</v>
      </c>
      <c r="AI45" s="438">
        <v>0.09</v>
      </c>
      <c r="AJ45" s="438">
        <v>7.1999999999999995E-2</v>
      </c>
      <c r="AK45" s="438">
        <v>8.2000000000000003E-2</v>
      </c>
      <c r="AL45" s="438">
        <v>5.1999999999999998E-2</v>
      </c>
      <c r="AM45" s="438">
        <v>0</v>
      </c>
      <c r="AN45" s="438">
        <v>0</v>
      </c>
      <c r="AO45" s="438">
        <v>0</v>
      </c>
      <c r="AP45" s="438">
        <v>0</v>
      </c>
      <c r="AQ45" s="504">
        <v>0</v>
      </c>
      <c r="AR45" s="504">
        <v>0</v>
      </c>
      <c r="AS45" s="442">
        <v>0</v>
      </c>
      <c r="AT45" s="442">
        <v>0</v>
      </c>
      <c r="AU45" s="499">
        <v>0</v>
      </c>
      <c r="AV45" s="509" t="s">
        <v>18</v>
      </c>
      <c r="AW45" s="509" t="s">
        <v>26</v>
      </c>
      <c r="AX45" s="439">
        <v>9</v>
      </c>
      <c r="AY45" s="213">
        <v>5.5333333333333332E-2</v>
      </c>
      <c r="AZ45" s="441" t="s">
        <v>125</v>
      </c>
      <c r="BA45" s="441" t="s">
        <v>51</v>
      </c>
      <c r="BB45" s="441" t="s">
        <v>292</v>
      </c>
      <c r="BC45" s="440" t="s">
        <v>7176</v>
      </c>
      <c r="BE45" s="441" t="s">
        <v>287</v>
      </c>
      <c r="BF45" s="513" t="s">
        <v>277</v>
      </c>
      <c r="BG45" s="514" t="s">
        <v>277</v>
      </c>
      <c r="BH45" s="514" t="s">
        <v>277</v>
      </c>
      <c r="BI45" s="514" t="s">
        <v>277</v>
      </c>
      <c r="BJ45" s="159">
        <v>0</v>
      </c>
      <c r="BK45" s="440" t="s">
        <v>277</v>
      </c>
    </row>
    <row r="46" spans="1:63" s="441" customFormat="1" ht="13.5" customHeight="1">
      <c r="A46" s="493" t="s">
        <v>111</v>
      </c>
      <c r="B46" s="493" t="s">
        <v>732</v>
      </c>
      <c r="C46" s="438">
        <v>0</v>
      </c>
      <c r="D46" s="438">
        <v>0</v>
      </c>
      <c r="E46" s="438">
        <v>0</v>
      </c>
      <c r="F46" s="438">
        <v>0</v>
      </c>
      <c r="G46" s="438">
        <v>0</v>
      </c>
      <c r="H46" s="438">
        <v>0</v>
      </c>
      <c r="I46" s="438">
        <v>0</v>
      </c>
      <c r="J46" s="438">
        <v>0</v>
      </c>
      <c r="K46" s="438">
        <v>0</v>
      </c>
      <c r="L46" s="438">
        <v>0</v>
      </c>
      <c r="M46" s="438">
        <v>0</v>
      </c>
      <c r="N46" s="438">
        <v>0</v>
      </c>
      <c r="O46" s="438">
        <v>0</v>
      </c>
      <c r="P46" s="438">
        <v>0</v>
      </c>
      <c r="Q46" s="438">
        <v>0</v>
      </c>
      <c r="R46" s="438">
        <v>0</v>
      </c>
      <c r="S46" s="438">
        <v>0</v>
      </c>
      <c r="T46" s="438">
        <v>0</v>
      </c>
      <c r="U46" s="438">
        <v>0</v>
      </c>
      <c r="V46" s="438">
        <v>0</v>
      </c>
      <c r="W46" s="438">
        <v>0</v>
      </c>
      <c r="X46" s="438">
        <v>0</v>
      </c>
      <c r="Y46" s="438">
        <v>0</v>
      </c>
      <c r="Z46" s="438">
        <v>0</v>
      </c>
      <c r="AA46" s="438">
        <v>0</v>
      </c>
      <c r="AB46" s="438">
        <v>0.1</v>
      </c>
      <c r="AC46" s="438">
        <v>0</v>
      </c>
      <c r="AD46" s="438">
        <v>0.3</v>
      </c>
      <c r="AE46" s="438">
        <v>0.1</v>
      </c>
      <c r="AF46" s="438">
        <v>0.1</v>
      </c>
      <c r="AG46" s="438">
        <v>0.155</v>
      </c>
      <c r="AH46" s="438">
        <v>0.17699999999999999</v>
      </c>
      <c r="AI46" s="438">
        <v>0.09</v>
      </c>
      <c r="AJ46" s="438">
        <v>0.158</v>
      </c>
      <c r="AK46" s="438">
        <v>7.4999999999999997E-2</v>
      </c>
      <c r="AL46" s="438">
        <v>7.4999999999999997E-2</v>
      </c>
      <c r="AM46" s="438">
        <v>0.15</v>
      </c>
      <c r="AN46" s="438">
        <v>6.5000000000000002E-2</v>
      </c>
      <c r="AO46" s="438">
        <v>0</v>
      </c>
      <c r="AP46" s="438">
        <v>0</v>
      </c>
      <c r="AQ46" s="504">
        <v>0</v>
      </c>
      <c r="AR46" s="504">
        <v>0</v>
      </c>
      <c r="AS46" s="442">
        <v>0</v>
      </c>
      <c r="AT46" s="442">
        <v>0</v>
      </c>
      <c r="AU46" s="499">
        <v>0</v>
      </c>
      <c r="AV46" s="509" t="s">
        <v>16</v>
      </c>
      <c r="AW46" s="509" t="s">
        <v>62</v>
      </c>
      <c r="AX46" s="439">
        <v>13</v>
      </c>
      <c r="AY46" s="213">
        <v>0.11884615384615382</v>
      </c>
      <c r="AZ46" s="441" t="s">
        <v>121</v>
      </c>
      <c r="BA46" s="441" t="s">
        <v>51</v>
      </c>
      <c r="BB46" s="441" t="s">
        <v>297</v>
      </c>
      <c r="BC46" s="440" t="s">
        <v>810</v>
      </c>
      <c r="BE46" s="441" t="s">
        <v>287</v>
      </c>
      <c r="BF46" s="513" t="s">
        <v>731</v>
      </c>
      <c r="BG46" s="514" t="s">
        <v>277</v>
      </c>
      <c r="BH46" s="514" t="s">
        <v>277</v>
      </c>
      <c r="BI46" s="514" t="s">
        <v>277</v>
      </c>
      <c r="BJ46" s="159">
        <v>0</v>
      </c>
      <c r="BK46" s="440" t="s">
        <v>277</v>
      </c>
    </row>
    <row r="47" spans="1:63" s="441" customFormat="1" ht="13.5" customHeight="1">
      <c r="A47" s="493" t="s">
        <v>111</v>
      </c>
      <c r="B47" s="493" t="s">
        <v>735</v>
      </c>
      <c r="C47" s="438">
        <v>0</v>
      </c>
      <c r="D47" s="438">
        <v>0</v>
      </c>
      <c r="E47" s="438">
        <v>0</v>
      </c>
      <c r="F47" s="438">
        <v>0</v>
      </c>
      <c r="G47" s="438">
        <v>0</v>
      </c>
      <c r="H47" s="438">
        <v>0</v>
      </c>
      <c r="I47" s="438">
        <v>0</v>
      </c>
      <c r="J47" s="438">
        <v>0</v>
      </c>
      <c r="K47" s="438">
        <v>0</v>
      </c>
      <c r="L47" s="438">
        <v>0</v>
      </c>
      <c r="M47" s="438">
        <v>0</v>
      </c>
      <c r="N47" s="438">
        <v>0</v>
      </c>
      <c r="O47" s="438">
        <v>0</v>
      </c>
      <c r="P47" s="438">
        <v>0</v>
      </c>
      <c r="Q47" s="438">
        <v>0</v>
      </c>
      <c r="R47" s="438">
        <v>0</v>
      </c>
      <c r="S47" s="438">
        <v>0</v>
      </c>
      <c r="T47" s="438">
        <v>0</v>
      </c>
      <c r="U47" s="438">
        <v>0</v>
      </c>
      <c r="V47" s="438">
        <v>0</v>
      </c>
      <c r="W47" s="438">
        <v>0</v>
      </c>
      <c r="X47" s="438">
        <v>0</v>
      </c>
      <c r="Y47" s="438">
        <v>0</v>
      </c>
      <c r="Z47" s="438">
        <v>0</v>
      </c>
      <c r="AA47" s="438">
        <v>0</v>
      </c>
      <c r="AB47" s="438">
        <v>0</v>
      </c>
      <c r="AC47" s="438">
        <v>0</v>
      </c>
      <c r="AD47" s="438">
        <v>0</v>
      </c>
      <c r="AE47" s="438">
        <v>0</v>
      </c>
      <c r="AF47" s="438">
        <v>0</v>
      </c>
      <c r="AG47" s="438">
        <v>0.19900000000000001</v>
      </c>
      <c r="AH47" s="438">
        <v>0.127</v>
      </c>
      <c r="AI47" s="438">
        <v>0.113</v>
      </c>
      <c r="AJ47" s="438">
        <v>0.112</v>
      </c>
      <c r="AK47" s="438">
        <v>0.122</v>
      </c>
      <c r="AL47" s="438">
        <v>0.19500000000000001</v>
      </c>
      <c r="AM47" s="438">
        <v>0.22600000000000001</v>
      </c>
      <c r="AN47" s="438">
        <v>0.24399999999999999</v>
      </c>
      <c r="AO47" s="438">
        <v>0.311</v>
      </c>
      <c r="AP47" s="438">
        <v>0.3</v>
      </c>
      <c r="AQ47" s="505">
        <v>0</v>
      </c>
      <c r="AR47" s="505">
        <v>0</v>
      </c>
      <c r="AS47" s="442">
        <v>9.7000000000000003E-2</v>
      </c>
      <c r="AT47" s="442">
        <v>0.13900000000000001</v>
      </c>
      <c r="AU47" s="499">
        <v>0</v>
      </c>
      <c r="AV47" s="509" t="s">
        <v>21</v>
      </c>
      <c r="AW47" s="509" t="s">
        <v>938</v>
      </c>
      <c r="AX47" s="439">
        <v>10</v>
      </c>
      <c r="AY47" s="213">
        <v>0.19490000000000002</v>
      </c>
      <c r="AZ47" s="441" t="s">
        <v>125</v>
      </c>
      <c r="BA47" s="441" t="s">
        <v>51</v>
      </c>
      <c r="BB47" s="441" t="s">
        <v>292</v>
      </c>
      <c r="BC47" s="440" t="s">
        <v>7176</v>
      </c>
      <c r="BE47" s="441" t="s">
        <v>287</v>
      </c>
      <c r="BF47" s="513" t="s">
        <v>734</v>
      </c>
      <c r="BG47" s="514" t="s">
        <v>277</v>
      </c>
      <c r="BH47" s="514" t="s">
        <v>277</v>
      </c>
      <c r="BI47" s="514" t="s">
        <v>277</v>
      </c>
      <c r="BJ47" s="159">
        <v>0</v>
      </c>
      <c r="BK47" s="440" t="s">
        <v>277</v>
      </c>
    </row>
    <row r="48" spans="1:63" s="441" customFormat="1" ht="13.5" customHeight="1">
      <c r="A48" s="493" t="s">
        <v>112</v>
      </c>
      <c r="B48" s="493" t="s">
        <v>730</v>
      </c>
      <c r="C48" s="438">
        <v>77.8</v>
      </c>
      <c r="D48" s="438">
        <v>85.9</v>
      </c>
      <c r="E48" s="438">
        <v>95.4</v>
      </c>
      <c r="F48" s="438">
        <v>126.1</v>
      </c>
      <c r="G48" s="438">
        <v>138.80000000000001</v>
      </c>
      <c r="H48" s="438">
        <v>146.6</v>
      </c>
      <c r="I48" s="438">
        <v>158.4</v>
      </c>
      <c r="J48" s="438">
        <v>165.9</v>
      </c>
      <c r="K48" s="438">
        <v>191.4</v>
      </c>
      <c r="L48" s="438">
        <v>195.1</v>
      </c>
      <c r="M48" s="438">
        <v>219</v>
      </c>
      <c r="N48" s="438">
        <v>235</v>
      </c>
      <c r="O48" s="438">
        <v>237.1</v>
      </c>
      <c r="P48" s="438">
        <v>242.4</v>
      </c>
      <c r="Q48" s="438">
        <v>241.5</v>
      </c>
      <c r="R48" s="438">
        <v>268.5</v>
      </c>
      <c r="S48" s="438">
        <v>247.4</v>
      </c>
      <c r="T48" s="438">
        <v>267.60000000000002</v>
      </c>
      <c r="U48" s="438">
        <v>254.9</v>
      </c>
      <c r="V48" s="438">
        <v>212.1</v>
      </c>
      <c r="W48" s="438">
        <v>221.3</v>
      </c>
      <c r="X48" s="438">
        <v>237.6</v>
      </c>
      <c r="Y48" s="438">
        <v>261</v>
      </c>
      <c r="Z48" s="438">
        <v>275</v>
      </c>
      <c r="AA48" s="438">
        <v>283.39999999999998</v>
      </c>
      <c r="AB48" s="438">
        <v>293.89999999999998</v>
      </c>
      <c r="AC48" s="438">
        <v>315.39999999999998</v>
      </c>
      <c r="AD48" s="438">
        <v>351.13099999999997</v>
      </c>
      <c r="AE48" s="438">
        <v>408.1</v>
      </c>
      <c r="AF48" s="438">
        <v>406.04</v>
      </c>
      <c r="AG48" s="438">
        <v>379.54599999999999</v>
      </c>
      <c r="AH48" s="438">
        <v>407.60599999999999</v>
      </c>
      <c r="AI48" s="438">
        <v>421.71499999999997</v>
      </c>
      <c r="AJ48" s="438">
        <v>450.91199999999998</v>
      </c>
      <c r="AK48" s="438">
        <v>434.07</v>
      </c>
      <c r="AL48" s="438">
        <v>425.66399999999999</v>
      </c>
      <c r="AM48" s="438">
        <v>439.76600000000002</v>
      </c>
      <c r="AN48" s="438">
        <v>503.483</v>
      </c>
      <c r="AO48" s="438">
        <v>447.46800000000002</v>
      </c>
      <c r="AP48" s="438">
        <v>471.86599999999999</v>
      </c>
      <c r="AQ48" s="504">
        <v>468.75400000000002</v>
      </c>
      <c r="AR48" s="504">
        <v>468.28199999999998</v>
      </c>
      <c r="AS48" s="442">
        <v>474.62099999999998</v>
      </c>
      <c r="AT48" s="442">
        <v>449.25200000000001</v>
      </c>
      <c r="AU48" s="499">
        <v>418.38099999999997</v>
      </c>
      <c r="AV48" s="509" t="s">
        <v>64</v>
      </c>
      <c r="AW48" s="509" t="s">
        <v>3969</v>
      </c>
      <c r="AX48" s="439">
        <v>42</v>
      </c>
      <c r="AY48" s="213">
        <v>289.97388095238097</v>
      </c>
      <c r="AZ48" s="441" t="s">
        <v>125</v>
      </c>
      <c r="BA48" s="441" t="s">
        <v>59</v>
      </c>
      <c r="BB48" s="441" t="s">
        <v>729</v>
      </c>
      <c r="BC48" s="440" t="s">
        <v>7176</v>
      </c>
      <c r="BD48" s="441" t="s">
        <v>6890</v>
      </c>
      <c r="BE48" s="441" t="s">
        <v>287</v>
      </c>
      <c r="BF48" s="513" t="s">
        <v>728</v>
      </c>
      <c r="BG48" s="514" t="s">
        <v>727</v>
      </c>
      <c r="BH48" s="514" t="s">
        <v>277</v>
      </c>
      <c r="BI48" s="514" t="s">
        <v>277</v>
      </c>
      <c r="BJ48" s="159">
        <v>18.550999999999998</v>
      </c>
      <c r="BK48" s="440" t="s">
        <v>277</v>
      </c>
    </row>
    <row r="49" spans="1:65" s="441" customFormat="1" ht="13.5" customHeight="1">
      <c r="A49" s="493" t="s">
        <v>112</v>
      </c>
      <c r="B49" s="493" t="s">
        <v>6333</v>
      </c>
      <c r="C49" s="438">
        <v>0</v>
      </c>
      <c r="D49" s="438">
        <v>0</v>
      </c>
      <c r="E49" s="438">
        <v>0</v>
      </c>
      <c r="F49" s="438">
        <v>0</v>
      </c>
      <c r="G49" s="438">
        <v>0</v>
      </c>
      <c r="H49" s="438">
        <v>0</v>
      </c>
      <c r="I49" s="438">
        <v>0</v>
      </c>
      <c r="J49" s="438">
        <v>0</v>
      </c>
      <c r="K49" s="438">
        <v>0</v>
      </c>
      <c r="L49" s="438">
        <v>0</v>
      </c>
      <c r="M49" s="438">
        <v>0</v>
      </c>
      <c r="N49" s="438">
        <v>0</v>
      </c>
      <c r="O49" s="438">
        <v>0</v>
      </c>
      <c r="P49" s="438">
        <v>0</v>
      </c>
      <c r="Q49" s="438">
        <v>0</v>
      </c>
      <c r="R49" s="438">
        <v>0</v>
      </c>
      <c r="S49" s="438">
        <v>0</v>
      </c>
      <c r="T49" s="438">
        <v>0</v>
      </c>
      <c r="U49" s="438">
        <v>0</v>
      </c>
      <c r="V49" s="438">
        <v>0</v>
      </c>
      <c r="W49" s="438">
        <v>0</v>
      </c>
      <c r="X49" s="438">
        <v>0</v>
      </c>
      <c r="Y49" s="438">
        <v>0</v>
      </c>
      <c r="Z49" s="438">
        <v>0</v>
      </c>
      <c r="AA49" s="438">
        <v>0</v>
      </c>
      <c r="AB49" s="438">
        <v>0</v>
      </c>
      <c r="AC49" s="438">
        <v>0</v>
      </c>
      <c r="AD49" s="438">
        <v>0</v>
      </c>
      <c r="AE49" s="438">
        <v>0</v>
      </c>
      <c r="AF49" s="438">
        <v>0</v>
      </c>
      <c r="AG49" s="438">
        <v>0</v>
      </c>
      <c r="AH49" s="438">
        <v>0</v>
      </c>
      <c r="AI49" s="438">
        <v>0</v>
      </c>
      <c r="AJ49" s="438">
        <v>0</v>
      </c>
      <c r="AK49" s="438">
        <v>0</v>
      </c>
      <c r="AL49" s="438">
        <v>0</v>
      </c>
      <c r="AM49" s="438">
        <v>2.5</v>
      </c>
      <c r="AN49" s="438">
        <v>2.7</v>
      </c>
      <c r="AO49" s="438">
        <v>3</v>
      </c>
      <c r="AP49" s="438">
        <v>3.1</v>
      </c>
      <c r="AQ49" s="504">
        <v>3</v>
      </c>
      <c r="AR49" s="504">
        <v>3.1</v>
      </c>
      <c r="AS49" s="442">
        <v>0</v>
      </c>
      <c r="AT49" s="442">
        <v>0</v>
      </c>
      <c r="AU49" s="499">
        <v>0</v>
      </c>
      <c r="AV49" s="509" t="s">
        <v>27</v>
      </c>
      <c r="AW49" s="509" t="s">
        <v>3969</v>
      </c>
      <c r="AX49" s="439">
        <v>6</v>
      </c>
      <c r="AY49" s="213">
        <v>2.9</v>
      </c>
      <c r="AZ49" s="441" t="s">
        <v>125</v>
      </c>
      <c r="BA49" s="441" t="s">
        <v>59</v>
      </c>
      <c r="BB49" s="441" t="s">
        <v>292</v>
      </c>
      <c r="BC49" s="440" t="s">
        <v>7176</v>
      </c>
      <c r="BD49" s="441" t="s">
        <v>4096</v>
      </c>
      <c r="BE49" s="441" t="s">
        <v>287</v>
      </c>
      <c r="BF49" s="513" t="s">
        <v>6335</v>
      </c>
      <c r="BG49" s="514" t="s">
        <v>277</v>
      </c>
      <c r="BH49" s="514" t="s">
        <v>277</v>
      </c>
      <c r="BI49" s="514" t="s">
        <v>277</v>
      </c>
      <c r="BJ49" s="159">
        <v>1.1060000000000001</v>
      </c>
      <c r="BK49" s="440" t="s">
        <v>277</v>
      </c>
    </row>
    <row r="50" spans="1:65" s="441" customFormat="1" ht="13.5" customHeight="1">
      <c r="A50" s="493" t="s">
        <v>112</v>
      </c>
      <c r="B50" s="493" t="s">
        <v>726</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0</v>
      </c>
      <c r="T50" s="438">
        <v>0</v>
      </c>
      <c r="U50" s="438">
        <v>0</v>
      </c>
      <c r="V50" s="438">
        <v>0</v>
      </c>
      <c r="W50" s="438">
        <v>0</v>
      </c>
      <c r="X50" s="438">
        <v>0</v>
      </c>
      <c r="Y50" s="438">
        <v>0</v>
      </c>
      <c r="Z50" s="438">
        <v>0</v>
      </c>
      <c r="AA50" s="438">
        <v>0</v>
      </c>
      <c r="AB50" s="438">
        <v>0</v>
      </c>
      <c r="AC50" s="438">
        <v>0</v>
      </c>
      <c r="AD50" s="438">
        <v>0</v>
      </c>
      <c r="AE50" s="438">
        <v>0</v>
      </c>
      <c r="AF50" s="438">
        <v>0</v>
      </c>
      <c r="AG50" s="438">
        <v>0</v>
      </c>
      <c r="AH50" s="438">
        <v>0</v>
      </c>
      <c r="AI50" s="438">
        <v>0</v>
      </c>
      <c r="AJ50" s="438">
        <v>0</v>
      </c>
      <c r="AK50" s="438">
        <v>0</v>
      </c>
      <c r="AL50" s="438">
        <v>0</v>
      </c>
      <c r="AM50" s="438">
        <v>5.0999999999999997E-2</v>
      </c>
      <c r="AN50" s="438">
        <v>9.5000000000000001E-2</v>
      </c>
      <c r="AO50" s="438">
        <v>4.2999999999999997E-2</v>
      </c>
      <c r="AP50" s="438">
        <v>4.9000000000000002E-2</v>
      </c>
      <c r="AQ50" s="504">
        <v>0.76</v>
      </c>
      <c r="AR50" s="504">
        <v>1.8939999999999999</v>
      </c>
      <c r="AS50" s="442">
        <v>1.9419999999999999</v>
      </c>
      <c r="AT50" s="442">
        <v>1.9910000000000001</v>
      </c>
      <c r="AU50" s="499">
        <v>2.0409999999999999</v>
      </c>
      <c r="AV50" s="509" t="s">
        <v>27</v>
      </c>
      <c r="AW50" s="509" t="s">
        <v>3969</v>
      </c>
      <c r="AX50" s="439">
        <v>6</v>
      </c>
      <c r="AY50" s="213">
        <v>0.48199999999999998</v>
      </c>
      <c r="AZ50" s="441" t="s">
        <v>125</v>
      </c>
      <c r="BA50" s="441" t="s">
        <v>59</v>
      </c>
      <c r="BB50" s="441" t="s">
        <v>292</v>
      </c>
      <c r="BC50" s="440" t="s">
        <v>7176</v>
      </c>
      <c r="BE50" s="441" t="s">
        <v>287</v>
      </c>
      <c r="BF50" s="513" t="s">
        <v>840</v>
      </c>
      <c r="BG50" s="514" t="s">
        <v>277</v>
      </c>
      <c r="BH50" s="514" t="s">
        <v>277</v>
      </c>
      <c r="BI50" s="514" t="s">
        <v>277</v>
      </c>
      <c r="BJ50" s="159">
        <v>0</v>
      </c>
      <c r="BK50" s="440" t="s">
        <v>277</v>
      </c>
    </row>
    <row r="51" spans="1:65" s="441" customFormat="1" ht="13.5" customHeight="1">
      <c r="A51" s="493" t="s">
        <v>112</v>
      </c>
      <c r="B51" s="493" t="s">
        <v>7034</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438">
        <v>0</v>
      </c>
      <c r="W51" s="438">
        <v>0</v>
      </c>
      <c r="X51" s="438">
        <v>0</v>
      </c>
      <c r="Y51" s="438">
        <v>0</v>
      </c>
      <c r="Z51" s="438">
        <v>0</v>
      </c>
      <c r="AA51" s="438">
        <v>0</v>
      </c>
      <c r="AB51" s="438">
        <v>0</v>
      </c>
      <c r="AC51" s="438">
        <v>0</v>
      </c>
      <c r="AD51" s="438">
        <v>0</v>
      </c>
      <c r="AE51" s="438">
        <v>0</v>
      </c>
      <c r="AF51" s="438">
        <v>0</v>
      </c>
      <c r="AG51" s="438">
        <v>0</v>
      </c>
      <c r="AH51" s="438">
        <v>0</v>
      </c>
      <c r="AI51" s="438">
        <v>0</v>
      </c>
      <c r="AJ51" s="438">
        <v>0</v>
      </c>
      <c r="AK51" s="438">
        <v>0</v>
      </c>
      <c r="AL51" s="438">
        <v>0</v>
      </c>
      <c r="AM51" s="438">
        <v>0</v>
      </c>
      <c r="AN51" s="438">
        <v>0</v>
      </c>
      <c r="AO51" s="438">
        <v>0</v>
      </c>
      <c r="AP51" s="438">
        <v>0</v>
      </c>
      <c r="AQ51" s="504">
        <v>0</v>
      </c>
      <c r="AR51" s="504">
        <v>1.5</v>
      </c>
      <c r="AS51" s="442">
        <v>0</v>
      </c>
      <c r="AT51" s="442">
        <v>0</v>
      </c>
      <c r="AU51" s="499">
        <v>0</v>
      </c>
      <c r="AV51" s="509" t="s">
        <v>3969</v>
      </c>
      <c r="AW51" s="509" t="s">
        <v>3969</v>
      </c>
      <c r="AX51" s="439">
        <v>1</v>
      </c>
      <c r="AY51" s="213">
        <v>1.5</v>
      </c>
      <c r="AZ51" s="177" t="s">
        <v>125</v>
      </c>
      <c r="BA51" s="177" t="s">
        <v>59</v>
      </c>
      <c r="BB51" s="177" t="s">
        <v>292</v>
      </c>
      <c r="BC51" s="440" t="s">
        <v>7176</v>
      </c>
      <c r="BD51" s="418" t="s">
        <v>50</v>
      </c>
      <c r="BE51" s="112" t="s">
        <v>287</v>
      </c>
      <c r="BF51" s="491" t="s">
        <v>7035</v>
      </c>
      <c r="BG51" s="444"/>
      <c r="BH51" s="444"/>
      <c r="BI51" s="444"/>
      <c r="BJ51" s="159">
        <v>0.66500000000000004</v>
      </c>
      <c r="BK51" s="440" t="s">
        <v>277</v>
      </c>
    </row>
    <row r="52" spans="1:65" s="441" customFormat="1" ht="13.5" customHeight="1">
      <c r="A52" s="493" t="s">
        <v>112</v>
      </c>
      <c r="B52" s="493" t="s">
        <v>722</v>
      </c>
      <c r="C52" s="438">
        <v>0</v>
      </c>
      <c r="D52" s="438">
        <v>0</v>
      </c>
      <c r="E52" s="438">
        <v>0</v>
      </c>
      <c r="F52" s="438">
        <v>0</v>
      </c>
      <c r="G52" s="438">
        <v>0</v>
      </c>
      <c r="H52" s="438">
        <v>0</v>
      </c>
      <c r="I52" s="438">
        <v>0</v>
      </c>
      <c r="J52" s="438">
        <v>0</v>
      </c>
      <c r="K52" s="438">
        <v>0</v>
      </c>
      <c r="L52" s="438">
        <v>0</v>
      </c>
      <c r="M52" s="438">
        <v>0</v>
      </c>
      <c r="N52" s="438">
        <v>0</v>
      </c>
      <c r="O52" s="438">
        <v>0</v>
      </c>
      <c r="P52" s="438">
        <v>0</v>
      </c>
      <c r="Q52" s="438">
        <v>0</v>
      </c>
      <c r="R52" s="438">
        <v>0</v>
      </c>
      <c r="S52" s="438">
        <v>0</v>
      </c>
      <c r="T52" s="438">
        <v>0</v>
      </c>
      <c r="U52" s="438">
        <v>0</v>
      </c>
      <c r="V52" s="438">
        <v>0</v>
      </c>
      <c r="W52" s="438">
        <v>0</v>
      </c>
      <c r="X52" s="438">
        <v>0</v>
      </c>
      <c r="Y52" s="438">
        <v>0</v>
      </c>
      <c r="Z52" s="438">
        <v>0</v>
      </c>
      <c r="AA52" s="438">
        <v>0</v>
      </c>
      <c r="AB52" s="438">
        <v>0</v>
      </c>
      <c r="AC52" s="438">
        <v>0</v>
      </c>
      <c r="AD52" s="438">
        <v>0</v>
      </c>
      <c r="AE52" s="438">
        <v>0</v>
      </c>
      <c r="AF52" s="438">
        <v>0</v>
      </c>
      <c r="AG52" s="438">
        <v>0</v>
      </c>
      <c r="AH52" s="438">
        <v>0.30399999999999999</v>
      </c>
      <c r="AI52" s="438">
        <v>0.77400000000000002</v>
      </c>
      <c r="AJ52" s="438">
        <v>0.875</v>
      </c>
      <c r="AK52" s="438">
        <v>1.254</v>
      </c>
      <c r="AL52" s="438">
        <v>0.45300000000000001</v>
      </c>
      <c r="AM52" s="438">
        <v>0.38600000000000001</v>
      </c>
      <c r="AN52" s="438">
        <v>0.52100000000000002</v>
      </c>
      <c r="AO52" s="438">
        <v>0.33</v>
      </c>
      <c r="AP52" s="438">
        <v>0.32</v>
      </c>
      <c r="AQ52" s="504">
        <v>0.23599999999999999</v>
      </c>
      <c r="AR52" s="504">
        <v>0.72799999999999998</v>
      </c>
      <c r="AS52" s="442">
        <v>0.747</v>
      </c>
      <c r="AT52" s="442">
        <v>0.76600000000000001</v>
      </c>
      <c r="AU52" s="499">
        <v>0.78400000000000003</v>
      </c>
      <c r="AV52" s="509" t="s">
        <v>22</v>
      </c>
      <c r="AW52" s="509" t="s">
        <v>3969</v>
      </c>
      <c r="AX52" s="439">
        <v>11</v>
      </c>
      <c r="AY52" s="213">
        <v>0.5619090909090908</v>
      </c>
      <c r="AZ52" s="441" t="s">
        <v>125</v>
      </c>
      <c r="BA52" s="441" t="s">
        <v>59</v>
      </c>
      <c r="BB52" s="441" t="s">
        <v>297</v>
      </c>
      <c r="BC52" s="440" t="s">
        <v>810</v>
      </c>
      <c r="BE52" s="441" t="s">
        <v>287</v>
      </c>
      <c r="BF52" s="513" t="s">
        <v>721</v>
      </c>
      <c r="BG52" s="514" t="s">
        <v>277</v>
      </c>
      <c r="BH52" s="514" t="s">
        <v>277</v>
      </c>
      <c r="BI52" s="514" t="s">
        <v>277</v>
      </c>
      <c r="BJ52" s="159"/>
      <c r="BK52" s="440" t="s">
        <v>277</v>
      </c>
    </row>
    <row r="53" spans="1:65" s="441" customFormat="1" ht="13.5" customHeight="1">
      <c r="A53" s="493" t="s">
        <v>112</v>
      </c>
      <c r="B53" s="493" t="s">
        <v>7030</v>
      </c>
      <c r="C53" s="438">
        <v>0</v>
      </c>
      <c r="D53" s="438">
        <v>0</v>
      </c>
      <c r="E53" s="438">
        <v>0</v>
      </c>
      <c r="F53" s="438">
        <v>0</v>
      </c>
      <c r="G53" s="438">
        <v>0</v>
      </c>
      <c r="H53" s="438">
        <v>0</v>
      </c>
      <c r="I53" s="438">
        <v>0</v>
      </c>
      <c r="J53" s="438">
        <v>0</v>
      </c>
      <c r="K53" s="438">
        <v>0</v>
      </c>
      <c r="L53" s="438">
        <v>0</v>
      </c>
      <c r="M53" s="438">
        <v>0</v>
      </c>
      <c r="N53" s="438">
        <v>0</v>
      </c>
      <c r="O53" s="438">
        <v>0</v>
      </c>
      <c r="P53" s="438">
        <v>0</v>
      </c>
      <c r="Q53" s="438">
        <v>0</v>
      </c>
      <c r="R53" s="438">
        <v>0</v>
      </c>
      <c r="S53" s="438">
        <v>0</v>
      </c>
      <c r="T53" s="438">
        <v>0</v>
      </c>
      <c r="U53" s="438">
        <v>0</v>
      </c>
      <c r="V53" s="438">
        <v>0</v>
      </c>
      <c r="W53" s="438">
        <v>0</v>
      </c>
      <c r="X53" s="438">
        <v>0</v>
      </c>
      <c r="Y53" s="438">
        <v>0</v>
      </c>
      <c r="Z53" s="438">
        <v>0</v>
      </c>
      <c r="AA53" s="438">
        <v>0</v>
      </c>
      <c r="AB53" s="438">
        <v>0</v>
      </c>
      <c r="AC53" s="438">
        <v>0</v>
      </c>
      <c r="AD53" s="438">
        <v>0</v>
      </c>
      <c r="AE53" s="438">
        <v>0</v>
      </c>
      <c r="AF53" s="438">
        <v>0</v>
      </c>
      <c r="AG53" s="438">
        <v>0</v>
      </c>
      <c r="AH53" s="438">
        <v>0</v>
      </c>
      <c r="AI53" s="438">
        <v>0</v>
      </c>
      <c r="AJ53" s="438">
        <v>0</v>
      </c>
      <c r="AK53" s="438">
        <v>0</v>
      </c>
      <c r="AL53" s="438">
        <v>0</v>
      </c>
      <c r="AM53" s="438">
        <v>0</v>
      </c>
      <c r="AN53" s="438">
        <v>0</v>
      </c>
      <c r="AO53" s="438">
        <v>0.72</v>
      </c>
      <c r="AP53" s="438">
        <v>0.36</v>
      </c>
      <c r="AQ53" s="504">
        <v>0.36</v>
      </c>
      <c r="AR53" s="504">
        <v>0.36</v>
      </c>
      <c r="AS53" s="442">
        <v>0</v>
      </c>
      <c r="AT53" s="442">
        <v>0</v>
      </c>
      <c r="AU53" s="499">
        <v>0</v>
      </c>
      <c r="AV53" s="509" t="s">
        <v>63</v>
      </c>
      <c r="AW53" s="509" t="s">
        <v>3969</v>
      </c>
      <c r="AX53" s="439">
        <v>4</v>
      </c>
      <c r="AY53" s="213">
        <v>0.44999999999999996</v>
      </c>
      <c r="AZ53" s="177" t="s">
        <v>106</v>
      </c>
      <c r="BA53" s="177" t="s">
        <v>59</v>
      </c>
      <c r="BB53" s="177" t="s">
        <v>1911</v>
      </c>
      <c r="BC53" s="441" t="s">
        <v>7177</v>
      </c>
      <c r="BD53" s="418" t="s">
        <v>6889</v>
      </c>
      <c r="BE53" s="112" t="s">
        <v>287</v>
      </c>
      <c r="BF53" s="491" t="s">
        <v>7031</v>
      </c>
      <c r="BG53" s="444"/>
      <c r="BH53" s="444"/>
      <c r="BI53" s="444"/>
      <c r="BJ53" s="159">
        <v>0</v>
      </c>
      <c r="BK53" s="440" t="s">
        <v>277</v>
      </c>
    </row>
    <row r="54" spans="1:65" s="441" customFormat="1" ht="13.5" customHeight="1">
      <c r="A54" s="493" t="s">
        <v>112</v>
      </c>
      <c r="B54" s="493" t="s">
        <v>7032</v>
      </c>
      <c r="C54" s="438">
        <v>0</v>
      </c>
      <c r="D54" s="438">
        <v>0</v>
      </c>
      <c r="E54" s="438">
        <v>0</v>
      </c>
      <c r="F54" s="438">
        <v>0</v>
      </c>
      <c r="G54" s="438">
        <v>0</v>
      </c>
      <c r="H54" s="438">
        <v>0</v>
      </c>
      <c r="I54" s="438">
        <v>0</v>
      </c>
      <c r="J54" s="438">
        <v>0</v>
      </c>
      <c r="K54" s="438">
        <v>0</v>
      </c>
      <c r="L54" s="438">
        <v>0</v>
      </c>
      <c r="M54" s="438">
        <v>0</v>
      </c>
      <c r="N54" s="438">
        <v>0</v>
      </c>
      <c r="O54" s="438">
        <v>0</v>
      </c>
      <c r="P54" s="438">
        <v>0</v>
      </c>
      <c r="Q54" s="438">
        <v>0</v>
      </c>
      <c r="R54" s="438">
        <v>0</v>
      </c>
      <c r="S54" s="438">
        <v>0</v>
      </c>
      <c r="T54" s="438">
        <v>0</v>
      </c>
      <c r="U54" s="438">
        <v>0</v>
      </c>
      <c r="V54" s="438">
        <v>0</v>
      </c>
      <c r="W54" s="438">
        <v>0</v>
      </c>
      <c r="X54" s="438">
        <v>0</v>
      </c>
      <c r="Y54" s="438">
        <v>0</v>
      </c>
      <c r="Z54" s="438">
        <v>0</v>
      </c>
      <c r="AA54" s="438">
        <v>0</v>
      </c>
      <c r="AB54" s="438">
        <v>0</v>
      </c>
      <c r="AC54" s="438">
        <v>0</v>
      </c>
      <c r="AD54" s="438">
        <v>0</v>
      </c>
      <c r="AE54" s="438">
        <v>0</v>
      </c>
      <c r="AF54" s="438">
        <v>0</v>
      </c>
      <c r="AG54" s="438">
        <v>0</v>
      </c>
      <c r="AH54" s="438">
        <v>0</v>
      </c>
      <c r="AI54" s="438">
        <v>0</v>
      </c>
      <c r="AJ54" s="438">
        <v>0</v>
      </c>
      <c r="AK54" s="438">
        <v>0</v>
      </c>
      <c r="AL54" s="438">
        <v>0</v>
      </c>
      <c r="AM54" s="438">
        <v>0</v>
      </c>
      <c r="AN54" s="438">
        <v>0</v>
      </c>
      <c r="AO54" s="438">
        <v>0</v>
      </c>
      <c r="AP54" s="438">
        <v>0</v>
      </c>
      <c r="AQ54" s="504">
        <v>0</v>
      </c>
      <c r="AR54" s="504">
        <v>0.2</v>
      </c>
      <c r="AS54" s="442">
        <v>0</v>
      </c>
      <c r="AT54" s="442">
        <v>0</v>
      </c>
      <c r="AU54" s="499">
        <v>0</v>
      </c>
      <c r="AV54" s="509" t="s">
        <v>3969</v>
      </c>
      <c r="AW54" s="509" t="s">
        <v>3969</v>
      </c>
      <c r="AX54" s="439">
        <v>1</v>
      </c>
      <c r="AY54" s="213">
        <v>0.2</v>
      </c>
      <c r="AZ54" s="177" t="s">
        <v>125</v>
      </c>
      <c r="BA54" s="177" t="s">
        <v>59</v>
      </c>
      <c r="BB54" s="177" t="s">
        <v>292</v>
      </c>
      <c r="BC54" s="440" t="s">
        <v>7176</v>
      </c>
      <c r="BD54" s="418" t="s">
        <v>50</v>
      </c>
      <c r="BE54" s="112" t="s">
        <v>287</v>
      </c>
      <c r="BF54" s="491" t="s">
        <v>7033</v>
      </c>
      <c r="BG54" s="444"/>
      <c r="BH54" s="444"/>
      <c r="BI54" s="444"/>
      <c r="BJ54" s="159">
        <v>0</v>
      </c>
      <c r="BK54" s="440" t="s">
        <v>277</v>
      </c>
    </row>
    <row r="55" spans="1:65" s="441" customFormat="1" ht="13.5" customHeight="1">
      <c r="A55" s="493" t="s">
        <v>112</v>
      </c>
      <c r="B55" s="493" t="s">
        <v>7036</v>
      </c>
      <c r="C55" s="438">
        <v>0</v>
      </c>
      <c r="D55" s="438">
        <v>0</v>
      </c>
      <c r="E55" s="438">
        <v>0</v>
      </c>
      <c r="F55" s="438">
        <v>0</v>
      </c>
      <c r="G55" s="438">
        <v>0</v>
      </c>
      <c r="H55" s="438">
        <v>0</v>
      </c>
      <c r="I55" s="438">
        <v>0</v>
      </c>
      <c r="J55" s="438">
        <v>0</v>
      </c>
      <c r="K55" s="438">
        <v>0</v>
      </c>
      <c r="L55" s="438">
        <v>0</v>
      </c>
      <c r="M55" s="438">
        <v>0</v>
      </c>
      <c r="N55" s="438">
        <v>0</v>
      </c>
      <c r="O55" s="438">
        <v>0</v>
      </c>
      <c r="P55" s="438">
        <v>0</v>
      </c>
      <c r="Q55" s="438">
        <v>0</v>
      </c>
      <c r="R55" s="438">
        <v>0</v>
      </c>
      <c r="S55" s="438">
        <v>0</v>
      </c>
      <c r="T55" s="438">
        <v>0</v>
      </c>
      <c r="U55" s="438">
        <v>0</v>
      </c>
      <c r="V55" s="438">
        <v>0</v>
      </c>
      <c r="W55" s="438">
        <v>0</v>
      </c>
      <c r="X55" s="438">
        <v>0</v>
      </c>
      <c r="Y55" s="438">
        <v>0</v>
      </c>
      <c r="Z55" s="438">
        <v>0</v>
      </c>
      <c r="AA55" s="438">
        <v>0</v>
      </c>
      <c r="AB55" s="438">
        <v>0</v>
      </c>
      <c r="AC55" s="438">
        <v>0</v>
      </c>
      <c r="AD55" s="438">
        <v>0</v>
      </c>
      <c r="AE55" s="438">
        <v>0</v>
      </c>
      <c r="AF55" s="438">
        <v>0</v>
      </c>
      <c r="AG55" s="438">
        <v>0</v>
      </c>
      <c r="AH55" s="438">
        <v>0</v>
      </c>
      <c r="AI55" s="438">
        <v>0</v>
      </c>
      <c r="AJ55" s="438">
        <v>0</v>
      </c>
      <c r="AK55" s="438">
        <v>0</v>
      </c>
      <c r="AL55" s="438">
        <v>0</v>
      </c>
      <c r="AM55" s="438">
        <v>0</v>
      </c>
      <c r="AN55" s="438">
        <v>0</v>
      </c>
      <c r="AO55" s="438">
        <v>0</v>
      </c>
      <c r="AP55" s="438">
        <v>0</v>
      </c>
      <c r="AQ55" s="504">
        <v>0</v>
      </c>
      <c r="AR55" s="504">
        <v>0.15</v>
      </c>
      <c r="AS55" s="442">
        <v>0</v>
      </c>
      <c r="AT55" s="442">
        <v>0</v>
      </c>
      <c r="AU55" s="499">
        <v>0</v>
      </c>
      <c r="AV55" s="509" t="s">
        <v>3969</v>
      </c>
      <c r="AW55" s="509" t="s">
        <v>3969</v>
      </c>
      <c r="AX55" s="439">
        <v>1</v>
      </c>
      <c r="AY55" s="213">
        <v>0.15</v>
      </c>
      <c r="AZ55" s="177" t="s">
        <v>125</v>
      </c>
      <c r="BA55" s="177" t="s">
        <v>59</v>
      </c>
      <c r="BB55" s="177" t="s">
        <v>292</v>
      </c>
      <c r="BC55" s="440" t="s">
        <v>7176</v>
      </c>
      <c r="BD55" s="418"/>
      <c r="BE55" s="112" t="s">
        <v>287</v>
      </c>
      <c r="BF55" s="491" t="s">
        <v>7037</v>
      </c>
      <c r="BG55" s="444"/>
      <c r="BH55" s="444"/>
      <c r="BI55" s="444"/>
      <c r="BJ55" s="159">
        <v>0</v>
      </c>
      <c r="BK55" s="440" t="s">
        <v>277</v>
      </c>
    </row>
    <row r="56" spans="1:65" s="441" customFormat="1" ht="13.5" customHeight="1">
      <c r="A56" s="493" t="s">
        <v>112</v>
      </c>
      <c r="B56" s="493" t="s">
        <v>7038</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v>
      </c>
      <c r="V56" s="438">
        <v>0</v>
      </c>
      <c r="W56" s="438">
        <v>0</v>
      </c>
      <c r="X56" s="438">
        <v>0</v>
      </c>
      <c r="Y56" s="438">
        <v>0</v>
      </c>
      <c r="Z56" s="438">
        <v>0</v>
      </c>
      <c r="AA56" s="438">
        <v>0</v>
      </c>
      <c r="AB56" s="438">
        <v>0</v>
      </c>
      <c r="AC56" s="438">
        <v>0</v>
      </c>
      <c r="AD56" s="438">
        <v>0</v>
      </c>
      <c r="AE56" s="438">
        <v>0</v>
      </c>
      <c r="AF56" s="438">
        <v>0</v>
      </c>
      <c r="AG56" s="438">
        <v>0</v>
      </c>
      <c r="AH56" s="438">
        <v>0</v>
      </c>
      <c r="AI56" s="438">
        <v>0</v>
      </c>
      <c r="AJ56" s="438">
        <v>0</v>
      </c>
      <c r="AK56" s="438">
        <v>0</v>
      </c>
      <c r="AL56" s="438">
        <v>0</v>
      </c>
      <c r="AM56" s="438">
        <v>0</v>
      </c>
      <c r="AN56" s="438">
        <v>0</v>
      </c>
      <c r="AO56" s="438">
        <v>0</v>
      </c>
      <c r="AP56" s="438">
        <v>0</v>
      </c>
      <c r="AQ56" s="504">
        <v>0</v>
      </c>
      <c r="AR56" s="504">
        <v>0.15</v>
      </c>
      <c r="AS56" s="442">
        <v>0</v>
      </c>
      <c r="AT56" s="442">
        <v>0</v>
      </c>
      <c r="AU56" s="499">
        <v>0</v>
      </c>
      <c r="AV56" s="509" t="s">
        <v>3969</v>
      </c>
      <c r="AW56" s="509" t="s">
        <v>3969</v>
      </c>
      <c r="AX56" s="439">
        <v>1</v>
      </c>
      <c r="AY56" s="213">
        <v>0.15</v>
      </c>
      <c r="AZ56" s="177" t="s">
        <v>125</v>
      </c>
      <c r="BA56" s="177" t="s">
        <v>59</v>
      </c>
      <c r="BB56" s="177" t="s">
        <v>292</v>
      </c>
      <c r="BC56" s="440" t="s">
        <v>7176</v>
      </c>
      <c r="BD56" s="418"/>
      <c r="BE56" s="112" t="s">
        <v>287</v>
      </c>
      <c r="BF56" s="491" t="s">
        <v>7037</v>
      </c>
      <c r="BG56" s="444"/>
      <c r="BH56" s="444"/>
      <c r="BI56" s="444"/>
      <c r="BJ56" s="159">
        <v>0</v>
      </c>
      <c r="BK56" s="440" t="s">
        <v>277</v>
      </c>
    </row>
    <row r="57" spans="1:65" s="441" customFormat="1" ht="13.5" customHeight="1">
      <c r="A57" s="493" t="s">
        <v>112</v>
      </c>
      <c r="B57" s="493" t="s">
        <v>4076</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438">
        <v>0</v>
      </c>
      <c r="W57" s="438">
        <v>0</v>
      </c>
      <c r="X57" s="438">
        <v>0</v>
      </c>
      <c r="Y57" s="438">
        <v>0</v>
      </c>
      <c r="Z57" s="438">
        <v>0</v>
      </c>
      <c r="AA57" s="438">
        <v>0</v>
      </c>
      <c r="AB57" s="438">
        <v>0</v>
      </c>
      <c r="AC57" s="438">
        <v>0</v>
      </c>
      <c r="AD57" s="438">
        <v>0</v>
      </c>
      <c r="AE57" s="438">
        <v>0</v>
      </c>
      <c r="AF57" s="438">
        <v>0</v>
      </c>
      <c r="AG57" s="438">
        <v>0</v>
      </c>
      <c r="AH57" s="438">
        <v>0</v>
      </c>
      <c r="AI57" s="438">
        <v>0</v>
      </c>
      <c r="AJ57" s="438">
        <v>0</v>
      </c>
      <c r="AK57" s="438">
        <v>0</v>
      </c>
      <c r="AL57" s="438">
        <v>0</v>
      </c>
      <c r="AM57" s="438">
        <v>0</v>
      </c>
      <c r="AN57" s="438">
        <v>0</v>
      </c>
      <c r="AO57" s="438">
        <v>0</v>
      </c>
      <c r="AP57" s="438">
        <v>12</v>
      </c>
      <c r="AQ57" s="504">
        <v>0.1</v>
      </c>
      <c r="AR57" s="504">
        <v>0.1</v>
      </c>
      <c r="AS57" s="442">
        <v>0.1</v>
      </c>
      <c r="AT57" s="442">
        <v>0</v>
      </c>
      <c r="AU57" s="499">
        <v>0</v>
      </c>
      <c r="AV57" s="509" t="s">
        <v>938</v>
      </c>
      <c r="AW57" s="509" t="s">
        <v>3969</v>
      </c>
      <c r="AX57" s="439">
        <v>3</v>
      </c>
      <c r="AY57" s="213">
        <v>4.0666666666666664</v>
      </c>
      <c r="AZ57" s="112" t="s">
        <v>125</v>
      </c>
      <c r="BA57" s="112" t="s">
        <v>59</v>
      </c>
      <c r="BB57" s="112" t="s">
        <v>292</v>
      </c>
      <c r="BC57" s="440" t="s">
        <v>7176</v>
      </c>
      <c r="BD57" s="112" t="s">
        <v>50</v>
      </c>
      <c r="BE57" s="112" t="s">
        <v>287</v>
      </c>
      <c r="BF57" s="491" t="s">
        <v>4082</v>
      </c>
      <c r="BG57" s="444" t="s">
        <v>277</v>
      </c>
      <c r="BH57" s="444" t="s">
        <v>277</v>
      </c>
      <c r="BI57" s="444" t="s">
        <v>277</v>
      </c>
      <c r="BJ57" s="159">
        <v>0</v>
      </c>
      <c r="BK57" s="440" t="s">
        <v>277</v>
      </c>
    </row>
    <row r="58" spans="1:65" s="441" customFormat="1" ht="13.5" customHeight="1">
      <c r="A58" s="493" t="s">
        <v>112</v>
      </c>
      <c r="B58" s="493" t="s">
        <v>720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v>
      </c>
      <c r="W58" s="438">
        <v>0</v>
      </c>
      <c r="X58" s="438">
        <v>0</v>
      </c>
      <c r="Y58" s="438">
        <v>0</v>
      </c>
      <c r="Z58" s="438">
        <v>0</v>
      </c>
      <c r="AA58" s="438">
        <v>0</v>
      </c>
      <c r="AB58" s="438">
        <v>0</v>
      </c>
      <c r="AC58" s="438">
        <v>0</v>
      </c>
      <c r="AD58" s="438">
        <v>0</v>
      </c>
      <c r="AE58" s="438">
        <v>0</v>
      </c>
      <c r="AF58" s="438">
        <v>2.2250000000000001</v>
      </c>
      <c r="AG58" s="438">
        <v>10.869</v>
      </c>
      <c r="AH58" s="438">
        <v>10.416</v>
      </c>
      <c r="AI58" s="438">
        <v>10.057</v>
      </c>
      <c r="AJ58" s="438">
        <v>10.36</v>
      </c>
      <c r="AK58" s="438">
        <v>1.2E-2</v>
      </c>
      <c r="AL58" s="438">
        <v>0</v>
      </c>
      <c r="AM58" s="438">
        <v>0</v>
      </c>
      <c r="AN58" s="438">
        <v>0</v>
      </c>
      <c r="AO58" s="438">
        <v>0</v>
      </c>
      <c r="AP58" s="438">
        <v>0</v>
      </c>
      <c r="AQ58" s="504">
        <v>0</v>
      </c>
      <c r="AR58" s="504">
        <v>0</v>
      </c>
      <c r="AS58" s="442">
        <v>0</v>
      </c>
      <c r="AT58" s="442">
        <v>0</v>
      </c>
      <c r="AU58" s="499">
        <v>0</v>
      </c>
      <c r="AV58" s="509" t="s">
        <v>20</v>
      </c>
      <c r="AW58" s="509" t="s">
        <v>25</v>
      </c>
      <c r="AX58" s="439">
        <v>6</v>
      </c>
      <c r="AY58" s="213">
        <v>7.3231666666666664</v>
      </c>
      <c r="AZ58" s="441" t="s">
        <v>126</v>
      </c>
      <c r="BA58" s="441" t="s">
        <v>59</v>
      </c>
      <c r="BB58" s="441" t="s">
        <v>297</v>
      </c>
      <c r="BC58" s="440" t="s">
        <v>810</v>
      </c>
      <c r="BE58" s="441" t="s">
        <v>287</v>
      </c>
      <c r="BF58" s="513" t="s">
        <v>277</v>
      </c>
      <c r="BG58" s="514" t="s">
        <v>4071</v>
      </c>
      <c r="BH58" s="514" t="s">
        <v>277</v>
      </c>
      <c r="BI58" s="514" t="s">
        <v>277</v>
      </c>
      <c r="BJ58" s="159">
        <v>105.69</v>
      </c>
      <c r="BK58" s="440" t="s">
        <v>277</v>
      </c>
      <c r="BM58" s="231"/>
    </row>
    <row r="59" spans="1:65" s="441" customFormat="1" ht="13.5" customHeight="1">
      <c r="A59" s="493" t="s">
        <v>112</v>
      </c>
      <c r="B59" s="493" t="s">
        <v>719</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38">
        <v>0</v>
      </c>
      <c r="AF59" s="438">
        <v>1.2</v>
      </c>
      <c r="AG59" s="438">
        <v>3</v>
      </c>
      <c r="AH59" s="438">
        <v>4</v>
      </c>
      <c r="AI59" s="438">
        <v>4.3</v>
      </c>
      <c r="AJ59" s="438">
        <v>5.4</v>
      </c>
      <c r="AK59" s="438">
        <v>6.8</v>
      </c>
      <c r="AL59" s="438">
        <v>6.8</v>
      </c>
      <c r="AM59" s="438">
        <v>4.5</v>
      </c>
      <c r="AN59" s="438">
        <v>6.5</v>
      </c>
      <c r="AO59" s="438">
        <v>3</v>
      </c>
      <c r="AP59" s="438">
        <v>0</v>
      </c>
      <c r="AQ59" s="504">
        <v>0</v>
      </c>
      <c r="AR59" s="504">
        <v>0</v>
      </c>
      <c r="AS59" s="442">
        <v>0</v>
      </c>
      <c r="AT59" s="442">
        <v>0</v>
      </c>
      <c r="AU59" s="499">
        <v>0</v>
      </c>
      <c r="AV59" s="509" t="s">
        <v>20</v>
      </c>
      <c r="AW59" s="509" t="s">
        <v>63</v>
      </c>
      <c r="AX59" s="439">
        <v>10</v>
      </c>
      <c r="AY59" s="213">
        <v>4.55</v>
      </c>
      <c r="AZ59" s="441" t="s">
        <v>125</v>
      </c>
      <c r="BA59" s="441" t="s">
        <v>59</v>
      </c>
      <c r="BB59" s="441" t="s">
        <v>297</v>
      </c>
      <c r="BC59" s="440" t="s">
        <v>810</v>
      </c>
      <c r="BE59" s="441" t="s">
        <v>287</v>
      </c>
      <c r="BF59" s="513" t="s">
        <v>718</v>
      </c>
      <c r="BG59" s="514" t="s">
        <v>4071</v>
      </c>
      <c r="BH59" s="514" t="s">
        <v>277</v>
      </c>
      <c r="BI59" s="514" t="s">
        <v>277</v>
      </c>
      <c r="BJ59" s="159">
        <v>0</v>
      </c>
      <c r="BK59" s="440" t="s">
        <v>277</v>
      </c>
    </row>
    <row r="60" spans="1:65" s="441" customFormat="1" ht="13.5" customHeight="1">
      <c r="A60" s="493" t="s">
        <v>112</v>
      </c>
      <c r="B60" s="493" t="s">
        <v>4073</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0</v>
      </c>
      <c r="S60" s="438">
        <v>0</v>
      </c>
      <c r="T60" s="438">
        <v>0</v>
      </c>
      <c r="U60" s="438">
        <v>0</v>
      </c>
      <c r="V60" s="438">
        <v>0</v>
      </c>
      <c r="W60" s="438">
        <v>0</v>
      </c>
      <c r="X60" s="438">
        <v>0</v>
      </c>
      <c r="Y60" s="438">
        <v>0</v>
      </c>
      <c r="Z60" s="438">
        <v>0</v>
      </c>
      <c r="AA60" s="438">
        <v>0</v>
      </c>
      <c r="AB60" s="438">
        <v>0</v>
      </c>
      <c r="AC60" s="438">
        <v>0</v>
      </c>
      <c r="AD60" s="438">
        <v>0</v>
      </c>
      <c r="AE60" s="438">
        <v>0</v>
      </c>
      <c r="AF60" s="438">
        <v>0</v>
      </c>
      <c r="AG60" s="438">
        <v>0</v>
      </c>
      <c r="AH60" s="438">
        <v>0</v>
      </c>
      <c r="AI60" s="438">
        <v>0</v>
      </c>
      <c r="AJ60" s="438">
        <v>0</v>
      </c>
      <c r="AK60" s="438">
        <v>0</v>
      </c>
      <c r="AL60" s="438">
        <v>0</v>
      </c>
      <c r="AM60" s="438">
        <v>0</v>
      </c>
      <c r="AN60" s="438">
        <v>0</v>
      </c>
      <c r="AO60" s="438">
        <v>9.2999999999999999E-2</v>
      </c>
      <c r="AP60" s="438">
        <v>0</v>
      </c>
      <c r="AQ60" s="504">
        <v>0</v>
      </c>
      <c r="AR60" s="504">
        <v>0</v>
      </c>
      <c r="AS60" s="442">
        <v>0</v>
      </c>
      <c r="AT60" s="442">
        <v>0</v>
      </c>
      <c r="AU60" s="499">
        <v>0</v>
      </c>
      <c r="AV60" s="509" t="s">
        <v>63</v>
      </c>
      <c r="AW60" s="509" t="s">
        <v>63</v>
      </c>
      <c r="AX60" s="439">
        <v>1</v>
      </c>
      <c r="AY60" s="213">
        <v>9.2999999999999999E-2</v>
      </c>
      <c r="AZ60" s="441" t="s">
        <v>126</v>
      </c>
      <c r="BA60" s="441" t="s">
        <v>59</v>
      </c>
      <c r="BB60" s="441" t="s">
        <v>297</v>
      </c>
      <c r="BC60" s="440" t="s">
        <v>810</v>
      </c>
      <c r="BE60" s="441" t="s">
        <v>287</v>
      </c>
      <c r="BF60" s="513" t="s">
        <v>4078</v>
      </c>
      <c r="BG60" s="514" t="s">
        <v>277</v>
      </c>
      <c r="BH60" s="514" t="s">
        <v>277</v>
      </c>
      <c r="BI60" s="514" t="s">
        <v>277</v>
      </c>
      <c r="BJ60" s="215">
        <v>0</v>
      </c>
      <c r="BK60" s="440" t="s">
        <v>277</v>
      </c>
    </row>
    <row r="61" spans="1:65" s="441" customFormat="1" ht="13.5" customHeight="1">
      <c r="A61" s="493" t="s">
        <v>112</v>
      </c>
      <c r="B61" s="493" t="s">
        <v>717</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v>
      </c>
      <c r="V61" s="438">
        <v>0</v>
      </c>
      <c r="W61" s="438">
        <v>0</v>
      </c>
      <c r="X61" s="438">
        <v>0</v>
      </c>
      <c r="Y61" s="438">
        <v>0</v>
      </c>
      <c r="Z61" s="438">
        <v>0</v>
      </c>
      <c r="AA61" s="438">
        <v>0</v>
      </c>
      <c r="AB61" s="438">
        <v>0</v>
      </c>
      <c r="AC61" s="438">
        <v>0</v>
      </c>
      <c r="AD61" s="438">
        <v>0</v>
      </c>
      <c r="AE61" s="438">
        <v>0</v>
      </c>
      <c r="AF61" s="438">
        <v>0</v>
      </c>
      <c r="AG61" s="438">
        <v>0</v>
      </c>
      <c r="AH61" s="438">
        <v>0</v>
      </c>
      <c r="AI61" s="438">
        <v>0.27900000000000003</v>
      </c>
      <c r="AJ61" s="438">
        <v>0.81799999999999995</v>
      </c>
      <c r="AK61" s="438">
        <v>1.1579999999999999</v>
      </c>
      <c r="AL61" s="438">
        <v>0.58099999999999996</v>
      </c>
      <c r="AM61" s="438">
        <v>0</v>
      </c>
      <c r="AN61" s="438">
        <v>0</v>
      </c>
      <c r="AO61" s="438">
        <v>0</v>
      </c>
      <c r="AP61" s="438">
        <v>0</v>
      </c>
      <c r="AQ61" s="504">
        <v>0</v>
      </c>
      <c r="AR61" s="504">
        <v>0</v>
      </c>
      <c r="AS61" s="442">
        <v>0</v>
      </c>
      <c r="AT61" s="442">
        <v>0</v>
      </c>
      <c r="AU61" s="499">
        <v>0</v>
      </c>
      <c r="AV61" s="509" t="s">
        <v>23</v>
      </c>
      <c r="AW61" s="509" t="s">
        <v>26</v>
      </c>
      <c r="AX61" s="439">
        <v>4</v>
      </c>
      <c r="AY61" s="213">
        <v>0.70899999999999996</v>
      </c>
      <c r="AZ61" s="441" t="s">
        <v>126</v>
      </c>
      <c r="BA61" s="441" t="s">
        <v>59</v>
      </c>
      <c r="BB61" s="441" t="s">
        <v>297</v>
      </c>
      <c r="BC61" s="440" t="s">
        <v>810</v>
      </c>
      <c r="BE61" s="441" t="s">
        <v>287</v>
      </c>
      <c r="BF61" s="513" t="s">
        <v>277</v>
      </c>
      <c r="BG61" s="514" t="s">
        <v>277</v>
      </c>
      <c r="BH61" s="514" t="s">
        <v>277</v>
      </c>
      <c r="BI61" s="514" t="s">
        <v>277</v>
      </c>
      <c r="BJ61" s="159">
        <v>0</v>
      </c>
      <c r="BK61" s="440" t="s">
        <v>277</v>
      </c>
    </row>
    <row r="62" spans="1:65" s="441" customFormat="1" ht="13.5" customHeight="1">
      <c r="A62" s="493" t="s">
        <v>112</v>
      </c>
      <c r="B62" s="493" t="s">
        <v>841</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v>
      </c>
      <c r="W62" s="438">
        <v>0</v>
      </c>
      <c r="X62" s="438">
        <v>0</v>
      </c>
      <c r="Y62" s="438">
        <v>0</v>
      </c>
      <c r="Z62" s="438">
        <v>0</v>
      </c>
      <c r="AA62" s="438">
        <v>0</v>
      </c>
      <c r="AB62" s="438">
        <v>0</v>
      </c>
      <c r="AC62" s="438">
        <v>0</v>
      </c>
      <c r="AD62" s="438">
        <v>0</v>
      </c>
      <c r="AE62" s="438">
        <v>0</v>
      </c>
      <c r="AF62" s="438">
        <v>0</v>
      </c>
      <c r="AG62" s="438">
        <v>0</v>
      </c>
      <c r="AH62" s="438">
        <v>0</v>
      </c>
      <c r="AI62" s="438">
        <v>0</v>
      </c>
      <c r="AJ62" s="438">
        <v>0</v>
      </c>
      <c r="AK62" s="438">
        <v>0</v>
      </c>
      <c r="AL62" s="438">
        <v>0</v>
      </c>
      <c r="AM62" s="438">
        <v>0.11700000000000001</v>
      </c>
      <c r="AN62" s="438">
        <v>0.71299999999999997</v>
      </c>
      <c r="AO62" s="438">
        <v>0.28100000000000003</v>
      </c>
      <c r="AP62" s="438">
        <v>0</v>
      </c>
      <c r="AQ62" s="504">
        <v>0</v>
      </c>
      <c r="AR62" s="504">
        <v>0</v>
      </c>
      <c r="AS62" s="442">
        <v>0</v>
      </c>
      <c r="AT62" s="442">
        <v>0</v>
      </c>
      <c r="AU62" s="499">
        <v>0</v>
      </c>
      <c r="AV62" s="509" t="s">
        <v>27</v>
      </c>
      <c r="AW62" s="509" t="s">
        <v>63</v>
      </c>
      <c r="AX62" s="439">
        <v>3</v>
      </c>
      <c r="AY62" s="213">
        <v>0.37033333333333335</v>
      </c>
      <c r="AZ62" s="441" t="s">
        <v>125</v>
      </c>
      <c r="BA62" s="441" t="s">
        <v>59</v>
      </c>
      <c r="BB62" s="441" t="s">
        <v>292</v>
      </c>
      <c r="BC62" s="440" t="s">
        <v>7176</v>
      </c>
      <c r="BE62" s="441" t="s">
        <v>287</v>
      </c>
      <c r="BF62" s="513" t="s">
        <v>725</v>
      </c>
      <c r="BG62" s="514" t="s">
        <v>277</v>
      </c>
      <c r="BH62" s="514" t="s">
        <v>277</v>
      </c>
      <c r="BI62" s="514" t="s">
        <v>277</v>
      </c>
      <c r="BJ62" s="159">
        <v>0</v>
      </c>
      <c r="BK62" s="440" t="s">
        <v>277</v>
      </c>
    </row>
    <row r="63" spans="1:65" s="441" customFormat="1" ht="13.5" customHeight="1">
      <c r="A63" s="493" t="s">
        <v>112</v>
      </c>
      <c r="B63" s="493" t="s">
        <v>4074</v>
      </c>
      <c r="C63" s="438">
        <v>0</v>
      </c>
      <c r="D63" s="438">
        <v>0</v>
      </c>
      <c r="E63" s="438">
        <v>0</v>
      </c>
      <c r="F63" s="438">
        <v>0</v>
      </c>
      <c r="G63" s="438">
        <v>0</v>
      </c>
      <c r="H63" s="438">
        <v>0</v>
      </c>
      <c r="I63" s="438">
        <v>0</v>
      </c>
      <c r="J63" s="438">
        <v>0</v>
      </c>
      <c r="K63" s="438">
        <v>0</v>
      </c>
      <c r="L63" s="438">
        <v>0</v>
      </c>
      <c r="M63" s="438">
        <v>0</v>
      </c>
      <c r="N63" s="438">
        <v>0</v>
      </c>
      <c r="O63" s="438">
        <v>0</v>
      </c>
      <c r="P63" s="438">
        <v>0</v>
      </c>
      <c r="Q63" s="438">
        <v>0</v>
      </c>
      <c r="R63" s="438">
        <v>0</v>
      </c>
      <c r="S63" s="438">
        <v>0</v>
      </c>
      <c r="T63" s="438">
        <v>0</v>
      </c>
      <c r="U63" s="438">
        <v>0</v>
      </c>
      <c r="V63" s="438">
        <v>0</v>
      </c>
      <c r="W63" s="438">
        <v>0</v>
      </c>
      <c r="X63" s="438">
        <v>0</v>
      </c>
      <c r="Y63" s="438">
        <v>0</v>
      </c>
      <c r="Z63" s="438">
        <v>0</v>
      </c>
      <c r="AA63" s="438">
        <v>0</v>
      </c>
      <c r="AB63" s="438">
        <v>0</v>
      </c>
      <c r="AC63" s="438">
        <v>0</v>
      </c>
      <c r="AD63" s="438">
        <v>0</v>
      </c>
      <c r="AE63" s="438">
        <v>0</v>
      </c>
      <c r="AF63" s="438">
        <v>0</v>
      </c>
      <c r="AG63" s="438">
        <v>0</v>
      </c>
      <c r="AH63" s="438">
        <v>0</v>
      </c>
      <c r="AI63" s="438">
        <v>0</v>
      </c>
      <c r="AJ63" s="438">
        <v>0</v>
      </c>
      <c r="AK63" s="438">
        <v>0</v>
      </c>
      <c r="AL63" s="438">
        <v>0</v>
      </c>
      <c r="AM63" s="438">
        <v>0</v>
      </c>
      <c r="AN63" s="438">
        <v>0</v>
      </c>
      <c r="AO63" s="438">
        <v>0.59</v>
      </c>
      <c r="AP63" s="438">
        <v>0</v>
      </c>
      <c r="AQ63" s="504">
        <v>0</v>
      </c>
      <c r="AR63" s="504">
        <v>0</v>
      </c>
      <c r="AS63" s="442">
        <v>0</v>
      </c>
      <c r="AT63" s="442">
        <v>0</v>
      </c>
      <c r="AU63" s="499">
        <v>0</v>
      </c>
      <c r="AV63" s="509" t="s">
        <v>63</v>
      </c>
      <c r="AW63" s="509" t="s">
        <v>63</v>
      </c>
      <c r="AX63" s="439">
        <v>1</v>
      </c>
      <c r="AY63" s="213">
        <v>0.59</v>
      </c>
      <c r="AZ63" s="441" t="s">
        <v>125</v>
      </c>
      <c r="BA63" s="441" t="s">
        <v>59</v>
      </c>
      <c r="BB63" s="441" t="s">
        <v>292</v>
      </c>
      <c r="BC63" s="440" t="s">
        <v>7176</v>
      </c>
      <c r="BE63" s="441" t="s">
        <v>287</v>
      </c>
      <c r="BF63" s="513" t="s">
        <v>4079</v>
      </c>
      <c r="BG63" s="514" t="s">
        <v>277</v>
      </c>
      <c r="BH63" s="514" t="s">
        <v>277</v>
      </c>
      <c r="BI63" s="514" t="s">
        <v>277</v>
      </c>
      <c r="BJ63" s="159">
        <v>5</v>
      </c>
      <c r="BK63" s="440" t="s">
        <v>277</v>
      </c>
    </row>
    <row r="64" spans="1:65" s="441" customFormat="1" ht="13.5" customHeight="1">
      <c r="A64" s="493" t="s">
        <v>112</v>
      </c>
      <c r="B64" s="493" t="s">
        <v>4075</v>
      </c>
      <c r="C64" s="438">
        <v>0</v>
      </c>
      <c r="D64" s="438">
        <v>0</v>
      </c>
      <c r="E64" s="438">
        <v>0</v>
      </c>
      <c r="F64" s="438">
        <v>0</v>
      </c>
      <c r="G64" s="438">
        <v>0</v>
      </c>
      <c r="H64" s="438">
        <v>0</v>
      </c>
      <c r="I64" s="438">
        <v>0</v>
      </c>
      <c r="J64" s="438">
        <v>0</v>
      </c>
      <c r="K64" s="438">
        <v>0</v>
      </c>
      <c r="L64" s="438">
        <v>0</v>
      </c>
      <c r="M64" s="438">
        <v>0</v>
      </c>
      <c r="N64" s="438">
        <v>0</v>
      </c>
      <c r="O64" s="438">
        <v>0</v>
      </c>
      <c r="P64" s="438">
        <v>0</v>
      </c>
      <c r="Q64" s="438">
        <v>0</v>
      </c>
      <c r="R64" s="438">
        <v>0</v>
      </c>
      <c r="S64" s="438">
        <v>0</v>
      </c>
      <c r="T64" s="438">
        <v>0</v>
      </c>
      <c r="U64" s="438">
        <v>0</v>
      </c>
      <c r="V64" s="438">
        <v>0</v>
      </c>
      <c r="W64" s="438">
        <v>0</v>
      </c>
      <c r="X64" s="438">
        <v>0</v>
      </c>
      <c r="Y64" s="438">
        <v>0</v>
      </c>
      <c r="Z64" s="438">
        <v>0</v>
      </c>
      <c r="AA64" s="438">
        <v>0</v>
      </c>
      <c r="AB64" s="438">
        <v>0</v>
      </c>
      <c r="AC64" s="438">
        <v>0</v>
      </c>
      <c r="AD64" s="438">
        <v>0</v>
      </c>
      <c r="AE64" s="438">
        <v>0</v>
      </c>
      <c r="AF64" s="438">
        <v>0</v>
      </c>
      <c r="AG64" s="438">
        <v>0</v>
      </c>
      <c r="AH64" s="438">
        <v>0</v>
      </c>
      <c r="AI64" s="438">
        <v>0</v>
      </c>
      <c r="AJ64" s="438">
        <v>0</v>
      </c>
      <c r="AK64" s="438">
        <v>0</v>
      </c>
      <c r="AL64" s="438">
        <v>0</v>
      </c>
      <c r="AM64" s="438">
        <v>0</v>
      </c>
      <c r="AN64" s="438">
        <v>0</v>
      </c>
      <c r="AO64" s="438">
        <v>0.20699999999999999</v>
      </c>
      <c r="AP64" s="438">
        <v>0</v>
      </c>
      <c r="AQ64" s="504">
        <v>0</v>
      </c>
      <c r="AR64" s="504">
        <v>0</v>
      </c>
      <c r="AS64" s="442">
        <v>0</v>
      </c>
      <c r="AT64" s="442">
        <v>0</v>
      </c>
      <c r="AU64" s="499">
        <v>0</v>
      </c>
      <c r="AV64" s="509" t="s">
        <v>63</v>
      </c>
      <c r="AW64" s="509" t="s">
        <v>63</v>
      </c>
      <c r="AX64" s="439">
        <v>1</v>
      </c>
      <c r="AY64" s="213">
        <v>0.20699999999999999</v>
      </c>
      <c r="AZ64" s="441" t="s">
        <v>125</v>
      </c>
      <c r="BA64" s="441" t="s">
        <v>59</v>
      </c>
      <c r="BB64" s="441" t="s">
        <v>292</v>
      </c>
      <c r="BC64" s="440" t="s">
        <v>7176</v>
      </c>
      <c r="BE64" s="441" t="s">
        <v>287</v>
      </c>
      <c r="BF64" s="513" t="s">
        <v>4080</v>
      </c>
      <c r="BG64" s="514" t="s">
        <v>277</v>
      </c>
      <c r="BH64" s="514" t="s">
        <v>277</v>
      </c>
      <c r="BI64" s="514" t="s">
        <v>277</v>
      </c>
      <c r="BJ64" s="159">
        <v>0</v>
      </c>
      <c r="BK64" s="440" t="s">
        <v>277</v>
      </c>
    </row>
    <row r="65" spans="1:230" s="441" customFormat="1" ht="13.5" customHeight="1">
      <c r="A65" s="493" t="s">
        <v>112</v>
      </c>
      <c r="B65" s="493" t="s">
        <v>716</v>
      </c>
      <c r="C65" s="438">
        <v>0</v>
      </c>
      <c r="D65" s="438">
        <v>0</v>
      </c>
      <c r="E65" s="438">
        <v>0</v>
      </c>
      <c r="F65" s="438">
        <v>0</v>
      </c>
      <c r="G65" s="438">
        <v>0</v>
      </c>
      <c r="H65" s="438">
        <v>0</v>
      </c>
      <c r="I65" s="438">
        <v>0</v>
      </c>
      <c r="J65" s="438">
        <v>0</v>
      </c>
      <c r="K65" s="438">
        <v>0</v>
      </c>
      <c r="L65" s="438">
        <v>0</v>
      </c>
      <c r="M65" s="438">
        <v>0</v>
      </c>
      <c r="N65" s="438">
        <v>0</v>
      </c>
      <c r="O65" s="438">
        <v>0</v>
      </c>
      <c r="P65" s="438">
        <v>0</v>
      </c>
      <c r="Q65" s="438">
        <v>0</v>
      </c>
      <c r="R65" s="438">
        <v>0</v>
      </c>
      <c r="S65" s="438">
        <v>0</v>
      </c>
      <c r="T65" s="438">
        <v>0</v>
      </c>
      <c r="U65" s="438">
        <v>0</v>
      </c>
      <c r="V65" s="438">
        <v>0</v>
      </c>
      <c r="W65" s="438">
        <v>0</v>
      </c>
      <c r="X65" s="438">
        <v>0</v>
      </c>
      <c r="Y65" s="438">
        <v>0</v>
      </c>
      <c r="Z65" s="438">
        <v>0</v>
      </c>
      <c r="AA65" s="438">
        <v>0</v>
      </c>
      <c r="AB65" s="438">
        <v>0</v>
      </c>
      <c r="AC65" s="438">
        <v>0</v>
      </c>
      <c r="AD65" s="438">
        <v>0</v>
      </c>
      <c r="AE65" s="438">
        <v>0</v>
      </c>
      <c r="AF65" s="438">
        <v>0</v>
      </c>
      <c r="AG65" s="438">
        <v>0</v>
      </c>
      <c r="AH65" s="438">
        <v>0.12</v>
      </c>
      <c r="AI65" s="438">
        <v>0.14000000000000001</v>
      </c>
      <c r="AJ65" s="438">
        <v>0.27</v>
      </c>
      <c r="AK65" s="438">
        <v>0.3</v>
      </c>
      <c r="AL65" s="438">
        <v>0</v>
      </c>
      <c r="AM65" s="438">
        <v>0.17899999999999999</v>
      </c>
      <c r="AN65" s="438">
        <v>0.20699999999999999</v>
      </c>
      <c r="AO65" s="438">
        <v>0.29499999999999998</v>
      </c>
      <c r="AP65" s="438">
        <v>0.36</v>
      </c>
      <c r="AQ65" s="504">
        <v>0.35</v>
      </c>
      <c r="AR65" s="504">
        <v>0</v>
      </c>
      <c r="AS65" s="442">
        <v>0</v>
      </c>
      <c r="AT65" s="442">
        <v>0</v>
      </c>
      <c r="AU65" s="499">
        <v>0</v>
      </c>
      <c r="AV65" s="509" t="s">
        <v>22</v>
      </c>
      <c r="AW65" s="509" t="s">
        <v>3968</v>
      </c>
      <c r="AX65" s="439">
        <v>10</v>
      </c>
      <c r="AY65" s="213">
        <v>0.22210000000000002</v>
      </c>
      <c r="AZ65" s="441" t="s">
        <v>125</v>
      </c>
      <c r="BA65" s="441" t="s">
        <v>59</v>
      </c>
      <c r="BB65" s="441" t="s">
        <v>297</v>
      </c>
      <c r="BC65" s="440" t="s">
        <v>810</v>
      </c>
      <c r="BD65" s="441" t="s">
        <v>50</v>
      </c>
      <c r="BE65" s="441" t="s">
        <v>287</v>
      </c>
      <c r="BF65" s="513" t="s">
        <v>4072</v>
      </c>
      <c r="BG65" s="514" t="s">
        <v>277</v>
      </c>
      <c r="BH65" s="514" t="s">
        <v>277</v>
      </c>
      <c r="BI65" s="514" t="s">
        <v>277</v>
      </c>
      <c r="BJ65" s="159">
        <v>0</v>
      </c>
      <c r="BK65" s="440" t="s">
        <v>277</v>
      </c>
    </row>
    <row r="66" spans="1:230" s="441" customFormat="1" ht="13.5" customHeight="1">
      <c r="A66" s="493" t="s">
        <v>112</v>
      </c>
      <c r="B66" s="493" t="s">
        <v>724</v>
      </c>
      <c r="C66" s="438">
        <v>0</v>
      </c>
      <c r="D66" s="438">
        <v>0</v>
      </c>
      <c r="E66" s="438">
        <v>0</v>
      </c>
      <c r="F66" s="438">
        <v>0</v>
      </c>
      <c r="G66" s="438">
        <v>0</v>
      </c>
      <c r="H66" s="438">
        <v>0</v>
      </c>
      <c r="I66" s="438">
        <v>0</v>
      </c>
      <c r="J66" s="438">
        <v>0</v>
      </c>
      <c r="K66" s="438">
        <v>0</v>
      </c>
      <c r="L66" s="438">
        <v>0</v>
      </c>
      <c r="M66" s="438">
        <v>0</v>
      </c>
      <c r="N66" s="438">
        <v>0</v>
      </c>
      <c r="O66" s="438">
        <v>0</v>
      </c>
      <c r="P66" s="438">
        <v>0</v>
      </c>
      <c r="Q66" s="438">
        <v>0</v>
      </c>
      <c r="R66" s="438">
        <v>0</v>
      </c>
      <c r="S66" s="438">
        <v>0</v>
      </c>
      <c r="T66" s="438">
        <v>0</v>
      </c>
      <c r="U66" s="438">
        <v>0</v>
      </c>
      <c r="V66" s="438">
        <v>0</v>
      </c>
      <c r="W66" s="438">
        <v>0</v>
      </c>
      <c r="X66" s="438">
        <v>0</v>
      </c>
      <c r="Y66" s="438">
        <v>0</v>
      </c>
      <c r="Z66" s="438">
        <v>0</v>
      </c>
      <c r="AA66" s="438">
        <v>0</v>
      </c>
      <c r="AB66" s="438">
        <v>0</v>
      </c>
      <c r="AC66" s="438">
        <v>0</v>
      </c>
      <c r="AD66" s="438">
        <v>0</v>
      </c>
      <c r="AE66" s="438">
        <v>0</v>
      </c>
      <c r="AF66" s="438">
        <v>0</v>
      </c>
      <c r="AG66" s="438">
        <v>0</v>
      </c>
      <c r="AH66" s="438">
        <v>0</v>
      </c>
      <c r="AI66" s="438">
        <v>0</v>
      </c>
      <c r="AJ66" s="438">
        <v>0</v>
      </c>
      <c r="AK66" s="438">
        <v>0</v>
      </c>
      <c r="AL66" s="438">
        <v>0</v>
      </c>
      <c r="AM66" s="438">
        <v>0.34599999999999997</v>
      </c>
      <c r="AN66" s="438">
        <v>0.48399999999999999</v>
      </c>
      <c r="AO66" s="438">
        <v>0.5</v>
      </c>
      <c r="AP66" s="438">
        <v>0.23799999999999999</v>
      </c>
      <c r="AQ66" s="504">
        <v>0</v>
      </c>
      <c r="AR66" s="504">
        <v>0</v>
      </c>
      <c r="AS66" s="442">
        <v>0</v>
      </c>
      <c r="AT66" s="442">
        <v>0</v>
      </c>
      <c r="AU66" s="499">
        <v>0</v>
      </c>
      <c r="AV66" s="509" t="s">
        <v>27</v>
      </c>
      <c r="AW66" s="509" t="s">
        <v>938</v>
      </c>
      <c r="AX66" s="439">
        <v>4</v>
      </c>
      <c r="AY66" s="213">
        <v>0.39200000000000002</v>
      </c>
      <c r="AZ66" s="441" t="s">
        <v>125</v>
      </c>
      <c r="BA66" s="441" t="s">
        <v>59</v>
      </c>
      <c r="BB66" s="441" t="s">
        <v>292</v>
      </c>
      <c r="BC66" s="440" t="s">
        <v>7176</v>
      </c>
      <c r="BE66" s="441" t="s">
        <v>287</v>
      </c>
      <c r="BF66" s="513" t="s">
        <v>723</v>
      </c>
      <c r="BG66" s="514" t="s">
        <v>277</v>
      </c>
      <c r="BH66" s="514" t="s">
        <v>277</v>
      </c>
      <c r="BI66" s="514" t="s">
        <v>277</v>
      </c>
      <c r="BJ66" s="159">
        <v>0</v>
      </c>
      <c r="BK66" s="440" t="s">
        <v>277</v>
      </c>
    </row>
    <row r="67" spans="1:230" s="441" customFormat="1" ht="13.5" customHeight="1">
      <c r="A67" s="493" t="s">
        <v>112</v>
      </c>
      <c r="B67" s="493" t="s">
        <v>4217</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38">
        <v>0</v>
      </c>
      <c r="AF67" s="438">
        <v>0</v>
      </c>
      <c r="AG67" s="438">
        <v>0</v>
      </c>
      <c r="AH67" s="438">
        <v>0</v>
      </c>
      <c r="AI67" s="438">
        <v>0</v>
      </c>
      <c r="AJ67" s="438">
        <v>0</v>
      </c>
      <c r="AK67" s="438">
        <v>0</v>
      </c>
      <c r="AL67" s="438">
        <v>0</v>
      </c>
      <c r="AM67" s="438">
        <v>0</v>
      </c>
      <c r="AN67" s="438">
        <v>0.154</v>
      </c>
      <c r="AO67" s="438">
        <v>0.87</v>
      </c>
      <c r="AP67" s="438">
        <v>2.3E-2</v>
      </c>
      <c r="AQ67" s="504">
        <v>0</v>
      </c>
      <c r="AR67" s="504">
        <v>0</v>
      </c>
      <c r="AS67" s="442">
        <v>0</v>
      </c>
      <c r="AT67" s="442">
        <v>0</v>
      </c>
      <c r="AU67" s="499">
        <v>0</v>
      </c>
      <c r="AV67" s="509" t="s">
        <v>62</v>
      </c>
      <c r="AW67" s="509" t="s">
        <v>938</v>
      </c>
      <c r="AX67" s="439">
        <v>3</v>
      </c>
      <c r="AY67" s="213">
        <v>0.34899999999999998</v>
      </c>
      <c r="AZ67" s="441" t="s">
        <v>125</v>
      </c>
      <c r="BA67" s="441" t="s">
        <v>59</v>
      </c>
      <c r="BB67" s="441" t="s">
        <v>292</v>
      </c>
      <c r="BC67" s="440" t="s">
        <v>7176</v>
      </c>
      <c r="BE67" s="441" t="s">
        <v>287</v>
      </c>
      <c r="BF67" s="513" t="s">
        <v>4081</v>
      </c>
      <c r="BG67" s="514" t="s">
        <v>277</v>
      </c>
      <c r="BH67" s="514" t="s">
        <v>277</v>
      </c>
      <c r="BI67" s="514" t="s">
        <v>277</v>
      </c>
      <c r="BJ67" s="159">
        <v>0</v>
      </c>
      <c r="BK67" s="440" t="s">
        <v>277</v>
      </c>
    </row>
    <row r="68" spans="1:230" s="441" customFormat="1" ht="13.5" customHeight="1">
      <c r="A68" s="493" t="s">
        <v>112</v>
      </c>
      <c r="B68" s="493" t="s">
        <v>6334</v>
      </c>
      <c r="C68" s="438">
        <v>0</v>
      </c>
      <c r="D68" s="438">
        <v>0</v>
      </c>
      <c r="E68" s="438">
        <v>0</v>
      </c>
      <c r="F68" s="438">
        <v>0</v>
      </c>
      <c r="G68" s="438">
        <v>0</v>
      </c>
      <c r="H68" s="438">
        <v>0</v>
      </c>
      <c r="I68" s="438">
        <v>0</v>
      </c>
      <c r="J68" s="438">
        <v>0</v>
      </c>
      <c r="K68" s="438">
        <v>0</v>
      </c>
      <c r="L68" s="438">
        <v>0</v>
      </c>
      <c r="M68" s="438">
        <v>0</v>
      </c>
      <c r="N68" s="438">
        <v>0</v>
      </c>
      <c r="O68" s="438">
        <v>0</v>
      </c>
      <c r="P68" s="438">
        <v>0</v>
      </c>
      <c r="Q68" s="438">
        <v>0</v>
      </c>
      <c r="R68" s="438">
        <v>0</v>
      </c>
      <c r="S68" s="438">
        <v>0</v>
      </c>
      <c r="T68" s="438">
        <v>0</v>
      </c>
      <c r="U68" s="438">
        <v>0</v>
      </c>
      <c r="V68" s="438">
        <v>0</v>
      </c>
      <c r="W68" s="438">
        <v>0</v>
      </c>
      <c r="X68" s="438">
        <v>0</v>
      </c>
      <c r="Y68" s="438">
        <v>0</v>
      </c>
      <c r="Z68" s="438">
        <v>0</v>
      </c>
      <c r="AA68" s="438">
        <v>0</v>
      </c>
      <c r="AB68" s="438">
        <v>0</v>
      </c>
      <c r="AC68" s="438">
        <v>0</v>
      </c>
      <c r="AD68" s="438">
        <v>0</v>
      </c>
      <c r="AE68" s="438">
        <v>0</v>
      </c>
      <c r="AF68" s="438">
        <v>0</v>
      </c>
      <c r="AG68" s="438">
        <v>0</v>
      </c>
      <c r="AH68" s="438">
        <v>0</v>
      </c>
      <c r="AI68" s="438">
        <v>0</v>
      </c>
      <c r="AJ68" s="438">
        <v>0</v>
      </c>
      <c r="AK68" s="438">
        <v>0</v>
      </c>
      <c r="AL68" s="438">
        <v>0</v>
      </c>
      <c r="AM68" s="438">
        <v>0</v>
      </c>
      <c r="AN68" s="438">
        <v>0</v>
      </c>
      <c r="AO68" s="438">
        <v>0</v>
      </c>
      <c r="AP68" s="438">
        <v>15</v>
      </c>
      <c r="AQ68" s="504">
        <v>0</v>
      </c>
      <c r="AR68" s="504">
        <v>0</v>
      </c>
      <c r="AS68" s="442">
        <v>0</v>
      </c>
      <c r="AT68" s="442">
        <v>0</v>
      </c>
      <c r="AU68" s="499">
        <v>0</v>
      </c>
      <c r="AV68" s="642" t="s">
        <v>938</v>
      </c>
      <c r="AW68" s="642" t="s">
        <v>938</v>
      </c>
      <c r="AX68" s="177">
        <v>1</v>
      </c>
      <c r="AY68" s="418">
        <v>15</v>
      </c>
      <c r="AZ68" s="112" t="s">
        <v>125</v>
      </c>
      <c r="BA68" s="112" t="s">
        <v>59</v>
      </c>
      <c r="BB68" s="112" t="s">
        <v>292</v>
      </c>
      <c r="BC68" s="440" t="s">
        <v>7176</v>
      </c>
      <c r="BD68" s="112" t="s">
        <v>6888</v>
      </c>
      <c r="BE68" s="112" t="s">
        <v>287</v>
      </c>
      <c r="BF68" s="491" t="s">
        <v>6336</v>
      </c>
      <c r="BG68" s="444" t="s">
        <v>277</v>
      </c>
      <c r="BH68" s="444" t="s">
        <v>277</v>
      </c>
      <c r="BI68" s="444" t="s">
        <v>277</v>
      </c>
      <c r="BJ68" s="159"/>
      <c r="BK68" s="440" t="s">
        <v>277</v>
      </c>
    </row>
    <row r="69" spans="1:230" s="441" customFormat="1" ht="13.5" customHeight="1">
      <c r="A69" s="493" t="s">
        <v>113</v>
      </c>
      <c r="B69" s="493" t="s">
        <v>695</v>
      </c>
      <c r="C69" s="438">
        <v>0</v>
      </c>
      <c r="D69" s="438">
        <v>0</v>
      </c>
      <c r="E69" s="438">
        <v>0</v>
      </c>
      <c r="F69" s="438">
        <v>0</v>
      </c>
      <c r="G69" s="438">
        <v>0</v>
      </c>
      <c r="H69" s="438">
        <v>0</v>
      </c>
      <c r="I69" s="438">
        <v>0</v>
      </c>
      <c r="J69" s="438">
        <v>0</v>
      </c>
      <c r="K69" s="438">
        <v>0</v>
      </c>
      <c r="L69" s="438">
        <v>0</v>
      </c>
      <c r="M69" s="438">
        <v>0</v>
      </c>
      <c r="N69" s="438">
        <v>0</v>
      </c>
      <c r="O69" s="438">
        <v>0</v>
      </c>
      <c r="P69" s="438">
        <v>0</v>
      </c>
      <c r="Q69" s="438">
        <v>0</v>
      </c>
      <c r="R69" s="438">
        <v>0</v>
      </c>
      <c r="S69" s="438">
        <v>0</v>
      </c>
      <c r="T69" s="438">
        <v>0</v>
      </c>
      <c r="U69" s="438">
        <v>0</v>
      </c>
      <c r="V69" s="438">
        <v>0</v>
      </c>
      <c r="W69" s="438">
        <v>0</v>
      </c>
      <c r="X69" s="438">
        <v>0</v>
      </c>
      <c r="Y69" s="438">
        <v>0</v>
      </c>
      <c r="Z69" s="438">
        <v>0</v>
      </c>
      <c r="AA69" s="438">
        <v>0</v>
      </c>
      <c r="AB69" s="438">
        <v>0</v>
      </c>
      <c r="AC69" s="438">
        <v>0</v>
      </c>
      <c r="AD69" s="438">
        <v>0</v>
      </c>
      <c r="AE69" s="438">
        <v>0</v>
      </c>
      <c r="AF69" s="438">
        <v>0</v>
      </c>
      <c r="AG69" s="438">
        <v>0</v>
      </c>
      <c r="AH69" s="438">
        <v>0</v>
      </c>
      <c r="AI69" s="438">
        <v>0</v>
      </c>
      <c r="AJ69" s="438">
        <v>0</v>
      </c>
      <c r="AK69" s="438">
        <v>0</v>
      </c>
      <c r="AL69" s="438">
        <v>0</v>
      </c>
      <c r="AM69" s="438">
        <v>0</v>
      </c>
      <c r="AN69" s="438">
        <v>0</v>
      </c>
      <c r="AO69" s="438">
        <v>505.95299999999997</v>
      </c>
      <c r="AP69" s="488">
        <v>1019.495</v>
      </c>
      <c r="AQ69" s="503">
        <v>1027.0840000000001</v>
      </c>
      <c r="AR69" s="1051">
        <v>1036.328</v>
      </c>
      <c r="AS69" s="442">
        <v>1057.595</v>
      </c>
      <c r="AT69" s="442">
        <v>1081.921</v>
      </c>
      <c r="AU69" s="499">
        <v>1105.71</v>
      </c>
      <c r="AV69" s="509" t="s">
        <v>63</v>
      </c>
      <c r="AW69" s="509" t="s">
        <v>3969</v>
      </c>
      <c r="AX69" s="439">
        <v>4</v>
      </c>
      <c r="AY69" s="213">
        <v>897.21500000000003</v>
      </c>
      <c r="AZ69" s="920" t="s">
        <v>124</v>
      </c>
      <c r="BA69" s="441" t="s">
        <v>55</v>
      </c>
      <c r="BB69" s="441" t="s">
        <v>686</v>
      </c>
      <c r="BC69" s="441" t="s">
        <v>7177</v>
      </c>
      <c r="BE69" s="441" t="s">
        <v>280</v>
      </c>
      <c r="BF69" s="513" t="s">
        <v>843</v>
      </c>
      <c r="BG69" s="514" t="s">
        <v>694</v>
      </c>
      <c r="BH69" s="444" t="s">
        <v>640</v>
      </c>
      <c r="BI69" s="444" t="s">
        <v>374</v>
      </c>
      <c r="BJ69" s="215">
        <v>13</v>
      </c>
      <c r="BK69" s="440" t="s">
        <v>277</v>
      </c>
    </row>
    <row r="70" spans="1:230" s="25" customFormat="1" ht="13.5" customHeight="1">
      <c r="A70" s="493" t="s">
        <v>113</v>
      </c>
      <c r="B70" s="493" t="s">
        <v>697</v>
      </c>
      <c r="C70" s="438">
        <v>0</v>
      </c>
      <c r="D70" s="438">
        <v>0</v>
      </c>
      <c r="E70" s="438">
        <v>0</v>
      </c>
      <c r="F70" s="438">
        <v>0</v>
      </c>
      <c r="G70" s="438">
        <v>0</v>
      </c>
      <c r="H70" s="438">
        <v>0</v>
      </c>
      <c r="I70" s="438">
        <v>0</v>
      </c>
      <c r="J70" s="438">
        <v>0</v>
      </c>
      <c r="K70" s="438">
        <v>0</v>
      </c>
      <c r="L70" s="438">
        <v>0</v>
      </c>
      <c r="M70" s="438">
        <v>0</v>
      </c>
      <c r="N70" s="438">
        <v>0</v>
      </c>
      <c r="O70" s="438">
        <v>0</v>
      </c>
      <c r="P70" s="438">
        <v>0</v>
      </c>
      <c r="Q70" s="438">
        <v>0</v>
      </c>
      <c r="R70" s="438">
        <v>0</v>
      </c>
      <c r="S70" s="438">
        <v>0</v>
      </c>
      <c r="T70" s="438">
        <v>0</v>
      </c>
      <c r="U70" s="438">
        <v>0</v>
      </c>
      <c r="V70" s="438">
        <v>0</v>
      </c>
      <c r="W70" s="438">
        <v>0</v>
      </c>
      <c r="X70" s="438">
        <v>0</v>
      </c>
      <c r="Y70" s="438">
        <v>0</v>
      </c>
      <c r="Z70" s="438">
        <v>0</v>
      </c>
      <c r="AA70" s="438">
        <v>0</v>
      </c>
      <c r="AB70" s="438">
        <v>0</v>
      </c>
      <c r="AC70" s="438">
        <v>0</v>
      </c>
      <c r="AD70" s="438">
        <v>0</v>
      </c>
      <c r="AE70" s="438">
        <v>0</v>
      </c>
      <c r="AF70" s="438">
        <v>0</v>
      </c>
      <c r="AG70" s="438">
        <v>0</v>
      </c>
      <c r="AH70" s="438">
        <v>0</v>
      </c>
      <c r="AI70" s="438">
        <v>0</v>
      </c>
      <c r="AJ70" s="438">
        <v>0</v>
      </c>
      <c r="AK70" s="438">
        <v>0</v>
      </c>
      <c r="AL70" s="438">
        <v>0</v>
      </c>
      <c r="AM70" s="438">
        <v>0</v>
      </c>
      <c r="AN70" s="438">
        <v>0</v>
      </c>
      <c r="AO70" s="438">
        <v>402.21499999999997</v>
      </c>
      <c r="AP70" s="488">
        <v>923.70899999999995</v>
      </c>
      <c r="AQ70" s="503">
        <v>894.01599999999996</v>
      </c>
      <c r="AR70" s="503">
        <v>902.06200000000001</v>
      </c>
      <c r="AS70" s="442">
        <v>920.57299999999998</v>
      </c>
      <c r="AT70" s="442">
        <v>941.74800000000005</v>
      </c>
      <c r="AU70" s="499">
        <v>962.45500000000004</v>
      </c>
      <c r="AV70" s="509" t="s">
        <v>63</v>
      </c>
      <c r="AW70" s="509" t="s">
        <v>3969</v>
      </c>
      <c r="AX70" s="439">
        <v>4</v>
      </c>
      <c r="AY70" s="213">
        <v>780.50049999999999</v>
      </c>
      <c r="AZ70" s="112" t="s">
        <v>124</v>
      </c>
      <c r="BA70" s="441" t="s">
        <v>55</v>
      </c>
      <c r="BB70" s="441" t="s">
        <v>686</v>
      </c>
      <c r="BC70" s="441" t="s">
        <v>7177</v>
      </c>
      <c r="BD70" s="441"/>
      <c r="BE70" s="441" t="s">
        <v>280</v>
      </c>
      <c r="BF70" s="513" t="s">
        <v>842</v>
      </c>
      <c r="BG70" s="514" t="s">
        <v>696</v>
      </c>
      <c r="BH70" s="514" t="s">
        <v>640</v>
      </c>
      <c r="BI70" s="514" t="s">
        <v>374</v>
      </c>
      <c r="BJ70" s="159">
        <v>6.0529999999999999</v>
      </c>
      <c r="BK70" s="440" t="s">
        <v>277</v>
      </c>
      <c r="BL70" s="441"/>
      <c r="BM70" s="441"/>
      <c r="BN70" s="441"/>
      <c r="BO70" s="441"/>
      <c r="BP70" s="441"/>
      <c r="BQ70" s="441"/>
      <c r="BR70" s="441"/>
      <c r="BS70" s="441"/>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c r="CU70" s="441"/>
      <c r="CV70" s="441"/>
      <c r="CW70" s="441"/>
      <c r="CX70" s="441"/>
      <c r="CY70" s="441"/>
      <c r="CZ70" s="441"/>
      <c r="DA70" s="441"/>
      <c r="DB70" s="441"/>
      <c r="DC70" s="441"/>
      <c r="DD70" s="441"/>
      <c r="DE70" s="441"/>
      <c r="DF70" s="441"/>
      <c r="DG70" s="441"/>
      <c r="DH70" s="441"/>
      <c r="DI70" s="441"/>
      <c r="DJ70" s="441"/>
      <c r="DK70" s="441"/>
      <c r="DL70" s="441"/>
      <c r="DM70" s="441"/>
      <c r="DN70" s="441"/>
      <c r="DO70" s="441"/>
      <c r="DP70" s="441"/>
      <c r="DQ70" s="441"/>
      <c r="DR70" s="441"/>
      <c r="DS70" s="441"/>
      <c r="DT70" s="441"/>
      <c r="DU70" s="441"/>
      <c r="DV70" s="441"/>
      <c r="DW70" s="441"/>
      <c r="DX70" s="441"/>
      <c r="DY70" s="441"/>
      <c r="DZ70" s="441"/>
      <c r="EA70" s="441"/>
      <c r="EB70" s="441"/>
      <c r="EC70" s="441"/>
      <c r="ED70" s="441"/>
      <c r="EE70" s="441"/>
      <c r="EF70" s="441"/>
      <c r="EG70" s="441"/>
      <c r="EH70" s="441"/>
      <c r="EI70" s="441"/>
      <c r="EJ70" s="441"/>
      <c r="EK70" s="441"/>
      <c r="EL70" s="441"/>
      <c r="EM70" s="441"/>
      <c r="EN70" s="441"/>
      <c r="EO70" s="441"/>
      <c r="EP70" s="441"/>
      <c r="EQ70" s="441"/>
      <c r="ER70" s="441"/>
      <c r="ES70" s="441"/>
      <c r="ET70" s="441"/>
      <c r="EU70" s="441"/>
      <c r="EV70" s="441"/>
      <c r="EW70" s="441"/>
      <c r="EX70" s="441"/>
      <c r="EY70" s="441"/>
      <c r="EZ70" s="441"/>
      <c r="FA70" s="441"/>
      <c r="FB70" s="441"/>
      <c r="FC70" s="441"/>
      <c r="FD70" s="441"/>
      <c r="FE70" s="441"/>
      <c r="FF70" s="441"/>
      <c r="FG70" s="441"/>
      <c r="FH70" s="441"/>
      <c r="FI70" s="441"/>
      <c r="FJ70" s="441"/>
      <c r="FK70" s="441"/>
      <c r="FL70" s="441"/>
      <c r="FM70" s="441"/>
      <c r="FN70" s="441"/>
      <c r="FO70" s="441"/>
      <c r="FP70" s="441"/>
      <c r="FQ70" s="441"/>
      <c r="FR70" s="441"/>
      <c r="FS70" s="441"/>
      <c r="FT70" s="441"/>
      <c r="FU70" s="441"/>
      <c r="FV70" s="441"/>
      <c r="FW70" s="441"/>
      <c r="FX70" s="441"/>
      <c r="FY70" s="441"/>
      <c r="FZ70" s="441"/>
      <c r="GA70" s="441"/>
      <c r="GB70" s="441"/>
      <c r="GC70" s="441"/>
      <c r="GD70" s="441"/>
      <c r="GE70" s="441"/>
      <c r="GF70" s="441"/>
      <c r="GG70" s="441"/>
      <c r="GH70" s="441"/>
      <c r="GI70" s="441"/>
      <c r="GJ70" s="441"/>
      <c r="GK70" s="441"/>
      <c r="GL70" s="441"/>
      <c r="GM70" s="441"/>
      <c r="GN70" s="441"/>
      <c r="GO70" s="441"/>
      <c r="GP70" s="441"/>
      <c r="GQ70" s="441"/>
      <c r="GR70" s="441"/>
      <c r="GS70" s="441"/>
      <c r="GT70" s="441"/>
      <c r="GU70" s="441"/>
      <c r="GV70" s="441"/>
      <c r="GW70" s="441"/>
      <c r="GX70" s="441"/>
      <c r="GY70" s="441"/>
      <c r="GZ70" s="441"/>
      <c r="HA70" s="441"/>
      <c r="HB70" s="441"/>
      <c r="HC70" s="441"/>
      <c r="HD70" s="441"/>
      <c r="HE70" s="441"/>
      <c r="HF70" s="441"/>
      <c r="HG70" s="441"/>
      <c r="HH70" s="441"/>
      <c r="HI70" s="441"/>
      <c r="HJ70" s="441"/>
      <c r="HK70" s="441"/>
      <c r="HL70" s="441"/>
      <c r="HM70" s="441"/>
      <c r="HN70" s="441"/>
      <c r="HO70" s="441"/>
      <c r="HP70" s="441"/>
      <c r="HQ70" s="441"/>
      <c r="HR70" s="441"/>
      <c r="HS70" s="441"/>
      <c r="HT70" s="441"/>
      <c r="HU70" s="441"/>
      <c r="HV70" s="441"/>
    </row>
    <row r="71" spans="1:230" s="25" customFormat="1" ht="13.5" customHeight="1">
      <c r="A71" s="493" t="s">
        <v>113</v>
      </c>
      <c r="B71" s="493" t="s">
        <v>713</v>
      </c>
      <c r="C71" s="438">
        <v>0</v>
      </c>
      <c r="D71" s="438">
        <v>0</v>
      </c>
      <c r="E71" s="438">
        <v>0</v>
      </c>
      <c r="F71" s="438">
        <v>0</v>
      </c>
      <c r="G71" s="438">
        <v>0</v>
      </c>
      <c r="H71" s="438">
        <v>0</v>
      </c>
      <c r="I71" s="438">
        <v>0</v>
      </c>
      <c r="J71" s="438">
        <v>0</v>
      </c>
      <c r="K71" s="438">
        <v>0</v>
      </c>
      <c r="L71" s="438">
        <v>0</v>
      </c>
      <c r="M71" s="438">
        <v>0</v>
      </c>
      <c r="N71" s="438">
        <v>0</v>
      </c>
      <c r="O71" s="438">
        <v>0</v>
      </c>
      <c r="P71" s="438">
        <v>0</v>
      </c>
      <c r="Q71" s="438">
        <v>0</v>
      </c>
      <c r="R71" s="438">
        <v>0</v>
      </c>
      <c r="S71" s="438">
        <v>0</v>
      </c>
      <c r="T71" s="438">
        <v>0</v>
      </c>
      <c r="U71" s="438">
        <v>0</v>
      </c>
      <c r="V71" s="438">
        <v>0</v>
      </c>
      <c r="W71" s="438">
        <v>0</v>
      </c>
      <c r="X71" s="438">
        <v>0</v>
      </c>
      <c r="Y71" s="438">
        <v>237.19399999999999</v>
      </c>
      <c r="Z71" s="438">
        <v>261.74400000000003</v>
      </c>
      <c r="AA71" s="438">
        <v>298.94099999999997</v>
      </c>
      <c r="AB71" s="438">
        <v>399.6</v>
      </c>
      <c r="AC71" s="438">
        <v>457.79300000000001</v>
      </c>
      <c r="AD71" s="438">
        <v>566.43200000000002</v>
      </c>
      <c r="AE71" s="438">
        <v>571.476</v>
      </c>
      <c r="AF71" s="438">
        <v>573.08500000000004</v>
      </c>
      <c r="AG71" s="438">
        <v>583.81700000000001</v>
      </c>
      <c r="AH71" s="438">
        <v>647.57399999999996</v>
      </c>
      <c r="AI71" s="438">
        <v>703.47299999999996</v>
      </c>
      <c r="AJ71" s="438">
        <v>797.87300000000005</v>
      </c>
      <c r="AK71" s="438">
        <v>873.23099999999999</v>
      </c>
      <c r="AL71" s="438">
        <v>883.28399999999999</v>
      </c>
      <c r="AM71" s="438">
        <v>852.89800000000002</v>
      </c>
      <c r="AN71" s="438">
        <v>815.30399999999997</v>
      </c>
      <c r="AO71" s="442">
        <v>743.66200000000003</v>
      </c>
      <c r="AP71" s="442">
        <v>758.03</v>
      </c>
      <c r="AQ71" s="505">
        <v>764.10500000000002</v>
      </c>
      <c r="AR71" s="505">
        <v>791.34199999999998</v>
      </c>
      <c r="AS71" s="442">
        <v>805.24599999999998</v>
      </c>
      <c r="AT71" s="442">
        <v>821.55700000000002</v>
      </c>
      <c r="AU71" s="499">
        <v>838.83900000000006</v>
      </c>
      <c r="AV71" s="509" t="s">
        <v>13</v>
      </c>
      <c r="AW71" s="509" t="s">
        <v>3969</v>
      </c>
      <c r="AX71" s="439">
        <v>20</v>
      </c>
      <c r="AY71" s="213">
        <v>629.04290000000003</v>
      </c>
      <c r="AZ71" s="112" t="s">
        <v>121</v>
      </c>
      <c r="BA71" s="441" t="s">
        <v>407</v>
      </c>
      <c r="BB71" s="441" t="s">
        <v>712</v>
      </c>
      <c r="BC71" s="441" t="s">
        <v>7177</v>
      </c>
      <c r="BD71" s="441" t="s">
        <v>4096</v>
      </c>
      <c r="BE71" s="441" t="s">
        <v>280</v>
      </c>
      <c r="BF71" s="513" t="s">
        <v>4095</v>
      </c>
      <c r="BG71" s="514" t="s">
        <v>6803</v>
      </c>
      <c r="BH71" s="514" t="s">
        <v>277</v>
      </c>
      <c r="BI71" s="514" t="s">
        <v>4096</v>
      </c>
      <c r="BJ71" s="159">
        <v>22.266999999999999</v>
      </c>
      <c r="BK71" s="440" t="s">
        <v>277</v>
      </c>
      <c r="BL71" s="441"/>
      <c r="BM71" s="441"/>
      <c r="BN71" s="441"/>
      <c r="BO71" s="441"/>
      <c r="BP71" s="441"/>
      <c r="BQ71" s="441"/>
      <c r="BR71" s="441"/>
      <c r="BS71" s="441"/>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c r="CU71" s="441"/>
      <c r="CV71" s="441"/>
      <c r="CW71" s="441"/>
      <c r="CX71" s="441"/>
      <c r="CY71" s="441"/>
      <c r="CZ71" s="441"/>
      <c r="DA71" s="441"/>
      <c r="DB71" s="441"/>
      <c r="DC71" s="441"/>
      <c r="DD71" s="441"/>
      <c r="DE71" s="441"/>
      <c r="DF71" s="441"/>
      <c r="DG71" s="441"/>
      <c r="DH71" s="441"/>
      <c r="DI71" s="441"/>
      <c r="DJ71" s="441"/>
      <c r="DK71" s="441"/>
      <c r="DL71" s="441"/>
      <c r="DM71" s="441"/>
      <c r="DN71" s="441"/>
      <c r="DO71" s="441"/>
      <c r="DP71" s="441"/>
      <c r="DQ71" s="441"/>
      <c r="DR71" s="441"/>
      <c r="DS71" s="441"/>
      <c r="DT71" s="441"/>
      <c r="DU71" s="441"/>
      <c r="DV71" s="441"/>
      <c r="DW71" s="441"/>
      <c r="DX71" s="441"/>
      <c r="DY71" s="441"/>
      <c r="DZ71" s="441"/>
      <c r="EA71" s="441"/>
      <c r="EB71" s="441"/>
      <c r="EC71" s="441"/>
      <c r="ED71" s="441"/>
      <c r="EE71" s="441"/>
      <c r="EF71" s="441"/>
      <c r="EG71" s="441"/>
      <c r="EH71" s="441"/>
      <c r="EI71" s="441"/>
      <c r="EJ71" s="441"/>
      <c r="EK71" s="441"/>
      <c r="EL71" s="441"/>
      <c r="EM71" s="441"/>
      <c r="EN71" s="441"/>
      <c r="EO71" s="441"/>
      <c r="EP71" s="441"/>
      <c r="EQ71" s="441"/>
      <c r="ER71" s="441"/>
      <c r="ES71" s="441"/>
      <c r="ET71" s="441"/>
      <c r="EU71" s="441"/>
      <c r="EV71" s="441"/>
      <c r="EW71" s="441"/>
      <c r="EX71" s="441"/>
      <c r="EY71" s="441"/>
      <c r="EZ71" s="441"/>
      <c r="FA71" s="441"/>
      <c r="FB71" s="441"/>
      <c r="FC71" s="441"/>
      <c r="FD71" s="441"/>
      <c r="FE71" s="441"/>
      <c r="FF71" s="441"/>
      <c r="FG71" s="441"/>
      <c r="FH71" s="441"/>
      <c r="FI71" s="441"/>
      <c r="FJ71" s="441"/>
      <c r="FK71" s="441"/>
      <c r="FL71" s="441"/>
      <c r="FM71" s="441"/>
      <c r="FN71" s="441"/>
      <c r="FO71" s="441"/>
      <c r="FP71" s="441"/>
      <c r="FQ71" s="441"/>
      <c r="FR71" s="441"/>
      <c r="FS71" s="441"/>
      <c r="FT71" s="441"/>
      <c r="FU71" s="441"/>
      <c r="FV71" s="441"/>
      <c r="FW71" s="441"/>
      <c r="FX71" s="441"/>
      <c r="FY71" s="441"/>
      <c r="FZ71" s="441"/>
      <c r="GA71" s="441"/>
      <c r="GB71" s="441"/>
      <c r="GC71" s="441"/>
      <c r="GD71" s="441"/>
      <c r="GE71" s="441"/>
      <c r="GF71" s="441"/>
      <c r="GG71" s="441"/>
      <c r="GH71" s="441"/>
      <c r="GI71" s="441"/>
      <c r="GJ71" s="441"/>
      <c r="GK71" s="441"/>
      <c r="GL71" s="441"/>
      <c r="GM71" s="441"/>
      <c r="GN71" s="441"/>
      <c r="GO71" s="441"/>
      <c r="GP71" s="441"/>
      <c r="GQ71" s="441"/>
      <c r="GR71" s="441"/>
      <c r="GS71" s="441"/>
      <c r="GT71" s="441"/>
      <c r="GU71" s="441"/>
      <c r="GV71" s="441"/>
      <c r="GW71" s="441"/>
      <c r="GX71" s="441"/>
      <c r="GY71" s="441"/>
      <c r="GZ71" s="441"/>
      <c r="HA71" s="441"/>
      <c r="HB71" s="441"/>
      <c r="HC71" s="441"/>
      <c r="HD71" s="441"/>
      <c r="HE71" s="441"/>
      <c r="HF71" s="441"/>
      <c r="HG71" s="441"/>
      <c r="HH71" s="441"/>
      <c r="HI71" s="441"/>
      <c r="HJ71" s="441"/>
      <c r="HK71" s="441"/>
      <c r="HL71" s="441"/>
      <c r="HM71" s="441"/>
      <c r="HN71" s="441"/>
      <c r="HO71" s="441"/>
      <c r="HP71" s="441"/>
      <c r="HQ71" s="441"/>
      <c r="HR71" s="441"/>
      <c r="HS71" s="441"/>
      <c r="HT71" s="441"/>
      <c r="HU71" s="441"/>
      <c r="HV71" s="441"/>
    </row>
    <row r="72" spans="1:230" s="441" customFormat="1" ht="13.5" customHeight="1">
      <c r="A72" s="493" t="s">
        <v>113</v>
      </c>
      <c r="B72" s="493" t="s">
        <v>703</v>
      </c>
      <c r="C72" s="438">
        <v>0</v>
      </c>
      <c r="D72" s="438">
        <v>0</v>
      </c>
      <c r="E72" s="438">
        <v>0</v>
      </c>
      <c r="F72" s="438">
        <v>71</v>
      </c>
      <c r="G72" s="438">
        <v>76</v>
      </c>
      <c r="H72" s="438">
        <v>81</v>
      </c>
      <c r="I72" s="438">
        <v>87</v>
      </c>
      <c r="J72" s="438">
        <v>93</v>
      </c>
      <c r="K72" s="438">
        <v>97</v>
      </c>
      <c r="L72" s="438">
        <v>100</v>
      </c>
      <c r="M72" s="438">
        <v>108</v>
      </c>
      <c r="N72" s="438">
        <v>122</v>
      </c>
      <c r="O72" s="438">
        <v>134</v>
      </c>
      <c r="P72" s="438">
        <v>141</v>
      </c>
      <c r="Q72" s="438">
        <v>145</v>
      </c>
      <c r="R72" s="438">
        <v>146</v>
      </c>
      <c r="S72" s="438">
        <v>147</v>
      </c>
      <c r="T72" s="438">
        <v>150</v>
      </c>
      <c r="U72" s="438">
        <v>152</v>
      </c>
      <c r="V72" s="438">
        <v>151</v>
      </c>
      <c r="W72" s="438">
        <v>151</v>
      </c>
      <c r="X72" s="438">
        <v>159.47499999999999</v>
      </c>
      <c r="Y72" s="438">
        <v>161.19749999999999</v>
      </c>
      <c r="Z72" s="438">
        <v>157.93199999999999</v>
      </c>
      <c r="AA72" s="438">
        <v>150.74199999999999</v>
      </c>
      <c r="AB72" s="438">
        <v>150.27799999999999</v>
      </c>
      <c r="AC72" s="438">
        <v>154.94800000000001</v>
      </c>
      <c r="AD72" s="438">
        <v>160.74199999999999</v>
      </c>
      <c r="AE72" s="438">
        <v>166.62899999999999</v>
      </c>
      <c r="AF72" s="438">
        <v>167.72499999999999</v>
      </c>
      <c r="AG72" s="438">
        <v>167.536</v>
      </c>
      <c r="AH72" s="438">
        <v>171.054</v>
      </c>
      <c r="AI72" s="438">
        <v>174.214</v>
      </c>
      <c r="AJ72" s="438">
        <v>178.24600000000001</v>
      </c>
      <c r="AK72" s="438">
        <v>184.423</v>
      </c>
      <c r="AL72" s="438">
        <v>188.8</v>
      </c>
      <c r="AM72" s="438">
        <v>191.3425</v>
      </c>
      <c r="AN72" s="438">
        <v>192.34</v>
      </c>
      <c r="AO72" s="438">
        <v>195.416</v>
      </c>
      <c r="AP72" s="438">
        <v>198.3475</v>
      </c>
      <c r="AQ72" s="503">
        <v>201.72200000000001</v>
      </c>
      <c r="AR72" s="503">
        <v>205.453</v>
      </c>
      <c r="AS72" s="442">
        <v>209.66900000000001</v>
      </c>
      <c r="AT72" s="442">
        <v>214.49100000000001</v>
      </c>
      <c r="AU72" s="499">
        <v>219.208</v>
      </c>
      <c r="AV72" s="509" t="s">
        <v>67</v>
      </c>
      <c r="AW72" s="509" t="s">
        <v>3969</v>
      </c>
      <c r="AX72" s="439">
        <v>39</v>
      </c>
      <c r="AY72" s="213">
        <v>149.50160256410254</v>
      </c>
      <c r="AZ72" s="441" t="s">
        <v>125</v>
      </c>
      <c r="BA72" s="441" t="s">
        <v>55</v>
      </c>
      <c r="BB72" s="441" t="s">
        <v>281</v>
      </c>
      <c r="BC72" s="441" t="s">
        <v>7177</v>
      </c>
      <c r="BE72" s="441" t="s">
        <v>280</v>
      </c>
      <c r="BF72" s="513" t="s">
        <v>702</v>
      </c>
      <c r="BG72" s="514" t="s">
        <v>701</v>
      </c>
      <c r="BH72" s="514" t="s">
        <v>640</v>
      </c>
      <c r="BI72" s="514" t="s">
        <v>277</v>
      </c>
      <c r="BJ72" s="215">
        <v>9.4789999999999992</v>
      </c>
      <c r="BK72" s="440" t="s">
        <v>277</v>
      </c>
    </row>
    <row r="73" spans="1:230" s="441" customFormat="1" ht="13.5" customHeight="1">
      <c r="A73" s="493" t="s">
        <v>113</v>
      </c>
      <c r="B73" s="493" t="s">
        <v>635</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v>
      </c>
      <c r="V73" s="438">
        <v>0</v>
      </c>
      <c r="W73" s="438">
        <v>0</v>
      </c>
      <c r="X73" s="438">
        <v>0</v>
      </c>
      <c r="Y73" s="438">
        <v>0</v>
      </c>
      <c r="Z73" s="438">
        <v>0</v>
      </c>
      <c r="AA73" s="438">
        <v>0</v>
      </c>
      <c r="AB73" s="438">
        <v>0</v>
      </c>
      <c r="AC73" s="438">
        <v>0</v>
      </c>
      <c r="AD73" s="438">
        <v>13.146000000000001</v>
      </c>
      <c r="AE73" s="438">
        <v>78.195999999999998</v>
      </c>
      <c r="AF73" s="438">
        <v>120.59699999999999</v>
      </c>
      <c r="AG73" s="438">
        <v>102.8</v>
      </c>
      <c r="AH73" s="438">
        <v>104.11</v>
      </c>
      <c r="AI73" s="438">
        <v>107.09</v>
      </c>
      <c r="AJ73" s="438">
        <v>0</v>
      </c>
      <c r="AK73" s="438">
        <v>0</v>
      </c>
      <c r="AL73" s="438">
        <v>80.099999999999994</v>
      </c>
      <c r="AM73" s="438">
        <v>100.1</v>
      </c>
      <c r="AN73" s="438">
        <v>150</v>
      </c>
      <c r="AO73" s="438">
        <v>150</v>
      </c>
      <c r="AP73" s="488">
        <v>421.267</v>
      </c>
      <c r="AQ73" s="503">
        <v>160.822</v>
      </c>
      <c r="AR73" s="503">
        <v>181.905</v>
      </c>
      <c r="AS73" s="442">
        <v>239.673</v>
      </c>
      <c r="AT73" s="442">
        <v>253.56</v>
      </c>
      <c r="AU73" s="499">
        <v>395.642</v>
      </c>
      <c r="AV73" s="509" t="s">
        <v>18</v>
      </c>
      <c r="AW73" s="509" t="s">
        <v>3969</v>
      </c>
      <c r="AX73" s="439">
        <v>15</v>
      </c>
      <c r="AY73" s="213">
        <v>118.00886666666666</v>
      </c>
      <c r="AZ73" s="441" t="s">
        <v>125</v>
      </c>
      <c r="BA73" s="441" t="s">
        <v>407</v>
      </c>
      <c r="BB73" s="441" t="s">
        <v>297</v>
      </c>
      <c r="BC73" s="440" t="s">
        <v>810</v>
      </c>
      <c r="BE73" s="441" t="s">
        <v>287</v>
      </c>
      <c r="BF73" s="513" t="s">
        <v>634</v>
      </c>
      <c r="BG73" s="514" t="s">
        <v>633</v>
      </c>
      <c r="BH73" s="514" t="s">
        <v>277</v>
      </c>
      <c r="BI73" s="514" t="s">
        <v>374</v>
      </c>
      <c r="BJ73" s="159">
        <v>1</v>
      </c>
      <c r="BK73" s="440" t="s">
        <v>277</v>
      </c>
    </row>
    <row r="74" spans="1:230" s="441" customFormat="1" ht="13.5" customHeight="1">
      <c r="A74" s="493" t="s">
        <v>113</v>
      </c>
      <c r="B74" s="493" t="s">
        <v>674</v>
      </c>
      <c r="C74" s="438">
        <v>0</v>
      </c>
      <c r="D74" s="438">
        <v>0</v>
      </c>
      <c r="E74" s="438">
        <v>0</v>
      </c>
      <c r="F74" s="438">
        <v>0</v>
      </c>
      <c r="G74" s="438">
        <v>0</v>
      </c>
      <c r="H74" s="438">
        <v>0</v>
      </c>
      <c r="I74" s="438">
        <v>0</v>
      </c>
      <c r="J74" s="438">
        <v>0</v>
      </c>
      <c r="K74" s="438">
        <v>0</v>
      </c>
      <c r="L74" s="438">
        <v>0</v>
      </c>
      <c r="M74" s="438">
        <v>0</v>
      </c>
      <c r="N74" s="438">
        <v>0</v>
      </c>
      <c r="O74" s="438">
        <v>0</v>
      </c>
      <c r="P74" s="438">
        <v>0</v>
      </c>
      <c r="Q74" s="438">
        <v>0</v>
      </c>
      <c r="R74" s="438">
        <v>0</v>
      </c>
      <c r="S74" s="438">
        <v>0</v>
      </c>
      <c r="T74" s="438">
        <v>0</v>
      </c>
      <c r="U74" s="438">
        <v>0</v>
      </c>
      <c r="V74" s="438">
        <v>0</v>
      </c>
      <c r="W74" s="438">
        <v>0</v>
      </c>
      <c r="X74" s="438">
        <v>0</v>
      </c>
      <c r="Y74" s="438">
        <v>0</v>
      </c>
      <c r="Z74" s="438">
        <v>0</v>
      </c>
      <c r="AA74" s="438">
        <v>0</v>
      </c>
      <c r="AB74" s="438">
        <v>0</v>
      </c>
      <c r="AC74" s="438">
        <v>0</v>
      </c>
      <c r="AD74" s="438">
        <v>0</v>
      </c>
      <c r="AE74" s="438">
        <v>0</v>
      </c>
      <c r="AF74" s="438">
        <v>0</v>
      </c>
      <c r="AG74" s="438">
        <v>0</v>
      </c>
      <c r="AH74" s="438">
        <v>0</v>
      </c>
      <c r="AI74" s="438">
        <v>0</v>
      </c>
      <c r="AJ74" s="438">
        <v>0</v>
      </c>
      <c r="AK74" s="438">
        <v>0</v>
      </c>
      <c r="AL74" s="438">
        <v>0</v>
      </c>
      <c r="AM74" s="438">
        <v>0</v>
      </c>
      <c r="AN74" s="438">
        <v>0</v>
      </c>
      <c r="AO74" s="438">
        <v>0.46300000000000002</v>
      </c>
      <c r="AP74" s="438">
        <v>0.47</v>
      </c>
      <c r="AQ74" s="504">
        <v>0.47899999999999998</v>
      </c>
      <c r="AR74" s="503">
        <v>0.48799999999999999</v>
      </c>
      <c r="AS74" s="442">
        <v>0</v>
      </c>
      <c r="AT74" s="442">
        <v>0</v>
      </c>
      <c r="AU74" s="499">
        <v>0</v>
      </c>
      <c r="AV74" s="509" t="s">
        <v>63</v>
      </c>
      <c r="AW74" s="509" t="s">
        <v>3969</v>
      </c>
      <c r="AX74" s="439">
        <v>4</v>
      </c>
      <c r="AY74" s="213">
        <v>0.47499999999999998</v>
      </c>
      <c r="AZ74" s="228" t="s">
        <v>122</v>
      </c>
      <c r="BA74" s="441" t="s">
        <v>57</v>
      </c>
      <c r="BB74" s="441" t="s">
        <v>281</v>
      </c>
      <c r="BC74" s="441" t="s">
        <v>7177</v>
      </c>
      <c r="BD74" s="112" t="s">
        <v>6890</v>
      </c>
      <c r="BE74" s="441" t="s">
        <v>280</v>
      </c>
      <c r="BF74" s="513" t="s">
        <v>673</v>
      </c>
      <c r="BG74" s="514" t="s">
        <v>672</v>
      </c>
      <c r="BH74" s="276" t="s">
        <v>7132</v>
      </c>
      <c r="BI74" s="276" t="s">
        <v>7133</v>
      </c>
      <c r="BJ74" s="159">
        <v>0</v>
      </c>
      <c r="BK74" s="440" t="s">
        <v>277</v>
      </c>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row>
    <row r="75" spans="1:230" s="441" customFormat="1" ht="13.5" customHeight="1">
      <c r="A75" s="493" t="s">
        <v>113</v>
      </c>
      <c r="B75" s="493" t="s">
        <v>4214</v>
      </c>
      <c r="C75" s="438">
        <v>12.7</v>
      </c>
      <c r="D75" s="438">
        <v>13.9</v>
      </c>
      <c r="E75" s="438">
        <v>18.399999999999999</v>
      </c>
      <c r="F75" s="438">
        <v>20.7</v>
      </c>
      <c r="G75" s="438">
        <v>22.7</v>
      </c>
      <c r="H75" s="438">
        <v>25.5</v>
      </c>
      <c r="I75" s="438">
        <v>30.8</v>
      </c>
      <c r="J75" s="438">
        <v>34.6</v>
      </c>
      <c r="K75" s="438">
        <v>39.799999999999997</v>
      </c>
      <c r="L75" s="438">
        <v>42.7</v>
      </c>
      <c r="M75" s="438">
        <v>50.7</v>
      </c>
      <c r="N75" s="438">
        <v>35.6</v>
      </c>
      <c r="O75" s="438">
        <v>1.2</v>
      </c>
      <c r="P75" s="438">
        <v>0</v>
      </c>
      <c r="Q75" s="438">
        <v>0</v>
      </c>
      <c r="R75" s="438">
        <v>0</v>
      </c>
      <c r="S75" s="438">
        <v>0</v>
      </c>
      <c r="T75" s="438">
        <v>0</v>
      </c>
      <c r="U75" s="438">
        <v>0</v>
      </c>
      <c r="V75" s="438">
        <v>0</v>
      </c>
      <c r="W75" s="438">
        <v>0</v>
      </c>
      <c r="X75" s="438">
        <v>0</v>
      </c>
      <c r="Y75" s="438">
        <v>0</v>
      </c>
      <c r="Z75" s="438">
        <v>0</v>
      </c>
      <c r="AA75" s="438">
        <v>0</v>
      </c>
      <c r="AB75" s="438">
        <v>0</v>
      </c>
      <c r="AC75" s="438">
        <v>0</v>
      </c>
      <c r="AD75" s="438">
        <v>0</v>
      </c>
      <c r="AE75" s="438">
        <v>0</v>
      </c>
      <c r="AF75" s="438">
        <v>0</v>
      </c>
      <c r="AG75" s="438">
        <v>0</v>
      </c>
      <c r="AH75" s="438">
        <v>0</v>
      </c>
      <c r="AI75" s="438">
        <v>0</v>
      </c>
      <c r="AJ75" s="438">
        <v>0</v>
      </c>
      <c r="AK75" s="438">
        <v>0</v>
      </c>
      <c r="AL75" s="438">
        <v>0</v>
      </c>
      <c r="AM75" s="438">
        <v>0</v>
      </c>
      <c r="AN75" s="438">
        <v>0</v>
      </c>
      <c r="AO75" s="438">
        <v>0</v>
      </c>
      <c r="AP75" s="438">
        <v>0</v>
      </c>
      <c r="AQ75" s="504">
        <v>0</v>
      </c>
      <c r="AR75" s="504">
        <v>0</v>
      </c>
      <c r="AS75" s="442">
        <v>0</v>
      </c>
      <c r="AT75" s="442">
        <v>0</v>
      </c>
      <c r="AU75" s="499">
        <v>0</v>
      </c>
      <c r="AV75" s="509" t="s">
        <v>64</v>
      </c>
      <c r="AW75" s="509" t="s">
        <v>3</v>
      </c>
      <c r="AX75" s="439">
        <v>13</v>
      </c>
      <c r="AY75" s="213">
        <v>26.869230769230771</v>
      </c>
      <c r="AZ75" s="441" t="s">
        <v>121</v>
      </c>
      <c r="BA75" s="441" t="s">
        <v>55</v>
      </c>
      <c r="BB75" s="441" t="s">
        <v>861</v>
      </c>
      <c r="BC75" s="441" t="s">
        <v>7177</v>
      </c>
      <c r="BE75" s="441" t="s">
        <v>287</v>
      </c>
      <c r="BF75" s="513" t="s">
        <v>277</v>
      </c>
      <c r="BG75" s="514" t="s">
        <v>277</v>
      </c>
      <c r="BH75" s="514" t="s">
        <v>867</v>
      </c>
      <c r="BI75" s="514" t="s">
        <v>277</v>
      </c>
      <c r="BJ75" s="159">
        <v>0.1</v>
      </c>
      <c r="BK75" s="440"/>
    </row>
    <row r="76" spans="1:230" s="441" customFormat="1" ht="13.5" customHeight="1">
      <c r="A76" s="493" t="s">
        <v>113</v>
      </c>
      <c r="B76" s="493" t="s">
        <v>653</v>
      </c>
      <c r="C76" s="438">
        <v>0</v>
      </c>
      <c r="D76" s="438">
        <v>0</v>
      </c>
      <c r="E76" s="438">
        <v>0</v>
      </c>
      <c r="F76" s="438">
        <v>0</v>
      </c>
      <c r="G76" s="438">
        <v>0</v>
      </c>
      <c r="H76" s="438">
        <v>0</v>
      </c>
      <c r="I76" s="438">
        <v>0</v>
      </c>
      <c r="J76" s="438">
        <v>0</v>
      </c>
      <c r="K76" s="438">
        <v>0</v>
      </c>
      <c r="L76" s="438">
        <v>0</v>
      </c>
      <c r="M76" s="438">
        <v>0</v>
      </c>
      <c r="N76" s="438">
        <v>0</v>
      </c>
      <c r="O76" s="438">
        <v>0</v>
      </c>
      <c r="P76" s="438">
        <v>0</v>
      </c>
      <c r="Q76" s="438">
        <v>0</v>
      </c>
      <c r="R76" s="438">
        <v>0</v>
      </c>
      <c r="S76" s="438">
        <v>0</v>
      </c>
      <c r="T76" s="438">
        <v>0</v>
      </c>
      <c r="U76" s="438">
        <v>0</v>
      </c>
      <c r="V76" s="438">
        <v>0</v>
      </c>
      <c r="W76" s="438">
        <v>0</v>
      </c>
      <c r="X76" s="438">
        <v>0</v>
      </c>
      <c r="Y76" s="438">
        <v>0</v>
      </c>
      <c r="Z76" s="438">
        <v>0</v>
      </c>
      <c r="AA76" s="438">
        <v>0</v>
      </c>
      <c r="AB76" s="438">
        <v>0</v>
      </c>
      <c r="AC76" s="438">
        <v>0</v>
      </c>
      <c r="AD76" s="438">
        <v>0</v>
      </c>
      <c r="AE76" s="438">
        <v>0</v>
      </c>
      <c r="AF76" s="438">
        <v>0</v>
      </c>
      <c r="AG76" s="438">
        <v>0</v>
      </c>
      <c r="AH76" s="438">
        <v>0</v>
      </c>
      <c r="AI76" s="438">
        <v>0</v>
      </c>
      <c r="AJ76" s="438">
        <v>0</v>
      </c>
      <c r="AK76" s="438">
        <v>1.1579999999999999</v>
      </c>
      <c r="AL76" s="438">
        <v>2.3159999999999998</v>
      </c>
      <c r="AM76" s="438">
        <v>0</v>
      </c>
      <c r="AN76" s="438">
        <v>0</v>
      </c>
      <c r="AO76" s="438">
        <v>0</v>
      </c>
      <c r="AP76" s="438">
        <v>0</v>
      </c>
      <c r="AQ76" s="504">
        <v>0</v>
      </c>
      <c r="AR76" s="504">
        <v>0</v>
      </c>
      <c r="AS76" s="442">
        <v>0</v>
      </c>
      <c r="AT76" s="442">
        <v>0</v>
      </c>
      <c r="AU76" s="499">
        <v>0</v>
      </c>
      <c r="AV76" s="509" t="s">
        <v>25</v>
      </c>
      <c r="AW76" s="509" t="s">
        <v>26</v>
      </c>
      <c r="AX76" s="439">
        <v>2</v>
      </c>
      <c r="AY76" s="213">
        <v>1.7369999999999999</v>
      </c>
      <c r="AZ76" s="441" t="s">
        <v>125</v>
      </c>
      <c r="BA76" s="441" t="s">
        <v>57</v>
      </c>
      <c r="BB76" s="441" t="s">
        <v>281</v>
      </c>
      <c r="BC76" s="441" t="s">
        <v>7177</v>
      </c>
      <c r="BE76" s="441" t="s">
        <v>280</v>
      </c>
      <c r="BF76" s="513" t="s">
        <v>277</v>
      </c>
      <c r="BG76" s="514" t="s">
        <v>277</v>
      </c>
      <c r="BH76" s="514" t="s">
        <v>640</v>
      </c>
      <c r="BI76" s="514" t="s">
        <v>639</v>
      </c>
      <c r="BJ76" s="159">
        <v>0</v>
      </c>
      <c r="BK76" s="440" t="s">
        <v>277</v>
      </c>
    </row>
    <row r="77" spans="1:230" s="441" customFormat="1" ht="13.5" customHeight="1">
      <c r="A77" s="493" t="s">
        <v>113</v>
      </c>
      <c r="B77" s="493" t="s">
        <v>661</v>
      </c>
      <c r="C77" s="438">
        <v>0</v>
      </c>
      <c r="D77" s="438">
        <v>0</v>
      </c>
      <c r="E77" s="438">
        <v>0</v>
      </c>
      <c r="F77" s="438">
        <v>0</v>
      </c>
      <c r="G77" s="438">
        <v>0</v>
      </c>
      <c r="H77" s="438">
        <v>0</v>
      </c>
      <c r="I77" s="438">
        <v>0</v>
      </c>
      <c r="J77" s="438">
        <v>0</v>
      </c>
      <c r="K77" s="438">
        <v>0</v>
      </c>
      <c r="L77" s="438">
        <v>0</v>
      </c>
      <c r="M77" s="438">
        <v>0</v>
      </c>
      <c r="N77" s="438">
        <v>0</v>
      </c>
      <c r="O77" s="438">
        <v>0</v>
      </c>
      <c r="P77" s="438">
        <v>0</v>
      </c>
      <c r="Q77" s="438">
        <v>0</v>
      </c>
      <c r="R77" s="438">
        <v>0</v>
      </c>
      <c r="S77" s="438">
        <v>0</v>
      </c>
      <c r="T77" s="438">
        <v>0</v>
      </c>
      <c r="U77" s="438">
        <v>0</v>
      </c>
      <c r="V77" s="438">
        <v>0</v>
      </c>
      <c r="W77" s="438">
        <v>0</v>
      </c>
      <c r="X77" s="438">
        <v>0</v>
      </c>
      <c r="Y77" s="438">
        <v>0</v>
      </c>
      <c r="Z77" s="438">
        <v>0</v>
      </c>
      <c r="AA77" s="438">
        <v>0</v>
      </c>
      <c r="AB77" s="438">
        <v>0</v>
      </c>
      <c r="AC77" s="438">
        <v>0</v>
      </c>
      <c r="AD77" s="438">
        <v>0</v>
      </c>
      <c r="AE77" s="438">
        <v>0</v>
      </c>
      <c r="AF77" s="438">
        <v>0</v>
      </c>
      <c r="AG77" s="438">
        <v>0</v>
      </c>
      <c r="AH77" s="438">
        <v>0</v>
      </c>
      <c r="AI77" s="438">
        <v>0</v>
      </c>
      <c r="AJ77" s="438">
        <v>0</v>
      </c>
      <c r="AK77" s="438">
        <v>0.93200000000000005</v>
      </c>
      <c r="AL77" s="438">
        <v>1.863</v>
      </c>
      <c r="AM77" s="438">
        <v>0</v>
      </c>
      <c r="AN77" s="438">
        <v>0</v>
      </c>
      <c r="AO77" s="438">
        <v>0</v>
      </c>
      <c r="AP77" s="438">
        <v>0</v>
      </c>
      <c r="AQ77" s="504">
        <v>0</v>
      </c>
      <c r="AR77" s="504">
        <v>0</v>
      </c>
      <c r="AS77" s="442">
        <v>0</v>
      </c>
      <c r="AT77" s="442">
        <v>0</v>
      </c>
      <c r="AU77" s="499">
        <v>0</v>
      </c>
      <c r="AV77" s="509" t="s">
        <v>25</v>
      </c>
      <c r="AW77" s="509" t="s">
        <v>26</v>
      </c>
      <c r="AX77" s="439">
        <v>2</v>
      </c>
      <c r="AY77" s="213">
        <v>1.3975</v>
      </c>
      <c r="AZ77" s="441" t="s">
        <v>125</v>
      </c>
      <c r="BA77" s="441" t="s">
        <v>34</v>
      </c>
      <c r="BB77" s="441" t="s">
        <v>281</v>
      </c>
      <c r="BC77" s="441" t="s">
        <v>7177</v>
      </c>
      <c r="BE77" s="441" t="s">
        <v>280</v>
      </c>
      <c r="BF77" s="513" t="s">
        <v>277</v>
      </c>
      <c r="BG77" s="514" t="s">
        <v>277</v>
      </c>
      <c r="BH77" s="514" t="s">
        <v>640</v>
      </c>
      <c r="BI77" s="514" t="s">
        <v>639</v>
      </c>
      <c r="BJ77" s="159">
        <v>0</v>
      </c>
      <c r="BK77" s="440" t="s">
        <v>277</v>
      </c>
    </row>
    <row r="78" spans="1:230" s="441" customFormat="1" ht="13.5" customHeight="1">
      <c r="A78" s="493" t="s">
        <v>113</v>
      </c>
      <c r="B78" s="493" t="s">
        <v>632</v>
      </c>
      <c r="C78" s="438">
        <v>0</v>
      </c>
      <c r="D78" s="438">
        <v>0</v>
      </c>
      <c r="E78" s="438">
        <v>0</v>
      </c>
      <c r="F78" s="438">
        <v>0</v>
      </c>
      <c r="G78" s="438">
        <v>0</v>
      </c>
      <c r="H78" s="438">
        <v>0</v>
      </c>
      <c r="I78" s="438">
        <v>0</v>
      </c>
      <c r="J78" s="438">
        <v>0</v>
      </c>
      <c r="K78" s="438">
        <v>0</v>
      </c>
      <c r="L78" s="438">
        <v>0</v>
      </c>
      <c r="M78" s="438">
        <v>0</v>
      </c>
      <c r="N78" s="438">
        <v>0</v>
      </c>
      <c r="O78" s="438">
        <v>0</v>
      </c>
      <c r="P78" s="438">
        <v>0</v>
      </c>
      <c r="Q78" s="438">
        <v>0</v>
      </c>
      <c r="R78" s="438">
        <v>0</v>
      </c>
      <c r="S78" s="438">
        <v>0</v>
      </c>
      <c r="T78" s="438">
        <v>0</v>
      </c>
      <c r="U78" s="438">
        <v>0</v>
      </c>
      <c r="V78" s="438">
        <v>0</v>
      </c>
      <c r="W78" s="438">
        <v>0</v>
      </c>
      <c r="X78" s="438">
        <v>0</v>
      </c>
      <c r="Y78" s="438">
        <v>0</v>
      </c>
      <c r="Z78" s="438">
        <v>0</v>
      </c>
      <c r="AA78" s="438">
        <v>0</v>
      </c>
      <c r="AB78" s="438">
        <v>0</v>
      </c>
      <c r="AC78" s="438">
        <v>0</v>
      </c>
      <c r="AD78" s="438">
        <v>0</v>
      </c>
      <c r="AE78" s="438">
        <v>0</v>
      </c>
      <c r="AF78" s="438">
        <v>0</v>
      </c>
      <c r="AG78" s="438">
        <v>0</v>
      </c>
      <c r="AH78" s="438">
        <v>0</v>
      </c>
      <c r="AI78" s="438">
        <v>7.2910000000000004</v>
      </c>
      <c r="AJ78" s="438">
        <v>6.8289999999999997</v>
      </c>
      <c r="AK78" s="438">
        <v>5.2919999999999998</v>
      </c>
      <c r="AL78" s="438">
        <v>3.5880000000000001</v>
      </c>
      <c r="AM78" s="438">
        <v>0</v>
      </c>
      <c r="AN78" s="438">
        <v>0</v>
      </c>
      <c r="AO78" s="438">
        <v>0</v>
      </c>
      <c r="AP78" s="438">
        <v>0</v>
      </c>
      <c r="AQ78" s="504">
        <v>0</v>
      </c>
      <c r="AR78" s="504">
        <v>0</v>
      </c>
      <c r="AS78" s="442">
        <v>0</v>
      </c>
      <c r="AT78" s="442">
        <v>0</v>
      </c>
      <c r="AU78" s="499">
        <v>0</v>
      </c>
      <c r="AV78" s="509" t="s">
        <v>23</v>
      </c>
      <c r="AW78" s="509" t="s">
        <v>26</v>
      </c>
      <c r="AX78" s="439">
        <v>4</v>
      </c>
      <c r="AY78" s="418">
        <v>5.75</v>
      </c>
      <c r="AZ78" s="441" t="s">
        <v>125</v>
      </c>
      <c r="BA78" s="441" t="s">
        <v>31</v>
      </c>
      <c r="BB78" s="441" t="s">
        <v>297</v>
      </c>
      <c r="BC78" s="440" t="s">
        <v>810</v>
      </c>
      <c r="BE78" s="441" t="s">
        <v>280</v>
      </c>
      <c r="BF78" s="513" t="s">
        <v>277</v>
      </c>
      <c r="BG78" s="514" t="s">
        <v>277</v>
      </c>
      <c r="BH78" s="514" t="s">
        <v>613</v>
      </c>
      <c r="BI78" s="514" t="s">
        <v>277</v>
      </c>
      <c r="BJ78" s="159">
        <v>107.267</v>
      </c>
      <c r="BK78" s="440" t="s">
        <v>277</v>
      </c>
    </row>
    <row r="79" spans="1:230" s="441" customFormat="1" ht="13.5" customHeight="1">
      <c r="A79" s="493" t="s">
        <v>113</v>
      </c>
      <c r="B79" s="493" t="s">
        <v>714</v>
      </c>
      <c r="C79" s="438">
        <v>0</v>
      </c>
      <c r="D79" s="438">
        <v>0</v>
      </c>
      <c r="E79" s="438">
        <v>0</v>
      </c>
      <c r="F79" s="438">
        <v>0</v>
      </c>
      <c r="G79" s="438">
        <v>0</v>
      </c>
      <c r="H79" s="438">
        <v>0</v>
      </c>
      <c r="I79" s="438">
        <v>0</v>
      </c>
      <c r="J79" s="438">
        <v>0</v>
      </c>
      <c r="K79" s="438">
        <v>0</v>
      </c>
      <c r="L79" s="438">
        <v>0</v>
      </c>
      <c r="M79" s="438">
        <v>0</v>
      </c>
      <c r="N79" s="438">
        <v>0</v>
      </c>
      <c r="O79" s="438">
        <v>0</v>
      </c>
      <c r="P79" s="438">
        <v>0</v>
      </c>
      <c r="Q79" s="438">
        <v>0</v>
      </c>
      <c r="R79" s="438">
        <v>0</v>
      </c>
      <c r="S79" s="438">
        <v>0</v>
      </c>
      <c r="T79" s="438">
        <v>0</v>
      </c>
      <c r="U79" s="438">
        <v>0</v>
      </c>
      <c r="V79" s="438">
        <v>0</v>
      </c>
      <c r="W79" s="438">
        <v>0</v>
      </c>
      <c r="X79" s="438">
        <v>0</v>
      </c>
      <c r="Y79" s="438">
        <v>0</v>
      </c>
      <c r="Z79" s="438">
        <v>0</v>
      </c>
      <c r="AA79" s="438">
        <v>0</v>
      </c>
      <c r="AB79" s="438">
        <v>0</v>
      </c>
      <c r="AC79" s="438">
        <v>0</v>
      </c>
      <c r="AD79" s="438">
        <v>0</v>
      </c>
      <c r="AE79" s="438">
        <v>0</v>
      </c>
      <c r="AF79" s="438">
        <v>0</v>
      </c>
      <c r="AG79" s="438">
        <v>0</v>
      </c>
      <c r="AH79" s="438">
        <v>0</v>
      </c>
      <c r="AI79" s="438">
        <v>0</v>
      </c>
      <c r="AJ79" s="438">
        <v>0</v>
      </c>
      <c r="AK79" s="438">
        <v>0</v>
      </c>
      <c r="AL79" s="438">
        <v>0</v>
      </c>
      <c r="AM79" s="438">
        <v>0</v>
      </c>
      <c r="AN79" s="438">
        <v>0.64</v>
      </c>
      <c r="AO79" s="438">
        <v>0</v>
      </c>
      <c r="AP79" s="438">
        <v>0</v>
      </c>
      <c r="AQ79" s="504">
        <v>0</v>
      </c>
      <c r="AR79" s="504">
        <v>0</v>
      </c>
      <c r="AS79" s="442">
        <v>0</v>
      </c>
      <c r="AT79" s="442">
        <v>0</v>
      </c>
      <c r="AU79" s="499">
        <v>0</v>
      </c>
      <c r="AV79" s="509" t="s">
        <v>62</v>
      </c>
      <c r="AW79" s="509" t="s">
        <v>62</v>
      </c>
      <c r="AX79" s="439">
        <v>1</v>
      </c>
      <c r="AY79" s="213">
        <v>0.64</v>
      </c>
      <c r="AZ79" s="441" t="s">
        <v>125</v>
      </c>
      <c r="BA79" s="441" t="s">
        <v>53</v>
      </c>
      <c r="BB79" s="441" t="s">
        <v>292</v>
      </c>
      <c r="BC79" s="440" t="s">
        <v>7176</v>
      </c>
      <c r="BE79" s="441" t="s">
        <v>287</v>
      </c>
      <c r="BF79" s="513" t="s">
        <v>277</v>
      </c>
      <c r="BG79" s="514" t="s">
        <v>277</v>
      </c>
      <c r="BH79" s="514" t="s">
        <v>277</v>
      </c>
      <c r="BI79" s="514" t="s">
        <v>277</v>
      </c>
      <c r="BJ79" s="215">
        <v>0.05</v>
      </c>
      <c r="BK79" s="440"/>
    </row>
    <row r="80" spans="1:230" s="441" customFormat="1" ht="13.5" customHeight="1">
      <c r="A80" s="493" t="s">
        <v>113</v>
      </c>
      <c r="B80" s="493" t="s">
        <v>622</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438">
        <v>0</v>
      </c>
      <c r="X80" s="438">
        <v>0</v>
      </c>
      <c r="Y80" s="438">
        <v>0</v>
      </c>
      <c r="Z80" s="438">
        <v>0</v>
      </c>
      <c r="AA80" s="438">
        <v>0</v>
      </c>
      <c r="AB80" s="438">
        <v>0</v>
      </c>
      <c r="AC80" s="438">
        <v>0</v>
      </c>
      <c r="AD80" s="438">
        <v>0</v>
      </c>
      <c r="AE80" s="438">
        <v>0</v>
      </c>
      <c r="AF80" s="438">
        <v>0</v>
      </c>
      <c r="AG80" s="438">
        <v>0</v>
      </c>
      <c r="AH80" s="438">
        <v>0</v>
      </c>
      <c r="AI80" s="438">
        <v>3.5</v>
      </c>
      <c r="AJ80" s="438">
        <v>15</v>
      </c>
      <c r="AK80" s="438">
        <v>18.5</v>
      </c>
      <c r="AL80" s="438">
        <v>0</v>
      </c>
      <c r="AM80" s="438">
        <v>0</v>
      </c>
      <c r="AN80" s="438">
        <v>0</v>
      </c>
      <c r="AO80" s="438">
        <v>0</v>
      </c>
      <c r="AP80" s="438">
        <v>0</v>
      </c>
      <c r="AQ80" s="504">
        <v>0</v>
      </c>
      <c r="AR80" s="504">
        <v>0</v>
      </c>
      <c r="AS80" s="442">
        <v>0</v>
      </c>
      <c r="AT80" s="442">
        <v>0</v>
      </c>
      <c r="AU80" s="499">
        <v>0</v>
      </c>
      <c r="AV80" s="509" t="s">
        <v>23</v>
      </c>
      <c r="AW80" s="509" t="s">
        <v>25</v>
      </c>
      <c r="AX80" s="439">
        <v>3</v>
      </c>
      <c r="AY80" s="213">
        <v>12.333333333333334</v>
      </c>
      <c r="AZ80" s="441" t="s">
        <v>125</v>
      </c>
      <c r="BA80" s="441" t="s">
        <v>43</v>
      </c>
      <c r="BB80" s="441" t="s">
        <v>297</v>
      </c>
      <c r="BC80" s="440" t="s">
        <v>810</v>
      </c>
      <c r="BE80" s="441" t="s">
        <v>280</v>
      </c>
      <c r="BF80" s="513" t="s">
        <v>277</v>
      </c>
      <c r="BG80" s="514" t="s">
        <v>277</v>
      </c>
      <c r="BH80" s="514" t="s">
        <v>613</v>
      </c>
      <c r="BI80" s="514" t="s">
        <v>277</v>
      </c>
      <c r="BJ80" s="159">
        <v>0</v>
      </c>
      <c r="BK80" s="440" t="s">
        <v>277</v>
      </c>
    </row>
    <row r="81" spans="1:63" s="441" customFormat="1" ht="13.5" customHeight="1">
      <c r="A81" s="493" t="s">
        <v>113</v>
      </c>
      <c r="B81" s="493" t="s">
        <v>656</v>
      </c>
      <c r="C81" s="438">
        <v>0</v>
      </c>
      <c r="D81" s="438">
        <v>0</v>
      </c>
      <c r="E81" s="438">
        <v>0</v>
      </c>
      <c r="F81" s="438">
        <v>0</v>
      </c>
      <c r="G81" s="438">
        <v>0</v>
      </c>
      <c r="H81" s="438">
        <v>0</v>
      </c>
      <c r="I81" s="438">
        <v>0</v>
      </c>
      <c r="J81" s="438">
        <v>0</v>
      </c>
      <c r="K81" s="438">
        <v>0</v>
      </c>
      <c r="L81" s="438">
        <v>0</v>
      </c>
      <c r="M81" s="438">
        <v>0</v>
      </c>
      <c r="N81" s="438">
        <v>0</v>
      </c>
      <c r="O81" s="438">
        <v>0</v>
      </c>
      <c r="P81" s="438">
        <v>0</v>
      </c>
      <c r="Q81" s="438">
        <v>0</v>
      </c>
      <c r="R81" s="438">
        <v>0</v>
      </c>
      <c r="S81" s="438">
        <v>0</v>
      </c>
      <c r="T81" s="438">
        <v>0</v>
      </c>
      <c r="U81" s="438">
        <v>0</v>
      </c>
      <c r="V81" s="438">
        <v>0</v>
      </c>
      <c r="W81" s="438">
        <v>0</v>
      </c>
      <c r="X81" s="438">
        <v>0</v>
      </c>
      <c r="Y81" s="438">
        <v>0</v>
      </c>
      <c r="Z81" s="438">
        <v>0</v>
      </c>
      <c r="AA81" s="438">
        <v>0</v>
      </c>
      <c r="AB81" s="438">
        <v>0</v>
      </c>
      <c r="AC81" s="438">
        <v>0</v>
      </c>
      <c r="AD81" s="438">
        <v>0</v>
      </c>
      <c r="AE81" s="438">
        <v>0</v>
      </c>
      <c r="AF81" s="438">
        <v>0</v>
      </c>
      <c r="AG81" s="438">
        <v>0</v>
      </c>
      <c r="AH81" s="438">
        <v>27.8</v>
      </c>
      <c r="AI81" s="438">
        <v>16</v>
      </c>
      <c r="AJ81" s="438">
        <v>0</v>
      </c>
      <c r="AK81" s="438">
        <v>0</v>
      </c>
      <c r="AL81" s="438">
        <v>0</v>
      </c>
      <c r="AM81" s="438">
        <v>0</v>
      </c>
      <c r="AN81" s="438">
        <v>0</v>
      </c>
      <c r="AO81" s="438">
        <v>0</v>
      </c>
      <c r="AP81" s="438">
        <v>0</v>
      </c>
      <c r="AQ81" s="504">
        <v>0</v>
      </c>
      <c r="AR81" s="504">
        <v>0</v>
      </c>
      <c r="AS81" s="442">
        <v>0</v>
      </c>
      <c r="AT81" s="442">
        <v>0</v>
      </c>
      <c r="AU81" s="499">
        <v>0</v>
      </c>
      <c r="AV81" s="509" t="s">
        <v>22</v>
      </c>
      <c r="AW81" s="509" t="s">
        <v>23</v>
      </c>
      <c r="AX81" s="439">
        <v>2</v>
      </c>
      <c r="AY81" s="213">
        <v>21.9</v>
      </c>
      <c r="AZ81" s="441" t="s">
        <v>125</v>
      </c>
      <c r="BA81" s="441" t="s">
        <v>43</v>
      </c>
      <c r="BB81" s="441" t="s">
        <v>281</v>
      </c>
      <c r="BC81" s="441" t="s">
        <v>7177</v>
      </c>
      <c r="BE81" s="441" t="s">
        <v>280</v>
      </c>
      <c r="BF81" s="513" t="s">
        <v>277</v>
      </c>
      <c r="BG81" s="514" t="s">
        <v>277</v>
      </c>
      <c r="BH81" s="514" t="s">
        <v>616</v>
      </c>
      <c r="BI81" s="514" t="s">
        <v>277</v>
      </c>
      <c r="BJ81" s="159">
        <v>25.2</v>
      </c>
      <c r="BK81" s="440" t="s">
        <v>277</v>
      </c>
    </row>
    <row r="82" spans="1:63" s="441" customFormat="1" ht="13.5" customHeight="1">
      <c r="A82" s="493" t="s">
        <v>113</v>
      </c>
      <c r="B82" s="493" t="s">
        <v>652</v>
      </c>
      <c r="C82" s="438">
        <v>0</v>
      </c>
      <c r="D82" s="438">
        <v>0</v>
      </c>
      <c r="E82" s="438">
        <v>0</v>
      </c>
      <c r="F82" s="438">
        <v>0</v>
      </c>
      <c r="G82" s="438">
        <v>0</v>
      </c>
      <c r="H82" s="438">
        <v>0</v>
      </c>
      <c r="I82" s="438">
        <v>0</v>
      </c>
      <c r="J82" s="438">
        <v>0</v>
      </c>
      <c r="K82" s="438">
        <v>0</v>
      </c>
      <c r="L82" s="438">
        <v>0</v>
      </c>
      <c r="M82" s="438">
        <v>0</v>
      </c>
      <c r="N82" s="438">
        <v>0</v>
      </c>
      <c r="O82" s="438">
        <v>0</v>
      </c>
      <c r="P82" s="438">
        <v>0</v>
      </c>
      <c r="Q82" s="438">
        <v>0</v>
      </c>
      <c r="R82" s="438">
        <v>0</v>
      </c>
      <c r="S82" s="438">
        <v>0</v>
      </c>
      <c r="T82" s="438">
        <v>0</v>
      </c>
      <c r="U82" s="438">
        <v>0</v>
      </c>
      <c r="V82" s="438">
        <v>0</v>
      </c>
      <c r="W82" s="438">
        <v>0</v>
      </c>
      <c r="X82" s="438">
        <v>0</v>
      </c>
      <c r="Y82" s="438">
        <v>0</v>
      </c>
      <c r="Z82" s="438">
        <v>0</v>
      </c>
      <c r="AA82" s="438">
        <v>0</v>
      </c>
      <c r="AB82" s="438">
        <v>0</v>
      </c>
      <c r="AC82" s="438">
        <v>0</v>
      </c>
      <c r="AD82" s="438">
        <v>0</v>
      </c>
      <c r="AE82" s="438">
        <v>0</v>
      </c>
      <c r="AF82" s="438">
        <v>0</v>
      </c>
      <c r="AG82" s="438">
        <v>0</v>
      </c>
      <c r="AH82" s="438">
        <v>0</v>
      </c>
      <c r="AI82" s="438">
        <v>0</v>
      </c>
      <c r="AJ82" s="438">
        <v>0</v>
      </c>
      <c r="AK82" s="438">
        <v>1.6919999999999999</v>
      </c>
      <c r="AL82" s="438">
        <v>3.3839999999999999</v>
      </c>
      <c r="AM82" s="438">
        <v>0</v>
      </c>
      <c r="AN82" s="438">
        <v>0</v>
      </c>
      <c r="AO82" s="438">
        <v>0</v>
      </c>
      <c r="AP82" s="438">
        <v>0</v>
      </c>
      <c r="AQ82" s="504">
        <v>0</v>
      </c>
      <c r="AR82" s="504">
        <v>0</v>
      </c>
      <c r="AS82" s="442">
        <v>0</v>
      </c>
      <c r="AT82" s="442">
        <v>0</v>
      </c>
      <c r="AU82" s="499">
        <v>0</v>
      </c>
      <c r="AV82" s="509" t="s">
        <v>25</v>
      </c>
      <c r="AW82" s="509" t="s">
        <v>26</v>
      </c>
      <c r="AX82" s="439">
        <v>2</v>
      </c>
      <c r="AY82" s="213">
        <v>2.5379999999999998</v>
      </c>
      <c r="AZ82" s="441" t="s">
        <v>125</v>
      </c>
      <c r="BA82" s="441" t="s">
        <v>57</v>
      </c>
      <c r="BB82" s="441" t="s">
        <v>281</v>
      </c>
      <c r="BC82" s="441" t="s">
        <v>7177</v>
      </c>
      <c r="BE82" s="441" t="s">
        <v>280</v>
      </c>
      <c r="BF82" s="513" t="s">
        <v>277</v>
      </c>
      <c r="BG82" s="514" t="s">
        <v>277</v>
      </c>
      <c r="BH82" s="514" t="s">
        <v>640</v>
      </c>
      <c r="BI82" s="514" t="s">
        <v>639</v>
      </c>
      <c r="BJ82" s="159">
        <v>1</v>
      </c>
      <c r="BK82" s="440" t="s">
        <v>277</v>
      </c>
    </row>
    <row r="83" spans="1:63" s="441" customFormat="1" ht="13.5" customHeight="1">
      <c r="A83" s="493" t="s">
        <v>113</v>
      </c>
      <c r="B83" s="493" t="s">
        <v>651</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v>0</v>
      </c>
      <c r="U83" s="438">
        <v>0</v>
      </c>
      <c r="V83" s="438">
        <v>0</v>
      </c>
      <c r="W83" s="438">
        <v>0</v>
      </c>
      <c r="X83" s="438">
        <v>0</v>
      </c>
      <c r="Y83" s="438">
        <v>0</v>
      </c>
      <c r="Z83" s="438">
        <v>0</v>
      </c>
      <c r="AA83" s="438">
        <v>0</v>
      </c>
      <c r="AB83" s="438">
        <v>0</v>
      </c>
      <c r="AC83" s="438">
        <v>0</v>
      </c>
      <c r="AD83" s="438">
        <v>0</v>
      </c>
      <c r="AE83" s="438">
        <v>0</v>
      </c>
      <c r="AF83" s="438">
        <v>0</v>
      </c>
      <c r="AG83" s="438">
        <v>0</v>
      </c>
      <c r="AH83" s="438">
        <v>0</v>
      </c>
      <c r="AI83" s="438">
        <v>0</v>
      </c>
      <c r="AJ83" s="438">
        <v>0</v>
      </c>
      <c r="AK83" s="438">
        <v>1</v>
      </c>
      <c r="AL83" s="438">
        <v>2</v>
      </c>
      <c r="AM83" s="438">
        <v>0</v>
      </c>
      <c r="AN83" s="438">
        <v>0</v>
      </c>
      <c r="AO83" s="438">
        <v>0</v>
      </c>
      <c r="AP83" s="438">
        <v>0</v>
      </c>
      <c r="AQ83" s="504">
        <v>0</v>
      </c>
      <c r="AR83" s="504">
        <v>0</v>
      </c>
      <c r="AS83" s="442">
        <v>0</v>
      </c>
      <c r="AT83" s="442">
        <v>0</v>
      </c>
      <c r="AU83" s="499">
        <v>0</v>
      </c>
      <c r="AV83" s="509" t="s">
        <v>25</v>
      </c>
      <c r="AW83" s="509" t="s">
        <v>26</v>
      </c>
      <c r="AX83" s="439">
        <v>2</v>
      </c>
      <c r="AY83" s="213">
        <v>1.5</v>
      </c>
      <c r="AZ83" s="441" t="s">
        <v>125</v>
      </c>
      <c r="BA83" s="441" t="s">
        <v>57</v>
      </c>
      <c r="BB83" s="441" t="s">
        <v>281</v>
      </c>
      <c r="BC83" s="441" t="s">
        <v>7177</v>
      </c>
      <c r="BE83" s="441" t="s">
        <v>280</v>
      </c>
      <c r="BF83" s="513" t="s">
        <v>277</v>
      </c>
      <c r="BG83" s="514" t="s">
        <v>277</v>
      </c>
      <c r="BH83" s="514" t="s">
        <v>640</v>
      </c>
      <c r="BI83" s="514" t="s">
        <v>639</v>
      </c>
      <c r="BJ83" s="159">
        <v>0</v>
      </c>
      <c r="BK83" s="440" t="s">
        <v>277</v>
      </c>
    </row>
    <row r="84" spans="1:63" s="441" customFormat="1" ht="13.5" customHeight="1">
      <c r="A84" s="493" t="s">
        <v>113</v>
      </c>
      <c r="B84" s="493" t="s">
        <v>650</v>
      </c>
      <c r="C84" s="438">
        <v>0</v>
      </c>
      <c r="D84" s="438">
        <v>0</v>
      </c>
      <c r="E84" s="438">
        <v>0</v>
      </c>
      <c r="F84" s="438">
        <v>0</v>
      </c>
      <c r="G84" s="438">
        <v>0</v>
      </c>
      <c r="H84" s="438">
        <v>0</v>
      </c>
      <c r="I84" s="438">
        <v>0</v>
      </c>
      <c r="J84" s="438">
        <v>0</v>
      </c>
      <c r="K84" s="438">
        <v>0</v>
      </c>
      <c r="L84" s="438">
        <v>0</v>
      </c>
      <c r="M84" s="438">
        <v>0</v>
      </c>
      <c r="N84" s="438">
        <v>0</v>
      </c>
      <c r="O84" s="438">
        <v>0</v>
      </c>
      <c r="P84" s="438">
        <v>0</v>
      </c>
      <c r="Q84" s="438">
        <v>0</v>
      </c>
      <c r="R84" s="438">
        <v>0</v>
      </c>
      <c r="S84" s="438">
        <v>0</v>
      </c>
      <c r="T84" s="438">
        <v>0</v>
      </c>
      <c r="U84" s="438">
        <v>0</v>
      </c>
      <c r="V84" s="438">
        <v>0</v>
      </c>
      <c r="W84" s="438">
        <v>0</v>
      </c>
      <c r="X84" s="438">
        <v>0</v>
      </c>
      <c r="Y84" s="438">
        <v>0</v>
      </c>
      <c r="Z84" s="438">
        <v>0</v>
      </c>
      <c r="AA84" s="438">
        <v>0</v>
      </c>
      <c r="AB84" s="438">
        <v>0</v>
      </c>
      <c r="AC84" s="438">
        <v>0</v>
      </c>
      <c r="AD84" s="438">
        <v>0</v>
      </c>
      <c r="AE84" s="438">
        <v>0</v>
      </c>
      <c r="AF84" s="438">
        <v>0</v>
      </c>
      <c r="AG84" s="438">
        <v>0</v>
      </c>
      <c r="AH84" s="438">
        <v>0</v>
      </c>
      <c r="AI84" s="438">
        <v>0</v>
      </c>
      <c r="AJ84" s="438">
        <v>0</v>
      </c>
      <c r="AK84" s="438">
        <v>2.4369999999999998</v>
      </c>
      <c r="AL84" s="438">
        <v>4.8730000000000002</v>
      </c>
      <c r="AM84" s="438">
        <v>0</v>
      </c>
      <c r="AN84" s="438">
        <v>0</v>
      </c>
      <c r="AO84" s="438">
        <v>0</v>
      </c>
      <c r="AP84" s="438">
        <v>0</v>
      </c>
      <c r="AQ84" s="504">
        <v>0</v>
      </c>
      <c r="AR84" s="504">
        <v>0</v>
      </c>
      <c r="AS84" s="442">
        <v>0</v>
      </c>
      <c r="AT84" s="442">
        <v>0</v>
      </c>
      <c r="AU84" s="499">
        <v>0</v>
      </c>
      <c r="AV84" s="509" t="s">
        <v>25</v>
      </c>
      <c r="AW84" s="509" t="s">
        <v>26</v>
      </c>
      <c r="AX84" s="439">
        <v>2</v>
      </c>
      <c r="AY84" s="213">
        <v>3.6550000000000002</v>
      </c>
      <c r="AZ84" s="441" t="s">
        <v>125</v>
      </c>
      <c r="BA84" s="441" t="s">
        <v>57</v>
      </c>
      <c r="BB84" s="441" t="s">
        <v>281</v>
      </c>
      <c r="BC84" s="441" t="s">
        <v>7177</v>
      </c>
      <c r="BE84" s="441" t="s">
        <v>280</v>
      </c>
      <c r="BF84" s="513" t="s">
        <v>277</v>
      </c>
      <c r="BG84" s="514" t="s">
        <v>277</v>
      </c>
      <c r="BH84" s="514" t="s">
        <v>640</v>
      </c>
      <c r="BI84" s="514" t="s">
        <v>639</v>
      </c>
      <c r="BJ84" s="159">
        <v>0</v>
      </c>
      <c r="BK84" s="440" t="s">
        <v>277</v>
      </c>
    </row>
    <row r="85" spans="1:63" s="441" customFormat="1" ht="13.5" customHeight="1">
      <c r="A85" s="493" t="s">
        <v>113</v>
      </c>
      <c r="B85" s="493" t="s">
        <v>683</v>
      </c>
      <c r="C85" s="438">
        <v>0</v>
      </c>
      <c r="D85" s="438">
        <v>0</v>
      </c>
      <c r="E85" s="438">
        <v>0</v>
      </c>
      <c r="F85" s="438">
        <v>0</v>
      </c>
      <c r="G85" s="438">
        <v>0</v>
      </c>
      <c r="H85" s="438">
        <v>0</v>
      </c>
      <c r="I85" s="438">
        <v>0</v>
      </c>
      <c r="J85" s="438">
        <v>0</v>
      </c>
      <c r="K85" s="438">
        <v>0</v>
      </c>
      <c r="L85" s="438">
        <v>0</v>
      </c>
      <c r="M85" s="438">
        <v>0</v>
      </c>
      <c r="N85" s="438">
        <v>0</v>
      </c>
      <c r="O85" s="438">
        <v>0</v>
      </c>
      <c r="P85" s="438">
        <v>0</v>
      </c>
      <c r="Q85" s="438">
        <v>0</v>
      </c>
      <c r="R85" s="438">
        <v>0</v>
      </c>
      <c r="S85" s="438">
        <v>0</v>
      </c>
      <c r="T85" s="438">
        <v>0</v>
      </c>
      <c r="U85" s="438">
        <v>0</v>
      </c>
      <c r="V85" s="438">
        <v>0</v>
      </c>
      <c r="W85" s="438">
        <v>0</v>
      </c>
      <c r="X85" s="438">
        <v>0</v>
      </c>
      <c r="Y85" s="438">
        <v>0</v>
      </c>
      <c r="Z85" s="438">
        <v>0</v>
      </c>
      <c r="AA85" s="438">
        <v>0</v>
      </c>
      <c r="AB85" s="438">
        <v>0</v>
      </c>
      <c r="AC85" s="438">
        <v>0</v>
      </c>
      <c r="AD85" s="438">
        <v>0</v>
      </c>
      <c r="AE85" s="438">
        <v>0</v>
      </c>
      <c r="AF85" s="438">
        <v>0</v>
      </c>
      <c r="AG85" s="438">
        <v>0</v>
      </c>
      <c r="AH85" s="438">
        <v>0</v>
      </c>
      <c r="AI85" s="438">
        <v>1.65</v>
      </c>
      <c r="AJ85" s="438">
        <v>2.375</v>
      </c>
      <c r="AK85" s="438">
        <v>0.125</v>
      </c>
      <c r="AL85" s="438">
        <v>0.75</v>
      </c>
      <c r="AM85" s="438">
        <v>0</v>
      </c>
      <c r="AN85" s="438">
        <v>0</v>
      </c>
      <c r="AO85" s="438">
        <v>0</v>
      </c>
      <c r="AP85" s="438">
        <v>0</v>
      </c>
      <c r="AQ85" s="504">
        <v>0</v>
      </c>
      <c r="AR85" s="504">
        <v>0</v>
      </c>
      <c r="AS85" s="442">
        <v>0</v>
      </c>
      <c r="AT85" s="442">
        <v>0</v>
      </c>
      <c r="AU85" s="499">
        <v>0</v>
      </c>
      <c r="AV85" s="509" t="s">
        <v>23</v>
      </c>
      <c r="AW85" s="509" t="s">
        <v>26</v>
      </c>
      <c r="AX85" s="439">
        <v>4</v>
      </c>
      <c r="AY85" s="213">
        <v>1.2250000000000001</v>
      </c>
      <c r="AZ85" s="441" t="s">
        <v>125</v>
      </c>
      <c r="BA85" s="441" t="s">
        <v>53</v>
      </c>
      <c r="BB85" s="441" t="s">
        <v>281</v>
      </c>
      <c r="BC85" s="441" t="s">
        <v>7177</v>
      </c>
      <c r="BE85" s="441" t="s">
        <v>287</v>
      </c>
      <c r="BF85" s="513" t="s">
        <v>277</v>
      </c>
      <c r="BG85" s="514" t="s">
        <v>675</v>
      </c>
      <c r="BH85" s="514" t="s">
        <v>675</v>
      </c>
      <c r="BI85" s="514" t="s">
        <v>277</v>
      </c>
      <c r="BJ85" s="159">
        <v>0</v>
      </c>
      <c r="BK85" s="440" t="s">
        <v>277</v>
      </c>
    </row>
    <row r="86" spans="1:63" s="441" customFormat="1" ht="13.5" customHeight="1">
      <c r="A86" s="493" t="s">
        <v>113</v>
      </c>
      <c r="B86" s="493" t="s">
        <v>671</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438">
        <v>0</v>
      </c>
      <c r="X86" s="438">
        <v>0</v>
      </c>
      <c r="Y86" s="438">
        <v>0</v>
      </c>
      <c r="Z86" s="438">
        <v>0</v>
      </c>
      <c r="AA86" s="438">
        <v>0</v>
      </c>
      <c r="AB86" s="438">
        <v>0</v>
      </c>
      <c r="AC86" s="438">
        <v>0</v>
      </c>
      <c r="AD86" s="438">
        <v>125</v>
      </c>
      <c r="AE86" s="438">
        <v>0</v>
      </c>
      <c r="AF86" s="438">
        <v>0</v>
      </c>
      <c r="AG86" s="438">
        <v>0</v>
      </c>
      <c r="AH86" s="438">
        <v>0</v>
      </c>
      <c r="AI86" s="438">
        <v>0</v>
      </c>
      <c r="AJ86" s="438">
        <v>0</v>
      </c>
      <c r="AK86" s="438">
        <v>0</v>
      </c>
      <c r="AL86" s="438">
        <v>0</v>
      </c>
      <c r="AM86" s="438">
        <v>0</v>
      </c>
      <c r="AN86" s="438">
        <v>0</v>
      </c>
      <c r="AO86" s="438">
        <v>0</v>
      </c>
      <c r="AP86" s="438">
        <v>0</v>
      </c>
      <c r="AQ86" s="504">
        <v>0</v>
      </c>
      <c r="AR86" s="504">
        <v>0</v>
      </c>
      <c r="AS86" s="442">
        <v>0</v>
      </c>
      <c r="AT86" s="442">
        <v>0</v>
      </c>
      <c r="AU86" s="499">
        <v>0</v>
      </c>
      <c r="AV86" s="509" t="s">
        <v>18</v>
      </c>
      <c r="AW86" s="509" t="s">
        <v>18</v>
      </c>
      <c r="AX86" s="439">
        <v>1</v>
      </c>
      <c r="AY86" s="213">
        <v>125</v>
      </c>
      <c r="AZ86" s="441" t="s">
        <v>125</v>
      </c>
      <c r="BA86" s="441" t="s">
        <v>57</v>
      </c>
      <c r="BB86" s="441" t="s">
        <v>281</v>
      </c>
      <c r="BC86" s="441" t="s">
        <v>7177</v>
      </c>
      <c r="BE86" s="441" t="s">
        <v>287</v>
      </c>
      <c r="BF86" s="513" t="s">
        <v>277</v>
      </c>
      <c r="BG86" s="514" t="s">
        <v>277</v>
      </c>
      <c r="BH86" s="514" t="s">
        <v>277</v>
      </c>
      <c r="BI86" s="514" t="s">
        <v>277</v>
      </c>
      <c r="BJ86" s="159">
        <v>0</v>
      </c>
      <c r="BK86" s="440" t="s">
        <v>277</v>
      </c>
    </row>
    <row r="87" spans="1:63" s="441" customFormat="1" ht="13.5" customHeight="1">
      <c r="A87" s="493" t="s">
        <v>113</v>
      </c>
      <c r="B87" s="493" t="s">
        <v>649</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0</v>
      </c>
      <c r="T87" s="438">
        <v>0</v>
      </c>
      <c r="U87" s="438">
        <v>0</v>
      </c>
      <c r="V87" s="438">
        <v>0</v>
      </c>
      <c r="W87" s="438">
        <v>0</v>
      </c>
      <c r="X87" s="438">
        <v>0</v>
      </c>
      <c r="Y87" s="438">
        <v>0</v>
      </c>
      <c r="Z87" s="438">
        <v>0</v>
      </c>
      <c r="AA87" s="438">
        <v>0</v>
      </c>
      <c r="AB87" s="438">
        <v>0</v>
      </c>
      <c r="AC87" s="438">
        <v>0</v>
      </c>
      <c r="AD87" s="438">
        <v>0</v>
      </c>
      <c r="AE87" s="438">
        <v>0</v>
      </c>
      <c r="AF87" s="438">
        <v>0</v>
      </c>
      <c r="AG87" s="438">
        <v>0</v>
      </c>
      <c r="AH87" s="438">
        <v>0</v>
      </c>
      <c r="AI87" s="438">
        <v>0</v>
      </c>
      <c r="AJ87" s="438">
        <v>0</v>
      </c>
      <c r="AK87" s="438">
        <v>1.5669999999999999</v>
      </c>
      <c r="AL87" s="438">
        <v>3.133</v>
      </c>
      <c r="AM87" s="438">
        <v>0</v>
      </c>
      <c r="AN87" s="438">
        <v>0</v>
      </c>
      <c r="AO87" s="438">
        <v>0</v>
      </c>
      <c r="AP87" s="438">
        <v>0</v>
      </c>
      <c r="AQ87" s="504">
        <v>0</v>
      </c>
      <c r="AR87" s="504">
        <v>0</v>
      </c>
      <c r="AS87" s="442">
        <v>0</v>
      </c>
      <c r="AT87" s="442">
        <v>0</v>
      </c>
      <c r="AU87" s="499">
        <v>0</v>
      </c>
      <c r="AV87" s="509" t="s">
        <v>25</v>
      </c>
      <c r="AW87" s="509" t="s">
        <v>26</v>
      </c>
      <c r="AX87" s="439">
        <v>2</v>
      </c>
      <c r="AY87" s="213">
        <v>2.35</v>
      </c>
      <c r="AZ87" s="441" t="s">
        <v>125</v>
      </c>
      <c r="BA87" s="441" t="s">
        <v>57</v>
      </c>
      <c r="BB87" s="441" t="s">
        <v>281</v>
      </c>
      <c r="BC87" s="441" t="s">
        <v>7177</v>
      </c>
      <c r="BE87" s="441" t="s">
        <v>280</v>
      </c>
      <c r="BF87" s="513" t="s">
        <v>277</v>
      </c>
      <c r="BG87" s="514" t="s">
        <v>277</v>
      </c>
      <c r="BH87" s="514" t="s">
        <v>640</v>
      </c>
      <c r="BI87" s="514" t="s">
        <v>639</v>
      </c>
      <c r="BJ87" s="159">
        <v>0</v>
      </c>
      <c r="BK87" s="440" t="s">
        <v>277</v>
      </c>
    </row>
    <row r="88" spans="1:63" s="441" customFormat="1" ht="13.5" customHeight="1">
      <c r="A88" s="493" t="s">
        <v>113</v>
      </c>
      <c r="B88" s="493" t="s">
        <v>648</v>
      </c>
      <c r="C88" s="438">
        <v>0</v>
      </c>
      <c r="D88" s="438">
        <v>0</v>
      </c>
      <c r="E88" s="438">
        <v>0</v>
      </c>
      <c r="F88" s="438">
        <v>0</v>
      </c>
      <c r="G88" s="438">
        <v>0</v>
      </c>
      <c r="H88" s="438">
        <v>0</v>
      </c>
      <c r="I88" s="438">
        <v>0</v>
      </c>
      <c r="J88" s="438">
        <v>0</v>
      </c>
      <c r="K88" s="438">
        <v>0</v>
      </c>
      <c r="L88" s="438">
        <v>0</v>
      </c>
      <c r="M88" s="438">
        <v>0</v>
      </c>
      <c r="N88" s="438">
        <v>0</v>
      </c>
      <c r="O88" s="438">
        <v>0</v>
      </c>
      <c r="P88" s="438">
        <v>0</v>
      </c>
      <c r="Q88" s="438">
        <v>0</v>
      </c>
      <c r="R88" s="438">
        <v>0</v>
      </c>
      <c r="S88" s="438">
        <v>0</v>
      </c>
      <c r="T88" s="438">
        <v>0</v>
      </c>
      <c r="U88" s="438">
        <v>0</v>
      </c>
      <c r="V88" s="438">
        <v>0</v>
      </c>
      <c r="W88" s="438">
        <v>0</v>
      </c>
      <c r="X88" s="438">
        <v>0</v>
      </c>
      <c r="Y88" s="438">
        <v>0</v>
      </c>
      <c r="Z88" s="438">
        <v>0</v>
      </c>
      <c r="AA88" s="438">
        <v>0</v>
      </c>
      <c r="AB88" s="438">
        <v>0</v>
      </c>
      <c r="AC88" s="438">
        <v>0</v>
      </c>
      <c r="AD88" s="438">
        <v>0</v>
      </c>
      <c r="AE88" s="438">
        <v>0</v>
      </c>
      <c r="AF88" s="438">
        <v>0</v>
      </c>
      <c r="AG88" s="438">
        <v>0</v>
      </c>
      <c r="AH88" s="438">
        <v>0</v>
      </c>
      <c r="AI88" s="438">
        <v>0</v>
      </c>
      <c r="AJ88" s="438">
        <v>0</v>
      </c>
      <c r="AK88" s="438">
        <v>1.093</v>
      </c>
      <c r="AL88" s="438">
        <v>2.1869999999999998</v>
      </c>
      <c r="AM88" s="438">
        <v>0</v>
      </c>
      <c r="AN88" s="438">
        <v>0</v>
      </c>
      <c r="AO88" s="438">
        <v>0</v>
      </c>
      <c r="AP88" s="438">
        <v>0</v>
      </c>
      <c r="AQ88" s="504">
        <v>0</v>
      </c>
      <c r="AR88" s="504">
        <v>0</v>
      </c>
      <c r="AS88" s="442">
        <v>0</v>
      </c>
      <c r="AT88" s="442">
        <v>0</v>
      </c>
      <c r="AU88" s="499">
        <v>0</v>
      </c>
      <c r="AV88" s="509" t="s">
        <v>25</v>
      </c>
      <c r="AW88" s="509" t="s">
        <v>26</v>
      </c>
      <c r="AX88" s="439">
        <v>2</v>
      </c>
      <c r="AY88" s="213">
        <v>1.64</v>
      </c>
      <c r="AZ88" s="441" t="s">
        <v>125</v>
      </c>
      <c r="BA88" s="441" t="s">
        <v>57</v>
      </c>
      <c r="BB88" s="441" t="s">
        <v>281</v>
      </c>
      <c r="BC88" s="441" t="s">
        <v>7177</v>
      </c>
      <c r="BE88" s="441" t="s">
        <v>280</v>
      </c>
      <c r="BF88" s="513" t="s">
        <v>277</v>
      </c>
      <c r="BG88" s="514" t="s">
        <v>277</v>
      </c>
      <c r="BH88" s="514" t="s">
        <v>640</v>
      </c>
      <c r="BI88" s="514" t="s">
        <v>639</v>
      </c>
      <c r="BJ88" s="159">
        <v>0</v>
      </c>
      <c r="BK88" s="440" t="s">
        <v>277</v>
      </c>
    </row>
    <row r="89" spans="1:63" s="441" customFormat="1" ht="13.5" customHeight="1">
      <c r="A89" s="493" t="s">
        <v>113</v>
      </c>
      <c r="B89" s="493" t="s">
        <v>711</v>
      </c>
      <c r="C89" s="438">
        <v>0</v>
      </c>
      <c r="D89" s="438">
        <v>0</v>
      </c>
      <c r="E89" s="438">
        <v>0</v>
      </c>
      <c r="F89" s="438">
        <v>0</v>
      </c>
      <c r="G89" s="438">
        <v>0</v>
      </c>
      <c r="H89" s="438">
        <v>0</v>
      </c>
      <c r="I89" s="438">
        <v>0</v>
      </c>
      <c r="J89" s="438">
        <v>0</v>
      </c>
      <c r="K89" s="438">
        <v>0</v>
      </c>
      <c r="L89" s="438">
        <v>0</v>
      </c>
      <c r="M89" s="438">
        <v>0</v>
      </c>
      <c r="N89" s="438">
        <v>0</v>
      </c>
      <c r="O89" s="438">
        <v>0</v>
      </c>
      <c r="P89" s="438">
        <v>0</v>
      </c>
      <c r="Q89" s="438">
        <v>0</v>
      </c>
      <c r="R89" s="438">
        <v>0</v>
      </c>
      <c r="S89" s="438">
        <v>0</v>
      </c>
      <c r="T89" s="438">
        <v>0</v>
      </c>
      <c r="U89" s="438">
        <v>0</v>
      </c>
      <c r="V89" s="438">
        <v>0</v>
      </c>
      <c r="W89" s="438">
        <v>0</v>
      </c>
      <c r="X89" s="438">
        <v>0</v>
      </c>
      <c r="Y89" s="438">
        <v>83.1</v>
      </c>
      <c r="Z89" s="438">
        <v>83.2</v>
      </c>
      <c r="AA89" s="438">
        <v>87.1</v>
      </c>
      <c r="AB89" s="438">
        <v>89.5</v>
      </c>
      <c r="AC89" s="438">
        <v>91.2</v>
      </c>
      <c r="AD89" s="438">
        <v>93.1</v>
      </c>
      <c r="AE89" s="438">
        <v>94.1</v>
      </c>
      <c r="AF89" s="438">
        <v>96.6</v>
      </c>
      <c r="AG89" s="438">
        <v>101.404</v>
      </c>
      <c r="AH89" s="438">
        <v>151.09</v>
      </c>
      <c r="AI89" s="438">
        <v>182.97399999999999</v>
      </c>
      <c r="AJ89" s="438">
        <v>218.86699999999999</v>
      </c>
      <c r="AK89" s="438">
        <v>248.36799999999999</v>
      </c>
      <c r="AL89" s="438">
        <v>266.28699999999998</v>
      </c>
      <c r="AM89" s="438">
        <v>276.137</v>
      </c>
      <c r="AN89" s="438">
        <v>282.10599999999999</v>
      </c>
      <c r="AO89" s="438">
        <v>142.209</v>
      </c>
      <c r="AP89" s="438">
        <v>0</v>
      </c>
      <c r="AQ89" s="504">
        <v>0</v>
      </c>
      <c r="AR89" s="504">
        <v>0</v>
      </c>
      <c r="AS89" s="442">
        <v>0</v>
      </c>
      <c r="AT89" s="442">
        <v>0</v>
      </c>
      <c r="AU89" s="499">
        <v>0</v>
      </c>
      <c r="AV89" s="509" t="s">
        <v>13</v>
      </c>
      <c r="AW89" s="509" t="s">
        <v>63</v>
      </c>
      <c r="AX89" s="439">
        <v>17</v>
      </c>
      <c r="AY89" s="213">
        <v>152.19658823529409</v>
      </c>
      <c r="AZ89" s="441" t="s">
        <v>124</v>
      </c>
      <c r="BA89" s="441" t="s">
        <v>55</v>
      </c>
      <c r="BB89" s="441" t="s">
        <v>686</v>
      </c>
      <c r="BC89" s="441" t="s">
        <v>7177</v>
      </c>
      <c r="BE89" s="441" t="s">
        <v>280</v>
      </c>
      <c r="BF89" s="513" t="s">
        <v>710</v>
      </c>
      <c r="BG89" s="514" t="s">
        <v>691</v>
      </c>
      <c r="BH89" s="514" t="s">
        <v>709</v>
      </c>
      <c r="BI89" s="514" t="s">
        <v>277</v>
      </c>
      <c r="BJ89" s="159">
        <v>0</v>
      </c>
      <c r="BK89" s="440" t="s">
        <v>277</v>
      </c>
    </row>
    <row r="90" spans="1:63" s="441" customFormat="1" ht="13.5" customHeight="1">
      <c r="A90" s="493" t="s">
        <v>113</v>
      </c>
      <c r="B90" s="493" t="s">
        <v>684</v>
      </c>
      <c r="C90" s="438">
        <v>0</v>
      </c>
      <c r="D90" s="438">
        <v>0</v>
      </c>
      <c r="E90" s="438">
        <v>0</v>
      </c>
      <c r="F90" s="438">
        <v>0</v>
      </c>
      <c r="G90" s="438">
        <v>0</v>
      </c>
      <c r="H90" s="438">
        <v>0</v>
      </c>
      <c r="I90" s="438">
        <v>0</v>
      </c>
      <c r="J90" s="438">
        <v>0</v>
      </c>
      <c r="K90" s="438">
        <v>0</v>
      </c>
      <c r="L90" s="438">
        <v>0</v>
      </c>
      <c r="M90" s="438">
        <v>0</v>
      </c>
      <c r="N90" s="438">
        <v>0</v>
      </c>
      <c r="O90" s="438">
        <v>0</v>
      </c>
      <c r="P90" s="438">
        <v>0</v>
      </c>
      <c r="Q90" s="438">
        <v>0</v>
      </c>
      <c r="R90" s="438">
        <v>0</v>
      </c>
      <c r="S90" s="438">
        <v>0</v>
      </c>
      <c r="T90" s="438">
        <v>0</v>
      </c>
      <c r="U90" s="438">
        <v>0</v>
      </c>
      <c r="V90" s="438">
        <v>0</v>
      </c>
      <c r="W90" s="438">
        <v>0</v>
      </c>
      <c r="X90" s="438">
        <v>0</v>
      </c>
      <c r="Y90" s="438">
        <v>0</v>
      </c>
      <c r="Z90" s="438">
        <v>0</v>
      </c>
      <c r="AA90" s="438">
        <v>0</v>
      </c>
      <c r="AB90" s="438">
        <v>0</v>
      </c>
      <c r="AC90" s="438">
        <v>0</v>
      </c>
      <c r="AD90" s="438">
        <v>0</v>
      </c>
      <c r="AE90" s="438">
        <v>0</v>
      </c>
      <c r="AF90" s="438">
        <v>0</v>
      </c>
      <c r="AG90" s="438">
        <v>2.5419999999999998</v>
      </c>
      <c r="AH90" s="438">
        <v>0</v>
      </c>
      <c r="AI90" s="438">
        <v>0</v>
      </c>
      <c r="AJ90" s="438">
        <v>0</v>
      </c>
      <c r="AK90" s="438">
        <v>0</v>
      </c>
      <c r="AL90" s="438">
        <v>0</v>
      </c>
      <c r="AM90" s="438">
        <v>0</v>
      </c>
      <c r="AN90" s="438">
        <v>0</v>
      </c>
      <c r="AO90" s="438">
        <v>0</v>
      </c>
      <c r="AP90" s="438">
        <v>0</v>
      </c>
      <c r="AQ90" s="504">
        <v>0</v>
      </c>
      <c r="AR90" s="504">
        <v>0</v>
      </c>
      <c r="AS90" s="442">
        <v>0</v>
      </c>
      <c r="AT90" s="442">
        <v>0</v>
      </c>
      <c r="AU90" s="499">
        <v>0</v>
      </c>
      <c r="AV90" s="509" t="s">
        <v>21</v>
      </c>
      <c r="AW90" s="509" t="s">
        <v>21</v>
      </c>
      <c r="AX90" s="439">
        <v>1</v>
      </c>
      <c r="AY90" s="213">
        <v>2.5419999999999998</v>
      </c>
      <c r="AZ90" s="441" t="s">
        <v>125</v>
      </c>
      <c r="BA90" s="441" t="s">
        <v>49</v>
      </c>
      <c r="BB90" s="441" t="s">
        <v>281</v>
      </c>
      <c r="BC90" s="441" t="s">
        <v>7177</v>
      </c>
      <c r="BE90" s="441" t="s">
        <v>287</v>
      </c>
      <c r="BF90" s="513" t="s">
        <v>277</v>
      </c>
      <c r="BG90" s="514" t="s">
        <v>277</v>
      </c>
      <c r="BH90" s="514" t="s">
        <v>277</v>
      </c>
      <c r="BI90" s="514" t="s">
        <v>277</v>
      </c>
      <c r="BJ90" s="159">
        <v>0</v>
      </c>
      <c r="BK90" s="440" t="s">
        <v>277</v>
      </c>
    </row>
    <row r="91" spans="1:63" s="441" customFormat="1" ht="13.5" customHeight="1">
      <c r="A91" s="493" t="s">
        <v>113</v>
      </c>
      <c r="B91" s="493" t="s">
        <v>685</v>
      </c>
      <c r="C91" s="438">
        <v>0</v>
      </c>
      <c r="D91" s="438">
        <v>0</v>
      </c>
      <c r="E91" s="438">
        <v>0</v>
      </c>
      <c r="F91" s="438">
        <v>0</v>
      </c>
      <c r="G91" s="438">
        <v>0</v>
      </c>
      <c r="H91" s="438">
        <v>0</v>
      </c>
      <c r="I91" s="438">
        <v>0</v>
      </c>
      <c r="J91" s="438">
        <v>0</v>
      </c>
      <c r="K91" s="438">
        <v>0</v>
      </c>
      <c r="L91" s="438">
        <v>0</v>
      </c>
      <c r="M91" s="438">
        <v>0</v>
      </c>
      <c r="N91" s="438">
        <v>0</v>
      </c>
      <c r="O91" s="438">
        <v>0</v>
      </c>
      <c r="P91" s="438">
        <v>0</v>
      </c>
      <c r="Q91" s="438">
        <v>0</v>
      </c>
      <c r="R91" s="438">
        <v>0</v>
      </c>
      <c r="S91" s="438">
        <v>0</v>
      </c>
      <c r="T91" s="438">
        <v>0</v>
      </c>
      <c r="U91" s="438">
        <v>0</v>
      </c>
      <c r="V91" s="438">
        <v>0</v>
      </c>
      <c r="W91" s="438">
        <v>0</v>
      </c>
      <c r="X91" s="438">
        <v>0</v>
      </c>
      <c r="Y91" s="438">
        <v>0</v>
      </c>
      <c r="Z91" s="438">
        <v>0</v>
      </c>
      <c r="AA91" s="438">
        <v>0</v>
      </c>
      <c r="AB91" s="438">
        <v>0</v>
      </c>
      <c r="AC91" s="438">
        <v>0</v>
      </c>
      <c r="AD91" s="438">
        <v>4.5</v>
      </c>
      <c r="AE91" s="438">
        <v>0</v>
      </c>
      <c r="AF91" s="438">
        <v>0</v>
      </c>
      <c r="AG91" s="438">
        <v>0</v>
      </c>
      <c r="AH91" s="438">
        <v>0</v>
      </c>
      <c r="AI91" s="438">
        <v>0</v>
      </c>
      <c r="AJ91" s="438">
        <v>0</v>
      </c>
      <c r="AK91" s="438">
        <v>0</v>
      </c>
      <c r="AL91" s="438">
        <v>0</v>
      </c>
      <c r="AM91" s="438">
        <v>0</v>
      </c>
      <c r="AN91" s="438">
        <v>0</v>
      </c>
      <c r="AO91" s="438">
        <v>0</v>
      </c>
      <c r="AP91" s="438">
        <v>0</v>
      </c>
      <c r="AQ91" s="504">
        <v>0</v>
      </c>
      <c r="AR91" s="504">
        <v>0</v>
      </c>
      <c r="AS91" s="442">
        <v>0</v>
      </c>
      <c r="AT91" s="442">
        <v>0</v>
      </c>
      <c r="AU91" s="499">
        <v>0</v>
      </c>
      <c r="AV91" s="509" t="s">
        <v>18</v>
      </c>
      <c r="AW91" s="509" t="s">
        <v>18</v>
      </c>
      <c r="AX91" s="439">
        <v>1</v>
      </c>
      <c r="AY91" s="213">
        <v>4.5</v>
      </c>
      <c r="AZ91" s="112" t="s">
        <v>125</v>
      </c>
      <c r="BA91" s="441" t="s">
        <v>45</v>
      </c>
      <c r="BB91" s="441" t="s">
        <v>281</v>
      </c>
      <c r="BC91" s="441" t="s">
        <v>7177</v>
      </c>
      <c r="BE91" s="441" t="s">
        <v>287</v>
      </c>
      <c r="BF91" s="513" t="s">
        <v>277</v>
      </c>
      <c r="BG91" s="514" t="s">
        <v>277</v>
      </c>
      <c r="BH91" s="514" t="s">
        <v>277</v>
      </c>
      <c r="BI91" s="514" t="s">
        <v>277</v>
      </c>
      <c r="BJ91" s="159">
        <v>0</v>
      </c>
      <c r="BK91" s="440" t="s">
        <v>277</v>
      </c>
    </row>
    <row r="92" spans="1:63" s="441" customFormat="1" ht="13.5" customHeight="1">
      <c r="A92" s="493" t="s">
        <v>113</v>
      </c>
      <c r="B92" s="493" t="s">
        <v>682</v>
      </c>
      <c r="C92" s="438">
        <v>0</v>
      </c>
      <c r="D92" s="438">
        <v>0</v>
      </c>
      <c r="E92" s="438">
        <v>0</v>
      </c>
      <c r="F92" s="438">
        <v>0</v>
      </c>
      <c r="G92" s="438">
        <v>0</v>
      </c>
      <c r="H92" s="438">
        <v>0</v>
      </c>
      <c r="I92" s="438">
        <v>0</v>
      </c>
      <c r="J92" s="438">
        <v>0</v>
      </c>
      <c r="K92" s="438">
        <v>0</v>
      </c>
      <c r="L92" s="438">
        <v>0</v>
      </c>
      <c r="M92" s="438">
        <v>0</v>
      </c>
      <c r="N92" s="438">
        <v>0</v>
      </c>
      <c r="O92" s="438">
        <v>0</v>
      </c>
      <c r="P92" s="438">
        <v>0</v>
      </c>
      <c r="Q92" s="438">
        <v>0</v>
      </c>
      <c r="R92" s="438">
        <v>0</v>
      </c>
      <c r="S92" s="438">
        <v>0</v>
      </c>
      <c r="T92" s="438">
        <v>0</v>
      </c>
      <c r="U92" s="438">
        <v>0</v>
      </c>
      <c r="V92" s="438">
        <v>0</v>
      </c>
      <c r="W92" s="438">
        <v>0</v>
      </c>
      <c r="X92" s="438">
        <v>0</v>
      </c>
      <c r="Y92" s="438">
        <v>0</v>
      </c>
      <c r="Z92" s="438">
        <v>0</v>
      </c>
      <c r="AA92" s="438">
        <v>0</v>
      </c>
      <c r="AB92" s="438">
        <v>0</v>
      </c>
      <c r="AC92" s="438">
        <v>0</v>
      </c>
      <c r="AD92" s="438">
        <v>0</v>
      </c>
      <c r="AE92" s="438">
        <v>0</v>
      </c>
      <c r="AF92" s="438">
        <v>0</v>
      </c>
      <c r="AG92" s="438">
        <v>0</v>
      </c>
      <c r="AH92" s="438">
        <v>0</v>
      </c>
      <c r="AI92" s="438">
        <v>10.1</v>
      </c>
      <c r="AJ92" s="438">
        <v>5.35</v>
      </c>
      <c r="AK92" s="438">
        <v>2.65</v>
      </c>
      <c r="AL92" s="438">
        <v>0</v>
      </c>
      <c r="AM92" s="438">
        <v>0</v>
      </c>
      <c r="AN92" s="438">
        <v>0</v>
      </c>
      <c r="AO92" s="438">
        <v>0</v>
      </c>
      <c r="AP92" s="438">
        <v>0</v>
      </c>
      <c r="AQ92" s="504">
        <v>0</v>
      </c>
      <c r="AR92" s="504">
        <v>0</v>
      </c>
      <c r="AS92" s="442">
        <v>0</v>
      </c>
      <c r="AT92" s="442">
        <v>0</v>
      </c>
      <c r="AU92" s="499">
        <v>0</v>
      </c>
      <c r="AV92" s="509" t="s">
        <v>23</v>
      </c>
      <c r="AW92" s="509" t="s">
        <v>25</v>
      </c>
      <c r="AX92" s="439">
        <v>3</v>
      </c>
      <c r="AY92" s="213">
        <v>6.0333333333333323</v>
      </c>
      <c r="AZ92" s="441" t="s">
        <v>125</v>
      </c>
      <c r="BA92" s="441" t="s">
        <v>53</v>
      </c>
      <c r="BB92" s="441" t="s">
        <v>281</v>
      </c>
      <c r="BC92" s="441" t="s">
        <v>7177</v>
      </c>
      <c r="BE92" s="441" t="s">
        <v>287</v>
      </c>
      <c r="BF92" s="513" t="s">
        <v>277</v>
      </c>
      <c r="BG92" s="514" t="s">
        <v>277</v>
      </c>
      <c r="BH92" s="514" t="s">
        <v>675</v>
      </c>
      <c r="BI92" s="514" t="s">
        <v>277</v>
      </c>
      <c r="BJ92" s="159">
        <v>0</v>
      </c>
      <c r="BK92" s="440" t="s">
        <v>277</v>
      </c>
    </row>
    <row r="93" spans="1:63" s="441" customFormat="1" ht="13.5" customHeight="1">
      <c r="A93" s="493" t="s">
        <v>113</v>
      </c>
      <c r="B93" s="493" t="s">
        <v>681</v>
      </c>
      <c r="C93" s="438">
        <v>0</v>
      </c>
      <c r="D93" s="438">
        <v>0</v>
      </c>
      <c r="E93" s="438">
        <v>0</v>
      </c>
      <c r="F93" s="438">
        <v>0</v>
      </c>
      <c r="G93" s="438">
        <v>0</v>
      </c>
      <c r="H93" s="438">
        <v>0</v>
      </c>
      <c r="I93" s="438">
        <v>0</v>
      </c>
      <c r="J93" s="438">
        <v>0</v>
      </c>
      <c r="K93" s="438">
        <v>0</v>
      </c>
      <c r="L93" s="438">
        <v>0</v>
      </c>
      <c r="M93" s="438">
        <v>0</v>
      </c>
      <c r="N93" s="438">
        <v>0</v>
      </c>
      <c r="O93" s="438">
        <v>0</v>
      </c>
      <c r="P93" s="438">
        <v>0</v>
      </c>
      <c r="Q93" s="438">
        <v>0</v>
      </c>
      <c r="R93" s="438">
        <v>0</v>
      </c>
      <c r="S93" s="438">
        <v>0</v>
      </c>
      <c r="T93" s="438">
        <v>0</v>
      </c>
      <c r="U93" s="438">
        <v>0</v>
      </c>
      <c r="V93" s="438">
        <v>0</v>
      </c>
      <c r="W93" s="438">
        <v>0</v>
      </c>
      <c r="X93" s="438">
        <v>0</v>
      </c>
      <c r="Y93" s="438">
        <v>0</v>
      </c>
      <c r="Z93" s="438">
        <v>0</v>
      </c>
      <c r="AA93" s="438">
        <v>0</v>
      </c>
      <c r="AB93" s="438">
        <v>0</v>
      </c>
      <c r="AC93" s="438">
        <v>0</v>
      </c>
      <c r="AD93" s="438">
        <v>0</v>
      </c>
      <c r="AE93" s="438">
        <v>0</v>
      </c>
      <c r="AF93" s="438">
        <v>0</v>
      </c>
      <c r="AG93" s="438">
        <v>0</v>
      </c>
      <c r="AH93" s="438">
        <v>0</v>
      </c>
      <c r="AI93" s="438">
        <v>0.13100000000000001</v>
      </c>
      <c r="AJ93" s="438">
        <v>0.16600000000000001</v>
      </c>
      <c r="AK93" s="438">
        <v>0</v>
      </c>
      <c r="AL93" s="438">
        <v>0</v>
      </c>
      <c r="AM93" s="438">
        <v>0</v>
      </c>
      <c r="AN93" s="438">
        <v>0</v>
      </c>
      <c r="AO93" s="438">
        <v>0</v>
      </c>
      <c r="AP93" s="438">
        <v>0</v>
      </c>
      <c r="AQ93" s="504">
        <v>0</v>
      </c>
      <c r="AR93" s="504">
        <v>0</v>
      </c>
      <c r="AS93" s="442">
        <v>0</v>
      </c>
      <c r="AT93" s="442">
        <v>0</v>
      </c>
      <c r="AU93" s="499">
        <v>0</v>
      </c>
      <c r="AV93" s="509" t="s">
        <v>23</v>
      </c>
      <c r="AW93" s="509" t="s">
        <v>24</v>
      </c>
      <c r="AX93" s="439">
        <v>2</v>
      </c>
      <c r="AY93" s="213">
        <v>0.14850000000000002</v>
      </c>
      <c r="AZ93" s="441" t="s">
        <v>125</v>
      </c>
      <c r="BA93" s="441" t="s">
        <v>53</v>
      </c>
      <c r="BB93" s="441" t="s">
        <v>281</v>
      </c>
      <c r="BC93" s="441" t="s">
        <v>7177</v>
      </c>
      <c r="BE93" s="441" t="s">
        <v>287</v>
      </c>
      <c r="BF93" s="513" t="s">
        <v>277</v>
      </c>
      <c r="BG93" s="514" t="s">
        <v>277</v>
      </c>
      <c r="BH93" s="514" t="s">
        <v>675</v>
      </c>
      <c r="BI93" s="514" t="s">
        <v>277</v>
      </c>
      <c r="BJ93" s="215">
        <v>0.2</v>
      </c>
      <c r="BK93" s="440" t="s">
        <v>277</v>
      </c>
    </row>
    <row r="94" spans="1:63" s="441" customFormat="1" ht="13.5" customHeight="1">
      <c r="A94" s="493" t="s">
        <v>113</v>
      </c>
      <c r="B94" s="493" t="s">
        <v>660</v>
      </c>
      <c r="C94" s="438">
        <v>0</v>
      </c>
      <c r="D94" s="438">
        <v>0</v>
      </c>
      <c r="E94" s="438">
        <v>0</v>
      </c>
      <c r="F94" s="438">
        <v>0</v>
      </c>
      <c r="G94" s="438">
        <v>0</v>
      </c>
      <c r="H94" s="438">
        <v>0</v>
      </c>
      <c r="I94" s="438">
        <v>0</v>
      </c>
      <c r="J94" s="438">
        <v>0</v>
      </c>
      <c r="K94" s="438">
        <v>0</v>
      </c>
      <c r="L94" s="438">
        <v>0</v>
      </c>
      <c r="M94" s="438">
        <v>0</v>
      </c>
      <c r="N94" s="438">
        <v>0</v>
      </c>
      <c r="O94" s="438">
        <v>0</v>
      </c>
      <c r="P94" s="438">
        <v>0</v>
      </c>
      <c r="Q94" s="438">
        <v>0</v>
      </c>
      <c r="R94" s="438">
        <v>0</v>
      </c>
      <c r="S94" s="438">
        <v>0</v>
      </c>
      <c r="T94" s="438">
        <v>0</v>
      </c>
      <c r="U94" s="438">
        <v>0</v>
      </c>
      <c r="V94" s="438">
        <v>0</v>
      </c>
      <c r="W94" s="438">
        <v>0</v>
      </c>
      <c r="X94" s="438">
        <v>0</v>
      </c>
      <c r="Y94" s="438">
        <v>0</v>
      </c>
      <c r="Z94" s="438">
        <v>0</v>
      </c>
      <c r="AA94" s="438">
        <v>0</v>
      </c>
      <c r="AB94" s="438">
        <v>0</v>
      </c>
      <c r="AC94" s="438">
        <v>0</v>
      </c>
      <c r="AD94" s="438">
        <v>0</v>
      </c>
      <c r="AE94" s="438">
        <v>0</v>
      </c>
      <c r="AF94" s="438">
        <v>0</v>
      </c>
      <c r="AG94" s="438">
        <v>0</v>
      </c>
      <c r="AH94" s="438">
        <v>10.51</v>
      </c>
      <c r="AI94" s="438">
        <v>5.99</v>
      </c>
      <c r="AJ94" s="438">
        <v>3</v>
      </c>
      <c r="AK94" s="438">
        <v>0</v>
      </c>
      <c r="AL94" s="438">
        <v>0</v>
      </c>
      <c r="AM94" s="438">
        <v>0</v>
      </c>
      <c r="AN94" s="438">
        <v>0</v>
      </c>
      <c r="AO94" s="438">
        <v>0</v>
      </c>
      <c r="AP94" s="438">
        <v>0</v>
      </c>
      <c r="AQ94" s="504">
        <v>0</v>
      </c>
      <c r="AR94" s="504">
        <v>0</v>
      </c>
      <c r="AS94" s="442">
        <v>0</v>
      </c>
      <c r="AT94" s="442">
        <v>0</v>
      </c>
      <c r="AU94" s="499">
        <v>0</v>
      </c>
      <c r="AV94" s="509" t="s">
        <v>22</v>
      </c>
      <c r="AW94" s="509" t="s">
        <v>24</v>
      </c>
      <c r="AX94" s="439">
        <v>3</v>
      </c>
      <c r="AY94" s="213">
        <v>6.5</v>
      </c>
      <c r="AZ94" s="441" t="s">
        <v>125</v>
      </c>
      <c r="BA94" s="441" t="s">
        <v>34</v>
      </c>
      <c r="BB94" s="441" t="s">
        <v>281</v>
      </c>
      <c r="BC94" s="441" t="s">
        <v>7177</v>
      </c>
      <c r="BE94" s="441" t="s">
        <v>280</v>
      </c>
      <c r="BF94" s="513" t="s">
        <v>277</v>
      </c>
      <c r="BG94" s="444" t="s">
        <v>277</v>
      </c>
      <c r="BH94" s="514" t="s">
        <v>616</v>
      </c>
      <c r="BI94" s="514" t="s">
        <v>277</v>
      </c>
      <c r="BJ94" s="159">
        <v>4.5819999999999999</v>
      </c>
      <c r="BK94" s="440" t="s">
        <v>277</v>
      </c>
    </row>
    <row r="95" spans="1:63" s="441" customFormat="1" ht="13.5" customHeight="1">
      <c r="A95" s="493" t="s">
        <v>113</v>
      </c>
      <c r="B95" s="493" t="s">
        <v>667</v>
      </c>
      <c r="C95" s="438">
        <v>0</v>
      </c>
      <c r="D95" s="438">
        <v>0</v>
      </c>
      <c r="E95" s="438">
        <v>0</v>
      </c>
      <c r="F95" s="438">
        <v>0</v>
      </c>
      <c r="G95" s="438">
        <v>0</v>
      </c>
      <c r="H95" s="438">
        <v>0</v>
      </c>
      <c r="I95" s="438">
        <v>0</v>
      </c>
      <c r="J95" s="438">
        <v>0</v>
      </c>
      <c r="K95" s="438">
        <v>0</v>
      </c>
      <c r="L95" s="438">
        <v>0</v>
      </c>
      <c r="M95" s="438">
        <v>0</v>
      </c>
      <c r="N95" s="438">
        <v>0</v>
      </c>
      <c r="O95" s="438">
        <v>0</v>
      </c>
      <c r="P95" s="438">
        <v>0</v>
      </c>
      <c r="Q95" s="438">
        <v>0</v>
      </c>
      <c r="R95" s="438">
        <v>0</v>
      </c>
      <c r="S95" s="438">
        <v>0</v>
      </c>
      <c r="T95" s="438">
        <v>0</v>
      </c>
      <c r="U95" s="438">
        <v>0</v>
      </c>
      <c r="V95" s="438">
        <v>0</v>
      </c>
      <c r="W95" s="438">
        <v>0</v>
      </c>
      <c r="X95" s="438">
        <v>0</v>
      </c>
      <c r="Y95" s="438">
        <v>0</v>
      </c>
      <c r="Z95" s="438">
        <v>0</v>
      </c>
      <c r="AA95" s="438">
        <v>0</v>
      </c>
      <c r="AB95" s="438">
        <v>0</v>
      </c>
      <c r="AC95" s="438">
        <v>0</v>
      </c>
      <c r="AD95" s="438">
        <v>0</v>
      </c>
      <c r="AE95" s="438">
        <v>0</v>
      </c>
      <c r="AF95" s="438">
        <v>0</v>
      </c>
      <c r="AG95" s="438">
        <v>0</v>
      </c>
      <c r="AH95" s="438">
        <v>40</v>
      </c>
      <c r="AI95" s="438">
        <v>0</v>
      </c>
      <c r="AJ95" s="438">
        <v>0</v>
      </c>
      <c r="AK95" s="438">
        <v>0</v>
      </c>
      <c r="AL95" s="438">
        <v>0</v>
      </c>
      <c r="AM95" s="438">
        <v>0</v>
      </c>
      <c r="AN95" s="438">
        <v>0</v>
      </c>
      <c r="AO95" s="438">
        <v>0</v>
      </c>
      <c r="AP95" s="438">
        <v>0</v>
      </c>
      <c r="AQ95" s="504">
        <v>0</v>
      </c>
      <c r="AR95" s="504">
        <v>0</v>
      </c>
      <c r="AS95" s="442">
        <v>0</v>
      </c>
      <c r="AT95" s="442">
        <v>0</v>
      </c>
      <c r="AU95" s="499">
        <v>0</v>
      </c>
      <c r="AV95" s="509" t="s">
        <v>22</v>
      </c>
      <c r="AW95" s="509" t="s">
        <v>22</v>
      </c>
      <c r="AX95" s="439">
        <v>1</v>
      </c>
      <c r="AY95" s="213">
        <v>40</v>
      </c>
      <c r="AZ95" s="441" t="s">
        <v>125</v>
      </c>
      <c r="BA95" s="441" t="s">
        <v>31</v>
      </c>
      <c r="BB95" s="441" t="s">
        <v>281</v>
      </c>
      <c r="BC95" s="441" t="s">
        <v>7177</v>
      </c>
      <c r="BE95" s="441" t="s">
        <v>280</v>
      </c>
      <c r="BF95" s="513" t="s">
        <v>277</v>
      </c>
      <c r="BG95" s="514" t="s">
        <v>277</v>
      </c>
      <c r="BH95" s="514" t="s">
        <v>616</v>
      </c>
      <c r="BI95" s="514" t="s">
        <v>277</v>
      </c>
      <c r="BJ95" s="159">
        <v>2.6</v>
      </c>
      <c r="BK95" s="440" t="s">
        <v>277</v>
      </c>
    </row>
    <row r="96" spans="1:63" s="441" customFormat="1" ht="13.5" customHeight="1">
      <c r="A96" s="493" t="s">
        <v>113</v>
      </c>
      <c r="B96" s="493" t="s">
        <v>655</v>
      </c>
      <c r="C96" s="438">
        <v>0</v>
      </c>
      <c r="D96" s="438">
        <v>0</v>
      </c>
      <c r="E96" s="438">
        <v>0</v>
      </c>
      <c r="F96" s="438">
        <v>0</v>
      </c>
      <c r="G96" s="438">
        <v>0</v>
      </c>
      <c r="H96" s="438">
        <v>0</v>
      </c>
      <c r="I96" s="438">
        <v>0</v>
      </c>
      <c r="J96" s="438">
        <v>0</v>
      </c>
      <c r="K96" s="438">
        <v>0</v>
      </c>
      <c r="L96" s="438">
        <v>0</v>
      </c>
      <c r="M96" s="438">
        <v>0</v>
      </c>
      <c r="N96" s="438">
        <v>0</v>
      </c>
      <c r="O96" s="438">
        <v>0</v>
      </c>
      <c r="P96" s="438">
        <v>0</v>
      </c>
      <c r="Q96" s="438">
        <v>0</v>
      </c>
      <c r="R96" s="438">
        <v>0</v>
      </c>
      <c r="S96" s="438">
        <v>0</v>
      </c>
      <c r="T96" s="438">
        <v>0</v>
      </c>
      <c r="U96" s="438">
        <v>0</v>
      </c>
      <c r="V96" s="438">
        <v>0</v>
      </c>
      <c r="W96" s="438">
        <v>0</v>
      </c>
      <c r="X96" s="438">
        <v>0</v>
      </c>
      <c r="Y96" s="438">
        <v>0</v>
      </c>
      <c r="Z96" s="438">
        <v>0</v>
      </c>
      <c r="AA96" s="438">
        <v>0</v>
      </c>
      <c r="AB96" s="438">
        <v>0</v>
      </c>
      <c r="AC96" s="438">
        <v>0</v>
      </c>
      <c r="AD96" s="438">
        <v>0</v>
      </c>
      <c r="AE96" s="438">
        <v>0</v>
      </c>
      <c r="AF96" s="438">
        <v>0</v>
      </c>
      <c r="AG96" s="438">
        <v>0</v>
      </c>
      <c r="AH96" s="438">
        <v>3.9</v>
      </c>
      <c r="AI96" s="438">
        <v>10.215</v>
      </c>
      <c r="AJ96" s="438">
        <v>3.4</v>
      </c>
      <c r="AK96" s="438">
        <v>0</v>
      </c>
      <c r="AL96" s="438">
        <v>0</v>
      </c>
      <c r="AM96" s="438">
        <v>0</v>
      </c>
      <c r="AN96" s="438">
        <v>0</v>
      </c>
      <c r="AO96" s="438">
        <v>0</v>
      </c>
      <c r="AP96" s="438">
        <v>0</v>
      </c>
      <c r="AQ96" s="504">
        <v>0</v>
      </c>
      <c r="AR96" s="504">
        <v>0</v>
      </c>
      <c r="AS96" s="442">
        <v>0</v>
      </c>
      <c r="AT96" s="442">
        <v>0</v>
      </c>
      <c r="AU96" s="499">
        <v>0</v>
      </c>
      <c r="AV96" s="509" t="s">
        <v>22</v>
      </c>
      <c r="AW96" s="509" t="s">
        <v>24</v>
      </c>
      <c r="AX96" s="439">
        <v>3</v>
      </c>
      <c r="AY96" s="213">
        <v>5.8383333333333338</v>
      </c>
      <c r="AZ96" s="441" t="s">
        <v>125</v>
      </c>
      <c r="BA96" s="441" t="s">
        <v>45</v>
      </c>
      <c r="BB96" s="441" t="s">
        <v>281</v>
      </c>
      <c r="BC96" s="441" t="s">
        <v>7177</v>
      </c>
      <c r="BE96" s="441" t="s">
        <v>280</v>
      </c>
      <c r="BF96" s="513" t="s">
        <v>277</v>
      </c>
      <c r="BG96" s="514" t="s">
        <v>277</v>
      </c>
      <c r="BH96" s="514" t="s">
        <v>616</v>
      </c>
      <c r="BI96" s="514" t="s">
        <v>277</v>
      </c>
      <c r="BJ96" s="215">
        <v>1.3</v>
      </c>
      <c r="BK96" s="440" t="s">
        <v>277</v>
      </c>
    </row>
    <row r="97" spans="1:65" s="441" customFormat="1" ht="13.5" customHeight="1">
      <c r="A97" s="493" t="s">
        <v>113</v>
      </c>
      <c r="B97" s="493" t="s">
        <v>680</v>
      </c>
      <c r="C97" s="438">
        <v>0</v>
      </c>
      <c r="D97" s="438">
        <v>0</v>
      </c>
      <c r="E97" s="438">
        <v>0</v>
      </c>
      <c r="F97" s="438">
        <v>0</v>
      </c>
      <c r="G97" s="438">
        <v>0</v>
      </c>
      <c r="H97" s="438">
        <v>0</v>
      </c>
      <c r="I97" s="438">
        <v>0</v>
      </c>
      <c r="J97" s="438">
        <v>0</v>
      </c>
      <c r="K97" s="438">
        <v>0</v>
      </c>
      <c r="L97" s="438">
        <v>0</v>
      </c>
      <c r="M97" s="438">
        <v>0</v>
      </c>
      <c r="N97" s="438">
        <v>0</v>
      </c>
      <c r="O97" s="438">
        <v>0</v>
      </c>
      <c r="P97" s="438">
        <v>0</v>
      </c>
      <c r="Q97" s="438">
        <v>0</v>
      </c>
      <c r="R97" s="438">
        <v>0</v>
      </c>
      <c r="S97" s="438">
        <v>0</v>
      </c>
      <c r="T97" s="438">
        <v>0</v>
      </c>
      <c r="U97" s="438">
        <v>0</v>
      </c>
      <c r="V97" s="438">
        <v>0</v>
      </c>
      <c r="W97" s="438">
        <v>0</v>
      </c>
      <c r="X97" s="438">
        <v>0</v>
      </c>
      <c r="Y97" s="438">
        <v>0</v>
      </c>
      <c r="Z97" s="438">
        <v>0</v>
      </c>
      <c r="AA97" s="438">
        <v>0</v>
      </c>
      <c r="AB97" s="438">
        <v>0</v>
      </c>
      <c r="AC97" s="438">
        <v>0</v>
      </c>
      <c r="AD97" s="438">
        <v>0</v>
      </c>
      <c r="AE97" s="438">
        <v>0</v>
      </c>
      <c r="AF97" s="438">
        <v>0</v>
      </c>
      <c r="AG97" s="438">
        <v>0</v>
      </c>
      <c r="AH97" s="438">
        <v>0</v>
      </c>
      <c r="AI97" s="438">
        <v>35</v>
      </c>
      <c r="AJ97" s="438">
        <v>0</v>
      </c>
      <c r="AK97" s="438">
        <v>0</v>
      </c>
      <c r="AL97" s="438">
        <v>0</v>
      </c>
      <c r="AM97" s="438">
        <v>0</v>
      </c>
      <c r="AN97" s="438">
        <v>0</v>
      </c>
      <c r="AO97" s="438">
        <v>0</v>
      </c>
      <c r="AP97" s="438">
        <v>0</v>
      </c>
      <c r="AQ97" s="504">
        <v>0</v>
      </c>
      <c r="AR97" s="504">
        <v>0</v>
      </c>
      <c r="AS97" s="442">
        <v>0</v>
      </c>
      <c r="AT97" s="442">
        <v>0</v>
      </c>
      <c r="AU97" s="499">
        <v>0</v>
      </c>
      <c r="AV97" s="509" t="s">
        <v>23</v>
      </c>
      <c r="AW97" s="509" t="s">
        <v>23</v>
      </c>
      <c r="AX97" s="439">
        <v>1</v>
      </c>
      <c r="AY97" s="213">
        <v>35</v>
      </c>
      <c r="AZ97" s="441" t="s">
        <v>125</v>
      </c>
      <c r="BA97" s="441" t="s">
        <v>53</v>
      </c>
      <c r="BB97" s="441" t="s">
        <v>281</v>
      </c>
      <c r="BC97" s="441" t="s">
        <v>7177</v>
      </c>
      <c r="BE97" s="441" t="s">
        <v>287</v>
      </c>
      <c r="BF97" s="513" t="s">
        <v>277</v>
      </c>
      <c r="BG97" s="514" t="s">
        <v>277</v>
      </c>
      <c r="BH97" s="514" t="s">
        <v>675</v>
      </c>
      <c r="BI97" s="514" t="s">
        <v>277</v>
      </c>
      <c r="BJ97" s="159">
        <v>0</v>
      </c>
      <c r="BK97" s="440" t="s">
        <v>277</v>
      </c>
    </row>
    <row r="98" spans="1:65" s="441" customFormat="1" ht="13.5" customHeight="1">
      <c r="A98" s="493" t="s">
        <v>113</v>
      </c>
      <c r="B98" s="493" t="s">
        <v>636</v>
      </c>
      <c r="C98" s="438">
        <v>0</v>
      </c>
      <c r="D98" s="438">
        <v>0</v>
      </c>
      <c r="E98" s="438">
        <v>0</v>
      </c>
      <c r="F98" s="438">
        <v>0</v>
      </c>
      <c r="G98" s="438">
        <v>0</v>
      </c>
      <c r="H98" s="438">
        <v>0</v>
      </c>
      <c r="I98" s="438">
        <v>0</v>
      </c>
      <c r="J98" s="438">
        <v>0</v>
      </c>
      <c r="K98" s="438">
        <v>0</v>
      </c>
      <c r="L98" s="438">
        <v>0</v>
      </c>
      <c r="M98" s="438">
        <v>0</v>
      </c>
      <c r="N98" s="438">
        <v>0</v>
      </c>
      <c r="O98" s="438">
        <v>0</v>
      </c>
      <c r="P98" s="438">
        <v>0</v>
      </c>
      <c r="Q98" s="438">
        <v>0</v>
      </c>
      <c r="R98" s="438">
        <v>0</v>
      </c>
      <c r="S98" s="438">
        <v>0</v>
      </c>
      <c r="T98" s="438">
        <v>0</v>
      </c>
      <c r="U98" s="438">
        <v>0</v>
      </c>
      <c r="V98" s="438">
        <v>0</v>
      </c>
      <c r="W98" s="438">
        <v>0</v>
      </c>
      <c r="X98" s="438">
        <v>0</v>
      </c>
      <c r="Y98" s="438">
        <v>0</v>
      </c>
      <c r="Z98" s="438">
        <v>0</v>
      </c>
      <c r="AA98" s="438">
        <v>0</v>
      </c>
      <c r="AB98" s="438">
        <v>0</v>
      </c>
      <c r="AC98" s="438">
        <v>0</v>
      </c>
      <c r="AD98" s="438">
        <v>0</v>
      </c>
      <c r="AE98" s="438">
        <v>0</v>
      </c>
      <c r="AF98" s="438">
        <v>0</v>
      </c>
      <c r="AG98" s="438">
        <v>0</v>
      </c>
      <c r="AH98" s="438">
        <v>0</v>
      </c>
      <c r="AI98" s="438">
        <v>0</v>
      </c>
      <c r="AJ98" s="438">
        <v>0</v>
      </c>
      <c r="AK98" s="438">
        <v>16.748999999999999</v>
      </c>
      <c r="AL98" s="438">
        <v>39.078000000000003</v>
      </c>
      <c r="AM98" s="438">
        <v>38.299999999999997</v>
      </c>
      <c r="AN98" s="438">
        <v>0</v>
      </c>
      <c r="AO98" s="438">
        <v>0</v>
      </c>
      <c r="AP98" s="438">
        <v>0</v>
      </c>
      <c r="AQ98" s="504">
        <v>0</v>
      </c>
      <c r="AR98" s="504">
        <v>0</v>
      </c>
      <c r="AS98" s="442">
        <v>0</v>
      </c>
      <c r="AT98" s="442">
        <v>0</v>
      </c>
      <c r="AU98" s="499">
        <v>0</v>
      </c>
      <c r="AV98" s="509" t="s">
        <v>25</v>
      </c>
      <c r="AW98" s="509" t="s">
        <v>27</v>
      </c>
      <c r="AX98" s="439">
        <v>3</v>
      </c>
      <c r="AY98" s="213">
        <v>31.375666666666664</v>
      </c>
      <c r="AZ98" s="441" t="s">
        <v>121</v>
      </c>
      <c r="BA98" s="441" t="s">
        <v>41</v>
      </c>
      <c r="BB98" s="441" t="s">
        <v>391</v>
      </c>
      <c r="BC98" s="440" t="s">
        <v>810</v>
      </c>
      <c r="BE98" s="441" t="s">
        <v>280</v>
      </c>
      <c r="BF98" s="513" t="s">
        <v>277</v>
      </c>
      <c r="BG98" s="514" t="s">
        <v>277</v>
      </c>
      <c r="BH98" s="514" t="s">
        <v>277</v>
      </c>
      <c r="BI98" s="514" t="s">
        <v>277</v>
      </c>
      <c r="BJ98" s="159">
        <v>0</v>
      </c>
      <c r="BK98" s="440" t="s">
        <v>277</v>
      </c>
    </row>
    <row r="99" spans="1:65" s="441" customFormat="1" ht="13.5" customHeight="1">
      <c r="A99" s="493" t="s">
        <v>113</v>
      </c>
      <c r="B99" s="493" t="s">
        <v>670</v>
      </c>
      <c r="C99" s="438">
        <v>0</v>
      </c>
      <c r="D99" s="438">
        <v>0</v>
      </c>
      <c r="E99" s="438">
        <v>0</v>
      </c>
      <c r="F99" s="438">
        <v>0</v>
      </c>
      <c r="G99" s="438">
        <v>0</v>
      </c>
      <c r="H99" s="438">
        <v>0</v>
      </c>
      <c r="I99" s="438">
        <v>0</v>
      </c>
      <c r="J99" s="438">
        <v>0</v>
      </c>
      <c r="K99" s="438">
        <v>0</v>
      </c>
      <c r="L99" s="438">
        <v>0</v>
      </c>
      <c r="M99" s="438">
        <v>0</v>
      </c>
      <c r="N99" s="438">
        <v>0</v>
      </c>
      <c r="O99" s="438">
        <v>0</v>
      </c>
      <c r="P99" s="438">
        <v>0</v>
      </c>
      <c r="Q99" s="438">
        <v>0</v>
      </c>
      <c r="R99" s="438">
        <v>0</v>
      </c>
      <c r="S99" s="438">
        <v>0</v>
      </c>
      <c r="T99" s="438">
        <v>0</v>
      </c>
      <c r="U99" s="438">
        <v>0</v>
      </c>
      <c r="V99" s="438">
        <v>0</v>
      </c>
      <c r="W99" s="438">
        <v>0</v>
      </c>
      <c r="X99" s="438">
        <v>0</v>
      </c>
      <c r="Y99" s="438">
        <v>0</v>
      </c>
      <c r="Z99" s="438">
        <v>0</v>
      </c>
      <c r="AA99" s="438">
        <v>0</v>
      </c>
      <c r="AB99" s="438">
        <v>0</v>
      </c>
      <c r="AC99" s="438">
        <v>0</v>
      </c>
      <c r="AD99" s="438">
        <v>0</v>
      </c>
      <c r="AE99" s="438">
        <v>0</v>
      </c>
      <c r="AF99" s="438">
        <v>0</v>
      </c>
      <c r="AG99" s="438">
        <v>0</v>
      </c>
      <c r="AH99" s="438">
        <v>0</v>
      </c>
      <c r="AI99" s="438">
        <v>9.6999999999999993</v>
      </c>
      <c r="AJ99" s="438">
        <v>20.7</v>
      </c>
      <c r="AK99" s="438">
        <v>20.7</v>
      </c>
      <c r="AL99" s="438">
        <v>10.4</v>
      </c>
      <c r="AM99" s="438">
        <v>10.3</v>
      </c>
      <c r="AN99" s="438">
        <v>9.3320000000000007</v>
      </c>
      <c r="AO99" s="438">
        <v>0</v>
      </c>
      <c r="AP99" s="438">
        <v>0</v>
      </c>
      <c r="AQ99" s="504">
        <v>0</v>
      </c>
      <c r="AR99" s="504">
        <v>0</v>
      </c>
      <c r="AS99" s="442">
        <v>0</v>
      </c>
      <c r="AT99" s="442">
        <v>0</v>
      </c>
      <c r="AU99" s="499">
        <v>0</v>
      </c>
      <c r="AV99" s="509" t="s">
        <v>23</v>
      </c>
      <c r="AW99" s="509" t="s">
        <v>62</v>
      </c>
      <c r="AX99" s="439">
        <v>6</v>
      </c>
      <c r="AY99" s="213">
        <v>13.522</v>
      </c>
      <c r="AZ99" s="441" t="s">
        <v>121</v>
      </c>
      <c r="BA99" s="441" t="s">
        <v>57</v>
      </c>
      <c r="BB99" s="441" t="s">
        <v>281</v>
      </c>
      <c r="BC99" s="441" t="s">
        <v>7177</v>
      </c>
      <c r="BE99" s="441" t="s">
        <v>287</v>
      </c>
      <c r="BF99" s="513" t="s">
        <v>669</v>
      </c>
      <c r="BG99" s="514" t="s">
        <v>668</v>
      </c>
      <c r="BH99" s="514" t="s">
        <v>277</v>
      </c>
      <c r="BI99" s="514" t="s">
        <v>277</v>
      </c>
      <c r="BJ99" s="159">
        <v>0</v>
      </c>
      <c r="BK99" s="440" t="s">
        <v>277</v>
      </c>
    </row>
    <row r="100" spans="1:65" s="441" customFormat="1" ht="13.5" customHeight="1">
      <c r="A100" s="493" t="s">
        <v>113</v>
      </c>
      <c r="B100" s="493" t="s">
        <v>708</v>
      </c>
      <c r="C100" s="438">
        <v>0</v>
      </c>
      <c r="D100" s="438">
        <v>0</v>
      </c>
      <c r="E100" s="438">
        <v>0</v>
      </c>
      <c r="F100" s="438">
        <v>0</v>
      </c>
      <c r="G100" s="438">
        <v>0</v>
      </c>
      <c r="H100" s="438">
        <v>0</v>
      </c>
      <c r="I100" s="438">
        <v>0</v>
      </c>
      <c r="J100" s="438">
        <v>0</v>
      </c>
      <c r="K100" s="438">
        <v>0</v>
      </c>
      <c r="L100" s="438">
        <v>0</v>
      </c>
      <c r="M100" s="438">
        <v>0</v>
      </c>
      <c r="N100" s="438">
        <v>0</v>
      </c>
      <c r="O100" s="438">
        <v>0</v>
      </c>
      <c r="P100" s="438">
        <v>0</v>
      </c>
      <c r="Q100" s="438">
        <v>0</v>
      </c>
      <c r="R100" s="438">
        <v>0</v>
      </c>
      <c r="S100" s="438">
        <v>0</v>
      </c>
      <c r="T100" s="438">
        <v>0</v>
      </c>
      <c r="U100" s="438">
        <v>0</v>
      </c>
      <c r="V100" s="438">
        <v>0</v>
      </c>
      <c r="W100" s="438">
        <v>0</v>
      </c>
      <c r="X100" s="438">
        <v>0</v>
      </c>
      <c r="Y100" s="438">
        <v>0</v>
      </c>
      <c r="Z100" s="438">
        <v>0</v>
      </c>
      <c r="AA100" s="438">
        <v>0</v>
      </c>
      <c r="AB100" s="438">
        <v>0</v>
      </c>
      <c r="AC100" s="438">
        <v>0</v>
      </c>
      <c r="AD100" s="438">
        <v>0.4</v>
      </c>
      <c r="AE100" s="438">
        <v>5.5</v>
      </c>
      <c r="AF100" s="438">
        <v>5.5</v>
      </c>
      <c r="AG100" s="438">
        <v>5.5190000000000001</v>
      </c>
      <c r="AH100" s="438">
        <v>5.633</v>
      </c>
      <c r="AI100" s="438">
        <v>5.7370000000000001</v>
      </c>
      <c r="AJ100" s="438">
        <v>2.863</v>
      </c>
      <c r="AK100" s="438">
        <v>0</v>
      </c>
      <c r="AL100" s="438">
        <v>0</v>
      </c>
      <c r="AM100" s="438">
        <v>0</v>
      </c>
      <c r="AN100" s="438">
        <v>0</v>
      </c>
      <c r="AO100" s="438">
        <v>0</v>
      </c>
      <c r="AP100" s="438">
        <v>0</v>
      </c>
      <c r="AQ100" s="504">
        <v>0</v>
      </c>
      <c r="AR100" s="504">
        <v>0</v>
      </c>
      <c r="AS100" s="442">
        <v>0</v>
      </c>
      <c r="AT100" s="442">
        <v>0</v>
      </c>
      <c r="AU100" s="499">
        <v>0</v>
      </c>
      <c r="AV100" s="509" t="s">
        <v>18</v>
      </c>
      <c r="AW100" s="509" t="s">
        <v>24</v>
      </c>
      <c r="AX100" s="439">
        <v>7</v>
      </c>
      <c r="AY100" s="213">
        <v>4.4502857142857142</v>
      </c>
      <c r="AZ100" s="441" t="s">
        <v>124</v>
      </c>
      <c r="BA100" s="441" t="s">
        <v>55</v>
      </c>
      <c r="BB100" s="441" t="s">
        <v>686</v>
      </c>
      <c r="BC100" s="441" t="s">
        <v>7177</v>
      </c>
      <c r="BE100" s="441" t="s">
        <v>280</v>
      </c>
      <c r="BF100" s="513" t="s">
        <v>277</v>
      </c>
      <c r="BG100" s="444" t="s">
        <v>277</v>
      </c>
      <c r="BH100" s="514" t="s">
        <v>640</v>
      </c>
      <c r="BI100" s="514" t="s">
        <v>277</v>
      </c>
      <c r="BJ100" s="159">
        <v>0</v>
      </c>
      <c r="BK100" s="440" t="s">
        <v>277</v>
      </c>
    </row>
    <row r="101" spans="1:65" s="441" customFormat="1" ht="13.5" customHeight="1">
      <c r="A101" s="493" t="s">
        <v>113</v>
      </c>
      <c r="B101" s="493" t="s">
        <v>858</v>
      </c>
      <c r="C101" s="438">
        <v>0</v>
      </c>
      <c r="D101" s="438">
        <v>0</v>
      </c>
      <c r="E101" s="438">
        <v>0</v>
      </c>
      <c r="F101" s="438">
        <v>0</v>
      </c>
      <c r="G101" s="438">
        <v>0</v>
      </c>
      <c r="H101" s="438">
        <v>0</v>
      </c>
      <c r="I101" s="438">
        <v>0</v>
      </c>
      <c r="J101" s="438">
        <v>0</v>
      </c>
      <c r="K101" s="438">
        <v>0</v>
      </c>
      <c r="L101" s="438">
        <v>0</v>
      </c>
      <c r="M101" s="438">
        <v>0</v>
      </c>
      <c r="N101" s="438">
        <v>0</v>
      </c>
      <c r="O101" s="438">
        <v>0</v>
      </c>
      <c r="P101" s="438">
        <v>0</v>
      </c>
      <c r="Q101" s="438">
        <v>0</v>
      </c>
      <c r="R101" s="438">
        <v>0</v>
      </c>
      <c r="S101" s="438">
        <v>0</v>
      </c>
      <c r="T101" s="438">
        <v>0</v>
      </c>
      <c r="U101" s="438">
        <v>0</v>
      </c>
      <c r="V101" s="438">
        <v>0</v>
      </c>
      <c r="W101" s="438">
        <v>0</v>
      </c>
      <c r="X101" s="438">
        <v>3</v>
      </c>
      <c r="Y101" s="438">
        <v>8</v>
      </c>
      <c r="Z101" s="438">
        <v>3.5</v>
      </c>
      <c r="AA101" s="438">
        <v>8</v>
      </c>
      <c r="AB101" s="438">
        <v>0</v>
      </c>
      <c r="AC101" s="438">
        <v>0</v>
      </c>
      <c r="AD101" s="438">
        <v>0</v>
      </c>
      <c r="AE101" s="438">
        <v>0</v>
      </c>
      <c r="AF101" s="438">
        <v>0</v>
      </c>
      <c r="AG101" s="438">
        <v>0</v>
      </c>
      <c r="AH101" s="438">
        <v>0</v>
      </c>
      <c r="AI101" s="438">
        <v>0</v>
      </c>
      <c r="AJ101" s="438">
        <v>0</v>
      </c>
      <c r="AK101" s="438">
        <v>0</v>
      </c>
      <c r="AL101" s="438">
        <v>0</v>
      </c>
      <c r="AM101" s="438">
        <v>0</v>
      </c>
      <c r="AN101" s="438">
        <v>0</v>
      </c>
      <c r="AO101" s="438">
        <v>0</v>
      </c>
      <c r="AP101" s="438">
        <v>0</v>
      </c>
      <c r="AQ101" s="504">
        <v>0</v>
      </c>
      <c r="AR101" s="504">
        <v>0</v>
      </c>
      <c r="AS101" s="442">
        <v>0</v>
      </c>
      <c r="AT101" s="442">
        <v>0</v>
      </c>
      <c r="AU101" s="499">
        <v>0</v>
      </c>
      <c r="AV101" s="509" t="s">
        <v>12</v>
      </c>
      <c r="AW101" s="509" t="s">
        <v>15</v>
      </c>
      <c r="AX101" s="439">
        <v>4</v>
      </c>
      <c r="AY101" s="213">
        <v>5.625</v>
      </c>
      <c r="AZ101" s="441" t="s">
        <v>125</v>
      </c>
      <c r="BA101" s="441" t="s">
        <v>43</v>
      </c>
      <c r="BB101" s="441" t="s">
        <v>4191</v>
      </c>
      <c r="BC101" s="440" t="s">
        <v>812</v>
      </c>
      <c r="BE101" s="441" t="s">
        <v>280</v>
      </c>
      <c r="BF101" s="513" t="s">
        <v>277</v>
      </c>
      <c r="BG101" s="514" t="s">
        <v>277</v>
      </c>
      <c r="BH101" s="514" t="s">
        <v>277</v>
      </c>
      <c r="BI101" s="514" t="s">
        <v>859</v>
      </c>
      <c r="BJ101" s="159">
        <v>0</v>
      </c>
      <c r="BK101" s="440" t="s">
        <v>277</v>
      </c>
      <c r="BM101" s="231"/>
    </row>
    <row r="102" spans="1:65" s="441" customFormat="1" ht="13.5" customHeight="1">
      <c r="A102" s="493" t="s">
        <v>113</v>
      </c>
      <c r="B102" s="493" t="s">
        <v>679</v>
      </c>
      <c r="C102" s="438">
        <v>0</v>
      </c>
      <c r="D102" s="438">
        <v>0</v>
      </c>
      <c r="E102" s="438">
        <v>0</v>
      </c>
      <c r="F102" s="438">
        <v>0</v>
      </c>
      <c r="G102" s="438">
        <v>0</v>
      </c>
      <c r="H102" s="438">
        <v>0</v>
      </c>
      <c r="I102" s="438">
        <v>0</v>
      </c>
      <c r="J102" s="438">
        <v>0</v>
      </c>
      <c r="K102" s="438">
        <v>0</v>
      </c>
      <c r="L102" s="438">
        <v>0</v>
      </c>
      <c r="M102" s="438">
        <v>0</v>
      </c>
      <c r="N102" s="438">
        <v>0</v>
      </c>
      <c r="O102" s="438">
        <v>0</v>
      </c>
      <c r="P102" s="438">
        <v>0</v>
      </c>
      <c r="Q102" s="438">
        <v>0</v>
      </c>
      <c r="R102" s="438">
        <v>0</v>
      </c>
      <c r="S102" s="438">
        <v>0</v>
      </c>
      <c r="T102" s="438">
        <v>0</v>
      </c>
      <c r="U102" s="438">
        <v>0</v>
      </c>
      <c r="V102" s="438">
        <v>0</v>
      </c>
      <c r="W102" s="438">
        <v>0</v>
      </c>
      <c r="X102" s="438">
        <v>0</v>
      </c>
      <c r="Y102" s="438">
        <v>0</v>
      </c>
      <c r="Z102" s="438">
        <v>0</v>
      </c>
      <c r="AA102" s="438">
        <v>0</v>
      </c>
      <c r="AB102" s="438">
        <v>0</v>
      </c>
      <c r="AC102" s="438">
        <v>0</v>
      </c>
      <c r="AD102" s="438">
        <v>0</v>
      </c>
      <c r="AE102" s="438">
        <v>0</v>
      </c>
      <c r="AF102" s="438">
        <v>0</v>
      </c>
      <c r="AG102" s="438">
        <v>0</v>
      </c>
      <c r="AH102" s="438">
        <v>0</v>
      </c>
      <c r="AI102" s="438">
        <v>3.3</v>
      </c>
      <c r="AJ102" s="438">
        <v>2.7</v>
      </c>
      <c r="AK102" s="438">
        <v>1.6</v>
      </c>
      <c r="AL102" s="438">
        <v>2.7</v>
      </c>
      <c r="AM102" s="438">
        <v>0.5</v>
      </c>
      <c r="AN102" s="438">
        <v>0.45500000000000002</v>
      </c>
      <c r="AO102" s="438">
        <v>0.5</v>
      </c>
      <c r="AP102" s="438">
        <v>0.5</v>
      </c>
      <c r="AQ102" s="504">
        <v>0</v>
      </c>
      <c r="AR102" s="504">
        <v>0</v>
      </c>
      <c r="AS102" s="442">
        <v>0</v>
      </c>
      <c r="AT102" s="442">
        <v>0</v>
      </c>
      <c r="AU102" s="499">
        <v>0</v>
      </c>
      <c r="AV102" s="509" t="s">
        <v>23</v>
      </c>
      <c r="AW102" s="509" t="s">
        <v>938</v>
      </c>
      <c r="AX102" s="439">
        <v>8</v>
      </c>
      <c r="AY102" s="213">
        <v>1.5318750000000001</v>
      </c>
      <c r="AZ102" s="441" t="s">
        <v>125</v>
      </c>
      <c r="BA102" s="441" t="s">
        <v>53</v>
      </c>
      <c r="BB102" s="441" t="s">
        <v>281</v>
      </c>
      <c r="BC102" s="441" t="s">
        <v>7177</v>
      </c>
      <c r="BE102" s="441" t="s">
        <v>287</v>
      </c>
      <c r="BF102" s="513" t="s">
        <v>678</v>
      </c>
      <c r="BG102" s="444" t="s">
        <v>677</v>
      </c>
      <c r="BH102" s="514" t="s">
        <v>675</v>
      </c>
      <c r="BI102" s="514" t="s">
        <v>277</v>
      </c>
      <c r="BJ102" s="159">
        <v>0</v>
      </c>
      <c r="BK102" s="440" t="s">
        <v>277</v>
      </c>
    </row>
    <row r="103" spans="1:65" s="441" customFormat="1" ht="13.5" customHeight="1">
      <c r="A103" s="493" t="s">
        <v>113</v>
      </c>
      <c r="B103" s="493" t="s">
        <v>896</v>
      </c>
      <c r="C103" s="438">
        <v>1</v>
      </c>
      <c r="D103" s="438">
        <v>1</v>
      </c>
      <c r="E103" s="438">
        <v>1.2</v>
      </c>
      <c r="F103" s="438">
        <v>0.8</v>
      </c>
      <c r="G103" s="438">
        <v>0.2</v>
      </c>
      <c r="H103" s="438">
        <v>0</v>
      </c>
      <c r="I103" s="438">
        <v>0</v>
      </c>
      <c r="J103" s="438">
        <v>0</v>
      </c>
      <c r="K103" s="438">
        <v>0</v>
      </c>
      <c r="L103" s="438">
        <v>0</v>
      </c>
      <c r="M103" s="438">
        <v>0</v>
      </c>
      <c r="N103" s="438">
        <v>0</v>
      </c>
      <c r="O103" s="438">
        <v>0</v>
      </c>
      <c r="P103" s="438">
        <v>0</v>
      </c>
      <c r="Q103" s="438">
        <v>0</v>
      </c>
      <c r="R103" s="438">
        <v>0</v>
      </c>
      <c r="S103" s="438">
        <v>0</v>
      </c>
      <c r="T103" s="438">
        <v>0</v>
      </c>
      <c r="U103" s="438">
        <v>0</v>
      </c>
      <c r="V103" s="438">
        <v>0</v>
      </c>
      <c r="W103" s="438">
        <v>0</v>
      </c>
      <c r="X103" s="438">
        <v>0</v>
      </c>
      <c r="Y103" s="438">
        <v>0</v>
      </c>
      <c r="Z103" s="438">
        <v>0</v>
      </c>
      <c r="AA103" s="438">
        <v>0</v>
      </c>
      <c r="AB103" s="438">
        <v>0</v>
      </c>
      <c r="AC103" s="438">
        <v>0</v>
      </c>
      <c r="AD103" s="438">
        <v>0</v>
      </c>
      <c r="AE103" s="438">
        <v>0</v>
      </c>
      <c r="AF103" s="438">
        <v>0</v>
      </c>
      <c r="AG103" s="438">
        <v>0</v>
      </c>
      <c r="AH103" s="438">
        <v>0</v>
      </c>
      <c r="AI103" s="438">
        <v>0</v>
      </c>
      <c r="AJ103" s="438">
        <v>0</v>
      </c>
      <c r="AK103" s="438">
        <v>0</v>
      </c>
      <c r="AL103" s="438">
        <v>0</v>
      </c>
      <c r="AM103" s="438">
        <v>0</v>
      </c>
      <c r="AN103" s="438">
        <v>0</v>
      </c>
      <c r="AO103" s="438">
        <v>0</v>
      </c>
      <c r="AP103" s="438">
        <v>0</v>
      </c>
      <c r="AQ103" s="504">
        <v>0</v>
      </c>
      <c r="AR103" s="504">
        <v>0</v>
      </c>
      <c r="AS103" s="442">
        <v>0</v>
      </c>
      <c r="AT103" s="442">
        <v>0</v>
      </c>
      <c r="AU103" s="499">
        <v>0</v>
      </c>
      <c r="AV103" s="509" t="s">
        <v>64</v>
      </c>
      <c r="AW103" s="509" t="s">
        <v>68</v>
      </c>
      <c r="AX103" s="439">
        <v>5</v>
      </c>
      <c r="AY103" s="213">
        <v>0.84000000000000008</v>
      </c>
      <c r="AZ103" s="441" t="s">
        <v>121</v>
      </c>
      <c r="BA103" s="441" t="s">
        <v>49</v>
      </c>
      <c r="BB103" s="441" t="s">
        <v>861</v>
      </c>
      <c r="BC103" s="441" t="s">
        <v>7177</v>
      </c>
      <c r="BE103" s="441" t="s">
        <v>287</v>
      </c>
      <c r="BF103" s="513" t="s">
        <v>277</v>
      </c>
      <c r="BG103" s="514" t="s">
        <v>277</v>
      </c>
      <c r="BH103" s="514" t="s">
        <v>277</v>
      </c>
      <c r="BI103" s="514" t="s">
        <v>277</v>
      </c>
      <c r="BJ103" s="159">
        <v>0</v>
      </c>
      <c r="BK103" s="440" t="s">
        <v>277</v>
      </c>
    </row>
    <row r="104" spans="1:65" s="441" customFormat="1" ht="13.5" customHeight="1">
      <c r="A104" s="493" t="s">
        <v>113</v>
      </c>
      <c r="B104" s="493" t="s">
        <v>647</v>
      </c>
      <c r="C104" s="438">
        <v>0</v>
      </c>
      <c r="D104" s="438">
        <v>0</v>
      </c>
      <c r="E104" s="438">
        <v>0</v>
      </c>
      <c r="F104" s="438">
        <v>0</v>
      </c>
      <c r="G104" s="438">
        <v>0</v>
      </c>
      <c r="H104" s="438">
        <v>0</v>
      </c>
      <c r="I104" s="438">
        <v>0</v>
      </c>
      <c r="J104" s="438">
        <v>0</v>
      </c>
      <c r="K104" s="438">
        <v>0</v>
      </c>
      <c r="L104" s="438">
        <v>0</v>
      </c>
      <c r="M104" s="438">
        <v>0</v>
      </c>
      <c r="N104" s="438">
        <v>0</v>
      </c>
      <c r="O104" s="438">
        <v>0</v>
      </c>
      <c r="P104" s="438">
        <v>0</v>
      </c>
      <c r="Q104" s="438">
        <v>0</v>
      </c>
      <c r="R104" s="438">
        <v>0</v>
      </c>
      <c r="S104" s="438">
        <v>0</v>
      </c>
      <c r="T104" s="438">
        <v>0</v>
      </c>
      <c r="U104" s="438">
        <v>0</v>
      </c>
      <c r="V104" s="438">
        <v>0</v>
      </c>
      <c r="W104" s="438">
        <v>0</v>
      </c>
      <c r="X104" s="438">
        <v>0</v>
      </c>
      <c r="Y104" s="438">
        <v>0</v>
      </c>
      <c r="Z104" s="438">
        <v>0</v>
      </c>
      <c r="AA104" s="438">
        <v>0</v>
      </c>
      <c r="AB104" s="438">
        <v>0</v>
      </c>
      <c r="AC104" s="438">
        <v>0</v>
      </c>
      <c r="AD104" s="438">
        <v>0</v>
      </c>
      <c r="AE104" s="438">
        <v>0</v>
      </c>
      <c r="AF104" s="438">
        <v>0</v>
      </c>
      <c r="AG104" s="438">
        <v>0</v>
      </c>
      <c r="AH104" s="438">
        <v>0</v>
      </c>
      <c r="AI104" s="438">
        <v>0</v>
      </c>
      <c r="AJ104" s="438">
        <v>0</v>
      </c>
      <c r="AK104" s="438">
        <v>1.4830000000000001</v>
      </c>
      <c r="AL104" s="438">
        <v>2.9670000000000001</v>
      </c>
      <c r="AM104" s="438">
        <v>0</v>
      </c>
      <c r="AN104" s="438">
        <v>0</v>
      </c>
      <c r="AO104" s="438">
        <v>0</v>
      </c>
      <c r="AP104" s="438">
        <v>0</v>
      </c>
      <c r="AQ104" s="504">
        <v>0</v>
      </c>
      <c r="AR104" s="504">
        <v>0</v>
      </c>
      <c r="AS104" s="442">
        <v>0</v>
      </c>
      <c r="AT104" s="442">
        <v>0</v>
      </c>
      <c r="AU104" s="499">
        <v>0</v>
      </c>
      <c r="AV104" s="509" t="s">
        <v>25</v>
      </c>
      <c r="AW104" s="509" t="s">
        <v>26</v>
      </c>
      <c r="AX104" s="439">
        <v>2</v>
      </c>
      <c r="AY104" s="213">
        <v>2.2250000000000001</v>
      </c>
      <c r="AZ104" s="441" t="s">
        <v>125</v>
      </c>
      <c r="BA104" s="441" t="s">
        <v>57</v>
      </c>
      <c r="BB104" s="441" t="s">
        <v>281</v>
      </c>
      <c r="BC104" s="441" t="s">
        <v>7177</v>
      </c>
      <c r="BE104" s="441" t="s">
        <v>280</v>
      </c>
      <c r="BF104" s="513" t="s">
        <v>277</v>
      </c>
      <c r="BG104" s="514" t="s">
        <v>277</v>
      </c>
      <c r="BH104" s="514" t="s">
        <v>640</v>
      </c>
      <c r="BI104" s="514" t="s">
        <v>639</v>
      </c>
      <c r="BJ104" s="159">
        <v>0</v>
      </c>
      <c r="BK104" s="440" t="s">
        <v>277</v>
      </c>
    </row>
    <row r="105" spans="1:65" s="441" customFormat="1" ht="13.5" customHeight="1">
      <c r="A105" s="493" t="s">
        <v>113</v>
      </c>
      <c r="B105" s="493" t="s">
        <v>860</v>
      </c>
      <c r="C105" s="438">
        <v>213</v>
      </c>
      <c r="D105" s="438">
        <v>220</v>
      </c>
      <c r="E105" s="438">
        <v>250</v>
      </c>
      <c r="F105" s="438">
        <v>284</v>
      </c>
      <c r="G105" s="438">
        <v>310</v>
      </c>
      <c r="H105" s="438">
        <v>330</v>
      </c>
      <c r="I105" s="438">
        <v>418</v>
      </c>
      <c r="J105" s="438">
        <v>475</v>
      </c>
      <c r="K105" s="438">
        <v>534</v>
      </c>
      <c r="L105" s="438">
        <v>584</v>
      </c>
      <c r="M105" s="438">
        <v>656</v>
      </c>
      <c r="N105" s="438">
        <v>629</v>
      </c>
      <c r="O105" s="438">
        <v>622</v>
      </c>
      <c r="P105" s="438">
        <v>673</v>
      </c>
      <c r="Q105" s="438">
        <v>794</v>
      </c>
      <c r="R105" s="438">
        <v>858</v>
      </c>
      <c r="S105" s="438">
        <v>924</v>
      </c>
      <c r="T105" s="438">
        <v>323</v>
      </c>
      <c r="U105" s="438">
        <v>310</v>
      </c>
      <c r="V105" s="438">
        <v>403</v>
      </c>
      <c r="W105" s="438">
        <v>447.6</v>
      </c>
      <c r="X105" s="438">
        <v>475</v>
      </c>
      <c r="Y105" s="438">
        <v>429.80250000000001</v>
      </c>
      <c r="Z105" s="438">
        <v>431.06799999999998</v>
      </c>
      <c r="AA105" s="438">
        <v>434.25799999999998</v>
      </c>
      <c r="AB105" s="438">
        <v>434.72199999999998</v>
      </c>
      <c r="AC105" s="438">
        <v>0</v>
      </c>
      <c r="AD105" s="438">
        <v>0</v>
      </c>
      <c r="AE105" s="438">
        <v>0</v>
      </c>
      <c r="AF105" s="438">
        <v>0</v>
      </c>
      <c r="AG105" s="438">
        <v>0</v>
      </c>
      <c r="AH105" s="438">
        <v>0</v>
      </c>
      <c r="AI105" s="438">
        <v>0</v>
      </c>
      <c r="AJ105" s="438">
        <v>0</v>
      </c>
      <c r="AK105" s="438">
        <v>0</v>
      </c>
      <c r="AL105" s="438">
        <v>0</v>
      </c>
      <c r="AM105" s="438">
        <v>0</v>
      </c>
      <c r="AN105" s="438">
        <v>0</v>
      </c>
      <c r="AO105" s="438">
        <v>0</v>
      </c>
      <c r="AP105" s="438">
        <v>0</v>
      </c>
      <c r="AQ105" s="504">
        <v>0</v>
      </c>
      <c r="AR105" s="504">
        <v>0</v>
      </c>
      <c r="AS105" s="442">
        <v>0</v>
      </c>
      <c r="AT105" s="442">
        <v>0</v>
      </c>
      <c r="AU105" s="499">
        <v>0</v>
      </c>
      <c r="AV105" s="509" t="s">
        <v>64</v>
      </c>
      <c r="AW105" s="509" t="s">
        <v>16</v>
      </c>
      <c r="AX105" s="439">
        <v>26</v>
      </c>
      <c r="AY105" s="213">
        <v>479.32501923076921</v>
      </c>
      <c r="AZ105" s="441" t="s">
        <v>124</v>
      </c>
      <c r="BA105" s="441" t="s">
        <v>55</v>
      </c>
      <c r="BB105" s="441" t="s">
        <v>861</v>
      </c>
      <c r="BC105" s="441" t="s">
        <v>7177</v>
      </c>
      <c r="BE105" s="441" t="s">
        <v>280</v>
      </c>
      <c r="BF105" s="513" t="s">
        <v>277</v>
      </c>
      <c r="BG105" s="514" t="s">
        <v>277</v>
      </c>
      <c r="BH105" s="514" t="s">
        <v>277</v>
      </c>
      <c r="BI105" s="514" t="s">
        <v>277</v>
      </c>
      <c r="BJ105" s="159"/>
      <c r="BK105" s="440" t="s">
        <v>277</v>
      </c>
    </row>
    <row r="106" spans="1:65" s="441" customFormat="1" ht="13.5" customHeight="1">
      <c r="A106" s="493" t="s">
        <v>113</v>
      </c>
      <c r="B106" s="493" t="s">
        <v>627</v>
      </c>
      <c r="C106" s="438">
        <v>0</v>
      </c>
      <c r="D106" s="438">
        <v>0</v>
      </c>
      <c r="E106" s="438">
        <v>0</v>
      </c>
      <c r="F106" s="438">
        <v>0</v>
      </c>
      <c r="G106" s="438">
        <v>0</v>
      </c>
      <c r="H106" s="438">
        <v>0</v>
      </c>
      <c r="I106" s="438">
        <v>0</v>
      </c>
      <c r="J106" s="438">
        <v>0</v>
      </c>
      <c r="K106" s="438">
        <v>0</v>
      </c>
      <c r="L106" s="438">
        <v>0</v>
      </c>
      <c r="M106" s="438">
        <v>0</v>
      </c>
      <c r="N106" s="438">
        <v>0</v>
      </c>
      <c r="O106" s="438">
        <v>0</v>
      </c>
      <c r="P106" s="438">
        <v>0</v>
      </c>
      <c r="Q106" s="438">
        <v>0</v>
      </c>
      <c r="R106" s="438">
        <v>0</v>
      </c>
      <c r="S106" s="438">
        <v>0</v>
      </c>
      <c r="T106" s="438">
        <v>0</v>
      </c>
      <c r="U106" s="438">
        <v>0</v>
      </c>
      <c r="V106" s="438">
        <v>0</v>
      </c>
      <c r="W106" s="438">
        <v>0</v>
      </c>
      <c r="X106" s="438">
        <v>0</v>
      </c>
      <c r="Y106" s="438">
        <v>0</v>
      </c>
      <c r="Z106" s="438">
        <v>0</v>
      </c>
      <c r="AA106" s="438">
        <v>0</v>
      </c>
      <c r="AB106" s="438">
        <v>0</v>
      </c>
      <c r="AC106" s="438">
        <v>0</v>
      </c>
      <c r="AD106" s="438">
        <v>0</v>
      </c>
      <c r="AE106" s="438">
        <v>0</v>
      </c>
      <c r="AF106" s="438">
        <v>0</v>
      </c>
      <c r="AG106" s="438">
        <v>0</v>
      </c>
      <c r="AH106" s="438">
        <v>24.6</v>
      </c>
      <c r="AI106" s="438">
        <v>19.399999999999999</v>
      </c>
      <c r="AJ106" s="438">
        <v>15.1</v>
      </c>
      <c r="AK106" s="438">
        <v>14.9</v>
      </c>
      <c r="AL106" s="438">
        <v>7.45</v>
      </c>
      <c r="AM106" s="438">
        <v>21.85</v>
      </c>
      <c r="AN106" s="438">
        <v>0</v>
      </c>
      <c r="AO106" s="438">
        <v>0</v>
      </c>
      <c r="AP106" s="438">
        <v>0</v>
      </c>
      <c r="AQ106" s="504">
        <v>0</v>
      </c>
      <c r="AR106" s="504">
        <v>0</v>
      </c>
      <c r="AS106" s="442">
        <v>0</v>
      </c>
      <c r="AT106" s="442">
        <v>0</v>
      </c>
      <c r="AU106" s="499">
        <v>0</v>
      </c>
      <c r="AV106" s="509" t="s">
        <v>22</v>
      </c>
      <c r="AW106" s="509" t="s">
        <v>27</v>
      </c>
      <c r="AX106" s="439">
        <v>6</v>
      </c>
      <c r="AY106" s="213">
        <v>17.216666666666669</v>
      </c>
      <c r="AZ106" s="441" t="s">
        <v>125</v>
      </c>
      <c r="BA106" s="441" t="s">
        <v>37</v>
      </c>
      <c r="BB106" s="441" t="s">
        <v>297</v>
      </c>
      <c r="BC106" s="440" t="s">
        <v>810</v>
      </c>
      <c r="BE106" s="441" t="s">
        <v>280</v>
      </c>
      <c r="BF106" s="513" t="s">
        <v>277</v>
      </c>
      <c r="BG106" s="514" t="s">
        <v>277</v>
      </c>
      <c r="BH106" s="514" t="s">
        <v>277</v>
      </c>
      <c r="BI106" s="514" t="s">
        <v>277</v>
      </c>
      <c r="BJ106" s="159">
        <v>0</v>
      </c>
      <c r="BK106" s="440" t="s">
        <v>277</v>
      </c>
    </row>
    <row r="107" spans="1:65" s="441" customFormat="1" ht="13.5" customHeight="1">
      <c r="A107" s="493" t="s">
        <v>113</v>
      </c>
      <c r="B107" s="493" t="s">
        <v>621</v>
      </c>
      <c r="C107" s="438">
        <v>0</v>
      </c>
      <c r="D107" s="438">
        <v>0</v>
      </c>
      <c r="E107" s="438">
        <v>0</v>
      </c>
      <c r="F107" s="438">
        <v>0</v>
      </c>
      <c r="G107" s="438">
        <v>0</v>
      </c>
      <c r="H107" s="438">
        <v>0</v>
      </c>
      <c r="I107" s="438">
        <v>0</v>
      </c>
      <c r="J107" s="438">
        <v>0</v>
      </c>
      <c r="K107" s="438">
        <v>0</v>
      </c>
      <c r="L107" s="438">
        <v>0</v>
      </c>
      <c r="M107" s="438">
        <v>0</v>
      </c>
      <c r="N107" s="438">
        <v>0</v>
      </c>
      <c r="O107" s="438">
        <v>0</v>
      </c>
      <c r="P107" s="438">
        <v>0</v>
      </c>
      <c r="Q107" s="438">
        <v>0</v>
      </c>
      <c r="R107" s="438">
        <v>0</v>
      </c>
      <c r="S107" s="438">
        <v>0</v>
      </c>
      <c r="T107" s="438">
        <v>0</v>
      </c>
      <c r="U107" s="438">
        <v>0</v>
      </c>
      <c r="V107" s="438">
        <v>0</v>
      </c>
      <c r="W107" s="438">
        <v>0</v>
      </c>
      <c r="X107" s="438">
        <v>0</v>
      </c>
      <c r="Y107" s="438">
        <v>0</v>
      </c>
      <c r="Z107" s="438">
        <v>0</v>
      </c>
      <c r="AA107" s="438">
        <v>0</v>
      </c>
      <c r="AB107" s="438">
        <v>0</v>
      </c>
      <c r="AC107" s="438">
        <v>0</v>
      </c>
      <c r="AD107" s="438">
        <v>0</v>
      </c>
      <c r="AE107" s="438">
        <v>0</v>
      </c>
      <c r="AF107" s="438">
        <v>0</v>
      </c>
      <c r="AG107" s="438">
        <v>0</v>
      </c>
      <c r="AH107" s="438">
        <v>0</v>
      </c>
      <c r="AI107" s="438">
        <v>0.85599999999999998</v>
      </c>
      <c r="AJ107" s="438">
        <v>4.335</v>
      </c>
      <c r="AK107" s="438">
        <v>15.61</v>
      </c>
      <c r="AL107" s="438">
        <v>8.3190000000000008</v>
      </c>
      <c r="AM107" s="438">
        <v>0</v>
      </c>
      <c r="AN107" s="438">
        <v>0</v>
      </c>
      <c r="AO107" s="438">
        <v>0</v>
      </c>
      <c r="AP107" s="438">
        <v>0</v>
      </c>
      <c r="AQ107" s="504">
        <v>0</v>
      </c>
      <c r="AR107" s="504">
        <v>0</v>
      </c>
      <c r="AS107" s="442">
        <v>0</v>
      </c>
      <c r="AT107" s="442">
        <v>0</v>
      </c>
      <c r="AU107" s="499">
        <v>0</v>
      </c>
      <c r="AV107" s="509" t="s">
        <v>23</v>
      </c>
      <c r="AW107" s="509" t="s">
        <v>26</v>
      </c>
      <c r="AX107" s="439">
        <v>4</v>
      </c>
      <c r="AY107" s="213">
        <v>7.2799999999999994</v>
      </c>
      <c r="AZ107" s="441" t="s">
        <v>125</v>
      </c>
      <c r="BA107" s="441" t="s">
        <v>43</v>
      </c>
      <c r="BB107" s="441" t="s">
        <v>297</v>
      </c>
      <c r="BC107" s="440" t="s">
        <v>810</v>
      </c>
      <c r="BE107" s="441" t="s">
        <v>280</v>
      </c>
      <c r="BF107" s="513" t="s">
        <v>277</v>
      </c>
      <c r="BG107" s="514" t="s">
        <v>277</v>
      </c>
      <c r="BH107" s="514" t="s">
        <v>613</v>
      </c>
      <c r="BI107" s="514" t="s">
        <v>277</v>
      </c>
      <c r="BJ107" s="159">
        <v>0</v>
      </c>
      <c r="BK107" s="440"/>
    </row>
    <row r="108" spans="1:65" s="441" customFormat="1" ht="13.5" customHeight="1">
      <c r="A108" s="493" t="s">
        <v>113</v>
      </c>
      <c r="B108" s="493" t="s">
        <v>666</v>
      </c>
      <c r="C108" s="438">
        <v>0</v>
      </c>
      <c r="D108" s="438">
        <v>0</v>
      </c>
      <c r="E108" s="438">
        <v>0</v>
      </c>
      <c r="F108" s="438">
        <v>0</v>
      </c>
      <c r="G108" s="438">
        <v>0</v>
      </c>
      <c r="H108" s="438">
        <v>0</v>
      </c>
      <c r="I108" s="438">
        <v>0</v>
      </c>
      <c r="J108" s="438">
        <v>0</v>
      </c>
      <c r="K108" s="438">
        <v>0</v>
      </c>
      <c r="L108" s="438">
        <v>0</v>
      </c>
      <c r="M108" s="438">
        <v>0</v>
      </c>
      <c r="N108" s="438">
        <v>0</v>
      </c>
      <c r="O108" s="438">
        <v>0</v>
      </c>
      <c r="P108" s="438">
        <v>0</v>
      </c>
      <c r="Q108" s="438">
        <v>0</v>
      </c>
      <c r="R108" s="438">
        <v>0</v>
      </c>
      <c r="S108" s="438">
        <v>0</v>
      </c>
      <c r="T108" s="438">
        <v>0</v>
      </c>
      <c r="U108" s="438">
        <v>0</v>
      </c>
      <c r="V108" s="438">
        <v>0</v>
      </c>
      <c r="W108" s="438">
        <v>0</v>
      </c>
      <c r="X108" s="438">
        <v>0</v>
      </c>
      <c r="Y108" s="438">
        <v>0</v>
      </c>
      <c r="Z108" s="438">
        <v>0</v>
      </c>
      <c r="AA108" s="438">
        <v>0</v>
      </c>
      <c r="AB108" s="438">
        <v>0</v>
      </c>
      <c r="AC108" s="438">
        <v>0</v>
      </c>
      <c r="AD108" s="438">
        <v>0</v>
      </c>
      <c r="AE108" s="438">
        <v>0</v>
      </c>
      <c r="AF108" s="438">
        <v>0</v>
      </c>
      <c r="AG108" s="438">
        <v>0</v>
      </c>
      <c r="AH108" s="438">
        <v>0</v>
      </c>
      <c r="AI108" s="438">
        <v>0</v>
      </c>
      <c r="AJ108" s="438">
        <v>0</v>
      </c>
      <c r="AK108" s="438">
        <v>0.16300000000000001</v>
      </c>
      <c r="AL108" s="438">
        <v>0.32600000000000001</v>
      </c>
      <c r="AM108" s="438">
        <v>0</v>
      </c>
      <c r="AN108" s="438">
        <v>0</v>
      </c>
      <c r="AO108" s="438">
        <v>0</v>
      </c>
      <c r="AP108" s="438">
        <v>0</v>
      </c>
      <c r="AQ108" s="504">
        <v>0</v>
      </c>
      <c r="AR108" s="504">
        <v>0</v>
      </c>
      <c r="AS108" s="442">
        <v>0</v>
      </c>
      <c r="AT108" s="442">
        <v>0</v>
      </c>
      <c r="AU108" s="499">
        <v>0</v>
      </c>
      <c r="AV108" s="509" t="s">
        <v>25</v>
      </c>
      <c r="AW108" s="509" t="s">
        <v>26</v>
      </c>
      <c r="AX108" s="439">
        <v>2</v>
      </c>
      <c r="AY108" s="213">
        <v>0.2445</v>
      </c>
      <c r="AZ108" s="441" t="s">
        <v>125</v>
      </c>
      <c r="BA108" s="441" t="s">
        <v>31</v>
      </c>
      <c r="BB108" s="441" t="s">
        <v>281</v>
      </c>
      <c r="BC108" s="441" t="s">
        <v>7177</v>
      </c>
      <c r="BE108" s="441" t="s">
        <v>280</v>
      </c>
      <c r="BF108" s="513" t="s">
        <v>277</v>
      </c>
      <c r="BG108" s="514" t="s">
        <v>277</v>
      </c>
      <c r="BH108" s="514" t="s">
        <v>640</v>
      </c>
      <c r="BI108" s="514" t="s">
        <v>639</v>
      </c>
      <c r="BJ108" s="159">
        <v>0</v>
      </c>
      <c r="BK108" s="440" t="s">
        <v>277</v>
      </c>
    </row>
    <row r="109" spans="1:65" s="441" customFormat="1" ht="13.5" customHeight="1">
      <c r="A109" s="493" t="s">
        <v>113</v>
      </c>
      <c r="B109" s="493" t="s">
        <v>646</v>
      </c>
      <c r="C109" s="438">
        <v>0</v>
      </c>
      <c r="D109" s="438">
        <v>0</v>
      </c>
      <c r="E109" s="438">
        <v>0</v>
      </c>
      <c r="F109" s="438">
        <v>0</v>
      </c>
      <c r="G109" s="438">
        <v>0</v>
      </c>
      <c r="H109" s="438">
        <v>0</v>
      </c>
      <c r="I109" s="438">
        <v>0</v>
      </c>
      <c r="J109" s="438">
        <v>0</v>
      </c>
      <c r="K109" s="438">
        <v>0</v>
      </c>
      <c r="L109" s="438">
        <v>0</v>
      </c>
      <c r="M109" s="438">
        <v>0</v>
      </c>
      <c r="N109" s="438">
        <v>0</v>
      </c>
      <c r="O109" s="438">
        <v>0</v>
      </c>
      <c r="P109" s="438">
        <v>0</v>
      </c>
      <c r="Q109" s="438">
        <v>0</v>
      </c>
      <c r="R109" s="438">
        <v>0</v>
      </c>
      <c r="S109" s="438">
        <v>0</v>
      </c>
      <c r="T109" s="438">
        <v>0</v>
      </c>
      <c r="U109" s="438">
        <v>0</v>
      </c>
      <c r="V109" s="438">
        <v>0</v>
      </c>
      <c r="W109" s="438">
        <v>0</v>
      </c>
      <c r="X109" s="438">
        <v>0</v>
      </c>
      <c r="Y109" s="438">
        <v>0</v>
      </c>
      <c r="Z109" s="438">
        <v>0</v>
      </c>
      <c r="AA109" s="438">
        <v>0</v>
      </c>
      <c r="AB109" s="438">
        <v>0</v>
      </c>
      <c r="AC109" s="438">
        <v>0</v>
      </c>
      <c r="AD109" s="438">
        <v>0</v>
      </c>
      <c r="AE109" s="438">
        <v>0</v>
      </c>
      <c r="AF109" s="438">
        <v>0</v>
      </c>
      <c r="AG109" s="438">
        <v>0</v>
      </c>
      <c r="AH109" s="438">
        <v>0</v>
      </c>
      <c r="AI109" s="438">
        <v>0</v>
      </c>
      <c r="AJ109" s="438">
        <v>0</v>
      </c>
      <c r="AK109" s="438">
        <v>0.76</v>
      </c>
      <c r="AL109" s="438">
        <v>1.52</v>
      </c>
      <c r="AM109" s="438">
        <v>0</v>
      </c>
      <c r="AN109" s="438">
        <v>0</v>
      </c>
      <c r="AO109" s="438">
        <v>0</v>
      </c>
      <c r="AP109" s="438">
        <v>0</v>
      </c>
      <c r="AQ109" s="504">
        <v>0</v>
      </c>
      <c r="AR109" s="504">
        <v>0</v>
      </c>
      <c r="AS109" s="442">
        <v>0</v>
      </c>
      <c r="AT109" s="442">
        <v>0</v>
      </c>
      <c r="AU109" s="499">
        <v>0</v>
      </c>
      <c r="AV109" s="509" t="s">
        <v>25</v>
      </c>
      <c r="AW109" s="509" t="s">
        <v>26</v>
      </c>
      <c r="AX109" s="439">
        <v>2</v>
      </c>
      <c r="AY109" s="213">
        <v>1.1400000000000001</v>
      </c>
      <c r="AZ109" s="441" t="s">
        <v>125</v>
      </c>
      <c r="BA109" s="441" t="s">
        <v>57</v>
      </c>
      <c r="BB109" s="441" t="s">
        <v>281</v>
      </c>
      <c r="BC109" s="441" t="s">
        <v>7177</v>
      </c>
      <c r="BE109" s="112" t="s">
        <v>280</v>
      </c>
      <c r="BF109" s="513" t="s">
        <v>277</v>
      </c>
      <c r="BG109" s="514" t="s">
        <v>277</v>
      </c>
      <c r="BH109" s="514" t="s">
        <v>640</v>
      </c>
      <c r="BI109" s="514" t="s">
        <v>639</v>
      </c>
      <c r="BJ109" s="159">
        <v>0</v>
      </c>
      <c r="BK109" s="440" t="s">
        <v>277</v>
      </c>
    </row>
    <row r="110" spans="1:65" s="441" customFormat="1" ht="13.5" customHeight="1">
      <c r="A110" s="493" t="s">
        <v>113</v>
      </c>
      <c r="B110" s="493" t="s">
        <v>897</v>
      </c>
      <c r="C110" s="438">
        <v>64.3</v>
      </c>
      <c r="D110" s="438">
        <v>69</v>
      </c>
      <c r="E110" s="438">
        <v>77</v>
      </c>
      <c r="F110" s="438">
        <v>14</v>
      </c>
      <c r="G110" s="438">
        <v>18</v>
      </c>
      <c r="H110" s="438">
        <v>23</v>
      </c>
      <c r="I110" s="438">
        <v>25</v>
      </c>
      <c r="J110" s="438">
        <v>25</v>
      </c>
      <c r="K110" s="438">
        <v>0</v>
      </c>
      <c r="L110" s="438">
        <v>0</v>
      </c>
      <c r="M110" s="438">
        <v>0</v>
      </c>
      <c r="N110" s="438">
        <v>0</v>
      </c>
      <c r="O110" s="438">
        <v>0</v>
      </c>
      <c r="P110" s="438">
        <v>0</v>
      </c>
      <c r="Q110" s="438">
        <v>0</v>
      </c>
      <c r="R110" s="438">
        <v>0</v>
      </c>
      <c r="S110" s="438">
        <v>0</v>
      </c>
      <c r="T110" s="438">
        <v>0</v>
      </c>
      <c r="U110" s="438">
        <v>0</v>
      </c>
      <c r="V110" s="438">
        <v>0</v>
      </c>
      <c r="W110" s="438">
        <v>0</v>
      </c>
      <c r="X110" s="438">
        <v>0</v>
      </c>
      <c r="Y110" s="438">
        <v>0</v>
      </c>
      <c r="Z110" s="438">
        <v>0</v>
      </c>
      <c r="AA110" s="438">
        <v>0</v>
      </c>
      <c r="AB110" s="438">
        <v>0</v>
      </c>
      <c r="AC110" s="438">
        <v>0</v>
      </c>
      <c r="AD110" s="438">
        <v>0</v>
      </c>
      <c r="AE110" s="438">
        <v>0</v>
      </c>
      <c r="AF110" s="438">
        <v>0</v>
      </c>
      <c r="AG110" s="438">
        <v>0</v>
      </c>
      <c r="AH110" s="438">
        <v>0</v>
      </c>
      <c r="AI110" s="438">
        <v>0</v>
      </c>
      <c r="AJ110" s="438">
        <v>0</v>
      </c>
      <c r="AK110" s="438">
        <v>0</v>
      </c>
      <c r="AL110" s="438">
        <v>0</v>
      </c>
      <c r="AM110" s="438">
        <v>0</v>
      </c>
      <c r="AN110" s="438">
        <v>0</v>
      </c>
      <c r="AO110" s="438">
        <v>0</v>
      </c>
      <c r="AP110" s="438">
        <v>0</v>
      </c>
      <c r="AQ110" s="504">
        <v>0</v>
      </c>
      <c r="AR110" s="504">
        <v>0</v>
      </c>
      <c r="AS110" s="442">
        <v>0</v>
      </c>
      <c r="AT110" s="442">
        <v>0</v>
      </c>
      <c r="AU110" s="499">
        <v>0</v>
      </c>
      <c r="AV110" s="509" t="s">
        <v>64</v>
      </c>
      <c r="AW110" s="509" t="s">
        <v>71</v>
      </c>
      <c r="AX110" s="439">
        <v>8</v>
      </c>
      <c r="AY110" s="213">
        <v>39.412500000000001</v>
      </c>
      <c r="AZ110" s="441" t="s">
        <v>124</v>
      </c>
      <c r="BA110" s="441" t="s">
        <v>55</v>
      </c>
      <c r="BB110" s="441" t="s">
        <v>861</v>
      </c>
      <c r="BC110" s="441" t="s">
        <v>7177</v>
      </c>
      <c r="BE110" s="441" t="s">
        <v>280</v>
      </c>
      <c r="BF110" s="513" t="s">
        <v>277</v>
      </c>
      <c r="BG110" s="514" t="s">
        <v>6802</v>
      </c>
      <c r="BH110" s="514" t="s">
        <v>277</v>
      </c>
      <c r="BI110" s="514" t="s">
        <v>277</v>
      </c>
      <c r="BJ110" s="159">
        <v>0</v>
      </c>
      <c r="BK110" s="440" t="s">
        <v>277</v>
      </c>
    </row>
    <row r="111" spans="1:65" s="441" customFormat="1" ht="13.5" customHeight="1">
      <c r="A111" s="493" t="s">
        <v>113</v>
      </c>
      <c r="B111" s="493" t="s">
        <v>631</v>
      </c>
      <c r="C111" s="438">
        <v>0</v>
      </c>
      <c r="D111" s="438">
        <v>0</v>
      </c>
      <c r="E111" s="438">
        <v>0</v>
      </c>
      <c r="F111" s="438">
        <v>0</v>
      </c>
      <c r="G111" s="438">
        <v>0</v>
      </c>
      <c r="H111" s="438">
        <v>0</v>
      </c>
      <c r="I111" s="438">
        <v>0</v>
      </c>
      <c r="J111" s="438">
        <v>0</v>
      </c>
      <c r="K111" s="438">
        <v>0</v>
      </c>
      <c r="L111" s="438">
        <v>0</v>
      </c>
      <c r="M111" s="438">
        <v>0</v>
      </c>
      <c r="N111" s="438">
        <v>0</v>
      </c>
      <c r="O111" s="438">
        <v>0</v>
      </c>
      <c r="P111" s="438">
        <v>0</v>
      </c>
      <c r="Q111" s="438">
        <v>0</v>
      </c>
      <c r="R111" s="438">
        <v>0</v>
      </c>
      <c r="S111" s="438">
        <v>0</v>
      </c>
      <c r="T111" s="438">
        <v>0</v>
      </c>
      <c r="U111" s="438">
        <v>0</v>
      </c>
      <c r="V111" s="438">
        <v>0</v>
      </c>
      <c r="W111" s="438">
        <v>0</v>
      </c>
      <c r="X111" s="438">
        <v>0</v>
      </c>
      <c r="Y111" s="438">
        <v>0</v>
      </c>
      <c r="Z111" s="438">
        <v>0</v>
      </c>
      <c r="AA111" s="438">
        <v>0</v>
      </c>
      <c r="AB111" s="438">
        <v>0</v>
      </c>
      <c r="AC111" s="438">
        <v>0</v>
      </c>
      <c r="AD111" s="438">
        <v>0</v>
      </c>
      <c r="AE111" s="438">
        <v>0</v>
      </c>
      <c r="AF111" s="438">
        <v>0</v>
      </c>
      <c r="AG111" s="438">
        <v>0</v>
      </c>
      <c r="AH111" s="438">
        <v>0</v>
      </c>
      <c r="AI111" s="438">
        <v>1.5</v>
      </c>
      <c r="AJ111" s="438">
        <v>8.5</v>
      </c>
      <c r="AK111" s="438">
        <v>11</v>
      </c>
      <c r="AL111" s="438">
        <v>13</v>
      </c>
      <c r="AM111" s="438">
        <v>0</v>
      </c>
      <c r="AN111" s="438">
        <v>0</v>
      </c>
      <c r="AO111" s="438">
        <v>0</v>
      </c>
      <c r="AP111" s="438">
        <v>0</v>
      </c>
      <c r="AQ111" s="504">
        <v>0</v>
      </c>
      <c r="AR111" s="504">
        <v>0</v>
      </c>
      <c r="AS111" s="442">
        <v>0</v>
      </c>
      <c r="AT111" s="442">
        <v>0</v>
      </c>
      <c r="AU111" s="499">
        <v>0</v>
      </c>
      <c r="AV111" s="509" t="s">
        <v>23</v>
      </c>
      <c r="AW111" s="509" t="s">
        <v>26</v>
      </c>
      <c r="AX111" s="439">
        <v>4</v>
      </c>
      <c r="AY111" s="213">
        <v>8.5</v>
      </c>
      <c r="AZ111" s="441" t="s">
        <v>125</v>
      </c>
      <c r="BA111" s="441" t="s">
        <v>31</v>
      </c>
      <c r="BB111" s="441" t="s">
        <v>297</v>
      </c>
      <c r="BC111" s="440" t="s">
        <v>810</v>
      </c>
      <c r="BE111" s="441" t="s">
        <v>280</v>
      </c>
      <c r="BF111" s="513" t="s">
        <v>277</v>
      </c>
      <c r="BG111" s="444" t="s">
        <v>277</v>
      </c>
      <c r="BH111" s="514" t="s">
        <v>613</v>
      </c>
      <c r="BI111" s="514" t="s">
        <v>277</v>
      </c>
      <c r="BJ111" s="159">
        <v>0</v>
      </c>
      <c r="BK111" s="440" t="s">
        <v>277</v>
      </c>
    </row>
    <row r="112" spans="1:65" s="441" customFormat="1" ht="13.5" customHeight="1">
      <c r="A112" s="493" t="s">
        <v>113</v>
      </c>
      <c r="B112" s="493" t="s">
        <v>665</v>
      </c>
      <c r="C112" s="438">
        <v>0</v>
      </c>
      <c r="D112" s="438">
        <v>0</v>
      </c>
      <c r="E112" s="438">
        <v>0</v>
      </c>
      <c r="F112" s="438">
        <v>0</v>
      </c>
      <c r="G112" s="438">
        <v>0</v>
      </c>
      <c r="H112" s="438">
        <v>0</v>
      </c>
      <c r="I112" s="438">
        <v>0</v>
      </c>
      <c r="J112" s="438">
        <v>0</v>
      </c>
      <c r="K112" s="438">
        <v>0</v>
      </c>
      <c r="L112" s="438">
        <v>0</v>
      </c>
      <c r="M112" s="438">
        <v>0</v>
      </c>
      <c r="N112" s="438">
        <v>0</v>
      </c>
      <c r="O112" s="438">
        <v>0</v>
      </c>
      <c r="P112" s="438">
        <v>0</v>
      </c>
      <c r="Q112" s="438">
        <v>0</v>
      </c>
      <c r="R112" s="438">
        <v>0</v>
      </c>
      <c r="S112" s="438">
        <v>0</v>
      </c>
      <c r="T112" s="438">
        <v>0</v>
      </c>
      <c r="U112" s="438">
        <v>0</v>
      </c>
      <c r="V112" s="438">
        <v>0</v>
      </c>
      <c r="W112" s="438">
        <v>0</v>
      </c>
      <c r="X112" s="438">
        <v>0</v>
      </c>
      <c r="Y112" s="438">
        <v>0</v>
      </c>
      <c r="Z112" s="438">
        <v>0</v>
      </c>
      <c r="AA112" s="438">
        <v>0</v>
      </c>
      <c r="AB112" s="438">
        <v>0</v>
      </c>
      <c r="AC112" s="438">
        <v>0</v>
      </c>
      <c r="AD112" s="438">
        <v>0</v>
      </c>
      <c r="AE112" s="438">
        <v>0</v>
      </c>
      <c r="AF112" s="438">
        <v>0</v>
      </c>
      <c r="AG112" s="438">
        <v>0</v>
      </c>
      <c r="AH112" s="438">
        <v>45</v>
      </c>
      <c r="AI112" s="438">
        <v>0</v>
      </c>
      <c r="AJ112" s="438">
        <v>0</v>
      </c>
      <c r="AK112" s="438">
        <v>0</v>
      </c>
      <c r="AL112" s="438">
        <v>0</v>
      </c>
      <c r="AM112" s="438">
        <v>0</v>
      </c>
      <c r="AN112" s="438">
        <v>0</v>
      </c>
      <c r="AO112" s="438">
        <v>0</v>
      </c>
      <c r="AP112" s="438">
        <v>0</v>
      </c>
      <c r="AQ112" s="504">
        <v>0</v>
      </c>
      <c r="AR112" s="504">
        <v>0</v>
      </c>
      <c r="AS112" s="442">
        <v>0</v>
      </c>
      <c r="AT112" s="442">
        <v>0</v>
      </c>
      <c r="AU112" s="499">
        <v>0</v>
      </c>
      <c r="AV112" s="509" t="s">
        <v>22</v>
      </c>
      <c r="AW112" s="509" t="s">
        <v>22</v>
      </c>
      <c r="AX112" s="439">
        <v>1</v>
      </c>
      <c r="AY112" s="213">
        <v>45</v>
      </c>
      <c r="AZ112" s="441" t="s">
        <v>125</v>
      </c>
      <c r="BA112" s="441" t="s">
        <v>31</v>
      </c>
      <c r="BB112" s="441" t="s">
        <v>281</v>
      </c>
      <c r="BC112" s="441" t="s">
        <v>7177</v>
      </c>
      <c r="BE112" s="441" t="s">
        <v>280</v>
      </c>
      <c r="BF112" s="513" t="s">
        <v>277</v>
      </c>
      <c r="BG112" s="514" t="s">
        <v>277</v>
      </c>
      <c r="BH112" s="514" t="s">
        <v>616</v>
      </c>
      <c r="BI112" s="514" t="s">
        <v>277</v>
      </c>
      <c r="BJ112" s="159">
        <v>0</v>
      </c>
      <c r="BK112" s="440" t="s">
        <v>277</v>
      </c>
    </row>
    <row r="113" spans="1:65" s="441" customFormat="1" ht="13.5" customHeight="1">
      <c r="A113" s="493" t="s">
        <v>113</v>
      </c>
      <c r="B113" s="493" t="s">
        <v>863</v>
      </c>
      <c r="C113" s="438">
        <v>0</v>
      </c>
      <c r="D113" s="438">
        <v>0</v>
      </c>
      <c r="E113" s="438">
        <v>0</v>
      </c>
      <c r="F113" s="438">
        <v>0</v>
      </c>
      <c r="G113" s="438">
        <v>0</v>
      </c>
      <c r="H113" s="438">
        <v>0</v>
      </c>
      <c r="I113" s="438">
        <v>0</v>
      </c>
      <c r="J113" s="438">
        <v>0</v>
      </c>
      <c r="K113" s="438">
        <v>0</v>
      </c>
      <c r="L113" s="438">
        <v>0</v>
      </c>
      <c r="M113" s="438">
        <v>0</v>
      </c>
      <c r="N113" s="438">
        <v>0</v>
      </c>
      <c r="O113" s="438">
        <v>0</v>
      </c>
      <c r="P113" s="438">
        <v>0</v>
      </c>
      <c r="Q113" s="438">
        <v>0</v>
      </c>
      <c r="R113" s="438">
        <v>0</v>
      </c>
      <c r="S113" s="438">
        <v>0</v>
      </c>
      <c r="T113" s="438">
        <v>0</v>
      </c>
      <c r="U113" s="438">
        <v>0</v>
      </c>
      <c r="V113" s="438">
        <v>0</v>
      </c>
      <c r="W113" s="438">
        <v>0</v>
      </c>
      <c r="X113" s="438">
        <v>3.5</v>
      </c>
      <c r="Y113" s="438">
        <v>8</v>
      </c>
      <c r="Z113" s="438">
        <v>3</v>
      </c>
      <c r="AA113" s="438">
        <v>0.5</v>
      </c>
      <c r="AB113" s="438">
        <v>0</v>
      </c>
      <c r="AC113" s="438">
        <v>0</v>
      </c>
      <c r="AD113" s="438">
        <v>0</v>
      </c>
      <c r="AE113" s="438">
        <v>0</v>
      </c>
      <c r="AF113" s="438">
        <v>0</v>
      </c>
      <c r="AG113" s="438">
        <v>0</v>
      </c>
      <c r="AH113" s="438">
        <v>0</v>
      </c>
      <c r="AI113" s="438">
        <v>0</v>
      </c>
      <c r="AJ113" s="438">
        <v>0</v>
      </c>
      <c r="AK113" s="438">
        <v>0</v>
      </c>
      <c r="AL113" s="438">
        <v>0</v>
      </c>
      <c r="AM113" s="438">
        <v>0</v>
      </c>
      <c r="AN113" s="438">
        <v>0</v>
      </c>
      <c r="AO113" s="438">
        <v>0</v>
      </c>
      <c r="AP113" s="438">
        <v>0</v>
      </c>
      <c r="AQ113" s="504">
        <v>0</v>
      </c>
      <c r="AR113" s="504">
        <v>0</v>
      </c>
      <c r="AS113" s="442">
        <v>0</v>
      </c>
      <c r="AT113" s="442">
        <v>0</v>
      </c>
      <c r="AU113" s="499">
        <v>0</v>
      </c>
      <c r="AV113" s="509" t="s">
        <v>12</v>
      </c>
      <c r="AW113" s="509" t="s">
        <v>15</v>
      </c>
      <c r="AX113" s="439">
        <v>4</v>
      </c>
      <c r="AY113" s="213">
        <v>3.75</v>
      </c>
      <c r="AZ113" s="441" t="s">
        <v>125</v>
      </c>
      <c r="BA113" s="441" t="s">
        <v>57</v>
      </c>
      <c r="BB113" s="441" t="s">
        <v>281</v>
      </c>
      <c r="BC113" s="441" t="s">
        <v>7177</v>
      </c>
      <c r="BE113" s="441" t="s">
        <v>280</v>
      </c>
      <c r="BF113" s="513" t="s">
        <v>277</v>
      </c>
      <c r="BG113" s="514" t="s">
        <v>277</v>
      </c>
      <c r="BH113" s="514" t="s">
        <v>277</v>
      </c>
      <c r="BI113" s="514" t="s">
        <v>859</v>
      </c>
      <c r="BJ113" s="159">
        <v>0</v>
      </c>
      <c r="BK113" s="440" t="s">
        <v>277</v>
      </c>
    </row>
    <row r="114" spans="1:65" s="441" customFormat="1" ht="13.5" customHeight="1">
      <c r="A114" s="493" t="s">
        <v>113</v>
      </c>
      <c r="B114" s="493" t="s">
        <v>645</v>
      </c>
      <c r="C114" s="438">
        <v>0</v>
      </c>
      <c r="D114" s="438">
        <v>0</v>
      </c>
      <c r="E114" s="438">
        <v>0</v>
      </c>
      <c r="F114" s="438">
        <v>0</v>
      </c>
      <c r="G114" s="438">
        <v>0</v>
      </c>
      <c r="H114" s="438">
        <v>0</v>
      </c>
      <c r="I114" s="438">
        <v>0</v>
      </c>
      <c r="J114" s="438">
        <v>0</v>
      </c>
      <c r="K114" s="438">
        <v>0</v>
      </c>
      <c r="L114" s="438">
        <v>0</v>
      </c>
      <c r="M114" s="438">
        <v>0</v>
      </c>
      <c r="N114" s="438">
        <v>0</v>
      </c>
      <c r="O114" s="438">
        <v>0</v>
      </c>
      <c r="P114" s="438">
        <v>0</v>
      </c>
      <c r="Q114" s="438">
        <v>0</v>
      </c>
      <c r="R114" s="438">
        <v>0</v>
      </c>
      <c r="S114" s="438">
        <v>0</v>
      </c>
      <c r="T114" s="438">
        <v>0</v>
      </c>
      <c r="U114" s="438">
        <v>0</v>
      </c>
      <c r="V114" s="438">
        <v>0</v>
      </c>
      <c r="W114" s="438">
        <v>0</v>
      </c>
      <c r="X114" s="438">
        <v>0</v>
      </c>
      <c r="Y114" s="438">
        <v>0</v>
      </c>
      <c r="Z114" s="438">
        <v>0</v>
      </c>
      <c r="AA114" s="438">
        <v>0</v>
      </c>
      <c r="AB114" s="438">
        <v>0</v>
      </c>
      <c r="AC114" s="438">
        <v>0</v>
      </c>
      <c r="AD114" s="438">
        <v>0</v>
      </c>
      <c r="AE114" s="438">
        <v>0</v>
      </c>
      <c r="AF114" s="438">
        <v>0</v>
      </c>
      <c r="AG114" s="438">
        <v>0.16400000000000001</v>
      </c>
      <c r="AH114" s="438">
        <v>18.635000000000002</v>
      </c>
      <c r="AI114" s="438">
        <v>9.7590000000000003</v>
      </c>
      <c r="AJ114" s="438">
        <v>0.1</v>
      </c>
      <c r="AK114" s="438">
        <v>0.1</v>
      </c>
      <c r="AL114" s="438">
        <v>0</v>
      </c>
      <c r="AM114" s="438">
        <v>0</v>
      </c>
      <c r="AN114" s="438">
        <v>0</v>
      </c>
      <c r="AO114" s="438">
        <v>0</v>
      </c>
      <c r="AP114" s="438">
        <v>0</v>
      </c>
      <c r="AQ114" s="504">
        <v>0</v>
      </c>
      <c r="AR114" s="504">
        <v>0</v>
      </c>
      <c r="AS114" s="442">
        <v>0</v>
      </c>
      <c r="AT114" s="442">
        <v>0</v>
      </c>
      <c r="AU114" s="499">
        <v>0</v>
      </c>
      <c r="AV114" s="509" t="s">
        <v>21</v>
      </c>
      <c r="AW114" s="509" t="s">
        <v>25</v>
      </c>
      <c r="AX114" s="439">
        <v>5</v>
      </c>
      <c r="AY114" s="213">
        <v>5.7516000000000016</v>
      </c>
      <c r="AZ114" s="441" t="s">
        <v>125</v>
      </c>
      <c r="BA114" s="441" t="s">
        <v>57</v>
      </c>
      <c r="BB114" s="441" t="s">
        <v>281</v>
      </c>
      <c r="BC114" s="441" t="s">
        <v>7177</v>
      </c>
      <c r="BE114" s="441" t="s">
        <v>280</v>
      </c>
      <c r="BF114" s="513" t="s">
        <v>277</v>
      </c>
      <c r="BG114" s="514" t="s">
        <v>277</v>
      </c>
      <c r="BH114" s="514" t="s">
        <v>637</v>
      </c>
      <c r="BI114" s="514" t="s">
        <v>277</v>
      </c>
      <c r="BJ114" s="159">
        <v>0</v>
      </c>
      <c r="BK114" s="440" t="s">
        <v>277</v>
      </c>
    </row>
    <row r="115" spans="1:65" s="441" customFormat="1" ht="13.5" customHeight="1">
      <c r="A115" s="493" t="s">
        <v>113</v>
      </c>
      <c r="B115" s="493" t="s">
        <v>707</v>
      </c>
      <c r="C115" s="438">
        <v>0</v>
      </c>
      <c r="D115" s="438">
        <v>0</v>
      </c>
      <c r="E115" s="438">
        <v>0</v>
      </c>
      <c r="F115" s="438">
        <v>0</v>
      </c>
      <c r="G115" s="438">
        <v>0</v>
      </c>
      <c r="H115" s="438">
        <v>0</v>
      </c>
      <c r="I115" s="438">
        <v>0</v>
      </c>
      <c r="J115" s="438">
        <v>0</v>
      </c>
      <c r="K115" s="438">
        <v>0</v>
      </c>
      <c r="L115" s="438">
        <v>0</v>
      </c>
      <c r="M115" s="438">
        <v>0</v>
      </c>
      <c r="N115" s="438">
        <v>0</v>
      </c>
      <c r="O115" s="438">
        <v>0</v>
      </c>
      <c r="P115" s="438">
        <v>0</v>
      </c>
      <c r="Q115" s="438">
        <v>0</v>
      </c>
      <c r="R115" s="438">
        <v>0</v>
      </c>
      <c r="S115" s="438">
        <v>0</v>
      </c>
      <c r="T115" s="438">
        <v>0</v>
      </c>
      <c r="U115" s="438">
        <v>0</v>
      </c>
      <c r="V115" s="438">
        <v>0</v>
      </c>
      <c r="W115" s="438">
        <v>0</v>
      </c>
      <c r="X115" s="438">
        <v>0</v>
      </c>
      <c r="Y115" s="438">
        <v>257.2</v>
      </c>
      <c r="Z115" s="438">
        <v>262.89999999999998</v>
      </c>
      <c r="AA115" s="438">
        <v>286.39999999999998</v>
      </c>
      <c r="AB115" s="438">
        <v>285.2</v>
      </c>
      <c r="AC115" s="438">
        <v>290.60000000000002</v>
      </c>
      <c r="AD115" s="438">
        <v>296.113</v>
      </c>
      <c r="AE115" s="438">
        <v>302.03500000000003</v>
      </c>
      <c r="AF115" s="438">
        <v>308.07600000000002</v>
      </c>
      <c r="AG115" s="438">
        <v>311.3</v>
      </c>
      <c r="AH115" s="438">
        <v>157.27199999999999</v>
      </c>
      <c r="AI115" s="438">
        <v>0</v>
      </c>
      <c r="AJ115" s="438">
        <v>0</v>
      </c>
      <c r="AK115" s="438">
        <v>0</v>
      </c>
      <c r="AL115" s="438">
        <v>0</v>
      </c>
      <c r="AM115" s="438">
        <v>0</v>
      </c>
      <c r="AN115" s="438">
        <v>0</v>
      </c>
      <c r="AO115" s="438">
        <v>0</v>
      </c>
      <c r="AP115" s="438">
        <v>0</v>
      </c>
      <c r="AQ115" s="504">
        <v>0</v>
      </c>
      <c r="AR115" s="504">
        <v>0</v>
      </c>
      <c r="AS115" s="442">
        <v>0</v>
      </c>
      <c r="AT115" s="442">
        <v>0</v>
      </c>
      <c r="AU115" s="499">
        <v>0</v>
      </c>
      <c r="AV115" s="642" t="s">
        <v>13</v>
      </c>
      <c r="AW115" s="509" t="s">
        <v>22</v>
      </c>
      <c r="AX115" s="439">
        <v>10</v>
      </c>
      <c r="AY115" s="418">
        <v>275.70960000000002</v>
      </c>
      <c r="AZ115" s="441" t="s">
        <v>124</v>
      </c>
      <c r="BA115" s="441" t="s">
        <v>55</v>
      </c>
      <c r="BB115" s="441" t="s">
        <v>686</v>
      </c>
      <c r="BC115" s="441" t="s">
        <v>7177</v>
      </c>
      <c r="BE115" s="441" t="s">
        <v>280</v>
      </c>
      <c r="BF115" s="513" t="s">
        <v>277</v>
      </c>
      <c r="BG115" s="514" t="s">
        <v>277</v>
      </c>
      <c r="BH115" s="514" t="s">
        <v>640</v>
      </c>
      <c r="BI115" s="514" t="s">
        <v>277</v>
      </c>
      <c r="BJ115" s="159"/>
      <c r="BK115" s="440" t="s">
        <v>277</v>
      </c>
    </row>
    <row r="116" spans="1:65" s="441" customFormat="1" ht="13.5" customHeight="1">
      <c r="A116" s="493" t="s">
        <v>113</v>
      </c>
      <c r="B116" s="493" t="s">
        <v>664</v>
      </c>
      <c r="C116" s="438">
        <v>0</v>
      </c>
      <c r="D116" s="438">
        <v>0</v>
      </c>
      <c r="E116" s="438">
        <v>0</v>
      </c>
      <c r="F116" s="438">
        <v>0</v>
      </c>
      <c r="G116" s="438">
        <v>0</v>
      </c>
      <c r="H116" s="438">
        <v>0</v>
      </c>
      <c r="I116" s="438">
        <v>0</v>
      </c>
      <c r="J116" s="438">
        <v>0</v>
      </c>
      <c r="K116" s="438">
        <v>0</v>
      </c>
      <c r="L116" s="438">
        <v>0</v>
      </c>
      <c r="M116" s="438">
        <v>0</v>
      </c>
      <c r="N116" s="438">
        <v>0</v>
      </c>
      <c r="O116" s="438">
        <v>0</v>
      </c>
      <c r="P116" s="438">
        <v>0</v>
      </c>
      <c r="Q116" s="438">
        <v>0</v>
      </c>
      <c r="R116" s="438">
        <v>0</v>
      </c>
      <c r="S116" s="438">
        <v>0</v>
      </c>
      <c r="T116" s="438">
        <v>0</v>
      </c>
      <c r="U116" s="438">
        <v>0</v>
      </c>
      <c r="V116" s="438">
        <v>0</v>
      </c>
      <c r="W116" s="438">
        <v>0</v>
      </c>
      <c r="X116" s="438">
        <v>0</v>
      </c>
      <c r="Y116" s="438">
        <v>0</v>
      </c>
      <c r="Z116" s="438">
        <v>0</v>
      </c>
      <c r="AA116" s="438">
        <v>0</v>
      </c>
      <c r="AB116" s="438">
        <v>0</v>
      </c>
      <c r="AC116" s="438">
        <v>0</v>
      </c>
      <c r="AD116" s="438">
        <v>0</v>
      </c>
      <c r="AE116" s="438">
        <v>0</v>
      </c>
      <c r="AF116" s="438">
        <v>0</v>
      </c>
      <c r="AG116" s="438">
        <v>0</v>
      </c>
      <c r="AH116" s="438">
        <v>0</v>
      </c>
      <c r="AI116" s="438">
        <v>0</v>
      </c>
      <c r="AJ116" s="438">
        <v>0</v>
      </c>
      <c r="AK116" s="438">
        <v>2.4020000000000001</v>
      </c>
      <c r="AL116" s="438">
        <v>4.8029999999999999</v>
      </c>
      <c r="AM116" s="438">
        <v>0</v>
      </c>
      <c r="AN116" s="438">
        <v>0</v>
      </c>
      <c r="AO116" s="438">
        <v>0</v>
      </c>
      <c r="AP116" s="438">
        <v>0</v>
      </c>
      <c r="AQ116" s="504">
        <v>0</v>
      </c>
      <c r="AR116" s="504">
        <v>0</v>
      </c>
      <c r="AS116" s="442">
        <v>0</v>
      </c>
      <c r="AT116" s="442">
        <v>0</v>
      </c>
      <c r="AU116" s="499">
        <v>0</v>
      </c>
      <c r="AV116" s="509" t="s">
        <v>25</v>
      </c>
      <c r="AW116" s="509" t="s">
        <v>26</v>
      </c>
      <c r="AX116" s="439">
        <v>2</v>
      </c>
      <c r="AY116" s="213">
        <v>3.6025</v>
      </c>
      <c r="AZ116" s="441" t="s">
        <v>125</v>
      </c>
      <c r="BA116" s="441" t="s">
        <v>31</v>
      </c>
      <c r="BB116" s="441" t="s">
        <v>281</v>
      </c>
      <c r="BC116" s="441" t="s">
        <v>7177</v>
      </c>
      <c r="BE116" s="441" t="s">
        <v>280</v>
      </c>
      <c r="BF116" s="513" t="s">
        <v>277</v>
      </c>
      <c r="BG116" s="514" t="s">
        <v>277</v>
      </c>
      <c r="BH116" s="514" t="s">
        <v>640</v>
      </c>
      <c r="BI116" s="514" t="s">
        <v>639</v>
      </c>
      <c r="BJ116" s="159">
        <v>1913</v>
      </c>
      <c r="BK116" s="440" t="s">
        <v>277</v>
      </c>
    </row>
    <row r="117" spans="1:65" s="441" customFormat="1" ht="13.5" customHeight="1">
      <c r="A117" s="493" t="s">
        <v>113</v>
      </c>
      <c r="B117" s="493" t="s">
        <v>856</v>
      </c>
      <c r="C117" s="438">
        <v>0</v>
      </c>
      <c r="D117" s="438">
        <v>0</v>
      </c>
      <c r="E117" s="438">
        <v>0</v>
      </c>
      <c r="F117" s="438">
        <v>0</v>
      </c>
      <c r="G117" s="438">
        <v>0</v>
      </c>
      <c r="H117" s="438">
        <v>0</v>
      </c>
      <c r="I117" s="438">
        <v>0</v>
      </c>
      <c r="J117" s="438">
        <v>0</v>
      </c>
      <c r="K117" s="438">
        <v>0</v>
      </c>
      <c r="L117" s="438">
        <v>0</v>
      </c>
      <c r="M117" s="438">
        <v>0</v>
      </c>
      <c r="N117" s="438">
        <v>0</v>
      </c>
      <c r="O117" s="438">
        <v>0</v>
      </c>
      <c r="P117" s="438">
        <v>0</v>
      </c>
      <c r="Q117" s="438">
        <v>0</v>
      </c>
      <c r="R117" s="438">
        <v>0</v>
      </c>
      <c r="S117" s="438">
        <v>0</v>
      </c>
      <c r="T117" s="438">
        <v>0</v>
      </c>
      <c r="U117" s="438">
        <v>0</v>
      </c>
      <c r="V117" s="438">
        <v>0</v>
      </c>
      <c r="W117" s="438">
        <v>0</v>
      </c>
      <c r="X117" s="438">
        <v>0</v>
      </c>
      <c r="Y117" s="438">
        <v>16.2</v>
      </c>
      <c r="Z117" s="438">
        <v>14</v>
      </c>
      <c r="AA117" s="438">
        <v>16.7</v>
      </c>
      <c r="AB117" s="438">
        <v>17.8</v>
      </c>
      <c r="AC117" s="438">
        <v>18.100000000000001</v>
      </c>
      <c r="AD117" s="438">
        <v>18.5</v>
      </c>
      <c r="AE117" s="438">
        <v>18.399999999999999</v>
      </c>
      <c r="AF117" s="438">
        <v>19.2</v>
      </c>
      <c r="AG117" s="438">
        <v>19.399999999999999</v>
      </c>
      <c r="AH117" s="438">
        <v>19.812999999999999</v>
      </c>
      <c r="AI117" s="438">
        <v>20.18</v>
      </c>
      <c r="AJ117" s="438">
        <v>20.727</v>
      </c>
      <c r="AK117" s="438">
        <v>21.524999999999999</v>
      </c>
      <c r="AL117" s="438">
        <v>22.039000000000001</v>
      </c>
      <c r="AM117" s="438">
        <v>22.201000000000001</v>
      </c>
      <c r="AN117" s="438">
        <v>22.449000000000002</v>
      </c>
      <c r="AO117" s="438">
        <v>11.319000000000001</v>
      </c>
      <c r="AP117" s="438">
        <v>0</v>
      </c>
      <c r="AQ117" s="504">
        <v>0</v>
      </c>
      <c r="AR117" s="504">
        <v>0</v>
      </c>
      <c r="AS117" s="442">
        <v>0</v>
      </c>
      <c r="AT117" s="442">
        <v>0</v>
      </c>
      <c r="AU117" s="499">
        <v>0</v>
      </c>
      <c r="AV117" s="509" t="s">
        <v>13</v>
      </c>
      <c r="AW117" s="509" t="s">
        <v>63</v>
      </c>
      <c r="AX117" s="439">
        <v>17</v>
      </c>
      <c r="AY117" s="213">
        <v>18.738411764705887</v>
      </c>
      <c r="AZ117" s="441" t="s">
        <v>124</v>
      </c>
      <c r="BA117" s="441" t="s">
        <v>55</v>
      </c>
      <c r="BB117" s="441" t="s">
        <v>686</v>
      </c>
      <c r="BC117" s="441" t="s">
        <v>7177</v>
      </c>
      <c r="BE117" s="441" t="s">
        <v>280</v>
      </c>
      <c r="BF117" s="513" t="s">
        <v>706</v>
      </c>
      <c r="BG117" s="514" t="s">
        <v>691</v>
      </c>
      <c r="BH117" s="514" t="s">
        <v>640</v>
      </c>
      <c r="BI117" s="514" t="s">
        <v>277</v>
      </c>
      <c r="BJ117" s="159">
        <v>0</v>
      </c>
      <c r="BK117" s="440" t="s">
        <v>277</v>
      </c>
    </row>
    <row r="118" spans="1:65" s="441" customFormat="1" ht="13.5" customHeight="1">
      <c r="A118" s="493" t="s">
        <v>113</v>
      </c>
      <c r="B118" s="493" t="s">
        <v>705</v>
      </c>
      <c r="C118" s="438">
        <v>0</v>
      </c>
      <c r="D118" s="438">
        <v>0</v>
      </c>
      <c r="E118" s="438">
        <v>0</v>
      </c>
      <c r="F118" s="438">
        <v>0</v>
      </c>
      <c r="G118" s="438">
        <v>0</v>
      </c>
      <c r="H118" s="438">
        <v>0</v>
      </c>
      <c r="I118" s="438">
        <v>0</v>
      </c>
      <c r="J118" s="438">
        <v>0</v>
      </c>
      <c r="K118" s="438">
        <v>0</v>
      </c>
      <c r="L118" s="438">
        <v>0</v>
      </c>
      <c r="M118" s="438">
        <v>0</v>
      </c>
      <c r="N118" s="438">
        <v>0</v>
      </c>
      <c r="O118" s="438">
        <v>0</v>
      </c>
      <c r="P118" s="438">
        <v>0</v>
      </c>
      <c r="Q118" s="438">
        <v>0</v>
      </c>
      <c r="R118" s="438">
        <v>0</v>
      </c>
      <c r="S118" s="438">
        <v>0</v>
      </c>
      <c r="T118" s="438">
        <v>0</v>
      </c>
      <c r="U118" s="438">
        <v>0</v>
      </c>
      <c r="V118" s="438">
        <v>0</v>
      </c>
      <c r="W118" s="438">
        <v>0</v>
      </c>
      <c r="X118" s="438">
        <v>0</v>
      </c>
      <c r="Y118" s="438">
        <v>0</v>
      </c>
      <c r="Z118" s="438">
        <v>0</v>
      </c>
      <c r="AA118" s="438">
        <v>0</v>
      </c>
      <c r="AB118" s="438">
        <v>0</v>
      </c>
      <c r="AC118" s="438">
        <v>0</v>
      </c>
      <c r="AD118" s="438">
        <v>0</v>
      </c>
      <c r="AE118" s="438">
        <v>0</v>
      </c>
      <c r="AF118" s="438">
        <v>0</v>
      </c>
      <c r="AG118" s="438">
        <v>0</v>
      </c>
      <c r="AH118" s="438">
        <v>160.57499999999999</v>
      </c>
      <c r="AI118" s="438">
        <v>323.72000000000003</v>
      </c>
      <c r="AJ118" s="438">
        <v>332.48899999999998</v>
      </c>
      <c r="AK118" s="438">
        <v>333.29300000000001</v>
      </c>
      <c r="AL118" s="438">
        <v>332.46</v>
      </c>
      <c r="AM118" s="438">
        <v>356.08300000000003</v>
      </c>
      <c r="AN118" s="438">
        <v>360.23</v>
      </c>
      <c r="AO118" s="438">
        <v>181.63300000000001</v>
      </c>
      <c r="AP118" s="438">
        <v>0</v>
      </c>
      <c r="AQ118" s="504">
        <v>0</v>
      </c>
      <c r="AR118" s="504">
        <v>0</v>
      </c>
      <c r="AS118" s="442">
        <v>0</v>
      </c>
      <c r="AT118" s="442">
        <v>0</v>
      </c>
      <c r="AU118" s="499">
        <v>0</v>
      </c>
      <c r="AV118" s="509" t="s">
        <v>22</v>
      </c>
      <c r="AW118" s="509" t="s">
        <v>63</v>
      </c>
      <c r="AX118" s="439">
        <v>8</v>
      </c>
      <c r="AY118" s="213">
        <v>297.56037500000002</v>
      </c>
      <c r="AZ118" s="441" t="s">
        <v>124</v>
      </c>
      <c r="BA118" s="441" t="s">
        <v>55</v>
      </c>
      <c r="BB118" s="441" t="s">
        <v>686</v>
      </c>
      <c r="BC118" s="441" t="s">
        <v>7177</v>
      </c>
      <c r="BE118" s="441" t="s">
        <v>280</v>
      </c>
      <c r="BF118" s="513" t="s">
        <v>704</v>
      </c>
      <c r="BG118" s="514" t="s">
        <v>688</v>
      </c>
      <c r="BH118" s="514" t="s">
        <v>640</v>
      </c>
      <c r="BI118" s="514" t="s">
        <v>277</v>
      </c>
      <c r="BJ118" s="159">
        <v>0</v>
      </c>
      <c r="BK118" s="440" t="s">
        <v>277</v>
      </c>
    </row>
    <row r="119" spans="1:65" s="441" customFormat="1" ht="13.5" customHeight="1">
      <c r="A119" s="493" t="s">
        <v>113</v>
      </c>
      <c r="B119" s="493" t="s">
        <v>644</v>
      </c>
      <c r="C119" s="438">
        <v>0</v>
      </c>
      <c r="D119" s="438">
        <v>0</v>
      </c>
      <c r="E119" s="438">
        <v>0</v>
      </c>
      <c r="F119" s="438">
        <v>0</v>
      </c>
      <c r="G119" s="438">
        <v>0</v>
      </c>
      <c r="H119" s="438">
        <v>0</v>
      </c>
      <c r="I119" s="438">
        <v>0</v>
      </c>
      <c r="J119" s="438">
        <v>0</v>
      </c>
      <c r="K119" s="438">
        <v>0</v>
      </c>
      <c r="L119" s="438">
        <v>0</v>
      </c>
      <c r="M119" s="438">
        <v>0</v>
      </c>
      <c r="N119" s="438">
        <v>0</v>
      </c>
      <c r="O119" s="438">
        <v>0</v>
      </c>
      <c r="P119" s="438">
        <v>0</v>
      </c>
      <c r="Q119" s="438">
        <v>0</v>
      </c>
      <c r="R119" s="438">
        <v>0</v>
      </c>
      <c r="S119" s="438">
        <v>0</v>
      </c>
      <c r="T119" s="438">
        <v>0</v>
      </c>
      <c r="U119" s="438">
        <v>0</v>
      </c>
      <c r="V119" s="438">
        <v>0</v>
      </c>
      <c r="W119" s="438">
        <v>0</v>
      </c>
      <c r="X119" s="438">
        <v>0</v>
      </c>
      <c r="Y119" s="438">
        <v>0</v>
      </c>
      <c r="Z119" s="438">
        <v>0</v>
      </c>
      <c r="AA119" s="438">
        <v>0</v>
      </c>
      <c r="AB119" s="438">
        <v>0</v>
      </c>
      <c r="AC119" s="438">
        <v>0</v>
      </c>
      <c r="AD119" s="438">
        <v>0</v>
      </c>
      <c r="AE119" s="438">
        <v>0</v>
      </c>
      <c r="AF119" s="438">
        <v>0</v>
      </c>
      <c r="AG119" s="438">
        <v>0</v>
      </c>
      <c r="AH119" s="438">
        <v>14.4</v>
      </c>
      <c r="AI119" s="438">
        <v>34.200000000000003</v>
      </c>
      <c r="AJ119" s="438">
        <v>15.5</v>
      </c>
      <c r="AK119" s="438">
        <v>0</v>
      </c>
      <c r="AL119" s="438">
        <v>0</v>
      </c>
      <c r="AM119" s="438">
        <v>0</v>
      </c>
      <c r="AN119" s="438">
        <v>0</v>
      </c>
      <c r="AO119" s="438">
        <v>0</v>
      </c>
      <c r="AP119" s="438">
        <v>0</v>
      </c>
      <c r="AQ119" s="504">
        <v>0</v>
      </c>
      <c r="AR119" s="504">
        <v>0</v>
      </c>
      <c r="AS119" s="442">
        <v>0</v>
      </c>
      <c r="AT119" s="442">
        <v>0</v>
      </c>
      <c r="AU119" s="499">
        <v>0</v>
      </c>
      <c r="AV119" s="509" t="s">
        <v>22</v>
      </c>
      <c r="AW119" s="509" t="s">
        <v>24</v>
      </c>
      <c r="AX119" s="439">
        <v>3</v>
      </c>
      <c r="AY119" s="213">
        <v>21.366666666666664</v>
      </c>
      <c r="AZ119" s="441" t="s">
        <v>125</v>
      </c>
      <c r="BA119" s="441" t="s">
        <v>57</v>
      </c>
      <c r="BB119" s="441" t="s">
        <v>281</v>
      </c>
      <c r="BC119" s="441" t="s">
        <v>7177</v>
      </c>
      <c r="BE119" s="441" t="s">
        <v>280</v>
      </c>
      <c r="BF119" s="513" t="s">
        <v>277</v>
      </c>
      <c r="BG119" s="514" t="s">
        <v>277</v>
      </c>
      <c r="BH119" s="444" t="s">
        <v>616</v>
      </c>
      <c r="BI119" s="514" t="s">
        <v>277</v>
      </c>
      <c r="BJ119" s="159">
        <v>0</v>
      </c>
      <c r="BK119" s="440" t="s">
        <v>277</v>
      </c>
    </row>
    <row r="120" spans="1:65" s="441" customFormat="1" ht="13.5" customHeight="1">
      <c r="A120" s="493" t="s">
        <v>113</v>
      </c>
      <c r="B120" s="493" t="s">
        <v>643</v>
      </c>
      <c r="C120" s="438">
        <v>0</v>
      </c>
      <c r="D120" s="438">
        <v>0</v>
      </c>
      <c r="E120" s="438">
        <v>0</v>
      </c>
      <c r="F120" s="438">
        <v>0</v>
      </c>
      <c r="G120" s="438">
        <v>0</v>
      </c>
      <c r="H120" s="438">
        <v>0</v>
      </c>
      <c r="I120" s="438">
        <v>0</v>
      </c>
      <c r="J120" s="438">
        <v>0</v>
      </c>
      <c r="K120" s="438">
        <v>0</v>
      </c>
      <c r="L120" s="438">
        <v>0</v>
      </c>
      <c r="M120" s="438">
        <v>0</v>
      </c>
      <c r="N120" s="438">
        <v>0</v>
      </c>
      <c r="O120" s="438">
        <v>0</v>
      </c>
      <c r="P120" s="438">
        <v>0</v>
      </c>
      <c r="Q120" s="438">
        <v>0</v>
      </c>
      <c r="R120" s="438">
        <v>0</v>
      </c>
      <c r="S120" s="438">
        <v>0</v>
      </c>
      <c r="T120" s="438">
        <v>0</v>
      </c>
      <c r="U120" s="438">
        <v>0</v>
      </c>
      <c r="V120" s="438">
        <v>0</v>
      </c>
      <c r="W120" s="438">
        <v>0</v>
      </c>
      <c r="X120" s="438">
        <v>0</v>
      </c>
      <c r="Y120" s="438">
        <v>0</v>
      </c>
      <c r="Z120" s="438">
        <v>0</v>
      </c>
      <c r="AA120" s="438">
        <v>0</v>
      </c>
      <c r="AB120" s="438">
        <v>0</v>
      </c>
      <c r="AC120" s="438">
        <v>0</v>
      </c>
      <c r="AD120" s="438">
        <v>0</v>
      </c>
      <c r="AE120" s="438">
        <v>0</v>
      </c>
      <c r="AF120" s="438">
        <v>0</v>
      </c>
      <c r="AG120" s="438">
        <v>1</v>
      </c>
      <c r="AH120" s="438">
        <v>1</v>
      </c>
      <c r="AI120" s="438">
        <v>1</v>
      </c>
      <c r="AJ120" s="438">
        <v>1</v>
      </c>
      <c r="AK120" s="438">
        <v>1</v>
      </c>
      <c r="AL120" s="438">
        <v>0</v>
      </c>
      <c r="AM120" s="438">
        <v>0</v>
      </c>
      <c r="AN120" s="438">
        <v>0</v>
      </c>
      <c r="AO120" s="438">
        <v>0</v>
      </c>
      <c r="AP120" s="438">
        <v>0</v>
      </c>
      <c r="AQ120" s="504">
        <v>0</v>
      </c>
      <c r="AR120" s="504">
        <v>0</v>
      </c>
      <c r="AS120" s="442">
        <v>0</v>
      </c>
      <c r="AT120" s="442">
        <v>0</v>
      </c>
      <c r="AU120" s="499">
        <v>0</v>
      </c>
      <c r="AV120" s="642" t="s">
        <v>21</v>
      </c>
      <c r="AW120" s="509" t="s">
        <v>25</v>
      </c>
      <c r="AX120" s="439">
        <v>5</v>
      </c>
      <c r="AY120" s="418">
        <v>1</v>
      </c>
      <c r="AZ120" s="441" t="s">
        <v>125</v>
      </c>
      <c r="BA120" s="441" t="s">
        <v>57</v>
      </c>
      <c r="BB120" s="441" t="s">
        <v>281</v>
      </c>
      <c r="BC120" s="441" t="s">
        <v>7177</v>
      </c>
      <c r="BE120" s="441" t="s">
        <v>280</v>
      </c>
      <c r="BF120" s="513" t="s">
        <v>277</v>
      </c>
      <c r="BG120" s="514" t="s">
        <v>277</v>
      </c>
      <c r="BH120" s="514" t="s">
        <v>277</v>
      </c>
      <c r="BI120" s="514" t="s">
        <v>277</v>
      </c>
      <c r="BJ120" s="159">
        <v>2.25</v>
      </c>
      <c r="BK120" s="440" t="s">
        <v>277</v>
      </c>
    </row>
    <row r="121" spans="1:65" s="441" customFormat="1" ht="13.5" customHeight="1">
      <c r="A121" s="493" t="s">
        <v>113</v>
      </c>
      <c r="B121" s="493" t="s">
        <v>857</v>
      </c>
      <c r="C121" s="438">
        <v>0</v>
      </c>
      <c r="D121" s="438">
        <v>0</v>
      </c>
      <c r="E121" s="438">
        <v>0</v>
      </c>
      <c r="F121" s="438">
        <v>0</v>
      </c>
      <c r="G121" s="438">
        <v>0</v>
      </c>
      <c r="H121" s="438">
        <v>0</v>
      </c>
      <c r="I121" s="438">
        <v>0</v>
      </c>
      <c r="J121" s="438">
        <v>0</v>
      </c>
      <c r="K121" s="438">
        <v>0</v>
      </c>
      <c r="L121" s="438">
        <v>0</v>
      </c>
      <c r="M121" s="438">
        <v>0</v>
      </c>
      <c r="N121" s="438">
        <v>0</v>
      </c>
      <c r="O121" s="438">
        <v>0</v>
      </c>
      <c r="P121" s="438">
        <v>0</v>
      </c>
      <c r="Q121" s="438">
        <v>0</v>
      </c>
      <c r="R121" s="438">
        <v>0</v>
      </c>
      <c r="S121" s="438">
        <v>0</v>
      </c>
      <c r="T121" s="438">
        <v>6.4</v>
      </c>
      <c r="U121" s="438">
        <v>17</v>
      </c>
      <c r="V121" s="438">
        <v>20.9</v>
      </c>
      <c r="W121" s="438">
        <v>10.7</v>
      </c>
      <c r="X121" s="438">
        <v>4.8</v>
      </c>
      <c r="Y121" s="438">
        <v>4.9000000000000004</v>
      </c>
      <c r="Z121" s="438">
        <v>4.5</v>
      </c>
      <c r="AA121" s="438">
        <v>25.03</v>
      </c>
      <c r="AB121" s="438">
        <v>38.520000000000003</v>
      </c>
      <c r="AC121" s="438">
        <v>42.259</v>
      </c>
      <c r="AD121" s="438">
        <v>42.21</v>
      </c>
      <c r="AE121" s="438">
        <v>0</v>
      </c>
      <c r="AF121" s="438">
        <v>0</v>
      </c>
      <c r="AG121" s="438">
        <v>0</v>
      </c>
      <c r="AH121" s="438">
        <v>0</v>
      </c>
      <c r="AI121" s="438">
        <v>0</v>
      </c>
      <c r="AJ121" s="438">
        <v>0</v>
      </c>
      <c r="AK121" s="438">
        <v>0</v>
      </c>
      <c r="AL121" s="438">
        <v>0</v>
      </c>
      <c r="AM121" s="438">
        <v>0</v>
      </c>
      <c r="AN121" s="438">
        <v>0</v>
      </c>
      <c r="AO121" s="438">
        <v>0</v>
      </c>
      <c r="AP121" s="438">
        <v>0</v>
      </c>
      <c r="AQ121" s="504">
        <v>0</v>
      </c>
      <c r="AR121" s="504">
        <v>0</v>
      </c>
      <c r="AS121" s="442">
        <v>0</v>
      </c>
      <c r="AT121" s="442">
        <v>0</v>
      </c>
      <c r="AU121" s="499">
        <v>0</v>
      </c>
      <c r="AV121" s="509" t="s">
        <v>8</v>
      </c>
      <c r="AW121" s="509" t="s">
        <v>18</v>
      </c>
      <c r="AX121" s="439">
        <v>11</v>
      </c>
      <c r="AY121" s="213">
        <v>19.747181818181819</v>
      </c>
      <c r="AZ121" s="441" t="s">
        <v>125</v>
      </c>
      <c r="BA121" s="441" t="s">
        <v>57</v>
      </c>
      <c r="BB121" s="441" t="s">
        <v>297</v>
      </c>
      <c r="BC121" s="440" t="s">
        <v>810</v>
      </c>
      <c r="BE121" s="441" t="s">
        <v>287</v>
      </c>
      <c r="BF121" s="513" t="s">
        <v>277</v>
      </c>
      <c r="BG121" s="514" t="s">
        <v>277</v>
      </c>
      <c r="BH121" s="514" t="s">
        <v>277</v>
      </c>
      <c r="BI121" s="514" t="s">
        <v>277</v>
      </c>
      <c r="BJ121" s="159">
        <v>903.42499999999995</v>
      </c>
      <c r="BK121" s="440" t="s">
        <v>277</v>
      </c>
    </row>
    <row r="122" spans="1:65" s="441" customFormat="1" ht="13.5" customHeight="1">
      <c r="A122" s="493" t="s">
        <v>113</v>
      </c>
      <c r="B122" s="493" t="s">
        <v>864</v>
      </c>
      <c r="C122" s="438">
        <v>0</v>
      </c>
      <c r="D122" s="438">
        <v>0</v>
      </c>
      <c r="E122" s="438">
        <v>0</v>
      </c>
      <c r="F122" s="438">
        <v>0</v>
      </c>
      <c r="G122" s="438">
        <v>0</v>
      </c>
      <c r="H122" s="438">
        <v>0</v>
      </c>
      <c r="I122" s="438">
        <v>0</v>
      </c>
      <c r="J122" s="438">
        <v>0</v>
      </c>
      <c r="K122" s="438">
        <v>0</v>
      </c>
      <c r="L122" s="438">
        <v>0</v>
      </c>
      <c r="M122" s="438">
        <v>0</v>
      </c>
      <c r="N122" s="438">
        <v>0</v>
      </c>
      <c r="O122" s="438">
        <v>0</v>
      </c>
      <c r="P122" s="438">
        <v>0</v>
      </c>
      <c r="Q122" s="438">
        <v>0</v>
      </c>
      <c r="R122" s="438">
        <v>0</v>
      </c>
      <c r="S122" s="438">
        <v>0</v>
      </c>
      <c r="T122" s="438">
        <v>0</v>
      </c>
      <c r="U122" s="438">
        <v>0</v>
      </c>
      <c r="V122" s="438">
        <v>0</v>
      </c>
      <c r="W122" s="438">
        <v>0</v>
      </c>
      <c r="X122" s="438">
        <v>0</v>
      </c>
      <c r="Y122" s="438">
        <v>0</v>
      </c>
      <c r="Z122" s="438">
        <v>0</v>
      </c>
      <c r="AA122" s="438">
        <v>0</v>
      </c>
      <c r="AB122" s="438">
        <v>7.3</v>
      </c>
      <c r="AC122" s="438">
        <v>0</v>
      </c>
      <c r="AD122" s="438">
        <v>0</v>
      </c>
      <c r="AE122" s="438">
        <v>0</v>
      </c>
      <c r="AF122" s="438">
        <v>0</v>
      </c>
      <c r="AG122" s="438">
        <v>0</v>
      </c>
      <c r="AH122" s="438">
        <v>0</v>
      </c>
      <c r="AI122" s="438">
        <v>0</v>
      </c>
      <c r="AJ122" s="438">
        <v>0</v>
      </c>
      <c r="AK122" s="438">
        <v>0</v>
      </c>
      <c r="AL122" s="438">
        <v>0</v>
      </c>
      <c r="AM122" s="438">
        <v>0</v>
      </c>
      <c r="AN122" s="438">
        <v>0</v>
      </c>
      <c r="AO122" s="438">
        <v>0</v>
      </c>
      <c r="AP122" s="438">
        <v>0</v>
      </c>
      <c r="AQ122" s="504">
        <v>0</v>
      </c>
      <c r="AR122" s="504">
        <v>0</v>
      </c>
      <c r="AS122" s="442">
        <v>0</v>
      </c>
      <c r="AT122" s="442">
        <v>0</v>
      </c>
      <c r="AU122" s="499">
        <v>0</v>
      </c>
      <c r="AV122" s="509" t="s">
        <v>16</v>
      </c>
      <c r="AW122" s="509" t="s">
        <v>16</v>
      </c>
      <c r="AX122" s="439">
        <v>1</v>
      </c>
      <c r="AY122" s="213">
        <v>7.3</v>
      </c>
      <c r="AZ122" s="441" t="s">
        <v>125</v>
      </c>
      <c r="BA122" s="441" t="s">
        <v>37</v>
      </c>
      <c r="BB122" s="441" t="s">
        <v>281</v>
      </c>
      <c r="BC122" s="441" t="s">
        <v>7177</v>
      </c>
      <c r="BE122" s="441" t="s">
        <v>280</v>
      </c>
      <c r="BF122" s="513" t="s">
        <v>277</v>
      </c>
      <c r="BG122" s="514" t="s">
        <v>277</v>
      </c>
      <c r="BH122" s="514" t="s">
        <v>277</v>
      </c>
      <c r="BI122" s="514" t="s">
        <v>277</v>
      </c>
      <c r="BJ122" s="159">
        <v>0</v>
      </c>
      <c r="BK122" s="440" t="s">
        <v>277</v>
      </c>
    </row>
    <row r="123" spans="1:65" s="441" customFormat="1" ht="13.5" customHeight="1">
      <c r="A123" s="493" t="s">
        <v>113</v>
      </c>
      <c r="B123" s="493" t="s">
        <v>642</v>
      </c>
      <c r="C123" s="438">
        <v>0</v>
      </c>
      <c r="D123" s="438">
        <v>0</v>
      </c>
      <c r="E123" s="438">
        <v>0</v>
      </c>
      <c r="F123" s="438">
        <v>0</v>
      </c>
      <c r="G123" s="438">
        <v>0</v>
      </c>
      <c r="H123" s="438">
        <v>0</v>
      </c>
      <c r="I123" s="438">
        <v>0</v>
      </c>
      <c r="J123" s="438">
        <v>0</v>
      </c>
      <c r="K123" s="438">
        <v>0</v>
      </c>
      <c r="L123" s="438">
        <v>0</v>
      </c>
      <c r="M123" s="438">
        <v>0</v>
      </c>
      <c r="N123" s="438">
        <v>0</v>
      </c>
      <c r="O123" s="438">
        <v>0</v>
      </c>
      <c r="P123" s="438">
        <v>0</v>
      </c>
      <c r="Q123" s="438">
        <v>0</v>
      </c>
      <c r="R123" s="438">
        <v>0</v>
      </c>
      <c r="S123" s="438">
        <v>0</v>
      </c>
      <c r="T123" s="438">
        <v>0</v>
      </c>
      <c r="U123" s="438">
        <v>0</v>
      </c>
      <c r="V123" s="438">
        <v>0</v>
      </c>
      <c r="W123" s="438">
        <v>0</v>
      </c>
      <c r="X123" s="438">
        <v>0</v>
      </c>
      <c r="Y123" s="438">
        <v>0</v>
      </c>
      <c r="Z123" s="438">
        <v>0</v>
      </c>
      <c r="AA123" s="438">
        <v>0</v>
      </c>
      <c r="AB123" s="438">
        <v>0</v>
      </c>
      <c r="AC123" s="438">
        <v>0</v>
      </c>
      <c r="AD123" s="438">
        <v>0</v>
      </c>
      <c r="AE123" s="438">
        <v>0</v>
      </c>
      <c r="AF123" s="438">
        <v>0</v>
      </c>
      <c r="AG123" s="438">
        <v>0</v>
      </c>
      <c r="AH123" s="438">
        <v>18.018000000000001</v>
      </c>
      <c r="AI123" s="438">
        <v>15.762</v>
      </c>
      <c r="AJ123" s="438">
        <v>3</v>
      </c>
      <c r="AK123" s="438">
        <v>0</v>
      </c>
      <c r="AL123" s="438">
        <v>0</v>
      </c>
      <c r="AM123" s="438">
        <v>0</v>
      </c>
      <c r="AN123" s="438">
        <v>0</v>
      </c>
      <c r="AO123" s="438">
        <v>0</v>
      </c>
      <c r="AP123" s="438">
        <v>0</v>
      </c>
      <c r="AQ123" s="504">
        <v>0</v>
      </c>
      <c r="AR123" s="504">
        <v>0</v>
      </c>
      <c r="AS123" s="442">
        <v>0</v>
      </c>
      <c r="AT123" s="442">
        <v>0</v>
      </c>
      <c r="AU123" s="499">
        <v>0</v>
      </c>
      <c r="AV123" s="509" t="s">
        <v>22</v>
      </c>
      <c r="AW123" s="509" t="s">
        <v>24</v>
      </c>
      <c r="AX123" s="439">
        <v>3</v>
      </c>
      <c r="AY123" s="213">
        <v>12.26</v>
      </c>
      <c r="AZ123" s="441" t="s">
        <v>125</v>
      </c>
      <c r="BA123" s="441" t="s">
        <v>57</v>
      </c>
      <c r="BB123" s="441" t="s">
        <v>281</v>
      </c>
      <c r="BC123" s="441" t="s">
        <v>7177</v>
      </c>
      <c r="BE123" s="441" t="s">
        <v>280</v>
      </c>
      <c r="BF123" s="513" t="s">
        <v>277</v>
      </c>
      <c r="BG123" s="514" t="s">
        <v>277</v>
      </c>
      <c r="BH123" s="514" t="s">
        <v>616</v>
      </c>
      <c r="BI123" s="514" t="s">
        <v>277</v>
      </c>
      <c r="BJ123" s="159">
        <v>0</v>
      </c>
      <c r="BK123" s="440" t="s">
        <v>277</v>
      </c>
    </row>
    <row r="124" spans="1:65" s="441" customFormat="1" ht="13.5" customHeight="1">
      <c r="A124" s="493" t="s">
        <v>113</v>
      </c>
      <c r="B124" s="493" t="s">
        <v>641</v>
      </c>
      <c r="C124" s="438">
        <v>0</v>
      </c>
      <c r="D124" s="438">
        <v>0</v>
      </c>
      <c r="E124" s="438">
        <v>0</v>
      </c>
      <c r="F124" s="438">
        <v>0</v>
      </c>
      <c r="G124" s="438">
        <v>0</v>
      </c>
      <c r="H124" s="438">
        <v>0</v>
      </c>
      <c r="I124" s="438">
        <v>0</v>
      </c>
      <c r="J124" s="438">
        <v>0</v>
      </c>
      <c r="K124" s="438">
        <v>0</v>
      </c>
      <c r="L124" s="438">
        <v>0</v>
      </c>
      <c r="M124" s="438">
        <v>0</v>
      </c>
      <c r="N124" s="438">
        <v>0</v>
      </c>
      <c r="O124" s="438">
        <v>0</v>
      </c>
      <c r="P124" s="438">
        <v>0</v>
      </c>
      <c r="Q124" s="438">
        <v>0</v>
      </c>
      <c r="R124" s="438">
        <v>0</v>
      </c>
      <c r="S124" s="438">
        <v>0</v>
      </c>
      <c r="T124" s="438">
        <v>0</v>
      </c>
      <c r="U124" s="438">
        <v>0</v>
      </c>
      <c r="V124" s="438">
        <v>0</v>
      </c>
      <c r="W124" s="438">
        <v>0</v>
      </c>
      <c r="X124" s="438">
        <v>0</v>
      </c>
      <c r="Y124" s="438">
        <v>0</v>
      </c>
      <c r="Z124" s="438">
        <v>0</v>
      </c>
      <c r="AA124" s="438">
        <v>0</v>
      </c>
      <c r="AB124" s="438">
        <v>0</v>
      </c>
      <c r="AC124" s="438">
        <v>0</v>
      </c>
      <c r="AD124" s="438">
        <v>0</v>
      </c>
      <c r="AE124" s="438">
        <v>0</v>
      </c>
      <c r="AF124" s="438">
        <v>0</v>
      </c>
      <c r="AG124" s="438">
        <v>0</v>
      </c>
      <c r="AH124" s="438">
        <v>0</v>
      </c>
      <c r="AI124" s="438">
        <v>0</v>
      </c>
      <c r="AJ124" s="438">
        <v>0</v>
      </c>
      <c r="AK124" s="438">
        <v>1.429</v>
      </c>
      <c r="AL124" s="438">
        <v>2.8580000000000001</v>
      </c>
      <c r="AM124" s="438">
        <v>0</v>
      </c>
      <c r="AN124" s="438">
        <v>0</v>
      </c>
      <c r="AO124" s="438">
        <v>0</v>
      </c>
      <c r="AP124" s="438">
        <v>0</v>
      </c>
      <c r="AQ124" s="504">
        <v>0</v>
      </c>
      <c r="AR124" s="504">
        <v>0</v>
      </c>
      <c r="AS124" s="442">
        <v>0</v>
      </c>
      <c r="AT124" s="442">
        <v>0</v>
      </c>
      <c r="AU124" s="499">
        <v>0</v>
      </c>
      <c r="AV124" s="509" t="s">
        <v>25</v>
      </c>
      <c r="AW124" s="509" t="s">
        <v>26</v>
      </c>
      <c r="AX124" s="439">
        <v>2</v>
      </c>
      <c r="AY124" s="213">
        <v>2.1435</v>
      </c>
      <c r="AZ124" s="441" t="s">
        <v>125</v>
      </c>
      <c r="BA124" s="441" t="s">
        <v>57</v>
      </c>
      <c r="BB124" s="441" t="s">
        <v>281</v>
      </c>
      <c r="BC124" s="441" t="s">
        <v>7177</v>
      </c>
      <c r="BE124" s="441" t="s">
        <v>280</v>
      </c>
      <c r="BF124" s="513" t="s">
        <v>277</v>
      </c>
      <c r="BG124" s="514" t="s">
        <v>277</v>
      </c>
      <c r="BH124" s="514" t="s">
        <v>640</v>
      </c>
      <c r="BI124" s="514" t="s">
        <v>639</v>
      </c>
      <c r="BJ124" s="159">
        <v>0</v>
      </c>
      <c r="BK124" s="440" t="s">
        <v>277</v>
      </c>
    </row>
    <row r="125" spans="1:65" s="441" customFormat="1" ht="13.5" customHeight="1">
      <c r="A125" s="493" t="s">
        <v>113</v>
      </c>
      <c r="B125" s="493" t="s">
        <v>615</v>
      </c>
      <c r="C125" s="438">
        <v>0</v>
      </c>
      <c r="D125" s="438">
        <v>0</v>
      </c>
      <c r="E125" s="438">
        <v>0</v>
      </c>
      <c r="F125" s="438">
        <v>0</v>
      </c>
      <c r="G125" s="438">
        <v>0</v>
      </c>
      <c r="H125" s="438">
        <v>0</v>
      </c>
      <c r="I125" s="438">
        <v>0</v>
      </c>
      <c r="J125" s="438">
        <v>0</v>
      </c>
      <c r="K125" s="438">
        <v>0</v>
      </c>
      <c r="L125" s="438">
        <v>0</v>
      </c>
      <c r="M125" s="438">
        <v>0</v>
      </c>
      <c r="N125" s="438">
        <v>0</v>
      </c>
      <c r="O125" s="438">
        <v>0</v>
      </c>
      <c r="P125" s="438">
        <v>0</v>
      </c>
      <c r="Q125" s="438">
        <v>0</v>
      </c>
      <c r="R125" s="438">
        <v>0</v>
      </c>
      <c r="S125" s="438">
        <v>0</v>
      </c>
      <c r="T125" s="438">
        <v>0</v>
      </c>
      <c r="U125" s="438">
        <v>0</v>
      </c>
      <c r="V125" s="438">
        <v>0</v>
      </c>
      <c r="W125" s="438">
        <v>0</v>
      </c>
      <c r="X125" s="438">
        <v>0</v>
      </c>
      <c r="Y125" s="438">
        <v>0</v>
      </c>
      <c r="Z125" s="438">
        <v>0</v>
      </c>
      <c r="AA125" s="438">
        <v>0</v>
      </c>
      <c r="AB125" s="438">
        <v>0</v>
      </c>
      <c r="AC125" s="438">
        <v>0</v>
      </c>
      <c r="AD125" s="438">
        <v>0</v>
      </c>
      <c r="AE125" s="438">
        <v>0</v>
      </c>
      <c r="AF125" s="438">
        <v>0</v>
      </c>
      <c r="AG125" s="438">
        <v>0</v>
      </c>
      <c r="AH125" s="438">
        <v>0</v>
      </c>
      <c r="AI125" s="438">
        <v>34.6</v>
      </c>
      <c r="AJ125" s="438">
        <v>5.6310000000000002</v>
      </c>
      <c r="AK125" s="438">
        <v>0</v>
      </c>
      <c r="AL125" s="438">
        <v>0</v>
      </c>
      <c r="AM125" s="438">
        <v>0</v>
      </c>
      <c r="AN125" s="438">
        <v>0</v>
      </c>
      <c r="AO125" s="438">
        <v>0</v>
      </c>
      <c r="AP125" s="438">
        <v>0</v>
      </c>
      <c r="AQ125" s="504">
        <v>0</v>
      </c>
      <c r="AR125" s="504">
        <v>0</v>
      </c>
      <c r="AS125" s="442">
        <v>0</v>
      </c>
      <c r="AT125" s="442">
        <v>0</v>
      </c>
      <c r="AU125" s="499">
        <v>0</v>
      </c>
      <c r="AV125" s="509" t="s">
        <v>23</v>
      </c>
      <c r="AW125" s="509" t="s">
        <v>24</v>
      </c>
      <c r="AX125" s="439">
        <v>2</v>
      </c>
      <c r="AY125" s="213">
        <v>20.115500000000001</v>
      </c>
      <c r="AZ125" s="441" t="s">
        <v>125</v>
      </c>
      <c r="BA125" s="441" t="s">
        <v>57</v>
      </c>
      <c r="BB125" s="441" t="s">
        <v>297</v>
      </c>
      <c r="BC125" s="440" t="s">
        <v>810</v>
      </c>
      <c r="BE125" s="441" t="s">
        <v>280</v>
      </c>
      <c r="BF125" s="513" t="s">
        <v>277</v>
      </c>
      <c r="BG125" s="514" t="s">
        <v>277</v>
      </c>
      <c r="BH125" s="514" t="s">
        <v>613</v>
      </c>
      <c r="BI125" s="514" t="s">
        <v>277</v>
      </c>
      <c r="BJ125" s="159"/>
      <c r="BK125" s="440" t="s">
        <v>277</v>
      </c>
    </row>
    <row r="126" spans="1:65" s="441" customFormat="1" ht="13.5" customHeight="1">
      <c r="A126" s="493" t="s">
        <v>113</v>
      </c>
      <c r="B126" s="493" t="s">
        <v>865</v>
      </c>
      <c r="C126" s="438">
        <v>0</v>
      </c>
      <c r="D126" s="438">
        <v>0</v>
      </c>
      <c r="E126" s="438">
        <v>0</v>
      </c>
      <c r="F126" s="438">
        <v>0</v>
      </c>
      <c r="G126" s="438">
        <v>0</v>
      </c>
      <c r="H126" s="438">
        <v>0</v>
      </c>
      <c r="I126" s="438">
        <v>0</v>
      </c>
      <c r="J126" s="438">
        <v>0</v>
      </c>
      <c r="K126" s="438">
        <v>0</v>
      </c>
      <c r="L126" s="438">
        <v>0</v>
      </c>
      <c r="M126" s="438">
        <v>0</v>
      </c>
      <c r="N126" s="438">
        <v>0</v>
      </c>
      <c r="O126" s="438">
        <v>0</v>
      </c>
      <c r="P126" s="438">
        <v>0</v>
      </c>
      <c r="Q126" s="438">
        <v>0</v>
      </c>
      <c r="R126" s="438">
        <v>0</v>
      </c>
      <c r="S126" s="438">
        <v>0</v>
      </c>
      <c r="T126" s="438">
        <v>0</v>
      </c>
      <c r="U126" s="438">
        <v>0</v>
      </c>
      <c r="V126" s="438">
        <v>0</v>
      </c>
      <c r="W126" s="438">
        <v>0</v>
      </c>
      <c r="X126" s="438">
        <v>6</v>
      </c>
      <c r="Y126" s="438">
        <v>1.45</v>
      </c>
      <c r="Z126" s="438">
        <v>4.5</v>
      </c>
      <c r="AA126" s="438">
        <v>0.1</v>
      </c>
      <c r="AB126" s="438">
        <v>0</v>
      </c>
      <c r="AC126" s="438">
        <v>0</v>
      </c>
      <c r="AD126" s="438">
        <v>0</v>
      </c>
      <c r="AE126" s="438">
        <v>0</v>
      </c>
      <c r="AF126" s="438">
        <v>0</v>
      </c>
      <c r="AG126" s="438">
        <v>0</v>
      </c>
      <c r="AH126" s="438">
        <v>0</v>
      </c>
      <c r="AI126" s="438">
        <v>0</v>
      </c>
      <c r="AJ126" s="438">
        <v>0</v>
      </c>
      <c r="AK126" s="438">
        <v>0</v>
      </c>
      <c r="AL126" s="438">
        <v>0</v>
      </c>
      <c r="AM126" s="438">
        <v>0</v>
      </c>
      <c r="AN126" s="438">
        <v>0</v>
      </c>
      <c r="AO126" s="438">
        <v>0</v>
      </c>
      <c r="AP126" s="438">
        <v>0</v>
      </c>
      <c r="AQ126" s="504">
        <v>0</v>
      </c>
      <c r="AR126" s="504">
        <v>0</v>
      </c>
      <c r="AS126" s="442">
        <v>0</v>
      </c>
      <c r="AT126" s="442">
        <v>0</v>
      </c>
      <c r="AU126" s="499">
        <v>0</v>
      </c>
      <c r="AV126" s="509" t="s">
        <v>12</v>
      </c>
      <c r="AW126" s="509" t="s">
        <v>15</v>
      </c>
      <c r="AX126" s="439">
        <v>4</v>
      </c>
      <c r="AY126" s="213">
        <v>3.0124999999999997</v>
      </c>
      <c r="AZ126" s="441" t="s">
        <v>125</v>
      </c>
      <c r="BA126" s="441" t="s">
        <v>34</v>
      </c>
      <c r="BB126" s="441" t="s">
        <v>281</v>
      </c>
      <c r="BC126" s="441" t="s">
        <v>7177</v>
      </c>
      <c r="BE126" s="441" t="s">
        <v>280</v>
      </c>
      <c r="BF126" s="513" t="s">
        <v>277</v>
      </c>
      <c r="BG126" s="514" t="s">
        <v>277</v>
      </c>
      <c r="BH126" s="514" t="s">
        <v>277</v>
      </c>
      <c r="BI126" s="514" t="s">
        <v>859</v>
      </c>
      <c r="BJ126" s="159">
        <v>4.38</v>
      </c>
      <c r="BK126" s="440" t="s">
        <v>277</v>
      </c>
      <c r="BM126" s="231"/>
    </row>
    <row r="127" spans="1:65" s="441" customFormat="1" ht="13.5" customHeight="1">
      <c r="A127" s="493" t="s">
        <v>113</v>
      </c>
      <c r="B127" s="493" t="s">
        <v>663</v>
      </c>
      <c r="C127" s="438">
        <v>0</v>
      </c>
      <c r="D127" s="438">
        <v>0</v>
      </c>
      <c r="E127" s="438">
        <v>0</v>
      </c>
      <c r="F127" s="438">
        <v>0</v>
      </c>
      <c r="G127" s="438">
        <v>0</v>
      </c>
      <c r="H127" s="438">
        <v>0</v>
      </c>
      <c r="I127" s="438">
        <v>0</v>
      </c>
      <c r="J127" s="438">
        <v>0</v>
      </c>
      <c r="K127" s="438">
        <v>0</v>
      </c>
      <c r="L127" s="438">
        <v>0</v>
      </c>
      <c r="M127" s="438">
        <v>0</v>
      </c>
      <c r="N127" s="438">
        <v>0</v>
      </c>
      <c r="O127" s="438">
        <v>0</v>
      </c>
      <c r="P127" s="438">
        <v>0</v>
      </c>
      <c r="Q127" s="438">
        <v>0</v>
      </c>
      <c r="R127" s="438">
        <v>0</v>
      </c>
      <c r="S127" s="438">
        <v>0</v>
      </c>
      <c r="T127" s="438">
        <v>0</v>
      </c>
      <c r="U127" s="438">
        <v>0</v>
      </c>
      <c r="V127" s="438">
        <v>0</v>
      </c>
      <c r="W127" s="438">
        <v>0</v>
      </c>
      <c r="X127" s="438">
        <v>0</v>
      </c>
      <c r="Y127" s="438">
        <v>0</v>
      </c>
      <c r="Z127" s="438">
        <v>0</v>
      </c>
      <c r="AA127" s="438">
        <v>0</v>
      </c>
      <c r="AB127" s="438">
        <v>0</v>
      </c>
      <c r="AC127" s="438">
        <v>0</v>
      </c>
      <c r="AD127" s="438">
        <v>0</v>
      </c>
      <c r="AE127" s="438">
        <v>0</v>
      </c>
      <c r="AF127" s="438">
        <v>0</v>
      </c>
      <c r="AG127" s="438">
        <v>0</v>
      </c>
      <c r="AH127" s="438">
        <v>0</v>
      </c>
      <c r="AI127" s="438">
        <v>0</v>
      </c>
      <c r="AJ127" s="438">
        <v>0</v>
      </c>
      <c r="AK127" s="438">
        <v>0.497</v>
      </c>
      <c r="AL127" s="438">
        <v>0.995</v>
      </c>
      <c r="AM127" s="438">
        <v>0</v>
      </c>
      <c r="AN127" s="438">
        <v>0</v>
      </c>
      <c r="AO127" s="438">
        <v>0</v>
      </c>
      <c r="AP127" s="438">
        <v>0</v>
      </c>
      <c r="AQ127" s="504">
        <v>0</v>
      </c>
      <c r="AR127" s="504">
        <v>0</v>
      </c>
      <c r="AS127" s="442">
        <v>0</v>
      </c>
      <c r="AT127" s="442">
        <v>0</v>
      </c>
      <c r="AU127" s="499">
        <v>0</v>
      </c>
      <c r="AV127" s="509" t="s">
        <v>25</v>
      </c>
      <c r="AW127" s="509" t="s">
        <v>26</v>
      </c>
      <c r="AX127" s="439">
        <v>2</v>
      </c>
      <c r="AY127" s="213">
        <v>0.746</v>
      </c>
      <c r="AZ127" s="441" t="s">
        <v>125</v>
      </c>
      <c r="BA127" s="441" t="s">
        <v>31</v>
      </c>
      <c r="BB127" s="441" t="s">
        <v>281</v>
      </c>
      <c r="BC127" s="441" t="s">
        <v>7177</v>
      </c>
      <c r="BE127" s="441" t="s">
        <v>280</v>
      </c>
      <c r="BF127" s="513" t="s">
        <v>277</v>
      </c>
      <c r="BG127" s="514" t="s">
        <v>277</v>
      </c>
      <c r="BH127" s="514" t="s">
        <v>640</v>
      </c>
      <c r="BI127" s="514" t="s">
        <v>639</v>
      </c>
      <c r="BJ127" s="215">
        <v>0.4</v>
      </c>
      <c r="BK127" s="440" t="s">
        <v>277</v>
      </c>
    </row>
    <row r="128" spans="1:65" s="441" customFormat="1" ht="13.5" customHeight="1">
      <c r="A128" s="493" t="s">
        <v>113</v>
      </c>
      <c r="B128" s="493" t="s">
        <v>638</v>
      </c>
      <c r="C128" s="438">
        <v>0</v>
      </c>
      <c r="D128" s="438">
        <v>0</v>
      </c>
      <c r="E128" s="438">
        <v>0</v>
      </c>
      <c r="F128" s="438">
        <v>0</v>
      </c>
      <c r="G128" s="438">
        <v>0</v>
      </c>
      <c r="H128" s="438">
        <v>0</v>
      </c>
      <c r="I128" s="438">
        <v>0</v>
      </c>
      <c r="J128" s="438">
        <v>0</v>
      </c>
      <c r="K128" s="438">
        <v>0</v>
      </c>
      <c r="L128" s="438">
        <v>0</v>
      </c>
      <c r="M128" s="438">
        <v>0</v>
      </c>
      <c r="N128" s="438">
        <v>0</v>
      </c>
      <c r="O128" s="438">
        <v>0</v>
      </c>
      <c r="P128" s="438">
        <v>0</v>
      </c>
      <c r="Q128" s="438">
        <v>0</v>
      </c>
      <c r="R128" s="438">
        <v>0</v>
      </c>
      <c r="S128" s="438">
        <v>0</v>
      </c>
      <c r="T128" s="438">
        <v>0</v>
      </c>
      <c r="U128" s="438">
        <v>0</v>
      </c>
      <c r="V128" s="438">
        <v>0</v>
      </c>
      <c r="W128" s="438">
        <v>0</v>
      </c>
      <c r="X128" s="438">
        <v>0</v>
      </c>
      <c r="Y128" s="438">
        <v>0</v>
      </c>
      <c r="Z128" s="438">
        <v>0</v>
      </c>
      <c r="AA128" s="438">
        <v>0</v>
      </c>
      <c r="AB128" s="438">
        <v>0</v>
      </c>
      <c r="AC128" s="438">
        <v>0</v>
      </c>
      <c r="AD128" s="438">
        <v>0</v>
      </c>
      <c r="AE128" s="438">
        <v>0</v>
      </c>
      <c r="AF128" s="438">
        <v>0</v>
      </c>
      <c r="AG128" s="438">
        <v>0.4</v>
      </c>
      <c r="AH128" s="438">
        <v>8</v>
      </c>
      <c r="AI128" s="438">
        <v>11.5</v>
      </c>
      <c r="AJ128" s="438">
        <v>58</v>
      </c>
      <c r="AK128" s="438">
        <v>11.8</v>
      </c>
      <c r="AL128" s="438">
        <v>0.2</v>
      </c>
      <c r="AM128" s="438">
        <v>0</v>
      </c>
      <c r="AN128" s="438">
        <v>0</v>
      </c>
      <c r="AO128" s="438">
        <v>0</v>
      </c>
      <c r="AP128" s="438">
        <v>0</v>
      </c>
      <c r="AQ128" s="504">
        <v>0</v>
      </c>
      <c r="AR128" s="504">
        <v>0</v>
      </c>
      <c r="AS128" s="442">
        <v>0</v>
      </c>
      <c r="AT128" s="442">
        <v>0</v>
      </c>
      <c r="AU128" s="499">
        <v>0</v>
      </c>
      <c r="AV128" s="509" t="s">
        <v>21</v>
      </c>
      <c r="AW128" s="509" t="s">
        <v>26</v>
      </c>
      <c r="AX128" s="439">
        <v>6</v>
      </c>
      <c r="AY128" s="213">
        <v>14.983333333333334</v>
      </c>
      <c r="AZ128" s="441" t="s">
        <v>125</v>
      </c>
      <c r="BA128" s="441" t="s">
        <v>57</v>
      </c>
      <c r="BB128" s="441" t="s">
        <v>281</v>
      </c>
      <c r="BC128" s="441" t="s">
        <v>7177</v>
      </c>
      <c r="BE128" s="441" t="s">
        <v>280</v>
      </c>
      <c r="BF128" s="513" t="s">
        <v>277</v>
      </c>
      <c r="BG128" s="514" t="s">
        <v>277</v>
      </c>
      <c r="BH128" s="514" t="s">
        <v>637</v>
      </c>
      <c r="BI128" s="514" t="s">
        <v>277</v>
      </c>
      <c r="BJ128" s="159">
        <v>0</v>
      </c>
      <c r="BK128" s="440" t="s">
        <v>277</v>
      </c>
    </row>
    <row r="129" spans="1:201" s="441" customFormat="1" ht="13.5" customHeight="1">
      <c r="A129" s="493" t="s">
        <v>113</v>
      </c>
      <c r="B129" s="493" t="s">
        <v>658</v>
      </c>
      <c r="C129" s="438">
        <v>0</v>
      </c>
      <c r="D129" s="438">
        <v>0</v>
      </c>
      <c r="E129" s="438">
        <v>0</v>
      </c>
      <c r="F129" s="438">
        <v>0</v>
      </c>
      <c r="G129" s="438">
        <v>0</v>
      </c>
      <c r="H129" s="438">
        <v>0</v>
      </c>
      <c r="I129" s="438">
        <v>0</v>
      </c>
      <c r="J129" s="438">
        <v>0</v>
      </c>
      <c r="K129" s="438">
        <v>0</v>
      </c>
      <c r="L129" s="438">
        <v>0</v>
      </c>
      <c r="M129" s="438">
        <v>0</v>
      </c>
      <c r="N129" s="438">
        <v>0</v>
      </c>
      <c r="O129" s="438">
        <v>0</v>
      </c>
      <c r="P129" s="438">
        <v>0</v>
      </c>
      <c r="Q129" s="438">
        <v>0</v>
      </c>
      <c r="R129" s="438">
        <v>0</v>
      </c>
      <c r="S129" s="438">
        <v>0</v>
      </c>
      <c r="T129" s="438">
        <v>0</v>
      </c>
      <c r="U129" s="438">
        <v>0</v>
      </c>
      <c r="V129" s="438">
        <v>0</v>
      </c>
      <c r="W129" s="438">
        <v>0</v>
      </c>
      <c r="X129" s="438">
        <v>0</v>
      </c>
      <c r="Y129" s="438">
        <v>0</v>
      </c>
      <c r="Z129" s="438">
        <v>0</v>
      </c>
      <c r="AA129" s="438">
        <v>0</v>
      </c>
      <c r="AB129" s="438">
        <v>0</v>
      </c>
      <c r="AC129" s="438">
        <v>0</v>
      </c>
      <c r="AD129" s="438">
        <v>0</v>
      </c>
      <c r="AE129" s="438">
        <v>0</v>
      </c>
      <c r="AF129" s="438">
        <v>0</v>
      </c>
      <c r="AG129" s="438">
        <v>0</v>
      </c>
      <c r="AH129" s="438">
        <v>0</v>
      </c>
      <c r="AI129" s="438">
        <v>13.759</v>
      </c>
      <c r="AJ129" s="438">
        <v>12.098000000000001</v>
      </c>
      <c r="AK129" s="438">
        <v>4.1429999999999998</v>
      </c>
      <c r="AL129" s="438">
        <v>0</v>
      </c>
      <c r="AM129" s="438">
        <v>0</v>
      </c>
      <c r="AN129" s="438">
        <v>0</v>
      </c>
      <c r="AO129" s="438">
        <v>0</v>
      </c>
      <c r="AP129" s="438">
        <v>0</v>
      </c>
      <c r="AQ129" s="504">
        <v>0</v>
      </c>
      <c r="AR129" s="504">
        <v>0</v>
      </c>
      <c r="AS129" s="442">
        <v>0</v>
      </c>
      <c r="AT129" s="442">
        <v>0</v>
      </c>
      <c r="AU129" s="499">
        <v>0</v>
      </c>
      <c r="AV129" s="509" t="s">
        <v>23</v>
      </c>
      <c r="AW129" s="509" t="s">
        <v>25</v>
      </c>
      <c r="AX129" s="439">
        <v>3</v>
      </c>
      <c r="AY129" s="213">
        <v>10</v>
      </c>
      <c r="AZ129" s="441" t="s">
        <v>125</v>
      </c>
      <c r="BA129" s="441" t="s">
        <v>41</v>
      </c>
      <c r="BB129" s="441" t="s">
        <v>281</v>
      </c>
      <c r="BC129" s="441" t="s">
        <v>7177</v>
      </c>
      <c r="BE129" s="441" t="s">
        <v>280</v>
      </c>
      <c r="BF129" s="513" t="s">
        <v>277</v>
      </c>
      <c r="BG129" s="514" t="s">
        <v>277</v>
      </c>
      <c r="BH129" s="514" t="s">
        <v>623</v>
      </c>
      <c r="BI129" s="514" t="s">
        <v>277</v>
      </c>
      <c r="BJ129" s="159">
        <v>0</v>
      </c>
      <c r="BK129" s="440" t="s">
        <v>277</v>
      </c>
    </row>
    <row r="130" spans="1:201" s="441" customFormat="1" ht="13.5" customHeight="1">
      <c r="A130" s="493" t="s">
        <v>113</v>
      </c>
      <c r="B130" s="493" t="s">
        <v>654</v>
      </c>
      <c r="C130" s="438">
        <v>0</v>
      </c>
      <c r="D130" s="438">
        <v>0</v>
      </c>
      <c r="E130" s="438">
        <v>0</v>
      </c>
      <c r="F130" s="438">
        <v>0</v>
      </c>
      <c r="G130" s="438">
        <v>0</v>
      </c>
      <c r="H130" s="438">
        <v>0</v>
      </c>
      <c r="I130" s="438">
        <v>0</v>
      </c>
      <c r="J130" s="438">
        <v>0</v>
      </c>
      <c r="K130" s="438">
        <v>0</v>
      </c>
      <c r="L130" s="438">
        <v>0</v>
      </c>
      <c r="M130" s="438">
        <v>0</v>
      </c>
      <c r="N130" s="438">
        <v>0</v>
      </c>
      <c r="O130" s="438">
        <v>0</v>
      </c>
      <c r="P130" s="438">
        <v>0</v>
      </c>
      <c r="Q130" s="438">
        <v>0</v>
      </c>
      <c r="R130" s="438">
        <v>0</v>
      </c>
      <c r="S130" s="438">
        <v>0</v>
      </c>
      <c r="T130" s="438">
        <v>0</v>
      </c>
      <c r="U130" s="438">
        <v>0</v>
      </c>
      <c r="V130" s="438">
        <v>0</v>
      </c>
      <c r="W130" s="438">
        <v>0</v>
      </c>
      <c r="X130" s="438">
        <v>0</v>
      </c>
      <c r="Y130" s="438">
        <v>0</v>
      </c>
      <c r="Z130" s="438">
        <v>0</v>
      </c>
      <c r="AA130" s="438">
        <v>0</v>
      </c>
      <c r="AB130" s="438">
        <v>0</v>
      </c>
      <c r="AC130" s="438">
        <v>0</v>
      </c>
      <c r="AD130" s="438">
        <v>0</v>
      </c>
      <c r="AE130" s="438">
        <v>0</v>
      </c>
      <c r="AF130" s="438">
        <v>0</v>
      </c>
      <c r="AG130" s="438">
        <v>0</v>
      </c>
      <c r="AH130" s="438">
        <v>0</v>
      </c>
      <c r="AI130" s="438">
        <v>0</v>
      </c>
      <c r="AJ130" s="438">
        <v>0</v>
      </c>
      <c r="AK130" s="438">
        <v>1.028</v>
      </c>
      <c r="AL130" s="438">
        <v>2.0569999999999999</v>
      </c>
      <c r="AM130" s="438">
        <v>0</v>
      </c>
      <c r="AN130" s="438">
        <v>0</v>
      </c>
      <c r="AO130" s="438">
        <v>0</v>
      </c>
      <c r="AP130" s="438">
        <v>0</v>
      </c>
      <c r="AQ130" s="504">
        <v>0</v>
      </c>
      <c r="AR130" s="504">
        <v>0</v>
      </c>
      <c r="AS130" s="442">
        <v>0</v>
      </c>
      <c r="AT130" s="442">
        <v>0</v>
      </c>
      <c r="AU130" s="499">
        <v>0</v>
      </c>
      <c r="AV130" s="509" t="s">
        <v>25</v>
      </c>
      <c r="AW130" s="509" t="s">
        <v>26</v>
      </c>
      <c r="AX130" s="439">
        <v>2</v>
      </c>
      <c r="AY130" s="213">
        <v>1.5425</v>
      </c>
      <c r="AZ130" s="441" t="s">
        <v>125</v>
      </c>
      <c r="BA130" s="441" t="s">
        <v>45</v>
      </c>
      <c r="BB130" s="441" t="s">
        <v>281</v>
      </c>
      <c r="BC130" s="441" t="s">
        <v>7177</v>
      </c>
      <c r="BE130" s="441" t="s">
        <v>280</v>
      </c>
      <c r="BF130" s="513" t="s">
        <v>277</v>
      </c>
      <c r="BG130" s="514" t="s">
        <v>277</v>
      </c>
      <c r="BH130" s="514" t="s">
        <v>640</v>
      </c>
      <c r="BI130" s="514" t="s">
        <v>639</v>
      </c>
      <c r="BJ130" s="159">
        <v>0</v>
      </c>
      <c r="BK130" s="440" t="s">
        <v>277</v>
      </c>
    </row>
    <row r="131" spans="1:201" s="441" customFormat="1" ht="13.5" customHeight="1">
      <c r="A131" s="493" t="s">
        <v>113</v>
      </c>
      <c r="B131" s="493" t="s">
        <v>866</v>
      </c>
      <c r="C131" s="438">
        <v>9</v>
      </c>
      <c r="D131" s="438">
        <v>8.5</v>
      </c>
      <c r="E131" s="438">
        <v>8</v>
      </c>
      <c r="F131" s="438">
        <v>8.8000000000000007</v>
      </c>
      <c r="G131" s="438">
        <v>11.5</v>
      </c>
      <c r="H131" s="438">
        <v>15.1</v>
      </c>
      <c r="I131" s="438">
        <v>16.3</v>
      </c>
      <c r="J131" s="438">
        <v>17.8</v>
      </c>
      <c r="K131" s="438">
        <v>19.3</v>
      </c>
      <c r="L131" s="438">
        <v>20.3</v>
      </c>
      <c r="M131" s="438">
        <v>21.7</v>
      </c>
      <c r="N131" s="438">
        <v>11.3</v>
      </c>
      <c r="O131" s="438">
        <v>0</v>
      </c>
      <c r="P131" s="438">
        <v>0</v>
      </c>
      <c r="Q131" s="438">
        <v>0</v>
      </c>
      <c r="R131" s="438">
        <v>0</v>
      </c>
      <c r="S131" s="438">
        <v>0</v>
      </c>
      <c r="T131" s="438">
        <v>0</v>
      </c>
      <c r="U131" s="438">
        <v>0</v>
      </c>
      <c r="V131" s="438">
        <v>0</v>
      </c>
      <c r="W131" s="438">
        <v>0</v>
      </c>
      <c r="X131" s="438">
        <v>0</v>
      </c>
      <c r="Y131" s="438">
        <v>0</v>
      </c>
      <c r="Z131" s="438">
        <v>0</v>
      </c>
      <c r="AA131" s="438">
        <v>0</v>
      </c>
      <c r="AB131" s="438">
        <v>0</v>
      </c>
      <c r="AC131" s="438">
        <v>0</v>
      </c>
      <c r="AD131" s="438">
        <v>0</v>
      </c>
      <c r="AE131" s="438">
        <v>0</v>
      </c>
      <c r="AF131" s="438">
        <v>0</v>
      </c>
      <c r="AG131" s="438">
        <v>0</v>
      </c>
      <c r="AH131" s="438">
        <v>0</v>
      </c>
      <c r="AI131" s="438">
        <v>0</v>
      </c>
      <c r="AJ131" s="438">
        <v>0</v>
      </c>
      <c r="AK131" s="438">
        <v>0</v>
      </c>
      <c r="AL131" s="438">
        <v>0</v>
      </c>
      <c r="AM131" s="438">
        <v>0</v>
      </c>
      <c r="AN131" s="438">
        <v>0</v>
      </c>
      <c r="AO131" s="438">
        <v>0</v>
      </c>
      <c r="AP131" s="438">
        <v>0</v>
      </c>
      <c r="AQ131" s="504">
        <v>0</v>
      </c>
      <c r="AR131" s="504">
        <v>0</v>
      </c>
      <c r="AS131" s="442">
        <v>0</v>
      </c>
      <c r="AT131" s="442">
        <v>0</v>
      </c>
      <c r="AU131" s="499">
        <v>0</v>
      </c>
      <c r="AV131" s="509" t="s">
        <v>64</v>
      </c>
      <c r="AW131" s="509" t="s">
        <v>2</v>
      </c>
      <c r="AX131" s="439">
        <v>12</v>
      </c>
      <c r="AY131" s="213">
        <v>13.966666666666667</v>
      </c>
      <c r="AZ131" s="441" t="s">
        <v>124</v>
      </c>
      <c r="BA131" s="441" t="s">
        <v>55</v>
      </c>
      <c r="BB131" s="441" t="s">
        <v>861</v>
      </c>
      <c r="BC131" s="441" t="s">
        <v>7177</v>
      </c>
      <c r="BE131" s="441" t="s">
        <v>280</v>
      </c>
      <c r="BF131" s="513" t="s">
        <v>277</v>
      </c>
      <c r="BG131" s="514" t="s">
        <v>277</v>
      </c>
      <c r="BH131" s="514" t="s">
        <v>867</v>
      </c>
      <c r="BI131" s="514" t="s">
        <v>277</v>
      </c>
      <c r="BJ131" s="159">
        <v>0</v>
      </c>
      <c r="BK131" s="440" t="s">
        <v>277</v>
      </c>
    </row>
    <row r="132" spans="1:201" s="441" customFormat="1" ht="13.5" customHeight="1">
      <c r="A132" s="493" t="s">
        <v>113</v>
      </c>
      <c r="B132" s="493" t="s">
        <v>700</v>
      </c>
      <c r="C132" s="438">
        <v>0</v>
      </c>
      <c r="D132" s="438">
        <v>0</v>
      </c>
      <c r="E132" s="438">
        <v>0</v>
      </c>
      <c r="F132" s="438">
        <v>0</v>
      </c>
      <c r="G132" s="438">
        <v>0</v>
      </c>
      <c r="H132" s="438">
        <v>0</v>
      </c>
      <c r="I132" s="438">
        <v>0</v>
      </c>
      <c r="J132" s="438">
        <v>0</v>
      </c>
      <c r="K132" s="438">
        <v>0</v>
      </c>
      <c r="L132" s="438">
        <v>0</v>
      </c>
      <c r="M132" s="438">
        <v>0</v>
      </c>
      <c r="N132" s="438">
        <v>0</v>
      </c>
      <c r="O132" s="438">
        <v>0</v>
      </c>
      <c r="P132" s="438">
        <v>0</v>
      </c>
      <c r="Q132" s="438">
        <v>0</v>
      </c>
      <c r="R132" s="438">
        <v>0</v>
      </c>
      <c r="S132" s="438">
        <v>0</v>
      </c>
      <c r="T132" s="438">
        <v>0</v>
      </c>
      <c r="U132" s="438">
        <v>0</v>
      </c>
      <c r="V132" s="438">
        <v>0</v>
      </c>
      <c r="W132" s="438">
        <v>0</v>
      </c>
      <c r="X132" s="438">
        <v>0</v>
      </c>
      <c r="Y132" s="438">
        <v>0</v>
      </c>
      <c r="Z132" s="438">
        <v>2</v>
      </c>
      <c r="AA132" s="438">
        <v>3.2</v>
      </c>
      <c r="AB132" s="438">
        <v>5.8</v>
      </c>
      <c r="AC132" s="438">
        <v>3.0289999999999999</v>
      </c>
      <c r="AD132" s="438">
        <v>3.1480000000000001</v>
      </c>
      <c r="AE132" s="438">
        <v>6.2</v>
      </c>
      <c r="AF132" s="438">
        <v>3.2</v>
      </c>
      <c r="AG132" s="438">
        <v>1.6</v>
      </c>
      <c r="AH132" s="438">
        <v>0</v>
      </c>
      <c r="AI132" s="438">
        <v>0</v>
      </c>
      <c r="AJ132" s="438">
        <v>0</v>
      </c>
      <c r="AK132" s="438">
        <v>0</v>
      </c>
      <c r="AL132" s="438">
        <v>0</v>
      </c>
      <c r="AM132" s="438">
        <v>0</v>
      </c>
      <c r="AN132" s="438">
        <v>0</v>
      </c>
      <c r="AO132" s="438">
        <v>0</v>
      </c>
      <c r="AP132" s="438">
        <v>0</v>
      </c>
      <c r="AQ132" s="504">
        <v>0</v>
      </c>
      <c r="AR132" s="504">
        <v>0</v>
      </c>
      <c r="AS132" s="442">
        <v>0</v>
      </c>
      <c r="AT132" s="442">
        <v>0</v>
      </c>
      <c r="AU132" s="499">
        <v>0</v>
      </c>
      <c r="AV132" s="509" t="s">
        <v>14</v>
      </c>
      <c r="AW132" s="509" t="s">
        <v>21</v>
      </c>
      <c r="AX132" s="439">
        <v>8</v>
      </c>
      <c r="AY132" s="213">
        <v>3.522125</v>
      </c>
      <c r="AZ132" s="441" t="s">
        <v>124</v>
      </c>
      <c r="BA132" s="441" t="s">
        <v>55</v>
      </c>
      <c r="BB132" s="441" t="s">
        <v>686</v>
      </c>
      <c r="BC132" s="441" t="s">
        <v>7177</v>
      </c>
      <c r="BE132" s="441" t="s">
        <v>280</v>
      </c>
      <c r="BF132" s="513" t="s">
        <v>277</v>
      </c>
      <c r="BG132" s="514" t="s">
        <v>277</v>
      </c>
      <c r="BH132" s="514" t="s">
        <v>640</v>
      </c>
      <c r="BI132" s="514" t="s">
        <v>277</v>
      </c>
      <c r="BJ132" s="159">
        <v>0</v>
      </c>
      <c r="BK132" s="440" t="s">
        <v>277</v>
      </c>
    </row>
    <row r="133" spans="1:201" s="441" customFormat="1" ht="13.5" customHeight="1">
      <c r="A133" s="493" t="s">
        <v>113</v>
      </c>
      <c r="B133" s="493" t="s">
        <v>862</v>
      </c>
      <c r="C133" s="438">
        <v>0</v>
      </c>
      <c r="D133" s="438">
        <v>0</v>
      </c>
      <c r="E133" s="438">
        <v>0</v>
      </c>
      <c r="F133" s="438">
        <v>0</v>
      </c>
      <c r="G133" s="438">
        <v>0</v>
      </c>
      <c r="H133" s="438">
        <v>0</v>
      </c>
      <c r="I133" s="438">
        <v>0</v>
      </c>
      <c r="J133" s="438">
        <v>0</v>
      </c>
      <c r="K133" s="438">
        <v>0</v>
      </c>
      <c r="L133" s="438">
        <v>0</v>
      </c>
      <c r="M133" s="438">
        <v>0</v>
      </c>
      <c r="N133" s="438">
        <v>0</v>
      </c>
      <c r="O133" s="438">
        <v>1.6</v>
      </c>
      <c r="P133" s="438">
        <v>2</v>
      </c>
      <c r="Q133" s="438">
        <v>2</v>
      </c>
      <c r="R133" s="438">
        <v>2</v>
      </c>
      <c r="S133" s="438">
        <v>2.1</v>
      </c>
      <c r="T133" s="438">
        <v>2.1</v>
      </c>
      <c r="U133" s="438">
        <v>2.2000000000000002</v>
      </c>
      <c r="V133" s="438">
        <v>2</v>
      </c>
      <c r="W133" s="438">
        <v>2.5</v>
      </c>
      <c r="X133" s="438">
        <v>2.2999999999999998</v>
      </c>
      <c r="Y133" s="438">
        <v>2.5</v>
      </c>
      <c r="Z133" s="438">
        <v>0</v>
      </c>
      <c r="AA133" s="438">
        <v>0</v>
      </c>
      <c r="AB133" s="438">
        <v>0</v>
      </c>
      <c r="AC133" s="438">
        <v>0</v>
      </c>
      <c r="AD133" s="438">
        <v>0</v>
      </c>
      <c r="AE133" s="438">
        <v>0</v>
      </c>
      <c r="AF133" s="438">
        <v>0</v>
      </c>
      <c r="AG133" s="438">
        <v>0</v>
      </c>
      <c r="AH133" s="438">
        <v>0</v>
      </c>
      <c r="AI133" s="438">
        <v>0</v>
      </c>
      <c r="AJ133" s="438">
        <v>0</v>
      </c>
      <c r="AK133" s="438">
        <v>0</v>
      </c>
      <c r="AL133" s="438">
        <v>0</v>
      </c>
      <c r="AM133" s="438">
        <v>0</v>
      </c>
      <c r="AN133" s="438">
        <v>0</v>
      </c>
      <c r="AO133" s="438">
        <v>0</v>
      </c>
      <c r="AP133" s="438">
        <v>0</v>
      </c>
      <c r="AQ133" s="504">
        <v>0</v>
      </c>
      <c r="AR133" s="504">
        <v>0</v>
      </c>
      <c r="AS133" s="442">
        <v>0</v>
      </c>
      <c r="AT133" s="442">
        <v>0</v>
      </c>
      <c r="AU133" s="499">
        <v>0</v>
      </c>
      <c r="AV133" s="509" t="s">
        <v>3</v>
      </c>
      <c r="AW133" s="509" t="s">
        <v>13</v>
      </c>
      <c r="AX133" s="439">
        <v>11</v>
      </c>
      <c r="AY133" s="213">
        <v>2.1181818181818182</v>
      </c>
      <c r="AZ133" s="441" t="s">
        <v>125</v>
      </c>
      <c r="BA133" s="441" t="s">
        <v>57</v>
      </c>
      <c r="BB133" s="441" t="s">
        <v>281</v>
      </c>
      <c r="BC133" s="441" t="s">
        <v>7177</v>
      </c>
      <c r="BE133" s="441" t="s">
        <v>280</v>
      </c>
      <c r="BF133" s="513" t="s">
        <v>277</v>
      </c>
      <c r="BG133" s="514" t="s">
        <v>277</v>
      </c>
      <c r="BH133" s="514" t="s">
        <v>277</v>
      </c>
      <c r="BI133" s="514" t="s">
        <v>277</v>
      </c>
      <c r="BJ133" s="159">
        <v>0</v>
      </c>
      <c r="BK133" s="440" t="s">
        <v>277</v>
      </c>
    </row>
    <row r="134" spans="1:201" s="441" customFormat="1" ht="13.5" customHeight="1">
      <c r="A134" s="493" t="s">
        <v>113</v>
      </c>
      <c r="B134" s="493" t="s">
        <v>699</v>
      </c>
      <c r="C134" s="438">
        <v>0</v>
      </c>
      <c r="D134" s="438">
        <v>0</v>
      </c>
      <c r="E134" s="438">
        <v>0</v>
      </c>
      <c r="F134" s="438">
        <v>0</v>
      </c>
      <c r="G134" s="438">
        <v>0</v>
      </c>
      <c r="H134" s="438">
        <v>0</v>
      </c>
      <c r="I134" s="438">
        <v>0</v>
      </c>
      <c r="J134" s="438">
        <v>0</v>
      </c>
      <c r="K134" s="438">
        <v>0</v>
      </c>
      <c r="L134" s="438">
        <v>0</v>
      </c>
      <c r="M134" s="438">
        <v>0</v>
      </c>
      <c r="N134" s="438">
        <v>0</v>
      </c>
      <c r="O134" s="438">
        <v>0</v>
      </c>
      <c r="P134" s="438">
        <v>0</v>
      </c>
      <c r="Q134" s="438">
        <v>0</v>
      </c>
      <c r="R134" s="438">
        <v>0</v>
      </c>
      <c r="S134" s="438">
        <v>0</v>
      </c>
      <c r="T134" s="438">
        <v>0</v>
      </c>
      <c r="U134" s="438">
        <v>0</v>
      </c>
      <c r="V134" s="438">
        <v>0</v>
      </c>
      <c r="W134" s="438">
        <v>0</v>
      </c>
      <c r="X134" s="438">
        <v>0</v>
      </c>
      <c r="Y134" s="438">
        <v>81.5</v>
      </c>
      <c r="Z134" s="438">
        <v>111.2</v>
      </c>
      <c r="AA134" s="438">
        <v>136.69999999999999</v>
      </c>
      <c r="AB134" s="438">
        <v>160.6</v>
      </c>
      <c r="AC134" s="438">
        <v>182.982</v>
      </c>
      <c r="AD134" s="438">
        <v>199.90799999999999</v>
      </c>
      <c r="AE134" s="438">
        <v>203.9</v>
      </c>
      <c r="AF134" s="438">
        <v>206</v>
      </c>
      <c r="AG134" s="438">
        <v>210.16900000000001</v>
      </c>
      <c r="AH134" s="438">
        <v>214.58199999999999</v>
      </c>
      <c r="AI134" s="438">
        <v>218.547</v>
      </c>
      <c r="AJ134" s="438">
        <v>224.46700000000001</v>
      </c>
      <c r="AK134" s="438">
        <v>224.61099999999999</v>
      </c>
      <c r="AL134" s="438">
        <v>223.554</v>
      </c>
      <c r="AM134" s="438">
        <v>239.38399999999999</v>
      </c>
      <c r="AN134" s="438">
        <v>242.172</v>
      </c>
      <c r="AO134" s="438">
        <v>122.107</v>
      </c>
      <c r="AP134" s="438">
        <v>0</v>
      </c>
      <c r="AQ134" s="504">
        <v>0</v>
      </c>
      <c r="AR134" s="504">
        <v>0</v>
      </c>
      <c r="AS134" s="442">
        <v>0</v>
      </c>
      <c r="AT134" s="442">
        <v>0</v>
      </c>
      <c r="AU134" s="499">
        <v>0</v>
      </c>
      <c r="AV134" s="509" t="s">
        <v>13</v>
      </c>
      <c r="AW134" s="509" t="s">
        <v>63</v>
      </c>
      <c r="AX134" s="439">
        <v>17</v>
      </c>
      <c r="AY134" s="213">
        <v>188.37547058823532</v>
      </c>
      <c r="AZ134" s="441" t="s">
        <v>124</v>
      </c>
      <c r="BA134" s="441" t="s">
        <v>55</v>
      </c>
      <c r="BB134" s="441" t="s">
        <v>686</v>
      </c>
      <c r="BC134" s="441" t="s">
        <v>7177</v>
      </c>
      <c r="BE134" s="441" t="s">
        <v>280</v>
      </c>
      <c r="BF134" s="513" t="s">
        <v>698</v>
      </c>
      <c r="BG134" s="514" t="s">
        <v>688</v>
      </c>
      <c r="BH134" s="514" t="s">
        <v>640</v>
      </c>
      <c r="BI134" s="514" t="s">
        <v>277</v>
      </c>
      <c r="BJ134" s="159">
        <v>2.6659999999999999</v>
      </c>
      <c r="BK134" s="440" t="s">
        <v>277</v>
      </c>
    </row>
    <row r="135" spans="1:201" s="441" customFormat="1" ht="13.5" customHeight="1">
      <c r="A135" s="493" t="s">
        <v>113</v>
      </c>
      <c r="B135" s="493" t="s">
        <v>892</v>
      </c>
      <c r="C135" s="438">
        <v>0</v>
      </c>
      <c r="D135" s="438">
        <v>0</v>
      </c>
      <c r="E135" s="438">
        <v>0</v>
      </c>
      <c r="F135" s="438">
        <v>0</v>
      </c>
      <c r="G135" s="438">
        <v>0</v>
      </c>
      <c r="H135" s="438">
        <v>0</v>
      </c>
      <c r="I135" s="438">
        <v>0</v>
      </c>
      <c r="J135" s="438">
        <v>0</v>
      </c>
      <c r="K135" s="438">
        <v>0</v>
      </c>
      <c r="L135" s="438">
        <v>0</v>
      </c>
      <c r="M135" s="438">
        <v>0</v>
      </c>
      <c r="N135" s="438">
        <v>0</v>
      </c>
      <c r="O135" s="438">
        <v>0</v>
      </c>
      <c r="P135" s="438">
        <v>0</v>
      </c>
      <c r="Q135" s="438">
        <v>0</v>
      </c>
      <c r="R135" s="438">
        <v>0</v>
      </c>
      <c r="S135" s="438">
        <v>0</v>
      </c>
      <c r="T135" s="438">
        <v>263</v>
      </c>
      <c r="U135" s="438">
        <v>276</v>
      </c>
      <c r="V135" s="438">
        <v>219</v>
      </c>
      <c r="W135" s="438">
        <v>219</v>
      </c>
      <c r="X135" s="438">
        <v>220</v>
      </c>
      <c r="Y135" s="438">
        <v>0</v>
      </c>
      <c r="Z135" s="438">
        <v>0</v>
      </c>
      <c r="AA135" s="438">
        <v>0</v>
      </c>
      <c r="AB135" s="438">
        <v>0</v>
      </c>
      <c r="AC135" s="438">
        <v>0</v>
      </c>
      <c r="AD135" s="438">
        <v>0</v>
      </c>
      <c r="AE135" s="438">
        <v>0</v>
      </c>
      <c r="AF135" s="438">
        <v>0</v>
      </c>
      <c r="AG135" s="438">
        <v>0</v>
      </c>
      <c r="AH135" s="438">
        <v>0</v>
      </c>
      <c r="AI135" s="438">
        <v>0</v>
      </c>
      <c r="AJ135" s="438">
        <v>0</v>
      </c>
      <c r="AK135" s="438">
        <v>0</v>
      </c>
      <c r="AL135" s="438">
        <v>0</v>
      </c>
      <c r="AM135" s="438">
        <v>0</v>
      </c>
      <c r="AN135" s="438">
        <v>0</v>
      </c>
      <c r="AO135" s="438">
        <v>0</v>
      </c>
      <c r="AP135" s="438">
        <v>0</v>
      </c>
      <c r="AQ135" s="504">
        <v>0</v>
      </c>
      <c r="AR135" s="504">
        <v>0</v>
      </c>
      <c r="AS135" s="442">
        <v>0</v>
      </c>
      <c r="AT135" s="442">
        <v>0</v>
      </c>
      <c r="AU135" s="499">
        <v>0</v>
      </c>
      <c r="AV135" s="509" t="s">
        <v>8</v>
      </c>
      <c r="AW135" s="509" t="s">
        <v>12</v>
      </c>
      <c r="AX135" s="439">
        <v>5</v>
      </c>
      <c r="AY135" s="213">
        <v>239.4</v>
      </c>
      <c r="AZ135" s="441" t="s">
        <v>124</v>
      </c>
      <c r="BA135" s="441" t="s">
        <v>55</v>
      </c>
      <c r="BB135" s="441" t="s">
        <v>861</v>
      </c>
      <c r="BC135" s="441" t="s">
        <v>7177</v>
      </c>
      <c r="BE135" s="441" t="s">
        <v>280</v>
      </c>
      <c r="BF135" s="513" t="s">
        <v>277</v>
      </c>
      <c r="BG135" s="514" t="s">
        <v>277</v>
      </c>
      <c r="BH135" s="514" t="s">
        <v>277</v>
      </c>
      <c r="BI135" s="514" t="s">
        <v>277</v>
      </c>
      <c r="BJ135" s="159">
        <v>0.12</v>
      </c>
      <c r="BK135" s="440" t="s">
        <v>277</v>
      </c>
    </row>
    <row r="136" spans="1:201" s="441" customFormat="1" ht="13.5" customHeight="1">
      <c r="A136" s="493" t="s">
        <v>113</v>
      </c>
      <c r="B136" s="493" t="s">
        <v>893</v>
      </c>
      <c r="C136" s="438">
        <v>0</v>
      </c>
      <c r="D136" s="438">
        <v>0</v>
      </c>
      <c r="E136" s="438">
        <v>0</v>
      </c>
      <c r="F136" s="438">
        <v>0</v>
      </c>
      <c r="G136" s="438">
        <v>0</v>
      </c>
      <c r="H136" s="438">
        <v>0</v>
      </c>
      <c r="I136" s="438">
        <v>0</v>
      </c>
      <c r="J136" s="438">
        <v>0</v>
      </c>
      <c r="K136" s="438">
        <v>0</v>
      </c>
      <c r="L136" s="438">
        <v>0</v>
      </c>
      <c r="M136" s="438">
        <v>0</v>
      </c>
      <c r="N136" s="438">
        <v>0</v>
      </c>
      <c r="O136" s="438">
        <v>0</v>
      </c>
      <c r="P136" s="438">
        <v>0</v>
      </c>
      <c r="Q136" s="438">
        <v>0</v>
      </c>
      <c r="R136" s="438">
        <v>0</v>
      </c>
      <c r="S136" s="438">
        <v>0</v>
      </c>
      <c r="T136" s="438">
        <v>420</v>
      </c>
      <c r="U136" s="438">
        <v>476</v>
      </c>
      <c r="V136" s="438">
        <v>482</v>
      </c>
      <c r="W136" s="438">
        <v>468.4</v>
      </c>
      <c r="X136" s="438">
        <v>487</v>
      </c>
      <c r="Y136" s="438">
        <v>0</v>
      </c>
      <c r="Z136" s="438">
        <v>0</v>
      </c>
      <c r="AA136" s="438">
        <v>0</v>
      </c>
      <c r="AB136" s="438">
        <v>0</v>
      </c>
      <c r="AC136" s="438">
        <v>0</v>
      </c>
      <c r="AD136" s="438">
        <v>0</v>
      </c>
      <c r="AE136" s="438">
        <v>0</v>
      </c>
      <c r="AF136" s="438">
        <v>0</v>
      </c>
      <c r="AG136" s="438">
        <v>0</v>
      </c>
      <c r="AH136" s="438">
        <v>0</v>
      </c>
      <c r="AI136" s="438">
        <v>0</v>
      </c>
      <c r="AJ136" s="438">
        <v>0</v>
      </c>
      <c r="AK136" s="438">
        <v>0</v>
      </c>
      <c r="AL136" s="438">
        <v>0</v>
      </c>
      <c r="AM136" s="438">
        <v>0</v>
      </c>
      <c r="AN136" s="438">
        <v>0</v>
      </c>
      <c r="AO136" s="438">
        <v>0</v>
      </c>
      <c r="AP136" s="438">
        <v>0</v>
      </c>
      <c r="AQ136" s="504">
        <v>0</v>
      </c>
      <c r="AR136" s="504">
        <v>0</v>
      </c>
      <c r="AS136" s="442">
        <v>0</v>
      </c>
      <c r="AT136" s="442">
        <v>0</v>
      </c>
      <c r="AU136" s="499">
        <v>0</v>
      </c>
      <c r="AV136" s="509" t="s">
        <v>8</v>
      </c>
      <c r="AW136" s="509" t="s">
        <v>12</v>
      </c>
      <c r="AX136" s="439">
        <v>5</v>
      </c>
      <c r="AY136" s="418">
        <v>466.68</v>
      </c>
      <c r="AZ136" s="441" t="s">
        <v>124</v>
      </c>
      <c r="BA136" s="441" t="s">
        <v>55</v>
      </c>
      <c r="BB136" s="441" t="s">
        <v>861</v>
      </c>
      <c r="BC136" s="441" t="s">
        <v>7177</v>
      </c>
      <c r="BE136" s="441" t="s">
        <v>280</v>
      </c>
      <c r="BF136" s="513" t="s">
        <v>277</v>
      </c>
      <c r="BG136" s="514" t="s">
        <v>277</v>
      </c>
      <c r="BH136" s="514" t="s">
        <v>277</v>
      </c>
      <c r="BI136" s="514" t="s">
        <v>277</v>
      </c>
      <c r="BJ136" s="159">
        <v>0</v>
      </c>
      <c r="BK136" s="440" t="s">
        <v>277</v>
      </c>
    </row>
    <row r="137" spans="1:201" s="441" customFormat="1" ht="13.5" customHeight="1">
      <c r="A137" s="493" t="s">
        <v>113</v>
      </c>
      <c r="B137" s="493" t="s">
        <v>693</v>
      </c>
      <c r="C137" s="438">
        <v>0</v>
      </c>
      <c r="D137" s="438">
        <v>0</v>
      </c>
      <c r="E137" s="438">
        <v>0</v>
      </c>
      <c r="F137" s="438">
        <v>0</v>
      </c>
      <c r="G137" s="438">
        <v>0</v>
      </c>
      <c r="H137" s="438">
        <v>0</v>
      </c>
      <c r="I137" s="438">
        <v>0</v>
      </c>
      <c r="J137" s="438">
        <v>0</v>
      </c>
      <c r="K137" s="438">
        <v>0</v>
      </c>
      <c r="L137" s="438">
        <v>0</v>
      </c>
      <c r="M137" s="438">
        <v>0</v>
      </c>
      <c r="N137" s="438">
        <v>0</v>
      </c>
      <c r="O137" s="438">
        <v>0</v>
      </c>
      <c r="P137" s="438">
        <v>0</v>
      </c>
      <c r="Q137" s="438">
        <v>0</v>
      </c>
      <c r="R137" s="438">
        <v>0</v>
      </c>
      <c r="S137" s="438">
        <v>0</v>
      </c>
      <c r="T137" s="438">
        <v>0</v>
      </c>
      <c r="U137" s="438">
        <v>0</v>
      </c>
      <c r="V137" s="438">
        <v>0</v>
      </c>
      <c r="W137" s="438">
        <v>0</v>
      </c>
      <c r="X137" s="438">
        <v>0</v>
      </c>
      <c r="Y137" s="438">
        <v>504.5</v>
      </c>
      <c r="Z137" s="438">
        <v>515.6</v>
      </c>
      <c r="AA137" s="438">
        <v>528</v>
      </c>
      <c r="AB137" s="438">
        <v>541.9</v>
      </c>
      <c r="AC137" s="438">
        <v>552.20000000000005</v>
      </c>
      <c r="AD137" s="438">
        <v>562.64400000000001</v>
      </c>
      <c r="AE137" s="438">
        <v>573.89599999999996</v>
      </c>
      <c r="AF137" s="438">
        <v>585.37699999999995</v>
      </c>
      <c r="AG137" s="438">
        <v>591.5</v>
      </c>
      <c r="AH137" s="438">
        <v>603.94299999999998</v>
      </c>
      <c r="AI137" s="438">
        <v>615.101</v>
      </c>
      <c r="AJ137" s="438">
        <v>631.76300000000003</v>
      </c>
      <c r="AK137" s="438">
        <v>656.09199999999998</v>
      </c>
      <c r="AL137" s="438">
        <v>671.78300000000002</v>
      </c>
      <c r="AM137" s="438">
        <v>676.70500000000004</v>
      </c>
      <c r="AN137" s="438">
        <v>684.25300000000004</v>
      </c>
      <c r="AO137" s="438">
        <v>345.01</v>
      </c>
      <c r="AP137" s="438">
        <v>0</v>
      </c>
      <c r="AQ137" s="504">
        <v>0</v>
      </c>
      <c r="AR137" s="504">
        <v>0</v>
      </c>
      <c r="AS137" s="442">
        <v>0</v>
      </c>
      <c r="AT137" s="442">
        <v>0</v>
      </c>
      <c r="AU137" s="499">
        <v>0</v>
      </c>
      <c r="AV137" s="509" t="s">
        <v>13</v>
      </c>
      <c r="AW137" s="509" t="s">
        <v>63</v>
      </c>
      <c r="AX137" s="439">
        <v>17</v>
      </c>
      <c r="AY137" s="213">
        <v>578.83923529411777</v>
      </c>
      <c r="AZ137" s="441" t="s">
        <v>124</v>
      </c>
      <c r="BA137" s="441" t="s">
        <v>55</v>
      </c>
      <c r="BB137" s="441" t="s">
        <v>686</v>
      </c>
      <c r="BC137" s="441" t="s">
        <v>7177</v>
      </c>
      <c r="BE137" s="441" t="s">
        <v>280</v>
      </c>
      <c r="BF137" s="513" t="s">
        <v>692</v>
      </c>
      <c r="BG137" s="514" t="s">
        <v>691</v>
      </c>
      <c r="BH137" s="514" t="s">
        <v>640</v>
      </c>
      <c r="BI137" s="514" t="s">
        <v>277</v>
      </c>
      <c r="BJ137" s="159">
        <v>23.501000000000001</v>
      </c>
      <c r="BK137" s="440" t="s">
        <v>277</v>
      </c>
    </row>
    <row r="138" spans="1:201" s="441" customFormat="1" ht="13.5" customHeight="1">
      <c r="A138" s="493" t="s">
        <v>113</v>
      </c>
      <c r="B138" s="493" t="s">
        <v>657</v>
      </c>
      <c r="C138" s="438">
        <v>0</v>
      </c>
      <c r="D138" s="438">
        <v>0</v>
      </c>
      <c r="E138" s="438">
        <v>0</v>
      </c>
      <c r="F138" s="438">
        <v>0</v>
      </c>
      <c r="G138" s="438">
        <v>0</v>
      </c>
      <c r="H138" s="438">
        <v>0</v>
      </c>
      <c r="I138" s="438">
        <v>0</v>
      </c>
      <c r="J138" s="438">
        <v>0</v>
      </c>
      <c r="K138" s="438">
        <v>0</v>
      </c>
      <c r="L138" s="438">
        <v>0</v>
      </c>
      <c r="M138" s="438">
        <v>0</v>
      </c>
      <c r="N138" s="438">
        <v>0</v>
      </c>
      <c r="O138" s="438">
        <v>0</v>
      </c>
      <c r="P138" s="438">
        <v>0</v>
      </c>
      <c r="Q138" s="438">
        <v>0</v>
      </c>
      <c r="R138" s="438">
        <v>0</v>
      </c>
      <c r="S138" s="438">
        <v>0</v>
      </c>
      <c r="T138" s="438">
        <v>0</v>
      </c>
      <c r="U138" s="438">
        <v>0</v>
      </c>
      <c r="V138" s="438">
        <v>0</v>
      </c>
      <c r="W138" s="438">
        <v>0</v>
      </c>
      <c r="X138" s="438">
        <v>0</v>
      </c>
      <c r="Y138" s="438">
        <v>0</v>
      </c>
      <c r="Z138" s="438">
        <v>0</v>
      </c>
      <c r="AA138" s="438">
        <v>0</v>
      </c>
      <c r="AB138" s="438">
        <v>0</v>
      </c>
      <c r="AC138" s="438">
        <v>0</v>
      </c>
      <c r="AD138" s="438">
        <v>0</v>
      </c>
      <c r="AE138" s="438">
        <v>0</v>
      </c>
      <c r="AF138" s="438">
        <v>0</v>
      </c>
      <c r="AG138" s="438">
        <v>0</v>
      </c>
      <c r="AH138" s="438">
        <v>0</v>
      </c>
      <c r="AI138" s="438">
        <v>10.1</v>
      </c>
      <c r="AJ138" s="438">
        <v>15</v>
      </c>
      <c r="AK138" s="438">
        <v>0</v>
      </c>
      <c r="AL138" s="438">
        <v>0</v>
      </c>
      <c r="AM138" s="438">
        <v>0</v>
      </c>
      <c r="AN138" s="438">
        <v>0</v>
      </c>
      <c r="AO138" s="438">
        <v>0</v>
      </c>
      <c r="AP138" s="438">
        <v>0</v>
      </c>
      <c r="AQ138" s="504">
        <v>0</v>
      </c>
      <c r="AR138" s="504">
        <v>0</v>
      </c>
      <c r="AS138" s="442">
        <v>0</v>
      </c>
      <c r="AT138" s="442">
        <v>0</v>
      </c>
      <c r="AU138" s="499">
        <v>0</v>
      </c>
      <c r="AV138" s="509" t="s">
        <v>23</v>
      </c>
      <c r="AW138" s="509" t="s">
        <v>24</v>
      </c>
      <c r="AX138" s="439">
        <v>2</v>
      </c>
      <c r="AY138" s="213">
        <v>12.55</v>
      </c>
      <c r="AZ138" s="441" t="s">
        <v>125</v>
      </c>
      <c r="BA138" s="441" t="s">
        <v>41</v>
      </c>
      <c r="BB138" s="441" t="s">
        <v>281</v>
      </c>
      <c r="BC138" s="441" t="s">
        <v>7177</v>
      </c>
      <c r="BE138" s="441" t="s">
        <v>280</v>
      </c>
      <c r="BF138" s="513" t="s">
        <v>277</v>
      </c>
      <c r="BG138" s="514" t="s">
        <v>277</v>
      </c>
      <c r="BH138" s="514" t="s">
        <v>623</v>
      </c>
      <c r="BI138" s="514" t="s">
        <v>277</v>
      </c>
      <c r="BJ138" s="159">
        <v>0</v>
      </c>
      <c r="BK138" s="440" t="s">
        <v>277</v>
      </c>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row>
    <row r="139" spans="1:201" s="441" customFormat="1" ht="13.5" customHeight="1">
      <c r="A139" s="493" t="s">
        <v>113</v>
      </c>
      <c r="B139" s="493" t="s">
        <v>898</v>
      </c>
      <c r="C139" s="438">
        <v>0</v>
      </c>
      <c r="D139" s="438">
        <v>0</v>
      </c>
      <c r="E139" s="438">
        <v>0</v>
      </c>
      <c r="F139" s="438">
        <v>0</v>
      </c>
      <c r="G139" s="438">
        <v>0</v>
      </c>
      <c r="H139" s="438">
        <v>0</v>
      </c>
      <c r="I139" s="438">
        <v>0</v>
      </c>
      <c r="J139" s="438">
        <v>0</v>
      </c>
      <c r="K139" s="438">
        <v>0</v>
      </c>
      <c r="L139" s="438">
        <v>0</v>
      </c>
      <c r="M139" s="438">
        <v>0</v>
      </c>
      <c r="N139" s="438">
        <v>0</v>
      </c>
      <c r="O139" s="438">
        <v>0</v>
      </c>
      <c r="P139" s="438">
        <v>0</v>
      </c>
      <c r="Q139" s="438">
        <v>0</v>
      </c>
      <c r="R139" s="438">
        <v>0</v>
      </c>
      <c r="S139" s="438">
        <v>0</v>
      </c>
      <c r="T139" s="438">
        <v>0</v>
      </c>
      <c r="U139" s="438">
        <v>0</v>
      </c>
      <c r="V139" s="438">
        <v>0</v>
      </c>
      <c r="W139" s="438">
        <v>0</v>
      </c>
      <c r="X139" s="438">
        <v>3.9</v>
      </c>
      <c r="Y139" s="438">
        <v>11</v>
      </c>
      <c r="Z139" s="438">
        <v>0</v>
      </c>
      <c r="AA139" s="438">
        <v>0</v>
      </c>
      <c r="AB139" s="438">
        <v>0</v>
      </c>
      <c r="AC139" s="438">
        <v>0</v>
      </c>
      <c r="AD139" s="438">
        <v>0</v>
      </c>
      <c r="AE139" s="438">
        <v>0</v>
      </c>
      <c r="AF139" s="438">
        <v>0</v>
      </c>
      <c r="AG139" s="438">
        <v>0</v>
      </c>
      <c r="AH139" s="438">
        <v>0</v>
      </c>
      <c r="AI139" s="438">
        <v>0</v>
      </c>
      <c r="AJ139" s="438">
        <v>0</v>
      </c>
      <c r="AK139" s="438">
        <v>0</v>
      </c>
      <c r="AL139" s="438">
        <v>0</v>
      </c>
      <c r="AM139" s="438">
        <v>0</v>
      </c>
      <c r="AN139" s="438">
        <v>0</v>
      </c>
      <c r="AO139" s="438">
        <v>0</v>
      </c>
      <c r="AP139" s="438">
        <v>0</v>
      </c>
      <c r="AQ139" s="504">
        <v>0</v>
      </c>
      <c r="AR139" s="504">
        <v>0</v>
      </c>
      <c r="AS139" s="442">
        <v>0</v>
      </c>
      <c r="AT139" s="442">
        <v>0</v>
      </c>
      <c r="AU139" s="499">
        <v>0</v>
      </c>
      <c r="AV139" s="509" t="s">
        <v>12</v>
      </c>
      <c r="AW139" s="509" t="s">
        <v>13</v>
      </c>
      <c r="AX139" s="439">
        <v>2</v>
      </c>
      <c r="AY139" s="213">
        <v>7.45</v>
      </c>
      <c r="AZ139" s="441" t="s">
        <v>125</v>
      </c>
      <c r="BA139" s="441" t="s">
        <v>55</v>
      </c>
      <c r="BB139" s="441" t="s">
        <v>281</v>
      </c>
      <c r="BC139" s="441" t="s">
        <v>7177</v>
      </c>
      <c r="BE139" s="441" t="s">
        <v>280</v>
      </c>
      <c r="BF139" s="513" t="s">
        <v>277</v>
      </c>
      <c r="BG139" s="514" t="s">
        <v>277</v>
      </c>
      <c r="BH139" s="514" t="s">
        <v>867</v>
      </c>
      <c r="BI139" s="514" t="s">
        <v>277</v>
      </c>
      <c r="BJ139" s="159">
        <v>0</v>
      </c>
      <c r="BK139" s="440" t="s">
        <v>277</v>
      </c>
    </row>
    <row r="140" spans="1:201" s="441" customFormat="1" ht="13.5" customHeight="1">
      <c r="A140" s="493" t="s">
        <v>113</v>
      </c>
      <c r="B140" s="493" t="s">
        <v>676</v>
      </c>
      <c r="C140" s="438">
        <v>0</v>
      </c>
      <c r="D140" s="438">
        <v>0</v>
      </c>
      <c r="E140" s="438">
        <v>0</v>
      </c>
      <c r="F140" s="438">
        <v>0</v>
      </c>
      <c r="G140" s="438">
        <v>0</v>
      </c>
      <c r="H140" s="438">
        <v>0</v>
      </c>
      <c r="I140" s="438">
        <v>0</v>
      </c>
      <c r="J140" s="438">
        <v>0</v>
      </c>
      <c r="K140" s="438">
        <v>0</v>
      </c>
      <c r="L140" s="438">
        <v>0</v>
      </c>
      <c r="M140" s="438">
        <v>0</v>
      </c>
      <c r="N140" s="438">
        <v>0</v>
      </c>
      <c r="O140" s="438">
        <v>0</v>
      </c>
      <c r="P140" s="438">
        <v>0</v>
      </c>
      <c r="Q140" s="438">
        <v>0</v>
      </c>
      <c r="R140" s="438">
        <v>0</v>
      </c>
      <c r="S140" s="438">
        <v>0</v>
      </c>
      <c r="T140" s="438">
        <v>0</v>
      </c>
      <c r="U140" s="438">
        <v>0</v>
      </c>
      <c r="V140" s="438">
        <v>0</v>
      </c>
      <c r="W140" s="438">
        <v>0</v>
      </c>
      <c r="X140" s="438">
        <v>0</v>
      </c>
      <c r="Y140" s="438">
        <v>0</v>
      </c>
      <c r="Z140" s="438">
        <v>0</v>
      </c>
      <c r="AA140" s="438">
        <v>0</v>
      </c>
      <c r="AB140" s="438">
        <v>0</v>
      </c>
      <c r="AC140" s="438">
        <v>0</v>
      </c>
      <c r="AD140" s="438">
        <v>0</v>
      </c>
      <c r="AE140" s="438">
        <v>0</v>
      </c>
      <c r="AF140" s="438">
        <v>0</v>
      </c>
      <c r="AG140" s="438">
        <v>0</v>
      </c>
      <c r="AH140" s="438">
        <v>0</v>
      </c>
      <c r="AI140" s="438">
        <v>7</v>
      </c>
      <c r="AJ140" s="438">
        <v>0</v>
      </c>
      <c r="AK140" s="438">
        <v>0</v>
      </c>
      <c r="AL140" s="438">
        <v>0</v>
      </c>
      <c r="AM140" s="438">
        <v>0</v>
      </c>
      <c r="AN140" s="438">
        <v>0</v>
      </c>
      <c r="AO140" s="438">
        <v>0</v>
      </c>
      <c r="AP140" s="438">
        <v>0</v>
      </c>
      <c r="AQ140" s="504">
        <v>0</v>
      </c>
      <c r="AR140" s="504">
        <v>0</v>
      </c>
      <c r="AS140" s="442">
        <v>0</v>
      </c>
      <c r="AT140" s="442">
        <v>0</v>
      </c>
      <c r="AU140" s="499">
        <v>0</v>
      </c>
      <c r="AV140" s="509" t="s">
        <v>23</v>
      </c>
      <c r="AW140" s="509" t="s">
        <v>23</v>
      </c>
      <c r="AX140" s="439">
        <v>1</v>
      </c>
      <c r="AY140" s="213">
        <v>7</v>
      </c>
      <c r="AZ140" s="441" t="s">
        <v>125</v>
      </c>
      <c r="BA140" s="441" t="s">
        <v>53</v>
      </c>
      <c r="BB140" s="441" t="s">
        <v>281</v>
      </c>
      <c r="BC140" s="441" t="s">
        <v>7177</v>
      </c>
      <c r="BE140" s="441" t="s">
        <v>287</v>
      </c>
      <c r="BF140" s="513" t="s">
        <v>277</v>
      </c>
      <c r="BG140" s="514" t="s">
        <v>277</v>
      </c>
      <c r="BH140" s="514" t="s">
        <v>675</v>
      </c>
      <c r="BI140" s="514" t="s">
        <v>277</v>
      </c>
      <c r="BJ140" s="159">
        <v>184.381</v>
      </c>
      <c r="BK140" s="440" t="s">
        <v>277</v>
      </c>
    </row>
    <row r="141" spans="1:201" s="441" customFormat="1" ht="13.5" customHeight="1">
      <c r="A141" s="493" t="s">
        <v>113</v>
      </c>
      <c r="B141" s="493" t="s">
        <v>617</v>
      </c>
      <c r="C141" s="438">
        <v>0</v>
      </c>
      <c r="D141" s="438">
        <v>0</v>
      </c>
      <c r="E141" s="438">
        <v>0</v>
      </c>
      <c r="F141" s="438">
        <v>0</v>
      </c>
      <c r="G141" s="438">
        <v>0</v>
      </c>
      <c r="H141" s="438">
        <v>0</v>
      </c>
      <c r="I141" s="438">
        <v>0</v>
      </c>
      <c r="J141" s="438">
        <v>0</v>
      </c>
      <c r="K141" s="438">
        <v>0</v>
      </c>
      <c r="L141" s="438">
        <v>0</v>
      </c>
      <c r="M141" s="438">
        <v>0</v>
      </c>
      <c r="N141" s="438">
        <v>0</v>
      </c>
      <c r="O141" s="438">
        <v>0</v>
      </c>
      <c r="P141" s="438">
        <v>0</v>
      </c>
      <c r="Q141" s="438">
        <v>0</v>
      </c>
      <c r="R141" s="438">
        <v>0</v>
      </c>
      <c r="S141" s="438">
        <v>0</v>
      </c>
      <c r="T141" s="438">
        <v>0</v>
      </c>
      <c r="U141" s="438">
        <v>0</v>
      </c>
      <c r="V141" s="438">
        <v>0</v>
      </c>
      <c r="W141" s="438">
        <v>0</v>
      </c>
      <c r="X141" s="438">
        <v>0</v>
      </c>
      <c r="Y141" s="438">
        <v>0</v>
      </c>
      <c r="Z141" s="438">
        <v>0</v>
      </c>
      <c r="AA141" s="438">
        <v>0</v>
      </c>
      <c r="AB141" s="438">
        <v>0</v>
      </c>
      <c r="AC141" s="438">
        <v>0</v>
      </c>
      <c r="AD141" s="438">
        <v>0</v>
      </c>
      <c r="AE141" s="438">
        <v>0</v>
      </c>
      <c r="AF141" s="438">
        <v>0</v>
      </c>
      <c r="AG141" s="438">
        <v>0</v>
      </c>
      <c r="AH141" s="438">
        <v>0</v>
      </c>
      <c r="AI141" s="438">
        <v>55</v>
      </c>
      <c r="AJ141" s="438">
        <v>0</v>
      </c>
      <c r="AK141" s="438">
        <v>0</v>
      </c>
      <c r="AL141" s="438">
        <v>0</v>
      </c>
      <c r="AM141" s="438">
        <v>0</v>
      </c>
      <c r="AN141" s="438">
        <v>0</v>
      </c>
      <c r="AO141" s="438">
        <v>0</v>
      </c>
      <c r="AP141" s="438">
        <v>0</v>
      </c>
      <c r="AQ141" s="504">
        <v>0</v>
      </c>
      <c r="AR141" s="504">
        <v>0</v>
      </c>
      <c r="AS141" s="442">
        <v>0</v>
      </c>
      <c r="AT141" s="442">
        <v>0</v>
      </c>
      <c r="AU141" s="499">
        <v>0</v>
      </c>
      <c r="AV141" s="509" t="s">
        <v>23</v>
      </c>
      <c r="AW141" s="509" t="s">
        <v>23</v>
      </c>
      <c r="AX141" s="439">
        <v>1</v>
      </c>
      <c r="AY141" s="213">
        <v>55</v>
      </c>
      <c r="AZ141" s="441" t="s">
        <v>125</v>
      </c>
      <c r="BA141" s="441" t="s">
        <v>45</v>
      </c>
      <c r="BB141" s="441" t="s">
        <v>297</v>
      </c>
      <c r="BC141" s="440" t="s">
        <v>810</v>
      </c>
      <c r="BE141" s="441" t="s">
        <v>280</v>
      </c>
      <c r="BF141" s="513" t="s">
        <v>277</v>
      </c>
      <c r="BG141" s="514" t="s">
        <v>277</v>
      </c>
      <c r="BH141" s="514" t="s">
        <v>616</v>
      </c>
      <c r="BI141" s="514" t="s">
        <v>277</v>
      </c>
      <c r="BJ141" s="159">
        <v>0</v>
      </c>
      <c r="BK141" s="440" t="s">
        <v>277</v>
      </c>
    </row>
    <row r="142" spans="1:201" s="441" customFormat="1" ht="13.5" customHeight="1">
      <c r="A142" s="493" t="s">
        <v>113</v>
      </c>
      <c r="B142" s="493" t="s">
        <v>894</v>
      </c>
      <c r="C142" s="438">
        <v>0</v>
      </c>
      <c r="D142" s="438">
        <v>0</v>
      </c>
      <c r="E142" s="438">
        <v>0</v>
      </c>
      <c r="F142" s="438">
        <v>1.5</v>
      </c>
      <c r="G142" s="438">
        <v>5.9</v>
      </c>
      <c r="H142" s="438">
        <v>5.7</v>
      </c>
      <c r="I142" s="438">
        <v>5.6</v>
      </c>
      <c r="J142" s="438">
        <v>5.9</v>
      </c>
      <c r="K142" s="438">
        <v>6</v>
      </c>
      <c r="L142" s="438">
        <v>9</v>
      </c>
      <c r="M142" s="438">
        <v>12.1</v>
      </c>
      <c r="N142" s="438">
        <v>77.3</v>
      </c>
      <c r="O142" s="438">
        <v>178.7</v>
      </c>
      <c r="P142" s="438">
        <v>240.3</v>
      </c>
      <c r="Q142" s="438">
        <v>260</v>
      </c>
      <c r="R142" s="438">
        <v>292</v>
      </c>
      <c r="S142" s="438">
        <v>306.3</v>
      </c>
      <c r="T142" s="438">
        <v>346.4</v>
      </c>
      <c r="U142" s="438">
        <v>396.5</v>
      </c>
      <c r="V142" s="438">
        <v>420.4</v>
      </c>
      <c r="W142" s="438">
        <v>451.2</v>
      </c>
      <c r="X142" s="438">
        <v>442.9</v>
      </c>
      <c r="Y142" s="438">
        <v>0</v>
      </c>
      <c r="Z142" s="438">
        <v>0</v>
      </c>
      <c r="AA142" s="438">
        <v>0</v>
      </c>
      <c r="AB142" s="438">
        <v>0</v>
      </c>
      <c r="AC142" s="438">
        <v>0</v>
      </c>
      <c r="AD142" s="438">
        <v>0</v>
      </c>
      <c r="AE142" s="438">
        <v>0</v>
      </c>
      <c r="AF142" s="438">
        <v>0</v>
      </c>
      <c r="AG142" s="438">
        <v>0</v>
      </c>
      <c r="AH142" s="438">
        <v>0</v>
      </c>
      <c r="AI142" s="438">
        <v>0</v>
      </c>
      <c r="AJ142" s="438">
        <v>0</v>
      </c>
      <c r="AK142" s="438">
        <v>0</v>
      </c>
      <c r="AL142" s="438">
        <v>0</v>
      </c>
      <c r="AM142" s="438">
        <v>0</v>
      </c>
      <c r="AN142" s="438">
        <v>0</v>
      </c>
      <c r="AO142" s="438">
        <v>0</v>
      </c>
      <c r="AP142" s="438">
        <v>0</v>
      </c>
      <c r="AQ142" s="504">
        <v>0</v>
      </c>
      <c r="AR142" s="504">
        <v>0</v>
      </c>
      <c r="AS142" s="442">
        <v>0</v>
      </c>
      <c r="AT142" s="442">
        <v>0</v>
      </c>
      <c r="AU142" s="499">
        <v>0</v>
      </c>
      <c r="AV142" s="509" t="s">
        <v>67</v>
      </c>
      <c r="AW142" s="509" t="s">
        <v>12</v>
      </c>
      <c r="AX142" s="439">
        <v>19</v>
      </c>
      <c r="AY142" s="213">
        <v>182.29999999999998</v>
      </c>
      <c r="AZ142" s="441" t="s">
        <v>124</v>
      </c>
      <c r="BA142" s="441" t="s">
        <v>55</v>
      </c>
      <c r="BB142" s="441" t="s">
        <v>861</v>
      </c>
      <c r="BC142" s="441" t="s">
        <v>7177</v>
      </c>
      <c r="BE142" s="441" t="s">
        <v>280</v>
      </c>
      <c r="BF142" s="513" t="s">
        <v>895</v>
      </c>
      <c r="BG142" s="514" t="s">
        <v>277</v>
      </c>
      <c r="BH142" s="514" t="s">
        <v>867</v>
      </c>
      <c r="BI142" s="514" t="s">
        <v>277</v>
      </c>
      <c r="BJ142" s="215">
        <v>0</v>
      </c>
      <c r="BK142" s="440" t="s">
        <v>277</v>
      </c>
    </row>
    <row r="143" spans="1:201" s="441" customFormat="1" ht="13.5" customHeight="1">
      <c r="A143" s="493" t="s">
        <v>113</v>
      </c>
      <c r="B143" s="493" t="s">
        <v>662</v>
      </c>
      <c r="C143" s="438">
        <v>0</v>
      </c>
      <c r="D143" s="438">
        <v>0</v>
      </c>
      <c r="E143" s="438">
        <v>0</v>
      </c>
      <c r="F143" s="438">
        <v>0</v>
      </c>
      <c r="G143" s="438">
        <v>0</v>
      </c>
      <c r="H143" s="438">
        <v>0</v>
      </c>
      <c r="I143" s="438">
        <v>0</v>
      </c>
      <c r="J143" s="438">
        <v>0</v>
      </c>
      <c r="K143" s="438">
        <v>0</v>
      </c>
      <c r="L143" s="438">
        <v>0</v>
      </c>
      <c r="M143" s="438">
        <v>0</v>
      </c>
      <c r="N143" s="438">
        <v>0</v>
      </c>
      <c r="O143" s="438">
        <v>0</v>
      </c>
      <c r="P143" s="438">
        <v>0</v>
      </c>
      <c r="Q143" s="438">
        <v>0</v>
      </c>
      <c r="R143" s="438">
        <v>0</v>
      </c>
      <c r="S143" s="438">
        <v>0</v>
      </c>
      <c r="T143" s="438">
        <v>0</v>
      </c>
      <c r="U143" s="438">
        <v>0</v>
      </c>
      <c r="V143" s="438">
        <v>0</v>
      </c>
      <c r="W143" s="438">
        <v>0</v>
      </c>
      <c r="X143" s="438">
        <v>0</v>
      </c>
      <c r="Y143" s="438">
        <v>0</v>
      </c>
      <c r="Z143" s="438">
        <v>0</v>
      </c>
      <c r="AA143" s="438">
        <v>0</v>
      </c>
      <c r="AB143" s="438">
        <v>0</v>
      </c>
      <c r="AC143" s="438">
        <v>0</v>
      </c>
      <c r="AD143" s="438">
        <v>0</v>
      </c>
      <c r="AE143" s="438">
        <v>0</v>
      </c>
      <c r="AF143" s="438">
        <v>0</v>
      </c>
      <c r="AG143" s="438">
        <v>0</v>
      </c>
      <c r="AH143" s="438">
        <v>0</v>
      </c>
      <c r="AI143" s="438">
        <v>0</v>
      </c>
      <c r="AJ143" s="438">
        <v>0</v>
      </c>
      <c r="AK143" s="438">
        <v>1.3380000000000001</v>
      </c>
      <c r="AL143" s="438">
        <v>2.6749999999999998</v>
      </c>
      <c r="AM143" s="438">
        <v>0</v>
      </c>
      <c r="AN143" s="438">
        <v>0</v>
      </c>
      <c r="AO143" s="438">
        <v>0</v>
      </c>
      <c r="AP143" s="438">
        <v>0</v>
      </c>
      <c r="AQ143" s="504">
        <v>0</v>
      </c>
      <c r="AR143" s="504">
        <v>0</v>
      </c>
      <c r="AS143" s="442">
        <v>0</v>
      </c>
      <c r="AT143" s="442">
        <v>0</v>
      </c>
      <c r="AU143" s="499">
        <v>0</v>
      </c>
      <c r="AV143" s="509" t="s">
        <v>25</v>
      </c>
      <c r="AW143" s="509" t="s">
        <v>26</v>
      </c>
      <c r="AX143" s="439">
        <v>2</v>
      </c>
      <c r="AY143" s="213">
        <v>2.0065</v>
      </c>
      <c r="AZ143" s="441" t="s">
        <v>125</v>
      </c>
      <c r="BA143" s="441" t="s">
        <v>31</v>
      </c>
      <c r="BB143" s="441" t="s">
        <v>281</v>
      </c>
      <c r="BC143" s="441" t="s">
        <v>7177</v>
      </c>
      <c r="BE143" s="441" t="s">
        <v>280</v>
      </c>
      <c r="BF143" s="513" t="s">
        <v>277</v>
      </c>
      <c r="BG143" s="514" t="s">
        <v>277</v>
      </c>
      <c r="BH143" s="514" t="s">
        <v>640</v>
      </c>
      <c r="BI143" s="514" t="s">
        <v>639</v>
      </c>
      <c r="BJ143" s="159">
        <v>0</v>
      </c>
      <c r="BK143" s="440" t="s">
        <v>277</v>
      </c>
    </row>
    <row r="144" spans="1:201" s="441" customFormat="1" ht="13.5" customHeight="1">
      <c r="A144" s="493" t="s">
        <v>113</v>
      </c>
      <c r="B144" s="493" t="s">
        <v>620</v>
      </c>
      <c r="C144" s="438">
        <v>0</v>
      </c>
      <c r="D144" s="438">
        <v>0</v>
      </c>
      <c r="E144" s="438">
        <v>0</v>
      </c>
      <c r="F144" s="438">
        <v>0</v>
      </c>
      <c r="G144" s="438">
        <v>0</v>
      </c>
      <c r="H144" s="438">
        <v>0</v>
      </c>
      <c r="I144" s="438">
        <v>0</v>
      </c>
      <c r="J144" s="438">
        <v>0</v>
      </c>
      <c r="K144" s="438">
        <v>0</v>
      </c>
      <c r="L144" s="438">
        <v>0</v>
      </c>
      <c r="M144" s="438">
        <v>0</v>
      </c>
      <c r="N144" s="438">
        <v>0</v>
      </c>
      <c r="O144" s="438">
        <v>0</v>
      </c>
      <c r="P144" s="438">
        <v>0</v>
      </c>
      <c r="Q144" s="438">
        <v>0</v>
      </c>
      <c r="R144" s="438">
        <v>0</v>
      </c>
      <c r="S144" s="438">
        <v>0</v>
      </c>
      <c r="T144" s="438">
        <v>0</v>
      </c>
      <c r="U144" s="438">
        <v>0</v>
      </c>
      <c r="V144" s="438">
        <v>0</v>
      </c>
      <c r="W144" s="438">
        <v>0</v>
      </c>
      <c r="X144" s="438">
        <v>0</v>
      </c>
      <c r="Y144" s="438">
        <v>0</v>
      </c>
      <c r="Z144" s="438">
        <v>0</v>
      </c>
      <c r="AA144" s="438">
        <v>0</v>
      </c>
      <c r="AB144" s="438">
        <v>0</v>
      </c>
      <c r="AC144" s="438">
        <v>0</v>
      </c>
      <c r="AD144" s="438">
        <v>0</v>
      </c>
      <c r="AE144" s="438">
        <v>0</v>
      </c>
      <c r="AF144" s="438">
        <v>0</v>
      </c>
      <c r="AG144" s="438">
        <v>20</v>
      </c>
      <c r="AH144" s="438">
        <v>109</v>
      </c>
      <c r="AI144" s="438">
        <v>109</v>
      </c>
      <c r="AJ144" s="438">
        <v>112.5</v>
      </c>
      <c r="AK144" s="438">
        <v>100.5</v>
      </c>
      <c r="AL144" s="438">
        <v>3</v>
      </c>
      <c r="AM144" s="438">
        <v>0</v>
      </c>
      <c r="AN144" s="438">
        <v>0</v>
      </c>
      <c r="AO144" s="438">
        <v>0</v>
      </c>
      <c r="AP144" s="438">
        <v>0</v>
      </c>
      <c r="AQ144" s="504">
        <v>0</v>
      </c>
      <c r="AR144" s="504">
        <v>0</v>
      </c>
      <c r="AS144" s="442">
        <v>0</v>
      </c>
      <c r="AT144" s="442">
        <v>0</v>
      </c>
      <c r="AU144" s="499">
        <v>0</v>
      </c>
      <c r="AV144" s="642" t="s">
        <v>21</v>
      </c>
      <c r="AW144" s="509" t="s">
        <v>26</v>
      </c>
      <c r="AX144" s="439">
        <v>6</v>
      </c>
      <c r="AY144" s="418">
        <v>75.666666666666671</v>
      </c>
      <c r="AZ144" s="441" t="s">
        <v>125</v>
      </c>
      <c r="BA144" s="441" t="s">
        <v>43</v>
      </c>
      <c r="BB144" s="441" t="s">
        <v>297</v>
      </c>
      <c r="BC144" s="440" t="s">
        <v>810</v>
      </c>
      <c r="BE144" s="441" t="s">
        <v>280</v>
      </c>
      <c r="BF144" s="513" t="s">
        <v>277</v>
      </c>
      <c r="BG144" s="444" t="s">
        <v>619</v>
      </c>
      <c r="BH144" s="514" t="s">
        <v>618</v>
      </c>
      <c r="BI144" s="514" t="s">
        <v>277</v>
      </c>
      <c r="BJ144" s="159">
        <v>0.33500000000000002</v>
      </c>
      <c r="BK144" s="440" t="s">
        <v>277</v>
      </c>
    </row>
    <row r="145" spans="1:201" s="441" customFormat="1" ht="13.5" customHeight="1">
      <c r="A145" s="493" t="s">
        <v>113</v>
      </c>
      <c r="B145" s="493" t="s">
        <v>630</v>
      </c>
      <c r="C145" s="438">
        <v>0</v>
      </c>
      <c r="D145" s="438">
        <v>0</v>
      </c>
      <c r="E145" s="438">
        <v>0</v>
      </c>
      <c r="F145" s="438">
        <v>0</v>
      </c>
      <c r="G145" s="438">
        <v>0</v>
      </c>
      <c r="H145" s="438">
        <v>0</v>
      </c>
      <c r="I145" s="438">
        <v>0</v>
      </c>
      <c r="J145" s="438">
        <v>0</v>
      </c>
      <c r="K145" s="438">
        <v>0</v>
      </c>
      <c r="L145" s="438">
        <v>0</v>
      </c>
      <c r="M145" s="438">
        <v>0</v>
      </c>
      <c r="N145" s="438">
        <v>0</v>
      </c>
      <c r="O145" s="438">
        <v>0</v>
      </c>
      <c r="P145" s="438">
        <v>0</v>
      </c>
      <c r="Q145" s="438">
        <v>0</v>
      </c>
      <c r="R145" s="438">
        <v>0</v>
      </c>
      <c r="S145" s="438">
        <v>0</v>
      </c>
      <c r="T145" s="438">
        <v>0</v>
      </c>
      <c r="U145" s="438">
        <v>0</v>
      </c>
      <c r="V145" s="438">
        <v>0</v>
      </c>
      <c r="W145" s="438">
        <v>0</v>
      </c>
      <c r="X145" s="438">
        <v>0</v>
      </c>
      <c r="Y145" s="438">
        <v>0</v>
      </c>
      <c r="Z145" s="438">
        <v>0</v>
      </c>
      <c r="AA145" s="438">
        <v>0</v>
      </c>
      <c r="AB145" s="438">
        <v>0</v>
      </c>
      <c r="AC145" s="438">
        <v>0</v>
      </c>
      <c r="AD145" s="438">
        <v>0</v>
      </c>
      <c r="AE145" s="438">
        <v>0</v>
      </c>
      <c r="AF145" s="438">
        <v>0</v>
      </c>
      <c r="AG145" s="438">
        <v>8</v>
      </c>
      <c r="AH145" s="438">
        <v>71</v>
      </c>
      <c r="AI145" s="438">
        <v>116</v>
      </c>
      <c r="AJ145" s="438">
        <v>64.37</v>
      </c>
      <c r="AK145" s="438">
        <v>97.63</v>
      </c>
      <c r="AL145" s="438">
        <v>0</v>
      </c>
      <c r="AM145" s="438">
        <v>0</v>
      </c>
      <c r="AN145" s="438">
        <v>0</v>
      </c>
      <c r="AO145" s="438">
        <v>0</v>
      </c>
      <c r="AP145" s="438">
        <v>0</v>
      </c>
      <c r="AQ145" s="504">
        <v>0</v>
      </c>
      <c r="AR145" s="504">
        <v>0</v>
      </c>
      <c r="AS145" s="442">
        <v>0</v>
      </c>
      <c r="AT145" s="442">
        <v>0</v>
      </c>
      <c r="AU145" s="499">
        <v>0</v>
      </c>
      <c r="AV145" s="509" t="s">
        <v>21</v>
      </c>
      <c r="AW145" s="509" t="s">
        <v>25</v>
      </c>
      <c r="AX145" s="439">
        <v>5</v>
      </c>
      <c r="AY145" s="213">
        <v>71.400000000000006</v>
      </c>
      <c r="AZ145" s="441" t="s">
        <v>125</v>
      </c>
      <c r="BA145" s="441" t="s">
        <v>31</v>
      </c>
      <c r="BB145" s="441" t="s">
        <v>297</v>
      </c>
      <c r="BC145" s="440" t="s">
        <v>810</v>
      </c>
      <c r="BE145" s="441" t="s">
        <v>280</v>
      </c>
      <c r="BF145" s="513" t="s">
        <v>277</v>
      </c>
      <c r="BG145" s="514" t="s">
        <v>629</v>
      </c>
      <c r="BH145" s="514" t="s">
        <v>628</v>
      </c>
      <c r="BI145" s="514" t="s">
        <v>277</v>
      </c>
      <c r="BJ145" s="159"/>
      <c r="BK145" s="440" t="s">
        <v>277</v>
      </c>
    </row>
    <row r="146" spans="1:201" s="441" customFormat="1" ht="13.5" customHeight="1">
      <c r="A146" s="493" t="s">
        <v>113</v>
      </c>
      <c r="B146" s="493" t="s">
        <v>626</v>
      </c>
      <c r="C146" s="438">
        <v>0</v>
      </c>
      <c r="D146" s="438">
        <v>0</v>
      </c>
      <c r="E146" s="438">
        <v>0</v>
      </c>
      <c r="F146" s="438">
        <v>0</v>
      </c>
      <c r="G146" s="438">
        <v>0</v>
      </c>
      <c r="H146" s="438">
        <v>0</v>
      </c>
      <c r="I146" s="438">
        <v>0</v>
      </c>
      <c r="J146" s="438">
        <v>0</v>
      </c>
      <c r="K146" s="438">
        <v>0</v>
      </c>
      <c r="L146" s="438">
        <v>0</v>
      </c>
      <c r="M146" s="438">
        <v>0</v>
      </c>
      <c r="N146" s="438">
        <v>0</v>
      </c>
      <c r="O146" s="438">
        <v>0</v>
      </c>
      <c r="P146" s="438">
        <v>0</v>
      </c>
      <c r="Q146" s="438">
        <v>0</v>
      </c>
      <c r="R146" s="438">
        <v>0</v>
      </c>
      <c r="S146" s="438">
        <v>0</v>
      </c>
      <c r="T146" s="438">
        <v>0</v>
      </c>
      <c r="U146" s="438">
        <v>0</v>
      </c>
      <c r="V146" s="438">
        <v>0</v>
      </c>
      <c r="W146" s="438">
        <v>0</v>
      </c>
      <c r="X146" s="438">
        <v>0</v>
      </c>
      <c r="Y146" s="438">
        <v>0</v>
      </c>
      <c r="Z146" s="438">
        <v>0</v>
      </c>
      <c r="AA146" s="438">
        <v>0</v>
      </c>
      <c r="AB146" s="438">
        <v>0</v>
      </c>
      <c r="AC146" s="438">
        <v>0</v>
      </c>
      <c r="AD146" s="438">
        <v>0</v>
      </c>
      <c r="AE146" s="438">
        <v>0</v>
      </c>
      <c r="AF146" s="438">
        <v>0</v>
      </c>
      <c r="AG146" s="438">
        <v>0</v>
      </c>
      <c r="AH146" s="438">
        <v>20</v>
      </c>
      <c r="AI146" s="438">
        <v>20</v>
      </c>
      <c r="AJ146" s="438">
        <v>7.5</v>
      </c>
      <c r="AK146" s="438">
        <v>42.5</v>
      </c>
      <c r="AL146" s="438">
        <v>0</v>
      </c>
      <c r="AM146" s="438">
        <v>0</v>
      </c>
      <c r="AN146" s="438">
        <v>0</v>
      </c>
      <c r="AO146" s="438">
        <v>0</v>
      </c>
      <c r="AP146" s="438">
        <v>0</v>
      </c>
      <c r="AQ146" s="504">
        <v>0</v>
      </c>
      <c r="AR146" s="504">
        <v>0</v>
      </c>
      <c r="AS146" s="442">
        <v>0</v>
      </c>
      <c r="AT146" s="442">
        <v>0</v>
      </c>
      <c r="AU146" s="499">
        <v>0</v>
      </c>
      <c r="AV146" s="509" t="s">
        <v>22</v>
      </c>
      <c r="AW146" s="509" t="s">
        <v>25</v>
      </c>
      <c r="AX146" s="439">
        <v>4</v>
      </c>
      <c r="AY146" s="213">
        <v>22.5</v>
      </c>
      <c r="AZ146" s="112" t="s">
        <v>125</v>
      </c>
      <c r="BA146" s="441" t="s">
        <v>37</v>
      </c>
      <c r="BB146" s="441" t="s">
        <v>297</v>
      </c>
      <c r="BC146" s="440" t="s">
        <v>810</v>
      </c>
      <c r="BE146" s="441" t="s">
        <v>280</v>
      </c>
      <c r="BF146" s="513" t="s">
        <v>277</v>
      </c>
      <c r="BG146" s="514" t="s">
        <v>277</v>
      </c>
      <c r="BH146" s="444" t="s">
        <v>625</v>
      </c>
      <c r="BI146" s="444" t="s">
        <v>277</v>
      </c>
      <c r="BJ146" s="159">
        <v>0</v>
      </c>
      <c r="BK146" s="440" t="s">
        <v>277</v>
      </c>
    </row>
    <row r="147" spans="1:201" s="441" customFormat="1" ht="13.5" customHeight="1">
      <c r="A147" s="493" t="s">
        <v>113</v>
      </c>
      <c r="B147" s="493" t="s">
        <v>624</v>
      </c>
      <c r="C147" s="438">
        <v>0</v>
      </c>
      <c r="D147" s="438">
        <v>0</v>
      </c>
      <c r="E147" s="438">
        <v>0</v>
      </c>
      <c r="F147" s="438">
        <v>0</v>
      </c>
      <c r="G147" s="438">
        <v>0</v>
      </c>
      <c r="H147" s="438">
        <v>0</v>
      </c>
      <c r="I147" s="438">
        <v>0</v>
      </c>
      <c r="J147" s="438">
        <v>0</v>
      </c>
      <c r="K147" s="438">
        <v>0</v>
      </c>
      <c r="L147" s="438">
        <v>0</v>
      </c>
      <c r="M147" s="438">
        <v>0</v>
      </c>
      <c r="N147" s="438">
        <v>0</v>
      </c>
      <c r="O147" s="438">
        <v>0</v>
      </c>
      <c r="P147" s="438">
        <v>0</v>
      </c>
      <c r="Q147" s="438">
        <v>0</v>
      </c>
      <c r="R147" s="438">
        <v>0</v>
      </c>
      <c r="S147" s="438">
        <v>0</v>
      </c>
      <c r="T147" s="438">
        <v>0</v>
      </c>
      <c r="U147" s="438">
        <v>0</v>
      </c>
      <c r="V147" s="438">
        <v>0</v>
      </c>
      <c r="W147" s="438">
        <v>0</v>
      </c>
      <c r="X147" s="438">
        <v>0</v>
      </c>
      <c r="Y147" s="438">
        <v>0</v>
      </c>
      <c r="Z147" s="438">
        <v>0</v>
      </c>
      <c r="AA147" s="438">
        <v>0</v>
      </c>
      <c r="AB147" s="438">
        <v>0</v>
      </c>
      <c r="AC147" s="438">
        <v>0</v>
      </c>
      <c r="AD147" s="438">
        <v>0</v>
      </c>
      <c r="AE147" s="438">
        <v>0</v>
      </c>
      <c r="AF147" s="438">
        <v>0</v>
      </c>
      <c r="AG147" s="438">
        <v>0</v>
      </c>
      <c r="AH147" s="438">
        <v>0</v>
      </c>
      <c r="AI147" s="438">
        <v>0</v>
      </c>
      <c r="AJ147" s="438">
        <v>24.167999999999999</v>
      </c>
      <c r="AK147" s="438">
        <v>11.632</v>
      </c>
      <c r="AL147" s="438">
        <v>11.5</v>
      </c>
      <c r="AM147" s="438">
        <v>0</v>
      </c>
      <c r="AN147" s="438">
        <v>0</v>
      </c>
      <c r="AO147" s="438">
        <v>0</v>
      </c>
      <c r="AP147" s="438">
        <v>0</v>
      </c>
      <c r="AQ147" s="504">
        <v>0</v>
      </c>
      <c r="AR147" s="504">
        <v>0</v>
      </c>
      <c r="AS147" s="442">
        <v>0</v>
      </c>
      <c r="AT147" s="442">
        <v>0</v>
      </c>
      <c r="AU147" s="499">
        <v>0</v>
      </c>
      <c r="AV147" s="509" t="s">
        <v>24</v>
      </c>
      <c r="AW147" s="509" t="s">
        <v>26</v>
      </c>
      <c r="AX147" s="439">
        <v>3</v>
      </c>
      <c r="AY147" s="213">
        <v>15.766666666666666</v>
      </c>
      <c r="AZ147" s="441" t="s">
        <v>125</v>
      </c>
      <c r="BA147" s="441" t="s">
        <v>41</v>
      </c>
      <c r="BB147" s="441" t="s">
        <v>297</v>
      </c>
      <c r="BC147" s="440" t="s">
        <v>810</v>
      </c>
      <c r="BE147" s="441" t="s">
        <v>280</v>
      </c>
      <c r="BF147" s="513" t="s">
        <v>277</v>
      </c>
      <c r="BG147" s="514" t="s">
        <v>277</v>
      </c>
      <c r="BH147" s="514" t="s">
        <v>623</v>
      </c>
      <c r="BI147" s="514" t="s">
        <v>277</v>
      </c>
      <c r="BJ147" s="159">
        <v>0</v>
      </c>
      <c r="BK147" s="440" t="s">
        <v>277</v>
      </c>
    </row>
    <row r="148" spans="1:201" s="441" customFormat="1" ht="13.5" customHeight="1">
      <c r="A148" s="493" t="s">
        <v>113</v>
      </c>
      <c r="B148" s="493" t="s">
        <v>690</v>
      </c>
      <c r="C148" s="438">
        <v>0</v>
      </c>
      <c r="D148" s="438">
        <v>0</v>
      </c>
      <c r="E148" s="438">
        <v>0</v>
      </c>
      <c r="F148" s="438">
        <v>0</v>
      </c>
      <c r="G148" s="438">
        <v>0</v>
      </c>
      <c r="H148" s="438">
        <v>0</v>
      </c>
      <c r="I148" s="438">
        <v>0</v>
      </c>
      <c r="J148" s="438">
        <v>0</v>
      </c>
      <c r="K148" s="438">
        <v>0</v>
      </c>
      <c r="L148" s="438">
        <v>0</v>
      </c>
      <c r="M148" s="438">
        <v>0</v>
      </c>
      <c r="N148" s="438">
        <v>0</v>
      </c>
      <c r="O148" s="438">
        <v>0</v>
      </c>
      <c r="P148" s="438">
        <v>0</v>
      </c>
      <c r="Q148" s="438">
        <v>0</v>
      </c>
      <c r="R148" s="438">
        <v>0</v>
      </c>
      <c r="S148" s="438">
        <v>0</v>
      </c>
      <c r="T148" s="438">
        <v>0</v>
      </c>
      <c r="U148" s="438">
        <v>0</v>
      </c>
      <c r="V148" s="438">
        <v>0</v>
      </c>
      <c r="W148" s="438">
        <v>0</v>
      </c>
      <c r="X148" s="438">
        <v>0</v>
      </c>
      <c r="Y148" s="438">
        <v>0</v>
      </c>
      <c r="Z148" s="438">
        <v>0</v>
      </c>
      <c r="AA148" s="438">
        <v>0</v>
      </c>
      <c r="AB148" s="438">
        <v>0</v>
      </c>
      <c r="AC148" s="438">
        <v>0</v>
      </c>
      <c r="AD148" s="438">
        <v>0</v>
      </c>
      <c r="AE148" s="438">
        <v>0</v>
      </c>
      <c r="AF148" s="438">
        <v>0</v>
      </c>
      <c r="AG148" s="438">
        <v>0</v>
      </c>
      <c r="AH148" s="438">
        <v>30</v>
      </c>
      <c r="AI148" s="438">
        <v>120.96</v>
      </c>
      <c r="AJ148" s="438">
        <v>165.19300000000001</v>
      </c>
      <c r="AK148" s="438">
        <v>139.15199999999999</v>
      </c>
      <c r="AL148" s="438">
        <v>169.53700000000001</v>
      </c>
      <c r="AM148" s="438">
        <v>185.416</v>
      </c>
      <c r="AN148" s="438">
        <v>238.733</v>
      </c>
      <c r="AO148" s="438">
        <v>67.438999999999993</v>
      </c>
      <c r="AP148" s="438">
        <v>0</v>
      </c>
      <c r="AQ148" s="504">
        <v>0</v>
      </c>
      <c r="AR148" s="504">
        <v>0</v>
      </c>
      <c r="AS148" s="442">
        <v>0</v>
      </c>
      <c r="AT148" s="442">
        <v>0</v>
      </c>
      <c r="AU148" s="499">
        <v>0</v>
      </c>
      <c r="AV148" s="509" t="s">
        <v>22</v>
      </c>
      <c r="AW148" s="509" t="s">
        <v>63</v>
      </c>
      <c r="AX148" s="439">
        <v>8</v>
      </c>
      <c r="AY148" s="213">
        <v>139.55375000000001</v>
      </c>
      <c r="AZ148" s="441" t="s">
        <v>124</v>
      </c>
      <c r="BA148" s="441" t="s">
        <v>55</v>
      </c>
      <c r="BB148" s="441" t="s">
        <v>686</v>
      </c>
      <c r="BC148" s="441" t="s">
        <v>7177</v>
      </c>
      <c r="BE148" s="441" t="s">
        <v>280</v>
      </c>
      <c r="BF148" s="513" t="s">
        <v>689</v>
      </c>
      <c r="BG148" s="514" t="s">
        <v>688</v>
      </c>
      <c r="BH148" s="514" t="s">
        <v>640</v>
      </c>
      <c r="BI148" s="514" t="s">
        <v>277</v>
      </c>
      <c r="BJ148" s="159">
        <v>5</v>
      </c>
      <c r="BK148" s="440" t="s">
        <v>277</v>
      </c>
    </row>
    <row r="149" spans="1:201" s="441" customFormat="1" ht="13.5" customHeight="1">
      <c r="A149" s="493" t="s">
        <v>113</v>
      </c>
      <c r="B149" s="493" t="s">
        <v>687</v>
      </c>
      <c r="C149" s="438">
        <v>0</v>
      </c>
      <c r="D149" s="438">
        <v>0</v>
      </c>
      <c r="E149" s="438">
        <v>0</v>
      </c>
      <c r="F149" s="438">
        <v>0</v>
      </c>
      <c r="G149" s="438">
        <v>0</v>
      </c>
      <c r="H149" s="438">
        <v>0</v>
      </c>
      <c r="I149" s="438">
        <v>0</v>
      </c>
      <c r="J149" s="438">
        <v>0</v>
      </c>
      <c r="K149" s="438">
        <v>0</v>
      </c>
      <c r="L149" s="438">
        <v>0</v>
      </c>
      <c r="M149" s="438">
        <v>0</v>
      </c>
      <c r="N149" s="438">
        <v>0</v>
      </c>
      <c r="O149" s="438">
        <v>0</v>
      </c>
      <c r="P149" s="438">
        <v>0</v>
      </c>
      <c r="Q149" s="438">
        <v>0</v>
      </c>
      <c r="R149" s="438">
        <v>0</v>
      </c>
      <c r="S149" s="438">
        <v>0</v>
      </c>
      <c r="T149" s="438">
        <v>0</v>
      </c>
      <c r="U149" s="438">
        <v>0</v>
      </c>
      <c r="V149" s="438">
        <v>0</v>
      </c>
      <c r="W149" s="438">
        <v>0</v>
      </c>
      <c r="X149" s="438">
        <v>0</v>
      </c>
      <c r="Y149" s="438">
        <v>0</v>
      </c>
      <c r="Z149" s="438">
        <v>23.6</v>
      </c>
      <c r="AA149" s="438">
        <v>28.4</v>
      </c>
      <c r="AB149" s="438">
        <v>71.400000000000006</v>
      </c>
      <c r="AC149" s="438">
        <v>39.898000000000003</v>
      </c>
      <c r="AD149" s="438">
        <v>48.695</v>
      </c>
      <c r="AE149" s="438">
        <v>29.739000000000001</v>
      </c>
      <c r="AF149" s="438">
        <v>0</v>
      </c>
      <c r="AG149" s="438">
        <v>0</v>
      </c>
      <c r="AH149" s="438">
        <v>0</v>
      </c>
      <c r="AI149" s="438">
        <v>0</v>
      </c>
      <c r="AJ149" s="438">
        <v>0</v>
      </c>
      <c r="AK149" s="438">
        <v>0</v>
      </c>
      <c r="AL149" s="438">
        <v>0</v>
      </c>
      <c r="AM149" s="438">
        <v>0</v>
      </c>
      <c r="AN149" s="438">
        <v>0</v>
      </c>
      <c r="AO149" s="438">
        <v>0</v>
      </c>
      <c r="AP149" s="438">
        <v>0</v>
      </c>
      <c r="AQ149" s="504">
        <v>0</v>
      </c>
      <c r="AR149" s="504">
        <v>0</v>
      </c>
      <c r="AS149" s="442">
        <v>0</v>
      </c>
      <c r="AT149" s="442">
        <v>0</v>
      </c>
      <c r="AU149" s="499">
        <v>0</v>
      </c>
      <c r="AV149" s="509" t="s">
        <v>14</v>
      </c>
      <c r="AW149" s="509" t="s">
        <v>19</v>
      </c>
      <c r="AX149" s="439">
        <v>6</v>
      </c>
      <c r="AY149" s="213">
        <v>40.288666666666664</v>
      </c>
      <c r="AZ149" s="441" t="s">
        <v>125</v>
      </c>
      <c r="BA149" s="441" t="s">
        <v>55</v>
      </c>
      <c r="BB149" s="441" t="s">
        <v>686</v>
      </c>
      <c r="BC149" s="441" t="s">
        <v>7177</v>
      </c>
      <c r="BE149" s="441" t="s">
        <v>280</v>
      </c>
      <c r="BF149" s="513" t="s">
        <v>277</v>
      </c>
      <c r="BG149" s="514" t="s">
        <v>277</v>
      </c>
      <c r="BH149" s="514" t="s">
        <v>640</v>
      </c>
      <c r="BI149" s="514" t="s">
        <v>277</v>
      </c>
      <c r="BJ149" s="159">
        <v>0</v>
      </c>
      <c r="BK149" s="440" t="s">
        <v>277</v>
      </c>
    </row>
    <row r="150" spans="1:201" s="441" customFormat="1" ht="13.5" customHeight="1">
      <c r="A150" s="493" t="s">
        <v>113</v>
      </c>
      <c r="B150" s="493" t="s">
        <v>899</v>
      </c>
      <c r="C150" s="438">
        <v>0</v>
      </c>
      <c r="D150" s="438">
        <v>0</v>
      </c>
      <c r="E150" s="438">
        <v>0</v>
      </c>
      <c r="F150" s="438">
        <v>0</v>
      </c>
      <c r="G150" s="438">
        <v>0</v>
      </c>
      <c r="H150" s="438">
        <v>0</v>
      </c>
      <c r="I150" s="438">
        <v>0</v>
      </c>
      <c r="J150" s="438">
        <v>0</v>
      </c>
      <c r="K150" s="438">
        <v>0</v>
      </c>
      <c r="L150" s="438">
        <v>0</v>
      </c>
      <c r="M150" s="438">
        <v>0</v>
      </c>
      <c r="N150" s="438">
        <v>0.2</v>
      </c>
      <c r="O150" s="438">
        <v>1</v>
      </c>
      <c r="P150" s="438">
        <v>2</v>
      </c>
      <c r="Q150" s="438">
        <v>1.1000000000000001</v>
      </c>
      <c r="R150" s="438">
        <v>1.4</v>
      </c>
      <c r="S150" s="438">
        <v>1.4</v>
      </c>
      <c r="T150" s="438">
        <v>0.8</v>
      </c>
      <c r="U150" s="438">
        <v>0.5</v>
      </c>
      <c r="V150" s="438">
        <v>0.5</v>
      </c>
      <c r="W150" s="438">
        <v>0</v>
      </c>
      <c r="X150" s="438">
        <v>0</v>
      </c>
      <c r="Y150" s="438">
        <v>0</v>
      </c>
      <c r="Z150" s="438">
        <v>0</v>
      </c>
      <c r="AA150" s="438">
        <v>0</v>
      </c>
      <c r="AB150" s="438">
        <v>0</v>
      </c>
      <c r="AC150" s="438">
        <v>0</v>
      </c>
      <c r="AD150" s="438">
        <v>0</v>
      </c>
      <c r="AE150" s="438">
        <v>0</v>
      </c>
      <c r="AF150" s="438">
        <v>0</v>
      </c>
      <c r="AG150" s="438">
        <v>0</v>
      </c>
      <c r="AH150" s="438">
        <v>0</v>
      </c>
      <c r="AI150" s="438">
        <v>0</v>
      </c>
      <c r="AJ150" s="438">
        <v>0</v>
      </c>
      <c r="AK150" s="438">
        <v>0</v>
      </c>
      <c r="AL150" s="438">
        <v>0</v>
      </c>
      <c r="AM150" s="438">
        <v>0</v>
      </c>
      <c r="AN150" s="438">
        <v>0</v>
      </c>
      <c r="AO150" s="438">
        <v>0</v>
      </c>
      <c r="AP150" s="438">
        <v>0</v>
      </c>
      <c r="AQ150" s="504">
        <v>0</v>
      </c>
      <c r="AR150" s="504">
        <v>0</v>
      </c>
      <c r="AS150" s="442">
        <v>0</v>
      </c>
      <c r="AT150" s="442">
        <v>0</v>
      </c>
      <c r="AU150" s="499">
        <v>0</v>
      </c>
      <c r="AV150" s="509" t="s">
        <v>2</v>
      </c>
      <c r="AW150" s="509" t="s">
        <v>10</v>
      </c>
      <c r="AX150" s="439">
        <v>9</v>
      </c>
      <c r="AY150" s="213">
        <v>0.98888888888888915</v>
      </c>
      <c r="AZ150" s="441" t="s">
        <v>125</v>
      </c>
      <c r="BA150" s="441" t="s">
        <v>57</v>
      </c>
      <c r="BB150" s="441" t="s">
        <v>281</v>
      </c>
      <c r="BC150" s="441" t="s">
        <v>7177</v>
      </c>
      <c r="BE150" s="441" t="s">
        <v>287</v>
      </c>
      <c r="BF150" s="513" t="s">
        <v>277</v>
      </c>
      <c r="BG150" s="514" t="s">
        <v>277</v>
      </c>
      <c r="BH150" s="514" t="s">
        <v>277</v>
      </c>
      <c r="BI150" s="514" t="s">
        <v>277</v>
      </c>
      <c r="BJ150" s="159">
        <v>0</v>
      </c>
      <c r="BK150" s="440" t="s">
        <v>277</v>
      </c>
    </row>
    <row r="151" spans="1:201" s="441" customFormat="1" ht="13.5" customHeight="1">
      <c r="A151" s="493" t="s">
        <v>113</v>
      </c>
      <c r="B151" s="493" t="s">
        <v>659</v>
      </c>
      <c r="C151" s="438">
        <v>0</v>
      </c>
      <c r="D151" s="438">
        <v>0</v>
      </c>
      <c r="E151" s="438">
        <v>0</v>
      </c>
      <c r="F151" s="438">
        <v>0</v>
      </c>
      <c r="G151" s="438">
        <v>0</v>
      </c>
      <c r="H151" s="438">
        <v>0</v>
      </c>
      <c r="I151" s="438">
        <v>0</v>
      </c>
      <c r="J151" s="438">
        <v>0</v>
      </c>
      <c r="K151" s="438">
        <v>0</v>
      </c>
      <c r="L151" s="438">
        <v>0</v>
      </c>
      <c r="M151" s="438">
        <v>0</v>
      </c>
      <c r="N151" s="438">
        <v>0</v>
      </c>
      <c r="O151" s="438">
        <v>0</v>
      </c>
      <c r="P151" s="438">
        <v>0</v>
      </c>
      <c r="Q151" s="438">
        <v>0</v>
      </c>
      <c r="R151" s="438">
        <v>0</v>
      </c>
      <c r="S151" s="438">
        <v>0</v>
      </c>
      <c r="T151" s="438">
        <v>0</v>
      </c>
      <c r="U151" s="438">
        <v>0</v>
      </c>
      <c r="V151" s="438">
        <v>0</v>
      </c>
      <c r="W151" s="438">
        <v>0</v>
      </c>
      <c r="X151" s="438">
        <v>0</v>
      </c>
      <c r="Y151" s="438">
        <v>0</v>
      </c>
      <c r="Z151" s="438">
        <v>0</v>
      </c>
      <c r="AA151" s="438">
        <v>0</v>
      </c>
      <c r="AB151" s="438">
        <v>0</v>
      </c>
      <c r="AC151" s="438">
        <v>0</v>
      </c>
      <c r="AD151" s="438">
        <v>0</v>
      </c>
      <c r="AE151" s="438">
        <v>0</v>
      </c>
      <c r="AF151" s="438">
        <v>0</v>
      </c>
      <c r="AG151" s="438">
        <v>0</v>
      </c>
      <c r="AH151" s="438">
        <v>0</v>
      </c>
      <c r="AI151" s="438">
        <v>0</v>
      </c>
      <c r="AJ151" s="438">
        <v>0</v>
      </c>
      <c r="AK151" s="438">
        <v>1.022</v>
      </c>
      <c r="AL151" s="438">
        <v>2.0430000000000001</v>
      </c>
      <c r="AM151" s="438">
        <v>0</v>
      </c>
      <c r="AN151" s="438">
        <v>0</v>
      </c>
      <c r="AO151" s="438">
        <v>0</v>
      </c>
      <c r="AP151" s="438">
        <v>0</v>
      </c>
      <c r="AQ151" s="504">
        <v>0</v>
      </c>
      <c r="AR151" s="504">
        <v>0</v>
      </c>
      <c r="AS151" s="442">
        <v>0</v>
      </c>
      <c r="AT151" s="442">
        <v>0</v>
      </c>
      <c r="AU151" s="499">
        <v>0</v>
      </c>
      <c r="AV151" s="642" t="s">
        <v>25</v>
      </c>
      <c r="AW151" s="509" t="s">
        <v>26</v>
      </c>
      <c r="AX151" s="439">
        <v>2</v>
      </c>
      <c r="AY151" s="418">
        <v>1.5325000000000002</v>
      </c>
      <c r="AZ151" s="441" t="s">
        <v>125</v>
      </c>
      <c r="BA151" s="441" t="s">
        <v>34</v>
      </c>
      <c r="BB151" s="441" t="s">
        <v>281</v>
      </c>
      <c r="BC151" s="441" t="s">
        <v>7177</v>
      </c>
      <c r="BE151" s="441" t="s">
        <v>280</v>
      </c>
      <c r="BF151" s="513" t="s">
        <v>277</v>
      </c>
      <c r="BG151" s="514" t="s">
        <v>277</v>
      </c>
      <c r="BH151" s="514" t="s">
        <v>640</v>
      </c>
      <c r="BI151" s="514" t="s">
        <v>639</v>
      </c>
      <c r="BJ151" s="159">
        <v>0</v>
      </c>
      <c r="BK151" s="440" t="s">
        <v>277</v>
      </c>
    </row>
    <row r="152" spans="1:201" s="441" customFormat="1" ht="13.5" customHeight="1">
      <c r="A152" s="493" t="s">
        <v>113</v>
      </c>
      <c r="B152" s="493" t="s">
        <v>614</v>
      </c>
      <c r="C152" s="438">
        <v>0</v>
      </c>
      <c r="D152" s="438">
        <v>0</v>
      </c>
      <c r="E152" s="438">
        <v>0</v>
      </c>
      <c r="F152" s="438">
        <v>0</v>
      </c>
      <c r="G152" s="438">
        <v>0</v>
      </c>
      <c r="H152" s="438">
        <v>0</v>
      </c>
      <c r="I152" s="438">
        <v>0</v>
      </c>
      <c r="J152" s="438">
        <v>0</v>
      </c>
      <c r="K152" s="438">
        <v>0</v>
      </c>
      <c r="L152" s="438">
        <v>0</v>
      </c>
      <c r="M152" s="438">
        <v>0</v>
      </c>
      <c r="N152" s="438">
        <v>0</v>
      </c>
      <c r="O152" s="438">
        <v>0</v>
      </c>
      <c r="P152" s="438">
        <v>0</v>
      </c>
      <c r="Q152" s="438">
        <v>0</v>
      </c>
      <c r="R152" s="438">
        <v>0</v>
      </c>
      <c r="S152" s="438">
        <v>0</v>
      </c>
      <c r="T152" s="438">
        <v>0</v>
      </c>
      <c r="U152" s="438">
        <v>0</v>
      </c>
      <c r="V152" s="438">
        <v>0</v>
      </c>
      <c r="W152" s="438">
        <v>0</v>
      </c>
      <c r="X152" s="438">
        <v>0</v>
      </c>
      <c r="Y152" s="438">
        <v>0</v>
      </c>
      <c r="Z152" s="438">
        <v>0</v>
      </c>
      <c r="AA152" s="438">
        <v>0</v>
      </c>
      <c r="AB152" s="438">
        <v>0</v>
      </c>
      <c r="AC152" s="438">
        <v>0</v>
      </c>
      <c r="AD152" s="438">
        <v>0</v>
      </c>
      <c r="AE152" s="438">
        <v>0</v>
      </c>
      <c r="AF152" s="438">
        <v>0</v>
      </c>
      <c r="AG152" s="438">
        <v>0</v>
      </c>
      <c r="AH152" s="438">
        <v>0</v>
      </c>
      <c r="AI152" s="438">
        <v>7.1</v>
      </c>
      <c r="AJ152" s="438">
        <v>26.1</v>
      </c>
      <c r="AK152" s="438">
        <v>0</v>
      </c>
      <c r="AL152" s="438">
        <v>0</v>
      </c>
      <c r="AM152" s="438">
        <v>6.8</v>
      </c>
      <c r="AN152" s="438">
        <v>0</v>
      </c>
      <c r="AO152" s="438">
        <v>0</v>
      </c>
      <c r="AP152" s="438">
        <v>0</v>
      </c>
      <c r="AQ152" s="504">
        <v>0</v>
      </c>
      <c r="AR152" s="504">
        <v>0</v>
      </c>
      <c r="AS152" s="442">
        <v>0</v>
      </c>
      <c r="AT152" s="442">
        <v>0</v>
      </c>
      <c r="AU152" s="499">
        <v>0</v>
      </c>
      <c r="AV152" s="509" t="s">
        <v>23</v>
      </c>
      <c r="AW152" s="509" t="s">
        <v>27</v>
      </c>
      <c r="AX152" s="439">
        <v>5</v>
      </c>
      <c r="AY152" s="213">
        <v>8</v>
      </c>
      <c r="AZ152" s="441" t="s">
        <v>125</v>
      </c>
      <c r="BA152" s="441" t="s">
        <v>57</v>
      </c>
      <c r="BB152" s="441" t="s">
        <v>297</v>
      </c>
      <c r="BC152" s="440" t="s">
        <v>810</v>
      </c>
      <c r="BE152" s="441" t="s">
        <v>280</v>
      </c>
      <c r="BF152" s="513" t="s">
        <v>277</v>
      </c>
      <c r="BG152" s="514" t="s">
        <v>277</v>
      </c>
      <c r="BH152" s="514" t="s">
        <v>613</v>
      </c>
      <c r="BI152" s="514" t="s">
        <v>277</v>
      </c>
      <c r="BJ152" s="159">
        <v>2.5</v>
      </c>
      <c r="BK152" s="440" t="s">
        <v>277</v>
      </c>
    </row>
    <row r="153" spans="1:201" s="441" customFormat="1" ht="13.5" customHeight="1">
      <c r="A153" s="493" t="s">
        <v>114</v>
      </c>
      <c r="B153" s="493" t="s">
        <v>573</v>
      </c>
      <c r="C153" s="438">
        <v>0</v>
      </c>
      <c r="D153" s="438">
        <v>0</v>
      </c>
      <c r="E153" s="438">
        <v>0</v>
      </c>
      <c r="F153" s="438">
        <v>0</v>
      </c>
      <c r="G153" s="438">
        <v>0</v>
      </c>
      <c r="H153" s="438">
        <v>0</v>
      </c>
      <c r="I153" s="438">
        <v>0</v>
      </c>
      <c r="J153" s="438">
        <v>0</v>
      </c>
      <c r="K153" s="438">
        <v>0</v>
      </c>
      <c r="L153" s="438">
        <v>0</v>
      </c>
      <c r="M153" s="438">
        <v>0</v>
      </c>
      <c r="N153" s="438">
        <v>0</v>
      </c>
      <c r="O153" s="438">
        <v>0</v>
      </c>
      <c r="P153" s="438">
        <v>0</v>
      </c>
      <c r="Q153" s="438">
        <v>0</v>
      </c>
      <c r="R153" s="438">
        <v>0</v>
      </c>
      <c r="S153" s="438">
        <v>0</v>
      </c>
      <c r="T153" s="438">
        <v>0</v>
      </c>
      <c r="U153" s="438">
        <v>0</v>
      </c>
      <c r="V153" s="438">
        <v>0</v>
      </c>
      <c r="W153" s="438">
        <v>0</v>
      </c>
      <c r="X153" s="438">
        <v>0</v>
      </c>
      <c r="Y153" s="438">
        <v>0</v>
      </c>
      <c r="Z153" s="438">
        <v>0</v>
      </c>
      <c r="AA153" s="438">
        <v>0</v>
      </c>
      <c r="AB153" s="438">
        <v>0</v>
      </c>
      <c r="AC153" s="438">
        <v>0</v>
      </c>
      <c r="AD153" s="438">
        <v>0</v>
      </c>
      <c r="AE153" s="438">
        <v>0</v>
      </c>
      <c r="AF153" s="438">
        <v>0</v>
      </c>
      <c r="AG153" s="438">
        <v>0</v>
      </c>
      <c r="AH153" s="438">
        <v>65.298999999999992</v>
      </c>
      <c r="AI153" s="438">
        <v>44.37</v>
      </c>
      <c r="AJ153" s="438">
        <v>74.540999999999997</v>
      </c>
      <c r="AK153" s="438">
        <v>64.861999999999995</v>
      </c>
      <c r="AL153" s="438">
        <v>265.14999999999998</v>
      </c>
      <c r="AM153" s="438">
        <v>267.27100000000002</v>
      </c>
      <c r="AN153" s="438">
        <v>168.613</v>
      </c>
      <c r="AO153" s="438">
        <v>198.42</v>
      </c>
      <c r="AP153" s="438">
        <v>259.99799999999999</v>
      </c>
      <c r="AQ153" s="504">
        <v>238.99700000000001</v>
      </c>
      <c r="AR153" s="504">
        <v>230.322</v>
      </c>
      <c r="AS153" s="442">
        <v>125.489</v>
      </c>
      <c r="AT153" s="442">
        <v>37.564</v>
      </c>
      <c r="AU153" s="499">
        <v>0</v>
      </c>
      <c r="AV153" s="509" t="s">
        <v>22</v>
      </c>
      <c r="AW153" s="509" t="s">
        <v>3969</v>
      </c>
      <c r="AX153" s="439">
        <v>11</v>
      </c>
      <c r="AY153" s="213">
        <v>170.71300000000002</v>
      </c>
      <c r="AZ153" s="441" t="s">
        <v>125</v>
      </c>
      <c r="BA153" s="441" t="s">
        <v>41</v>
      </c>
      <c r="BB153" s="441" t="s">
        <v>391</v>
      </c>
      <c r="BC153" s="440" t="s">
        <v>810</v>
      </c>
      <c r="BE153" s="441" t="s">
        <v>287</v>
      </c>
      <c r="BF153" s="513" t="s">
        <v>572</v>
      </c>
      <c r="BG153" s="514" t="s">
        <v>571</v>
      </c>
      <c r="BH153" s="514" t="s">
        <v>277</v>
      </c>
      <c r="BI153" s="514" t="s">
        <v>277</v>
      </c>
      <c r="BJ153" s="159">
        <v>0</v>
      </c>
      <c r="BK153" s="440" t="s">
        <v>277</v>
      </c>
    </row>
    <row r="154" spans="1:201" s="441" customFormat="1" ht="13.5" customHeight="1">
      <c r="A154" s="493" t="s">
        <v>114</v>
      </c>
      <c r="B154" s="493" t="s">
        <v>6817</v>
      </c>
      <c r="C154" s="438">
        <v>12.1</v>
      </c>
      <c r="D154" s="438">
        <v>20.8</v>
      </c>
      <c r="E154" s="438">
        <v>22.8</v>
      </c>
      <c r="F154" s="438">
        <v>21.6</v>
      </c>
      <c r="G154" s="438">
        <v>32</v>
      </c>
      <c r="H154" s="438">
        <v>35.200000000000003</v>
      </c>
      <c r="I154" s="438">
        <v>37.4</v>
      </c>
      <c r="J154" s="438">
        <v>42.2</v>
      </c>
      <c r="K154" s="438">
        <v>47.4</v>
      </c>
      <c r="L154" s="438">
        <v>49.2</v>
      </c>
      <c r="M154" s="438">
        <v>46.3</v>
      </c>
      <c r="N154" s="438">
        <v>57.7</v>
      </c>
      <c r="O154" s="438">
        <v>62.8</v>
      </c>
      <c r="P154" s="438">
        <v>67.3</v>
      </c>
      <c r="Q154" s="438">
        <v>65.400000000000006</v>
      </c>
      <c r="R154" s="438">
        <v>61</v>
      </c>
      <c r="S154" s="438">
        <v>61.3</v>
      </c>
      <c r="T154" s="438">
        <v>63.1</v>
      </c>
      <c r="U154" s="438">
        <v>59.4</v>
      </c>
      <c r="V154" s="438">
        <v>61.9</v>
      </c>
      <c r="W154" s="438">
        <v>62.7</v>
      </c>
      <c r="X154" s="438">
        <v>80.099999999999994</v>
      </c>
      <c r="Y154" s="438">
        <v>83.8</v>
      </c>
      <c r="Z154" s="438">
        <v>91.989000000000004</v>
      </c>
      <c r="AA154" s="438">
        <v>84.6</v>
      </c>
      <c r="AB154" s="438">
        <v>85.5</v>
      </c>
      <c r="AC154" s="438">
        <v>86.5</v>
      </c>
      <c r="AD154" s="438">
        <v>94.6</v>
      </c>
      <c r="AE154" s="438">
        <v>99.6</v>
      </c>
      <c r="AF154" s="438">
        <v>105.5</v>
      </c>
      <c r="AG154" s="438">
        <v>104.6</v>
      </c>
      <c r="AH154" s="438">
        <v>116.851</v>
      </c>
      <c r="AI154" s="438">
        <v>101.58799999999999</v>
      </c>
      <c r="AJ154" s="438">
        <v>103.075</v>
      </c>
      <c r="AK154" s="438">
        <v>101.78</v>
      </c>
      <c r="AL154" s="438">
        <v>104.46</v>
      </c>
      <c r="AM154" s="438">
        <v>94.781000000000006</v>
      </c>
      <c r="AN154" s="438">
        <v>93.863</v>
      </c>
      <c r="AO154" s="438">
        <v>108.422</v>
      </c>
      <c r="AP154" s="438">
        <v>105.61799999999999</v>
      </c>
      <c r="AQ154" s="504">
        <v>113.643</v>
      </c>
      <c r="AR154" s="504">
        <v>118.01</v>
      </c>
      <c r="AS154" s="442">
        <v>129.887</v>
      </c>
      <c r="AT154" s="442">
        <v>134.18</v>
      </c>
      <c r="AU154" s="499">
        <v>135.45699999999999</v>
      </c>
      <c r="AV154" s="509" t="s">
        <v>64</v>
      </c>
      <c r="AW154" s="509" t="s">
        <v>3969</v>
      </c>
      <c r="AX154" s="439">
        <v>42</v>
      </c>
      <c r="AY154" s="213">
        <v>73.059047619047604</v>
      </c>
      <c r="AZ154" s="441" t="s">
        <v>125</v>
      </c>
      <c r="BA154" s="441" t="s">
        <v>31</v>
      </c>
      <c r="BB154" s="441" t="s">
        <v>292</v>
      </c>
      <c r="BC154" s="440" t="s">
        <v>7176</v>
      </c>
      <c r="BE154" s="441" t="s">
        <v>287</v>
      </c>
      <c r="BF154" s="513" t="s">
        <v>6795</v>
      </c>
      <c r="BG154" s="514" t="s">
        <v>4015</v>
      </c>
      <c r="BH154" s="514" t="s">
        <v>277</v>
      </c>
      <c r="BI154" s="514" t="s">
        <v>277</v>
      </c>
      <c r="BJ154" s="159"/>
      <c r="BK154" s="440" t="s">
        <v>277</v>
      </c>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row>
    <row r="155" spans="1:201" s="441" customFormat="1" ht="13.5" customHeight="1">
      <c r="A155" s="493" t="s">
        <v>114</v>
      </c>
      <c r="B155" s="493" t="s">
        <v>7052</v>
      </c>
      <c r="C155" s="438">
        <v>0</v>
      </c>
      <c r="D155" s="438">
        <v>0</v>
      </c>
      <c r="E155" s="438">
        <v>0</v>
      </c>
      <c r="F155" s="438">
        <v>0</v>
      </c>
      <c r="G155" s="438">
        <v>0</v>
      </c>
      <c r="H155" s="438">
        <v>0</v>
      </c>
      <c r="I155" s="438">
        <v>0</v>
      </c>
      <c r="J155" s="438">
        <v>0</v>
      </c>
      <c r="K155" s="438">
        <v>0</v>
      </c>
      <c r="L155" s="438">
        <v>0</v>
      </c>
      <c r="M155" s="438">
        <v>0</v>
      </c>
      <c r="N155" s="438">
        <v>0</v>
      </c>
      <c r="O155" s="438">
        <v>0</v>
      </c>
      <c r="P155" s="438">
        <v>0</v>
      </c>
      <c r="Q155" s="438">
        <v>0</v>
      </c>
      <c r="R155" s="438">
        <v>0</v>
      </c>
      <c r="S155" s="438">
        <v>0</v>
      </c>
      <c r="T155" s="438">
        <v>0</v>
      </c>
      <c r="U155" s="438">
        <v>0</v>
      </c>
      <c r="V155" s="438">
        <v>0</v>
      </c>
      <c r="W155" s="438">
        <v>0</v>
      </c>
      <c r="X155" s="438">
        <v>0</v>
      </c>
      <c r="Y155" s="438">
        <v>0</v>
      </c>
      <c r="Z155" s="438">
        <v>0</v>
      </c>
      <c r="AA155" s="438">
        <v>0</v>
      </c>
      <c r="AB155" s="438">
        <v>0</v>
      </c>
      <c r="AC155" s="438">
        <v>0</v>
      </c>
      <c r="AD155" s="438">
        <v>0</v>
      </c>
      <c r="AE155" s="438">
        <v>0</v>
      </c>
      <c r="AF155" s="438">
        <v>0</v>
      </c>
      <c r="AG155" s="438">
        <v>0</v>
      </c>
      <c r="AH155" s="438">
        <v>0</v>
      </c>
      <c r="AI155" s="438">
        <v>0</v>
      </c>
      <c r="AJ155" s="438">
        <v>0</v>
      </c>
      <c r="AK155" s="438">
        <v>0</v>
      </c>
      <c r="AL155" s="438">
        <v>0</v>
      </c>
      <c r="AM155" s="438">
        <v>8.5990000000000002</v>
      </c>
      <c r="AN155" s="438">
        <v>27.254000000000001</v>
      </c>
      <c r="AO155" s="438">
        <v>25.2</v>
      </c>
      <c r="AP155" s="438">
        <v>25.2</v>
      </c>
      <c r="AQ155" s="504">
        <v>25.2</v>
      </c>
      <c r="AR155" s="504">
        <v>25.2</v>
      </c>
      <c r="AS155" s="442">
        <v>12.4</v>
      </c>
      <c r="AT155" s="442">
        <v>0</v>
      </c>
      <c r="AU155" s="499">
        <v>0</v>
      </c>
      <c r="AV155" s="509" t="s">
        <v>27</v>
      </c>
      <c r="AW155" s="509" t="s">
        <v>3969</v>
      </c>
      <c r="AX155" s="439">
        <v>6</v>
      </c>
      <c r="AY155" s="213">
        <v>22.775499999999997</v>
      </c>
      <c r="AZ155" s="441" t="s">
        <v>121</v>
      </c>
      <c r="BA155" s="441" t="s">
        <v>34</v>
      </c>
      <c r="BB155" s="441" t="s">
        <v>391</v>
      </c>
      <c r="BC155" s="440" t="s">
        <v>810</v>
      </c>
      <c r="BE155" s="441" t="s">
        <v>287</v>
      </c>
      <c r="BF155" s="513" t="s">
        <v>579</v>
      </c>
      <c r="BG155" s="514" t="s">
        <v>844</v>
      </c>
      <c r="BH155" s="514" t="s">
        <v>277</v>
      </c>
      <c r="BI155" s="514" t="s">
        <v>277</v>
      </c>
      <c r="BJ155" s="159">
        <v>0</v>
      </c>
      <c r="BK155" s="440" t="s">
        <v>277</v>
      </c>
    </row>
    <row r="156" spans="1:201" s="441" customFormat="1" ht="13.5" customHeight="1">
      <c r="A156" s="493" t="s">
        <v>114</v>
      </c>
      <c r="B156" s="493" t="s">
        <v>610</v>
      </c>
      <c r="C156" s="438">
        <v>0</v>
      </c>
      <c r="D156" s="438">
        <v>0.8</v>
      </c>
      <c r="E156" s="438">
        <v>0.9</v>
      </c>
      <c r="F156" s="438">
        <v>1.2</v>
      </c>
      <c r="G156" s="438">
        <v>1.7</v>
      </c>
      <c r="H156" s="438">
        <v>1.7</v>
      </c>
      <c r="I156" s="438">
        <v>1.8</v>
      </c>
      <c r="J156" s="438">
        <v>1.8</v>
      </c>
      <c r="K156" s="438">
        <v>2.2999999999999998</v>
      </c>
      <c r="L156" s="438">
        <v>2.5</v>
      </c>
      <c r="M156" s="438">
        <v>2.2000000000000002</v>
      </c>
      <c r="N156" s="438">
        <v>2.4</v>
      </c>
      <c r="O156" s="438">
        <v>2.8</v>
      </c>
      <c r="P156" s="438">
        <v>3.3</v>
      </c>
      <c r="Q156" s="438">
        <v>3.3</v>
      </c>
      <c r="R156" s="438">
        <v>3.6</v>
      </c>
      <c r="S156" s="438">
        <v>3.6</v>
      </c>
      <c r="T156" s="438">
        <v>4</v>
      </c>
      <c r="U156" s="438">
        <v>4.4000000000000004</v>
      </c>
      <c r="V156" s="438">
        <v>4.5</v>
      </c>
      <c r="W156" s="438">
        <v>4.4000000000000004</v>
      </c>
      <c r="X156" s="438">
        <v>10.3</v>
      </c>
      <c r="Y156" s="438">
        <v>10.7</v>
      </c>
      <c r="Z156" s="438">
        <v>9.4</v>
      </c>
      <c r="AA156" s="438">
        <v>9.6999999999999993</v>
      </c>
      <c r="AB156" s="438">
        <v>10.1</v>
      </c>
      <c r="AC156" s="438">
        <v>11</v>
      </c>
      <c r="AD156" s="438">
        <v>11.7</v>
      </c>
      <c r="AE156" s="438">
        <v>12.8</v>
      </c>
      <c r="AF156" s="438">
        <v>12.6</v>
      </c>
      <c r="AG156" s="438">
        <v>19.899999999999999</v>
      </c>
      <c r="AH156" s="438">
        <v>22.6</v>
      </c>
      <c r="AI156" s="438">
        <v>27.831</v>
      </c>
      <c r="AJ156" s="438">
        <v>31.01</v>
      </c>
      <c r="AK156" s="438">
        <v>32.405000000000001</v>
      </c>
      <c r="AL156" s="438">
        <v>31.507999999999999</v>
      </c>
      <c r="AM156" s="438">
        <v>26.777000000000001</v>
      </c>
      <c r="AN156" s="438">
        <v>24.326000000000001</v>
      </c>
      <c r="AO156" s="438">
        <v>17.297000000000001</v>
      </c>
      <c r="AP156" s="438">
        <v>15.157</v>
      </c>
      <c r="AQ156" s="505">
        <v>16.329000000000001</v>
      </c>
      <c r="AR156" s="505">
        <v>16.571000000000002</v>
      </c>
      <c r="AS156" s="442">
        <v>16.902420000000003</v>
      </c>
      <c r="AT156" s="442">
        <v>17.206663560000003</v>
      </c>
      <c r="AU156" s="499">
        <v>17.516383504080004</v>
      </c>
      <c r="AV156" s="509" t="s">
        <v>65</v>
      </c>
      <c r="AW156" s="509" t="s">
        <v>3969</v>
      </c>
      <c r="AX156" s="439">
        <v>41</v>
      </c>
      <c r="AY156" s="213">
        <v>10.566121951219513</v>
      </c>
      <c r="AZ156" s="441" t="s">
        <v>125</v>
      </c>
      <c r="BA156" s="441" t="s">
        <v>407</v>
      </c>
      <c r="BB156" s="441" t="s">
        <v>292</v>
      </c>
      <c r="BC156" s="440" t="s">
        <v>7176</v>
      </c>
      <c r="BE156" s="441" t="s">
        <v>287</v>
      </c>
      <c r="BF156" s="513" t="s">
        <v>609</v>
      </c>
      <c r="BG156" s="514" t="s">
        <v>277</v>
      </c>
      <c r="BH156" s="514" t="s">
        <v>277</v>
      </c>
      <c r="BI156" s="514" t="s">
        <v>277</v>
      </c>
      <c r="BJ156" s="159">
        <v>1.847</v>
      </c>
      <c r="BK156" s="440" t="s">
        <v>277</v>
      </c>
    </row>
    <row r="157" spans="1:201" s="441" customFormat="1" ht="13.5" customHeight="1">
      <c r="A157" s="493" t="s">
        <v>114</v>
      </c>
      <c r="B157" s="493" t="s">
        <v>88</v>
      </c>
      <c r="C157" s="438">
        <v>0.8</v>
      </c>
      <c r="D157" s="438">
        <v>1.7</v>
      </c>
      <c r="E157" s="438">
        <v>3.1</v>
      </c>
      <c r="F157" s="438">
        <v>4</v>
      </c>
      <c r="G157" s="438">
        <v>6</v>
      </c>
      <c r="H157" s="438">
        <v>4.5</v>
      </c>
      <c r="I157" s="438">
        <v>4.7</v>
      </c>
      <c r="J157" s="438">
        <v>5.5</v>
      </c>
      <c r="K157" s="438">
        <v>6.1</v>
      </c>
      <c r="L157" s="438">
        <v>6</v>
      </c>
      <c r="M157" s="438">
        <v>6.6</v>
      </c>
      <c r="N157" s="438">
        <v>7.6</v>
      </c>
      <c r="O157" s="438">
        <v>6.7</v>
      </c>
      <c r="P157" s="438">
        <v>7.5</v>
      </c>
      <c r="Q157" s="438">
        <v>7.6</v>
      </c>
      <c r="R157" s="438">
        <v>6.6</v>
      </c>
      <c r="S157" s="438">
        <v>6.5</v>
      </c>
      <c r="T157" s="438">
        <v>6</v>
      </c>
      <c r="U157" s="438">
        <v>5.4</v>
      </c>
      <c r="V157" s="438">
        <v>4.3</v>
      </c>
      <c r="W157" s="438">
        <v>4.2</v>
      </c>
      <c r="X157" s="438">
        <v>6.5</v>
      </c>
      <c r="Y157" s="438">
        <v>7.4</v>
      </c>
      <c r="Z157" s="438">
        <v>8.4</v>
      </c>
      <c r="AA157" s="438">
        <v>8</v>
      </c>
      <c r="AB157" s="438">
        <v>7.1</v>
      </c>
      <c r="AC157" s="438">
        <v>7.8</v>
      </c>
      <c r="AD157" s="438">
        <v>7.5</v>
      </c>
      <c r="AE157" s="438">
        <v>11.1</v>
      </c>
      <c r="AF157" s="438">
        <v>11.2</v>
      </c>
      <c r="AG157" s="438">
        <v>11</v>
      </c>
      <c r="AH157" s="438">
        <v>12.4</v>
      </c>
      <c r="AI157" s="438">
        <v>12.9</v>
      </c>
      <c r="AJ157" s="438">
        <v>13.8</v>
      </c>
      <c r="AK157" s="438">
        <v>14</v>
      </c>
      <c r="AL157" s="438">
        <v>14.19</v>
      </c>
      <c r="AM157" s="438">
        <v>14.076000000000001</v>
      </c>
      <c r="AN157" s="438">
        <v>13.962</v>
      </c>
      <c r="AO157" s="438">
        <v>13.56</v>
      </c>
      <c r="AP157" s="438">
        <v>12.423</v>
      </c>
      <c r="AQ157" s="504">
        <v>12.377000000000001</v>
      </c>
      <c r="AR157" s="504">
        <v>12.641</v>
      </c>
      <c r="AS157" s="442">
        <v>0</v>
      </c>
      <c r="AT157" s="442">
        <v>0</v>
      </c>
      <c r="AU157" s="499">
        <v>0</v>
      </c>
      <c r="AV157" s="509" t="s">
        <v>64</v>
      </c>
      <c r="AW157" s="509" t="s">
        <v>3969</v>
      </c>
      <c r="AX157" s="439">
        <v>42</v>
      </c>
      <c r="AY157" s="213">
        <v>8.1840238095238114</v>
      </c>
      <c r="AZ157" s="441" t="s">
        <v>125</v>
      </c>
      <c r="BA157" s="441" t="s">
        <v>34</v>
      </c>
      <c r="BB157" s="441" t="s">
        <v>292</v>
      </c>
      <c r="BC157" s="440" t="s">
        <v>7176</v>
      </c>
      <c r="BD157" s="441" t="s">
        <v>4096</v>
      </c>
      <c r="BE157" s="441" t="s">
        <v>287</v>
      </c>
      <c r="BF157" s="513" t="s">
        <v>7053</v>
      </c>
      <c r="BG157" s="514" t="s">
        <v>605</v>
      </c>
      <c r="BH157" s="514" t="s">
        <v>277</v>
      </c>
      <c r="BI157" s="514" t="s">
        <v>277</v>
      </c>
      <c r="BJ157" s="159">
        <v>0</v>
      </c>
      <c r="BK157" s="440" t="s">
        <v>277</v>
      </c>
    </row>
    <row r="158" spans="1:201" s="441" customFormat="1" ht="13.5" customHeight="1">
      <c r="A158" s="493" t="s">
        <v>114</v>
      </c>
      <c r="B158" s="493" t="s">
        <v>7055</v>
      </c>
      <c r="C158" s="438">
        <v>0</v>
      </c>
      <c r="D158" s="438">
        <v>0</v>
      </c>
      <c r="E158" s="438">
        <v>0</v>
      </c>
      <c r="F158" s="438">
        <v>0</v>
      </c>
      <c r="G158" s="438">
        <v>0</v>
      </c>
      <c r="H158" s="438">
        <v>0</v>
      </c>
      <c r="I158" s="438">
        <v>0</v>
      </c>
      <c r="J158" s="438">
        <v>0</v>
      </c>
      <c r="K158" s="438">
        <v>0</v>
      </c>
      <c r="L158" s="438">
        <v>0</v>
      </c>
      <c r="M158" s="438">
        <v>0</v>
      </c>
      <c r="N158" s="438">
        <v>0</v>
      </c>
      <c r="O158" s="438">
        <v>0</v>
      </c>
      <c r="P158" s="438">
        <v>0</v>
      </c>
      <c r="Q158" s="438">
        <v>0</v>
      </c>
      <c r="R158" s="438">
        <v>0</v>
      </c>
      <c r="S158" s="438">
        <v>0</v>
      </c>
      <c r="T158" s="438">
        <v>0</v>
      </c>
      <c r="U158" s="438">
        <v>0</v>
      </c>
      <c r="V158" s="438">
        <v>0</v>
      </c>
      <c r="W158" s="438">
        <v>0</v>
      </c>
      <c r="X158" s="438">
        <v>0</v>
      </c>
      <c r="Y158" s="438">
        <v>0</v>
      </c>
      <c r="Z158" s="438">
        <v>0</v>
      </c>
      <c r="AA158" s="438">
        <v>0</v>
      </c>
      <c r="AB158" s="438">
        <v>0</v>
      </c>
      <c r="AC158" s="438">
        <v>0</v>
      </c>
      <c r="AD158" s="438">
        <v>0</v>
      </c>
      <c r="AE158" s="438">
        <v>0</v>
      </c>
      <c r="AF158" s="438">
        <v>0</v>
      </c>
      <c r="AG158" s="438">
        <v>0</v>
      </c>
      <c r="AH158" s="438">
        <v>0</v>
      </c>
      <c r="AI158" s="438">
        <v>0</v>
      </c>
      <c r="AJ158" s="438">
        <v>0</v>
      </c>
      <c r="AK158" s="438">
        <v>0</v>
      </c>
      <c r="AL158" s="438">
        <v>0</v>
      </c>
      <c r="AM158" s="438">
        <v>0</v>
      </c>
      <c r="AN158" s="438">
        <v>0</v>
      </c>
      <c r="AO158" s="438">
        <v>0</v>
      </c>
      <c r="AP158" s="438">
        <v>0</v>
      </c>
      <c r="AQ158" s="504">
        <v>3.9</v>
      </c>
      <c r="AR158" s="504">
        <v>7.7</v>
      </c>
      <c r="AS158" s="442">
        <v>5.7</v>
      </c>
      <c r="AT158" s="442">
        <v>0</v>
      </c>
      <c r="AU158" s="499">
        <v>0</v>
      </c>
      <c r="AV158" s="509" t="s">
        <v>3968</v>
      </c>
      <c r="AW158" s="509" t="s">
        <v>3969</v>
      </c>
      <c r="AX158" s="439">
        <v>2</v>
      </c>
      <c r="AY158" s="213">
        <v>5.8</v>
      </c>
      <c r="BA158" s="439" t="s">
        <v>34</v>
      </c>
      <c r="BB158" s="439" t="s">
        <v>391</v>
      </c>
      <c r="BC158" s="440" t="s">
        <v>810</v>
      </c>
      <c r="BE158" s="441" t="s">
        <v>287</v>
      </c>
      <c r="BF158" s="513" t="s">
        <v>7057</v>
      </c>
      <c r="BG158" s="491" t="s">
        <v>277</v>
      </c>
      <c r="BH158" s="513" t="s">
        <v>277</v>
      </c>
      <c r="BI158" s="514"/>
      <c r="BJ158" s="159">
        <v>0.6</v>
      </c>
      <c r="BK158" s="440" t="s">
        <v>277</v>
      </c>
    </row>
    <row r="159" spans="1:201" s="441" customFormat="1" ht="13.5" customHeight="1">
      <c r="A159" s="493" t="s">
        <v>114</v>
      </c>
      <c r="B159" s="493" t="s">
        <v>4019</v>
      </c>
      <c r="C159" s="438">
        <v>0</v>
      </c>
      <c r="D159" s="438">
        <v>0</v>
      </c>
      <c r="E159" s="438">
        <v>0</v>
      </c>
      <c r="F159" s="438">
        <v>0</v>
      </c>
      <c r="G159" s="438">
        <v>0</v>
      </c>
      <c r="H159" s="438">
        <v>0</v>
      </c>
      <c r="I159" s="438">
        <v>0</v>
      </c>
      <c r="J159" s="438">
        <v>0</v>
      </c>
      <c r="K159" s="438">
        <v>0</v>
      </c>
      <c r="L159" s="438">
        <v>0</v>
      </c>
      <c r="M159" s="438">
        <v>0</v>
      </c>
      <c r="N159" s="438">
        <v>0</v>
      </c>
      <c r="O159" s="438">
        <v>0</v>
      </c>
      <c r="P159" s="438">
        <v>0</v>
      </c>
      <c r="Q159" s="438">
        <v>0</v>
      </c>
      <c r="R159" s="438">
        <v>0</v>
      </c>
      <c r="S159" s="438">
        <v>0</v>
      </c>
      <c r="T159" s="438">
        <v>0</v>
      </c>
      <c r="U159" s="438">
        <v>0</v>
      </c>
      <c r="V159" s="438">
        <v>0</v>
      </c>
      <c r="W159" s="438">
        <v>0</v>
      </c>
      <c r="X159" s="438">
        <v>0</v>
      </c>
      <c r="Y159" s="438">
        <v>0</v>
      </c>
      <c r="Z159" s="438">
        <v>0</v>
      </c>
      <c r="AA159" s="438">
        <v>0</v>
      </c>
      <c r="AB159" s="438">
        <v>0</v>
      </c>
      <c r="AC159" s="438">
        <v>0</v>
      </c>
      <c r="AD159" s="438">
        <v>0</v>
      </c>
      <c r="AE159" s="438">
        <v>0</v>
      </c>
      <c r="AF159" s="438">
        <v>0</v>
      </c>
      <c r="AG159" s="438">
        <v>0</v>
      </c>
      <c r="AH159" s="438">
        <v>0</v>
      </c>
      <c r="AI159" s="438">
        <v>0</v>
      </c>
      <c r="AJ159" s="438">
        <v>0</v>
      </c>
      <c r="AK159" s="438">
        <v>0</v>
      </c>
      <c r="AL159" s="438">
        <v>0</v>
      </c>
      <c r="AM159" s="438">
        <v>0</v>
      </c>
      <c r="AN159" s="438">
        <v>0</v>
      </c>
      <c r="AO159" s="438">
        <v>0</v>
      </c>
      <c r="AP159" s="438">
        <v>10.77</v>
      </c>
      <c r="AQ159" s="504">
        <v>5.585</v>
      </c>
      <c r="AR159" s="504">
        <v>7.66</v>
      </c>
      <c r="AS159" s="442">
        <v>6.3540000000000001</v>
      </c>
      <c r="AT159" s="442">
        <v>0</v>
      </c>
      <c r="AU159" s="499">
        <v>0</v>
      </c>
      <c r="AV159" s="509" t="s">
        <v>938</v>
      </c>
      <c r="AW159" s="509" t="s">
        <v>3969</v>
      </c>
      <c r="AX159" s="439">
        <v>3</v>
      </c>
      <c r="AY159" s="213">
        <v>8.0050000000000008</v>
      </c>
      <c r="AZ159" s="441" t="s">
        <v>125</v>
      </c>
      <c r="BA159" s="441" t="s">
        <v>31</v>
      </c>
      <c r="BB159" s="441" t="s">
        <v>391</v>
      </c>
      <c r="BC159" s="440" t="s">
        <v>810</v>
      </c>
      <c r="BE159" s="441" t="s">
        <v>287</v>
      </c>
      <c r="BF159" s="513" t="s">
        <v>4021</v>
      </c>
      <c r="BG159" s="514" t="s">
        <v>277</v>
      </c>
      <c r="BH159" s="514" t="s">
        <v>277</v>
      </c>
      <c r="BI159" s="514" t="s">
        <v>277</v>
      </c>
      <c r="BJ159" s="159">
        <v>0</v>
      </c>
      <c r="BK159" s="440" t="s">
        <v>277</v>
      </c>
    </row>
    <row r="160" spans="1:201" s="441" customFormat="1" ht="13.5" customHeight="1">
      <c r="A160" s="493" t="s">
        <v>114</v>
      </c>
      <c r="B160" s="493" t="s">
        <v>86</v>
      </c>
      <c r="C160" s="438">
        <v>0</v>
      </c>
      <c r="D160" s="438">
        <v>0</v>
      </c>
      <c r="E160" s="438">
        <v>0</v>
      </c>
      <c r="F160" s="438">
        <v>0</v>
      </c>
      <c r="G160" s="438">
        <v>0</v>
      </c>
      <c r="H160" s="438">
        <v>0</v>
      </c>
      <c r="I160" s="438">
        <v>0</v>
      </c>
      <c r="J160" s="438">
        <v>0</v>
      </c>
      <c r="K160" s="438">
        <v>0</v>
      </c>
      <c r="L160" s="438">
        <v>0</v>
      </c>
      <c r="M160" s="438">
        <v>0</v>
      </c>
      <c r="N160" s="438">
        <v>0</v>
      </c>
      <c r="O160" s="438">
        <v>0</v>
      </c>
      <c r="P160" s="438">
        <v>3.375</v>
      </c>
      <c r="Q160" s="438">
        <v>3.9790000000000001</v>
      </c>
      <c r="R160" s="438">
        <v>4.1280000000000001</v>
      </c>
      <c r="S160" s="438">
        <v>3.681</v>
      </c>
      <c r="T160" s="438">
        <v>3.9</v>
      </c>
      <c r="U160" s="438">
        <v>4.0999999999999996</v>
      </c>
      <c r="V160" s="438">
        <v>4.0999999999999996</v>
      </c>
      <c r="W160" s="438">
        <v>3.4</v>
      </c>
      <c r="X160" s="438">
        <v>4.2</v>
      </c>
      <c r="Y160" s="438">
        <v>3.8</v>
      </c>
      <c r="Z160" s="438">
        <v>4.0999999999999996</v>
      </c>
      <c r="AA160" s="438">
        <v>4.0999999999999996</v>
      </c>
      <c r="AB160" s="438">
        <v>3.9</v>
      </c>
      <c r="AC160" s="438">
        <v>4</v>
      </c>
      <c r="AD160" s="438">
        <v>4.9000000000000004</v>
      </c>
      <c r="AE160" s="438">
        <v>4.8</v>
      </c>
      <c r="AF160" s="438">
        <v>4.8</v>
      </c>
      <c r="AG160" s="438">
        <v>3.4470000000000001</v>
      </c>
      <c r="AH160" s="438">
        <v>2.9649999999999999</v>
      </c>
      <c r="AI160" s="438">
        <v>2.577</v>
      </c>
      <c r="AJ160" s="438">
        <v>2.782</v>
      </c>
      <c r="AK160" s="438">
        <v>1.823</v>
      </c>
      <c r="AL160" s="438">
        <v>2.157</v>
      </c>
      <c r="AM160" s="438">
        <v>2.274</v>
      </c>
      <c r="AN160" s="438">
        <v>2.2690000000000001</v>
      </c>
      <c r="AO160" s="438">
        <v>0</v>
      </c>
      <c r="AP160" s="438">
        <v>0</v>
      </c>
      <c r="AQ160" s="504">
        <v>2.6</v>
      </c>
      <c r="AR160" s="504">
        <v>4.5999999999999996</v>
      </c>
      <c r="AS160" s="442">
        <v>4.7</v>
      </c>
      <c r="AT160" s="442">
        <v>4.7</v>
      </c>
      <c r="AU160" s="499">
        <v>4.5999999999999996</v>
      </c>
      <c r="AV160" s="509" t="s">
        <v>4</v>
      </c>
      <c r="AW160" s="509" t="s">
        <v>3969</v>
      </c>
      <c r="AX160" s="439">
        <v>29</v>
      </c>
      <c r="AY160" s="213">
        <v>3.3364482758620682</v>
      </c>
      <c r="AZ160" s="441" t="s">
        <v>125</v>
      </c>
      <c r="BA160" s="441" t="s">
        <v>34</v>
      </c>
      <c r="BB160" s="441" t="s">
        <v>292</v>
      </c>
      <c r="BC160" s="440" t="s">
        <v>7176</v>
      </c>
      <c r="BD160" s="441" t="s">
        <v>7058</v>
      </c>
      <c r="BE160" s="441" t="s">
        <v>287</v>
      </c>
      <c r="BF160" s="513" t="s">
        <v>608</v>
      </c>
      <c r="BG160" s="514" t="s">
        <v>607</v>
      </c>
      <c r="BH160" s="514" t="s">
        <v>277</v>
      </c>
      <c r="BI160" s="514" t="s">
        <v>277</v>
      </c>
      <c r="BJ160" s="159">
        <v>0</v>
      </c>
      <c r="BK160" s="440" t="s">
        <v>277</v>
      </c>
    </row>
    <row r="161" spans="1:63" s="441" customFormat="1" ht="13.5" customHeight="1">
      <c r="A161" s="493" t="s">
        <v>114</v>
      </c>
      <c r="B161" s="493" t="s">
        <v>7048</v>
      </c>
      <c r="C161" s="438">
        <v>0</v>
      </c>
      <c r="D161" s="438">
        <v>0</v>
      </c>
      <c r="E161" s="438">
        <v>0</v>
      </c>
      <c r="F161" s="438">
        <v>0</v>
      </c>
      <c r="G161" s="438">
        <v>0</v>
      </c>
      <c r="H161" s="438">
        <v>0</v>
      </c>
      <c r="I161" s="438">
        <v>0</v>
      </c>
      <c r="J161" s="438">
        <v>0</v>
      </c>
      <c r="K161" s="438">
        <v>0</v>
      </c>
      <c r="L161" s="438">
        <v>0</v>
      </c>
      <c r="M161" s="438">
        <v>0</v>
      </c>
      <c r="N161" s="438">
        <v>0</v>
      </c>
      <c r="O161" s="438">
        <v>0</v>
      </c>
      <c r="P161" s="438">
        <v>0</v>
      </c>
      <c r="Q161" s="438">
        <v>0</v>
      </c>
      <c r="R161" s="438">
        <v>0</v>
      </c>
      <c r="S161" s="438">
        <v>0</v>
      </c>
      <c r="T161" s="438">
        <v>0</v>
      </c>
      <c r="U161" s="438">
        <v>0</v>
      </c>
      <c r="V161" s="438">
        <v>0</v>
      </c>
      <c r="W161" s="438">
        <v>0</v>
      </c>
      <c r="X161" s="438">
        <v>0</v>
      </c>
      <c r="Y161" s="438">
        <v>0</v>
      </c>
      <c r="Z161" s="438">
        <v>0</v>
      </c>
      <c r="AA161" s="438">
        <v>0</v>
      </c>
      <c r="AB161" s="438">
        <v>0</v>
      </c>
      <c r="AC161" s="438">
        <v>0</v>
      </c>
      <c r="AD161" s="438">
        <v>0</v>
      </c>
      <c r="AE161" s="438">
        <v>0</v>
      </c>
      <c r="AF161" s="438">
        <v>0</v>
      </c>
      <c r="AG161" s="438">
        <v>0</v>
      </c>
      <c r="AH161" s="438">
        <v>0</v>
      </c>
      <c r="AI161" s="438">
        <v>0</v>
      </c>
      <c r="AJ161" s="438">
        <v>0</v>
      </c>
      <c r="AK161" s="438">
        <v>0</v>
      </c>
      <c r="AL161" s="438">
        <v>0</v>
      </c>
      <c r="AM161" s="438">
        <v>6</v>
      </c>
      <c r="AN161" s="438">
        <v>0</v>
      </c>
      <c r="AO161" s="438">
        <v>0</v>
      </c>
      <c r="AP161" s="438">
        <v>0</v>
      </c>
      <c r="AQ161" s="504">
        <v>2.5</v>
      </c>
      <c r="AR161" s="504">
        <v>2.5</v>
      </c>
      <c r="AS161" s="442">
        <v>2.5</v>
      </c>
      <c r="AT161" s="442">
        <v>2.5</v>
      </c>
      <c r="AU161" s="499">
        <v>0</v>
      </c>
      <c r="AV161" s="509" t="s">
        <v>27</v>
      </c>
      <c r="AW161" s="509" t="s">
        <v>3969</v>
      </c>
      <c r="AX161" s="439">
        <v>6</v>
      </c>
      <c r="AY161" s="213">
        <v>1.8333333333333333</v>
      </c>
      <c r="AZ161" s="441" t="s">
        <v>125</v>
      </c>
      <c r="BA161" s="441" t="s">
        <v>41</v>
      </c>
      <c r="BB161" s="441" t="s">
        <v>391</v>
      </c>
      <c r="BC161" s="440" t="s">
        <v>810</v>
      </c>
      <c r="BE161" s="441" t="s">
        <v>287</v>
      </c>
      <c r="BF161" s="513" t="s">
        <v>6358</v>
      </c>
      <c r="BG161" s="514" t="s">
        <v>7049</v>
      </c>
      <c r="BH161" s="514" t="s">
        <v>277</v>
      </c>
      <c r="BI161" s="514" t="s">
        <v>277</v>
      </c>
      <c r="BJ161" s="159">
        <v>0.49199999999999999</v>
      </c>
      <c r="BK161" s="440" t="s">
        <v>277</v>
      </c>
    </row>
    <row r="162" spans="1:63" s="441" customFormat="1" ht="13.5" customHeight="1">
      <c r="A162" s="493" t="s">
        <v>114</v>
      </c>
      <c r="B162" s="493" t="s">
        <v>563</v>
      </c>
      <c r="C162" s="438">
        <v>0.2</v>
      </c>
      <c r="D162" s="438">
        <v>0.2</v>
      </c>
      <c r="E162" s="438">
        <v>0.6</v>
      </c>
      <c r="F162" s="438">
        <v>0.8</v>
      </c>
      <c r="G162" s="438">
        <v>1</v>
      </c>
      <c r="H162" s="438">
        <v>1.1000000000000001</v>
      </c>
      <c r="I162" s="438">
        <v>1.2</v>
      </c>
      <c r="J162" s="438">
        <v>1.2</v>
      </c>
      <c r="K162" s="438">
        <v>1</v>
      </c>
      <c r="L162" s="438">
        <v>1.1000000000000001</v>
      </c>
      <c r="M162" s="438">
        <v>1.3</v>
      </c>
      <c r="N162" s="438">
        <v>1.6</v>
      </c>
      <c r="O162" s="438">
        <v>1.2</v>
      </c>
      <c r="P162" s="438">
        <v>2</v>
      </c>
      <c r="Q162" s="438">
        <v>2.2999999999999998</v>
      </c>
      <c r="R162" s="438">
        <v>2.2999999999999998</v>
      </c>
      <c r="S162" s="438">
        <v>2</v>
      </c>
      <c r="T162" s="438">
        <v>1.8</v>
      </c>
      <c r="U162" s="438">
        <v>1.3</v>
      </c>
      <c r="V162" s="438">
        <v>1</v>
      </c>
      <c r="W162" s="438">
        <v>1.4</v>
      </c>
      <c r="X162" s="438">
        <v>2</v>
      </c>
      <c r="Y162" s="438">
        <v>1.6</v>
      </c>
      <c r="Z162" s="438">
        <v>4.5</v>
      </c>
      <c r="AA162" s="438">
        <v>3.7</v>
      </c>
      <c r="AB162" s="438">
        <v>3.1</v>
      </c>
      <c r="AC162" s="438">
        <v>3</v>
      </c>
      <c r="AD162" s="438">
        <v>3</v>
      </c>
      <c r="AE162" s="438">
        <v>1.9</v>
      </c>
      <c r="AF162" s="438">
        <v>2.0299999999999998</v>
      </c>
      <c r="AG162" s="438">
        <v>2.0299999999999998</v>
      </c>
      <c r="AH162" s="438">
        <v>2.0299999999999998</v>
      </c>
      <c r="AI162" s="438">
        <v>2.028</v>
      </c>
      <c r="AJ162" s="438">
        <v>2.0299999999999998</v>
      </c>
      <c r="AK162" s="438">
        <v>1.97</v>
      </c>
      <c r="AL162" s="438">
        <v>2.0299999999999998</v>
      </c>
      <c r="AM162" s="438">
        <v>2.0299999999999998</v>
      </c>
      <c r="AN162" s="438">
        <v>2.0299999999999998</v>
      </c>
      <c r="AO162" s="438">
        <v>2.0299999999999998</v>
      </c>
      <c r="AP162" s="438">
        <v>2.0299999999999998</v>
      </c>
      <c r="AQ162" s="504">
        <v>2.0299999999999998</v>
      </c>
      <c r="AR162" s="504">
        <v>2.0299999999999998</v>
      </c>
      <c r="AS162" s="442">
        <v>2.0299999999999998</v>
      </c>
      <c r="AT162" s="442">
        <v>2.0299999999999998</v>
      </c>
      <c r="AU162" s="499">
        <v>1.03</v>
      </c>
      <c r="AV162" s="509" t="s">
        <v>64</v>
      </c>
      <c r="AW162" s="509" t="s">
        <v>3969</v>
      </c>
      <c r="AX162" s="439">
        <v>42</v>
      </c>
      <c r="AY162" s="213">
        <v>1.8030476190476192</v>
      </c>
      <c r="AZ162" s="441" t="s">
        <v>121</v>
      </c>
      <c r="BA162" s="441" t="s">
        <v>57</v>
      </c>
      <c r="BB162" s="441" t="s">
        <v>391</v>
      </c>
      <c r="BC162" s="440" t="s">
        <v>810</v>
      </c>
      <c r="BE162" s="441" t="s">
        <v>287</v>
      </c>
      <c r="BF162" s="513" t="s">
        <v>562</v>
      </c>
      <c r="BG162" s="514" t="s">
        <v>277</v>
      </c>
      <c r="BH162" s="514" t="s">
        <v>277</v>
      </c>
      <c r="BI162" s="514" t="s">
        <v>277</v>
      </c>
      <c r="BJ162" s="159">
        <v>0</v>
      </c>
      <c r="BK162" s="440" t="s">
        <v>277</v>
      </c>
    </row>
    <row r="163" spans="1:63" s="441" customFormat="1" ht="13.5" customHeight="1">
      <c r="A163" s="493" t="s">
        <v>114</v>
      </c>
      <c r="B163" s="493" t="s">
        <v>6375</v>
      </c>
      <c r="C163" s="438">
        <v>0</v>
      </c>
      <c r="D163" s="438">
        <v>0</v>
      </c>
      <c r="E163" s="438">
        <v>0</v>
      </c>
      <c r="F163" s="438">
        <v>0</v>
      </c>
      <c r="G163" s="438">
        <v>0</v>
      </c>
      <c r="H163" s="438">
        <v>0</v>
      </c>
      <c r="I163" s="438">
        <v>0</v>
      </c>
      <c r="J163" s="438">
        <v>0</v>
      </c>
      <c r="K163" s="438">
        <v>0</v>
      </c>
      <c r="L163" s="438">
        <v>0</v>
      </c>
      <c r="M163" s="438">
        <v>0</v>
      </c>
      <c r="N163" s="438">
        <v>0</v>
      </c>
      <c r="O163" s="438">
        <v>0</v>
      </c>
      <c r="P163" s="438">
        <v>0</v>
      </c>
      <c r="Q163" s="438">
        <v>0</v>
      </c>
      <c r="R163" s="438">
        <v>0</v>
      </c>
      <c r="S163" s="438">
        <v>0</v>
      </c>
      <c r="T163" s="438">
        <v>0</v>
      </c>
      <c r="U163" s="438">
        <v>0</v>
      </c>
      <c r="V163" s="438">
        <v>0</v>
      </c>
      <c r="W163" s="438">
        <v>0</v>
      </c>
      <c r="X163" s="438">
        <v>0</v>
      </c>
      <c r="Y163" s="438">
        <v>0</v>
      </c>
      <c r="Z163" s="438">
        <v>0</v>
      </c>
      <c r="AA163" s="438">
        <v>0</v>
      </c>
      <c r="AB163" s="438">
        <v>0</v>
      </c>
      <c r="AC163" s="438">
        <v>0</v>
      </c>
      <c r="AD163" s="438">
        <v>0</v>
      </c>
      <c r="AE163" s="438">
        <v>0</v>
      </c>
      <c r="AF163" s="438">
        <v>0</v>
      </c>
      <c r="AG163" s="438">
        <v>0</v>
      </c>
      <c r="AH163" s="438">
        <v>0</v>
      </c>
      <c r="AI163" s="438">
        <v>0</v>
      </c>
      <c r="AJ163" s="438">
        <v>0</v>
      </c>
      <c r="AK163" s="438">
        <v>0</v>
      </c>
      <c r="AL163" s="438">
        <v>0</v>
      </c>
      <c r="AM163" s="438">
        <v>0</v>
      </c>
      <c r="AN163" s="438">
        <v>0</v>
      </c>
      <c r="AO163" s="438">
        <v>0</v>
      </c>
      <c r="AP163" s="438">
        <v>0</v>
      </c>
      <c r="AQ163" s="504">
        <v>1.95</v>
      </c>
      <c r="AR163" s="504">
        <v>1.95</v>
      </c>
      <c r="AS163" s="442">
        <v>1.95</v>
      </c>
      <c r="AT163" s="442">
        <v>0</v>
      </c>
      <c r="AU163" s="499">
        <v>0</v>
      </c>
      <c r="AV163" s="509" t="s">
        <v>3968</v>
      </c>
      <c r="AW163" s="509" t="s">
        <v>3969</v>
      </c>
      <c r="AX163" s="439">
        <v>2</v>
      </c>
      <c r="AY163" s="213">
        <v>1.95</v>
      </c>
      <c r="AZ163" s="441" t="s">
        <v>125</v>
      </c>
      <c r="BA163" s="441" t="s">
        <v>41</v>
      </c>
      <c r="BB163" s="441" t="s">
        <v>391</v>
      </c>
      <c r="BC163" s="440" t="s">
        <v>810</v>
      </c>
      <c r="BE163" s="441" t="s">
        <v>287</v>
      </c>
      <c r="BF163" s="513" t="s">
        <v>6376</v>
      </c>
      <c r="BG163" s="514" t="s">
        <v>277</v>
      </c>
      <c r="BH163" s="514" t="s">
        <v>277</v>
      </c>
      <c r="BI163" s="514" t="s">
        <v>277</v>
      </c>
      <c r="BJ163" s="215">
        <v>0</v>
      </c>
      <c r="BK163" s="440" t="s">
        <v>277</v>
      </c>
    </row>
    <row r="164" spans="1:63" s="441" customFormat="1" ht="13.5" customHeight="1">
      <c r="A164" s="493" t="s">
        <v>114</v>
      </c>
      <c r="B164" s="493" t="s">
        <v>597</v>
      </c>
      <c r="C164" s="438">
        <v>0</v>
      </c>
      <c r="D164" s="438">
        <v>0</v>
      </c>
      <c r="E164" s="438">
        <v>0</v>
      </c>
      <c r="F164" s="438">
        <v>0</v>
      </c>
      <c r="G164" s="438">
        <v>0</v>
      </c>
      <c r="H164" s="438">
        <v>0</v>
      </c>
      <c r="I164" s="438">
        <v>0</v>
      </c>
      <c r="J164" s="438">
        <v>0</v>
      </c>
      <c r="K164" s="438">
        <v>0</v>
      </c>
      <c r="L164" s="438">
        <v>0</v>
      </c>
      <c r="M164" s="438">
        <v>0</v>
      </c>
      <c r="N164" s="438">
        <v>0</v>
      </c>
      <c r="O164" s="438">
        <v>0</v>
      </c>
      <c r="P164" s="438">
        <v>0</v>
      </c>
      <c r="Q164" s="438">
        <v>0</v>
      </c>
      <c r="R164" s="438">
        <v>0</v>
      </c>
      <c r="S164" s="438">
        <v>0</v>
      </c>
      <c r="T164" s="438">
        <v>0</v>
      </c>
      <c r="U164" s="438">
        <v>0</v>
      </c>
      <c r="V164" s="438">
        <v>0</v>
      </c>
      <c r="W164" s="438">
        <v>0</v>
      </c>
      <c r="X164" s="438">
        <v>0</v>
      </c>
      <c r="Y164" s="438">
        <v>0</v>
      </c>
      <c r="Z164" s="438">
        <v>0</v>
      </c>
      <c r="AA164" s="438">
        <v>0</v>
      </c>
      <c r="AB164" s="438">
        <v>0</v>
      </c>
      <c r="AC164" s="438">
        <v>0</v>
      </c>
      <c r="AD164" s="438">
        <v>0</v>
      </c>
      <c r="AE164" s="438">
        <v>0</v>
      </c>
      <c r="AF164" s="438">
        <v>0</v>
      </c>
      <c r="AG164" s="438">
        <v>0</v>
      </c>
      <c r="AH164" s="438">
        <v>0</v>
      </c>
      <c r="AI164" s="438">
        <v>0</v>
      </c>
      <c r="AJ164" s="438">
        <v>0</v>
      </c>
      <c r="AK164" s="438">
        <v>0</v>
      </c>
      <c r="AL164" s="438">
        <v>0.5</v>
      </c>
      <c r="AM164" s="438">
        <v>1.9</v>
      </c>
      <c r="AN164" s="438">
        <v>1.9</v>
      </c>
      <c r="AO164" s="438">
        <v>1.9</v>
      </c>
      <c r="AP164" s="438">
        <v>1.9</v>
      </c>
      <c r="AQ164" s="504">
        <v>1.9</v>
      </c>
      <c r="AR164" s="504">
        <v>1.9</v>
      </c>
      <c r="AS164" s="442">
        <v>2.5</v>
      </c>
      <c r="AT164" s="442">
        <v>2.5</v>
      </c>
      <c r="AU164" s="499">
        <v>0.5</v>
      </c>
      <c r="AV164" s="509" t="s">
        <v>26</v>
      </c>
      <c r="AW164" s="509" t="s">
        <v>3969</v>
      </c>
      <c r="AX164" s="439">
        <v>7</v>
      </c>
      <c r="AY164" s="213">
        <v>1.7</v>
      </c>
      <c r="AZ164" s="441" t="s">
        <v>121</v>
      </c>
      <c r="BA164" s="441" t="s">
        <v>34</v>
      </c>
      <c r="BB164" s="441" t="s">
        <v>391</v>
      </c>
      <c r="BC164" s="440" t="s">
        <v>810</v>
      </c>
      <c r="BE164" s="441" t="s">
        <v>287</v>
      </c>
      <c r="BF164" s="513" t="s">
        <v>7050</v>
      </c>
      <c r="BG164" s="514" t="s">
        <v>7051</v>
      </c>
      <c r="BH164" s="514" t="s">
        <v>277</v>
      </c>
      <c r="BI164" s="514" t="s">
        <v>277</v>
      </c>
      <c r="BJ164" s="159"/>
      <c r="BK164" s="440" t="s">
        <v>277</v>
      </c>
    </row>
    <row r="165" spans="1:63" s="441" customFormat="1" ht="13.5" customHeight="1">
      <c r="A165" s="493" t="s">
        <v>114</v>
      </c>
      <c r="B165" s="493" t="s">
        <v>578</v>
      </c>
      <c r="C165" s="438">
        <v>0</v>
      </c>
      <c r="D165" s="438">
        <v>0</v>
      </c>
      <c r="E165" s="438">
        <v>0</v>
      </c>
      <c r="F165" s="438">
        <v>0</v>
      </c>
      <c r="G165" s="438">
        <v>0</v>
      </c>
      <c r="H165" s="438">
        <v>0</v>
      </c>
      <c r="I165" s="438">
        <v>0</v>
      </c>
      <c r="J165" s="438">
        <v>0</v>
      </c>
      <c r="K165" s="438">
        <v>0</v>
      </c>
      <c r="L165" s="438">
        <v>0</v>
      </c>
      <c r="M165" s="438">
        <v>0</v>
      </c>
      <c r="N165" s="438">
        <v>0</v>
      </c>
      <c r="O165" s="438">
        <v>0</v>
      </c>
      <c r="P165" s="438">
        <v>0</v>
      </c>
      <c r="Q165" s="438">
        <v>0</v>
      </c>
      <c r="R165" s="438">
        <v>0</v>
      </c>
      <c r="S165" s="438">
        <v>0</v>
      </c>
      <c r="T165" s="438">
        <v>0</v>
      </c>
      <c r="U165" s="438">
        <v>0</v>
      </c>
      <c r="V165" s="438">
        <v>0</v>
      </c>
      <c r="W165" s="438">
        <v>0</v>
      </c>
      <c r="X165" s="438">
        <v>0</v>
      </c>
      <c r="Y165" s="438">
        <v>0</v>
      </c>
      <c r="Z165" s="438">
        <v>0</v>
      </c>
      <c r="AA165" s="438">
        <v>0</v>
      </c>
      <c r="AB165" s="438">
        <v>0</v>
      </c>
      <c r="AC165" s="438">
        <v>0</v>
      </c>
      <c r="AD165" s="438">
        <v>0</v>
      </c>
      <c r="AE165" s="438">
        <v>0</v>
      </c>
      <c r="AF165" s="438">
        <v>0</v>
      </c>
      <c r="AG165" s="438">
        <v>0</v>
      </c>
      <c r="AH165" s="438">
        <v>0</v>
      </c>
      <c r="AI165" s="438">
        <v>0</v>
      </c>
      <c r="AJ165" s="438">
        <v>0</v>
      </c>
      <c r="AK165" s="438">
        <v>0</v>
      </c>
      <c r="AL165" s="438">
        <v>0</v>
      </c>
      <c r="AM165" s="438">
        <v>0.45</v>
      </c>
      <c r="AN165" s="438">
        <v>0</v>
      </c>
      <c r="AO165" s="438">
        <v>4.0369999999999999</v>
      </c>
      <c r="AP165" s="438">
        <v>8.202</v>
      </c>
      <c r="AQ165" s="504">
        <v>2.278</v>
      </c>
      <c r="AR165" s="504">
        <v>0.84899999999999998</v>
      </c>
      <c r="AS165" s="442">
        <v>0.193</v>
      </c>
      <c r="AT165" s="442">
        <v>0.193</v>
      </c>
      <c r="AU165" s="499">
        <v>0</v>
      </c>
      <c r="AV165" s="509" t="s">
        <v>27</v>
      </c>
      <c r="AW165" s="509" t="s">
        <v>3969</v>
      </c>
      <c r="AX165" s="439">
        <v>6</v>
      </c>
      <c r="AY165" s="213">
        <v>2.6360000000000001</v>
      </c>
      <c r="AZ165" s="441" t="s">
        <v>126</v>
      </c>
      <c r="BA165" s="441" t="s">
        <v>34</v>
      </c>
      <c r="BB165" s="441" t="s">
        <v>391</v>
      </c>
      <c r="BC165" s="440" t="s">
        <v>810</v>
      </c>
      <c r="BE165" s="441" t="s">
        <v>287</v>
      </c>
      <c r="BF165" s="513" t="s">
        <v>6359</v>
      </c>
      <c r="BG165" s="514" t="s">
        <v>277</v>
      </c>
      <c r="BH165" s="514" t="s">
        <v>277</v>
      </c>
      <c r="BI165" s="514" t="s">
        <v>277</v>
      </c>
      <c r="BJ165" s="159">
        <v>0.6</v>
      </c>
      <c r="BK165" s="440" t="s">
        <v>277</v>
      </c>
    </row>
    <row r="166" spans="1:63" s="441" customFormat="1" ht="13.5" customHeight="1">
      <c r="A166" s="493" t="s">
        <v>114</v>
      </c>
      <c r="B166" s="493" t="s">
        <v>606</v>
      </c>
      <c r="C166" s="438">
        <v>0</v>
      </c>
      <c r="D166" s="438">
        <v>0</v>
      </c>
      <c r="E166" s="438">
        <v>0</v>
      </c>
      <c r="F166" s="438">
        <v>0</v>
      </c>
      <c r="G166" s="438">
        <v>0</v>
      </c>
      <c r="H166" s="438">
        <v>0</v>
      </c>
      <c r="I166" s="438">
        <v>0</v>
      </c>
      <c r="J166" s="438">
        <v>0</v>
      </c>
      <c r="K166" s="438">
        <v>0</v>
      </c>
      <c r="L166" s="438">
        <v>0</v>
      </c>
      <c r="M166" s="438">
        <v>0</v>
      </c>
      <c r="N166" s="438">
        <v>0</v>
      </c>
      <c r="O166" s="438">
        <v>0</v>
      </c>
      <c r="P166" s="438">
        <v>0</v>
      </c>
      <c r="Q166" s="438">
        <v>0</v>
      </c>
      <c r="R166" s="438">
        <v>0</v>
      </c>
      <c r="S166" s="438">
        <v>0</v>
      </c>
      <c r="T166" s="438">
        <v>0</v>
      </c>
      <c r="U166" s="438">
        <v>0</v>
      </c>
      <c r="V166" s="438">
        <v>0</v>
      </c>
      <c r="W166" s="438">
        <v>0</v>
      </c>
      <c r="X166" s="438">
        <v>0</v>
      </c>
      <c r="Y166" s="438">
        <v>0</v>
      </c>
      <c r="Z166" s="438">
        <v>0</v>
      </c>
      <c r="AA166" s="438">
        <v>0</v>
      </c>
      <c r="AB166" s="438">
        <v>0</v>
      </c>
      <c r="AC166" s="438">
        <v>0</v>
      </c>
      <c r="AD166" s="438">
        <v>0</v>
      </c>
      <c r="AE166" s="438">
        <v>0</v>
      </c>
      <c r="AF166" s="438">
        <v>0</v>
      </c>
      <c r="AG166" s="438">
        <v>0</v>
      </c>
      <c r="AH166" s="438">
        <v>0</v>
      </c>
      <c r="AI166" s="438">
        <v>0</v>
      </c>
      <c r="AJ166" s="438">
        <v>0</v>
      </c>
      <c r="AK166" s="438">
        <v>0.16800000000000001</v>
      </c>
      <c r="AL166" s="438">
        <v>0</v>
      </c>
      <c r="AM166" s="438">
        <v>0</v>
      </c>
      <c r="AN166" s="438">
        <v>0.58699999999999997</v>
      </c>
      <c r="AO166" s="438">
        <v>0.371</v>
      </c>
      <c r="AP166" s="438">
        <v>0</v>
      </c>
      <c r="AQ166" s="504">
        <v>0.32100000000000001</v>
      </c>
      <c r="AR166" s="504">
        <v>0.16700000000000001</v>
      </c>
      <c r="AS166" s="442">
        <v>0</v>
      </c>
      <c r="AT166" s="442">
        <v>0</v>
      </c>
      <c r="AU166" s="499">
        <v>0</v>
      </c>
      <c r="AV166" s="509" t="s">
        <v>25</v>
      </c>
      <c r="AW166" s="509" t="s">
        <v>3969</v>
      </c>
      <c r="AX166" s="439">
        <v>8</v>
      </c>
      <c r="AY166" s="213">
        <v>0.20174999999999998</v>
      </c>
      <c r="AZ166" s="441" t="s">
        <v>125</v>
      </c>
      <c r="BA166" s="441" t="s">
        <v>34</v>
      </c>
      <c r="BB166" s="441" t="s">
        <v>292</v>
      </c>
      <c r="BC166" s="440" t="s">
        <v>7176</v>
      </c>
      <c r="BE166" s="441" t="s">
        <v>287</v>
      </c>
      <c r="BF166" s="513" t="s">
        <v>4016</v>
      </c>
      <c r="BG166" s="514" t="s">
        <v>277</v>
      </c>
      <c r="BH166" s="514" t="s">
        <v>277</v>
      </c>
      <c r="BI166" s="514" t="s">
        <v>277</v>
      </c>
      <c r="BJ166" s="159">
        <v>0</v>
      </c>
      <c r="BK166" s="440" t="s">
        <v>277</v>
      </c>
    </row>
    <row r="167" spans="1:63" s="441" customFormat="1" ht="13.5" customHeight="1">
      <c r="A167" s="493" t="s">
        <v>114</v>
      </c>
      <c r="B167" s="493" t="s">
        <v>561</v>
      </c>
      <c r="C167" s="438">
        <v>0</v>
      </c>
      <c r="D167" s="438">
        <v>0</v>
      </c>
      <c r="E167" s="438">
        <v>0</v>
      </c>
      <c r="F167" s="438">
        <v>0</v>
      </c>
      <c r="G167" s="438">
        <v>0</v>
      </c>
      <c r="H167" s="438">
        <v>0</v>
      </c>
      <c r="I167" s="438">
        <v>0</v>
      </c>
      <c r="J167" s="438">
        <v>0</v>
      </c>
      <c r="K167" s="438">
        <v>0</v>
      </c>
      <c r="L167" s="438">
        <v>0</v>
      </c>
      <c r="M167" s="438">
        <v>0</v>
      </c>
      <c r="N167" s="438">
        <v>0</v>
      </c>
      <c r="O167" s="438">
        <v>0</v>
      </c>
      <c r="P167" s="438">
        <v>0</v>
      </c>
      <c r="Q167" s="438">
        <v>0</v>
      </c>
      <c r="R167" s="438">
        <v>0</v>
      </c>
      <c r="S167" s="438">
        <v>0</v>
      </c>
      <c r="T167" s="438">
        <v>0</v>
      </c>
      <c r="U167" s="438">
        <v>0</v>
      </c>
      <c r="V167" s="438">
        <v>0</v>
      </c>
      <c r="W167" s="438">
        <v>0</v>
      </c>
      <c r="X167" s="438">
        <v>0</v>
      </c>
      <c r="Y167" s="438">
        <v>0</v>
      </c>
      <c r="Z167" s="438">
        <v>0</v>
      </c>
      <c r="AA167" s="438">
        <v>0</v>
      </c>
      <c r="AB167" s="438">
        <v>0</v>
      </c>
      <c r="AC167" s="438">
        <v>0</v>
      </c>
      <c r="AD167" s="438">
        <v>0</v>
      </c>
      <c r="AE167" s="438">
        <v>0</v>
      </c>
      <c r="AF167" s="438">
        <v>0</v>
      </c>
      <c r="AG167" s="438">
        <v>0</v>
      </c>
      <c r="AH167" s="438">
        <v>0</v>
      </c>
      <c r="AI167" s="438">
        <v>0.85</v>
      </c>
      <c r="AJ167" s="438">
        <v>1.7</v>
      </c>
      <c r="AK167" s="438">
        <v>0</v>
      </c>
      <c r="AL167" s="438">
        <v>0</v>
      </c>
      <c r="AM167" s="438">
        <v>0.747</v>
      </c>
      <c r="AN167" s="438">
        <v>0.82799999999999996</v>
      </c>
      <c r="AO167" s="438">
        <v>0.79700000000000004</v>
      </c>
      <c r="AP167" s="438">
        <v>0.15</v>
      </c>
      <c r="AQ167" s="504">
        <v>0</v>
      </c>
      <c r="AR167" s="504">
        <v>0.15</v>
      </c>
      <c r="AS167" s="442">
        <v>0.29199999999999998</v>
      </c>
      <c r="AT167" s="442">
        <v>0.29299999999999998</v>
      </c>
      <c r="AU167" s="499">
        <v>0</v>
      </c>
      <c r="AV167" s="509" t="s">
        <v>23</v>
      </c>
      <c r="AW167" s="509" t="s">
        <v>3969</v>
      </c>
      <c r="AX167" s="439">
        <v>10</v>
      </c>
      <c r="AY167" s="213">
        <v>0.5222</v>
      </c>
      <c r="AZ167" s="441" t="s">
        <v>121</v>
      </c>
      <c r="BA167" s="441" t="s">
        <v>57</v>
      </c>
      <c r="BB167" s="441" t="s">
        <v>391</v>
      </c>
      <c r="BC167" s="440" t="s">
        <v>810</v>
      </c>
      <c r="BE167" s="441" t="s">
        <v>280</v>
      </c>
      <c r="BF167" s="513" t="s">
        <v>560</v>
      </c>
      <c r="BG167" s="514" t="s">
        <v>559</v>
      </c>
      <c r="BH167" s="514" t="s">
        <v>277</v>
      </c>
      <c r="BI167" s="514" t="s">
        <v>277</v>
      </c>
      <c r="BJ167" s="159">
        <v>2.2040000000000002</v>
      </c>
      <c r="BK167" s="440" t="s">
        <v>277</v>
      </c>
    </row>
    <row r="168" spans="1:63" s="441" customFormat="1" ht="13.5" customHeight="1">
      <c r="A168" s="493" t="s">
        <v>114</v>
      </c>
      <c r="B168" s="493" t="s">
        <v>574</v>
      </c>
      <c r="C168" s="438">
        <v>0</v>
      </c>
      <c r="D168" s="438">
        <v>0</v>
      </c>
      <c r="E168" s="438">
        <v>0</v>
      </c>
      <c r="F168" s="438">
        <v>0</v>
      </c>
      <c r="G168" s="438">
        <v>0</v>
      </c>
      <c r="H168" s="438">
        <v>0</v>
      </c>
      <c r="I168" s="438">
        <v>0</v>
      </c>
      <c r="J168" s="438">
        <v>0</v>
      </c>
      <c r="K168" s="438">
        <v>0</v>
      </c>
      <c r="L168" s="438">
        <v>0</v>
      </c>
      <c r="M168" s="438">
        <v>0</v>
      </c>
      <c r="N168" s="438">
        <v>0</v>
      </c>
      <c r="O168" s="438">
        <v>0</v>
      </c>
      <c r="P168" s="438">
        <v>0</v>
      </c>
      <c r="Q168" s="438">
        <v>0</v>
      </c>
      <c r="R168" s="438">
        <v>0</v>
      </c>
      <c r="S168" s="438">
        <v>0</v>
      </c>
      <c r="T168" s="438">
        <v>0</v>
      </c>
      <c r="U168" s="438">
        <v>0</v>
      </c>
      <c r="V168" s="438">
        <v>0</v>
      </c>
      <c r="W168" s="438">
        <v>0</v>
      </c>
      <c r="X168" s="438">
        <v>0</v>
      </c>
      <c r="Y168" s="438">
        <v>0</v>
      </c>
      <c r="Z168" s="438">
        <v>0</v>
      </c>
      <c r="AA168" s="438">
        <v>0</v>
      </c>
      <c r="AB168" s="438">
        <v>0</v>
      </c>
      <c r="AC168" s="438">
        <v>0</v>
      </c>
      <c r="AD168" s="438">
        <v>0.2</v>
      </c>
      <c r="AE168" s="438">
        <v>0.8</v>
      </c>
      <c r="AF168" s="438">
        <v>2.5179999999999998</v>
      </c>
      <c r="AG168" s="438">
        <v>8.6609999999999996</v>
      </c>
      <c r="AH168" s="438">
        <v>0</v>
      </c>
      <c r="AI168" s="438">
        <v>0</v>
      </c>
      <c r="AJ168" s="438">
        <v>0</v>
      </c>
      <c r="AK168" s="438">
        <v>0</v>
      </c>
      <c r="AL168" s="438">
        <v>0</v>
      </c>
      <c r="AM168" s="438">
        <v>0</v>
      </c>
      <c r="AN168" s="438">
        <v>0</v>
      </c>
      <c r="AO168" s="438">
        <v>0</v>
      </c>
      <c r="AP168" s="438">
        <v>0</v>
      </c>
      <c r="AQ168" s="504">
        <v>0</v>
      </c>
      <c r="AR168" s="504">
        <v>0</v>
      </c>
      <c r="AS168" s="442">
        <v>0</v>
      </c>
      <c r="AT168" s="442">
        <v>0</v>
      </c>
      <c r="AU168" s="499">
        <v>0</v>
      </c>
      <c r="AV168" s="509" t="s">
        <v>18</v>
      </c>
      <c r="AW168" s="509" t="s">
        <v>21</v>
      </c>
      <c r="AX168" s="439">
        <v>4</v>
      </c>
      <c r="AY168" s="418">
        <v>3.0447499999999996</v>
      </c>
      <c r="AZ168" s="441" t="s">
        <v>126</v>
      </c>
      <c r="BA168" s="441" t="s">
        <v>41</v>
      </c>
      <c r="BB168" s="441" t="s">
        <v>391</v>
      </c>
      <c r="BC168" s="440" t="s">
        <v>810</v>
      </c>
      <c r="BE168" s="441" t="s">
        <v>287</v>
      </c>
      <c r="BF168" s="513" t="s">
        <v>277</v>
      </c>
      <c r="BG168" s="514" t="s">
        <v>277</v>
      </c>
      <c r="BH168" s="514" t="s">
        <v>277</v>
      </c>
      <c r="BI168" s="514" t="s">
        <v>277</v>
      </c>
      <c r="BJ168" s="159">
        <v>0</v>
      </c>
      <c r="BK168" s="440" t="s">
        <v>277</v>
      </c>
    </row>
    <row r="169" spans="1:63" s="441" customFormat="1" ht="13.5" customHeight="1">
      <c r="A169" s="493" t="s">
        <v>114</v>
      </c>
      <c r="B169" s="493" t="s">
        <v>596</v>
      </c>
      <c r="C169" s="438">
        <v>0</v>
      </c>
      <c r="D169" s="438">
        <v>0</v>
      </c>
      <c r="E169" s="438">
        <v>0</v>
      </c>
      <c r="F169" s="438">
        <v>0</v>
      </c>
      <c r="G169" s="438">
        <v>0</v>
      </c>
      <c r="H169" s="438">
        <v>0</v>
      </c>
      <c r="I169" s="438">
        <v>0</v>
      </c>
      <c r="J169" s="438">
        <v>0</v>
      </c>
      <c r="K169" s="438">
        <v>0</v>
      </c>
      <c r="L169" s="438">
        <v>0</v>
      </c>
      <c r="M169" s="438">
        <v>0</v>
      </c>
      <c r="N169" s="438">
        <v>0</v>
      </c>
      <c r="O169" s="438">
        <v>0</v>
      </c>
      <c r="P169" s="438">
        <v>0</v>
      </c>
      <c r="Q169" s="438">
        <v>0</v>
      </c>
      <c r="R169" s="438">
        <v>0</v>
      </c>
      <c r="S169" s="438">
        <v>0</v>
      </c>
      <c r="T169" s="438">
        <v>0</v>
      </c>
      <c r="U169" s="438">
        <v>0</v>
      </c>
      <c r="V169" s="438">
        <v>0</v>
      </c>
      <c r="W169" s="438">
        <v>0</v>
      </c>
      <c r="X169" s="438">
        <v>0</v>
      </c>
      <c r="Y169" s="438">
        <v>0</v>
      </c>
      <c r="Z169" s="438">
        <v>0</v>
      </c>
      <c r="AA169" s="438">
        <v>0</v>
      </c>
      <c r="AB169" s="438">
        <v>0</v>
      </c>
      <c r="AC169" s="438">
        <v>7.8</v>
      </c>
      <c r="AD169" s="438">
        <v>7.8</v>
      </c>
      <c r="AE169" s="438">
        <v>7.8</v>
      </c>
      <c r="AF169" s="438">
        <v>7.8</v>
      </c>
      <c r="AG169" s="438">
        <v>7.8</v>
      </c>
      <c r="AH169" s="438">
        <v>7.8</v>
      </c>
      <c r="AI169" s="438">
        <v>7.8</v>
      </c>
      <c r="AJ169" s="438">
        <v>7.8</v>
      </c>
      <c r="AK169" s="438">
        <v>7.45</v>
      </c>
      <c r="AL169" s="438">
        <v>6.1159999999999997</v>
      </c>
      <c r="AM169" s="438">
        <v>5.734</v>
      </c>
      <c r="AN169" s="438">
        <v>5.734</v>
      </c>
      <c r="AO169" s="438">
        <v>0</v>
      </c>
      <c r="AP169" s="438">
        <v>0</v>
      </c>
      <c r="AQ169" s="504">
        <v>0</v>
      </c>
      <c r="AR169" s="504">
        <v>0</v>
      </c>
      <c r="AS169" s="442">
        <v>0</v>
      </c>
      <c r="AT169" s="442">
        <v>0</v>
      </c>
      <c r="AU169" s="499">
        <v>0</v>
      </c>
      <c r="AV169" s="509" t="s">
        <v>17</v>
      </c>
      <c r="AW169" s="509" t="s">
        <v>62</v>
      </c>
      <c r="AX169" s="439">
        <v>12</v>
      </c>
      <c r="AY169" s="213">
        <v>7.2861666666666656</v>
      </c>
      <c r="AZ169" s="441" t="s">
        <v>126</v>
      </c>
      <c r="BA169" s="441" t="s">
        <v>31</v>
      </c>
      <c r="BB169" s="441" t="s">
        <v>391</v>
      </c>
      <c r="BC169" s="440" t="s">
        <v>810</v>
      </c>
      <c r="BE169" s="441" t="s">
        <v>287</v>
      </c>
      <c r="BF169" s="513" t="s">
        <v>595</v>
      </c>
      <c r="BG169" s="514" t="s">
        <v>594</v>
      </c>
      <c r="BH169" s="514" t="s">
        <v>277</v>
      </c>
      <c r="BI169" s="514" t="s">
        <v>277</v>
      </c>
      <c r="BJ169" s="159">
        <v>0</v>
      </c>
      <c r="BK169" s="440" t="s">
        <v>277</v>
      </c>
    </row>
    <row r="170" spans="1:63" s="441" customFormat="1" ht="13.5" customHeight="1">
      <c r="A170" s="493" t="s">
        <v>114</v>
      </c>
      <c r="B170" s="493" t="s">
        <v>604</v>
      </c>
      <c r="C170" s="438">
        <v>0</v>
      </c>
      <c r="D170" s="438">
        <v>0</v>
      </c>
      <c r="E170" s="438">
        <v>0</v>
      </c>
      <c r="F170" s="438">
        <v>0</v>
      </c>
      <c r="G170" s="438">
        <v>0</v>
      </c>
      <c r="H170" s="438">
        <v>0</v>
      </c>
      <c r="I170" s="438">
        <v>0</v>
      </c>
      <c r="J170" s="438">
        <v>0</v>
      </c>
      <c r="K170" s="438">
        <v>0</v>
      </c>
      <c r="L170" s="438">
        <v>0</v>
      </c>
      <c r="M170" s="438">
        <v>0</v>
      </c>
      <c r="N170" s="438">
        <v>0</v>
      </c>
      <c r="O170" s="438">
        <v>0</v>
      </c>
      <c r="P170" s="438">
        <v>0</v>
      </c>
      <c r="Q170" s="438">
        <v>0</v>
      </c>
      <c r="R170" s="438">
        <v>0</v>
      </c>
      <c r="S170" s="438">
        <v>0</v>
      </c>
      <c r="T170" s="438">
        <v>0</v>
      </c>
      <c r="U170" s="438">
        <v>0</v>
      </c>
      <c r="V170" s="438">
        <v>0</v>
      </c>
      <c r="W170" s="438">
        <v>0</v>
      </c>
      <c r="X170" s="438">
        <v>0</v>
      </c>
      <c r="Y170" s="438">
        <v>0</v>
      </c>
      <c r="Z170" s="438">
        <v>0</v>
      </c>
      <c r="AA170" s="438">
        <v>0</v>
      </c>
      <c r="AB170" s="438">
        <v>0</v>
      </c>
      <c r="AC170" s="438">
        <v>0.22</v>
      </c>
      <c r="AD170" s="438">
        <v>0.1</v>
      </c>
      <c r="AE170" s="438">
        <v>1.1000000000000001</v>
      </c>
      <c r="AF170" s="438">
        <v>1.2</v>
      </c>
      <c r="AG170" s="438">
        <v>6.5</v>
      </c>
      <c r="AH170" s="438">
        <v>0</v>
      </c>
      <c r="AI170" s="438">
        <v>0</v>
      </c>
      <c r="AJ170" s="438">
        <v>0</v>
      </c>
      <c r="AK170" s="438">
        <v>0</v>
      </c>
      <c r="AL170" s="438">
        <v>0</v>
      </c>
      <c r="AM170" s="438">
        <v>0</v>
      </c>
      <c r="AN170" s="438">
        <v>0</v>
      </c>
      <c r="AO170" s="438">
        <v>0</v>
      </c>
      <c r="AP170" s="438">
        <v>0</v>
      </c>
      <c r="AQ170" s="504">
        <v>0</v>
      </c>
      <c r="AR170" s="504">
        <v>0</v>
      </c>
      <c r="AS170" s="442">
        <v>0</v>
      </c>
      <c r="AT170" s="442">
        <v>0</v>
      </c>
      <c r="AU170" s="499">
        <v>0</v>
      </c>
      <c r="AV170" s="509" t="s">
        <v>17</v>
      </c>
      <c r="AW170" s="509" t="s">
        <v>21</v>
      </c>
      <c r="AX170" s="439">
        <v>5</v>
      </c>
      <c r="AY170" s="213">
        <v>1.8240000000000003</v>
      </c>
      <c r="AZ170" s="441" t="s">
        <v>126</v>
      </c>
      <c r="BA170" s="441" t="s">
        <v>31</v>
      </c>
      <c r="BB170" s="441" t="s">
        <v>4191</v>
      </c>
      <c r="BC170" s="440" t="s">
        <v>812</v>
      </c>
      <c r="BE170" s="441" t="s">
        <v>287</v>
      </c>
      <c r="BF170" s="513" t="s">
        <v>277</v>
      </c>
      <c r="BG170" s="514" t="s">
        <v>277</v>
      </c>
      <c r="BH170" s="514" t="s">
        <v>277</v>
      </c>
      <c r="BI170" s="514" t="s">
        <v>277</v>
      </c>
      <c r="BJ170" s="159">
        <v>0</v>
      </c>
      <c r="BK170" s="440" t="s">
        <v>277</v>
      </c>
    </row>
    <row r="171" spans="1:63" s="441" customFormat="1" ht="13.5" customHeight="1">
      <c r="A171" s="493" t="s">
        <v>114</v>
      </c>
      <c r="B171" s="493" t="s">
        <v>603</v>
      </c>
      <c r="C171" s="438">
        <v>0</v>
      </c>
      <c r="D171" s="438">
        <v>0</v>
      </c>
      <c r="E171" s="438">
        <v>0</v>
      </c>
      <c r="F171" s="438">
        <v>0</v>
      </c>
      <c r="G171" s="438">
        <v>0</v>
      </c>
      <c r="H171" s="438">
        <v>0</v>
      </c>
      <c r="I171" s="438">
        <v>0</v>
      </c>
      <c r="J171" s="438">
        <v>0</v>
      </c>
      <c r="K171" s="438">
        <v>0</v>
      </c>
      <c r="L171" s="438">
        <v>0</v>
      </c>
      <c r="M171" s="438">
        <v>0</v>
      </c>
      <c r="N171" s="438">
        <v>0</v>
      </c>
      <c r="O171" s="438">
        <v>0</v>
      </c>
      <c r="P171" s="438">
        <v>0</v>
      </c>
      <c r="Q171" s="438">
        <v>0</v>
      </c>
      <c r="R171" s="438">
        <v>0</v>
      </c>
      <c r="S171" s="438">
        <v>0</v>
      </c>
      <c r="T171" s="438">
        <v>0</v>
      </c>
      <c r="U171" s="438">
        <v>0</v>
      </c>
      <c r="V171" s="438">
        <v>0</v>
      </c>
      <c r="W171" s="438">
        <v>0</v>
      </c>
      <c r="X171" s="438">
        <v>0</v>
      </c>
      <c r="Y171" s="438">
        <v>0</v>
      </c>
      <c r="Z171" s="438">
        <v>0</v>
      </c>
      <c r="AA171" s="438">
        <v>0</v>
      </c>
      <c r="AB171" s="438">
        <v>0</v>
      </c>
      <c r="AC171" s="438">
        <v>0</v>
      </c>
      <c r="AD171" s="438">
        <v>0</v>
      </c>
      <c r="AE171" s="438">
        <v>0</v>
      </c>
      <c r="AF171" s="438">
        <v>0</v>
      </c>
      <c r="AG171" s="438">
        <v>0</v>
      </c>
      <c r="AH171" s="438">
        <v>0</v>
      </c>
      <c r="AI171" s="438">
        <v>0</v>
      </c>
      <c r="AJ171" s="438">
        <v>0.123</v>
      </c>
      <c r="AK171" s="438">
        <v>0.42699999999999999</v>
      </c>
      <c r="AL171" s="438">
        <v>2.3610000000000002</v>
      </c>
      <c r="AM171" s="438">
        <v>0.47799999999999998</v>
      </c>
      <c r="AN171" s="438">
        <v>6.4000000000000001E-2</v>
      </c>
      <c r="AO171" s="438">
        <v>0</v>
      </c>
      <c r="AP171" s="438">
        <v>0</v>
      </c>
      <c r="AQ171" s="504">
        <v>0</v>
      </c>
      <c r="AR171" s="504">
        <v>0</v>
      </c>
      <c r="AS171" s="442">
        <v>0</v>
      </c>
      <c r="AT171" s="442">
        <v>0</v>
      </c>
      <c r="AU171" s="499">
        <v>0</v>
      </c>
      <c r="AV171" s="509" t="s">
        <v>24</v>
      </c>
      <c r="AW171" s="509" t="s">
        <v>62</v>
      </c>
      <c r="AX171" s="439">
        <v>5</v>
      </c>
      <c r="AY171" s="213">
        <v>0.6906000000000001</v>
      </c>
      <c r="AZ171" s="441" t="s">
        <v>121</v>
      </c>
      <c r="BA171" s="441" t="s">
        <v>34</v>
      </c>
      <c r="BB171" s="441" t="s">
        <v>4191</v>
      </c>
      <c r="BC171" s="440" t="s">
        <v>812</v>
      </c>
      <c r="BE171" s="441" t="s">
        <v>287</v>
      </c>
      <c r="BF171" s="513" t="s">
        <v>601</v>
      </c>
      <c r="BG171" s="514" t="s">
        <v>600</v>
      </c>
      <c r="BH171" s="514" t="s">
        <v>277</v>
      </c>
      <c r="BI171" s="514" t="s">
        <v>277</v>
      </c>
      <c r="BJ171" s="159">
        <v>0</v>
      </c>
      <c r="BK171" s="440" t="s">
        <v>277</v>
      </c>
    </row>
    <row r="172" spans="1:63" s="441" customFormat="1" ht="13.5" customHeight="1">
      <c r="A172" s="493" t="s">
        <v>114</v>
      </c>
      <c r="B172" s="493" t="s">
        <v>590</v>
      </c>
      <c r="C172" s="438">
        <v>0</v>
      </c>
      <c r="D172" s="438">
        <v>0</v>
      </c>
      <c r="E172" s="438">
        <v>0</v>
      </c>
      <c r="F172" s="438">
        <v>0</v>
      </c>
      <c r="G172" s="438">
        <v>0</v>
      </c>
      <c r="H172" s="438">
        <v>0</v>
      </c>
      <c r="I172" s="438">
        <v>0</v>
      </c>
      <c r="J172" s="438">
        <v>0</v>
      </c>
      <c r="K172" s="438">
        <v>0</v>
      </c>
      <c r="L172" s="438">
        <v>0</v>
      </c>
      <c r="M172" s="438">
        <v>0</v>
      </c>
      <c r="N172" s="438">
        <v>0</v>
      </c>
      <c r="O172" s="438">
        <v>0</v>
      </c>
      <c r="P172" s="438">
        <v>0</v>
      </c>
      <c r="Q172" s="438">
        <v>0</v>
      </c>
      <c r="R172" s="438">
        <v>0</v>
      </c>
      <c r="S172" s="438">
        <v>0</v>
      </c>
      <c r="T172" s="438">
        <v>0</v>
      </c>
      <c r="U172" s="438">
        <v>0</v>
      </c>
      <c r="V172" s="438">
        <v>0</v>
      </c>
      <c r="W172" s="438">
        <v>0</v>
      </c>
      <c r="X172" s="438">
        <v>0</v>
      </c>
      <c r="Y172" s="438">
        <v>0</v>
      </c>
      <c r="Z172" s="438">
        <v>0</v>
      </c>
      <c r="AA172" s="438">
        <v>0</v>
      </c>
      <c r="AB172" s="438">
        <v>0</v>
      </c>
      <c r="AC172" s="438">
        <v>0</v>
      </c>
      <c r="AD172" s="438">
        <v>0</v>
      </c>
      <c r="AE172" s="438">
        <v>0</v>
      </c>
      <c r="AF172" s="438">
        <v>0</v>
      </c>
      <c r="AG172" s="438">
        <v>1.0209999999999999</v>
      </c>
      <c r="AH172" s="438">
        <v>0.12</v>
      </c>
      <c r="AI172" s="438">
        <v>3.278</v>
      </c>
      <c r="AJ172" s="438">
        <v>3.1</v>
      </c>
      <c r="AK172" s="438">
        <v>2.4329999999999998</v>
      </c>
      <c r="AL172" s="438">
        <v>2.1100000000000003</v>
      </c>
      <c r="AM172" s="438">
        <v>0</v>
      </c>
      <c r="AN172" s="438">
        <v>0</v>
      </c>
      <c r="AO172" s="438">
        <v>0</v>
      </c>
      <c r="AP172" s="438">
        <v>0</v>
      </c>
      <c r="AQ172" s="504">
        <v>0</v>
      </c>
      <c r="AR172" s="504">
        <v>0</v>
      </c>
      <c r="AS172" s="442">
        <v>0</v>
      </c>
      <c r="AT172" s="442">
        <v>0</v>
      </c>
      <c r="AU172" s="499">
        <v>0</v>
      </c>
      <c r="AV172" s="509" t="s">
        <v>21</v>
      </c>
      <c r="AW172" s="509" t="s">
        <v>26</v>
      </c>
      <c r="AX172" s="439">
        <v>6</v>
      </c>
      <c r="AY172" s="213">
        <v>2.0103333333333335</v>
      </c>
      <c r="AZ172" s="441" t="s">
        <v>126</v>
      </c>
      <c r="BA172" s="441" t="s">
        <v>34</v>
      </c>
      <c r="BB172" s="441" t="s">
        <v>391</v>
      </c>
      <c r="BC172" s="440" t="s">
        <v>810</v>
      </c>
      <c r="BE172" s="441" t="s">
        <v>287</v>
      </c>
      <c r="BF172" s="513" t="s">
        <v>277</v>
      </c>
      <c r="BG172" s="514" t="s">
        <v>589</v>
      </c>
      <c r="BH172" s="514" t="s">
        <v>277</v>
      </c>
      <c r="BI172" s="514" t="s">
        <v>277</v>
      </c>
      <c r="BJ172" s="159">
        <v>0</v>
      </c>
      <c r="BK172" s="440" t="s">
        <v>277</v>
      </c>
    </row>
    <row r="173" spans="1:63" s="441" customFormat="1" ht="13.5" customHeight="1">
      <c r="A173" s="493" t="s">
        <v>114</v>
      </c>
      <c r="B173" s="493" t="s">
        <v>558</v>
      </c>
      <c r="C173" s="438">
        <v>0</v>
      </c>
      <c r="D173" s="438">
        <v>0</v>
      </c>
      <c r="E173" s="438">
        <v>0</v>
      </c>
      <c r="F173" s="438">
        <v>0</v>
      </c>
      <c r="G173" s="438">
        <v>0</v>
      </c>
      <c r="H173" s="438">
        <v>0</v>
      </c>
      <c r="I173" s="438">
        <v>0</v>
      </c>
      <c r="J173" s="438">
        <v>0</v>
      </c>
      <c r="K173" s="438">
        <v>0</v>
      </c>
      <c r="L173" s="438">
        <v>0</v>
      </c>
      <c r="M173" s="438">
        <v>0</v>
      </c>
      <c r="N173" s="438">
        <v>0</v>
      </c>
      <c r="O173" s="438">
        <v>0</v>
      </c>
      <c r="P173" s="438">
        <v>0</v>
      </c>
      <c r="Q173" s="438">
        <v>0</v>
      </c>
      <c r="R173" s="438">
        <v>0</v>
      </c>
      <c r="S173" s="438">
        <v>0</v>
      </c>
      <c r="T173" s="438">
        <v>0</v>
      </c>
      <c r="U173" s="438">
        <v>0</v>
      </c>
      <c r="V173" s="438">
        <v>0</v>
      </c>
      <c r="W173" s="438">
        <v>0</v>
      </c>
      <c r="X173" s="438">
        <v>0</v>
      </c>
      <c r="Y173" s="438">
        <v>0</v>
      </c>
      <c r="Z173" s="438">
        <v>0</v>
      </c>
      <c r="AA173" s="438">
        <v>0</v>
      </c>
      <c r="AB173" s="438">
        <v>0</v>
      </c>
      <c r="AC173" s="438">
        <v>0</v>
      </c>
      <c r="AD173" s="438">
        <v>0</v>
      </c>
      <c r="AE173" s="438">
        <v>0</v>
      </c>
      <c r="AF173" s="438">
        <v>0</v>
      </c>
      <c r="AG173" s="438">
        <v>0</v>
      </c>
      <c r="AH173" s="438">
        <v>0.31900000000000001</v>
      </c>
      <c r="AI173" s="438">
        <v>0.34699999999999998</v>
      </c>
      <c r="AJ173" s="438">
        <v>0.35499999999999998</v>
      </c>
      <c r="AK173" s="438">
        <v>0.39900000000000002</v>
      </c>
      <c r="AL173" s="438">
        <v>0.41099999999999998</v>
      </c>
      <c r="AM173" s="438">
        <v>0</v>
      </c>
      <c r="AN173" s="438">
        <v>0</v>
      </c>
      <c r="AO173" s="438">
        <v>0</v>
      </c>
      <c r="AP173" s="438">
        <v>0</v>
      </c>
      <c r="AQ173" s="504">
        <v>0</v>
      </c>
      <c r="AR173" s="504">
        <v>0</v>
      </c>
      <c r="AS173" s="442">
        <v>0</v>
      </c>
      <c r="AT173" s="442">
        <v>0</v>
      </c>
      <c r="AU173" s="499">
        <v>0</v>
      </c>
      <c r="AV173" s="509" t="s">
        <v>22</v>
      </c>
      <c r="AW173" s="509" t="s">
        <v>26</v>
      </c>
      <c r="AX173" s="439">
        <v>5</v>
      </c>
      <c r="AY173" s="213">
        <v>0.36619999999999997</v>
      </c>
      <c r="AZ173" s="441" t="s">
        <v>126</v>
      </c>
      <c r="BA173" s="441" t="s">
        <v>34</v>
      </c>
      <c r="BB173" s="441" t="s">
        <v>297</v>
      </c>
      <c r="BC173" s="440" t="s">
        <v>810</v>
      </c>
      <c r="BE173" s="441" t="s">
        <v>287</v>
      </c>
      <c r="BF173" s="513" t="s">
        <v>277</v>
      </c>
      <c r="BG173" s="514" t="s">
        <v>277</v>
      </c>
      <c r="BH173" s="514" t="s">
        <v>277</v>
      </c>
      <c r="BI173" s="514" t="s">
        <v>277</v>
      </c>
      <c r="BJ173" s="159">
        <v>0</v>
      </c>
      <c r="BK173" s="440" t="s">
        <v>277</v>
      </c>
    </row>
    <row r="174" spans="1:63" s="441" customFormat="1" ht="13.5" customHeight="1">
      <c r="A174" s="493" t="s">
        <v>114</v>
      </c>
      <c r="B174" s="493" t="s">
        <v>588</v>
      </c>
      <c r="C174" s="438">
        <v>0</v>
      </c>
      <c r="D174" s="438">
        <v>0</v>
      </c>
      <c r="E174" s="438">
        <v>0</v>
      </c>
      <c r="F174" s="438">
        <v>0</v>
      </c>
      <c r="G174" s="438">
        <v>0</v>
      </c>
      <c r="H174" s="438">
        <v>0</v>
      </c>
      <c r="I174" s="438">
        <v>0</v>
      </c>
      <c r="J174" s="438">
        <v>0</v>
      </c>
      <c r="K174" s="438">
        <v>0</v>
      </c>
      <c r="L174" s="438">
        <v>0</v>
      </c>
      <c r="M174" s="438">
        <v>0</v>
      </c>
      <c r="N174" s="438">
        <v>0</v>
      </c>
      <c r="O174" s="438">
        <v>0</v>
      </c>
      <c r="P174" s="438">
        <v>0</v>
      </c>
      <c r="Q174" s="438">
        <v>0</v>
      </c>
      <c r="R174" s="438">
        <v>0</v>
      </c>
      <c r="S174" s="438">
        <v>0</v>
      </c>
      <c r="T174" s="438">
        <v>0</v>
      </c>
      <c r="U174" s="438">
        <v>0</v>
      </c>
      <c r="V174" s="438">
        <v>0</v>
      </c>
      <c r="W174" s="438">
        <v>0</v>
      </c>
      <c r="X174" s="438">
        <v>0</v>
      </c>
      <c r="Y174" s="438">
        <v>0</v>
      </c>
      <c r="Z174" s="438">
        <v>0</v>
      </c>
      <c r="AA174" s="438">
        <v>0</v>
      </c>
      <c r="AB174" s="438">
        <v>0</v>
      </c>
      <c r="AC174" s="438">
        <v>7.7</v>
      </c>
      <c r="AD174" s="438">
        <v>6.8</v>
      </c>
      <c r="AE174" s="438">
        <v>6.3</v>
      </c>
      <c r="AF174" s="438">
        <v>6.1</v>
      </c>
      <c r="AG174" s="438">
        <v>6.6</v>
      </c>
      <c r="AH174" s="438">
        <v>0</v>
      </c>
      <c r="AI174" s="438">
        <v>0</v>
      </c>
      <c r="AJ174" s="438">
        <v>0</v>
      </c>
      <c r="AK174" s="438">
        <v>0</v>
      </c>
      <c r="AL174" s="438">
        <v>0</v>
      </c>
      <c r="AM174" s="438">
        <v>0</v>
      </c>
      <c r="AN174" s="438">
        <v>0</v>
      </c>
      <c r="AO174" s="438">
        <v>0</v>
      </c>
      <c r="AP174" s="438">
        <v>0</v>
      </c>
      <c r="AQ174" s="504">
        <v>0</v>
      </c>
      <c r="AR174" s="504">
        <v>0</v>
      </c>
      <c r="AS174" s="442">
        <v>0</v>
      </c>
      <c r="AT174" s="442">
        <v>0</v>
      </c>
      <c r="AU174" s="499">
        <v>0</v>
      </c>
      <c r="AV174" s="509" t="s">
        <v>17</v>
      </c>
      <c r="AW174" s="509" t="s">
        <v>21</v>
      </c>
      <c r="AX174" s="439">
        <v>5</v>
      </c>
      <c r="AY174" s="213">
        <v>6.7</v>
      </c>
      <c r="AZ174" s="441" t="s">
        <v>126</v>
      </c>
      <c r="BA174" s="441" t="s">
        <v>34</v>
      </c>
      <c r="BB174" s="441" t="s">
        <v>391</v>
      </c>
      <c r="BC174" s="440" t="s">
        <v>810</v>
      </c>
      <c r="BE174" s="441" t="s">
        <v>287</v>
      </c>
      <c r="BF174" s="513" t="s">
        <v>277</v>
      </c>
      <c r="BG174" s="514" t="s">
        <v>277</v>
      </c>
      <c r="BH174" s="514" t="s">
        <v>277</v>
      </c>
      <c r="BI174" s="514" t="s">
        <v>277</v>
      </c>
      <c r="BJ174" s="159">
        <v>0</v>
      </c>
      <c r="BK174" s="440" t="s">
        <v>277</v>
      </c>
    </row>
    <row r="175" spans="1:63" s="441" customFormat="1" ht="13.5" customHeight="1">
      <c r="A175" s="493" t="s">
        <v>114</v>
      </c>
      <c r="B175" s="493" t="s">
        <v>570</v>
      </c>
      <c r="C175" s="438">
        <v>0</v>
      </c>
      <c r="D175" s="438">
        <v>0</v>
      </c>
      <c r="E175" s="438">
        <v>0</v>
      </c>
      <c r="F175" s="438">
        <v>0</v>
      </c>
      <c r="G175" s="438">
        <v>0</v>
      </c>
      <c r="H175" s="438">
        <v>0</v>
      </c>
      <c r="I175" s="438">
        <v>0</v>
      </c>
      <c r="J175" s="438">
        <v>0</v>
      </c>
      <c r="K175" s="438">
        <v>0</v>
      </c>
      <c r="L175" s="438">
        <v>0</v>
      </c>
      <c r="M175" s="438">
        <v>0</v>
      </c>
      <c r="N175" s="438">
        <v>0</v>
      </c>
      <c r="O175" s="438">
        <v>0</v>
      </c>
      <c r="P175" s="438">
        <v>0</v>
      </c>
      <c r="Q175" s="438">
        <v>0</v>
      </c>
      <c r="R175" s="438">
        <v>0</v>
      </c>
      <c r="S175" s="438">
        <v>0</v>
      </c>
      <c r="T175" s="438">
        <v>0</v>
      </c>
      <c r="U175" s="438">
        <v>0</v>
      </c>
      <c r="V175" s="438">
        <v>0</v>
      </c>
      <c r="W175" s="438">
        <v>0</v>
      </c>
      <c r="X175" s="438">
        <v>0</v>
      </c>
      <c r="Y175" s="438">
        <v>0</v>
      </c>
      <c r="Z175" s="438">
        <v>0</v>
      </c>
      <c r="AA175" s="438">
        <v>0</v>
      </c>
      <c r="AB175" s="438">
        <v>0</v>
      </c>
      <c r="AC175" s="438">
        <v>0</v>
      </c>
      <c r="AD175" s="438">
        <v>0</v>
      </c>
      <c r="AE175" s="438">
        <v>0</v>
      </c>
      <c r="AF175" s="438">
        <v>0</v>
      </c>
      <c r="AG175" s="438">
        <v>5.843</v>
      </c>
      <c r="AH175" s="438">
        <v>0</v>
      </c>
      <c r="AI175" s="438">
        <v>0</v>
      </c>
      <c r="AJ175" s="438">
        <v>0</v>
      </c>
      <c r="AK175" s="438">
        <v>0</v>
      </c>
      <c r="AL175" s="438">
        <v>0</v>
      </c>
      <c r="AM175" s="438">
        <v>0</v>
      </c>
      <c r="AN175" s="438">
        <v>0</v>
      </c>
      <c r="AO175" s="438">
        <v>0</v>
      </c>
      <c r="AP175" s="438">
        <v>0</v>
      </c>
      <c r="AQ175" s="504">
        <v>0</v>
      </c>
      <c r="AR175" s="504">
        <v>0</v>
      </c>
      <c r="AS175" s="442">
        <v>0</v>
      </c>
      <c r="AT175" s="442">
        <v>0</v>
      </c>
      <c r="AU175" s="499">
        <v>0</v>
      </c>
      <c r="AV175" s="509" t="s">
        <v>21</v>
      </c>
      <c r="AW175" s="509" t="s">
        <v>21</v>
      </c>
      <c r="AX175" s="439">
        <v>1</v>
      </c>
      <c r="AY175" s="213">
        <v>5.843</v>
      </c>
      <c r="AZ175" s="441" t="s">
        <v>126</v>
      </c>
      <c r="BA175" s="441" t="s">
        <v>41</v>
      </c>
      <c r="BB175" s="441" t="s">
        <v>391</v>
      </c>
      <c r="BC175" s="440" t="s">
        <v>810</v>
      </c>
      <c r="BE175" s="441" t="s">
        <v>287</v>
      </c>
      <c r="BF175" s="513" t="s">
        <v>277</v>
      </c>
      <c r="BG175" s="514" t="s">
        <v>277</v>
      </c>
      <c r="BH175" s="514" t="s">
        <v>277</v>
      </c>
      <c r="BI175" s="514" t="s">
        <v>277</v>
      </c>
      <c r="BJ175" s="159">
        <v>5</v>
      </c>
      <c r="BK175" s="440" t="s">
        <v>277</v>
      </c>
    </row>
    <row r="176" spans="1:63" s="441" customFormat="1" ht="13.5" customHeight="1">
      <c r="A176" s="493" t="s">
        <v>114</v>
      </c>
      <c r="B176" s="493" t="s">
        <v>900</v>
      </c>
      <c r="C176" s="438">
        <v>4</v>
      </c>
      <c r="D176" s="438">
        <v>5.3</v>
      </c>
      <c r="E176" s="438">
        <v>7</v>
      </c>
      <c r="F176" s="438">
        <v>10.7</v>
      </c>
      <c r="G176" s="438">
        <v>14</v>
      </c>
      <c r="H176" s="438">
        <v>16.399999999999999</v>
      </c>
      <c r="I176" s="438">
        <v>15.5</v>
      </c>
      <c r="J176" s="438">
        <v>13.2</v>
      </c>
      <c r="K176" s="438">
        <v>13.3</v>
      </c>
      <c r="L176" s="438">
        <v>10.199999999999999</v>
      </c>
      <c r="M176" s="438">
        <v>9.6</v>
      </c>
      <c r="N176" s="438">
        <v>11.2</v>
      </c>
      <c r="O176" s="438">
        <v>15.9</v>
      </c>
      <c r="P176" s="438">
        <v>11.8</v>
      </c>
      <c r="Q176" s="438">
        <v>11.6</v>
      </c>
      <c r="R176" s="438">
        <v>11</v>
      </c>
      <c r="S176" s="438">
        <v>11.1</v>
      </c>
      <c r="T176" s="438">
        <v>11.8</v>
      </c>
      <c r="U176" s="438">
        <v>6.6</v>
      </c>
      <c r="V176" s="438">
        <v>20.6</v>
      </c>
      <c r="W176" s="438">
        <v>1.5</v>
      </c>
      <c r="X176" s="438">
        <v>0</v>
      </c>
      <c r="Y176" s="438">
        <v>0</v>
      </c>
      <c r="Z176" s="438">
        <v>0</v>
      </c>
      <c r="AA176" s="438">
        <v>0</v>
      </c>
      <c r="AB176" s="438">
        <v>0</v>
      </c>
      <c r="AC176" s="438">
        <v>0</v>
      </c>
      <c r="AD176" s="438">
        <v>0</v>
      </c>
      <c r="AE176" s="438">
        <v>0</v>
      </c>
      <c r="AF176" s="438">
        <v>0</v>
      </c>
      <c r="AG176" s="438">
        <v>0</v>
      </c>
      <c r="AH176" s="438">
        <v>0</v>
      </c>
      <c r="AI176" s="438">
        <v>0</v>
      </c>
      <c r="AJ176" s="438">
        <v>0</v>
      </c>
      <c r="AK176" s="438">
        <v>0</v>
      </c>
      <c r="AL176" s="438">
        <v>0</v>
      </c>
      <c r="AM176" s="438">
        <v>0</v>
      </c>
      <c r="AN176" s="438">
        <v>0</v>
      </c>
      <c r="AO176" s="438">
        <v>0</v>
      </c>
      <c r="AP176" s="438">
        <v>0</v>
      </c>
      <c r="AQ176" s="504">
        <v>0</v>
      </c>
      <c r="AR176" s="504">
        <v>0</v>
      </c>
      <c r="AS176" s="442">
        <v>0</v>
      </c>
      <c r="AT176" s="442">
        <v>0</v>
      </c>
      <c r="AU176" s="499">
        <v>0</v>
      </c>
      <c r="AV176" s="509" t="s">
        <v>64</v>
      </c>
      <c r="AW176" s="509" t="s">
        <v>11</v>
      </c>
      <c r="AX176" s="439">
        <v>21</v>
      </c>
      <c r="AY176" s="213">
        <v>11.061904761904762</v>
      </c>
      <c r="AZ176" s="112" t="s">
        <v>125</v>
      </c>
      <c r="BA176" s="441" t="s">
        <v>41</v>
      </c>
      <c r="BB176" s="441" t="s">
        <v>391</v>
      </c>
      <c r="BC176" s="440" t="s">
        <v>810</v>
      </c>
      <c r="BE176" s="441" t="s">
        <v>287</v>
      </c>
      <c r="BF176" s="513" t="s">
        <v>277</v>
      </c>
      <c r="BG176" s="514" t="s">
        <v>277</v>
      </c>
      <c r="BH176" s="514" t="s">
        <v>277</v>
      </c>
      <c r="BI176" s="514" t="s">
        <v>277</v>
      </c>
      <c r="BJ176" s="159">
        <v>1036.8420000000001</v>
      </c>
      <c r="BK176" s="440" t="s">
        <v>277</v>
      </c>
    </row>
    <row r="177" spans="1:65" s="441" customFormat="1" ht="13.5" customHeight="1">
      <c r="A177" s="493" t="s">
        <v>114</v>
      </c>
      <c r="B177" s="493" t="s">
        <v>7054</v>
      </c>
      <c r="C177" s="438">
        <v>0</v>
      </c>
      <c r="D177" s="438">
        <v>0</v>
      </c>
      <c r="E177" s="438">
        <v>0</v>
      </c>
      <c r="F177" s="438">
        <v>0</v>
      </c>
      <c r="G177" s="438">
        <v>0</v>
      </c>
      <c r="H177" s="438">
        <v>0</v>
      </c>
      <c r="I177" s="438">
        <v>0</v>
      </c>
      <c r="J177" s="438">
        <v>0</v>
      </c>
      <c r="K177" s="438">
        <v>0</v>
      </c>
      <c r="L177" s="438">
        <v>0</v>
      </c>
      <c r="M177" s="438">
        <v>0</v>
      </c>
      <c r="N177" s="438">
        <v>0</v>
      </c>
      <c r="O177" s="438">
        <v>0</v>
      </c>
      <c r="P177" s="438">
        <v>0</v>
      </c>
      <c r="Q177" s="438">
        <v>0</v>
      </c>
      <c r="R177" s="438">
        <v>0</v>
      </c>
      <c r="S177" s="438">
        <v>0</v>
      </c>
      <c r="T177" s="438">
        <v>0</v>
      </c>
      <c r="U177" s="438">
        <v>0</v>
      </c>
      <c r="V177" s="438">
        <v>0</v>
      </c>
      <c r="W177" s="438">
        <v>0</v>
      </c>
      <c r="X177" s="438">
        <v>0</v>
      </c>
      <c r="Y177" s="438">
        <v>0</v>
      </c>
      <c r="Z177" s="438">
        <v>0</v>
      </c>
      <c r="AA177" s="438">
        <v>0</v>
      </c>
      <c r="AB177" s="438">
        <v>0</v>
      </c>
      <c r="AC177" s="438">
        <v>0</v>
      </c>
      <c r="AD177" s="438">
        <v>0</v>
      </c>
      <c r="AE177" s="438">
        <v>0</v>
      </c>
      <c r="AF177" s="438">
        <v>0</v>
      </c>
      <c r="AG177" s="438">
        <v>0</v>
      </c>
      <c r="AH177" s="438">
        <v>0</v>
      </c>
      <c r="AI177" s="438">
        <v>0</v>
      </c>
      <c r="AJ177" s="438">
        <v>0</v>
      </c>
      <c r="AK177" s="438">
        <v>0</v>
      </c>
      <c r="AL177" s="438">
        <v>0</v>
      </c>
      <c r="AM177" s="438">
        <v>0</v>
      </c>
      <c r="AN177" s="438">
        <v>0</v>
      </c>
      <c r="AO177" s="438">
        <v>0</v>
      </c>
      <c r="AP177" s="438">
        <v>0</v>
      </c>
      <c r="AQ177" s="504">
        <v>0</v>
      </c>
      <c r="AR177" s="504">
        <v>0</v>
      </c>
      <c r="AS177" s="442">
        <v>11.952</v>
      </c>
      <c r="AT177" s="442">
        <v>24.352</v>
      </c>
      <c r="AU177" s="499">
        <v>24.802</v>
      </c>
      <c r="AV177" s="509" t="e">
        <v>#N/A</v>
      </c>
      <c r="AW177" s="510"/>
      <c r="AZ177" s="439" t="s">
        <v>121</v>
      </c>
      <c r="BA177" s="439" t="s">
        <v>34</v>
      </c>
      <c r="BB177" s="439" t="s">
        <v>391</v>
      </c>
      <c r="BC177" s="440" t="s">
        <v>810</v>
      </c>
      <c r="BE177" s="441" t="s">
        <v>287</v>
      </c>
      <c r="BF177" s="513" t="s">
        <v>7056</v>
      </c>
      <c r="BG177" s="513" t="s">
        <v>277</v>
      </c>
      <c r="BH177" s="513" t="s">
        <v>277</v>
      </c>
      <c r="BI177" s="514"/>
      <c r="BJ177" s="159">
        <v>0</v>
      </c>
      <c r="BK177" s="440" t="s">
        <v>277</v>
      </c>
    </row>
    <row r="178" spans="1:65" s="441" customFormat="1" ht="13.5" customHeight="1">
      <c r="A178" s="493" t="s">
        <v>114</v>
      </c>
      <c r="B178" s="493" t="s">
        <v>587</v>
      </c>
      <c r="C178" s="438">
        <v>0</v>
      </c>
      <c r="D178" s="438">
        <v>0</v>
      </c>
      <c r="E178" s="438">
        <v>0</v>
      </c>
      <c r="F178" s="438">
        <v>0</v>
      </c>
      <c r="G178" s="438">
        <v>0</v>
      </c>
      <c r="H178" s="438">
        <v>0</v>
      </c>
      <c r="I178" s="438">
        <v>0</v>
      </c>
      <c r="J178" s="438">
        <v>0</v>
      </c>
      <c r="K178" s="438">
        <v>0</v>
      </c>
      <c r="L178" s="438">
        <v>0</v>
      </c>
      <c r="M178" s="438">
        <v>0</v>
      </c>
      <c r="N178" s="438">
        <v>0</v>
      </c>
      <c r="O178" s="438">
        <v>0</v>
      </c>
      <c r="P178" s="438">
        <v>0</v>
      </c>
      <c r="Q178" s="438">
        <v>0</v>
      </c>
      <c r="R178" s="438">
        <v>0</v>
      </c>
      <c r="S178" s="438">
        <v>0</v>
      </c>
      <c r="T178" s="438">
        <v>0</v>
      </c>
      <c r="U178" s="438">
        <v>0</v>
      </c>
      <c r="V178" s="438">
        <v>0</v>
      </c>
      <c r="W178" s="438">
        <v>0</v>
      </c>
      <c r="X178" s="438">
        <v>0</v>
      </c>
      <c r="Y178" s="438">
        <v>0</v>
      </c>
      <c r="Z178" s="438">
        <v>0</v>
      </c>
      <c r="AA178" s="438">
        <v>0</v>
      </c>
      <c r="AB178" s="438">
        <v>0</v>
      </c>
      <c r="AC178" s="438">
        <v>0</v>
      </c>
      <c r="AD178" s="438">
        <v>0</v>
      </c>
      <c r="AE178" s="438">
        <v>0</v>
      </c>
      <c r="AF178" s="438">
        <v>0</v>
      </c>
      <c r="AG178" s="438">
        <v>0</v>
      </c>
      <c r="AH178" s="438">
        <v>0</v>
      </c>
      <c r="AI178" s="438">
        <v>0</v>
      </c>
      <c r="AJ178" s="438">
        <v>0</v>
      </c>
      <c r="AK178" s="438">
        <v>0</v>
      </c>
      <c r="AL178" s="438">
        <v>3.125</v>
      </c>
      <c r="AM178" s="438">
        <v>3.125</v>
      </c>
      <c r="AN178" s="438">
        <v>3.125</v>
      </c>
      <c r="AO178" s="438">
        <v>3.125</v>
      </c>
      <c r="AP178" s="438">
        <v>0</v>
      </c>
      <c r="AQ178" s="504">
        <v>0</v>
      </c>
      <c r="AR178" s="504">
        <v>0</v>
      </c>
      <c r="AS178" s="442">
        <v>0</v>
      </c>
      <c r="AT178" s="442">
        <v>0</v>
      </c>
      <c r="AU178" s="499">
        <v>0</v>
      </c>
      <c r="AV178" s="509" t="s">
        <v>26</v>
      </c>
      <c r="AW178" s="509" t="s">
        <v>63</v>
      </c>
      <c r="AX178" s="439">
        <v>4</v>
      </c>
      <c r="AY178" s="213">
        <v>3.125</v>
      </c>
      <c r="AZ178" s="441" t="s">
        <v>125</v>
      </c>
      <c r="BA178" s="441" t="s">
        <v>34</v>
      </c>
      <c r="BB178" s="441" t="s">
        <v>391</v>
      </c>
      <c r="BC178" s="440" t="s">
        <v>810</v>
      </c>
      <c r="BE178" s="441" t="s">
        <v>287</v>
      </c>
      <c r="BF178" s="513" t="s">
        <v>586</v>
      </c>
      <c r="BG178" s="514" t="s">
        <v>585</v>
      </c>
      <c r="BH178" s="514" t="s">
        <v>277</v>
      </c>
      <c r="BI178" s="514" t="s">
        <v>277</v>
      </c>
      <c r="BJ178" s="159">
        <v>0</v>
      </c>
      <c r="BK178" s="440"/>
    </row>
    <row r="179" spans="1:65" s="441" customFormat="1" ht="13.5" customHeight="1">
      <c r="A179" s="493" t="s">
        <v>114</v>
      </c>
      <c r="B179" s="493" t="s">
        <v>584</v>
      </c>
      <c r="C179" s="438">
        <v>0</v>
      </c>
      <c r="D179" s="438">
        <v>0</v>
      </c>
      <c r="E179" s="438">
        <v>0</v>
      </c>
      <c r="F179" s="438">
        <v>0</v>
      </c>
      <c r="G179" s="438">
        <v>0</v>
      </c>
      <c r="H179" s="438">
        <v>0</v>
      </c>
      <c r="I179" s="438">
        <v>0</v>
      </c>
      <c r="J179" s="438">
        <v>0</v>
      </c>
      <c r="K179" s="438">
        <v>0</v>
      </c>
      <c r="L179" s="438">
        <v>0</v>
      </c>
      <c r="M179" s="438">
        <v>0</v>
      </c>
      <c r="N179" s="438">
        <v>0</v>
      </c>
      <c r="O179" s="438">
        <v>0</v>
      </c>
      <c r="P179" s="438">
        <v>0</v>
      </c>
      <c r="Q179" s="438">
        <v>0</v>
      </c>
      <c r="R179" s="438">
        <v>0</v>
      </c>
      <c r="S179" s="438">
        <v>0</v>
      </c>
      <c r="T179" s="438">
        <v>0</v>
      </c>
      <c r="U179" s="438">
        <v>0</v>
      </c>
      <c r="V179" s="438">
        <v>0</v>
      </c>
      <c r="W179" s="438">
        <v>0</v>
      </c>
      <c r="X179" s="438">
        <v>0</v>
      </c>
      <c r="Y179" s="438">
        <v>0</v>
      </c>
      <c r="Z179" s="438">
        <v>9</v>
      </c>
      <c r="AA179" s="438">
        <v>11.2</v>
      </c>
      <c r="AB179" s="438">
        <v>38.9</v>
      </c>
      <c r="AC179" s="438">
        <v>15.4</v>
      </c>
      <c r="AD179" s="438">
        <v>13.318</v>
      </c>
      <c r="AE179" s="438">
        <v>17.721</v>
      </c>
      <c r="AF179" s="438">
        <v>7.944</v>
      </c>
      <c r="AG179" s="438">
        <v>1.502</v>
      </c>
      <c r="AH179" s="438">
        <v>0</v>
      </c>
      <c r="AI179" s="438">
        <v>0</v>
      </c>
      <c r="AJ179" s="438">
        <v>0</v>
      </c>
      <c r="AK179" s="438">
        <v>0</v>
      </c>
      <c r="AL179" s="438">
        <v>0</v>
      </c>
      <c r="AM179" s="438">
        <v>0</v>
      </c>
      <c r="AN179" s="438">
        <v>0</v>
      </c>
      <c r="AO179" s="438">
        <v>0</v>
      </c>
      <c r="AP179" s="438">
        <v>0</v>
      </c>
      <c r="AQ179" s="504">
        <v>0</v>
      </c>
      <c r="AR179" s="504">
        <v>0</v>
      </c>
      <c r="AS179" s="442">
        <v>0</v>
      </c>
      <c r="AT179" s="442">
        <v>0</v>
      </c>
      <c r="AU179" s="499">
        <v>0</v>
      </c>
      <c r="AV179" s="509" t="s">
        <v>14</v>
      </c>
      <c r="AW179" s="509" t="s">
        <v>21</v>
      </c>
      <c r="AX179" s="439">
        <v>8</v>
      </c>
      <c r="AY179" s="213">
        <v>14.373125</v>
      </c>
      <c r="AZ179" s="441" t="s">
        <v>126</v>
      </c>
      <c r="BA179" s="441" t="s">
        <v>34</v>
      </c>
      <c r="BB179" s="441" t="s">
        <v>391</v>
      </c>
      <c r="BC179" s="440" t="s">
        <v>810</v>
      </c>
      <c r="BE179" s="441" t="s">
        <v>287</v>
      </c>
      <c r="BF179" s="513" t="s">
        <v>277</v>
      </c>
      <c r="BG179" s="514" t="s">
        <v>277</v>
      </c>
      <c r="BH179" s="514" t="s">
        <v>277</v>
      </c>
      <c r="BI179" s="514" t="s">
        <v>277</v>
      </c>
      <c r="BJ179" s="159">
        <v>0</v>
      </c>
      <c r="BK179" s="440"/>
    </row>
    <row r="180" spans="1:65" s="441" customFormat="1" ht="13.5" customHeight="1">
      <c r="A180" s="493" t="s">
        <v>114</v>
      </c>
      <c r="B180" s="493" t="s">
        <v>876</v>
      </c>
      <c r="C180" s="438">
        <v>0</v>
      </c>
      <c r="D180" s="438">
        <v>0</v>
      </c>
      <c r="E180" s="438">
        <v>0</v>
      </c>
      <c r="F180" s="438">
        <v>0</v>
      </c>
      <c r="G180" s="438">
        <v>0</v>
      </c>
      <c r="H180" s="438">
        <v>0</v>
      </c>
      <c r="I180" s="438">
        <v>0</v>
      </c>
      <c r="J180" s="438">
        <v>0</v>
      </c>
      <c r="K180" s="438">
        <v>0</v>
      </c>
      <c r="L180" s="438">
        <v>0</v>
      </c>
      <c r="M180" s="438">
        <v>0.8</v>
      </c>
      <c r="N180" s="438">
        <v>5.7</v>
      </c>
      <c r="O180" s="438">
        <v>5.7</v>
      </c>
      <c r="P180" s="438">
        <v>6.1</v>
      </c>
      <c r="Q180" s="438">
        <v>6</v>
      </c>
      <c r="R180" s="438">
        <v>5.8</v>
      </c>
      <c r="S180" s="438">
        <v>6</v>
      </c>
      <c r="T180" s="438">
        <v>6</v>
      </c>
      <c r="U180" s="438">
        <v>3.5</v>
      </c>
      <c r="V180" s="438">
        <v>3.6</v>
      </c>
      <c r="W180" s="438">
        <v>3.1</v>
      </c>
      <c r="X180" s="438">
        <v>4</v>
      </c>
      <c r="Y180" s="438">
        <v>3.8</v>
      </c>
      <c r="Z180" s="438">
        <v>3.9</v>
      </c>
      <c r="AA180" s="438">
        <v>3.9</v>
      </c>
      <c r="AB180" s="438">
        <v>4.0999999999999996</v>
      </c>
      <c r="AC180" s="438">
        <v>0</v>
      </c>
      <c r="AD180" s="438">
        <v>0</v>
      </c>
      <c r="AE180" s="438">
        <v>0</v>
      </c>
      <c r="AF180" s="438">
        <v>0</v>
      </c>
      <c r="AG180" s="438">
        <v>0</v>
      </c>
      <c r="AH180" s="438">
        <v>0</v>
      </c>
      <c r="AI180" s="438">
        <v>0</v>
      </c>
      <c r="AJ180" s="438">
        <v>0</v>
      </c>
      <c r="AK180" s="438">
        <v>0</v>
      </c>
      <c r="AL180" s="438">
        <v>0</v>
      </c>
      <c r="AM180" s="438">
        <v>0</v>
      </c>
      <c r="AN180" s="438">
        <v>0</v>
      </c>
      <c r="AO180" s="438">
        <v>0</v>
      </c>
      <c r="AP180" s="438">
        <v>0</v>
      </c>
      <c r="AQ180" s="504">
        <v>0</v>
      </c>
      <c r="AR180" s="504">
        <v>0</v>
      </c>
      <c r="AS180" s="442">
        <v>0</v>
      </c>
      <c r="AT180" s="442">
        <v>0</v>
      </c>
      <c r="AU180" s="499">
        <v>0</v>
      </c>
      <c r="AV180" s="509" t="s">
        <v>1</v>
      </c>
      <c r="AW180" s="509" t="s">
        <v>16</v>
      </c>
      <c r="AX180" s="439">
        <v>16</v>
      </c>
      <c r="AY180" s="213">
        <v>4.4999999999999991</v>
      </c>
      <c r="AZ180" s="441" t="s">
        <v>125</v>
      </c>
      <c r="BA180" s="441" t="s">
        <v>34</v>
      </c>
      <c r="BB180" s="441" t="s">
        <v>391</v>
      </c>
      <c r="BC180" s="440" t="s">
        <v>810</v>
      </c>
      <c r="BE180" s="441" t="s">
        <v>287</v>
      </c>
      <c r="BF180" s="513" t="s">
        <v>877</v>
      </c>
      <c r="BG180" s="514" t="s">
        <v>277</v>
      </c>
      <c r="BH180" s="514" t="s">
        <v>277</v>
      </c>
      <c r="BI180" s="514" t="s">
        <v>277</v>
      </c>
      <c r="BJ180" s="159">
        <v>0</v>
      </c>
      <c r="BK180" s="440"/>
    </row>
    <row r="181" spans="1:65" s="441" customFormat="1" ht="13.5" customHeight="1">
      <c r="A181" s="493" t="s">
        <v>114</v>
      </c>
      <c r="B181" s="493" t="s">
        <v>602</v>
      </c>
      <c r="C181" s="438">
        <v>0</v>
      </c>
      <c r="D181" s="438">
        <v>0</v>
      </c>
      <c r="E181" s="438">
        <v>0</v>
      </c>
      <c r="F181" s="438">
        <v>0</v>
      </c>
      <c r="G181" s="438">
        <v>0</v>
      </c>
      <c r="H181" s="438">
        <v>0</v>
      </c>
      <c r="I181" s="438">
        <v>0</v>
      </c>
      <c r="J181" s="438">
        <v>0</v>
      </c>
      <c r="K181" s="438">
        <v>0</v>
      </c>
      <c r="L181" s="438">
        <v>0</v>
      </c>
      <c r="M181" s="438">
        <v>0</v>
      </c>
      <c r="N181" s="438">
        <v>0</v>
      </c>
      <c r="O181" s="438">
        <v>0</v>
      </c>
      <c r="P181" s="438">
        <v>0</v>
      </c>
      <c r="Q181" s="438">
        <v>0</v>
      </c>
      <c r="R181" s="438">
        <v>0</v>
      </c>
      <c r="S181" s="438">
        <v>0</v>
      </c>
      <c r="T181" s="438">
        <v>0</v>
      </c>
      <c r="U181" s="438">
        <v>0</v>
      </c>
      <c r="V181" s="438">
        <v>0</v>
      </c>
      <c r="W181" s="438">
        <v>0</v>
      </c>
      <c r="X181" s="438">
        <v>0</v>
      </c>
      <c r="Y181" s="438">
        <v>0</v>
      </c>
      <c r="Z181" s="438">
        <v>0</v>
      </c>
      <c r="AA181" s="438">
        <v>0</v>
      </c>
      <c r="AB181" s="438">
        <v>0</v>
      </c>
      <c r="AC181" s="438">
        <v>0</v>
      </c>
      <c r="AD181" s="438">
        <v>0</v>
      </c>
      <c r="AE181" s="438">
        <v>0</v>
      </c>
      <c r="AF181" s="438">
        <v>0</v>
      </c>
      <c r="AG181" s="438">
        <v>0</v>
      </c>
      <c r="AH181" s="438">
        <v>0</v>
      </c>
      <c r="AI181" s="438">
        <v>0</v>
      </c>
      <c r="AJ181" s="438">
        <v>0</v>
      </c>
      <c r="AK181" s="438">
        <v>0.63200000000000001</v>
      </c>
      <c r="AL181" s="438">
        <v>0</v>
      </c>
      <c r="AM181" s="438">
        <v>0.40500000000000003</v>
      </c>
      <c r="AN181" s="438">
        <v>0.41099999999999998</v>
      </c>
      <c r="AO181" s="438">
        <v>0.41799999999999998</v>
      </c>
      <c r="AP181" s="438">
        <v>0</v>
      </c>
      <c r="AQ181" s="504">
        <v>0</v>
      </c>
      <c r="AR181" s="504">
        <v>0</v>
      </c>
      <c r="AS181" s="442">
        <v>0</v>
      </c>
      <c r="AT181" s="442">
        <v>0</v>
      </c>
      <c r="AU181" s="499">
        <v>0</v>
      </c>
      <c r="AV181" s="509" t="s">
        <v>25</v>
      </c>
      <c r="AW181" s="509" t="s">
        <v>63</v>
      </c>
      <c r="AX181" s="439">
        <v>5</v>
      </c>
      <c r="AY181" s="213">
        <v>0.37319999999999998</v>
      </c>
      <c r="AZ181" s="441" t="s">
        <v>121</v>
      </c>
      <c r="BA181" s="441" t="s">
        <v>34</v>
      </c>
      <c r="BB181" s="441" t="s">
        <v>4191</v>
      </c>
      <c r="BC181" s="440" t="s">
        <v>812</v>
      </c>
      <c r="BE181" s="441" t="s">
        <v>287</v>
      </c>
      <c r="BF181" s="513" t="s">
        <v>601</v>
      </c>
      <c r="BG181" s="514" t="s">
        <v>600</v>
      </c>
      <c r="BH181" s="444" t="s">
        <v>277</v>
      </c>
      <c r="BI181" s="514" t="s">
        <v>277</v>
      </c>
      <c r="BJ181" s="159">
        <v>0</v>
      </c>
      <c r="BK181" s="440" t="s">
        <v>277</v>
      </c>
      <c r="BM181" s="231"/>
    </row>
    <row r="182" spans="1:65" s="441" customFormat="1" ht="13.5" customHeight="1">
      <c r="A182" s="493" t="s">
        <v>114</v>
      </c>
      <c r="B182" s="493" t="s">
        <v>4018</v>
      </c>
      <c r="C182" s="438">
        <v>0</v>
      </c>
      <c r="D182" s="438">
        <v>0</v>
      </c>
      <c r="E182" s="438">
        <v>0</v>
      </c>
      <c r="F182" s="438">
        <v>0</v>
      </c>
      <c r="G182" s="438">
        <v>0</v>
      </c>
      <c r="H182" s="438">
        <v>0</v>
      </c>
      <c r="I182" s="438">
        <v>0</v>
      </c>
      <c r="J182" s="438">
        <v>0</v>
      </c>
      <c r="K182" s="438">
        <v>0</v>
      </c>
      <c r="L182" s="438">
        <v>0</v>
      </c>
      <c r="M182" s="438">
        <v>0</v>
      </c>
      <c r="N182" s="438">
        <v>0</v>
      </c>
      <c r="O182" s="438">
        <v>0</v>
      </c>
      <c r="P182" s="438">
        <v>0</v>
      </c>
      <c r="Q182" s="438">
        <v>0</v>
      </c>
      <c r="R182" s="438">
        <v>0</v>
      </c>
      <c r="S182" s="438">
        <v>0</v>
      </c>
      <c r="T182" s="438">
        <v>0</v>
      </c>
      <c r="U182" s="438">
        <v>0</v>
      </c>
      <c r="V182" s="438">
        <v>0</v>
      </c>
      <c r="W182" s="438">
        <v>0</v>
      </c>
      <c r="X182" s="438">
        <v>0</v>
      </c>
      <c r="Y182" s="438">
        <v>0</v>
      </c>
      <c r="Z182" s="438">
        <v>0</v>
      </c>
      <c r="AA182" s="438">
        <v>0</v>
      </c>
      <c r="AB182" s="438">
        <v>0</v>
      </c>
      <c r="AC182" s="438">
        <v>0</v>
      </c>
      <c r="AD182" s="438">
        <v>0</v>
      </c>
      <c r="AE182" s="438">
        <v>0</v>
      </c>
      <c r="AF182" s="438">
        <v>0</v>
      </c>
      <c r="AG182" s="438">
        <v>0</v>
      </c>
      <c r="AH182" s="438">
        <v>0</v>
      </c>
      <c r="AI182" s="438">
        <v>0</v>
      </c>
      <c r="AJ182" s="438">
        <v>0</v>
      </c>
      <c r="AK182" s="438">
        <v>0</v>
      </c>
      <c r="AL182" s="438">
        <v>0</v>
      </c>
      <c r="AM182" s="438">
        <v>0</v>
      </c>
      <c r="AN182" s="438">
        <v>0</v>
      </c>
      <c r="AO182" s="438">
        <v>0.121</v>
      </c>
      <c r="AP182" s="438">
        <v>0</v>
      </c>
      <c r="AQ182" s="504">
        <v>0</v>
      </c>
      <c r="AR182" s="504">
        <v>0</v>
      </c>
      <c r="AS182" s="442">
        <v>0</v>
      </c>
      <c r="AT182" s="442">
        <v>0</v>
      </c>
      <c r="AU182" s="499">
        <v>0</v>
      </c>
      <c r="AV182" s="509" t="s">
        <v>63</v>
      </c>
      <c r="AW182" s="509" t="s">
        <v>63</v>
      </c>
      <c r="AX182" s="439">
        <v>1</v>
      </c>
      <c r="AY182" s="213">
        <v>0.121</v>
      </c>
      <c r="AZ182" s="441" t="s">
        <v>121</v>
      </c>
      <c r="BA182" s="441" t="s">
        <v>34</v>
      </c>
      <c r="BB182" s="441" t="s">
        <v>292</v>
      </c>
      <c r="BC182" s="440" t="s">
        <v>7176</v>
      </c>
      <c r="BE182" s="441" t="s">
        <v>287</v>
      </c>
      <c r="BF182" s="513" t="s">
        <v>4020</v>
      </c>
      <c r="BG182" s="514" t="s">
        <v>277</v>
      </c>
      <c r="BH182" s="514" t="s">
        <v>277</v>
      </c>
      <c r="BI182" s="514" t="s">
        <v>277</v>
      </c>
      <c r="BJ182" s="159">
        <v>0</v>
      </c>
      <c r="BK182" s="440"/>
    </row>
    <row r="183" spans="1:65" s="441" customFormat="1" ht="13.5" customHeight="1">
      <c r="A183" s="493" t="s">
        <v>114</v>
      </c>
      <c r="B183" s="493" t="s">
        <v>555</v>
      </c>
      <c r="C183" s="438">
        <v>0</v>
      </c>
      <c r="D183" s="438">
        <v>0</v>
      </c>
      <c r="E183" s="438">
        <v>0</v>
      </c>
      <c r="F183" s="438">
        <v>0</v>
      </c>
      <c r="G183" s="438">
        <v>0</v>
      </c>
      <c r="H183" s="438">
        <v>0</v>
      </c>
      <c r="I183" s="438">
        <v>0</v>
      </c>
      <c r="J183" s="438">
        <v>0</v>
      </c>
      <c r="K183" s="438">
        <v>0</v>
      </c>
      <c r="L183" s="438">
        <v>0</v>
      </c>
      <c r="M183" s="438">
        <v>0</v>
      </c>
      <c r="N183" s="438">
        <v>0</v>
      </c>
      <c r="O183" s="438">
        <v>0</v>
      </c>
      <c r="P183" s="438">
        <v>0</v>
      </c>
      <c r="Q183" s="438">
        <v>0</v>
      </c>
      <c r="R183" s="438">
        <v>0</v>
      </c>
      <c r="S183" s="438">
        <v>0</v>
      </c>
      <c r="T183" s="438">
        <v>0</v>
      </c>
      <c r="U183" s="438">
        <v>0</v>
      </c>
      <c r="V183" s="438">
        <v>0</v>
      </c>
      <c r="W183" s="438">
        <v>0</v>
      </c>
      <c r="X183" s="438">
        <v>0</v>
      </c>
      <c r="Y183" s="438">
        <v>0</v>
      </c>
      <c r="Z183" s="438">
        <v>0</v>
      </c>
      <c r="AA183" s="438">
        <v>0</v>
      </c>
      <c r="AB183" s="438">
        <v>0</v>
      </c>
      <c r="AC183" s="438">
        <v>0</v>
      </c>
      <c r="AD183" s="438">
        <v>0</v>
      </c>
      <c r="AE183" s="438">
        <v>0</v>
      </c>
      <c r="AF183" s="438">
        <v>0</v>
      </c>
      <c r="AG183" s="438">
        <v>0.47499999999999998</v>
      </c>
      <c r="AH183" s="438">
        <v>2.71</v>
      </c>
      <c r="AI183" s="438">
        <v>0.45400000000000001</v>
      </c>
      <c r="AJ183" s="438">
        <v>1.87</v>
      </c>
      <c r="AK183" s="438">
        <v>4.125</v>
      </c>
      <c r="AL183" s="438">
        <v>0.95799999999999996</v>
      </c>
      <c r="AM183" s="438">
        <v>1.0529999999999999</v>
      </c>
      <c r="AN183" s="438">
        <v>1.5</v>
      </c>
      <c r="AO183" s="438">
        <v>0</v>
      </c>
      <c r="AP183" s="438">
        <v>0</v>
      </c>
      <c r="AQ183" s="504">
        <v>0</v>
      </c>
      <c r="AR183" s="504">
        <v>0</v>
      </c>
      <c r="AS183" s="442">
        <v>0</v>
      </c>
      <c r="AT183" s="442">
        <v>0</v>
      </c>
      <c r="AU183" s="499">
        <v>0</v>
      </c>
      <c r="AV183" s="509" t="s">
        <v>21</v>
      </c>
      <c r="AW183" s="509" t="s">
        <v>62</v>
      </c>
      <c r="AX183" s="439">
        <v>8</v>
      </c>
      <c r="AY183" s="213">
        <v>1.6431249999999999</v>
      </c>
      <c r="AZ183" s="441" t="s">
        <v>121</v>
      </c>
      <c r="BA183" s="441" t="s">
        <v>34</v>
      </c>
      <c r="BB183" s="441" t="s">
        <v>356</v>
      </c>
      <c r="BC183" s="441" t="s">
        <v>809</v>
      </c>
      <c r="BE183" s="441" t="s">
        <v>287</v>
      </c>
      <c r="BF183" s="513" t="s">
        <v>554</v>
      </c>
      <c r="BG183" s="514" t="s">
        <v>553</v>
      </c>
      <c r="BH183" s="514" t="s">
        <v>277</v>
      </c>
      <c r="BI183" s="514" t="s">
        <v>277</v>
      </c>
      <c r="BJ183" s="159">
        <v>0</v>
      </c>
      <c r="BK183" s="440"/>
    </row>
    <row r="184" spans="1:65" s="441" customFormat="1" ht="13.5" customHeight="1">
      <c r="A184" s="493" t="s">
        <v>114</v>
      </c>
      <c r="B184" s="493" t="s">
        <v>583</v>
      </c>
      <c r="C184" s="438">
        <v>0</v>
      </c>
      <c r="D184" s="438">
        <v>0</v>
      </c>
      <c r="E184" s="438">
        <v>0</v>
      </c>
      <c r="F184" s="438">
        <v>0</v>
      </c>
      <c r="G184" s="438">
        <v>0</v>
      </c>
      <c r="H184" s="438">
        <v>0</v>
      </c>
      <c r="I184" s="438">
        <v>0</v>
      </c>
      <c r="J184" s="438">
        <v>0</v>
      </c>
      <c r="K184" s="438">
        <v>0</v>
      </c>
      <c r="L184" s="438">
        <v>0</v>
      </c>
      <c r="M184" s="438">
        <v>0</v>
      </c>
      <c r="N184" s="438">
        <v>0</v>
      </c>
      <c r="O184" s="438">
        <v>0</v>
      </c>
      <c r="P184" s="438">
        <v>0</v>
      </c>
      <c r="Q184" s="438">
        <v>0</v>
      </c>
      <c r="R184" s="438">
        <v>0</v>
      </c>
      <c r="S184" s="438">
        <v>0</v>
      </c>
      <c r="T184" s="438">
        <v>0</v>
      </c>
      <c r="U184" s="438">
        <v>0</v>
      </c>
      <c r="V184" s="438">
        <v>0</v>
      </c>
      <c r="W184" s="438">
        <v>0</v>
      </c>
      <c r="X184" s="438">
        <v>0</v>
      </c>
      <c r="Y184" s="438">
        <v>0</v>
      </c>
      <c r="Z184" s="438">
        <v>0</v>
      </c>
      <c r="AA184" s="438">
        <v>0</v>
      </c>
      <c r="AB184" s="438">
        <v>0</v>
      </c>
      <c r="AC184" s="438">
        <v>0.9</v>
      </c>
      <c r="AD184" s="438">
        <v>1.95</v>
      </c>
      <c r="AE184" s="438">
        <v>6.7359999999999998</v>
      </c>
      <c r="AF184" s="438">
        <v>3.0670000000000002</v>
      </c>
      <c r="AG184" s="438">
        <v>1.7330000000000001</v>
      </c>
      <c r="AH184" s="438">
        <v>0</v>
      </c>
      <c r="AI184" s="438">
        <v>0</v>
      </c>
      <c r="AJ184" s="438">
        <v>0</v>
      </c>
      <c r="AK184" s="438">
        <v>0</v>
      </c>
      <c r="AL184" s="438">
        <v>0</v>
      </c>
      <c r="AM184" s="438">
        <v>0</v>
      </c>
      <c r="AN184" s="438">
        <v>0</v>
      </c>
      <c r="AO184" s="438">
        <v>0</v>
      </c>
      <c r="AP184" s="438">
        <v>0</v>
      </c>
      <c r="AQ184" s="504">
        <v>0</v>
      </c>
      <c r="AR184" s="504">
        <v>0</v>
      </c>
      <c r="AS184" s="442">
        <v>0</v>
      </c>
      <c r="AT184" s="442">
        <v>0</v>
      </c>
      <c r="AU184" s="499">
        <v>0</v>
      </c>
      <c r="AV184" s="509" t="s">
        <v>17</v>
      </c>
      <c r="AW184" s="509" t="s">
        <v>21</v>
      </c>
      <c r="AX184" s="439">
        <v>5</v>
      </c>
      <c r="AY184" s="418">
        <v>2.8772000000000002</v>
      </c>
      <c r="AZ184" s="441" t="s">
        <v>126</v>
      </c>
      <c r="BA184" s="441" t="s">
        <v>34</v>
      </c>
      <c r="BB184" s="441" t="s">
        <v>391</v>
      </c>
      <c r="BC184" s="440" t="s">
        <v>810</v>
      </c>
      <c r="BE184" s="441" t="s">
        <v>287</v>
      </c>
      <c r="BF184" s="513" t="s">
        <v>277</v>
      </c>
      <c r="BG184" s="514" t="s">
        <v>277</v>
      </c>
      <c r="BH184" s="514" t="s">
        <v>277</v>
      </c>
      <c r="BI184" s="514" t="s">
        <v>277</v>
      </c>
      <c r="BJ184" s="159">
        <v>0</v>
      </c>
      <c r="BK184" s="440" t="s">
        <v>277</v>
      </c>
    </row>
    <row r="185" spans="1:65" s="441" customFormat="1" ht="13.5" customHeight="1">
      <c r="A185" s="493" t="s">
        <v>114</v>
      </c>
      <c r="B185" s="493" t="s">
        <v>582</v>
      </c>
      <c r="C185" s="438">
        <v>0</v>
      </c>
      <c r="D185" s="438">
        <v>0</v>
      </c>
      <c r="E185" s="438">
        <v>0</v>
      </c>
      <c r="F185" s="438">
        <v>0</v>
      </c>
      <c r="G185" s="438">
        <v>0</v>
      </c>
      <c r="H185" s="438">
        <v>0</v>
      </c>
      <c r="I185" s="438">
        <v>0</v>
      </c>
      <c r="J185" s="438">
        <v>0</v>
      </c>
      <c r="K185" s="438">
        <v>0</v>
      </c>
      <c r="L185" s="438">
        <v>0</v>
      </c>
      <c r="M185" s="438">
        <v>0</v>
      </c>
      <c r="N185" s="438">
        <v>0</v>
      </c>
      <c r="O185" s="438">
        <v>0</v>
      </c>
      <c r="P185" s="438">
        <v>0</v>
      </c>
      <c r="Q185" s="438">
        <v>0</v>
      </c>
      <c r="R185" s="438">
        <v>0</v>
      </c>
      <c r="S185" s="438">
        <v>0</v>
      </c>
      <c r="T185" s="438">
        <v>0</v>
      </c>
      <c r="U185" s="438">
        <v>0</v>
      </c>
      <c r="V185" s="438">
        <v>0</v>
      </c>
      <c r="W185" s="438">
        <v>0</v>
      </c>
      <c r="X185" s="438">
        <v>0</v>
      </c>
      <c r="Y185" s="438">
        <v>0</v>
      </c>
      <c r="Z185" s="438">
        <v>0</v>
      </c>
      <c r="AA185" s="438">
        <v>0</v>
      </c>
      <c r="AB185" s="438">
        <v>0</v>
      </c>
      <c r="AC185" s="438">
        <v>1.8</v>
      </c>
      <c r="AD185" s="438">
        <v>2.1</v>
      </c>
      <c r="AE185" s="438">
        <v>9.6</v>
      </c>
      <c r="AF185" s="438">
        <v>8.5</v>
      </c>
      <c r="AG185" s="438">
        <v>13.923999999999999</v>
      </c>
      <c r="AH185" s="438">
        <v>6.4420000000000002</v>
      </c>
      <c r="AI185" s="438">
        <v>2.9159999999999999</v>
      </c>
      <c r="AJ185" s="438">
        <v>4.7380000000000004</v>
      </c>
      <c r="AK185" s="438">
        <v>9.6240000000000006</v>
      </c>
      <c r="AL185" s="438">
        <v>2.96</v>
      </c>
      <c r="AM185" s="438">
        <v>1</v>
      </c>
      <c r="AN185" s="438">
        <v>0</v>
      </c>
      <c r="AO185" s="438">
        <v>0</v>
      </c>
      <c r="AP185" s="438">
        <v>0</v>
      </c>
      <c r="AQ185" s="504">
        <v>0</v>
      </c>
      <c r="AR185" s="504">
        <v>0</v>
      </c>
      <c r="AS185" s="442">
        <v>0</v>
      </c>
      <c r="AT185" s="442">
        <v>0</v>
      </c>
      <c r="AU185" s="499">
        <v>0</v>
      </c>
      <c r="AV185" s="509" t="s">
        <v>17</v>
      </c>
      <c r="AW185" s="509" t="s">
        <v>27</v>
      </c>
      <c r="AX185" s="439">
        <v>11</v>
      </c>
      <c r="AY185" s="213">
        <v>5.7821818181818179</v>
      </c>
      <c r="AZ185" s="441" t="s">
        <v>125</v>
      </c>
      <c r="BA185" s="441" t="s">
        <v>34</v>
      </c>
      <c r="BB185" s="441" t="s">
        <v>391</v>
      </c>
      <c r="BC185" s="440" t="s">
        <v>810</v>
      </c>
      <c r="BE185" s="441" t="s">
        <v>287</v>
      </c>
      <c r="BF185" s="513" t="s">
        <v>277</v>
      </c>
      <c r="BG185" s="514" t="s">
        <v>277</v>
      </c>
      <c r="BH185" s="514" t="s">
        <v>277</v>
      </c>
      <c r="BI185" s="514" t="s">
        <v>277</v>
      </c>
      <c r="BJ185" s="159">
        <v>0</v>
      </c>
      <c r="BK185" s="440" t="s">
        <v>277</v>
      </c>
    </row>
    <row r="186" spans="1:65" s="441" customFormat="1" ht="13.5" customHeight="1">
      <c r="A186" s="493" t="s">
        <v>114</v>
      </c>
      <c r="B186" s="493" t="s">
        <v>599</v>
      </c>
      <c r="C186" s="438">
        <v>0</v>
      </c>
      <c r="D186" s="438">
        <v>0</v>
      </c>
      <c r="E186" s="438">
        <v>0</v>
      </c>
      <c r="F186" s="438">
        <v>0</v>
      </c>
      <c r="G186" s="438">
        <v>0</v>
      </c>
      <c r="H186" s="438">
        <v>0</v>
      </c>
      <c r="I186" s="438">
        <v>0</v>
      </c>
      <c r="J186" s="438">
        <v>0</v>
      </c>
      <c r="K186" s="438">
        <v>0</v>
      </c>
      <c r="L186" s="438">
        <v>0</v>
      </c>
      <c r="M186" s="438">
        <v>0</v>
      </c>
      <c r="N186" s="438">
        <v>0</v>
      </c>
      <c r="O186" s="438">
        <v>0</v>
      </c>
      <c r="P186" s="438">
        <v>0</v>
      </c>
      <c r="Q186" s="438">
        <v>0</v>
      </c>
      <c r="R186" s="438">
        <v>0</v>
      </c>
      <c r="S186" s="438">
        <v>0</v>
      </c>
      <c r="T186" s="438">
        <v>0</v>
      </c>
      <c r="U186" s="438">
        <v>0</v>
      </c>
      <c r="V186" s="438">
        <v>0</v>
      </c>
      <c r="W186" s="438">
        <v>0.9</v>
      </c>
      <c r="X186" s="438">
        <v>3.1</v>
      </c>
      <c r="Y186" s="438">
        <v>5.9</v>
      </c>
      <c r="Z186" s="438">
        <v>4.8</v>
      </c>
      <c r="AA186" s="438">
        <v>3.2</v>
      </c>
      <c r="AB186" s="438">
        <v>3.6</v>
      </c>
      <c r="AC186" s="438">
        <v>0</v>
      </c>
      <c r="AD186" s="438">
        <v>0</v>
      </c>
      <c r="AE186" s="438">
        <v>0</v>
      </c>
      <c r="AF186" s="438">
        <v>2.5</v>
      </c>
      <c r="AG186" s="438">
        <v>3.2</v>
      </c>
      <c r="AH186" s="438">
        <v>0</v>
      </c>
      <c r="AI186" s="438">
        <v>0</v>
      </c>
      <c r="AJ186" s="438">
        <v>0</v>
      </c>
      <c r="AK186" s="438">
        <v>0</v>
      </c>
      <c r="AL186" s="438">
        <v>0</v>
      </c>
      <c r="AM186" s="438">
        <v>0</v>
      </c>
      <c r="AN186" s="438">
        <v>0</v>
      </c>
      <c r="AO186" s="438">
        <v>0</v>
      </c>
      <c r="AP186" s="438">
        <v>0</v>
      </c>
      <c r="AQ186" s="504">
        <v>0</v>
      </c>
      <c r="AR186" s="504">
        <v>0</v>
      </c>
      <c r="AS186" s="442">
        <v>0</v>
      </c>
      <c r="AT186" s="442">
        <v>0</v>
      </c>
      <c r="AU186" s="499">
        <v>0</v>
      </c>
      <c r="AV186" s="509" t="s">
        <v>11</v>
      </c>
      <c r="AW186" s="509" t="s">
        <v>21</v>
      </c>
      <c r="AX186" s="439">
        <v>11</v>
      </c>
      <c r="AY186" s="213">
        <v>2.4727272727272727</v>
      </c>
      <c r="AZ186" s="441" t="s">
        <v>126</v>
      </c>
      <c r="BA186" s="441" t="s">
        <v>34</v>
      </c>
      <c r="BB186" s="441" t="s">
        <v>4191</v>
      </c>
      <c r="BC186" s="440" t="s">
        <v>812</v>
      </c>
      <c r="BE186" s="441" t="s">
        <v>287</v>
      </c>
      <c r="BF186" s="513" t="s">
        <v>277</v>
      </c>
      <c r="BG186" s="514" t="s">
        <v>277</v>
      </c>
      <c r="BH186" s="514" t="s">
        <v>277</v>
      </c>
      <c r="BI186" s="514" t="s">
        <v>277</v>
      </c>
      <c r="BJ186" s="159"/>
      <c r="BK186" s="440" t="s">
        <v>277</v>
      </c>
    </row>
    <row r="187" spans="1:65" s="441" customFormat="1" ht="13.5" customHeight="1">
      <c r="A187" s="493" t="s">
        <v>114</v>
      </c>
      <c r="B187" s="493" t="s">
        <v>598</v>
      </c>
      <c r="C187" s="438">
        <v>0</v>
      </c>
      <c r="D187" s="438">
        <v>0</v>
      </c>
      <c r="E187" s="438">
        <v>0</v>
      </c>
      <c r="F187" s="438">
        <v>0</v>
      </c>
      <c r="G187" s="438">
        <v>0</v>
      </c>
      <c r="H187" s="438">
        <v>0</v>
      </c>
      <c r="I187" s="438">
        <v>0</v>
      </c>
      <c r="J187" s="438">
        <v>0</v>
      </c>
      <c r="K187" s="438">
        <v>0</v>
      </c>
      <c r="L187" s="438">
        <v>0</v>
      </c>
      <c r="M187" s="438">
        <v>0</v>
      </c>
      <c r="N187" s="438">
        <v>0</v>
      </c>
      <c r="O187" s="438">
        <v>0</v>
      </c>
      <c r="P187" s="438">
        <v>0</v>
      </c>
      <c r="Q187" s="438">
        <v>0</v>
      </c>
      <c r="R187" s="438">
        <v>0</v>
      </c>
      <c r="S187" s="438">
        <v>0</v>
      </c>
      <c r="T187" s="438">
        <v>0</v>
      </c>
      <c r="U187" s="438">
        <v>0</v>
      </c>
      <c r="V187" s="438">
        <v>0</v>
      </c>
      <c r="W187" s="438">
        <v>0</v>
      </c>
      <c r="X187" s="438">
        <v>0</v>
      </c>
      <c r="Y187" s="438">
        <v>0</v>
      </c>
      <c r="Z187" s="438">
        <v>0</v>
      </c>
      <c r="AA187" s="438">
        <v>0</v>
      </c>
      <c r="AB187" s="438">
        <v>0</v>
      </c>
      <c r="AC187" s="438">
        <v>0</v>
      </c>
      <c r="AD187" s="438">
        <v>0</v>
      </c>
      <c r="AE187" s="438">
        <v>0</v>
      </c>
      <c r="AF187" s="438">
        <v>0</v>
      </c>
      <c r="AG187" s="438">
        <v>0</v>
      </c>
      <c r="AH187" s="438">
        <v>4</v>
      </c>
      <c r="AI187" s="438">
        <v>4.0330000000000004</v>
      </c>
      <c r="AJ187" s="438">
        <v>3.9</v>
      </c>
      <c r="AK187" s="438">
        <v>0.27600000000000002</v>
      </c>
      <c r="AL187" s="438">
        <v>0</v>
      </c>
      <c r="AM187" s="438">
        <v>0</v>
      </c>
      <c r="AN187" s="438">
        <v>0</v>
      </c>
      <c r="AO187" s="438">
        <v>0</v>
      </c>
      <c r="AP187" s="438">
        <v>0</v>
      </c>
      <c r="AQ187" s="504">
        <v>0</v>
      </c>
      <c r="AR187" s="504">
        <v>0</v>
      </c>
      <c r="AS187" s="442">
        <v>0</v>
      </c>
      <c r="AT187" s="442">
        <v>0</v>
      </c>
      <c r="AU187" s="499">
        <v>0</v>
      </c>
      <c r="AV187" s="509" t="s">
        <v>22</v>
      </c>
      <c r="AW187" s="509" t="s">
        <v>25</v>
      </c>
      <c r="AX187" s="439">
        <v>4</v>
      </c>
      <c r="AY187" s="418">
        <v>3.0522500000000004</v>
      </c>
      <c r="AZ187" s="441" t="s">
        <v>126</v>
      </c>
      <c r="BA187" s="441" t="s">
        <v>34</v>
      </c>
      <c r="BB187" s="441" t="s">
        <v>4191</v>
      </c>
      <c r="BC187" s="440" t="s">
        <v>812</v>
      </c>
      <c r="BE187" s="441" t="s">
        <v>287</v>
      </c>
      <c r="BF187" s="513" t="s">
        <v>277</v>
      </c>
      <c r="BG187" s="514" t="s">
        <v>277</v>
      </c>
      <c r="BH187" s="514" t="s">
        <v>277</v>
      </c>
      <c r="BI187" s="514" t="s">
        <v>277</v>
      </c>
      <c r="BJ187" s="159">
        <v>0</v>
      </c>
      <c r="BK187" s="440" t="s">
        <v>277</v>
      </c>
    </row>
    <row r="188" spans="1:65" s="441" customFormat="1" ht="13.5" customHeight="1">
      <c r="A188" s="493" t="s">
        <v>114</v>
      </c>
      <c r="B188" s="493" t="s">
        <v>565</v>
      </c>
      <c r="C188" s="438">
        <v>0</v>
      </c>
      <c r="D188" s="438">
        <v>0</v>
      </c>
      <c r="E188" s="438">
        <v>0</v>
      </c>
      <c r="F188" s="438">
        <v>0</v>
      </c>
      <c r="G188" s="438">
        <v>0</v>
      </c>
      <c r="H188" s="438">
        <v>0</v>
      </c>
      <c r="I188" s="438">
        <v>0</v>
      </c>
      <c r="J188" s="438">
        <v>0</v>
      </c>
      <c r="K188" s="438">
        <v>0</v>
      </c>
      <c r="L188" s="438">
        <v>0</v>
      </c>
      <c r="M188" s="438">
        <v>0</v>
      </c>
      <c r="N188" s="438">
        <v>0</v>
      </c>
      <c r="O188" s="438">
        <v>0</v>
      </c>
      <c r="P188" s="438">
        <v>0</v>
      </c>
      <c r="Q188" s="438">
        <v>0</v>
      </c>
      <c r="R188" s="438">
        <v>0</v>
      </c>
      <c r="S188" s="438">
        <v>0</v>
      </c>
      <c r="T188" s="438">
        <v>0</v>
      </c>
      <c r="U188" s="438">
        <v>0</v>
      </c>
      <c r="V188" s="438">
        <v>0</v>
      </c>
      <c r="W188" s="438">
        <v>0</v>
      </c>
      <c r="X188" s="438">
        <v>0</v>
      </c>
      <c r="Y188" s="438">
        <v>0</v>
      </c>
      <c r="Z188" s="438">
        <v>0</v>
      </c>
      <c r="AA188" s="438">
        <v>0</v>
      </c>
      <c r="AB188" s="438">
        <v>0</v>
      </c>
      <c r="AC188" s="438">
        <v>0</v>
      </c>
      <c r="AD188" s="438">
        <v>0</v>
      </c>
      <c r="AE188" s="438">
        <v>0</v>
      </c>
      <c r="AF188" s="438">
        <v>0</v>
      </c>
      <c r="AG188" s="438">
        <v>0</v>
      </c>
      <c r="AH188" s="438">
        <v>0</v>
      </c>
      <c r="AI188" s="438">
        <v>0</v>
      </c>
      <c r="AJ188" s="438">
        <v>0</v>
      </c>
      <c r="AK188" s="438">
        <v>0</v>
      </c>
      <c r="AL188" s="438">
        <v>0</v>
      </c>
      <c r="AM188" s="438">
        <v>2.8050000000000002</v>
      </c>
      <c r="AN188" s="438">
        <v>3.266</v>
      </c>
      <c r="AO188" s="438">
        <v>2.73</v>
      </c>
      <c r="AP188" s="438">
        <v>0.3</v>
      </c>
      <c r="AQ188" s="504">
        <v>0</v>
      </c>
      <c r="AR188" s="504">
        <v>0</v>
      </c>
      <c r="AS188" s="442">
        <v>0</v>
      </c>
      <c r="AT188" s="442">
        <v>0</v>
      </c>
      <c r="AU188" s="499">
        <v>0</v>
      </c>
      <c r="AV188" s="509" t="s">
        <v>27</v>
      </c>
      <c r="AW188" s="509" t="s">
        <v>938</v>
      </c>
      <c r="AX188" s="439">
        <v>4</v>
      </c>
      <c r="AY188" s="213">
        <v>2.2752500000000002</v>
      </c>
      <c r="AZ188" s="441" t="s">
        <v>125</v>
      </c>
      <c r="BA188" s="441" t="s">
        <v>53</v>
      </c>
      <c r="BB188" s="441" t="s">
        <v>391</v>
      </c>
      <c r="BC188" s="440" t="s">
        <v>810</v>
      </c>
      <c r="BE188" s="441" t="s">
        <v>287</v>
      </c>
      <c r="BF188" s="513" t="s">
        <v>564</v>
      </c>
      <c r="BG188" s="514" t="s">
        <v>277</v>
      </c>
      <c r="BH188" s="514" t="s">
        <v>277</v>
      </c>
      <c r="BI188" s="514" t="s">
        <v>277</v>
      </c>
      <c r="BJ188" s="159">
        <v>0</v>
      </c>
      <c r="BK188" s="440"/>
    </row>
    <row r="189" spans="1:65" s="441" customFormat="1" ht="13.5" customHeight="1">
      <c r="A189" s="493" t="s">
        <v>114</v>
      </c>
      <c r="B189" s="493" t="s">
        <v>581</v>
      </c>
      <c r="C189" s="438">
        <v>0</v>
      </c>
      <c r="D189" s="438">
        <v>0</v>
      </c>
      <c r="E189" s="438">
        <v>0</v>
      </c>
      <c r="F189" s="438">
        <v>0</v>
      </c>
      <c r="G189" s="438">
        <v>0</v>
      </c>
      <c r="H189" s="438">
        <v>0</v>
      </c>
      <c r="I189" s="438">
        <v>0</v>
      </c>
      <c r="J189" s="438">
        <v>0</v>
      </c>
      <c r="K189" s="438">
        <v>0</v>
      </c>
      <c r="L189" s="438">
        <v>0</v>
      </c>
      <c r="M189" s="438">
        <v>0</v>
      </c>
      <c r="N189" s="438">
        <v>0</v>
      </c>
      <c r="O189" s="438">
        <v>0</v>
      </c>
      <c r="P189" s="438">
        <v>0</v>
      </c>
      <c r="Q189" s="438">
        <v>0</v>
      </c>
      <c r="R189" s="438">
        <v>0</v>
      </c>
      <c r="S189" s="438">
        <v>0</v>
      </c>
      <c r="T189" s="438">
        <v>0</v>
      </c>
      <c r="U189" s="438">
        <v>0</v>
      </c>
      <c r="V189" s="438">
        <v>0</v>
      </c>
      <c r="W189" s="438">
        <v>0</v>
      </c>
      <c r="X189" s="438">
        <v>0</v>
      </c>
      <c r="Y189" s="438">
        <v>0</v>
      </c>
      <c r="Z189" s="438">
        <v>0</v>
      </c>
      <c r="AA189" s="438">
        <v>0</v>
      </c>
      <c r="AB189" s="438">
        <v>0</v>
      </c>
      <c r="AC189" s="438">
        <v>0</v>
      </c>
      <c r="AD189" s="438">
        <v>2.8849999999999998</v>
      </c>
      <c r="AE189" s="438">
        <v>15.493</v>
      </c>
      <c r="AF189" s="438">
        <v>22.959</v>
      </c>
      <c r="AG189" s="438">
        <v>25.395</v>
      </c>
      <c r="AH189" s="438">
        <v>24.356000000000002</v>
      </c>
      <c r="AI189" s="438">
        <v>20.02</v>
      </c>
      <c r="AJ189" s="438">
        <v>19.02</v>
      </c>
      <c r="AK189" s="438">
        <v>20.02</v>
      </c>
      <c r="AL189" s="438">
        <v>20.52</v>
      </c>
      <c r="AM189" s="438">
        <v>9.42</v>
      </c>
      <c r="AN189" s="438">
        <v>0</v>
      </c>
      <c r="AO189" s="438">
        <v>0</v>
      </c>
      <c r="AP189" s="438">
        <v>0</v>
      </c>
      <c r="AQ189" s="504">
        <v>0</v>
      </c>
      <c r="AR189" s="504">
        <v>0</v>
      </c>
      <c r="AS189" s="442">
        <v>0</v>
      </c>
      <c r="AT189" s="442">
        <v>0</v>
      </c>
      <c r="AU189" s="499">
        <v>0</v>
      </c>
      <c r="AV189" s="509" t="s">
        <v>18</v>
      </c>
      <c r="AW189" s="509" t="s">
        <v>27</v>
      </c>
      <c r="AX189" s="439">
        <v>10</v>
      </c>
      <c r="AY189" s="213">
        <v>18.008800000000001</v>
      </c>
      <c r="AZ189" s="441" t="s">
        <v>121</v>
      </c>
      <c r="BA189" s="441" t="s">
        <v>34</v>
      </c>
      <c r="BB189" s="441" t="s">
        <v>391</v>
      </c>
      <c r="BC189" s="440" t="s">
        <v>810</v>
      </c>
      <c r="BE189" s="441" t="s">
        <v>287</v>
      </c>
      <c r="BF189" s="513" t="s">
        <v>580</v>
      </c>
      <c r="BG189" s="514" t="s">
        <v>277</v>
      </c>
      <c r="BH189" s="514" t="s">
        <v>277</v>
      </c>
      <c r="BI189" s="514" t="s">
        <v>277</v>
      </c>
      <c r="BJ189" s="159">
        <v>0</v>
      </c>
      <c r="BK189" s="440" t="s">
        <v>277</v>
      </c>
    </row>
    <row r="190" spans="1:65" s="441" customFormat="1" ht="13.5" customHeight="1">
      <c r="A190" s="493" t="s">
        <v>114</v>
      </c>
      <c r="B190" s="493" t="s">
        <v>868</v>
      </c>
      <c r="C190" s="438">
        <v>0</v>
      </c>
      <c r="D190" s="438">
        <v>0</v>
      </c>
      <c r="E190" s="438">
        <v>0</v>
      </c>
      <c r="F190" s="438">
        <v>0</v>
      </c>
      <c r="G190" s="438">
        <v>0</v>
      </c>
      <c r="H190" s="438">
        <v>0</v>
      </c>
      <c r="I190" s="438">
        <v>0</v>
      </c>
      <c r="J190" s="438">
        <v>0</v>
      </c>
      <c r="K190" s="438">
        <v>0</v>
      </c>
      <c r="L190" s="438">
        <v>0</v>
      </c>
      <c r="M190" s="438">
        <v>0</v>
      </c>
      <c r="N190" s="438">
        <v>0</v>
      </c>
      <c r="O190" s="438">
        <v>0</v>
      </c>
      <c r="P190" s="438">
        <v>0</v>
      </c>
      <c r="Q190" s="438">
        <v>0</v>
      </c>
      <c r="R190" s="438">
        <v>0</v>
      </c>
      <c r="S190" s="438">
        <v>0</v>
      </c>
      <c r="T190" s="438">
        <v>0</v>
      </c>
      <c r="U190" s="438">
        <v>0</v>
      </c>
      <c r="V190" s="438">
        <v>0</v>
      </c>
      <c r="W190" s="438">
        <v>0</v>
      </c>
      <c r="X190" s="438">
        <v>0</v>
      </c>
      <c r="Y190" s="438">
        <v>0</v>
      </c>
      <c r="Z190" s="438">
        <v>2.1</v>
      </c>
      <c r="AA190" s="438">
        <v>3.9</v>
      </c>
      <c r="AB190" s="438">
        <v>1.3</v>
      </c>
      <c r="AC190" s="438">
        <v>2.1</v>
      </c>
      <c r="AD190" s="438">
        <v>0</v>
      </c>
      <c r="AE190" s="438">
        <v>0</v>
      </c>
      <c r="AF190" s="438">
        <v>0</v>
      </c>
      <c r="AG190" s="438">
        <v>0</v>
      </c>
      <c r="AH190" s="438">
        <v>0</v>
      </c>
      <c r="AI190" s="438">
        <v>0</v>
      </c>
      <c r="AJ190" s="438">
        <v>0</v>
      </c>
      <c r="AK190" s="438">
        <v>0</v>
      </c>
      <c r="AL190" s="438">
        <v>0</v>
      </c>
      <c r="AM190" s="438">
        <v>0</v>
      </c>
      <c r="AN190" s="438">
        <v>0</v>
      </c>
      <c r="AO190" s="438">
        <v>0</v>
      </c>
      <c r="AP190" s="438">
        <v>0</v>
      </c>
      <c r="AQ190" s="504">
        <v>0</v>
      </c>
      <c r="AR190" s="504">
        <v>0</v>
      </c>
      <c r="AS190" s="442">
        <v>0</v>
      </c>
      <c r="AT190" s="442">
        <v>0</v>
      </c>
      <c r="AU190" s="499">
        <v>0</v>
      </c>
      <c r="AV190" s="509" t="s">
        <v>14</v>
      </c>
      <c r="AW190" s="509" t="s">
        <v>17</v>
      </c>
      <c r="AX190" s="439">
        <v>4</v>
      </c>
      <c r="AY190" s="213">
        <v>2.35</v>
      </c>
      <c r="AZ190" s="441" t="s">
        <v>125</v>
      </c>
      <c r="BA190" s="441" t="s">
        <v>34</v>
      </c>
      <c r="BB190" s="441" t="s">
        <v>292</v>
      </c>
      <c r="BC190" s="440" t="s">
        <v>7176</v>
      </c>
      <c r="BE190" s="441" t="s">
        <v>280</v>
      </c>
      <c r="BF190" s="513" t="s">
        <v>277</v>
      </c>
      <c r="BG190" s="514" t="s">
        <v>277</v>
      </c>
      <c r="BH190" s="514" t="s">
        <v>277</v>
      </c>
      <c r="BI190" s="514" t="s">
        <v>277</v>
      </c>
      <c r="BJ190" s="159">
        <v>0</v>
      </c>
      <c r="BK190" s="440" t="s">
        <v>277</v>
      </c>
    </row>
    <row r="191" spans="1:65" s="441" customFormat="1" ht="13.5" customHeight="1">
      <c r="A191" s="493" t="s">
        <v>114</v>
      </c>
      <c r="B191" s="493" t="s">
        <v>577</v>
      </c>
      <c r="C191" s="438">
        <v>0</v>
      </c>
      <c r="D191" s="438">
        <v>0</v>
      </c>
      <c r="E191" s="438">
        <v>0</v>
      </c>
      <c r="F191" s="438">
        <v>0</v>
      </c>
      <c r="G191" s="438">
        <v>0</v>
      </c>
      <c r="H191" s="438">
        <v>0</v>
      </c>
      <c r="I191" s="438">
        <v>0</v>
      </c>
      <c r="J191" s="438">
        <v>0</v>
      </c>
      <c r="K191" s="438">
        <v>0</v>
      </c>
      <c r="L191" s="438">
        <v>0</v>
      </c>
      <c r="M191" s="438">
        <v>0</v>
      </c>
      <c r="N191" s="438">
        <v>0</v>
      </c>
      <c r="O191" s="438">
        <v>0</v>
      </c>
      <c r="P191" s="438">
        <v>0</v>
      </c>
      <c r="Q191" s="438">
        <v>0</v>
      </c>
      <c r="R191" s="438">
        <v>0</v>
      </c>
      <c r="S191" s="438">
        <v>0</v>
      </c>
      <c r="T191" s="438">
        <v>0</v>
      </c>
      <c r="U191" s="438">
        <v>0</v>
      </c>
      <c r="V191" s="438">
        <v>0</v>
      </c>
      <c r="W191" s="438">
        <v>0</v>
      </c>
      <c r="X191" s="438">
        <v>0</v>
      </c>
      <c r="Y191" s="438">
        <v>0</v>
      </c>
      <c r="Z191" s="438">
        <v>0</v>
      </c>
      <c r="AA191" s="438">
        <v>0</v>
      </c>
      <c r="AB191" s="438">
        <v>0</v>
      </c>
      <c r="AC191" s="438">
        <v>0</v>
      </c>
      <c r="AD191" s="438">
        <v>0</v>
      </c>
      <c r="AE191" s="438">
        <v>0</v>
      </c>
      <c r="AF191" s="438">
        <v>0</v>
      </c>
      <c r="AG191" s="438">
        <v>0</v>
      </c>
      <c r="AH191" s="438">
        <v>0</v>
      </c>
      <c r="AI191" s="438">
        <v>0</v>
      </c>
      <c r="AJ191" s="438">
        <v>0</v>
      </c>
      <c r="AK191" s="438">
        <v>5.5750000000000002</v>
      </c>
      <c r="AL191" s="438">
        <v>5.5609999999999999</v>
      </c>
      <c r="AM191" s="438">
        <v>1.25</v>
      </c>
      <c r="AN191" s="438">
        <v>1.2250000000000001</v>
      </c>
      <c r="AO191" s="438">
        <v>0</v>
      </c>
      <c r="AP191" s="438">
        <v>0</v>
      </c>
      <c r="AQ191" s="504">
        <v>0</v>
      </c>
      <c r="AR191" s="504">
        <v>0</v>
      </c>
      <c r="AS191" s="442">
        <v>0</v>
      </c>
      <c r="AT191" s="442">
        <v>0</v>
      </c>
      <c r="AU191" s="499">
        <v>0</v>
      </c>
      <c r="AV191" s="509" t="s">
        <v>25</v>
      </c>
      <c r="AW191" s="509" t="s">
        <v>62</v>
      </c>
      <c r="AX191" s="439">
        <v>4</v>
      </c>
      <c r="AY191" s="213">
        <v>3.4027499999999997</v>
      </c>
      <c r="AZ191" s="441" t="s">
        <v>121</v>
      </c>
      <c r="BA191" s="441" t="s">
        <v>34</v>
      </c>
      <c r="BB191" s="441" t="s">
        <v>391</v>
      </c>
      <c r="BC191" s="440" t="s">
        <v>810</v>
      </c>
      <c r="BE191" s="441" t="s">
        <v>287</v>
      </c>
      <c r="BF191" s="513" t="s">
        <v>576</v>
      </c>
      <c r="BG191" s="514" t="s">
        <v>575</v>
      </c>
      <c r="BH191" s="514" t="s">
        <v>277</v>
      </c>
      <c r="BI191" s="514" t="s">
        <v>277</v>
      </c>
      <c r="BJ191" s="159">
        <v>0</v>
      </c>
      <c r="BK191" s="440" t="s">
        <v>277</v>
      </c>
    </row>
    <row r="192" spans="1:65" s="441" customFormat="1" ht="13.5" customHeight="1">
      <c r="A192" s="493" t="s">
        <v>114</v>
      </c>
      <c r="B192" s="493" t="s">
        <v>593</v>
      </c>
      <c r="C192" s="438">
        <v>0</v>
      </c>
      <c r="D192" s="438">
        <v>0</v>
      </c>
      <c r="E192" s="438">
        <v>0</v>
      </c>
      <c r="F192" s="438">
        <v>0</v>
      </c>
      <c r="G192" s="438">
        <v>0</v>
      </c>
      <c r="H192" s="438">
        <v>0</v>
      </c>
      <c r="I192" s="438">
        <v>0</v>
      </c>
      <c r="J192" s="438">
        <v>0</v>
      </c>
      <c r="K192" s="438">
        <v>0</v>
      </c>
      <c r="L192" s="438">
        <v>0</v>
      </c>
      <c r="M192" s="438">
        <v>0</v>
      </c>
      <c r="N192" s="438">
        <v>0</v>
      </c>
      <c r="O192" s="438">
        <v>0</v>
      </c>
      <c r="P192" s="438">
        <v>0</v>
      </c>
      <c r="Q192" s="438">
        <v>0</v>
      </c>
      <c r="R192" s="438">
        <v>0</v>
      </c>
      <c r="S192" s="438">
        <v>0</v>
      </c>
      <c r="T192" s="438">
        <v>0</v>
      </c>
      <c r="U192" s="438">
        <v>0</v>
      </c>
      <c r="V192" s="438">
        <v>0</v>
      </c>
      <c r="W192" s="438">
        <v>0</v>
      </c>
      <c r="X192" s="438">
        <v>0</v>
      </c>
      <c r="Y192" s="438">
        <v>0</v>
      </c>
      <c r="Z192" s="438">
        <v>0</v>
      </c>
      <c r="AA192" s="438">
        <v>0</v>
      </c>
      <c r="AB192" s="438">
        <v>0</v>
      </c>
      <c r="AC192" s="438">
        <v>0</v>
      </c>
      <c r="AD192" s="438">
        <v>0</v>
      </c>
      <c r="AE192" s="438">
        <v>0</v>
      </c>
      <c r="AF192" s="438">
        <v>0</v>
      </c>
      <c r="AG192" s="438">
        <v>0</v>
      </c>
      <c r="AH192" s="438">
        <v>0</v>
      </c>
      <c r="AI192" s="438">
        <v>0</v>
      </c>
      <c r="AJ192" s="438">
        <v>30</v>
      </c>
      <c r="AK192" s="438">
        <v>15.04</v>
      </c>
      <c r="AL192" s="438">
        <v>19.545000000000002</v>
      </c>
      <c r="AM192" s="438">
        <v>19.623999999999999</v>
      </c>
      <c r="AN192" s="438">
        <v>18.164999999999999</v>
      </c>
      <c r="AO192" s="438">
        <v>2.9870000000000001</v>
      </c>
      <c r="AP192" s="438">
        <v>2.887</v>
      </c>
      <c r="AQ192" s="504">
        <v>0</v>
      </c>
      <c r="AR192" s="504">
        <v>0</v>
      </c>
      <c r="AS192" s="442">
        <v>0</v>
      </c>
      <c r="AT192" s="442">
        <v>0</v>
      </c>
      <c r="AU192" s="499">
        <v>0</v>
      </c>
      <c r="AV192" s="509" t="s">
        <v>24</v>
      </c>
      <c r="AW192" s="509" t="s">
        <v>938</v>
      </c>
      <c r="AX192" s="439">
        <v>7</v>
      </c>
      <c r="AY192" s="213">
        <v>15.463999999999999</v>
      </c>
      <c r="AZ192" s="441" t="s">
        <v>125</v>
      </c>
      <c r="BA192" s="441" t="s">
        <v>31</v>
      </c>
      <c r="BB192" s="441" t="s">
        <v>391</v>
      </c>
      <c r="BC192" s="440" t="s">
        <v>810</v>
      </c>
      <c r="BE192" s="441" t="s">
        <v>287</v>
      </c>
      <c r="BF192" s="513" t="s">
        <v>592</v>
      </c>
      <c r="BG192" s="514" t="s">
        <v>4017</v>
      </c>
      <c r="BH192" s="514" t="s">
        <v>277</v>
      </c>
      <c r="BI192" s="514" t="s">
        <v>277</v>
      </c>
      <c r="BJ192" s="159">
        <v>0</v>
      </c>
      <c r="BK192" s="440" t="s">
        <v>277</v>
      </c>
    </row>
    <row r="193" spans="1:65" s="441" customFormat="1" ht="13.5" customHeight="1">
      <c r="A193" s="493" t="s">
        <v>114</v>
      </c>
      <c r="B193" s="493" t="s">
        <v>6360</v>
      </c>
      <c r="C193" s="438">
        <v>0</v>
      </c>
      <c r="D193" s="438">
        <v>0</v>
      </c>
      <c r="E193" s="438">
        <v>0</v>
      </c>
      <c r="F193" s="438">
        <v>0</v>
      </c>
      <c r="G193" s="438">
        <v>0</v>
      </c>
      <c r="H193" s="438">
        <v>0</v>
      </c>
      <c r="I193" s="438">
        <v>0</v>
      </c>
      <c r="J193" s="438">
        <v>0</v>
      </c>
      <c r="K193" s="438">
        <v>0</v>
      </c>
      <c r="L193" s="438">
        <v>0</v>
      </c>
      <c r="M193" s="438">
        <v>0</v>
      </c>
      <c r="N193" s="438">
        <v>0</v>
      </c>
      <c r="O193" s="438">
        <v>0</v>
      </c>
      <c r="P193" s="438">
        <v>0</v>
      </c>
      <c r="Q193" s="438">
        <v>0</v>
      </c>
      <c r="R193" s="438">
        <v>0</v>
      </c>
      <c r="S193" s="438">
        <v>0</v>
      </c>
      <c r="T193" s="438">
        <v>0</v>
      </c>
      <c r="U193" s="438">
        <v>0</v>
      </c>
      <c r="V193" s="438">
        <v>0</v>
      </c>
      <c r="W193" s="438">
        <v>0</v>
      </c>
      <c r="X193" s="438">
        <v>0</v>
      </c>
      <c r="Y193" s="438">
        <v>0</v>
      </c>
      <c r="Z193" s="438">
        <v>0</v>
      </c>
      <c r="AA193" s="438">
        <v>0</v>
      </c>
      <c r="AB193" s="438">
        <v>0</v>
      </c>
      <c r="AC193" s="438">
        <v>0</v>
      </c>
      <c r="AD193" s="438">
        <v>0</v>
      </c>
      <c r="AE193" s="438">
        <v>0</v>
      </c>
      <c r="AF193" s="438">
        <v>0</v>
      </c>
      <c r="AG193" s="438">
        <v>0</v>
      </c>
      <c r="AH193" s="438">
        <v>0</v>
      </c>
      <c r="AI193" s="438">
        <v>0</v>
      </c>
      <c r="AJ193" s="438">
        <v>0</v>
      </c>
      <c r="AK193" s="438">
        <v>0</v>
      </c>
      <c r="AL193" s="438">
        <v>0</v>
      </c>
      <c r="AM193" s="438">
        <v>0</v>
      </c>
      <c r="AN193" s="438">
        <v>0</v>
      </c>
      <c r="AO193" s="438">
        <v>2.3170000000000002</v>
      </c>
      <c r="AP193" s="438">
        <v>101.75700000000001</v>
      </c>
      <c r="AQ193" s="504">
        <v>0.91200000000000003</v>
      </c>
      <c r="AR193" s="504">
        <v>0</v>
      </c>
      <c r="AS193" s="442">
        <v>0</v>
      </c>
      <c r="AT193" s="442">
        <v>0</v>
      </c>
      <c r="AU193" s="499">
        <v>0</v>
      </c>
      <c r="AV193" s="509" t="s">
        <v>63</v>
      </c>
      <c r="AW193" s="509" t="s">
        <v>3968</v>
      </c>
      <c r="AX193" s="439">
        <v>3</v>
      </c>
      <c r="AY193" s="213">
        <v>34.995333333333342</v>
      </c>
      <c r="AZ193" s="441" t="s">
        <v>125</v>
      </c>
      <c r="BA193" s="441" t="s">
        <v>34</v>
      </c>
      <c r="BB193" s="441" t="s">
        <v>391</v>
      </c>
      <c r="BC193" s="440" t="s">
        <v>810</v>
      </c>
      <c r="BE193" s="441" t="s">
        <v>287</v>
      </c>
      <c r="BF193" s="513" t="s">
        <v>6361</v>
      </c>
      <c r="BG193" s="514" t="s">
        <v>277</v>
      </c>
      <c r="BH193" s="514" t="s">
        <v>277</v>
      </c>
      <c r="BI193" s="514" t="s">
        <v>277</v>
      </c>
      <c r="BJ193" s="159">
        <v>0</v>
      </c>
      <c r="BK193" s="440" t="s">
        <v>277</v>
      </c>
      <c r="BM193" s="231"/>
    </row>
    <row r="194" spans="1:65" s="441" customFormat="1" ht="13.5" customHeight="1">
      <c r="A194" s="493" t="s">
        <v>114</v>
      </c>
      <c r="B194" s="493" t="s">
        <v>569</v>
      </c>
      <c r="C194" s="438">
        <v>0</v>
      </c>
      <c r="D194" s="438">
        <v>0</v>
      </c>
      <c r="E194" s="438">
        <v>0</v>
      </c>
      <c r="F194" s="438">
        <v>0</v>
      </c>
      <c r="G194" s="438">
        <v>0</v>
      </c>
      <c r="H194" s="438">
        <v>0</v>
      </c>
      <c r="I194" s="438">
        <v>0</v>
      </c>
      <c r="J194" s="438">
        <v>0</v>
      </c>
      <c r="K194" s="438">
        <v>0</v>
      </c>
      <c r="L194" s="438">
        <v>0</v>
      </c>
      <c r="M194" s="438">
        <v>0</v>
      </c>
      <c r="N194" s="438">
        <v>0</v>
      </c>
      <c r="O194" s="438">
        <v>0</v>
      </c>
      <c r="P194" s="438">
        <v>0</v>
      </c>
      <c r="Q194" s="438">
        <v>0</v>
      </c>
      <c r="R194" s="438">
        <v>0</v>
      </c>
      <c r="S194" s="438">
        <v>0</v>
      </c>
      <c r="T194" s="438">
        <v>0</v>
      </c>
      <c r="U194" s="438">
        <v>0</v>
      </c>
      <c r="V194" s="438">
        <v>0</v>
      </c>
      <c r="W194" s="438">
        <v>0</v>
      </c>
      <c r="X194" s="438">
        <v>0</v>
      </c>
      <c r="Y194" s="438">
        <v>6.8</v>
      </c>
      <c r="Z194" s="438">
        <v>8.9</v>
      </c>
      <c r="AA194" s="438">
        <v>9.1999999999999993</v>
      </c>
      <c r="AB194" s="438">
        <v>9.1999999999999993</v>
      </c>
      <c r="AC194" s="438">
        <v>2.9</v>
      </c>
      <c r="AD194" s="438">
        <v>1.694</v>
      </c>
      <c r="AE194" s="438">
        <v>1.5189999999999999</v>
      </c>
      <c r="AF194" s="438">
        <v>0</v>
      </c>
      <c r="AG194" s="438">
        <v>0</v>
      </c>
      <c r="AH194" s="438">
        <v>0</v>
      </c>
      <c r="AI194" s="438">
        <v>0</v>
      </c>
      <c r="AJ194" s="438">
        <v>0</v>
      </c>
      <c r="AK194" s="438">
        <v>0</v>
      </c>
      <c r="AL194" s="438">
        <v>0</v>
      </c>
      <c r="AM194" s="438">
        <v>0</v>
      </c>
      <c r="AN194" s="438">
        <v>0</v>
      </c>
      <c r="AO194" s="438">
        <v>0</v>
      </c>
      <c r="AP194" s="438">
        <v>0</v>
      </c>
      <c r="AQ194" s="504">
        <v>0</v>
      </c>
      <c r="AR194" s="504">
        <v>0</v>
      </c>
      <c r="AS194" s="442">
        <v>0</v>
      </c>
      <c r="AT194" s="442">
        <v>0</v>
      </c>
      <c r="AU194" s="499">
        <v>0</v>
      </c>
      <c r="AV194" s="509" t="s">
        <v>13</v>
      </c>
      <c r="AW194" s="509" t="s">
        <v>19</v>
      </c>
      <c r="AX194" s="439">
        <v>7</v>
      </c>
      <c r="AY194" s="213">
        <v>5.7447142857142852</v>
      </c>
      <c r="AZ194" s="441" t="s">
        <v>126</v>
      </c>
      <c r="BA194" s="441" t="s">
        <v>41</v>
      </c>
      <c r="BB194" s="441" t="s">
        <v>391</v>
      </c>
      <c r="BC194" s="440" t="s">
        <v>810</v>
      </c>
      <c r="BE194" s="441" t="s">
        <v>287</v>
      </c>
      <c r="BF194" s="513" t="s">
        <v>277</v>
      </c>
      <c r="BG194" s="514" t="s">
        <v>277</v>
      </c>
      <c r="BH194" s="444" t="s">
        <v>277</v>
      </c>
      <c r="BI194" s="514" t="s">
        <v>277</v>
      </c>
      <c r="BJ194" s="159">
        <v>5.585</v>
      </c>
      <c r="BK194" s="440"/>
    </row>
    <row r="195" spans="1:65" s="441" customFormat="1" ht="13.5" customHeight="1">
      <c r="A195" s="493" t="s">
        <v>114</v>
      </c>
      <c r="B195" s="493" t="s">
        <v>568</v>
      </c>
      <c r="C195" s="438">
        <v>0</v>
      </c>
      <c r="D195" s="438">
        <v>0</v>
      </c>
      <c r="E195" s="438">
        <v>0</v>
      </c>
      <c r="F195" s="438">
        <v>0</v>
      </c>
      <c r="G195" s="438">
        <v>0</v>
      </c>
      <c r="H195" s="438">
        <v>0</v>
      </c>
      <c r="I195" s="438">
        <v>0</v>
      </c>
      <c r="J195" s="438">
        <v>0</v>
      </c>
      <c r="K195" s="438">
        <v>0</v>
      </c>
      <c r="L195" s="438">
        <v>0</v>
      </c>
      <c r="M195" s="438">
        <v>0</v>
      </c>
      <c r="N195" s="438">
        <v>0</v>
      </c>
      <c r="O195" s="438">
        <v>0</v>
      </c>
      <c r="P195" s="438">
        <v>0</v>
      </c>
      <c r="Q195" s="438">
        <v>0</v>
      </c>
      <c r="R195" s="438">
        <v>0</v>
      </c>
      <c r="S195" s="438">
        <v>0</v>
      </c>
      <c r="T195" s="438">
        <v>0</v>
      </c>
      <c r="U195" s="438">
        <v>0</v>
      </c>
      <c r="V195" s="438">
        <v>0</v>
      </c>
      <c r="W195" s="438">
        <v>2</v>
      </c>
      <c r="X195" s="438">
        <v>2.7</v>
      </c>
      <c r="Y195" s="438">
        <v>3.2</v>
      </c>
      <c r="Z195" s="438">
        <v>2.5</v>
      </c>
      <c r="AA195" s="438">
        <v>1.9</v>
      </c>
      <c r="AB195" s="438">
        <v>3.4</v>
      </c>
      <c r="AC195" s="438">
        <v>0.4</v>
      </c>
      <c r="AD195" s="438">
        <v>1.3380000000000001</v>
      </c>
      <c r="AE195" s="438">
        <v>0.81899999999999995</v>
      </c>
      <c r="AF195" s="438">
        <v>1.7989999999999999</v>
      </c>
      <c r="AG195" s="438">
        <v>0</v>
      </c>
      <c r="AH195" s="438">
        <v>0</v>
      </c>
      <c r="AI195" s="438">
        <v>0</v>
      </c>
      <c r="AJ195" s="438">
        <v>0</v>
      </c>
      <c r="AK195" s="438">
        <v>0</v>
      </c>
      <c r="AL195" s="438">
        <v>0</v>
      </c>
      <c r="AM195" s="438">
        <v>0</v>
      </c>
      <c r="AN195" s="438">
        <v>0</v>
      </c>
      <c r="AO195" s="438">
        <v>0</v>
      </c>
      <c r="AP195" s="438">
        <v>0</v>
      </c>
      <c r="AQ195" s="504">
        <v>0</v>
      </c>
      <c r="AR195" s="504">
        <v>0</v>
      </c>
      <c r="AS195" s="442">
        <v>0</v>
      </c>
      <c r="AT195" s="442">
        <v>0</v>
      </c>
      <c r="AU195" s="499">
        <v>0</v>
      </c>
      <c r="AV195" s="509" t="s">
        <v>11</v>
      </c>
      <c r="AW195" s="509" t="s">
        <v>20</v>
      </c>
      <c r="AX195" s="439">
        <v>10</v>
      </c>
      <c r="AY195" s="213">
        <v>2.0056000000000003</v>
      </c>
      <c r="AZ195" s="441" t="s">
        <v>126</v>
      </c>
      <c r="BA195" s="441" t="s">
        <v>41</v>
      </c>
      <c r="BB195" s="441" t="s">
        <v>391</v>
      </c>
      <c r="BC195" s="440" t="s">
        <v>810</v>
      </c>
      <c r="BE195" s="441" t="s">
        <v>287</v>
      </c>
      <c r="BF195" s="513" t="s">
        <v>277</v>
      </c>
      <c r="BG195" s="514" t="s">
        <v>277</v>
      </c>
      <c r="BH195" s="514" t="s">
        <v>277</v>
      </c>
      <c r="BI195" s="514" t="s">
        <v>277</v>
      </c>
      <c r="BJ195" s="159">
        <v>13.13</v>
      </c>
      <c r="BK195" s="440" t="s">
        <v>277</v>
      </c>
    </row>
    <row r="196" spans="1:65" s="441" customFormat="1" ht="13.5" customHeight="1">
      <c r="A196" s="493" t="s">
        <v>114</v>
      </c>
      <c r="B196" s="493" t="s">
        <v>567</v>
      </c>
      <c r="C196" s="438">
        <v>0</v>
      </c>
      <c r="D196" s="438">
        <v>0</v>
      </c>
      <c r="E196" s="438">
        <v>0</v>
      </c>
      <c r="F196" s="438">
        <v>0</v>
      </c>
      <c r="G196" s="438">
        <v>0</v>
      </c>
      <c r="H196" s="438">
        <v>0</v>
      </c>
      <c r="I196" s="438">
        <v>0</v>
      </c>
      <c r="J196" s="438">
        <v>0</v>
      </c>
      <c r="K196" s="438">
        <v>0</v>
      </c>
      <c r="L196" s="438">
        <v>0</v>
      </c>
      <c r="M196" s="438">
        <v>0</v>
      </c>
      <c r="N196" s="438">
        <v>0</v>
      </c>
      <c r="O196" s="438">
        <v>0</v>
      </c>
      <c r="P196" s="438">
        <v>0</v>
      </c>
      <c r="Q196" s="438">
        <v>0</v>
      </c>
      <c r="R196" s="438">
        <v>0</v>
      </c>
      <c r="S196" s="438">
        <v>0</v>
      </c>
      <c r="T196" s="438">
        <v>0</v>
      </c>
      <c r="U196" s="438">
        <v>0</v>
      </c>
      <c r="V196" s="438">
        <v>0</v>
      </c>
      <c r="W196" s="438">
        <v>0</v>
      </c>
      <c r="X196" s="438">
        <v>0</v>
      </c>
      <c r="Y196" s="438">
        <v>0</v>
      </c>
      <c r="Z196" s="438">
        <v>0</v>
      </c>
      <c r="AA196" s="438">
        <v>0</v>
      </c>
      <c r="AB196" s="438">
        <v>0</v>
      </c>
      <c r="AC196" s="438">
        <v>0</v>
      </c>
      <c r="AD196" s="438">
        <v>0</v>
      </c>
      <c r="AE196" s="438">
        <v>0</v>
      </c>
      <c r="AF196" s="438">
        <v>0</v>
      </c>
      <c r="AG196" s="438">
        <v>4.9000000000000004</v>
      </c>
      <c r="AH196" s="438">
        <v>0</v>
      </c>
      <c r="AI196" s="438">
        <v>0</v>
      </c>
      <c r="AJ196" s="438">
        <v>0</v>
      </c>
      <c r="AK196" s="438">
        <v>0</v>
      </c>
      <c r="AL196" s="438">
        <v>0</v>
      </c>
      <c r="AM196" s="438">
        <v>0</v>
      </c>
      <c r="AN196" s="438">
        <v>0</v>
      </c>
      <c r="AO196" s="438">
        <v>0</v>
      </c>
      <c r="AP196" s="438">
        <v>0</v>
      </c>
      <c r="AQ196" s="504">
        <v>0</v>
      </c>
      <c r="AR196" s="504">
        <v>0</v>
      </c>
      <c r="AS196" s="442">
        <v>0</v>
      </c>
      <c r="AT196" s="442">
        <v>0</v>
      </c>
      <c r="AU196" s="499">
        <v>0</v>
      </c>
      <c r="AV196" s="509" t="s">
        <v>21</v>
      </c>
      <c r="AW196" s="509" t="s">
        <v>21</v>
      </c>
      <c r="AX196" s="439">
        <v>1</v>
      </c>
      <c r="AY196" s="213">
        <v>4.9000000000000004</v>
      </c>
      <c r="AZ196" s="441" t="s">
        <v>126</v>
      </c>
      <c r="BA196" s="441" t="s">
        <v>41</v>
      </c>
      <c r="BB196" s="441" t="s">
        <v>391</v>
      </c>
      <c r="BC196" s="440" t="s">
        <v>810</v>
      </c>
      <c r="BE196" s="441" t="s">
        <v>287</v>
      </c>
      <c r="BF196" s="513" t="s">
        <v>277</v>
      </c>
      <c r="BG196" s="514" t="s">
        <v>277</v>
      </c>
      <c r="BH196" s="514" t="s">
        <v>277</v>
      </c>
      <c r="BI196" s="514" t="s">
        <v>277</v>
      </c>
      <c r="BJ196" s="159">
        <v>0</v>
      </c>
      <c r="BK196" s="440" t="s">
        <v>277</v>
      </c>
    </row>
    <row r="197" spans="1:65" s="441" customFormat="1" ht="13.5" customHeight="1">
      <c r="A197" s="493" t="s">
        <v>114</v>
      </c>
      <c r="B197" s="493" t="s">
        <v>591</v>
      </c>
      <c r="C197" s="438">
        <v>0</v>
      </c>
      <c r="D197" s="438">
        <v>0</v>
      </c>
      <c r="E197" s="438">
        <v>0</v>
      </c>
      <c r="F197" s="438">
        <v>0</v>
      </c>
      <c r="G197" s="438">
        <v>0</v>
      </c>
      <c r="H197" s="438">
        <v>0</v>
      </c>
      <c r="I197" s="438">
        <v>0</v>
      </c>
      <c r="J197" s="438">
        <v>0</v>
      </c>
      <c r="K197" s="438">
        <v>0</v>
      </c>
      <c r="L197" s="438">
        <v>0</v>
      </c>
      <c r="M197" s="438">
        <v>0</v>
      </c>
      <c r="N197" s="438">
        <v>0</v>
      </c>
      <c r="O197" s="438">
        <v>0</v>
      </c>
      <c r="P197" s="438">
        <v>0</v>
      </c>
      <c r="Q197" s="438">
        <v>0</v>
      </c>
      <c r="R197" s="438">
        <v>0</v>
      </c>
      <c r="S197" s="438">
        <v>0</v>
      </c>
      <c r="T197" s="438">
        <v>0</v>
      </c>
      <c r="U197" s="438">
        <v>0</v>
      </c>
      <c r="V197" s="438">
        <v>0</v>
      </c>
      <c r="W197" s="438">
        <v>0</v>
      </c>
      <c r="X197" s="438">
        <v>0</v>
      </c>
      <c r="Y197" s="438">
        <v>0</v>
      </c>
      <c r="Z197" s="438">
        <v>0</v>
      </c>
      <c r="AA197" s="438">
        <v>0</v>
      </c>
      <c r="AB197" s="438">
        <v>0</v>
      </c>
      <c r="AC197" s="438">
        <v>0</v>
      </c>
      <c r="AD197" s="438">
        <v>0</v>
      </c>
      <c r="AE197" s="438">
        <v>0</v>
      </c>
      <c r="AF197" s="438">
        <v>0</v>
      </c>
      <c r="AG197" s="438">
        <v>4</v>
      </c>
      <c r="AH197" s="438">
        <v>9</v>
      </c>
      <c r="AI197" s="438">
        <v>8</v>
      </c>
      <c r="AJ197" s="438">
        <v>8</v>
      </c>
      <c r="AK197" s="438">
        <v>10</v>
      </c>
      <c r="AL197" s="438">
        <v>1</v>
      </c>
      <c r="AM197" s="438">
        <v>0</v>
      </c>
      <c r="AN197" s="438">
        <v>0</v>
      </c>
      <c r="AO197" s="438">
        <v>0</v>
      </c>
      <c r="AP197" s="438">
        <v>0</v>
      </c>
      <c r="AQ197" s="504">
        <v>0</v>
      </c>
      <c r="AR197" s="504">
        <v>0</v>
      </c>
      <c r="AS197" s="442">
        <v>0</v>
      </c>
      <c r="AT197" s="442">
        <v>0</v>
      </c>
      <c r="AU197" s="499">
        <v>0</v>
      </c>
      <c r="AV197" s="509" t="s">
        <v>21</v>
      </c>
      <c r="AW197" s="509" t="s">
        <v>26</v>
      </c>
      <c r="AX197" s="439">
        <v>6</v>
      </c>
      <c r="AY197" s="213">
        <v>6.666666666666667</v>
      </c>
      <c r="AZ197" s="441" t="s">
        <v>126</v>
      </c>
      <c r="BA197" s="441" t="s">
        <v>31</v>
      </c>
      <c r="BB197" s="441" t="s">
        <v>391</v>
      </c>
      <c r="BC197" s="440" t="s">
        <v>810</v>
      </c>
      <c r="BE197" s="441" t="s">
        <v>287</v>
      </c>
      <c r="BF197" s="513" t="s">
        <v>277</v>
      </c>
      <c r="BG197" s="514" t="s">
        <v>277</v>
      </c>
      <c r="BH197" s="514" t="s">
        <v>277</v>
      </c>
      <c r="BI197" s="514" t="s">
        <v>277</v>
      </c>
      <c r="BJ197" s="159">
        <v>2.0299999999999998</v>
      </c>
      <c r="BK197" s="440" t="s">
        <v>277</v>
      </c>
    </row>
    <row r="198" spans="1:65" s="441" customFormat="1" ht="13.5" customHeight="1">
      <c r="A198" s="493" t="s">
        <v>114</v>
      </c>
      <c r="B198" s="493" t="s">
        <v>557</v>
      </c>
      <c r="C198" s="438">
        <v>0</v>
      </c>
      <c r="D198" s="438">
        <v>0</v>
      </c>
      <c r="E198" s="438">
        <v>0</v>
      </c>
      <c r="F198" s="438">
        <v>0</v>
      </c>
      <c r="G198" s="438">
        <v>0</v>
      </c>
      <c r="H198" s="438">
        <v>0</v>
      </c>
      <c r="I198" s="438">
        <v>0</v>
      </c>
      <c r="J198" s="438">
        <v>0</v>
      </c>
      <c r="K198" s="438">
        <v>0</v>
      </c>
      <c r="L198" s="438">
        <v>0</v>
      </c>
      <c r="M198" s="438">
        <v>0</v>
      </c>
      <c r="N198" s="438">
        <v>0</v>
      </c>
      <c r="O198" s="438">
        <v>0</v>
      </c>
      <c r="P198" s="438">
        <v>0</v>
      </c>
      <c r="Q198" s="438">
        <v>0</v>
      </c>
      <c r="R198" s="438">
        <v>0</v>
      </c>
      <c r="S198" s="438">
        <v>0</v>
      </c>
      <c r="T198" s="438">
        <v>0</v>
      </c>
      <c r="U198" s="438">
        <v>0</v>
      </c>
      <c r="V198" s="438">
        <v>0</v>
      </c>
      <c r="W198" s="438">
        <v>0</v>
      </c>
      <c r="X198" s="438">
        <v>0</v>
      </c>
      <c r="Y198" s="438">
        <v>0</v>
      </c>
      <c r="Z198" s="438">
        <v>0</v>
      </c>
      <c r="AA198" s="438">
        <v>0</v>
      </c>
      <c r="AB198" s="438">
        <v>0</v>
      </c>
      <c r="AC198" s="438">
        <v>0</v>
      </c>
      <c r="AD198" s="438">
        <v>0</v>
      </c>
      <c r="AE198" s="438">
        <v>0</v>
      </c>
      <c r="AF198" s="438">
        <v>0.17499999999999999</v>
      </c>
      <c r="AG198" s="438">
        <v>0.17499999999999999</v>
      </c>
      <c r="AH198" s="438">
        <v>0.17499999999999999</v>
      </c>
      <c r="AI198" s="438">
        <v>0.17499999999999999</v>
      </c>
      <c r="AJ198" s="438">
        <v>0.17499999999999999</v>
      </c>
      <c r="AK198" s="438">
        <v>0.17499999999999999</v>
      </c>
      <c r="AL198" s="438">
        <v>0.17499999999999999</v>
      </c>
      <c r="AM198" s="438">
        <v>0.17499999999999999</v>
      </c>
      <c r="AN198" s="438">
        <v>0.17499999999999999</v>
      </c>
      <c r="AO198" s="438">
        <v>0.17499999999999999</v>
      </c>
      <c r="AP198" s="438">
        <v>0</v>
      </c>
      <c r="AQ198" s="504">
        <v>0</v>
      </c>
      <c r="AR198" s="504">
        <v>0</v>
      </c>
      <c r="AS198" s="442">
        <v>0</v>
      </c>
      <c r="AT198" s="442">
        <v>0</v>
      </c>
      <c r="AU198" s="499">
        <v>0</v>
      </c>
      <c r="AV198" s="509" t="s">
        <v>20</v>
      </c>
      <c r="AW198" s="509" t="s">
        <v>63</v>
      </c>
      <c r="AX198" s="439">
        <v>10</v>
      </c>
      <c r="AY198" s="213">
        <v>0.17500000000000002</v>
      </c>
      <c r="AZ198" s="441" t="s">
        <v>125</v>
      </c>
      <c r="BA198" s="441" t="s">
        <v>34</v>
      </c>
      <c r="BB198" s="441" t="s">
        <v>297</v>
      </c>
      <c r="BC198" s="440" t="s">
        <v>810</v>
      </c>
      <c r="BE198" s="441" t="s">
        <v>287</v>
      </c>
      <c r="BF198" s="513" t="s">
        <v>556</v>
      </c>
      <c r="BG198" s="514" t="s">
        <v>277</v>
      </c>
      <c r="BH198" s="514" t="s">
        <v>277</v>
      </c>
      <c r="BI198" s="514" t="s">
        <v>277</v>
      </c>
      <c r="BJ198" s="159">
        <v>0</v>
      </c>
      <c r="BK198" s="440" t="s">
        <v>277</v>
      </c>
    </row>
    <row r="199" spans="1:65" s="441" customFormat="1" ht="13.5" customHeight="1">
      <c r="A199" s="493" t="s">
        <v>114</v>
      </c>
      <c r="B199" s="493" t="s">
        <v>566</v>
      </c>
      <c r="C199" s="438">
        <v>0</v>
      </c>
      <c r="D199" s="438">
        <v>0</v>
      </c>
      <c r="E199" s="438">
        <v>0</v>
      </c>
      <c r="F199" s="438">
        <v>0</v>
      </c>
      <c r="G199" s="438">
        <v>0</v>
      </c>
      <c r="H199" s="438">
        <v>0</v>
      </c>
      <c r="I199" s="438">
        <v>0</v>
      </c>
      <c r="J199" s="438">
        <v>0</v>
      </c>
      <c r="K199" s="438">
        <v>0</v>
      </c>
      <c r="L199" s="438">
        <v>0</v>
      </c>
      <c r="M199" s="438">
        <v>0</v>
      </c>
      <c r="N199" s="438">
        <v>0</v>
      </c>
      <c r="O199" s="438">
        <v>0</v>
      </c>
      <c r="P199" s="438">
        <v>0</v>
      </c>
      <c r="Q199" s="438">
        <v>0</v>
      </c>
      <c r="R199" s="438">
        <v>0</v>
      </c>
      <c r="S199" s="438">
        <v>0</v>
      </c>
      <c r="T199" s="438">
        <v>0</v>
      </c>
      <c r="U199" s="438">
        <v>0</v>
      </c>
      <c r="V199" s="438">
        <v>0</v>
      </c>
      <c r="W199" s="438">
        <v>0</v>
      </c>
      <c r="X199" s="438">
        <v>0</v>
      </c>
      <c r="Y199" s="438">
        <v>0</v>
      </c>
      <c r="Z199" s="438">
        <v>0</v>
      </c>
      <c r="AA199" s="438">
        <v>0</v>
      </c>
      <c r="AB199" s="438">
        <v>0</v>
      </c>
      <c r="AC199" s="438">
        <v>0.9</v>
      </c>
      <c r="AD199" s="438">
        <v>4.5</v>
      </c>
      <c r="AE199" s="438">
        <v>4</v>
      </c>
      <c r="AF199" s="438">
        <v>3.2</v>
      </c>
      <c r="AG199" s="438">
        <v>1.3</v>
      </c>
      <c r="AH199" s="438">
        <v>0</v>
      </c>
      <c r="AI199" s="438">
        <v>0</v>
      </c>
      <c r="AJ199" s="438">
        <v>0</v>
      </c>
      <c r="AK199" s="438">
        <v>0</v>
      </c>
      <c r="AL199" s="438">
        <v>0</v>
      </c>
      <c r="AM199" s="438">
        <v>0</v>
      </c>
      <c r="AN199" s="438">
        <v>0</v>
      </c>
      <c r="AO199" s="438">
        <v>0</v>
      </c>
      <c r="AP199" s="438">
        <v>0</v>
      </c>
      <c r="AQ199" s="504">
        <v>0</v>
      </c>
      <c r="AR199" s="504">
        <v>0</v>
      </c>
      <c r="AS199" s="442">
        <v>0</v>
      </c>
      <c r="AT199" s="442">
        <v>0</v>
      </c>
      <c r="AU199" s="499">
        <v>0</v>
      </c>
      <c r="AV199" s="509" t="s">
        <v>17</v>
      </c>
      <c r="AW199" s="509" t="s">
        <v>21</v>
      </c>
      <c r="AX199" s="439">
        <v>5</v>
      </c>
      <c r="AY199" s="213">
        <v>2.7800000000000002</v>
      </c>
      <c r="AZ199" s="441" t="s">
        <v>126</v>
      </c>
      <c r="BA199" s="441" t="s">
        <v>41</v>
      </c>
      <c r="BB199" s="441" t="s">
        <v>391</v>
      </c>
      <c r="BC199" s="440" t="s">
        <v>810</v>
      </c>
      <c r="BE199" s="441" t="s">
        <v>287</v>
      </c>
      <c r="BF199" s="513" t="s">
        <v>277</v>
      </c>
      <c r="BG199" s="514" t="s">
        <v>277</v>
      </c>
      <c r="BH199" s="514" t="s">
        <v>277</v>
      </c>
      <c r="BI199" s="514" t="s">
        <v>277</v>
      </c>
      <c r="BJ199" s="159">
        <v>0</v>
      </c>
      <c r="BK199" s="440" t="s">
        <v>277</v>
      </c>
    </row>
    <row r="200" spans="1:65" s="441" customFormat="1" ht="13.5" customHeight="1">
      <c r="A200" s="493" t="s">
        <v>115</v>
      </c>
      <c r="B200" s="493" t="s">
        <v>80</v>
      </c>
      <c r="C200" s="438">
        <v>0</v>
      </c>
      <c r="D200" s="438">
        <v>0</v>
      </c>
      <c r="E200" s="438">
        <v>0</v>
      </c>
      <c r="F200" s="438">
        <v>0</v>
      </c>
      <c r="G200" s="438">
        <v>0</v>
      </c>
      <c r="H200" s="438">
        <v>0</v>
      </c>
      <c r="I200" s="438">
        <v>0</v>
      </c>
      <c r="J200" s="438">
        <v>0</v>
      </c>
      <c r="K200" s="438">
        <v>0</v>
      </c>
      <c r="L200" s="438">
        <v>0</v>
      </c>
      <c r="M200" s="438">
        <v>0</v>
      </c>
      <c r="N200" s="438">
        <v>0</v>
      </c>
      <c r="O200" s="438">
        <v>0</v>
      </c>
      <c r="P200" s="438">
        <v>0</v>
      </c>
      <c r="Q200" s="438">
        <v>0</v>
      </c>
      <c r="R200" s="438">
        <v>0</v>
      </c>
      <c r="S200" s="438">
        <v>0</v>
      </c>
      <c r="T200" s="438">
        <v>0</v>
      </c>
      <c r="U200" s="438">
        <v>0</v>
      </c>
      <c r="V200" s="438">
        <v>0</v>
      </c>
      <c r="W200" s="438">
        <v>0</v>
      </c>
      <c r="X200" s="438">
        <v>0</v>
      </c>
      <c r="Y200" s="438">
        <v>41.38</v>
      </c>
      <c r="Z200" s="438">
        <v>39.67</v>
      </c>
      <c r="AA200" s="438">
        <v>41.264000000000003</v>
      </c>
      <c r="AB200" s="438">
        <v>41.164000000000001</v>
      </c>
      <c r="AC200" s="438">
        <v>42.845999999999997</v>
      </c>
      <c r="AD200" s="438">
        <v>46.406999999999996</v>
      </c>
      <c r="AE200" s="438">
        <v>51.305999999999997</v>
      </c>
      <c r="AF200" s="438">
        <v>56.837000000000003</v>
      </c>
      <c r="AG200" s="438">
        <v>56.069000000000003</v>
      </c>
      <c r="AH200" s="438">
        <v>72.844999999999999</v>
      </c>
      <c r="AI200" s="438">
        <v>88.313999999999993</v>
      </c>
      <c r="AJ200" s="438">
        <v>97.478999999999999</v>
      </c>
      <c r="AK200" s="438">
        <v>104.73399999999999</v>
      </c>
      <c r="AL200" s="438">
        <v>99.19</v>
      </c>
      <c r="AM200" s="438">
        <v>101.15300000000001</v>
      </c>
      <c r="AN200" s="438">
        <v>94.132999999999996</v>
      </c>
      <c r="AO200" s="438">
        <v>103.524</v>
      </c>
      <c r="AP200" s="438">
        <v>107.727</v>
      </c>
      <c r="AQ200" s="504">
        <v>107.268</v>
      </c>
      <c r="AR200" s="504">
        <v>101.46299999999999</v>
      </c>
      <c r="AS200" s="442">
        <v>103.318</v>
      </c>
      <c r="AT200" s="442">
        <v>104.911</v>
      </c>
      <c r="AU200" s="499">
        <v>106.518</v>
      </c>
      <c r="AV200" s="509" t="s">
        <v>13</v>
      </c>
      <c r="AW200" s="509" t="s">
        <v>3969</v>
      </c>
      <c r="AX200" s="439">
        <v>20</v>
      </c>
      <c r="AY200" s="213">
        <v>74.738650000000007</v>
      </c>
      <c r="AZ200" s="441" t="s">
        <v>125</v>
      </c>
      <c r="BA200" s="441" t="s">
        <v>47</v>
      </c>
      <c r="BB200" s="441" t="s">
        <v>292</v>
      </c>
      <c r="BC200" s="440" t="s">
        <v>7176</v>
      </c>
      <c r="BE200" s="441" t="s">
        <v>287</v>
      </c>
      <c r="BF200" s="515" t="s">
        <v>7012</v>
      </c>
      <c r="BG200" s="514" t="s">
        <v>277</v>
      </c>
      <c r="BH200" s="514" t="s">
        <v>277</v>
      </c>
      <c r="BI200" s="514" t="s">
        <v>277</v>
      </c>
      <c r="BJ200" s="159">
        <v>0</v>
      </c>
      <c r="BK200" s="440" t="s">
        <v>277</v>
      </c>
    </row>
    <row r="201" spans="1:65" s="441" customFormat="1" ht="13.5" customHeight="1">
      <c r="A201" s="493" t="s">
        <v>115</v>
      </c>
      <c r="B201" s="493" t="s">
        <v>551</v>
      </c>
      <c r="C201" s="438">
        <v>0</v>
      </c>
      <c r="D201" s="438">
        <v>0</v>
      </c>
      <c r="E201" s="438">
        <v>0</v>
      </c>
      <c r="F201" s="438">
        <v>0</v>
      </c>
      <c r="G201" s="438">
        <v>0</v>
      </c>
      <c r="H201" s="438">
        <v>0</v>
      </c>
      <c r="I201" s="438">
        <v>0</v>
      </c>
      <c r="J201" s="438">
        <v>0</v>
      </c>
      <c r="K201" s="438">
        <v>0</v>
      </c>
      <c r="L201" s="438">
        <v>0</v>
      </c>
      <c r="M201" s="438">
        <v>0</v>
      </c>
      <c r="N201" s="438">
        <v>0</v>
      </c>
      <c r="O201" s="438">
        <v>0</v>
      </c>
      <c r="P201" s="438">
        <v>0</v>
      </c>
      <c r="Q201" s="438">
        <v>0</v>
      </c>
      <c r="R201" s="438">
        <v>0</v>
      </c>
      <c r="S201" s="438">
        <v>0</v>
      </c>
      <c r="T201" s="438">
        <v>0</v>
      </c>
      <c r="U201" s="438">
        <v>0</v>
      </c>
      <c r="V201" s="438">
        <v>0</v>
      </c>
      <c r="W201" s="438">
        <v>0</v>
      </c>
      <c r="X201" s="438">
        <v>0</v>
      </c>
      <c r="Y201" s="438">
        <v>0</v>
      </c>
      <c r="Z201" s="438">
        <v>0</v>
      </c>
      <c r="AA201" s="438">
        <v>0</v>
      </c>
      <c r="AB201" s="438">
        <v>0</v>
      </c>
      <c r="AC201" s="438">
        <v>0</v>
      </c>
      <c r="AD201" s="438">
        <v>0</v>
      </c>
      <c r="AE201" s="438">
        <v>0</v>
      </c>
      <c r="AF201" s="438">
        <v>0</v>
      </c>
      <c r="AG201" s="438">
        <v>0</v>
      </c>
      <c r="AH201" s="438">
        <v>0</v>
      </c>
      <c r="AI201" s="438">
        <v>0</v>
      </c>
      <c r="AJ201" s="438">
        <v>0</v>
      </c>
      <c r="AK201" s="438">
        <v>0</v>
      </c>
      <c r="AL201" s="438">
        <v>0.1</v>
      </c>
      <c r="AM201" s="438">
        <v>0.1</v>
      </c>
      <c r="AN201" s="438">
        <v>0</v>
      </c>
      <c r="AO201" s="438">
        <v>0</v>
      </c>
      <c r="AP201" s="438">
        <v>0</v>
      </c>
      <c r="AQ201" s="504">
        <v>0</v>
      </c>
      <c r="AR201" s="504">
        <v>0</v>
      </c>
      <c r="AS201" s="442">
        <v>0</v>
      </c>
      <c r="AT201" s="442">
        <v>0</v>
      </c>
      <c r="AU201" s="499">
        <v>0</v>
      </c>
      <c r="AV201" s="509" t="s">
        <v>26</v>
      </c>
      <c r="AW201" s="509" t="s">
        <v>27</v>
      </c>
      <c r="AX201" s="439">
        <v>2</v>
      </c>
      <c r="AY201" s="213">
        <v>0.1</v>
      </c>
      <c r="AZ201" s="441" t="s">
        <v>125</v>
      </c>
      <c r="BA201" s="441" t="s">
        <v>53</v>
      </c>
      <c r="BB201" s="441" t="s">
        <v>281</v>
      </c>
      <c r="BC201" s="441" t="s">
        <v>7177</v>
      </c>
      <c r="BE201" s="441" t="s">
        <v>287</v>
      </c>
      <c r="BF201" s="513" t="s">
        <v>277</v>
      </c>
      <c r="BG201" s="514" t="s">
        <v>277</v>
      </c>
      <c r="BH201" s="444" t="s">
        <v>277</v>
      </c>
      <c r="BI201" s="514" t="s">
        <v>277</v>
      </c>
      <c r="BJ201" s="159">
        <v>0</v>
      </c>
      <c r="BK201" s="440" t="s">
        <v>277</v>
      </c>
    </row>
    <row r="202" spans="1:65" s="441" customFormat="1" ht="13.5" customHeight="1">
      <c r="A202" s="493" t="s">
        <v>115</v>
      </c>
      <c r="B202" s="493" t="s">
        <v>550</v>
      </c>
      <c r="C202" s="438">
        <v>0</v>
      </c>
      <c r="D202" s="438">
        <v>0</v>
      </c>
      <c r="E202" s="438">
        <v>0</v>
      </c>
      <c r="F202" s="438">
        <v>0</v>
      </c>
      <c r="G202" s="438">
        <v>0</v>
      </c>
      <c r="H202" s="438">
        <v>0</v>
      </c>
      <c r="I202" s="438">
        <v>0</v>
      </c>
      <c r="J202" s="438">
        <v>0</v>
      </c>
      <c r="K202" s="438">
        <v>0</v>
      </c>
      <c r="L202" s="438">
        <v>0</v>
      </c>
      <c r="M202" s="438">
        <v>0</v>
      </c>
      <c r="N202" s="438">
        <v>0</v>
      </c>
      <c r="O202" s="438">
        <v>0</v>
      </c>
      <c r="P202" s="438">
        <v>0</v>
      </c>
      <c r="Q202" s="438">
        <v>0</v>
      </c>
      <c r="R202" s="438">
        <v>0</v>
      </c>
      <c r="S202" s="438">
        <v>0</v>
      </c>
      <c r="T202" s="438">
        <v>0</v>
      </c>
      <c r="U202" s="438">
        <v>0</v>
      </c>
      <c r="V202" s="438">
        <v>0</v>
      </c>
      <c r="W202" s="438">
        <v>0</v>
      </c>
      <c r="X202" s="438">
        <v>0</v>
      </c>
      <c r="Y202" s="438">
        <v>0</v>
      </c>
      <c r="Z202" s="438">
        <v>0</v>
      </c>
      <c r="AA202" s="438">
        <v>0</v>
      </c>
      <c r="AB202" s="438">
        <v>0</v>
      </c>
      <c r="AC202" s="438">
        <v>0</v>
      </c>
      <c r="AD202" s="438">
        <v>15.670400000000001</v>
      </c>
      <c r="AE202" s="438">
        <v>23.18036</v>
      </c>
      <c r="AF202" s="438">
        <v>43.249268999999998</v>
      </c>
      <c r="AG202" s="438">
        <v>63.545088</v>
      </c>
      <c r="AH202" s="438">
        <v>73.540439000000006</v>
      </c>
      <c r="AI202" s="438">
        <v>110.34307200000001</v>
      </c>
      <c r="AJ202" s="438">
        <v>108.693657</v>
      </c>
      <c r="AK202" s="438">
        <v>76.817999999999998</v>
      </c>
      <c r="AL202" s="438">
        <v>79.314999999999998</v>
      </c>
      <c r="AM202" s="438">
        <v>61.542999999999999</v>
      </c>
      <c r="AN202" s="438">
        <v>98.91</v>
      </c>
      <c r="AO202" s="438">
        <v>111.43600000000001</v>
      </c>
      <c r="AP202" s="438">
        <v>94.992999999999995</v>
      </c>
      <c r="AQ202" s="504">
        <v>0</v>
      </c>
      <c r="AR202" s="504">
        <v>0</v>
      </c>
      <c r="AS202" s="442">
        <v>0</v>
      </c>
      <c r="AT202" s="442">
        <v>0</v>
      </c>
      <c r="AU202" s="499">
        <v>0</v>
      </c>
      <c r="AV202" s="509" t="s">
        <v>18</v>
      </c>
      <c r="AW202" s="509" t="s">
        <v>938</v>
      </c>
      <c r="AX202" s="439">
        <v>13</v>
      </c>
      <c r="AY202" s="213">
        <v>73.941329615384632</v>
      </c>
      <c r="AZ202" s="441" t="s">
        <v>125</v>
      </c>
      <c r="BA202" s="441" t="s">
        <v>53</v>
      </c>
      <c r="BB202" s="441" t="s">
        <v>297</v>
      </c>
      <c r="BC202" s="440" t="s">
        <v>810</v>
      </c>
      <c r="BE202" s="441" t="s">
        <v>287</v>
      </c>
      <c r="BF202" s="513" t="s">
        <v>277</v>
      </c>
      <c r="BG202" s="514" t="s">
        <v>277</v>
      </c>
      <c r="BH202" s="514" t="s">
        <v>277</v>
      </c>
      <c r="BI202" s="514" t="s">
        <v>277</v>
      </c>
      <c r="BJ202" s="159">
        <v>0</v>
      </c>
      <c r="BK202" s="440" t="s">
        <v>277</v>
      </c>
    </row>
    <row r="203" spans="1:65" s="441" customFormat="1" ht="13.5" customHeight="1">
      <c r="A203" s="493" t="s">
        <v>115</v>
      </c>
      <c r="B203" s="493" t="s">
        <v>4069</v>
      </c>
      <c r="C203" s="438">
        <v>0</v>
      </c>
      <c r="D203" s="438">
        <v>0</v>
      </c>
      <c r="E203" s="438">
        <v>0</v>
      </c>
      <c r="F203" s="438">
        <v>0</v>
      </c>
      <c r="G203" s="438">
        <v>0</v>
      </c>
      <c r="H203" s="438">
        <v>0</v>
      </c>
      <c r="I203" s="438">
        <v>0</v>
      </c>
      <c r="J203" s="438">
        <v>0</v>
      </c>
      <c r="K203" s="438">
        <v>0</v>
      </c>
      <c r="L203" s="438">
        <v>0</v>
      </c>
      <c r="M203" s="438">
        <v>0</v>
      </c>
      <c r="N203" s="438">
        <v>0</v>
      </c>
      <c r="O203" s="438">
        <v>0</v>
      </c>
      <c r="P203" s="438">
        <v>0</v>
      </c>
      <c r="Q203" s="438">
        <v>0</v>
      </c>
      <c r="R203" s="438">
        <v>0</v>
      </c>
      <c r="S203" s="438">
        <v>0</v>
      </c>
      <c r="T203" s="438">
        <v>0</v>
      </c>
      <c r="U203" s="438">
        <v>0</v>
      </c>
      <c r="V203" s="438">
        <v>0</v>
      </c>
      <c r="W203" s="438">
        <v>0</v>
      </c>
      <c r="X203" s="438">
        <v>0</v>
      </c>
      <c r="Y203" s="438">
        <v>0</v>
      </c>
      <c r="Z203" s="438">
        <v>0</v>
      </c>
      <c r="AA203" s="438">
        <v>0</v>
      </c>
      <c r="AB203" s="438">
        <v>0</v>
      </c>
      <c r="AC203" s="438">
        <v>0</v>
      </c>
      <c r="AD203" s="438">
        <v>0</v>
      </c>
      <c r="AE203" s="438">
        <v>0</v>
      </c>
      <c r="AF203" s="438">
        <v>0</v>
      </c>
      <c r="AG203" s="438">
        <v>0</v>
      </c>
      <c r="AH203" s="438">
        <v>0</v>
      </c>
      <c r="AI203" s="438">
        <v>0</v>
      </c>
      <c r="AJ203" s="438">
        <v>0</v>
      </c>
      <c r="AK203" s="438">
        <v>0</v>
      </c>
      <c r="AL203" s="438">
        <v>0.125</v>
      </c>
      <c r="AM203" s="438">
        <v>0.125</v>
      </c>
      <c r="AN203" s="438">
        <v>0</v>
      </c>
      <c r="AO203" s="438">
        <v>0</v>
      </c>
      <c r="AP203" s="438">
        <v>0</v>
      </c>
      <c r="AQ203" s="504">
        <v>0</v>
      </c>
      <c r="AR203" s="504">
        <v>0</v>
      </c>
      <c r="AS203" s="442">
        <v>0</v>
      </c>
      <c r="AT203" s="442">
        <v>0</v>
      </c>
      <c r="AU203" s="499">
        <v>0</v>
      </c>
      <c r="AV203" s="509" t="s">
        <v>26</v>
      </c>
      <c r="AW203" s="509" t="s">
        <v>27</v>
      </c>
      <c r="AX203" s="439">
        <v>2</v>
      </c>
      <c r="AY203" s="213">
        <v>0.125</v>
      </c>
      <c r="AZ203" s="441" t="s">
        <v>125</v>
      </c>
      <c r="BA203" s="441" t="s">
        <v>53</v>
      </c>
      <c r="BB203" s="441" t="s">
        <v>297</v>
      </c>
      <c r="BC203" s="440" t="s">
        <v>810</v>
      </c>
      <c r="BE203" s="441" t="s">
        <v>287</v>
      </c>
      <c r="BF203" s="513" t="s">
        <v>4070</v>
      </c>
      <c r="BG203" s="514" t="s">
        <v>277</v>
      </c>
      <c r="BH203" s="444" t="s">
        <v>277</v>
      </c>
      <c r="BI203" s="514" t="s">
        <v>277</v>
      </c>
      <c r="BJ203" s="159">
        <v>0</v>
      </c>
      <c r="BK203" s="440" t="s">
        <v>277</v>
      </c>
    </row>
    <row r="204" spans="1:65" s="441" customFormat="1" ht="13.5" customHeight="1">
      <c r="A204" s="493" t="s">
        <v>50</v>
      </c>
      <c r="B204" s="493" t="s">
        <v>540</v>
      </c>
      <c r="C204" s="438">
        <v>13.2</v>
      </c>
      <c r="D204" s="438">
        <v>14</v>
      </c>
      <c r="E204" s="438">
        <v>18.7</v>
      </c>
      <c r="F204" s="438">
        <v>25.6</v>
      </c>
      <c r="G204" s="438">
        <v>30</v>
      </c>
      <c r="H204" s="438">
        <v>38.5</v>
      </c>
      <c r="I204" s="438">
        <v>44.2</v>
      </c>
      <c r="J204" s="438">
        <v>51.2</v>
      </c>
      <c r="K204" s="438">
        <v>61.7</v>
      </c>
      <c r="L204" s="438">
        <v>66.7</v>
      </c>
      <c r="M204" s="438">
        <v>73.400000000000006</v>
      </c>
      <c r="N204" s="438">
        <v>84.9</v>
      </c>
      <c r="O204" s="438">
        <v>96.5</v>
      </c>
      <c r="P204" s="438">
        <v>105.1</v>
      </c>
      <c r="Q204" s="438">
        <v>112.2</v>
      </c>
      <c r="R204" s="438">
        <v>120.8</v>
      </c>
      <c r="S204" s="438">
        <v>126.7</v>
      </c>
      <c r="T204" s="438">
        <v>141.30000000000001</v>
      </c>
      <c r="U204" s="438">
        <v>152.4</v>
      </c>
      <c r="V204" s="438">
        <v>164.3</v>
      </c>
      <c r="W204" s="438">
        <v>177.1</v>
      </c>
      <c r="X204" s="438">
        <v>173.6</v>
      </c>
      <c r="Y204" s="438">
        <v>183.3</v>
      </c>
      <c r="Z204" s="438">
        <v>243</v>
      </c>
      <c r="AA204" s="438">
        <v>290.510379</v>
      </c>
      <c r="AB204" s="438">
        <v>332.40829400000001</v>
      </c>
      <c r="AC204" s="438">
        <v>378.22399999999999</v>
      </c>
      <c r="AD204" s="438">
        <v>424.55500000000001</v>
      </c>
      <c r="AE204" s="438">
        <v>471.69299999999998</v>
      </c>
      <c r="AF204" s="438">
        <v>560.73099999999999</v>
      </c>
      <c r="AG204" s="438">
        <v>699.25699999999995</v>
      </c>
      <c r="AH204" s="438">
        <v>707.06799999999998</v>
      </c>
      <c r="AI204" s="438">
        <v>754.18399999999997</v>
      </c>
      <c r="AJ204" s="438">
        <v>811.81100000000004</v>
      </c>
      <c r="AK204" s="438">
        <v>763.02599999999995</v>
      </c>
      <c r="AL204" s="438">
        <v>863.41700000000003</v>
      </c>
      <c r="AM204" s="438">
        <v>904.50800000000004</v>
      </c>
      <c r="AN204" s="438">
        <v>825.49</v>
      </c>
      <c r="AO204" s="438">
        <v>840.50300000000004</v>
      </c>
      <c r="AP204" s="438">
        <v>853.09100000000001</v>
      </c>
      <c r="AQ204" s="504">
        <v>846.19399999999996</v>
      </c>
      <c r="AR204" s="504">
        <v>868.57500000000005</v>
      </c>
      <c r="AS204" s="442">
        <v>886.13599999999997</v>
      </c>
      <c r="AT204" s="442">
        <v>887</v>
      </c>
      <c r="AU204" s="499">
        <v>894</v>
      </c>
      <c r="AV204" s="509" t="s">
        <v>64</v>
      </c>
      <c r="AW204" s="509" t="s">
        <v>3969</v>
      </c>
      <c r="AX204" s="439">
        <v>42</v>
      </c>
      <c r="AY204" s="213">
        <v>345.56299221428571</v>
      </c>
      <c r="AZ204" s="441" t="s">
        <v>121</v>
      </c>
      <c r="BA204" s="441" t="s">
        <v>45</v>
      </c>
      <c r="BB204" s="441" t="s">
        <v>539</v>
      </c>
      <c r="BC204" s="440" t="s">
        <v>810</v>
      </c>
      <c r="BD204" s="441" t="s">
        <v>4096</v>
      </c>
      <c r="BE204" s="112" t="s">
        <v>287</v>
      </c>
      <c r="BF204" s="513" t="s">
        <v>538</v>
      </c>
      <c r="BG204" s="514" t="s">
        <v>277</v>
      </c>
      <c r="BH204" s="514" t="s">
        <v>277</v>
      </c>
      <c r="BI204" s="514" t="s">
        <v>277</v>
      </c>
      <c r="BJ204" s="159">
        <v>49</v>
      </c>
      <c r="BK204" s="440"/>
    </row>
    <row r="205" spans="1:65" s="441" customFormat="1" ht="13.5" customHeight="1">
      <c r="A205" s="493" t="s">
        <v>50</v>
      </c>
      <c r="B205" s="493" t="s">
        <v>498</v>
      </c>
      <c r="C205" s="438">
        <v>0</v>
      </c>
      <c r="D205" s="438">
        <v>0</v>
      </c>
      <c r="E205" s="438">
        <v>0</v>
      </c>
      <c r="F205" s="438">
        <v>0</v>
      </c>
      <c r="G205" s="438">
        <v>0</v>
      </c>
      <c r="H205" s="438">
        <v>0</v>
      </c>
      <c r="I205" s="438">
        <v>0</v>
      </c>
      <c r="J205" s="438">
        <v>0</v>
      </c>
      <c r="K205" s="438">
        <v>0</v>
      </c>
      <c r="L205" s="438">
        <v>0</v>
      </c>
      <c r="M205" s="438">
        <v>0</v>
      </c>
      <c r="N205" s="438">
        <v>0</v>
      </c>
      <c r="O205" s="438">
        <v>0</v>
      </c>
      <c r="P205" s="438">
        <v>0</v>
      </c>
      <c r="Q205" s="438">
        <v>0</v>
      </c>
      <c r="R205" s="438">
        <v>0</v>
      </c>
      <c r="S205" s="438">
        <v>0</v>
      </c>
      <c r="T205" s="438">
        <v>0</v>
      </c>
      <c r="U205" s="438">
        <v>0</v>
      </c>
      <c r="V205" s="438">
        <v>0</v>
      </c>
      <c r="W205" s="438">
        <v>0</v>
      </c>
      <c r="X205" s="438">
        <v>0</v>
      </c>
      <c r="Y205" s="438">
        <v>0</v>
      </c>
      <c r="Z205" s="438">
        <v>0</v>
      </c>
      <c r="AA205" s="438">
        <v>0</v>
      </c>
      <c r="AB205" s="438">
        <v>0</v>
      </c>
      <c r="AC205" s="438">
        <v>0</v>
      </c>
      <c r="AD205" s="438">
        <v>0</v>
      </c>
      <c r="AE205" s="438">
        <v>0</v>
      </c>
      <c r="AF205" s="438">
        <v>0</v>
      </c>
      <c r="AG205" s="438">
        <v>0</v>
      </c>
      <c r="AH205" s="438">
        <v>0</v>
      </c>
      <c r="AI205" s="438">
        <v>0</v>
      </c>
      <c r="AJ205" s="438">
        <v>0</v>
      </c>
      <c r="AK205" s="438">
        <v>0</v>
      </c>
      <c r="AL205" s="438">
        <v>0</v>
      </c>
      <c r="AM205" s="438">
        <v>0</v>
      </c>
      <c r="AN205" s="438">
        <v>0</v>
      </c>
      <c r="AO205" s="438">
        <v>17.975999999999999</v>
      </c>
      <c r="AP205" s="438">
        <v>143.315</v>
      </c>
      <c r="AQ205" s="504">
        <v>222.38300000000001</v>
      </c>
      <c r="AR205" s="504">
        <v>392.70299999999997</v>
      </c>
      <c r="AS205" s="442">
        <v>579.9</v>
      </c>
      <c r="AT205" s="442">
        <v>645.95100000000002</v>
      </c>
      <c r="AU205" s="499">
        <v>650</v>
      </c>
      <c r="AV205" s="497" t="s">
        <v>63</v>
      </c>
      <c r="AW205" s="497" t="s">
        <v>3969</v>
      </c>
      <c r="AX205" s="439">
        <v>4</v>
      </c>
      <c r="AY205" s="438">
        <v>194.09424999999999</v>
      </c>
      <c r="AZ205" s="441" t="s">
        <v>126</v>
      </c>
      <c r="BA205" s="441" t="s">
        <v>45</v>
      </c>
      <c r="BB205" s="441" t="s">
        <v>461</v>
      </c>
      <c r="BC205" s="440" t="s">
        <v>810</v>
      </c>
      <c r="BE205" s="441" t="s">
        <v>287</v>
      </c>
      <c r="BF205" s="513" t="s">
        <v>7267</v>
      </c>
      <c r="BG205" s="513" t="s">
        <v>7100</v>
      </c>
      <c r="BH205" s="514" t="s">
        <v>277</v>
      </c>
      <c r="BI205" s="514" t="s">
        <v>6773</v>
      </c>
      <c r="BJ205" s="159">
        <v>0.52900000000000003</v>
      </c>
      <c r="BK205" s="440" t="s">
        <v>277</v>
      </c>
    </row>
    <row r="206" spans="1:65" s="441" customFormat="1" ht="13.5" customHeight="1">
      <c r="A206" s="493" t="s">
        <v>50</v>
      </c>
      <c r="B206" s="493" t="s">
        <v>523</v>
      </c>
      <c r="C206" s="438">
        <v>0</v>
      </c>
      <c r="D206" s="438">
        <v>0</v>
      </c>
      <c r="E206" s="438">
        <v>0</v>
      </c>
      <c r="F206" s="438">
        <v>0</v>
      </c>
      <c r="G206" s="438">
        <v>0</v>
      </c>
      <c r="H206" s="438">
        <v>0</v>
      </c>
      <c r="I206" s="438">
        <v>0</v>
      </c>
      <c r="J206" s="438">
        <v>0</v>
      </c>
      <c r="K206" s="438">
        <v>0</v>
      </c>
      <c r="L206" s="438">
        <v>0</v>
      </c>
      <c r="M206" s="438">
        <v>0</v>
      </c>
      <c r="N206" s="438">
        <v>0</v>
      </c>
      <c r="O206" s="438">
        <v>0</v>
      </c>
      <c r="P206" s="438">
        <v>0</v>
      </c>
      <c r="Q206" s="438">
        <v>0</v>
      </c>
      <c r="R206" s="438">
        <v>0</v>
      </c>
      <c r="S206" s="438">
        <v>0</v>
      </c>
      <c r="T206" s="438">
        <v>0</v>
      </c>
      <c r="U206" s="438">
        <v>0</v>
      </c>
      <c r="V206" s="438">
        <v>0</v>
      </c>
      <c r="W206" s="438">
        <v>0</v>
      </c>
      <c r="X206" s="438">
        <v>0</v>
      </c>
      <c r="Y206" s="438">
        <v>0</v>
      </c>
      <c r="Z206" s="438">
        <v>0</v>
      </c>
      <c r="AA206" s="438">
        <v>0</v>
      </c>
      <c r="AB206" s="438">
        <v>0</v>
      </c>
      <c r="AC206" s="438">
        <v>0</v>
      </c>
      <c r="AD206" s="438">
        <v>0</v>
      </c>
      <c r="AE206" s="438">
        <v>0</v>
      </c>
      <c r="AF206" s="438">
        <v>0</v>
      </c>
      <c r="AG206" s="438">
        <v>0</v>
      </c>
      <c r="AH206" s="438">
        <v>0</v>
      </c>
      <c r="AI206" s="438">
        <v>0</v>
      </c>
      <c r="AJ206" s="438">
        <v>0</v>
      </c>
      <c r="AK206" s="438">
        <v>0</v>
      </c>
      <c r="AL206" s="438">
        <v>0</v>
      </c>
      <c r="AM206" s="438">
        <v>0</v>
      </c>
      <c r="AN206" s="438">
        <v>0</v>
      </c>
      <c r="AO206" s="438">
        <v>5.8090000000000002</v>
      </c>
      <c r="AP206" s="438">
        <v>14.797365320000001</v>
      </c>
      <c r="AQ206" s="504">
        <v>45.878756449999997</v>
      </c>
      <c r="AR206" s="504">
        <v>45.878756449999997</v>
      </c>
      <c r="AS206" s="442">
        <v>45.878756449999997</v>
      </c>
      <c r="AT206" s="442">
        <v>45.878756449999997</v>
      </c>
      <c r="AU206" s="499">
        <v>0</v>
      </c>
      <c r="AV206" s="509" t="s">
        <v>63</v>
      </c>
      <c r="AW206" s="509" t="s">
        <v>3969</v>
      </c>
      <c r="AX206" s="439">
        <v>4</v>
      </c>
      <c r="AY206" s="213">
        <v>28.090969555000001</v>
      </c>
      <c r="AZ206" s="441" t="s">
        <v>125</v>
      </c>
      <c r="BA206" s="441" t="s">
        <v>45</v>
      </c>
      <c r="BB206" s="441" t="s">
        <v>461</v>
      </c>
      <c r="BC206" s="440" t="s">
        <v>810</v>
      </c>
      <c r="BE206" s="441" t="s">
        <v>287</v>
      </c>
      <c r="BF206" s="513" t="s">
        <v>522</v>
      </c>
      <c r="BG206" s="444"/>
      <c r="BH206" s="514" t="s">
        <v>4195</v>
      </c>
      <c r="BI206" s="514" t="s">
        <v>6773</v>
      </c>
      <c r="BJ206" s="159">
        <v>766.45</v>
      </c>
      <c r="BK206" s="440" t="s">
        <v>277</v>
      </c>
    </row>
    <row r="207" spans="1:65" s="441" customFormat="1" ht="13.5" customHeight="1">
      <c r="A207" s="493" t="s">
        <v>50</v>
      </c>
      <c r="B207" s="493" t="s">
        <v>487</v>
      </c>
      <c r="C207" s="438">
        <v>0</v>
      </c>
      <c r="D207" s="438">
        <v>0</v>
      </c>
      <c r="E207" s="438">
        <v>0</v>
      </c>
      <c r="F207" s="438">
        <v>0</v>
      </c>
      <c r="G207" s="438">
        <v>0</v>
      </c>
      <c r="H207" s="438">
        <v>0</v>
      </c>
      <c r="I207" s="438">
        <v>0</v>
      </c>
      <c r="J207" s="438">
        <v>0</v>
      </c>
      <c r="K207" s="438">
        <v>0</v>
      </c>
      <c r="L207" s="438">
        <v>0</v>
      </c>
      <c r="M207" s="438">
        <v>0</v>
      </c>
      <c r="N207" s="438">
        <v>0</v>
      </c>
      <c r="O207" s="438">
        <v>0</v>
      </c>
      <c r="P207" s="438">
        <v>0</v>
      </c>
      <c r="Q207" s="438">
        <v>0</v>
      </c>
      <c r="R207" s="438">
        <v>0</v>
      </c>
      <c r="S207" s="438">
        <v>0</v>
      </c>
      <c r="T207" s="438">
        <v>0</v>
      </c>
      <c r="U207" s="438">
        <v>0</v>
      </c>
      <c r="V207" s="438">
        <v>0</v>
      </c>
      <c r="W207" s="438">
        <v>0</v>
      </c>
      <c r="X207" s="438">
        <v>0</v>
      </c>
      <c r="Y207" s="438">
        <v>0</v>
      </c>
      <c r="Z207" s="438">
        <v>0</v>
      </c>
      <c r="AA207" s="438">
        <v>0</v>
      </c>
      <c r="AB207" s="438">
        <v>0</v>
      </c>
      <c r="AC207" s="438">
        <v>0</v>
      </c>
      <c r="AD207" s="438">
        <v>0</v>
      </c>
      <c r="AE207" s="438">
        <v>0</v>
      </c>
      <c r="AF207" s="438">
        <v>0</v>
      </c>
      <c r="AG207" s="438">
        <v>0</v>
      </c>
      <c r="AH207" s="438">
        <v>0</v>
      </c>
      <c r="AI207" s="438">
        <v>0</v>
      </c>
      <c r="AJ207" s="438">
        <v>0</v>
      </c>
      <c r="AK207" s="438">
        <v>0</v>
      </c>
      <c r="AL207" s="438">
        <v>0</v>
      </c>
      <c r="AM207" s="438">
        <v>0</v>
      </c>
      <c r="AN207" s="438">
        <v>1.4690000000000001</v>
      </c>
      <c r="AO207" s="438">
        <v>1.4339999999999999</v>
      </c>
      <c r="AP207" s="438">
        <v>7.5960000000000001</v>
      </c>
      <c r="AQ207" s="504">
        <v>21.218000000000004</v>
      </c>
      <c r="AR207" s="504">
        <v>18.006999999999998</v>
      </c>
      <c r="AS207" s="442">
        <v>0</v>
      </c>
      <c r="AT207" s="442">
        <v>0</v>
      </c>
      <c r="AU207" s="499">
        <v>0</v>
      </c>
      <c r="AV207" s="509" t="s">
        <v>62</v>
      </c>
      <c r="AW207" s="509" t="s">
        <v>3969</v>
      </c>
      <c r="AX207" s="439">
        <v>5</v>
      </c>
      <c r="AY207" s="213">
        <v>9.9448000000000008</v>
      </c>
      <c r="AZ207" s="441" t="s">
        <v>122</v>
      </c>
      <c r="BA207" s="441" t="s">
        <v>45</v>
      </c>
      <c r="BB207" s="441" t="s">
        <v>461</v>
      </c>
      <c r="BC207" s="440" t="s">
        <v>810</v>
      </c>
      <c r="BD207" s="441" t="s">
        <v>50</v>
      </c>
      <c r="BE207" s="441" t="s">
        <v>287</v>
      </c>
      <c r="BF207" s="513" t="s">
        <v>486</v>
      </c>
      <c r="BG207" s="513" t="s">
        <v>485</v>
      </c>
      <c r="BH207" s="514" t="s">
        <v>277</v>
      </c>
      <c r="BI207" s="514" t="s">
        <v>277</v>
      </c>
      <c r="BJ207" s="159">
        <v>0</v>
      </c>
      <c r="BK207" s="440" t="s">
        <v>277</v>
      </c>
    </row>
    <row r="208" spans="1:65" s="441" customFormat="1" ht="13.5" customHeight="1">
      <c r="A208" s="493" t="s">
        <v>50</v>
      </c>
      <c r="B208" s="493" t="s">
        <v>515</v>
      </c>
      <c r="C208" s="438">
        <v>0</v>
      </c>
      <c r="D208" s="438">
        <v>0</v>
      </c>
      <c r="E208" s="438">
        <v>0</v>
      </c>
      <c r="F208" s="438">
        <v>0</v>
      </c>
      <c r="G208" s="438">
        <v>0</v>
      </c>
      <c r="H208" s="438">
        <v>0</v>
      </c>
      <c r="I208" s="438">
        <v>0</v>
      </c>
      <c r="J208" s="438">
        <v>0</v>
      </c>
      <c r="K208" s="438">
        <v>0</v>
      </c>
      <c r="L208" s="438">
        <v>0</v>
      </c>
      <c r="M208" s="438">
        <v>0</v>
      </c>
      <c r="N208" s="438">
        <v>0</v>
      </c>
      <c r="O208" s="438">
        <v>0</v>
      </c>
      <c r="P208" s="438">
        <v>0</v>
      </c>
      <c r="Q208" s="438">
        <v>0</v>
      </c>
      <c r="R208" s="438">
        <v>0</v>
      </c>
      <c r="S208" s="438">
        <v>0</v>
      </c>
      <c r="T208" s="438">
        <v>0</v>
      </c>
      <c r="U208" s="438">
        <v>0</v>
      </c>
      <c r="V208" s="438">
        <v>0</v>
      </c>
      <c r="W208" s="438">
        <v>0</v>
      </c>
      <c r="X208" s="438">
        <v>0</v>
      </c>
      <c r="Y208" s="438">
        <v>0</v>
      </c>
      <c r="Z208" s="438">
        <v>0</v>
      </c>
      <c r="AA208" s="438">
        <v>0</v>
      </c>
      <c r="AB208" s="438">
        <v>0</v>
      </c>
      <c r="AC208" s="438">
        <v>0.246</v>
      </c>
      <c r="AD208" s="438">
        <v>0</v>
      </c>
      <c r="AE208" s="438">
        <v>0</v>
      </c>
      <c r="AF208" s="438">
        <v>0</v>
      </c>
      <c r="AG208" s="438">
        <v>0</v>
      </c>
      <c r="AH208" s="438">
        <v>0</v>
      </c>
      <c r="AI208" s="438">
        <v>0</v>
      </c>
      <c r="AJ208" s="438">
        <v>5.8940000000000001</v>
      </c>
      <c r="AK208" s="438">
        <v>4.4649999999999999</v>
      </c>
      <c r="AL208" s="438">
        <v>9.5850000000000009</v>
      </c>
      <c r="AM208" s="438">
        <v>9.4949999999999992</v>
      </c>
      <c r="AN208" s="438">
        <v>7.8079999999999998</v>
      </c>
      <c r="AO208" s="438">
        <v>12.718</v>
      </c>
      <c r="AP208" s="438">
        <v>10.210000000000001</v>
      </c>
      <c r="AQ208" s="504">
        <v>14.132</v>
      </c>
      <c r="AR208" s="504">
        <v>14.478999999999999</v>
      </c>
      <c r="AS208" s="442">
        <v>9.6809999999999992</v>
      </c>
      <c r="AT208" s="442">
        <v>9.6999999999999993</v>
      </c>
      <c r="AU208" s="499">
        <v>0</v>
      </c>
      <c r="AV208" s="509" t="s">
        <v>17</v>
      </c>
      <c r="AW208" s="509" t="s">
        <v>3969</v>
      </c>
      <c r="AX208" s="439">
        <v>16</v>
      </c>
      <c r="AY208" s="213">
        <v>5.5644999999999998</v>
      </c>
      <c r="AZ208" s="441" t="s">
        <v>125</v>
      </c>
      <c r="BA208" s="441" t="s">
        <v>45</v>
      </c>
      <c r="BB208" s="441" t="s">
        <v>461</v>
      </c>
      <c r="BC208" s="440" t="s">
        <v>810</v>
      </c>
      <c r="BE208" s="441" t="s">
        <v>287</v>
      </c>
      <c r="BF208" s="513" t="s">
        <v>514</v>
      </c>
      <c r="BG208" s="514" t="s">
        <v>513</v>
      </c>
      <c r="BH208" s="514" t="s">
        <v>277</v>
      </c>
      <c r="BI208" s="514" t="s">
        <v>277</v>
      </c>
      <c r="BJ208" s="159">
        <v>0</v>
      </c>
      <c r="BK208" s="440" t="s">
        <v>277</v>
      </c>
    </row>
    <row r="209" spans="1:63" s="441" customFormat="1" ht="13.5" customHeight="1">
      <c r="A209" s="493" t="s">
        <v>50</v>
      </c>
      <c r="B209" s="493" t="s">
        <v>4142</v>
      </c>
      <c r="C209" s="438">
        <v>0</v>
      </c>
      <c r="D209" s="438">
        <v>0</v>
      </c>
      <c r="E209" s="438">
        <v>0</v>
      </c>
      <c r="F209" s="438">
        <v>0</v>
      </c>
      <c r="G209" s="438">
        <v>0</v>
      </c>
      <c r="H209" s="438">
        <v>0</v>
      </c>
      <c r="I209" s="438">
        <v>0</v>
      </c>
      <c r="J209" s="438">
        <v>0</v>
      </c>
      <c r="K209" s="438">
        <v>0</v>
      </c>
      <c r="L209" s="438">
        <v>0</v>
      </c>
      <c r="M209" s="438">
        <v>0</v>
      </c>
      <c r="N209" s="438">
        <v>0</v>
      </c>
      <c r="O209" s="438">
        <v>0</v>
      </c>
      <c r="P209" s="438">
        <v>0</v>
      </c>
      <c r="Q209" s="438">
        <v>0</v>
      </c>
      <c r="R209" s="438">
        <v>0</v>
      </c>
      <c r="S209" s="438">
        <v>0</v>
      </c>
      <c r="T209" s="438">
        <v>0</v>
      </c>
      <c r="U209" s="438">
        <v>0</v>
      </c>
      <c r="V209" s="438">
        <v>0</v>
      </c>
      <c r="W209" s="438">
        <v>0</v>
      </c>
      <c r="X209" s="438">
        <v>0</v>
      </c>
      <c r="Y209" s="438">
        <v>0</v>
      </c>
      <c r="Z209" s="438">
        <v>0</v>
      </c>
      <c r="AA209" s="438">
        <v>0</v>
      </c>
      <c r="AB209" s="438">
        <v>0</v>
      </c>
      <c r="AC209" s="438">
        <v>0</v>
      </c>
      <c r="AD209" s="438">
        <v>0</v>
      </c>
      <c r="AE209" s="438">
        <v>0</v>
      </c>
      <c r="AF209" s="438">
        <v>0</v>
      </c>
      <c r="AG209" s="438">
        <v>0</v>
      </c>
      <c r="AH209" s="438">
        <v>0</v>
      </c>
      <c r="AI209" s="438">
        <v>0</v>
      </c>
      <c r="AJ209" s="438">
        <v>0</v>
      </c>
      <c r="AK209" s="438">
        <v>0</v>
      </c>
      <c r="AL209" s="438">
        <v>0</v>
      </c>
      <c r="AM209" s="438">
        <v>0</v>
      </c>
      <c r="AN209" s="438">
        <v>0</v>
      </c>
      <c r="AO209" s="438">
        <v>12</v>
      </c>
      <c r="AP209" s="438">
        <v>12</v>
      </c>
      <c r="AQ209" s="504">
        <v>12</v>
      </c>
      <c r="AR209" s="505">
        <v>12</v>
      </c>
      <c r="AS209" s="442">
        <v>0</v>
      </c>
      <c r="AT209" s="442">
        <v>0</v>
      </c>
      <c r="AU209" s="499">
        <v>0</v>
      </c>
      <c r="AV209" s="509" t="s">
        <v>63</v>
      </c>
      <c r="AW209" s="509" t="s">
        <v>3969</v>
      </c>
      <c r="AX209" s="439">
        <v>4</v>
      </c>
      <c r="AY209" s="213">
        <v>12</v>
      </c>
      <c r="AZ209" s="441" t="s">
        <v>125</v>
      </c>
      <c r="BA209" s="441" t="s">
        <v>45</v>
      </c>
      <c r="BB209" s="441" t="s">
        <v>461</v>
      </c>
      <c r="BC209" s="440" t="s">
        <v>810</v>
      </c>
      <c r="BD209" s="441" t="s">
        <v>50</v>
      </c>
      <c r="BE209" s="441" t="s">
        <v>287</v>
      </c>
      <c r="BF209" s="515" t="s">
        <v>7102</v>
      </c>
      <c r="BG209" s="514" t="s">
        <v>277</v>
      </c>
      <c r="BH209" s="514" t="s">
        <v>277</v>
      </c>
      <c r="BI209" s="514" t="s">
        <v>277</v>
      </c>
      <c r="BJ209" s="159">
        <v>0</v>
      </c>
      <c r="BK209" s="440" t="s">
        <v>277</v>
      </c>
    </row>
    <row r="210" spans="1:63" s="441" customFormat="1" ht="13.5" customHeight="1">
      <c r="A210" s="493" t="s">
        <v>50</v>
      </c>
      <c r="B210" s="493" t="s">
        <v>7108</v>
      </c>
      <c r="C210" s="438">
        <v>0</v>
      </c>
      <c r="D210" s="438">
        <v>0</v>
      </c>
      <c r="E210" s="438">
        <v>0</v>
      </c>
      <c r="F210" s="438">
        <v>0</v>
      </c>
      <c r="G210" s="438">
        <v>0</v>
      </c>
      <c r="H210" s="438">
        <v>0</v>
      </c>
      <c r="I210" s="438">
        <v>0</v>
      </c>
      <c r="J210" s="438">
        <v>0</v>
      </c>
      <c r="K210" s="438">
        <v>0</v>
      </c>
      <c r="L210" s="438">
        <v>0</v>
      </c>
      <c r="M210" s="438">
        <v>0</v>
      </c>
      <c r="N210" s="438">
        <v>0</v>
      </c>
      <c r="O210" s="438">
        <v>0</v>
      </c>
      <c r="P210" s="438">
        <v>0</v>
      </c>
      <c r="Q210" s="438">
        <v>0</v>
      </c>
      <c r="R210" s="438">
        <v>0</v>
      </c>
      <c r="S210" s="438">
        <v>0</v>
      </c>
      <c r="T210" s="438">
        <v>0</v>
      </c>
      <c r="U210" s="438">
        <v>0</v>
      </c>
      <c r="V210" s="438">
        <v>0</v>
      </c>
      <c r="W210" s="438">
        <v>0</v>
      </c>
      <c r="X210" s="438">
        <v>0</v>
      </c>
      <c r="Y210" s="438">
        <v>0</v>
      </c>
      <c r="Z210" s="438">
        <v>0</v>
      </c>
      <c r="AA210" s="438">
        <v>0</v>
      </c>
      <c r="AB210" s="438">
        <v>0</v>
      </c>
      <c r="AC210" s="438">
        <v>0</v>
      </c>
      <c r="AD210" s="438">
        <v>0</v>
      </c>
      <c r="AE210" s="438">
        <v>0</v>
      </c>
      <c r="AF210" s="438">
        <v>0</v>
      </c>
      <c r="AG210" s="438">
        <v>0</v>
      </c>
      <c r="AH210" s="438">
        <v>0</v>
      </c>
      <c r="AI210" s="438">
        <v>0</v>
      </c>
      <c r="AJ210" s="438">
        <v>0</v>
      </c>
      <c r="AK210" s="438">
        <v>0</v>
      </c>
      <c r="AL210" s="438">
        <v>0</v>
      </c>
      <c r="AM210" s="438">
        <v>0</v>
      </c>
      <c r="AN210" s="438">
        <v>0</v>
      </c>
      <c r="AO210" s="438">
        <v>0</v>
      </c>
      <c r="AP210" s="438">
        <v>0</v>
      </c>
      <c r="AQ210" s="505">
        <v>10</v>
      </c>
      <c r="AR210" s="505">
        <v>10</v>
      </c>
      <c r="AS210" s="442">
        <v>10</v>
      </c>
      <c r="AT210" s="442">
        <v>10</v>
      </c>
      <c r="AU210" s="499">
        <v>10</v>
      </c>
      <c r="AV210" s="509" t="s">
        <v>3968</v>
      </c>
      <c r="AW210" s="509" t="s">
        <v>3969</v>
      </c>
      <c r="AX210" s="439">
        <v>2</v>
      </c>
      <c r="AY210" s="213">
        <v>10</v>
      </c>
      <c r="AZ210" s="441" t="s">
        <v>125</v>
      </c>
      <c r="BA210" s="441" t="s">
        <v>45</v>
      </c>
      <c r="BB210" s="441" t="s">
        <v>6508</v>
      </c>
      <c r="BC210" s="441" t="s">
        <v>6775</v>
      </c>
      <c r="BE210" s="112" t="s">
        <v>287</v>
      </c>
      <c r="BF210" s="513" t="s">
        <v>7114</v>
      </c>
      <c r="BG210" s="513"/>
      <c r="BH210" s="513"/>
      <c r="BI210" s="513"/>
      <c r="BJ210" s="159">
        <v>0</v>
      </c>
      <c r="BK210" s="440" t="s">
        <v>277</v>
      </c>
    </row>
    <row r="211" spans="1:63" s="441" customFormat="1" ht="13.5" customHeight="1">
      <c r="A211" s="493" t="s">
        <v>50</v>
      </c>
      <c r="B211" s="493" t="s">
        <v>474</v>
      </c>
      <c r="C211" s="438">
        <v>0</v>
      </c>
      <c r="D211" s="438">
        <v>0</v>
      </c>
      <c r="E211" s="438">
        <v>0</v>
      </c>
      <c r="F211" s="438">
        <v>0</v>
      </c>
      <c r="G211" s="438">
        <v>0</v>
      </c>
      <c r="H211" s="438">
        <v>0</v>
      </c>
      <c r="I211" s="438">
        <v>0</v>
      </c>
      <c r="J211" s="438">
        <v>0</v>
      </c>
      <c r="K211" s="438">
        <v>0</v>
      </c>
      <c r="L211" s="438">
        <v>0</v>
      </c>
      <c r="M211" s="438">
        <v>0</v>
      </c>
      <c r="N211" s="438">
        <v>0</v>
      </c>
      <c r="O211" s="438">
        <v>0</v>
      </c>
      <c r="P211" s="438">
        <v>0</v>
      </c>
      <c r="Q211" s="438">
        <v>0</v>
      </c>
      <c r="R211" s="438">
        <v>0</v>
      </c>
      <c r="S211" s="438">
        <v>0</v>
      </c>
      <c r="T211" s="438">
        <v>0</v>
      </c>
      <c r="U211" s="438">
        <v>0</v>
      </c>
      <c r="V211" s="438">
        <v>0</v>
      </c>
      <c r="W211" s="438">
        <v>0</v>
      </c>
      <c r="X211" s="438">
        <v>0</v>
      </c>
      <c r="Y211" s="438">
        <v>0</v>
      </c>
      <c r="Z211" s="438">
        <v>0</v>
      </c>
      <c r="AA211" s="438">
        <v>0</v>
      </c>
      <c r="AB211" s="438">
        <v>0</v>
      </c>
      <c r="AC211" s="438">
        <v>0</v>
      </c>
      <c r="AD211" s="438">
        <v>0</v>
      </c>
      <c r="AE211" s="438">
        <v>5.1050000000000004</v>
      </c>
      <c r="AF211" s="438">
        <v>5.2119999999999997</v>
      </c>
      <c r="AG211" s="438">
        <v>5.4290000000000003</v>
      </c>
      <c r="AH211" s="438">
        <v>5.5380000000000003</v>
      </c>
      <c r="AI211" s="438">
        <v>5.5259999999999998</v>
      </c>
      <c r="AJ211" s="438">
        <v>5.4050000000000002</v>
      </c>
      <c r="AK211" s="438">
        <v>5.56</v>
      </c>
      <c r="AL211" s="438">
        <v>5.9109999999999996</v>
      </c>
      <c r="AM211" s="438">
        <v>6.97</v>
      </c>
      <c r="AN211" s="438">
        <v>6.97</v>
      </c>
      <c r="AO211" s="438">
        <v>7.0449999999999999</v>
      </c>
      <c r="AP211" s="438">
        <v>5.9829999999999997</v>
      </c>
      <c r="AQ211" s="504">
        <v>6.2088340000000004</v>
      </c>
      <c r="AR211" s="504">
        <v>6.2949999999999999</v>
      </c>
      <c r="AS211" s="442">
        <v>6.3903480000000004</v>
      </c>
      <c r="AT211" s="442">
        <v>6.4859999999999998</v>
      </c>
      <c r="AU211" s="499">
        <v>0</v>
      </c>
      <c r="AV211" s="509" t="s">
        <v>19</v>
      </c>
      <c r="AW211" s="509" t="s">
        <v>3969</v>
      </c>
      <c r="AX211" s="439">
        <v>14</v>
      </c>
      <c r="AY211" s="213">
        <v>5.9398452857142852</v>
      </c>
      <c r="AZ211" s="441" t="s">
        <v>121</v>
      </c>
      <c r="BA211" s="441" t="s">
        <v>45</v>
      </c>
      <c r="BB211" s="441" t="s">
        <v>461</v>
      </c>
      <c r="BC211" s="440" t="s">
        <v>810</v>
      </c>
      <c r="BE211" s="441" t="s">
        <v>287</v>
      </c>
      <c r="BF211" s="513" t="s">
        <v>473</v>
      </c>
      <c r="BG211" s="514" t="s">
        <v>472</v>
      </c>
      <c r="BH211" s="514" t="s">
        <v>471</v>
      </c>
      <c r="BI211" s="514" t="s">
        <v>277</v>
      </c>
      <c r="BJ211" s="159">
        <v>0</v>
      </c>
      <c r="BK211" s="440" t="s">
        <v>277</v>
      </c>
    </row>
    <row r="212" spans="1:63" s="441" customFormat="1" ht="13.5" customHeight="1">
      <c r="A212" s="493" t="s">
        <v>50</v>
      </c>
      <c r="B212" s="493" t="s">
        <v>545</v>
      </c>
      <c r="C212" s="438">
        <v>0</v>
      </c>
      <c r="D212" s="438">
        <v>0</v>
      </c>
      <c r="E212" s="438">
        <v>0</v>
      </c>
      <c r="F212" s="438">
        <v>0</v>
      </c>
      <c r="G212" s="438">
        <v>0</v>
      </c>
      <c r="H212" s="438">
        <v>0</v>
      </c>
      <c r="I212" s="438">
        <v>0</v>
      </c>
      <c r="J212" s="438">
        <v>0</v>
      </c>
      <c r="K212" s="438">
        <v>0</v>
      </c>
      <c r="L212" s="438">
        <v>0</v>
      </c>
      <c r="M212" s="438">
        <v>0</v>
      </c>
      <c r="N212" s="438">
        <v>0</v>
      </c>
      <c r="O212" s="438">
        <v>0</v>
      </c>
      <c r="P212" s="438">
        <v>0</v>
      </c>
      <c r="Q212" s="438">
        <v>0</v>
      </c>
      <c r="R212" s="438">
        <v>0</v>
      </c>
      <c r="S212" s="438">
        <v>0</v>
      </c>
      <c r="T212" s="438">
        <v>0</v>
      </c>
      <c r="U212" s="438">
        <v>0</v>
      </c>
      <c r="V212" s="438">
        <v>0</v>
      </c>
      <c r="W212" s="438">
        <v>0</v>
      </c>
      <c r="X212" s="438">
        <v>0</v>
      </c>
      <c r="Y212" s="438">
        <v>0</v>
      </c>
      <c r="Z212" s="438">
        <v>0</v>
      </c>
      <c r="AA212" s="438">
        <v>0</v>
      </c>
      <c r="AB212" s="438">
        <v>0</v>
      </c>
      <c r="AC212" s="438">
        <v>0</v>
      </c>
      <c r="AD212" s="438">
        <v>0</v>
      </c>
      <c r="AE212" s="438">
        <v>0</v>
      </c>
      <c r="AF212" s="438">
        <v>0</v>
      </c>
      <c r="AG212" s="438">
        <v>0</v>
      </c>
      <c r="AH212" s="438">
        <v>0</v>
      </c>
      <c r="AI212" s="438">
        <v>3.968</v>
      </c>
      <c r="AJ212" s="438">
        <v>4.0359999999999996</v>
      </c>
      <c r="AK212" s="438">
        <v>4.0990000000000002</v>
      </c>
      <c r="AL212" s="438">
        <v>4.2300000000000004</v>
      </c>
      <c r="AM212" s="438">
        <v>4.2699999999999996</v>
      </c>
      <c r="AN212" s="438">
        <v>4.3339999999999996</v>
      </c>
      <c r="AO212" s="438">
        <v>4.4610000000000003</v>
      </c>
      <c r="AP212" s="438">
        <v>4.5190000000000001</v>
      </c>
      <c r="AQ212" s="504">
        <v>4.5819999999999999</v>
      </c>
      <c r="AR212" s="504">
        <v>4.7210000000000001</v>
      </c>
      <c r="AS212" s="442">
        <v>4.7960000000000003</v>
      </c>
      <c r="AT212" s="442">
        <v>4.8730000000000002</v>
      </c>
      <c r="AU212" s="499">
        <v>0</v>
      </c>
      <c r="AV212" s="509" t="s">
        <v>23</v>
      </c>
      <c r="AW212" s="509" t="s">
        <v>3969</v>
      </c>
      <c r="AX212" s="439">
        <v>10</v>
      </c>
      <c r="AY212" s="213">
        <v>4.3220000000000001</v>
      </c>
      <c r="AZ212" s="441" t="s">
        <v>125</v>
      </c>
      <c r="BA212" s="441" t="s">
        <v>45</v>
      </c>
      <c r="BB212" s="441" t="s">
        <v>292</v>
      </c>
      <c r="BC212" s="440" t="s">
        <v>7176</v>
      </c>
      <c r="BE212" s="441" t="s">
        <v>287</v>
      </c>
      <c r="BF212" s="513" t="s">
        <v>544</v>
      </c>
      <c r="BG212" s="518" t="s">
        <v>277</v>
      </c>
      <c r="BH212" s="514" t="s">
        <v>277</v>
      </c>
      <c r="BI212" s="514" t="s">
        <v>277</v>
      </c>
      <c r="BJ212" s="159">
        <v>0</v>
      </c>
      <c r="BK212" s="440" t="s">
        <v>277</v>
      </c>
    </row>
    <row r="213" spans="1:63" s="441" customFormat="1" ht="13.5" customHeight="1">
      <c r="A213" s="493" t="s">
        <v>50</v>
      </c>
      <c r="B213" s="493" t="s">
        <v>479</v>
      </c>
      <c r="C213" s="438">
        <v>0</v>
      </c>
      <c r="D213" s="438">
        <v>0</v>
      </c>
      <c r="E213" s="438">
        <v>0</v>
      </c>
      <c r="F213" s="438">
        <v>0</v>
      </c>
      <c r="G213" s="438">
        <v>0</v>
      </c>
      <c r="H213" s="438">
        <v>0</v>
      </c>
      <c r="I213" s="438">
        <v>0</v>
      </c>
      <c r="J213" s="438">
        <v>0</v>
      </c>
      <c r="K213" s="438">
        <v>0</v>
      </c>
      <c r="L213" s="438">
        <v>0</v>
      </c>
      <c r="M213" s="438">
        <v>0</v>
      </c>
      <c r="N213" s="438">
        <v>0</v>
      </c>
      <c r="O213" s="438">
        <v>0</v>
      </c>
      <c r="P213" s="438">
        <v>0</v>
      </c>
      <c r="Q213" s="438">
        <v>0</v>
      </c>
      <c r="R213" s="438">
        <v>0</v>
      </c>
      <c r="S213" s="438">
        <v>0</v>
      </c>
      <c r="T213" s="438">
        <v>0</v>
      </c>
      <c r="U213" s="438">
        <v>0</v>
      </c>
      <c r="V213" s="438">
        <v>0</v>
      </c>
      <c r="W213" s="438">
        <v>0</v>
      </c>
      <c r="X213" s="438">
        <v>0</v>
      </c>
      <c r="Y213" s="438">
        <v>0</v>
      </c>
      <c r="Z213" s="438">
        <v>0</v>
      </c>
      <c r="AA213" s="438">
        <v>0</v>
      </c>
      <c r="AB213" s="438">
        <v>0</v>
      </c>
      <c r="AC213" s="438">
        <v>0</v>
      </c>
      <c r="AD213" s="438">
        <v>3</v>
      </c>
      <c r="AE213" s="438">
        <v>5.0839999999999996</v>
      </c>
      <c r="AF213" s="438">
        <v>5.673</v>
      </c>
      <c r="AG213" s="438">
        <v>5.8789999999999996</v>
      </c>
      <c r="AH213" s="438">
        <v>4.43</v>
      </c>
      <c r="AI213" s="438">
        <v>4.4189999999999996</v>
      </c>
      <c r="AJ213" s="438">
        <v>4.4039999999999999</v>
      </c>
      <c r="AK213" s="438">
        <v>4.5</v>
      </c>
      <c r="AL213" s="438">
        <v>6.51</v>
      </c>
      <c r="AM213" s="438">
        <v>5.2</v>
      </c>
      <c r="AN213" s="438">
        <v>4.79</v>
      </c>
      <c r="AO213" s="438">
        <v>5.68</v>
      </c>
      <c r="AP213" s="438">
        <v>4.9969999999999999</v>
      </c>
      <c r="AQ213" s="505">
        <v>5.5069999999999997</v>
      </c>
      <c r="AR213" s="505">
        <v>4.468</v>
      </c>
      <c r="AS213" s="442">
        <v>5.1275139999999997</v>
      </c>
      <c r="AT213" s="442">
        <v>5.2039999999999997</v>
      </c>
      <c r="AU213" s="499">
        <v>0</v>
      </c>
      <c r="AV213" s="509" t="s">
        <v>18</v>
      </c>
      <c r="AW213" s="509" t="s">
        <v>3969</v>
      </c>
      <c r="AX213" s="439">
        <v>15</v>
      </c>
      <c r="AY213" s="213">
        <v>4.9694000000000011</v>
      </c>
      <c r="AZ213" s="441" t="s">
        <v>122</v>
      </c>
      <c r="BA213" s="441" t="s">
        <v>45</v>
      </c>
      <c r="BB213" s="441" t="s">
        <v>461</v>
      </c>
      <c r="BC213" s="440" t="s">
        <v>810</v>
      </c>
      <c r="BE213" s="441" t="s">
        <v>287</v>
      </c>
      <c r="BF213" s="513" t="s">
        <v>478</v>
      </c>
      <c r="BG213" s="491" t="s">
        <v>477</v>
      </c>
      <c r="BH213" s="513" t="s">
        <v>471</v>
      </c>
      <c r="BI213" s="514" t="s">
        <v>277</v>
      </c>
      <c r="BJ213" s="159">
        <v>0</v>
      </c>
      <c r="BK213" s="440" t="s">
        <v>277</v>
      </c>
    </row>
    <row r="214" spans="1:63" s="441" customFormat="1" ht="13.5" customHeight="1">
      <c r="A214" s="493" t="s">
        <v>50</v>
      </c>
      <c r="B214" s="493" t="s">
        <v>4141</v>
      </c>
      <c r="C214" s="438">
        <v>0</v>
      </c>
      <c r="D214" s="438">
        <v>0</v>
      </c>
      <c r="E214" s="438">
        <v>0</v>
      </c>
      <c r="F214" s="438">
        <v>0</v>
      </c>
      <c r="G214" s="438">
        <v>0</v>
      </c>
      <c r="H214" s="438">
        <v>0</v>
      </c>
      <c r="I214" s="438">
        <v>0</v>
      </c>
      <c r="J214" s="438">
        <v>0</v>
      </c>
      <c r="K214" s="438">
        <v>0</v>
      </c>
      <c r="L214" s="438">
        <v>0</v>
      </c>
      <c r="M214" s="438">
        <v>0</v>
      </c>
      <c r="N214" s="438">
        <v>0</v>
      </c>
      <c r="O214" s="438">
        <v>0</v>
      </c>
      <c r="P214" s="438">
        <v>0</v>
      </c>
      <c r="Q214" s="438">
        <v>0</v>
      </c>
      <c r="R214" s="438">
        <v>0</v>
      </c>
      <c r="S214" s="438">
        <v>0</v>
      </c>
      <c r="T214" s="438">
        <v>0</v>
      </c>
      <c r="U214" s="438">
        <v>0</v>
      </c>
      <c r="V214" s="438">
        <v>0</v>
      </c>
      <c r="W214" s="438">
        <v>0</v>
      </c>
      <c r="X214" s="438">
        <v>0</v>
      </c>
      <c r="Y214" s="438">
        <v>0</v>
      </c>
      <c r="Z214" s="438">
        <v>0</v>
      </c>
      <c r="AA214" s="438">
        <v>0</v>
      </c>
      <c r="AB214" s="438">
        <v>0</v>
      </c>
      <c r="AC214" s="438">
        <v>0</v>
      </c>
      <c r="AD214" s="438">
        <v>0</v>
      </c>
      <c r="AE214" s="438">
        <v>0</v>
      </c>
      <c r="AF214" s="438">
        <v>0</v>
      </c>
      <c r="AG214" s="438">
        <v>0</v>
      </c>
      <c r="AH214" s="438">
        <v>0</v>
      </c>
      <c r="AI214" s="438">
        <v>0</v>
      </c>
      <c r="AJ214" s="438">
        <v>0</v>
      </c>
      <c r="AK214" s="438">
        <v>0</v>
      </c>
      <c r="AL214" s="438">
        <v>0</v>
      </c>
      <c r="AM214" s="438">
        <v>0</v>
      </c>
      <c r="AN214" s="438">
        <v>0</v>
      </c>
      <c r="AO214" s="438">
        <v>1</v>
      </c>
      <c r="AP214" s="438">
        <v>3</v>
      </c>
      <c r="AQ214" s="505">
        <v>4.1100000000000003</v>
      </c>
      <c r="AR214" s="505">
        <v>4.22</v>
      </c>
      <c r="AS214" s="442">
        <v>0</v>
      </c>
      <c r="AT214" s="442">
        <v>0</v>
      </c>
      <c r="AU214" s="499">
        <v>0</v>
      </c>
      <c r="AV214" s="509" t="s">
        <v>63</v>
      </c>
      <c r="AW214" s="509" t="s">
        <v>3969</v>
      </c>
      <c r="AX214" s="439">
        <v>4</v>
      </c>
      <c r="AY214" s="213">
        <v>3.0824999999999996</v>
      </c>
      <c r="AZ214" s="441" t="s">
        <v>121</v>
      </c>
      <c r="BA214" s="441" t="s">
        <v>45</v>
      </c>
      <c r="BB214" s="441" t="s">
        <v>461</v>
      </c>
      <c r="BC214" s="440" t="s">
        <v>810</v>
      </c>
      <c r="BD214" s="441" t="s">
        <v>50</v>
      </c>
      <c r="BE214" s="441" t="s">
        <v>287</v>
      </c>
      <c r="BF214" s="276" t="s">
        <v>7104</v>
      </c>
      <c r="BG214" s="514" t="s">
        <v>277</v>
      </c>
      <c r="BH214" s="514" t="s">
        <v>277</v>
      </c>
      <c r="BI214" s="514" t="s">
        <v>277</v>
      </c>
      <c r="BJ214" s="159">
        <v>0</v>
      </c>
      <c r="BK214" s="440" t="s">
        <v>277</v>
      </c>
    </row>
    <row r="215" spans="1:63" s="441" customFormat="1" ht="13.5" customHeight="1">
      <c r="A215" s="493" t="s">
        <v>50</v>
      </c>
      <c r="B215" s="493" t="s">
        <v>7107</v>
      </c>
      <c r="C215" s="438">
        <v>0</v>
      </c>
      <c r="D215" s="438">
        <v>0</v>
      </c>
      <c r="E215" s="438">
        <v>0</v>
      </c>
      <c r="F215" s="438">
        <v>0</v>
      </c>
      <c r="G215" s="438">
        <v>0</v>
      </c>
      <c r="H215" s="438">
        <v>0</v>
      </c>
      <c r="I215" s="438">
        <v>0</v>
      </c>
      <c r="J215" s="438">
        <v>0</v>
      </c>
      <c r="K215" s="438">
        <v>0</v>
      </c>
      <c r="L215" s="438">
        <v>0</v>
      </c>
      <c r="M215" s="438">
        <v>0</v>
      </c>
      <c r="N215" s="438">
        <v>0</v>
      </c>
      <c r="O215" s="438">
        <v>0</v>
      </c>
      <c r="P215" s="438">
        <v>0</v>
      </c>
      <c r="Q215" s="438">
        <v>0</v>
      </c>
      <c r="R215" s="438">
        <v>0</v>
      </c>
      <c r="S215" s="438">
        <v>0</v>
      </c>
      <c r="T215" s="438">
        <v>0</v>
      </c>
      <c r="U215" s="438">
        <v>0</v>
      </c>
      <c r="V215" s="438">
        <v>0</v>
      </c>
      <c r="W215" s="438">
        <v>0</v>
      </c>
      <c r="X215" s="438">
        <v>0</v>
      </c>
      <c r="Y215" s="438">
        <v>0</v>
      </c>
      <c r="Z215" s="438">
        <v>0</v>
      </c>
      <c r="AA215" s="438">
        <v>0</v>
      </c>
      <c r="AB215" s="438">
        <v>0</v>
      </c>
      <c r="AC215" s="438">
        <v>0</v>
      </c>
      <c r="AD215" s="438">
        <v>0</v>
      </c>
      <c r="AE215" s="438">
        <v>0</v>
      </c>
      <c r="AF215" s="438">
        <v>0</v>
      </c>
      <c r="AG215" s="438">
        <v>0</v>
      </c>
      <c r="AH215" s="438">
        <v>0</v>
      </c>
      <c r="AI215" s="438">
        <v>0</v>
      </c>
      <c r="AJ215" s="438">
        <v>0</v>
      </c>
      <c r="AK215" s="438">
        <v>0</v>
      </c>
      <c r="AL215" s="438">
        <v>0</v>
      </c>
      <c r="AM215" s="438">
        <v>0</v>
      </c>
      <c r="AN215" s="438">
        <v>0</v>
      </c>
      <c r="AO215" s="438">
        <v>0</v>
      </c>
      <c r="AP215" s="438">
        <v>0</v>
      </c>
      <c r="AQ215" s="505">
        <v>0</v>
      </c>
      <c r="AR215" s="505">
        <v>4</v>
      </c>
      <c r="AS215" s="442">
        <v>4</v>
      </c>
      <c r="AT215" s="442">
        <v>2</v>
      </c>
      <c r="AU215" s="499">
        <v>0</v>
      </c>
      <c r="AV215" s="509" t="s">
        <v>3969</v>
      </c>
      <c r="AW215" s="509" t="s">
        <v>3969</v>
      </c>
      <c r="AX215" s="439">
        <v>1</v>
      </c>
      <c r="AY215" s="213">
        <v>4</v>
      </c>
      <c r="AZ215" s="441" t="s">
        <v>125</v>
      </c>
      <c r="BA215" s="441" t="s">
        <v>45</v>
      </c>
      <c r="BB215" s="441" t="s">
        <v>461</v>
      </c>
      <c r="BC215" s="440" t="s">
        <v>810</v>
      </c>
      <c r="BE215" s="441" t="s">
        <v>287</v>
      </c>
      <c r="BF215" s="513" t="s">
        <v>7113</v>
      </c>
      <c r="BG215" s="513" t="s">
        <v>535</v>
      </c>
      <c r="BH215" s="513"/>
      <c r="BI215" s="513"/>
      <c r="BJ215" s="159">
        <v>0</v>
      </c>
      <c r="BK215" s="440" t="s">
        <v>277</v>
      </c>
    </row>
    <row r="216" spans="1:63" s="441" customFormat="1" ht="13.5" customHeight="1">
      <c r="A216" s="493" t="s">
        <v>50</v>
      </c>
      <c r="B216" s="493" t="s">
        <v>4145</v>
      </c>
      <c r="C216" s="438">
        <v>0</v>
      </c>
      <c r="D216" s="438">
        <v>0</v>
      </c>
      <c r="E216" s="438">
        <v>0</v>
      </c>
      <c r="F216" s="438">
        <v>0</v>
      </c>
      <c r="G216" s="438">
        <v>0</v>
      </c>
      <c r="H216" s="438">
        <v>0</v>
      </c>
      <c r="I216" s="438">
        <v>0</v>
      </c>
      <c r="J216" s="438">
        <v>0</v>
      </c>
      <c r="K216" s="438">
        <v>0</v>
      </c>
      <c r="L216" s="438">
        <v>0</v>
      </c>
      <c r="M216" s="438">
        <v>0</v>
      </c>
      <c r="N216" s="438">
        <v>0</v>
      </c>
      <c r="O216" s="438">
        <v>0</v>
      </c>
      <c r="P216" s="438">
        <v>0</v>
      </c>
      <c r="Q216" s="438">
        <v>0</v>
      </c>
      <c r="R216" s="438">
        <v>0</v>
      </c>
      <c r="S216" s="438">
        <v>0</v>
      </c>
      <c r="T216" s="438">
        <v>0</v>
      </c>
      <c r="U216" s="438">
        <v>0</v>
      </c>
      <c r="V216" s="438">
        <v>0</v>
      </c>
      <c r="W216" s="438">
        <v>0</v>
      </c>
      <c r="X216" s="438">
        <v>0</v>
      </c>
      <c r="Y216" s="438">
        <v>0</v>
      </c>
      <c r="Z216" s="438">
        <v>0</v>
      </c>
      <c r="AA216" s="438">
        <v>0</v>
      </c>
      <c r="AB216" s="438">
        <v>0</v>
      </c>
      <c r="AC216" s="438">
        <v>0</v>
      </c>
      <c r="AD216" s="438">
        <v>0</v>
      </c>
      <c r="AE216" s="438">
        <v>0</v>
      </c>
      <c r="AF216" s="438">
        <v>0</v>
      </c>
      <c r="AG216" s="438">
        <v>0</v>
      </c>
      <c r="AH216" s="438">
        <v>0</v>
      </c>
      <c r="AI216" s="438">
        <v>0</v>
      </c>
      <c r="AJ216" s="438">
        <v>0</v>
      </c>
      <c r="AK216" s="438">
        <v>0</v>
      </c>
      <c r="AL216" s="438">
        <v>0</v>
      </c>
      <c r="AM216" s="438">
        <v>0</v>
      </c>
      <c r="AN216" s="438">
        <v>0.77200000000000002</v>
      </c>
      <c r="AO216" s="438">
        <v>10.38</v>
      </c>
      <c r="AP216" s="438">
        <v>8.2409999999999997</v>
      </c>
      <c r="AQ216" s="504">
        <v>3.665</v>
      </c>
      <c r="AR216" s="504">
        <v>2.66</v>
      </c>
      <c r="AS216" s="442">
        <v>0</v>
      </c>
      <c r="AT216" s="442">
        <v>0</v>
      </c>
      <c r="AU216" s="499">
        <v>0</v>
      </c>
      <c r="AV216" s="509" t="s">
        <v>62</v>
      </c>
      <c r="AW216" s="509" t="s">
        <v>3969</v>
      </c>
      <c r="AX216" s="439">
        <v>5</v>
      </c>
      <c r="AY216" s="213">
        <v>5.1436000000000002</v>
      </c>
      <c r="AZ216" s="441" t="s">
        <v>125</v>
      </c>
      <c r="BA216" s="441" t="s">
        <v>45</v>
      </c>
      <c r="BB216" s="441" t="s">
        <v>461</v>
      </c>
      <c r="BC216" s="440" t="s">
        <v>810</v>
      </c>
      <c r="BE216" s="441" t="s">
        <v>287</v>
      </c>
      <c r="BF216" s="513" t="s">
        <v>4159</v>
      </c>
      <c r="BG216" s="514" t="s">
        <v>277</v>
      </c>
      <c r="BH216" s="514" t="s">
        <v>277</v>
      </c>
      <c r="BI216" s="514" t="s">
        <v>277</v>
      </c>
      <c r="BJ216" s="159">
        <v>0</v>
      </c>
      <c r="BK216" s="440"/>
    </row>
    <row r="217" spans="1:63" s="441" customFormat="1" ht="13.5" customHeight="1">
      <c r="A217" s="493" t="s">
        <v>50</v>
      </c>
      <c r="B217" s="493" t="s">
        <v>530</v>
      </c>
      <c r="C217" s="438">
        <v>0</v>
      </c>
      <c r="D217" s="438">
        <v>0</v>
      </c>
      <c r="E217" s="438">
        <v>0</v>
      </c>
      <c r="F217" s="438">
        <v>0</v>
      </c>
      <c r="G217" s="438">
        <v>0</v>
      </c>
      <c r="H217" s="438">
        <v>0</v>
      </c>
      <c r="I217" s="438">
        <v>0</v>
      </c>
      <c r="J217" s="438">
        <v>0</v>
      </c>
      <c r="K217" s="438">
        <v>0</v>
      </c>
      <c r="L217" s="438">
        <v>0</v>
      </c>
      <c r="M217" s="438">
        <v>0</v>
      </c>
      <c r="N217" s="438">
        <v>0</v>
      </c>
      <c r="O217" s="438">
        <v>0</v>
      </c>
      <c r="P217" s="438">
        <v>0</v>
      </c>
      <c r="Q217" s="438">
        <v>0</v>
      </c>
      <c r="R217" s="438">
        <v>0</v>
      </c>
      <c r="S217" s="438">
        <v>0</v>
      </c>
      <c r="T217" s="438">
        <v>0.91300000000000003</v>
      </c>
      <c r="U217" s="438">
        <v>0.9</v>
      </c>
      <c r="V217" s="438">
        <v>0.9</v>
      </c>
      <c r="W217" s="438">
        <v>0.92</v>
      </c>
      <c r="X217" s="438">
        <v>0.82799999999999996</v>
      </c>
      <c r="Y217" s="438">
        <v>0.82799999999999996</v>
      </c>
      <c r="Z217" s="438">
        <v>0.82799999999999996</v>
      </c>
      <c r="AA217" s="438">
        <v>0.93</v>
      </c>
      <c r="AB217" s="438">
        <v>1.7</v>
      </c>
      <c r="AC217" s="438">
        <v>1.1000000000000001</v>
      </c>
      <c r="AD217" s="438">
        <v>1.4</v>
      </c>
      <c r="AE217" s="438">
        <v>1.4</v>
      </c>
      <c r="AF217" s="438">
        <v>1.4</v>
      </c>
      <c r="AG217" s="438">
        <v>1.4</v>
      </c>
      <c r="AH217" s="438">
        <v>1.339</v>
      </c>
      <c r="AI217" s="438">
        <v>2.359</v>
      </c>
      <c r="AJ217" s="438">
        <v>3.129</v>
      </c>
      <c r="AK217" s="438">
        <v>3.605</v>
      </c>
      <c r="AL217" s="438">
        <v>2.677</v>
      </c>
      <c r="AM217" s="438">
        <v>2.9210799999999999</v>
      </c>
      <c r="AN217" s="438">
        <v>1.22</v>
      </c>
      <c r="AO217" s="438">
        <v>2.2999999999999998</v>
      </c>
      <c r="AP217" s="438">
        <v>2.2999999999999998</v>
      </c>
      <c r="AQ217" s="504">
        <v>2.2999999999999998</v>
      </c>
      <c r="AR217" s="504">
        <v>2.2999999999999998</v>
      </c>
      <c r="AS217" s="442">
        <v>2.2999999999999998</v>
      </c>
      <c r="AT217" s="442">
        <v>2.2999999999999998</v>
      </c>
      <c r="AU217" s="499">
        <v>0</v>
      </c>
      <c r="AV217" s="509" t="s">
        <v>8</v>
      </c>
      <c r="AW217" s="509" t="s">
        <v>3969</v>
      </c>
      <c r="AX217" s="439">
        <v>25</v>
      </c>
      <c r="AY217" s="213">
        <v>1.6758831999999999</v>
      </c>
      <c r="AZ217" s="441" t="s">
        <v>125</v>
      </c>
      <c r="BA217" s="441" t="s">
        <v>45</v>
      </c>
      <c r="BB217" s="441" t="s">
        <v>461</v>
      </c>
      <c r="BC217" s="440" t="s">
        <v>810</v>
      </c>
      <c r="BE217" s="441" t="s">
        <v>287</v>
      </c>
      <c r="BF217" s="513" t="s">
        <v>6797</v>
      </c>
      <c r="BG217" s="514" t="s">
        <v>468</v>
      </c>
      <c r="BH217" s="514" t="s">
        <v>277</v>
      </c>
      <c r="BI217" s="514" t="s">
        <v>277</v>
      </c>
      <c r="BJ217" s="159">
        <v>0</v>
      </c>
      <c r="BK217" s="440" t="s">
        <v>277</v>
      </c>
    </row>
    <row r="218" spans="1:63" s="441" customFormat="1" ht="13.5" customHeight="1">
      <c r="A218" s="493" t="s">
        <v>50</v>
      </c>
      <c r="B218" s="493" t="s">
        <v>491</v>
      </c>
      <c r="C218" s="438">
        <v>0</v>
      </c>
      <c r="D218" s="438">
        <v>0</v>
      </c>
      <c r="E218" s="438">
        <v>0</v>
      </c>
      <c r="F218" s="438">
        <v>0</v>
      </c>
      <c r="G218" s="438">
        <v>0</v>
      </c>
      <c r="H218" s="438">
        <v>0</v>
      </c>
      <c r="I218" s="438">
        <v>0</v>
      </c>
      <c r="J218" s="438">
        <v>0</v>
      </c>
      <c r="K218" s="438">
        <v>0</v>
      </c>
      <c r="L218" s="438">
        <v>0</v>
      </c>
      <c r="M218" s="438">
        <v>0</v>
      </c>
      <c r="N218" s="438">
        <v>0</v>
      </c>
      <c r="O218" s="438">
        <v>0</v>
      </c>
      <c r="P218" s="438">
        <v>0</v>
      </c>
      <c r="Q218" s="438">
        <v>0</v>
      </c>
      <c r="R218" s="438">
        <v>0</v>
      </c>
      <c r="S218" s="438">
        <v>0</v>
      </c>
      <c r="T218" s="438">
        <v>0</v>
      </c>
      <c r="U218" s="438">
        <v>0</v>
      </c>
      <c r="V218" s="438">
        <v>0</v>
      </c>
      <c r="W218" s="438">
        <v>0</v>
      </c>
      <c r="X218" s="438">
        <v>0</v>
      </c>
      <c r="Y218" s="438">
        <v>0</v>
      </c>
      <c r="Z218" s="438">
        <v>0</v>
      </c>
      <c r="AA218" s="438">
        <v>0</v>
      </c>
      <c r="AB218" s="438">
        <v>0</v>
      </c>
      <c r="AC218" s="438">
        <v>0</v>
      </c>
      <c r="AD218" s="438">
        <v>0</v>
      </c>
      <c r="AE218" s="438">
        <v>0</v>
      </c>
      <c r="AF218" s="438">
        <v>0</v>
      </c>
      <c r="AG218" s="438">
        <v>0</v>
      </c>
      <c r="AH218" s="438">
        <v>0</v>
      </c>
      <c r="AI218" s="438">
        <v>0</v>
      </c>
      <c r="AJ218" s="438">
        <v>0</v>
      </c>
      <c r="AK218" s="438">
        <v>1.496</v>
      </c>
      <c r="AL218" s="438">
        <v>1.534</v>
      </c>
      <c r="AM218" s="438">
        <v>1.56</v>
      </c>
      <c r="AN218" s="438">
        <v>1.605</v>
      </c>
      <c r="AO218" s="438">
        <v>1.6</v>
      </c>
      <c r="AP218" s="438">
        <v>1.3</v>
      </c>
      <c r="AQ218" s="504">
        <v>1.3</v>
      </c>
      <c r="AR218" s="504">
        <v>1.9</v>
      </c>
      <c r="AS218" s="442">
        <v>1.8</v>
      </c>
      <c r="AT218" s="442">
        <v>1.8</v>
      </c>
      <c r="AU218" s="499">
        <v>0</v>
      </c>
      <c r="AV218" s="509" t="s">
        <v>25</v>
      </c>
      <c r="AW218" s="509" t="s">
        <v>3969</v>
      </c>
      <c r="AX218" s="439">
        <v>8</v>
      </c>
      <c r="AY218" s="213">
        <v>1.5368750000000002</v>
      </c>
      <c r="AZ218" s="441" t="s">
        <v>125</v>
      </c>
      <c r="BA218" s="441" t="s">
        <v>45</v>
      </c>
      <c r="BB218" s="441" t="s">
        <v>461</v>
      </c>
      <c r="BC218" s="440" t="s">
        <v>810</v>
      </c>
      <c r="BE218" s="441" t="s">
        <v>287</v>
      </c>
      <c r="BF218" s="513" t="s">
        <v>490</v>
      </c>
      <c r="BG218" s="514" t="s">
        <v>468</v>
      </c>
      <c r="BH218" s="514" t="s">
        <v>277</v>
      </c>
      <c r="BI218" s="514" t="s">
        <v>277</v>
      </c>
      <c r="BJ218" s="159">
        <v>0.2</v>
      </c>
      <c r="BK218" s="440" t="s">
        <v>277</v>
      </c>
    </row>
    <row r="219" spans="1:63" s="441" customFormat="1" ht="13.5" customHeight="1">
      <c r="A219" s="493" t="s">
        <v>50</v>
      </c>
      <c r="B219" s="493" t="s">
        <v>531</v>
      </c>
      <c r="C219" s="438">
        <v>0</v>
      </c>
      <c r="D219" s="438">
        <v>0</v>
      </c>
      <c r="E219" s="438">
        <v>0</v>
      </c>
      <c r="F219" s="438">
        <v>0</v>
      </c>
      <c r="G219" s="438">
        <v>0</v>
      </c>
      <c r="H219" s="438">
        <v>0</v>
      </c>
      <c r="I219" s="438">
        <v>0</v>
      </c>
      <c r="J219" s="438">
        <v>0</v>
      </c>
      <c r="K219" s="438">
        <v>0</v>
      </c>
      <c r="L219" s="438">
        <v>0</v>
      </c>
      <c r="M219" s="438">
        <v>0</v>
      </c>
      <c r="N219" s="438">
        <v>0</v>
      </c>
      <c r="O219" s="438">
        <v>0</v>
      </c>
      <c r="P219" s="438">
        <v>0</v>
      </c>
      <c r="Q219" s="438">
        <v>0</v>
      </c>
      <c r="R219" s="438">
        <v>0</v>
      </c>
      <c r="S219" s="438">
        <v>0</v>
      </c>
      <c r="T219" s="438">
        <v>0</v>
      </c>
      <c r="U219" s="438">
        <v>0</v>
      </c>
      <c r="V219" s="438">
        <v>0</v>
      </c>
      <c r="W219" s="438">
        <v>0</v>
      </c>
      <c r="X219" s="438">
        <v>0</v>
      </c>
      <c r="Y219" s="438">
        <v>0</v>
      </c>
      <c r="Z219" s="438">
        <v>0</v>
      </c>
      <c r="AA219" s="438">
        <v>0</v>
      </c>
      <c r="AB219" s="438">
        <v>0</v>
      </c>
      <c r="AC219" s="438">
        <v>0</v>
      </c>
      <c r="AD219" s="438">
        <v>0</v>
      </c>
      <c r="AE219" s="438">
        <v>0</v>
      </c>
      <c r="AF219" s="438">
        <v>0</v>
      </c>
      <c r="AG219" s="438">
        <v>0</v>
      </c>
      <c r="AH219" s="438">
        <v>0</v>
      </c>
      <c r="AI219" s="438">
        <v>1.7</v>
      </c>
      <c r="AJ219" s="438">
        <v>2.1</v>
      </c>
      <c r="AK219" s="438">
        <v>3.0880000000000001</v>
      </c>
      <c r="AL219" s="438">
        <v>1.3</v>
      </c>
      <c r="AM219" s="438">
        <v>1.4</v>
      </c>
      <c r="AN219" s="438">
        <v>2.2000000000000002</v>
      </c>
      <c r="AO219" s="438">
        <v>0</v>
      </c>
      <c r="AP219" s="438">
        <v>2</v>
      </c>
      <c r="AQ219" s="504">
        <v>2.5</v>
      </c>
      <c r="AR219" s="504">
        <v>1.8</v>
      </c>
      <c r="AS219" s="442">
        <v>1.1000000000000001</v>
      </c>
      <c r="AT219" s="442">
        <v>1.89</v>
      </c>
      <c r="AU219" s="499">
        <v>1.89</v>
      </c>
      <c r="AV219" s="509" t="s">
        <v>23</v>
      </c>
      <c r="AW219" s="509" t="s">
        <v>3969</v>
      </c>
      <c r="AX219" s="439">
        <v>10</v>
      </c>
      <c r="AY219" s="213">
        <v>1.8088000000000002</v>
      </c>
      <c r="AZ219" s="441" t="s">
        <v>125</v>
      </c>
      <c r="BA219" s="441" t="s">
        <v>45</v>
      </c>
      <c r="BB219" s="441" t="s">
        <v>461</v>
      </c>
      <c r="BC219" s="440" t="s">
        <v>810</v>
      </c>
      <c r="BE219" s="441" t="s">
        <v>287</v>
      </c>
      <c r="BF219" s="513" t="s">
        <v>6796</v>
      </c>
      <c r="BG219" s="276" t="s">
        <v>468</v>
      </c>
      <c r="BH219" s="514" t="s">
        <v>277</v>
      </c>
      <c r="BI219" s="514" t="s">
        <v>277</v>
      </c>
      <c r="BJ219" s="159">
        <v>0</v>
      </c>
      <c r="BK219" s="440" t="s">
        <v>277</v>
      </c>
    </row>
    <row r="220" spans="1:63" s="441" customFormat="1" ht="13.5" customHeight="1">
      <c r="A220" s="493" t="s">
        <v>50</v>
      </c>
      <c r="B220" s="493" t="s">
        <v>549</v>
      </c>
      <c r="C220" s="438">
        <v>0</v>
      </c>
      <c r="D220" s="438">
        <v>0</v>
      </c>
      <c r="E220" s="438">
        <v>0</v>
      </c>
      <c r="F220" s="438">
        <v>0</v>
      </c>
      <c r="G220" s="438">
        <v>0</v>
      </c>
      <c r="H220" s="438">
        <v>0</v>
      </c>
      <c r="I220" s="438">
        <v>0</v>
      </c>
      <c r="J220" s="438">
        <v>0</v>
      </c>
      <c r="K220" s="438">
        <v>0</v>
      </c>
      <c r="L220" s="438">
        <v>0</v>
      </c>
      <c r="M220" s="438">
        <v>0</v>
      </c>
      <c r="N220" s="438">
        <v>0</v>
      </c>
      <c r="O220" s="438">
        <v>0</v>
      </c>
      <c r="P220" s="438">
        <v>0</v>
      </c>
      <c r="Q220" s="438">
        <v>0.8</v>
      </c>
      <c r="R220" s="438">
        <v>0.8</v>
      </c>
      <c r="S220" s="438">
        <v>0.8</v>
      </c>
      <c r="T220" s="438">
        <v>0.9</v>
      </c>
      <c r="U220" s="438">
        <v>0.9</v>
      </c>
      <c r="V220" s="438">
        <v>0.9</v>
      </c>
      <c r="W220" s="438">
        <v>0</v>
      </c>
      <c r="X220" s="438">
        <v>0</v>
      </c>
      <c r="Y220" s="438">
        <v>0</v>
      </c>
      <c r="Z220" s="438">
        <v>0</v>
      </c>
      <c r="AA220" s="438">
        <v>0</v>
      </c>
      <c r="AB220" s="438">
        <v>0</v>
      </c>
      <c r="AC220" s="438">
        <v>0</v>
      </c>
      <c r="AD220" s="438">
        <v>0</v>
      </c>
      <c r="AE220" s="438">
        <v>0</v>
      </c>
      <c r="AF220" s="438">
        <v>2.1</v>
      </c>
      <c r="AG220" s="438">
        <v>4.3</v>
      </c>
      <c r="AH220" s="438">
        <v>2</v>
      </c>
      <c r="AI220" s="438">
        <v>2</v>
      </c>
      <c r="AJ220" s="438">
        <v>2</v>
      </c>
      <c r="AK220" s="438">
        <v>1.9419999999999999</v>
      </c>
      <c r="AL220" s="438">
        <v>1.93</v>
      </c>
      <c r="AM220" s="438">
        <v>1.899</v>
      </c>
      <c r="AN220" s="438">
        <v>1.8280000000000001</v>
      </c>
      <c r="AO220" s="438">
        <v>1.722</v>
      </c>
      <c r="AP220" s="438">
        <v>1.6890000000000001</v>
      </c>
      <c r="AQ220" s="504">
        <v>1.671</v>
      </c>
      <c r="AR220" s="505">
        <v>1.66</v>
      </c>
      <c r="AS220" s="442">
        <v>1.67</v>
      </c>
      <c r="AT220" s="442">
        <v>1.6830000000000001</v>
      </c>
      <c r="AU220" s="499">
        <v>1.694</v>
      </c>
      <c r="AV220" s="509" t="s">
        <v>5</v>
      </c>
      <c r="AW220" s="509" t="s">
        <v>3969</v>
      </c>
      <c r="AX220" s="439">
        <v>28</v>
      </c>
      <c r="AY220" s="213">
        <v>1.1371785714285714</v>
      </c>
      <c r="AZ220" s="441" t="s">
        <v>125</v>
      </c>
      <c r="BA220" s="441" t="s">
        <v>45</v>
      </c>
      <c r="BB220" s="441" t="s">
        <v>292</v>
      </c>
      <c r="BC220" s="440" t="s">
        <v>7176</v>
      </c>
      <c r="BD220" s="112" t="s">
        <v>50</v>
      </c>
      <c r="BE220" s="441" t="s">
        <v>287</v>
      </c>
      <c r="BF220" s="513" t="s">
        <v>548</v>
      </c>
      <c r="BG220" s="514" t="s">
        <v>277</v>
      </c>
      <c r="BH220" s="514" t="s">
        <v>277</v>
      </c>
      <c r="BI220" s="514" t="s">
        <v>277</v>
      </c>
      <c r="BJ220" s="159">
        <v>0</v>
      </c>
      <c r="BK220" s="440" t="s">
        <v>277</v>
      </c>
    </row>
    <row r="221" spans="1:63" s="441" customFormat="1" ht="13.5" customHeight="1">
      <c r="A221" s="493" t="s">
        <v>50</v>
      </c>
      <c r="B221" s="493" t="s">
        <v>502</v>
      </c>
      <c r="C221" s="438">
        <v>0</v>
      </c>
      <c r="D221" s="438">
        <v>0</v>
      </c>
      <c r="E221" s="438">
        <v>0</v>
      </c>
      <c r="F221" s="438">
        <v>0</v>
      </c>
      <c r="G221" s="438">
        <v>0</v>
      </c>
      <c r="H221" s="438">
        <v>0</v>
      </c>
      <c r="I221" s="438">
        <v>0</v>
      </c>
      <c r="J221" s="438">
        <v>0</v>
      </c>
      <c r="K221" s="438">
        <v>0</v>
      </c>
      <c r="L221" s="438">
        <v>0</v>
      </c>
      <c r="M221" s="438">
        <v>0</v>
      </c>
      <c r="N221" s="438">
        <v>0</v>
      </c>
      <c r="O221" s="438">
        <v>0</v>
      </c>
      <c r="P221" s="438">
        <v>0</v>
      </c>
      <c r="Q221" s="438">
        <v>0</v>
      </c>
      <c r="R221" s="438">
        <v>0</v>
      </c>
      <c r="S221" s="438">
        <v>0</v>
      </c>
      <c r="T221" s="438">
        <v>0</v>
      </c>
      <c r="U221" s="438">
        <v>0</v>
      </c>
      <c r="V221" s="438">
        <v>0</v>
      </c>
      <c r="W221" s="438">
        <v>0</v>
      </c>
      <c r="X221" s="438">
        <v>0</v>
      </c>
      <c r="Y221" s="438">
        <v>0</v>
      </c>
      <c r="Z221" s="438">
        <v>0</v>
      </c>
      <c r="AA221" s="438">
        <v>0</v>
      </c>
      <c r="AB221" s="438">
        <v>0</v>
      </c>
      <c r="AC221" s="438">
        <v>0</v>
      </c>
      <c r="AD221" s="438">
        <v>0</v>
      </c>
      <c r="AE221" s="438">
        <v>0</v>
      </c>
      <c r="AF221" s="438">
        <v>0</v>
      </c>
      <c r="AG221" s="438">
        <v>0</v>
      </c>
      <c r="AH221" s="438">
        <v>0</v>
      </c>
      <c r="AI221" s="438">
        <v>5</v>
      </c>
      <c r="AJ221" s="438">
        <v>0</v>
      </c>
      <c r="AK221" s="438">
        <v>0</v>
      </c>
      <c r="AL221" s="438">
        <v>0</v>
      </c>
      <c r="AM221" s="438">
        <v>0</v>
      </c>
      <c r="AN221" s="438">
        <v>0</v>
      </c>
      <c r="AO221" s="438">
        <v>0</v>
      </c>
      <c r="AP221" s="438">
        <v>0</v>
      </c>
      <c r="AQ221" s="504">
        <v>0</v>
      </c>
      <c r="AR221" s="504">
        <v>1.5</v>
      </c>
      <c r="AS221" s="442">
        <v>1.5</v>
      </c>
      <c r="AT221" s="442">
        <v>1.5</v>
      </c>
      <c r="AU221" s="499">
        <v>1.5</v>
      </c>
      <c r="AV221" s="509" t="s">
        <v>23</v>
      </c>
      <c r="AW221" s="509" t="s">
        <v>3969</v>
      </c>
      <c r="AX221" s="439">
        <v>10</v>
      </c>
      <c r="AY221" s="213">
        <v>0.65</v>
      </c>
      <c r="AZ221" s="441" t="s">
        <v>125</v>
      </c>
      <c r="BA221" s="441" t="s">
        <v>45</v>
      </c>
      <c r="BB221" s="441" t="s">
        <v>461</v>
      </c>
      <c r="BC221" s="440" t="s">
        <v>810</v>
      </c>
      <c r="BE221" s="441" t="s">
        <v>287</v>
      </c>
      <c r="BF221" s="513" t="s">
        <v>7098</v>
      </c>
      <c r="BG221" s="514"/>
      <c r="BH221" s="513" t="s">
        <v>7099</v>
      </c>
      <c r="BI221" s="514" t="s">
        <v>277</v>
      </c>
      <c r="BJ221" s="159">
        <v>0</v>
      </c>
      <c r="BK221" s="440" t="s">
        <v>277</v>
      </c>
    </row>
    <row r="222" spans="1:63" s="441" customFormat="1" ht="13.5" customHeight="1">
      <c r="A222" s="493" t="s">
        <v>50</v>
      </c>
      <c r="B222" s="493" t="s">
        <v>4144</v>
      </c>
      <c r="C222" s="438">
        <v>0</v>
      </c>
      <c r="D222" s="438">
        <v>0</v>
      </c>
      <c r="E222" s="438">
        <v>0</v>
      </c>
      <c r="F222" s="438">
        <v>0</v>
      </c>
      <c r="G222" s="438">
        <v>0</v>
      </c>
      <c r="H222" s="438">
        <v>0</v>
      </c>
      <c r="I222" s="438">
        <v>0</v>
      </c>
      <c r="J222" s="438">
        <v>0</v>
      </c>
      <c r="K222" s="438">
        <v>0</v>
      </c>
      <c r="L222" s="438">
        <v>0</v>
      </c>
      <c r="M222" s="438">
        <v>0</v>
      </c>
      <c r="N222" s="438">
        <v>0</v>
      </c>
      <c r="O222" s="438">
        <v>0</v>
      </c>
      <c r="P222" s="438">
        <v>0</v>
      </c>
      <c r="Q222" s="438">
        <v>0</v>
      </c>
      <c r="R222" s="438">
        <v>0</v>
      </c>
      <c r="S222" s="438">
        <v>0</v>
      </c>
      <c r="T222" s="438">
        <v>0</v>
      </c>
      <c r="U222" s="438">
        <v>0</v>
      </c>
      <c r="V222" s="438">
        <v>0</v>
      </c>
      <c r="W222" s="438">
        <v>0</v>
      </c>
      <c r="X222" s="438">
        <v>0</v>
      </c>
      <c r="Y222" s="438">
        <v>0</v>
      </c>
      <c r="Z222" s="438">
        <v>0</v>
      </c>
      <c r="AA222" s="438">
        <v>0</v>
      </c>
      <c r="AB222" s="438">
        <v>0</v>
      </c>
      <c r="AC222" s="438">
        <v>0</v>
      </c>
      <c r="AD222" s="438">
        <v>0</v>
      </c>
      <c r="AE222" s="438">
        <v>0</v>
      </c>
      <c r="AF222" s="438">
        <v>0</v>
      </c>
      <c r="AG222" s="438">
        <v>0</v>
      </c>
      <c r="AH222" s="438">
        <v>0</v>
      </c>
      <c r="AI222" s="438">
        <v>0</v>
      </c>
      <c r="AJ222" s="438">
        <v>0</v>
      </c>
      <c r="AK222" s="438">
        <v>0</v>
      </c>
      <c r="AL222" s="438">
        <v>0</v>
      </c>
      <c r="AM222" s="438">
        <v>0</v>
      </c>
      <c r="AN222" s="438">
        <v>0</v>
      </c>
      <c r="AO222" s="438">
        <v>1.3</v>
      </c>
      <c r="AP222" s="438">
        <v>1.4</v>
      </c>
      <c r="AQ222" s="504">
        <v>2</v>
      </c>
      <c r="AR222" s="504">
        <v>1.3</v>
      </c>
      <c r="AS222" s="442">
        <v>0.449961</v>
      </c>
      <c r="AT222" s="442">
        <v>0</v>
      </c>
      <c r="AU222" s="499">
        <v>0</v>
      </c>
      <c r="AV222" s="509" t="s">
        <v>63</v>
      </c>
      <c r="AW222" s="509" t="s">
        <v>3969</v>
      </c>
      <c r="AX222" s="439">
        <v>4</v>
      </c>
      <c r="AY222" s="213">
        <v>1.5</v>
      </c>
      <c r="AZ222" s="441" t="s">
        <v>125</v>
      </c>
      <c r="BA222" s="441" t="s">
        <v>45</v>
      </c>
      <c r="BB222" s="441" t="s">
        <v>292</v>
      </c>
      <c r="BC222" s="440" t="s">
        <v>7176</v>
      </c>
      <c r="BE222" s="441" t="s">
        <v>287</v>
      </c>
      <c r="BF222" s="513" t="s">
        <v>4158</v>
      </c>
      <c r="BG222" s="514" t="s">
        <v>277</v>
      </c>
      <c r="BH222" s="514" t="s">
        <v>277</v>
      </c>
      <c r="BI222" s="514" t="s">
        <v>277</v>
      </c>
      <c r="BJ222" s="159">
        <v>11.333</v>
      </c>
      <c r="BK222" s="440" t="s">
        <v>277</v>
      </c>
    </row>
    <row r="223" spans="1:63" s="441" customFormat="1" ht="13.5" customHeight="1">
      <c r="A223" s="493" t="s">
        <v>50</v>
      </c>
      <c r="B223" s="493" t="s">
        <v>6537</v>
      </c>
      <c r="C223" s="438">
        <v>0</v>
      </c>
      <c r="D223" s="438">
        <v>0</v>
      </c>
      <c r="E223" s="438">
        <v>0</v>
      </c>
      <c r="F223" s="438">
        <v>0</v>
      </c>
      <c r="G223" s="438">
        <v>0</v>
      </c>
      <c r="H223" s="438">
        <v>0</v>
      </c>
      <c r="I223" s="438">
        <v>0</v>
      </c>
      <c r="J223" s="438">
        <v>0</v>
      </c>
      <c r="K223" s="438">
        <v>0</v>
      </c>
      <c r="L223" s="438">
        <v>0</v>
      </c>
      <c r="M223" s="438">
        <v>0</v>
      </c>
      <c r="N223" s="438">
        <v>0</v>
      </c>
      <c r="O223" s="438">
        <v>0</v>
      </c>
      <c r="P223" s="438">
        <v>0</v>
      </c>
      <c r="Q223" s="438">
        <v>0</v>
      </c>
      <c r="R223" s="438">
        <v>0</v>
      </c>
      <c r="S223" s="438">
        <v>0</v>
      </c>
      <c r="T223" s="438">
        <v>0</v>
      </c>
      <c r="U223" s="438">
        <v>0</v>
      </c>
      <c r="V223" s="438">
        <v>0</v>
      </c>
      <c r="W223" s="438">
        <v>0</v>
      </c>
      <c r="X223" s="438">
        <v>0</v>
      </c>
      <c r="Y223" s="438">
        <v>0</v>
      </c>
      <c r="Z223" s="438">
        <v>0</v>
      </c>
      <c r="AA223" s="438">
        <v>0</v>
      </c>
      <c r="AB223" s="438">
        <v>0</v>
      </c>
      <c r="AC223" s="438">
        <v>0</v>
      </c>
      <c r="AD223" s="438">
        <v>0</v>
      </c>
      <c r="AE223" s="438">
        <v>0</v>
      </c>
      <c r="AF223" s="438">
        <v>0</v>
      </c>
      <c r="AG223" s="438">
        <v>0</v>
      </c>
      <c r="AH223" s="438">
        <v>0</v>
      </c>
      <c r="AI223" s="438">
        <v>0</v>
      </c>
      <c r="AJ223" s="438">
        <v>0</v>
      </c>
      <c r="AK223" s="438">
        <v>0</v>
      </c>
      <c r="AL223" s="438">
        <v>0</v>
      </c>
      <c r="AM223" s="438">
        <v>0</v>
      </c>
      <c r="AN223" s="438">
        <v>0</v>
      </c>
      <c r="AO223" s="438">
        <v>0</v>
      </c>
      <c r="AP223" s="438">
        <v>1.3</v>
      </c>
      <c r="AQ223" s="504">
        <v>1.3</v>
      </c>
      <c r="AR223" s="504">
        <v>1.3</v>
      </c>
      <c r="AS223" s="442">
        <v>1.3</v>
      </c>
      <c r="AT223" s="442">
        <v>1.3</v>
      </c>
      <c r="AU223" s="499">
        <v>0</v>
      </c>
      <c r="AV223" s="509" t="s">
        <v>938</v>
      </c>
      <c r="AW223" s="509" t="s">
        <v>3969</v>
      </c>
      <c r="AX223" s="439">
        <v>3</v>
      </c>
      <c r="AY223" s="213">
        <v>1.3</v>
      </c>
      <c r="AZ223" s="441" t="s">
        <v>125</v>
      </c>
      <c r="BA223" s="441" t="s">
        <v>45</v>
      </c>
      <c r="BB223" s="441" t="s">
        <v>461</v>
      </c>
      <c r="BC223" s="440" t="s">
        <v>810</v>
      </c>
      <c r="BE223" s="441" t="s">
        <v>287</v>
      </c>
      <c r="BF223" s="513" t="s">
        <v>6539</v>
      </c>
      <c r="BG223" s="514" t="s">
        <v>6540</v>
      </c>
      <c r="BH223" s="514" t="s">
        <v>277</v>
      </c>
      <c r="BI223" s="514" t="s">
        <v>277</v>
      </c>
      <c r="BJ223" s="159">
        <v>39.738</v>
      </c>
      <c r="BK223" s="440" t="s">
        <v>277</v>
      </c>
    </row>
    <row r="224" spans="1:63" s="441" customFormat="1" ht="13.5" customHeight="1">
      <c r="A224" s="493" t="s">
        <v>50</v>
      </c>
      <c r="B224" s="493" t="s">
        <v>4147</v>
      </c>
      <c r="C224" s="438">
        <v>0</v>
      </c>
      <c r="D224" s="438">
        <v>0</v>
      </c>
      <c r="E224" s="438">
        <v>0</v>
      </c>
      <c r="F224" s="438">
        <v>0</v>
      </c>
      <c r="G224" s="438">
        <v>0</v>
      </c>
      <c r="H224" s="438">
        <v>0</v>
      </c>
      <c r="I224" s="438">
        <v>0</v>
      </c>
      <c r="J224" s="438">
        <v>0</v>
      </c>
      <c r="K224" s="438">
        <v>0</v>
      </c>
      <c r="L224" s="438">
        <v>0</v>
      </c>
      <c r="M224" s="438">
        <v>0</v>
      </c>
      <c r="N224" s="438">
        <v>0</v>
      </c>
      <c r="O224" s="438">
        <v>0</v>
      </c>
      <c r="P224" s="438">
        <v>0</v>
      </c>
      <c r="Q224" s="438">
        <v>0</v>
      </c>
      <c r="R224" s="438">
        <v>0</v>
      </c>
      <c r="S224" s="438">
        <v>0</v>
      </c>
      <c r="T224" s="438">
        <v>0</v>
      </c>
      <c r="U224" s="438">
        <v>0</v>
      </c>
      <c r="V224" s="438">
        <v>0</v>
      </c>
      <c r="W224" s="438">
        <v>0</v>
      </c>
      <c r="X224" s="438">
        <v>0</v>
      </c>
      <c r="Y224" s="438">
        <v>0</v>
      </c>
      <c r="Z224" s="438">
        <v>0</v>
      </c>
      <c r="AA224" s="438">
        <v>0</v>
      </c>
      <c r="AB224" s="438">
        <v>0</v>
      </c>
      <c r="AC224" s="438">
        <v>0</v>
      </c>
      <c r="AD224" s="438">
        <v>0</v>
      </c>
      <c r="AE224" s="438">
        <v>0</v>
      </c>
      <c r="AF224" s="438">
        <v>0</v>
      </c>
      <c r="AG224" s="438">
        <v>0</v>
      </c>
      <c r="AH224" s="438">
        <v>0</v>
      </c>
      <c r="AI224" s="438">
        <v>0</v>
      </c>
      <c r="AJ224" s="438">
        <v>0</v>
      </c>
      <c r="AK224" s="438">
        <v>0</v>
      </c>
      <c r="AL224" s="438">
        <v>0</v>
      </c>
      <c r="AM224" s="438">
        <v>0</v>
      </c>
      <c r="AN224" s="438">
        <v>0</v>
      </c>
      <c r="AO224" s="438">
        <v>1.17</v>
      </c>
      <c r="AP224" s="438">
        <v>1.105</v>
      </c>
      <c r="AQ224" s="504">
        <v>1.105</v>
      </c>
      <c r="AR224" s="504">
        <v>1.117</v>
      </c>
      <c r="AS224" s="442">
        <v>0</v>
      </c>
      <c r="AT224" s="442">
        <v>0</v>
      </c>
      <c r="AU224" s="499">
        <v>0</v>
      </c>
      <c r="AV224" s="509" t="s">
        <v>63</v>
      </c>
      <c r="AW224" s="509" t="s">
        <v>3969</v>
      </c>
      <c r="AX224" s="439">
        <v>4</v>
      </c>
      <c r="AY224" s="213">
        <v>1.12425</v>
      </c>
      <c r="AZ224" s="441" t="s">
        <v>125</v>
      </c>
      <c r="BA224" s="441" t="s">
        <v>45</v>
      </c>
      <c r="BB224" s="441" t="s">
        <v>461</v>
      </c>
      <c r="BC224" s="440" t="s">
        <v>810</v>
      </c>
      <c r="BE224" s="441" t="s">
        <v>287</v>
      </c>
      <c r="BF224" s="513" t="s">
        <v>4163</v>
      </c>
      <c r="BG224" s="514" t="s">
        <v>4164</v>
      </c>
      <c r="BH224" s="514" t="s">
        <v>277</v>
      </c>
      <c r="BI224" s="514" t="s">
        <v>277</v>
      </c>
      <c r="BJ224" s="159">
        <v>0</v>
      </c>
      <c r="BK224" s="440" t="s">
        <v>277</v>
      </c>
    </row>
    <row r="225" spans="1:65" s="441" customFormat="1" ht="13.5" customHeight="1">
      <c r="A225" s="493" t="s">
        <v>50</v>
      </c>
      <c r="B225" s="493" t="s">
        <v>7111</v>
      </c>
      <c r="C225" s="438">
        <v>0</v>
      </c>
      <c r="D225" s="438">
        <v>0</v>
      </c>
      <c r="E225" s="438">
        <v>0</v>
      </c>
      <c r="F225" s="438">
        <v>0</v>
      </c>
      <c r="G225" s="438">
        <v>0</v>
      </c>
      <c r="H225" s="438">
        <v>0</v>
      </c>
      <c r="I225" s="438">
        <v>0</v>
      </c>
      <c r="J225" s="438">
        <v>0</v>
      </c>
      <c r="K225" s="438">
        <v>0</v>
      </c>
      <c r="L225" s="438">
        <v>0</v>
      </c>
      <c r="M225" s="438">
        <v>0</v>
      </c>
      <c r="N225" s="438">
        <v>0</v>
      </c>
      <c r="O225" s="438">
        <v>0</v>
      </c>
      <c r="P225" s="438">
        <v>0</v>
      </c>
      <c r="Q225" s="438">
        <v>0</v>
      </c>
      <c r="R225" s="438">
        <v>0</v>
      </c>
      <c r="S225" s="438">
        <v>0</v>
      </c>
      <c r="T225" s="438">
        <v>0</v>
      </c>
      <c r="U225" s="438">
        <v>0</v>
      </c>
      <c r="V225" s="438">
        <v>0</v>
      </c>
      <c r="W225" s="438">
        <v>0</v>
      </c>
      <c r="X225" s="438">
        <v>0</v>
      </c>
      <c r="Y225" s="438">
        <v>0</v>
      </c>
      <c r="Z225" s="438">
        <v>0</v>
      </c>
      <c r="AA225" s="438">
        <v>0</v>
      </c>
      <c r="AB225" s="438">
        <v>0</v>
      </c>
      <c r="AC225" s="438">
        <v>0</v>
      </c>
      <c r="AD225" s="438">
        <v>0</v>
      </c>
      <c r="AE225" s="438">
        <v>0</v>
      </c>
      <c r="AF225" s="438">
        <v>0</v>
      </c>
      <c r="AG225" s="438">
        <v>0</v>
      </c>
      <c r="AH225" s="438">
        <v>0</v>
      </c>
      <c r="AI225" s="438">
        <v>0</v>
      </c>
      <c r="AJ225" s="438">
        <v>0</v>
      </c>
      <c r="AK225" s="438">
        <v>0</v>
      </c>
      <c r="AL225" s="438">
        <v>0</v>
      </c>
      <c r="AM225" s="438">
        <v>0</v>
      </c>
      <c r="AN225" s="438">
        <v>0</v>
      </c>
      <c r="AO225" s="438">
        <v>0</v>
      </c>
      <c r="AP225" s="438">
        <v>1.2849999999999999</v>
      </c>
      <c r="AQ225" s="505">
        <v>0.79900000000000004</v>
      </c>
      <c r="AR225" s="505">
        <v>0.66800000000000004</v>
      </c>
      <c r="AS225" s="442">
        <v>0.434</v>
      </c>
      <c r="AT225" s="442">
        <v>0</v>
      </c>
      <c r="AU225" s="499">
        <v>0</v>
      </c>
      <c r="AV225" s="509" t="s">
        <v>938</v>
      </c>
      <c r="AW225" s="509" t="s">
        <v>3969</v>
      </c>
      <c r="AX225" s="439">
        <v>3</v>
      </c>
      <c r="AY225" s="213">
        <v>0.91733333333333344</v>
      </c>
      <c r="AZ225" s="441" t="s">
        <v>125</v>
      </c>
      <c r="BA225" s="441" t="s">
        <v>45</v>
      </c>
      <c r="BB225" s="441" t="s">
        <v>461</v>
      </c>
      <c r="BC225" s="440" t="s">
        <v>810</v>
      </c>
      <c r="BE225" s="441" t="s">
        <v>287</v>
      </c>
      <c r="BF225" s="513" t="s">
        <v>7117</v>
      </c>
      <c r="BG225" s="513" t="s">
        <v>7118</v>
      </c>
      <c r="BH225" s="513"/>
      <c r="BI225" s="513"/>
      <c r="BJ225" s="159">
        <v>0</v>
      </c>
      <c r="BK225" s="440" t="s">
        <v>277</v>
      </c>
    </row>
    <row r="226" spans="1:65" s="441" customFormat="1" ht="13.5" customHeight="1">
      <c r="A226" s="493" t="s">
        <v>50</v>
      </c>
      <c r="B226" s="493" t="s">
        <v>509</v>
      </c>
      <c r="C226" s="438">
        <v>0</v>
      </c>
      <c r="D226" s="438">
        <v>0</v>
      </c>
      <c r="E226" s="438">
        <v>0</v>
      </c>
      <c r="F226" s="438">
        <v>0</v>
      </c>
      <c r="G226" s="438">
        <v>0</v>
      </c>
      <c r="H226" s="438">
        <v>0</v>
      </c>
      <c r="I226" s="438">
        <v>0</v>
      </c>
      <c r="J226" s="438">
        <v>0</v>
      </c>
      <c r="K226" s="438">
        <v>0</v>
      </c>
      <c r="L226" s="438">
        <v>0</v>
      </c>
      <c r="M226" s="438">
        <v>0</v>
      </c>
      <c r="N226" s="438">
        <v>0</v>
      </c>
      <c r="O226" s="438">
        <v>0</v>
      </c>
      <c r="P226" s="438">
        <v>0</v>
      </c>
      <c r="Q226" s="438">
        <v>0</v>
      </c>
      <c r="R226" s="438">
        <v>0</v>
      </c>
      <c r="S226" s="438">
        <v>0</v>
      </c>
      <c r="T226" s="438">
        <v>0</v>
      </c>
      <c r="U226" s="438">
        <v>0</v>
      </c>
      <c r="V226" s="438">
        <v>0</v>
      </c>
      <c r="W226" s="438">
        <v>0</v>
      </c>
      <c r="X226" s="438">
        <v>0</v>
      </c>
      <c r="Y226" s="438">
        <v>0</v>
      </c>
      <c r="Z226" s="438">
        <v>0</v>
      </c>
      <c r="AA226" s="438">
        <v>0</v>
      </c>
      <c r="AB226" s="438">
        <v>0</v>
      </c>
      <c r="AC226" s="438">
        <v>0</v>
      </c>
      <c r="AD226" s="438">
        <v>0</v>
      </c>
      <c r="AE226" s="438">
        <v>0</v>
      </c>
      <c r="AF226" s="438">
        <v>0</v>
      </c>
      <c r="AG226" s="438">
        <v>0</v>
      </c>
      <c r="AH226" s="438">
        <v>0</v>
      </c>
      <c r="AI226" s="438">
        <v>0.54700000000000004</v>
      </c>
      <c r="AJ226" s="438">
        <v>0.29699999999999999</v>
      </c>
      <c r="AK226" s="438">
        <v>0</v>
      </c>
      <c r="AL226" s="438">
        <v>0.45200000000000001</v>
      </c>
      <c r="AM226" s="438">
        <v>0.22</v>
      </c>
      <c r="AN226" s="438">
        <v>0.53900000000000003</v>
      </c>
      <c r="AO226" s="438">
        <v>0.84</v>
      </c>
      <c r="AP226" s="438">
        <v>0.56399999999999995</v>
      </c>
      <c r="AQ226" s="504">
        <v>0.6</v>
      </c>
      <c r="AR226" s="504">
        <v>0.6</v>
      </c>
      <c r="AS226" s="442">
        <v>0.6</v>
      </c>
      <c r="AT226" s="442">
        <v>0.6</v>
      </c>
      <c r="AU226" s="499">
        <v>0</v>
      </c>
      <c r="AV226" s="509" t="s">
        <v>23</v>
      </c>
      <c r="AW226" s="509" t="s">
        <v>3969</v>
      </c>
      <c r="AX226" s="439">
        <v>10</v>
      </c>
      <c r="AY226" s="418">
        <v>0.46589999999999998</v>
      </c>
      <c r="AZ226" s="441" t="s">
        <v>121</v>
      </c>
      <c r="BA226" s="441" t="s">
        <v>45</v>
      </c>
      <c r="BB226" s="441" t="s">
        <v>461</v>
      </c>
      <c r="BC226" s="440" t="s">
        <v>810</v>
      </c>
      <c r="BE226" s="441" t="s">
        <v>287</v>
      </c>
      <c r="BF226" s="513" t="s">
        <v>508</v>
      </c>
      <c r="BG226" s="514" t="s">
        <v>507</v>
      </c>
      <c r="BH226" s="514" t="s">
        <v>471</v>
      </c>
      <c r="BI226" s="514" t="s">
        <v>277</v>
      </c>
      <c r="BJ226" s="159">
        <v>6.5</v>
      </c>
      <c r="BK226" s="440" t="s">
        <v>277</v>
      </c>
    </row>
    <row r="227" spans="1:65" s="441" customFormat="1" ht="13.5" customHeight="1">
      <c r="A227" s="493" t="s">
        <v>50</v>
      </c>
      <c r="B227" s="493" t="s">
        <v>501</v>
      </c>
      <c r="C227" s="438">
        <v>0</v>
      </c>
      <c r="D227" s="438">
        <v>0</v>
      </c>
      <c r="E227" s="438">
        <v>0</v>
      </c>
      <c r="F227" s="438">
        <v>0</v>
      </c>
      <c r="G227" s="438">
        <v>0</v>
      </c>
      <c r="H227" s="438">
        <v>0</v>
      </c>
      <c r="I227" s="438">
        <v>0</v>
      </c>
      <c r="J227" s="438">
        <v>0</v>
      </c>
      <c r="K227" s="438">
        <v>0</v>
      </c>
      <c r="L227" s="438">
        <v>0</v>
      </c>
      <c r="M227" s="438">
        <v>0</v>
      </c>
      <c r="N227" s="438">
        <v>0</v>
      </c>
      <c r="O227" s="438">
        <v>0</v>
      </c>
      <c r="P227" s="438">
        <v>0</v>
      </c>
      <c r="Q227" s="438">
        <v>0</v>
      </c>
      <c r="R227" s="438">
        <v>0</v>
      </c>
      <c r="S227" s="438">
        <v>0</v>
      </c>
      <c r="T227" s="438">
        <v>0</v>
      </c>
      <c r="U227" s="438">
        <v>0</v>
      </c>
      <c r="V227" s="438">
        <v>0</v>
      </c>
      <c r="W227" s="438">
        <v>0</v>
      </c>
      <c r="X227" s="438">
        <v>0</v>
      </c>
      <c r="Y227" s="438">
        <v>0</v>
      </c>
      <c r="Z227" s="438">
        <v>0</v>
      </c>
      <c r="AA227" s="438">
        <v>0</v>
      </c>
      <c r="AB227" s="438">
        <v>0</v>
      </c>
      <c r="AC227" s="438">
        <v>0</v>
      </c>
      <c r="AD227" s="438">
        <v>0</v>
      </c>
      <c r="AE227" s="438">
        <v>0</v>
      </c>
      <c r="AF227" s="438">
        <v>0</v>
      </c>
      <c r="AG227" s="438">
        <v>0</v>
      </c>
      <c r="AH227" s="438">
        <v>0</v>
      </c>
      <c r="AI227" s="438">
        <v>0</v>
      </c>
      <c r="AJ227" s="438">
        <v>0</v>
      </c>
      <c r="AK227" s="438">
        <v>0</v>
      </c>
      <c r="AL227" s="438">
        <v>1.556</v>
      </c>
      <c r="AM227" s="438">
        <v>1.1399999999999999</v>
      </c>
      <c r="AN227" s="438">
        <v>1.153</v>
      </c>
      <c r="AO227" s="438">
        <v>1.042</v>
      </c>
      <c r="AP227" s="438">
        <v>0.6</v>
      </c>
      <c r="AQ227" s="504">
        <v>0.6</v>
      </c>
      <c r="AR227" s="504">
        <v>0.6</v>
      </c>
      <c r="AS227" s="442">
        <v>0.6</v>
      </c>
      <c r="AT227" s="442">
        <v>0.6</v>
      </c>
      <c r="AU227" s="499">
        <v>0</v>
      </c>
      <c r="AV227" s="642" t="s">
        <v>26</v>
      </c>
      <c r="AW227" s="509" t="s">
        <v>3969</v>
      </c>
      <c r="AX227" s="439">
        <v>7</v>
      </c>
      <c r="AY227" s="418">
        <v>0.95585714285714274</v>
      </c>
      <c r="AZ227" s="441" t="s">
        <v>121</v>
      </c>
      <c r="BA227" s="441" t="s">
        <v>45</v>
      </c>
      <c r="BB227" s="441" t="s">
        <v>461</v>
      </c>
      <c r="BC227" s="440" t="s">
        <v>810</v>
      </c>
      <c r="BE227" s="441" t="s">
        <v>287</v>
      </c>
      <c r="BF227" s="513" t="s">
        <v>500</v>
      </c>
      <c r="BG227" s="514" t="s">
        <v>499</v>
      </c>
      <c r="BH227" s="514" t="s">
        <v>471</v>
      </c>
      <c r="BI227" s="514" t="s">
        <v>277</v>
      </c>
      <c r="BJ227" s="159"/>
      <c r="BK227" s="440" t="s">
        <v>277</v>
      </c>
    </row>
    <row r="228" spans="1:65" s="441" customFormat="1" ht="13.5" customHeight="1">
      <c r="A228" s="493" t="s">
        <v>50</v>
      </c>
      <c r="B228" s="493" t="s">
        <v>4143</v>
      </c>
      <c r="C228" s="438">
        <v>0</v>
      </c>
      <c r="D228" s="438">
        <v>0</v>
      </c>
      <c r="E228" s="438">
        <v>0</v>
      </c>
      <c r="F228" s="438">
        <v>0</v>
      </c>
      <c r="G228" s="438">
        <v>0</v>
      </c>
      <c r="H228" s="438">
        <v>0</v>
      </c>
      <c r="I228" s="438">
        <v>0</v>
      </c>
      <c r="J228" s="438">
        <v>0</v>
      </c>
      <c r="K228" s="438">
        <v>0</v>
      </c>
      <c r="L228" s="438">
        <v>0</v>
      </c>
      <c r="M228" s="438">
        <v>0</v>
      </c>
      <c r="N228" s="438">
        <v>0</v>
      </c>
      <c r="O228" s="438">
        <v>0</v>
      </c>
      <c r="P228" s="438">
        <v>0</v>
      </c>
      <c r="Q228" s="438">
        <v>0</v>
      </c>
      <c r="R228" s="438">
        <v>0</v>
      </c>
      <c r="S228" s="438">
        <v>0</v>
      </c>
      <c r="T228" s="438">
        <v>0</v>
      </c>
      <c r="U228" s="438">
        <v>0</v>
      </c>
      <c r="V228" s="438">
        <v>0</v>
      </c>
      <c r="W228" s="438">
        <v>0</v>
      </c>
      <c r="X228" s="438">
        <v>0</v>
      </c>
      <c r="Y228" s="438">
        <v>0</v>
      </c>
      <c r="Z228" s="438">
        <v>0</v>
      </c>
      <c r="AA228" s="438">
        <v>0</v>
      </c>
      <c r="AB228" s="438">
        <v>0</v>
      </c>
      <c r="AC228" s="438">
        <v>0</v>
      </c>
      <c r="AD228" s="438">
        <v>0</v>
      </c>
      <c r="AE228" s="438">
        <v>0</v>
      </c>
      <c r="AF228" s="438">
        <v>0</v>
      </c>
      <c r="AG228" s="438">
        <v>0</v>
      </c>
      <c r="AH228" s="438">
        <v>0</v>
      </c>
      <c r="AI228" s="438">
        <v>0</v>
      </c>
      <c r="AJ228" s="438">
        <v>0</v>
      </c>
      <c r="AK228" s="438">
        <v>0</v>
      </c>
      <c r="AL228" s="438">
        <v>0</v>
      </c>
      <c r="AM228" s="438">
        <v>0</v>
      </c>
      <c r="AN228" s="438">
        <v>0</v>
      </c>
      <c r="AO228" s="438">
        <v>0.3</v>
      </c>
      <c r="AP228" s="438">
        <v>0.6</v>
      </c>
      <c r="AQ228" s="504">
        <v>0.6</v>
      </c>
      <c r="AR228" s="505">
        <v>0.6</v>
      </c>
      <c r="AS228" s="442">
        <v>0.6</v>
      </c>
      <c r="AT228" s="442">
        <v>0</v>
      </c>
      <c r="AU228" s="499">
        <v>0</v>
      </c>
      <c r="AV228" s="509" t="s">
        <v>63</v>
      </c>
      <c r="AW228" s="509" t="s">
        <v>3969</v>
      </c>
      <c r="AX228" s="439">
        <v>4</v>
      </c>
      <c r="AY228" s="213">
        <v>0.52500000000000002</v>
      </c>
      <c r="AZ228" s="441" t="s">
        <v>121</v>
      </c>
      <c r="BA228" s="441" t="s">
        <v>45</v>
      </c>
      <c r="BB228" s="441" t="s">
        <v>461</v>
      </c>
      <c r="BC228" s="440" t="s">
        <v>810</v>
      </c>
      <c r="BD228" s="441" t="s">
        <v>50</v>
      </c>
      <c r="BE228" s="441" t="s">
        <v>287</v>
      </c>
      <c r="BF228" s="513" t="s">
        <v>7101</v>
      </c>
      <c r="BG228" s="514" t="s">
        <v>277</v>
      </c>
      <c r="BH228" s="444" t="s">
        <v>277</v>
      </c>
      <c r="BI228" s="514" t="s">
        <v>277</v>
      </c>
      <c r="BJ228" s="159">
        <v>0</v>
      </c>
      <c r="BK228" s="440" t="s">
        <v>277</v>
      </c>
    </row>
    <row r="229" spans="1:65" s="441" customFormat="1" ht="13.5" customHeight="1">
      <c r="A229" s="493" t="s">
        <v>50</v>
      </c>
      <c r="B229" s="493" t="s">
        <v>547</v>
      </c>
      <c r="C229" s="438">
        <v>0</v>
      </c>
      <c r="D229" s="438">
        <v>0</v>
      </c>
      <c r="E229" s="438">
        <v>0</v>
      </c>
      <c r="F229" s="438">
        <v>0</v>
      </c>
      <c r="G229" s="438">
        <v>0</v>
      </c>
      <c r="H229" s="438">
        <v>0</v>
      </c>
      <c r="I229" s="438">
        <v>0</v>
      </c>
      <c r="J229" s="438">
        <v>0</v>
      </c>
      <c r="K229" s="438">
        <v>0</v>
      </c>
      <c r="L229" s="438">
        <v>0</v>
      </c>
      <c r="M229" s="438">
        <v>0</v>
      </c>
      <c r="N229" s="438">
        <v>0</v>
      </c>
      <c r="O229" s="438">
        <v>0</v>
      </c>
      <c r="P229" s="438">
        <v>0</v>
      </c>
      <c r="Q229" s="438">
        <v>0</v>
      </c>
      <c r="R229" s="438">
        <v>0</v>
      </c>
      <c r="S229" s="438">
        <v>0</v>
      </c>
      <c r="T229" s="438">
        <v>0</v>
      </c>
      <c r="U229" s="438">
        <v>0</v>
      </c>
      <c r="V229" s="438">
        <v>0</v>
      </c>
      <c r="W229" s="438">
        <v>0</v>
      </c>
      <c r="X229" s="438">
        <v>0</v>
      </c>
      <c r="Y229" s="438">
        <v>0</v>
      </c>
      <c r="Z229" s="438">
        <v>0</v>
      </c>
      <c r="AA229" s="438">
        <v>0</v>
      </c>
      <c r="AB229" s="438">
        <v>0</v>
      </c>
      <c r="AC229" s="438">
        <v>0</v>
      </c>
      <c r="AD229" s="438">
        <v>0</v>
      </c>
      <c r="AE229" s="438">
        <v>0</v>
      </c>
      <c r="AF229" s="438">
        <v>0</v>
      </c>
      <c r="AG229" s="438">
        <v>0</v>
      </c>
      <c r="AH229" s="438">
        <v>1.7889999999999999</v>
      </c>
      <c r="AI229" s="438">
        <v>2.2170000000000001</v>
      </c>
      <c r="AJ229" s="438">
        <v>2.0979999999999999</v>
      </c>
      <c r="AK229" s="438">
        <v>2.9980000000000002</v>
      </c>
      <c r="AL229" s="438">
        <v>0.249</v>
      </c>
      <c r="AM229" s="438">
        <v>0.35199999999999998</v>
      </c>
      <c r="AN229" s="438">
        <v>0.39100000000000001</v>
      </c>
      <c r="AO229" s="438">
        <v>0.47899999999999998</v>
      </c>
      <c r="AP229" s="438">
        <v>0.49199999999999999</v>
      </c>
      <c r="AQ229" s="504">
        <v>0.49199999999999999</v>
      </c>
      <c r="AR229" s="504">
        <v>0.49199999999999999</v>
      </c>
      <c r="AS229" s="442">
        <v>0.49199999999999999</v>
      </c>
      <c r="AT229" s="442">
        <v>0.49199999999999999</v>
      </c>
      <c r="AU229" s="499">
        <v>0.49199999999999999</v>
      </c>
      <c r="AV229" s="509" t="s">
        <v>22</v>
      </c>
      <c r="AW229" s="509" t="s">
        <v>3969</v>
      </c>
      <c r="AX229" s="439">
        <v>11</v>
      </c>
      <c r="AY229" s="213">
        <v>1.0953636363636365</v>
      </c>
      <c r="AZ229" s="441" t="s">
        <v>125</v>
      </c>
      <c r="BA229" s="441" t="s">
        <v>45</v>
      </c>
      <c r="BB229" s="441" t="s">
        <v>292</v>
      </c>
      <c r="BC229" s="440" t="s">
        <v>7176</v>
      </c>
      <c r="BE229" s="441" t="s">
        <v>287</v>
      </c>
      <c r="BF229" s="513" t="s">
        <v>546</v>
      </c>
      <c r="BG229" s="514" t="s">
        <v>526</v>
      </c>
      <c r="BH229" s="514" t="s">
        <v>2597</v>
      </c>
      <c r="BI229" s="514" t="s">
        <v>277</v>
      </c>
      <c r="BJ229" s="159">
        <v>0</v>
      </c>
      <c r="BK229" s="440" t="s">
        <v>277</v>
      </c>
    </row>
    <row r="230" spans="1:65" s="441" customFormat="1" ht="13.5" customHeight="1">
      <c r="A230" s="493" t="s">
        <v>50</v>
      </c>
      <c r="B230" s="493" t="s">
        <v>465</v>
      </c>
      <c r="C230" s="438">
        <v>0</v>
      </c>
      <c r="D230" s="438">
        <v>0</v>
      </c>
      <c r="E230" s="438">
        <v>0</v>
      </c>
      <c r="F230" s="438">
        <v>0</v>
      </c>
      <c r="G230" s="438">
        <v>0</v>
      </c>
      <c r="H230" s="438">
        <v>0</v>
      </c>
      <c r="I230" s="438">
        <v>0</v>
      </c>
      <c r="J230" s="438">
        <v>0</v>
      </c>
      <c r="K230" s="438">
        <v>0</v>
      </c>
      <c r="L230" s="438">
        <v>0</v>
      </c>
      <c r="M230" s="438">
        <v>0</v>
      </c>
      <c r="N230" s="438">
        <v>0</v>
      </c>
      <c r="O230" s="438">
        <v>0</v>
      </c>
      <c r="P230" s="438">
        <v>0</v>
      </c>
      <c r="Q230" s="438">
        <v>0</v>
      </c>
      <c r="R230" s="438">
        <v>0</v>
      </c>
      <c r="S230" s="438">
        <v>0</v>
      </c>
      <c r="T230" s="438">
        <v>0</v>
      </c>
      <c r="U230" s="438">
        <v>0</v>
      </c>
      <c r="V230" s="438">
        <v>0</v>
      </c>
      <c r="W230" s="438">
        <v>0</v>
      </c>
      <c r="X230" s="438">
        <v>0</v>
      </c>
      <c r="Y230" s="438">
        <v>0</v>
      </c>
      <c r="Z230" s="438">
        <v>0</v>
      </c>
      <c r="AA230" s="438">
        <v>0</v>
      </c>
      <c r="AB230" s="438">
        <v>0</v>
      </c>
      <c r="AC230" s="438">
        <v>0</v>
      </c>
      <c r="AD230" s="438">
        <v>0</v>
      </c>
      <c r="AE230" s="438">
        <v>0</v>
      </c>
      <c r="AF230" s="438">
        <v>0</v>
      </c>
      <c r="AG230" s="438">
        <v>0</v>
      </c>
      <c r="AH230" s="438">
        <v>0</v>
      </c>
      <c r="AI230" s="438">
        <v>0</v>
      </c>
      <c r="AJ230" s="438">
        <v>0</v>
      </c>
      <c r="AK230" s="438">
        <v>0.158</v>
      </c>
      <c r="AL230" s="438">
        <v>0.23200000000000001</v>
      </c>
      <c r="AM230" s="438">
        <v>0.17599999999999999</v>
      </c>
      <c r="AN230" s="438">
        <v>0</v>
      </c>
      <c r="AO230" s="438">
        <v>1.7999999999999999E-2</v>
      </c>
      <c r="AP230" s="438">
        <v>0.1</v>
      </c>
      <c r="AQ230" s="504">
        <v>0.2</v>
      </c>
      <c r="AR230" s="504">
        <v>0.49</v>
      </c>
      <c r="AS230" s="442">
        <v>7.0000000000000007E-2</v>
      </c>
      <c r="AT230" s="442">
        <v>0</v>
      </c>
      <c r="AU230" s="499">
        <v>0</v>
      </c>
      <c r="AV230" s="509" t="s">
        <v>25</v>
      </c>
      <c r="AW230" s="509" t="s">
        <v>3969</v>
      </c>
      <c r="AX230" s="439">
        <v>8</v>
      </c>
      <c r="AY230" s="213">
        <v>0.17175000000000001</v>
      </c>
      <c r="AZ230" s="441" t="s">
        <v>125</v>
      </c>
      <c r="BA230" s="441" t="s">
        <v>45</v>
      </c>
      <c r="BB230" s="441" t="s">
        <v>461</v>
      </c>
      <c r="BC230" s="440" t="s">
        <v>810</v>
      </c>
      <c r="BE230" s="441" t="s">
        <v>280</v>
      </c>
      <c r="BF230" s="513" t="s">
        <v>4136</v>
      </c>
      <c r="BG230" s="513" t="s">
        <v>464</v>
      </c>
      <c r="BH230" s="514" t="s">
        <v>277</v>
      </c>
      <c r="BI230" s="514" t="s">
        <v>277</v>
      </c>
      <c r="BJ230" s="159">
        <v>3.5950000000000002</v>
      </c>
      <c r="BK230" s="440" t="s">
        <v>277</v>
      </c>
    </row>
    <row r="231" spans="1:65" s="441" customFormat="1" ht="13.5" customHeight="1">
      <c r="A231" s="493" t="s">
        <v>50</v>
      </c>
      <c r="B231" s="493" t="s">
        <v>528</v>
      </c>
      <c r="C231" s="438">
        <v>0</v>
      </c>
      <c r="D231" s="438">
        <v>0</v>
      </c>
      <c r="E231" s="438">
        <v>0</v>
      </c>
      <c r="F231" s="438">
        <v>0</v>
      </c>
      <c r="G231" s="438">
        <v>0</v>
      </c>
      <c r="H231" s="438">
        <v>0</v>
      </c>
      <c r="I231" s="438">
        <v>0</v>
      </c>
      <c r="J231" s="438">
        <v>0</v>
      </c>
      <c r="K231" s="438">
        <v>0</v>
      </c>
      <c r="L231" s="438">
        <v>0</v>
      </c>
      <c r="M231" s="438">
        <v>0</v>
      </c>
      <c r="N231" s="438">
        <v>0</v>
      </c>
      <c r="O231" s="438">
        <v>0</v>
      </c>
      <c r="P231" s="438">
        <v>0</v>
      </c>
      <c r="Q231" s="438">
        <v>0</v>
      </c>
      <c r="R231" s="438">
        <v>0</v>
      </c>
      <c r="S231" s="438">
        <v>0</v>
      </c>
      <c r="T231" s="438">
        <v>0</v>
      </c>
      <c r="U231" s="438">
        <v>0</v>
      </c>
      <c r="V231" s="438">
        <v>0</v>
      </c>
      <c r="W231" s="438">
        <v>0</v>
      </c>
      <c r="X231" s="438">
        <v>0</v>
      </c>
      <c r="Y231" s="438">
        <v>0</v>
      </c>
      <c r="Z231" s="438">
        <v>0</v>
      </c>
      <c r="AA231" s="438">
        <v>0</v>
      </c>
      <c r="AB231" s="438">
        <v>0</v>
      </c>
      <c r="AC231" s="438">
        <v>0</v>
      </c>
      <c r="AD231" s="438">
        <v>0</v>
      </c>
      <c r="AE231" s="438">
        <v>0</v>
      </c>
      <c r="AF231" s="438">
        <v>0</v>
      </c>
      <c r="AG231" s="438">
        <v>0</v>
      </c>
      <c r="AH231" s="438">
        <v>0</v>
      </c>
      <c r="AI231" s="438">
        <v>0</v>
      </c>
      <c r="AJ231" s="438">
        <v>0</v>
      </c>
      <c r="AK231" s="438">
        <v>0</v>
      </c>
      <c r="AL231" s="438">
        <v>8.5999999999999993E-2</v>
      </c>
      <c r="AM231" s="438">
        <v>0.33</v>
      </c>
      <c r="AN231" s="438">
        <v>0.32700000000000001</v>
      </c>
      <c r="AO231" s="438">
        <v>0.254</v>
      </c>
      <c r="AP231" s="438">
        <v>0.41199999999999998</v>
      </c>
      <c r="AQ231" s="504">
        <v>0.41199999999999998</v>
      </c>
      <c r="AR231" s="503">
        <v>0.41199999999999998</v>
      </c>
      <c r="AS231" s="442">
        <v>0.41199999999999998</v>
      </c>
      <c r="AT231" s="442">
        <v>0.41199999999999998</v>
      </c>
      <c r="AU231" s="499">
        <v>0.41199999999999998</v>
      </c>
      <c r="AV231" s="509" t="s">
        <v>26</v>
      </c>
      <c r="AW231" s="509" t="s">
        <v>3969</v>
      </c>
      <c r="AX231" s="439">
        <v>7</v>
      </c>
      <c r="AY231" s="213">
        <v>0.31900000000000001</v>
      </c>
      <c r="AZ231" s="441" t="s">
        <v>125</v>
      </c>
      <c r="BA231" s="441" t="s">
        <v>45</v>
      </c>
      <c r="BB231" s="441" t="s">
        <v>461</v>
      </c>
      <c r="BC231" s="440" t="s">
        <v>810</v>
      </c>
      <c r="BE231" s="441" t="s">
        <v>287</v>
      </c>
      <c r="BF231" s="513" t="s">
        <v>527</v>
      </c>
      <c r="BG231" s="514" t="s">
        <v>526</v>
      </c>
      <c r="BH231" s="514" t="s">
        <v>2597</v>
      </c>
      <c r="BI231" s="514" t="s">
        <v>277</v>
      </c>
      <c r="BJ231" s="159">
        <v>0</v>
      </c>
      <c r="BK231" s="440" t="s">
        <v>277</v>
      </c>
      <c r="BM231" s="231"/>
    </row>
    <row r="232" spans="1:65" s="441" customFormat="1" ht="13.5" customHeight="1">
      <c r="A232" s="493" t="s">
        <v>50</v>
      </c>
      <c r="B232" s="493" t="s">
        <v>521</v>
      </c>
      <c r="C232" s="438">
        <v>0</v>
      </c>
      <c r="D232" s="438">
        <v>0</v>
      </c>
      <c r="E232" s="438">
        <v>0</v>
      </c>
      <c r="F232" s="438">
        <v>0</v>
      </c>
      <c r="G232" s="438">
        <v>0</v>
      </c>
      <c r="H232" s="438">
        <v>0</v>
      </c>
      <c r="I232" s="438">
        <v>0</v>
      </c>
      <c r="J232" s="438">
        <v>0</v>
      </c>
      <c r="K232" s="438">
        <v>0</v>
      </c>
      <c r="L232" s="438">
        <v>0</v>
      </c>
      <c r="M232" s="438">
        <v>0</v>
      </c>
      <c r="N232" s="438">
        <v>0</v>
      </c>
      <c r="O232" s="438">
        <v>0</v>
      </c>
      <c r="P232" s="438">
        <v>0</v>
      </c>
      <c r="Q232" s="438">
        <v>0</v>
      </c>
      <c r="R232" s="438">
        <v>0</v>
      </c>
      <c r="S232" s="438">
        <v>0</v>
      </c>
      <c r="T232" s="438">
        <v>0</v>
      </c>
      <c r="U232" s="438">
        <v>0</v>
      </c>
      <c r="V232" s="438">
        <v>0</v>
      </c>
      <c r="W232" s="438">
        <v>0</v>
      </c>
      <c r="X232" s="438">
        <v>0</v>
      </c>
      <c r="Y232" s="438">
        <v>0</v>
      </c>
      <c r="Z232" s="438">
        <v>0</v>
      </c>
      <c r="AA232" s="438">
        <v>0</v>
      </c>
      <c r="AB232" s="438">
        <v>0</v>
      </c>
      <c r="AC232" s="438">
        <v>0</v>
      </c>
      <c r="AD232" s="438">
        <v>0</v>
      </c>
      <c r="AE232" s="438">
        <v>0</v>
      </c>
      <c r="AF232" s="438">
        <v>0</v>
      </c>
      <c r="AG232" s="438">
        <v>0</v>
      </c>
      <c r="AH232" s="438">
        <v>0.39300000000000002</v>
      </c>
      <c r="AI232" s="438">
        <v>0.33500000000000002</v>
      </c>
      <c r="AJ232" s="438">
        <v>0.39900000000000002</v>
      </c>
      <c r="AK232" s="438">
        <v>0.40699999999999997</v>
      </c>
      <c r="AL232" s="438">
        <v>0.61199999999999999</v>
      </c>
      <c r="AM232" s="438">
        <v>0.60799999999999998</v>
      </c>
      <c r="AN232" s="438">
        <v>0.60299999999999998</v>
      </c>
      <c r="AO232" s="438">
        <v>0.59399999999999997</v>
      </c>
      <c r="AP232" s="438">
        <v>0.59631100000000004</v>
      </c>
      <c r="AQ232" s="504">
        <v>0.379</v>
      </c>
      <c r="AR232" s="504">
        <v>0.379</v>
      </c>
      <c r="AS232" s="442">
        <v>0.61254900000000001</v>
      </c>
      <c r="AT232" s="442">
        <v>0.621</v>
      </c>
      <c r="AU232" s="499">
        <v>0</v>
      </c>
      <c r="AV232" s="509" t="s">
        <v>22</v>
      </c>
      <c r="AW232" s="509" t="s">
        <v>3969</v>
      </c>
      <c r="AX232" s="439">
        <v>11</v>
      </c>
      <c r="AY232" s="213">
        <v>0.48230099999999998</v>
      </c>
      <c r="AZ232" s="441" t="s">
        <v>125</v>
      </c>
      <c r="BA232" s="441" t="s">
        <v>45</v>
      </c>
      <c r="BB232" s="441" t="s">
        <v>461</v>
      </c>
      <c r="BC232" s="440" t="s">
        <v>810</v>
      </c>
      <c r="BE232" s="441" t="s">
        <v>287</v>
      </c>
      <c r="BF232" s="513" t="s">
        <v>7094</v>
      </c>
      <c r="BG232" s="514" t="s">
        <v>277</v>
      </c>
      <c r="BH232" s="514" t="s">
        <v>471</v>
      </c>
      <c r="BI232" s="514" t="s">
        <v>277</v>
      </c>
      <c r="BJ232" s="159">
        <v>47.377000000000002</v>
      </c>
      <c r="BK232" s="440" t="s">
        <v>277</v>
      </c>
      <c r="BM232" s="231"/>
    </row>
    <row r="233" spans="1:65" s="441" customFormat="1" ht="13.5" customHeight="1">
      <c r="A233" s="493" t="s">
        <v>50</v>
      </c>
      <c r="B233" s="493" t="s">
        <v>4140</v>
      </c>
      <c r="C233" s="438">
        <v>0</v>
      </c>
      <c r="D233" s="438">
        <v>0</v>
      </c>
      <c r="E233" s="438">
        <v>0</v>
      </c>
      <c r="F233" s="438">
        <v>0</v>
      </c>
      <c r="G233" s="438">
        <v>0</v>
      </c>
      <c r="H233" s="438">
        <v>0</v>
      </c>
      <c r="I233" s="438">
        <v>0</v>
      </c>
      <c r="J233" s="438">
        <v>0</v>
      </c>
      <c r="K233" s="438">
        <v>0</v>
      </c>
      <c r="L233" s="438">
        <v>0</v>
      </c>
      <c r="M233" s="438">
        <v>0</v>
      </c>
      <c r="N233" s="438">
        <v>0</v>
      </c>
      <c r="O233" s="438">
        <v>0</v>
      </c>
      <c r="P233" s="438">
        <v>0</v>
      </c>
      <c r="Q233" s="438">
        <v>0</v>
      </c>
      <c r="R233" s="438">
        <v>0</v>
      </c>
      <c r="S233" s="438">
        <v>0</v>
      </c>
      <c r="T233" s="438">
        <v>0</v>
      </c>
      <c r="U233" s="438">
        <v>0</v>
      </c>
      <c r="V233" s="438">
        <v>0</v>
      </c>
      <c r="W233" s="438">
        <v>0</v>
      </c>
      <c r="X233" s="438">
        <v>0</v>
      </c>
      <c r="Y233" s="438">
        <v>0</v>
      </c>
      <c r="Z233" s="438">
        <v>0</v>
      </c>
      <c r="AA233" s="438">
        <v>0</v>
      </c>
      <c r="AB233" s="438">
        <v>0</v>
      </c>
      <c r="AC233" s="438">
        <v>0</v>
      </c>
      <c r="AD233" s="438">
        <v>0</v>
      </c>
      <c r="AE233" s="438">
        <v>0</v>
      </c>
      <c r="AF233" s="438">
        <v>0</v>
      </c>
      <c r="AG233" s="438">
        <v>0</v>
      </c>
      <c r="AH233" s="438">
        <v>0</v>
      </c>
      <c r="AI233" s="438">
        <v>0</v>
      </c>
      <c r="AJ233" s="438">
        <v>0</v>
      </c>
      <c r="AK233" s="438">
        <v>0</v>
      </c>
      <c r="AL233" s="438">
        <v>0</v>
      </c>
      <c r="AM233" s="438">
        <v>0</v>
      </c>
      <c r="AN233" s="438">
        <v>0</v>
      </c>
      <c r="AO233" s="438">
        <v>0</v>
      </c>
      <c r="AP233" s="438">
        <v>2.1859999999999999</v>
      </c>
      <c r="AQ233" s="504">
        <v>2.0859999999999999</v>
      </c>
      <c r="AR233" s="504">
        <v>0.25</v>
      </c>
      <c r="AS233" s="442">
        <v>0</v>
      </c>
      <c r="AT233" s="442">
        <v>0</v>
      </c>
      <c r="AU233" s="499">
        <v>0</v>
      </c>
      <c r="AV233" s="509" t="s">
        <v>938</v>
      </c>
      <c r="AW233" s="509" t="s">
        <v>3969</v>
      </c>
      <c r="AX233" s="439">
        <v>3</v>
      </c>
      <c r="AY233" s="213">
        <v>1.5073333333333334</v>
      </c>
      <c r="AZ233" s="441" t="s">
        <v>122</v>
      </c>
      <c r="BA233" s="441" t="s">
        <v>45</v>
      </c>
      <c r="BB233" s="441" t="s">
        <v>461</v>
      </c>
      <c r="BC233" s="440" t="s">
        <v>810</v>
      </c>
      <c r="BE233" s="441" t="s">
        <v>287</v>
      </c>
      <c r="BF233" s="513" t="s">
        <v>7097</v>
      </c>
      <c r="BG233" s="514" t="s">
        <v>277</v>
      </c>
      <c r="BH233" s="514" t="s">
        <v>471</v>
      </c>
      <c r="BI233" s="514" t="s">
        <v>277</v>
      </c>
      <c r="BJ233" s="159">
        <v>0</v>
      </c>
      <c r="BK233" s="440" t="s">
        <v>277</v>
      </c>
    </row>
    <row r="234" spans="1:65" s="441" customFormat="1" ht="13.5" customHeight="1">
      <c r="A234" s="493" t="s">
        <v>50</v>
      </c>
      <c r="B234" s="493" t="s">
        <v>6538</v>
      </c>
      <c r="C234" s="438">
        <v>0</v>
      </c>
      <c r="D234" s="438">
        <v>0</v>
      </c>
      <c r="E234" s="438">
        <v>0</v>
      </c>
      <c r="F234" s="438">
        <v>0</v>
      </c>
      <c r="G234" s="438">
        <v>0</v>
      </c>
      <c r="H234" s="438">
        <v>0</v>
      </c>
      <c r="I234" s="438">
        <v>0</v>
      </c>
      <c r="J234" s="438">
        <v>0</v>
      </c>
      <c r="K234" s="438">
        <v>0</v>
      </c>
      <c r="L234" s="438">
        <v>0</v>
      </c>
      <c r="M234" s="438">
        <v>0</v>
      </c>
      <c r="N234" s="438">
        <v>0</v>
      </c>
      <c r="O234" s="438">
        <v>0</v>
      </c>
      <c r="P234" s="438">
        <v>0</v>
      </c>
      <c r="Q234" s="438">
        <v>0</v>
      </c>
      <c r="R234" s="438">
        <v>0</v>
      </c>
      <c r="S234" s="438">
        <v>0</v>
      </c>
      <c r="T234" s="438">
        <v>0</v>
      </c>
      <c r="U234" s="438">
        <v>0</v>
      </c>
      <c r="V234" s="438">
        <v>0</v>
      </c>
      <c r="W234" s="438">
        <v>0</v>
      </c>
      <c r="X234" s="438">
        <v>0</v>
      </c>
      <c r="Y234" s="438">
        <v>0</v>
      </c>
      <c r="Z234" s="438">
        <v>0</v>
      </c>
      <c r="AA234" s="438">
        <v>0</v>
      </c>
      <c r="AB234" s="438">
        <v>0</v>
      </c>
      <c r="AC234" s="438">
        <v>0</v>
      </c>
      <c r="AD234" s="438">
        <v>0</v>
      </c>
      <c r="AE234" s="438">
        <v>0</v>
      </c>
      <c r="AF234" s="438">
        <v>0</v>
      </c>
      <c r="AG234" s="438">
        <v>0</v>
      </c>
      <c r="AH234" s="438">
        <v>0</v>
      </c>
      <c r="AI234" s="438">
        <v>0</v>
      </c>
      <c r="AJ234" s="438">
        <v>0</v>
      </c>
      <c r="AK234" s="438">
        <v>0</v>
      </c>
      <c r="AL234" s="438">
        <v>0</v>
      </c>
      <c r="AM234" s="438">
        <v>0</v>
      </c>
      <c r="AN234" s="438">
        <v>0.25</v>
      </c>
      <c r="AO234" s="438">
        <v>2.9990000000000001</v>
      </c>
      <c r="AP234" s="438">
        <v>1.5609999999999999</v>
      </c>
      <c r="AQ234" s="504">
        <v>0.874</v>
      </c>
      <c r="AR234" s="504">
        <v>0.187</v>
      </c>
      <c r="AS234" s="442">
        <v>0</v>
      </c>
      <c r="AT234" s="442">
        <v>0</v>
      </c>
      <c r="AU234" s="499">
        <v>0</v>
      </c>
      <c r="AV234" s="509" t="s">
        <v>62</v>
      </c>
      <c r="AW234" s="509" t="s">
        <v>3969</v>
      </c>
      <c r="AX234" s="439">
        <v>5</v>
      </c>
      <c r="AY234" s="213">
        <v>1.1742000000000001</v>
      </c>
      <c r="AZ234" s="441" t="s">
        <v>125</v>
      </c>
      <c r="BA234" s="441" t="s">
        <v>45</v>
      </c>
      <c r="BB234" s="441" t="s">
        <v>461</v>
      </c>
      <c r="BC234" s="440" t="s">
        <v>810</v>
      </c>
      <c r="BE234" s="441" t="s">
        <v>287</v>
      </c>
      <c r="BF234" s="513" t="s">
        <v>6541</v>
      </c>
      <c r="BG234" s="514" t="s">
        <v>277</v>
      </c>
      <c r="BH234" s="514" t="s">
        <v>277</v>
      </c>
      <c r="BI234" s="514" t="s">
        <v>277</v>
      </c>
      <c r="BJ234" s="159">
        <v>6.5359999999999996</v>
      </c>
      <c r="BK234" s="440" t="s">
        <v>277</v>
      </c>
    </row>
    <row r="235" spans="1:65" s="441" customFormat="1" ht="13.5" customHeight="1">
      <c r="A235" s="493" t="s">
        <v>50</v>
      </c>
      <c r="B235" s="493" t="s">
        <v>7158</v>
      </c>
      <c r="C235" s="438">
        <v>0</v>
      </c>
      <c r="D235" s="438">
        <v>0</v>
      </c>
      <c r="E235" s="438">
        <v>0</v>
      </c>
      <c r="F235" s="438">
        <v>0</v>
      </c>
      <c r="G235" s="438">
        <v>0</v>
      </c>
      <c r="H235" s="438">
        <v>0</v>
      </c>
      <c r="I235" s="438">
        <v>0</v>
      </c>
      <c r="J235" s="438">
        <v>0</v>
      </c>
      <c r="K235" s="438">
        <v>0</v>
      </c>
      <c r="L235" s="438">
        <v>0</v>
      </c>
      <c r="M235" s="438">
        <v>0</v>
      </c>
      <c r="N235" s="438">
        <v>0</v>
      </c>
      <c r="O235" s="438">
        <v>0</v>
      </c>
      <c r="P235" s="438">
        <v>0</v>
      </c>
      <c r="Q235" s="438">
        <v>0</v>
      </c>
      <c r="R235" s="438">
        <v>0</v>
      </c>
      <c r="S235" s="438">
        <v>0</v>
      </c>
      <c r="T235" s="438">
        <v>0</v>
      </c>
      <c r="U235" s="438">
        <v>0</v>
      </c>
      <c r="V235" s="438">
        <v>0</v>
      </c>
      <c r="W235" s="438">
        <v>0</v>
      </c>
      <c r="X235" s="438">
        <v>0</v>
      </c>
      <c r="Y235" s="438">
        <v>0</v>
      </c>
      <c r="Z235" s="438">
        <v>0</v>
      </c>
      <c r="AA235" s="438">
        <v>0</v>
      </c>
      <c r="AB235" s="438">
        <v>0</v>
      </c>
      <c r="AC235" s="438">
        <v>0</v>
      </c>
      <c r="AD235" s="438">
        <v>0</v>
      </c>
      <c r="AE235" s="438">
        <v>0</v>
      </c>
      <c r="AF235" s="438">
        <v>0</v>
      </c>
      <c r="AG235" s="438">
        <v>0</v>
      </c>
      <c r="AH235" s="438">
        <v>0</v>
      </c>
      <c r="AI235" s="438">
        <v>0</v>
      </c>
      <c r="AJ235" s="438">
        <v>0</v>
      </c>
      <c r="AK235" s="438">
        <v>0</v>
      </c>
      <c r="AL235" s="438">
        <v>0</v>
      </c>
      <c r="AM235" s="438">
        <v>0</v>
      </c>
      <c r="AN235" s="438">
        <v>0</v>
      </c>
      <c r="AO235" s="438">
        <v>0</v>
      </c>
      <c r="AP235" s="438">
        <v>0</v>
      </c>
      <c r="AQ235" s="504">
        <v>0.32</v>
      </c>
      <c r="AR235" s="504">
        <v>0.08</v>
      </c>
      <c r="AS235" s="442">
        <v>0</v>
      </c>
      <c r="AT235" s="442">
        <v>0</v>
      </c>
      <c r="AU235" s="499">
        <v>0</v>
      </c>
      <c r="AV235" s="509" t="s">
        <v>3968</v>
      </c>
      <c r="AW235" s="509" t="s">
        <v>3969</v>
      </c>
      <c r="AX235" s="439">
        <v>2</v>
      </c>
      <c r="AY235" s="213">
        <v>0.2</v>
      </c>
      <c r="AZ235" s="441" t="s">
        <v>125</v>
      </c>
      <c r="BA235" s="441" t="s">
        <v>45</v>
      </c>
      <c r="BB235" s="441" t="s">
        <v>461</v>
      </c>
      <c r="BC235" s="440" t="s">
        <v>810</v>
      </c>
      <c r="BE235" s="441" t="s">
        <v>287</v>
      </c>
      <c r="BF235" s="513" t="s">
        <v>7120</v>
      </c>
      <c r="BG235" s="513"/>
      <c r="BH235" s="513"/>
      <c r="BI235" s="513"/>
      <c r="BJ235" s="159">
        <v>1.9</v>
      </c>
      <c r="BK235" s="440" t="s">
        <v>277</v>
      </c>
      <c r="BM235" s="231"/>
    </row>
    <row r="236" spans="1:65" s="441" customFormat="1" ht="13.5" customHeight="1">
      <c r="A236" s="493" t="s">
        <v>50</v>
      </c>
      <c r="B236" s="493" t="s">
        <v>537</v>
      </c>
      <c r="C236" s="438">
        <v>0</v>
      </c>
      <c r="D236" s="438">
        <v>0</v>
      </c>
      <c r="E236" s="438">
        <v>0</v>
      </c>
      <c r="F236" s="438">
        <v>0</v>
      </c>
      <c r="G236" s="438">
        <v>0</v>
      </c>
      <c r="H236" s="438">
        <v>0</v>
      </c>
      <c r="I236" s="438">
        <v>0</v>
      </c>
      <c r="J236" s="438">
        <v>0</v>
      </c>
      <c r="K236" s="438">
        <v>0</v>
      </c>
      <c r="L236" s="438">
        <v>0</v>
      </c>
      <c r="M236" s="438">
        <v>0</v>
      </c>
      <c r="N236" s="438">
        <v>0</v>
      </c>
      <c r="O236" s="438">
        <v>0</v>
      </c>
      <c r="P236" s="438">
        <v>0</v>
      </c>
      <c r="Q236" s="438">
        <v>0</v>
      </c>
      <c r="R236" s="438">
        <v>0</v>
      </c>
      <c r="S236" s="438">
        <v>0</v>
      </c>
      <c r="T236" s="438">
        <v>0</v>
      </c>
      <c r="U236" s="438">
        <v>0</v>
      </c>
      <c r="V236" s="438">
        <v>0</v>
      </c>
      <c r="W236" s="438">
        <v>0</v>
      </c>
      <c r="X236" s="438">
        <v>0</v>
      </c>
      <c r="Y236" s="438">
        <v>0</v>
      </c>
      <c r="Z236" s="438">
        <v>0</v>
      </c>
      <c r="AA236" s="438">
        <v>0</v>
      </c>
      <c r="AB236" s="438">
        <v>0</v>
      </c>
      <c r="AC236" s="438">
        <v>0</v>
      </c>
      <c r="AD236" s="438">
        <v>0</v>
      </c>
      <c r="AE236" s="438">
        <v>0</v>
      </c>
      <c r="AF236" s="438">
        <v>0</v>
      </c>
      <c r="AG236" s="438">
        <v>0</v>
      </c>
      <c r="AH236" s="438">
        <v>0</v>
      </c>
      <c r="AI236" s="438">
        <v>0</v>
      </c>
      <c r="AJ236" s="438">
        <v>0</v>
      </c>
      <c r="AK236" s="438">
        <v>0</v>
      </c>
      <c r="AL236" s="438">
        <v>0</v>
      </c>
      <c r="AM236" s="438">
        <v>5.5E-2</v>
      </c>
      <c r="AN236" s="438">
        <v>0</v>
      </c>
      <c r="AO236" s="438">
        <v>0</v>
      </c>
      <c r="AP236" s="438">
        <v>0</v>
      </c>
      <c r="AQ236" s="504">
        <v>0</v>
      </c>
      <c r="AR236" s="504">
        <v>0</v>
      </c>
      <c r="AS236" s="442">
        <v>0</v>
      </c>
      <c r="AT236" s="442">
        <v>0</v>
      </c>
      <c r="AU236" s="499">
        <v>0</v>
      </c>
      <c r="AV236" s="509" t="s">
        <v>27</v>
      </c>
      <c r="AW236" s="509" t="s">
        <v>27</v>
      </c>
      <c r="AX236" s="439">
        <v>1</v>
      </c>
      <c r="AY236" s="213">
        <v>5.5E-2</v>
      </c>
      <c r="AZ236" s="441" t="s">
        <v>125</v>
      </c>
      <c r="BA236" s="441" t="s">
        <v>45</v>
      </c>
      <c r="BB236" s="441" t="s">
        <v>461</v>
      </c>
      <c r="BC236" s="440" t="s">
        <v>810</v>
      </c>
      <c r="BE236" s="441" t="s">
        <v>4173</v>
      </c>
      <c r="BF236" s="513" t="s">
        <v>277</v>
      </c>
      <c r="BG236" s="514" t="s">
        <v>468</v>
      </c>
      <c r="BH236" s="514" t="s">
        <v>277</v>
      </c>
      <c r="BI236" s="514" t="s">
        <v>277</v>
      </c>
      <c r="BJ236" s="159">
        <v>2.5960000000000001</v>
      </c>
      <c r="BK236" s="440" t="s">
        <v>277</v>
      </c>
    </row>
    <row r="237" spans="1:65" s="441" customFormat="1" ht="13.5" customHeight="1">
      <c r="A237" s="493" t="s">
        <v>50</v>
      </c>
      <c r="B237" s="493" t="s">
        <v>536</v>
      </c>
      <c r="C237" s="438">
        <v>0</v>
      </c>
      <c r="D237" s="438">
        <v>0</v>
      </c>
      <c r="E237" s="438">
        <v>0</v>
      </c>
      <c r="F237" s="438">
        <v>0</v>
      </c>
      <c r="G237" s="438">
        <v>0</v>
      </c>
      <c r="H237" s="438">
        <v>0</v>
      </c>
      <c r="I237" s="438">
        <v>0</v>
      </c>
      <c r="J237" s="438">
        <v>0</v>
      </c>
      <c r="K237" s="438">
        <v>0</v>
      </c>
      <c r="L237" s="438">
        <v>0</v>
      </c>
      <c r="M237" s="438">
        <v>0</v>
      </c>
      <c r="N237" s="438">
        <v>0</v>
      </c>
      <c r="O237" s="438">
        <v>0</v>
      </c>
      <c r="P237" s="438">
        <v>0</v>
      </c>
      <c r="Q237" s="438">
        <v>0</v>
      </c>
      <c r="R237" s="438">
        <v>0</v>
      </c>
      <c r="S237" s="438">
        <v>0</v>
      </c>
      <c r="T237" s="438">
        <v>0</v>
      </c>
      <c r="U237" s="438">
        <v>0</v>
      </c>
      <c r="V237" s="438">
        <v>0</v>
      </c>
      <c r="W237" s="438">
        <v>0</v>
      </c>
      <c r="X237" s="438">
        <v>0</v>
      </c>
      <c r="Y237" s="438">
        <v>0</v>
      </c>
      <c r="Z237" s="438">
        <v>0</v>
      </c>
      <c r="AA237" s="438">
        <v>0</v>
      </c>
      <c r="AB237" s="438">
        <v>0</v>
      </c>
      <c r="AC237" s="438">
        <v>0</v>
      </c>
      <c r="AD237" s="438">
        <v>0</v>
      </c>
      <c r="AE237" s="438">
        <v>0</v>
      </c>
      <c r="AF237" s="438">
        <v>0</v>
      </c>
      <c r="AG237" s="438">
        <v>0</v>
      </c>
      <c r="AH237" s="438">
        <v>0</v>
      </c>
      <c r="AI237" s="438">
        <v>0</v>
      </c>
      <c r="AJ237" s="438">
        <v>0</v>
      </c>
      <c r="AK237" s="438">
        <v>0</v>
      </c>
      <c r="AL237" s="438">
        <v>0</v>
      </c>
      <c r="AM237" s="438">
        <v>3.41</v>
      </c>
      <c r="AN237" s="438">
        <v>0</v>
      </c>
      <c r="AO237" s="438">
        <v>0</v>
      </c>
      <c r="AP237" s="438">
        <v>0</v>
      </c>
      <c r="AQ237" s="504">
        <v>0</v>
      </c>
      <c r="AR237" s="504">
        <v>0</v>
      </c>
      <c r="AS237" s="442">
        <v>0</v>
      </c>
      <c r="AT237" s="442">
        <v>0</v>
      </c>
      <c r="AU237" s="499">
        <v>0</v>
      </c>
      <c r="AV237" s="509" t="s">
        <v>27</v>
      </c>
      <c r="AW237" s="509" t="s">
        <v>27</v>
      </c>
      <c r="AX237" s="439">
        <v>1</v>
      </c>
      <c r="AY237" s="213">
        <v>3.41</v>
      </c>
      <c r="AZ237" s="441" t="s">
        <v>126</v>
      </c>
      <c r="BA237" s="441" t="s">
        <v>45</v>
      </c>
      <c r="BB237" s="441" t="s">
        <v>461</v>
      </c>
      <c r="BC237" s="440" t="s">
        <v>810</v>
      </c>
      <c r="BE237" s="441" t="s">
        <v>287</v>
      </c>
      <c r="BF237" s="513" t="s">
        <v>4135</v>
      </c>
      <c r="BG237" s="514" t="s">
        <v>535</v>
      </c>
      <c r="BH237" s="514" t="s">
        <v>277</v>
      </c>
      <c r="BI237" s="514" t="s">
        <v>277</v>
      </c>
      <c r="BJ237" s="159">
        <v>0</v>
      </c>
      <c r="BK237" s="440" t="s">
        <v>277</v>
      </c>
    </row>
    <row r="238" spans="1:65" s="441" customFormat="1" ht="13.5" customHeight="1">
      <c r="A238" s="493" t="s">
        <v>50</v>
      </c>
      <c r="B238" s="493" t="s">
        <v>534</v>
      </c>
      <c r="C238" s="438">
        <v>0</v>
      </c>
      <c r="D238" s="438">
        <v>0</v>
      </c>
      <c r="E238" s="438">
        <v>0</v>
      </c>
      <c r="F238" s="438">
        <v>0</v>
      </c>
      <c r="G238" s="438">
        <v>0</v>
      </c>
      <c r="H238" s="438">
        <v>0</v>
      </c>
      <c r="I238" s="438">
        <v>0</v>
      </c>
      <c r="J238" s="438">
        <v>0</v>
      </c>
      <c r="K238" s="438">
        <v>0</v>
      </c>
      <c r="L238" s="438">
        <v>0</v>
      </c>
      <c r="M238" s="438">
        <v>0</v>
      </c>
      <c r="N238" s="438">
        <v>0</v>
      </c>
      <c r="O238" s="438">
        <v>0</v>
      </c>
      <c r="P238" s="438">
        <v>0</v>
      </c>
      <c r="Q238" s="438">
        <v>0</v>
      </c>
      <c r="R238" s="438">
        <v>0</v>
      </c>
      <c r="S238" s="438">
        <v>0</v>
      </c>
      <c r="T238" s="438">
        <v>0</v>
      </c>
      <c r="U238" s="438">
        <v>0</v>
      </c>
      <c r="V238" s="438">
        <v>0</v>
      </c>
      <c r="W238" s="438">
        <v>0</v>
      </c>
      <c r="X238" s="438">
        <v>0</v>
      </c>
      <c r="Y238" s="438">
        <v>0</v>
      </c>
      <c r="Z238" s="438">
        <v>0</v>
      </c>
      <c r="AA238" s="438">
        <v>0</v>
      </c>
      <c r="AB238" s="438">
        <v>0</v>
      </c>
      <c r="AC238" s="438">
        <v>0</v>
      </c>
      <c r="AD238" s="438">
        <v>0</v>
      </c>
      <c r="AE238" s="438">
        <v>5</v>
      </c>
      <c r="AF238" s="438">
        <v>5</v>
      </c>
      <c r="AG238" s="438">
        <v>5</v>
      </c>
      <c r="AH238" s="438">
        <v>5</v>
      </c>
      <c r="AI238" s="438">
        <v>0</v>
      </c>
      <c r="AJ238" s="438">
        <v>0</v>
      </c>
      <c r="AK238" s="438">
        <v>0</v>
      </c>
      <c r="AL238" s="438">
        <v>0</v>
      </c>
      <c r="AM238" s="438">
        <v>0</v>
      </c>
      <c r="AN238" s="438">
        <v>0</v>
      </c>
      <c r="AO238" s="438">
        <v>0</v>
      </c>
      <c r="AP238" s="438">
        <v>0</v>
      </c>
      <c r="AQ238" s="504">
        <v>0</v>
      </c>
      <c r="AR238" s="504">
        <v>0</v>
      </c>
      <c r="AS238" s="442">
        <v>0</v>
      </c>
      <c r="AT238" s="442">
        <v>0</v>
      </c>
      <c r="AU238" s="499">
        <v>0</v>
      </c>
      <c r="AV238" s="642" t="s">
        <v>19</v>
      </c>
      <c r="AW238" s="509" t="s">
        <v>22</v>
      </c>
      <c r="AX238" s="439">
        <v>4</v>
      </c>
      <c r="AY238" s="418">
        <v>5</v>
      </c>
      <c r="AZ238" s="441" t="s">
        <v>125</v>
      </c>
      <c r="BA238" s="441" t="s">
        <v>45</v>
      </c>
      <c r="BB238" s="441" t="s">
        <v>461</v>
      </c>
      <c r="BC238" s="440" t="s">
        <v>810</v>
      </c>
      <c r="BE238" s="441" t="s">
        <v>287</v>
      </c>
      <c r="BF238" s="513" t="s">
        <v>277</v>
      </c>
      <c r="BG238" s="514" t="s">
        <v>277</v>
      </c>
      <c r="BH238" s="514" t="s">
        <v>277</v>
      </c>
      <c r="BI238" s="514" t="s">
        <v>277</v>
      </c>
      <c r="BJ238" s="159"/>
      <c r="BK238" s="440" t="s">
        <v>277</v>
      </c>
    </row>
    <row r="239" spans="1:65" s="441" customFormat="1" ht="13.5" customHeight="1">
      <c r="A239" s="493" t="s">
        <v>50</v>
      </c>
      <c r="B239" s="493" t="s">
        <v>901</v>
      </c>
      <c r="C239" s="438">
        <v>0</v>
      </c>
      <c r="D239" s="438">
        <v>0</v>
      </c>
      <c r="E239" s="438">
        <v>0</v>
      </c>
      <c r="F239" s="438">
        <v>0</v>
      </c>
      <c r="G239" s="438">
        <v>0</v>
      </c>
      <c r="H239" s="438">
        <v>0</v>
      </c>
      <c r="I239" s="438">
        <v>0</v>
      </c>
      <c r="J239" s="438">
        <v>0.8</v>
      </c>
      <c r="K239" s="438">
        <v>1.5</v>
      </c>
      <c r="L239" s="438">
        <v>3</v>
      </c>
      <c r="M239" s="438">
        <v>3.5</v>
      </c>
      <c r="N239" s="438">
        <v>5</v>
      </c>
      <c r="O239" s="438">
        <v>7.1</v>
      </c>
      <c r="P239" s="438">
        <v>10.8</v>
      </c>
      <c r="Q239" s="438">
        <v>10.5</v>
      </c>
      <c r="R239" s="438">
        <v>11.6</v>
      </c>
      <c r="S239" s="438">
        <v>12.1</v>
      </c>
      <c r="T239" s="438">
        <v>12.1</v>
      </c>
      <c r="U239" s="438">
        <v>11.7</v>
      </c>
      <c r="V239" s="438">
        <v>12</v>
      </c>
      <c r="W239" s="438">
        <v>12</v>
      </c>
      <c r="X239" s="438">
        <v>0</v>
      </c>
      <c r="Y239" s="438">
        <v>0</v>
      </c>
      <c r="Z239" s="438">
        <v>0</v>
      </c>
      <c r="AA239" s="438">
        <v>0</v>
      </c>
      <c r="AB239" s="438">
        <v>0</v>
      </c>
      <c r="AC239" s="438">
        <v>0</v>
      </c>
      <c r="AD239" s="438">
        <v>0</v>
      </c>
      <c r="AE239" s="438">
        <v>0</v>
      </c>
      <c r="AF239" s="438">
        <v>0</v>
      </c>
      <c r="AG239" s="438">
        <v>0</v>
      </c>
      <c r="AH239" s="438">
        <v>0</v>
      </c>
      <c r="AI239" s="438">
        <v>0</v>
      </c>
      <c r="AJ239" s="438">
        <v>0</v>
      </c>
      <c r="AK239" s="438">
        <v>0</v>
      </c>
      <c r="AL239" s="438">
        <v>0</v>
      </c>
      <c r="AM239" s="438">
        <v>0</v>
      </c>
      <c r="AN239" s="438">
        <v>0</v>
      </c>
      <c r="AO239" s="438">
        <v>0</v>
      </c>
      <c r="AP239" s="438">
        <v>0</v>
      </c>
      <c r="AQ239" s="504">
        <v>0</v>
      </c>
      <c r="AR239" s="504">
        <v>0</v>
      </c>
      <c r="AS239" s="442">
        <v>0</v>
      </c>
      <c r="AT239" s="442">
        <v>0</v>
      </c>
      <c r="AU239" s="499">
        <v>0</v>
      </c>
      <c r="AV239" s="642" t="s">
        <v>71</v>
      </c>
      <c r="AW239" s="509" t="s">
        <v>11</v>
      </c>
      <c r="AX239" s="439">
        <v>14</v>
      </c>
      <c r="AY239" s="418">
        <v>8.1214285714285719</v>
      </c>
      <c r="AZ239" s="441" t="s">
        <v>125</v>
      </c>
      <c r="BA239" s="441" t="s">
        <v>45</v>
      </c>
      <c r="BB239" s="441" t="s">
        <v>461</v>
      </c>
      <c r="BC239" s="440" t="s">
        <v>810</v>
      </c>
      <c r="BE239" s="441" t="s">
        <v>287</v>
      </c>
      <c r="BF239" s="513" t="s">
        <v>277</v>
      </c>
      <c r="BG239" s="514" t="s">
        <v>277</v>
      </c>
      <c r="BH239" s="514" t="s">
        <v>277</v>
      </c>
      <c r="BI239" s="514" t="s">
        <v>277</v>
      </c>
      <c r="BJ239" s="159">
        <v>0</v>
      </c>
      <c r="BK239" s="440" t="s">
        <v>277</v>
      </c>
    </row>
    <row r="240" spans="1:65" s="441" customFormat="1" ht="13.5" customHeight="1">
      <c r="A240" s="493" t="s">
        <v>50</v>
      </c>
      <c r="B240" s="493" t="s">
        <v>4151</v>
      </c>
      <c r="C240" s="438">
        <v>0</v>
      </c>
      <c r="D240" s="438">
        <v>0</v>
      </c>
      <c r="E240" s="438">
        <v>0</v>
      </c>
      <c r="F240" s="438">
        <v>0</v>
      </c>
      <c r="G240" s="438">
        <v>0</v>
      </c>
      <c r="H240" s="438">
        <v>0</v>
      </c>
      <c r="I240" s="438">
        <v>0</v>
      </c>
      <c r="J240" s="438">
        <v>0</v>
      </c>
      <c r="K240" s="438">
        <v>0</v>
      </c>
      <c r="L240" s="438">
        <v>0</v>
      </c>
      <c r="M240" s="438">
        <v>0</v>
      </c>
      <c r="N240" s="438">
        <v>0</v>
      </c>
      <c r="O240" s="438">
        <v>0</v>
      </c>
      <c r="P240" s="438">
        <v>0</v>
      </c>
      <c r="Q240" s="438">
        <v>0</v>
      </c>
      <c r="R240" s="438">
        <v>0</v>
      </c>
      <c r="S240" s="438">
        <v>0</v>
      </c>
      <c r="T240" s="438">
        <v>0</v>
      </c>
      <c r="U240" s="438">
        <v>0</v>
      </c>
      <c r="V240" s="438">
        <v>0</v>
      </c>
      <c r="W240" s="438">
        <v>0</v>
      </c>
      <c r="X240" s="438">
        <v>0</v>
      </c>
      <c r="Y240" s="438">
        <v>0</v>
      </c>
      <c r="Z240" s="438">
        <v>0</v>
      </c>
      <c r="AA240" s="438">
        <v>0</v>
      </c>
      <c r="AB240" s="438">
        <v>0</v>
      </c>
      <c r="AC240" s="438">
        <v>0</v>
      </c>
      <c r="AD240" s="438">
        <v>0</v>
      </c>
      <c r="AE240" s="438">
        <v>0</v>
      </c>
      <c r="AF240" s="438">
        <v>0</v>
      </c>
      <c r="AG240" s="438">
        <v>0</v>
      </c>
      <c r="AH240" s="438">
        <v>0</v>
      </c>
      <c r="AI240" s="438">
        <v>0</v>
      </c>
      <c r="AJ240" s="438">
        <v>0</v>
      </c>
      <c r="AK240" s="438">
        <v>0</v>
      </c>
      <c r="AL240" s="438">
        <v>0</v>
      </c>
      <c r="AM240" s="438">
        <v>0</v>
      </c>
      <c r="AN240" s="438">
        <v>0</v>
      </c>
      <c r="AO240" s="438">
        <v>7.0000000000000007E-2</v>
      </c>
      <c r="AP240" s="438">
        <v>7.0000000000000007E-2</v>
      </c>
      <c r="AQ240" s="504">
        <v>0</v>
      </c>
      <c r="AR240" s="504">
        <v>0</v>
      </c>
      <c r="AS240" s="442">
        <v>0</v>
      </c>
      <c r="AT240" s="442">
        <v>0</v>
      </c>
      <c r="AU240" s="499">
        <v>0</v>
      </c>
      <c r="AV240" s="509" t="s">
        <v>63</v>
      </c>
      <c r="AW240" s="509" t="s">
        <v>938</v>
      </c>
      <c r="AX240" s="439">
        <v>2</v>
      </c>
      <c r="AY240" s="213">
        <v>7.0000000000000007E-2</v>
      </c>
      <c r="AZ240" s="441" t="s">
        <v>125</v>
      </c>
      <c r="BA240" s="441" t="s">
        <v>45</v>
      </c>
      <c r="BB240" s="441" t="s">
        <v>292</v>
      </c>
      <c r="BC240" s="440" t="s">
        <v>7176</v>
      </c>
      <c r="BE240" s="112" t="s">
        <v>287</v>
      </c>
      <c r="BF240" s="513" t="s">
        <v>4170</v>
      </c>
      <c r="BG240" s="514" t="s">
        <v>277</v>
      </c>
      <c r="BH240" s="514" t="s">
        <v>277</v>
      </c>
      <c r="BI240" s="514" t="s">
        <v>277</v>
      </c>
      <c r="BJ240" s="215">
        <v>0</v>
      </c>
      <c r="BK240" s="440" t="s">
        <v>277</v>
      </c>
    </row>
    <row r="241" spans="1:65" s="441" customFormat="1" ht="13.5" customHeight="1">
      <c r="A241" s="493" t="s">
        <v>50</v>
      </c>
      <c r="B241" s="493" t="s">
        <v>533</v>
      </c>
      <c r="C241" s="438">
        <v>0</v>
      </c>
      <c r="D241" s="438">
        <v>0</v>
      </c>
      <c r="E241" s="438">
        <v>0</v>
      </c>
      <c r="F241" s="438">
        <v>0</v>
      </c>
      <c r="G241" s="438">
        <v>0</v>
      </c>
      <c r="H241" s="438">
        <v>0</v>
      </c>
      <c r="I241" s="438">
        <v>0</v>
      </c>
      <c r="J241" s="438">
        <v>0</v>
      </c>
      <c r="K241" s="438">
        <v>0</v>
      </c>
      <c r="L241" s="438">
        <v>0</v>
      </c>
      <c r="M241" s="438">
        <v>0</v>
      </c>
      <c r="N241" s="438">
        <v>0</v>
      </c>
      <c r="O241" s="438">
        <v>0</v>
      </c>
      <c r="P241" s="438">
        <v>0</v>
      </c>
      <c r="Q241" s="438">
        <v>0</v>
      </c>
      <c r="R241" s="438">
        <v>0</v>
      </c>
      <c r="S241" s="438">
        <v>0</v>
      </c>
      <c r="T241" s="438">
        <v>0</v>
      </c>
      <c r="U241" s="438">
        <v>0</v>
      </c>
      <c r="V241" s="438">
        <v>0</v>
      </c>
      <c r="W241" s="438">
        <v>0</v>
      </c>
      <c r="X241" s="438">
        <v>0</v>
      </c>
      <c r="Y241" s="438">
        <v>0</v>
      </c>
      <c r="Z241" s="438">
        <v>0.8</v>
      </c>
      <c r="AA241" s="438">
        <v>0.8</v>
      </c>
      <c r="AB241" s="438">
        <v>0.9</v>
      </c>
      <c r="AC241" s="438">
        <v>0.6</v>
      </c>
      <c r="AD241" s="438">
        <v>0.5</v>
      </c>
      <c r="AE241" s="438">
        <v>0.6</v>
      </c>
      <c r="AF241" s="438">
        <v>1.2</v>
      </c>
      <c r="AG241" s="438">
        <v>1.3</v>
      </c>
      <c r="AH241" s="438">
        <v>0.8</v>
      </c>
      <c r="AI241" s="438">
        <v>0.7</v>
      </c>
      <c r="AJ241" s="438">
        <v>0.73599999999999999</v>
      </c>
      <c r="AK241" s="438">
        <v>0.79400000000000004</v>
      </c>
      <c r="AL241" s="438">
        <v>1.002</v>
      </c>
      <c r="AM241" s="438">
        <v>0</v>
      </c>
      <c r="AN241" s="438">
        <v>0.45</v>
      </c>
      <c r="AO241" s="438">
        <v>0</v>
      </c>
      <c r="AP241" s="438">
        <v>0.24</v>
      </c>
      <c r="AQ241" s="504">
        <v>0</v>
      </c>
      <c r="AR241" s="504">
        <v>0</v>
      </c>
      <c r="AS241" s="442">
        <v>0</v>
      </c>
      <c r="AT241" s="442">
        <v>0</v>
      </c>
      <c r="AU241" s="499">
        <v>0</v>
      </c>
      <c r="AV241" s="509" t="s">
        <v>14</v>
      </c>
      <c r="AW241" s="509" t="s">
        <v>938</v>
      </c>
      <c r="AX241" s="439">
        <v>17</v>
      </c>
      <c r="AY241" s="213">
        <v>0.67188235294117649</v>
      </c>
      <c r="AZ241" s="441" t="s">
        <v>126</v>
      </c>
      <c r="BA241" s="441" t="s">
        <v>45</v>
      </c>
      <c r="BB241" s="441" t="s">
        <v>461</v>
      </c>
      <c r="BC241" s="440" t="s">
        <v>810</v>
      </c>
      <c r="BE241" s="441" t="s">
        <v>287</v>
      </c>
      <c r="BF241" s="513" t="s">
        <v>277</v>
      </c>
      <c r="BG241" s="513" t="s">
        <v>7091</v>
      </c>
      <c r="BH241" s="514" t="s">
        <v>277</v>
      </c>
      <c r="BI241" s="514" t="s">
        <v>277</v>
      </c>
      <c r="BJ241" s="159">
        <v>0</v>
      </c>
      <c r="BK241" s="440" t="s">
        <v>277</v>
      </c>
    </row>
    <row r="242" spans="1:65" s="441" customFormat="1" ht="13.5" customHeight="1">
      <c r="A242" s="493" t="s">
        <v>50</v>
      </c>
      <c r="B242" s="493" t="s">
        <v>532</v>
      </c>
      <c r="C242" s="438">
        <v>0</v>
      </c>
      <c r="D242" s="438">
        <v>0</v>
      </c>
      <c r="E242" s="438">
        <v>0</v>
      </c>
      <c r="F242" s="438">
        <v>0</v>
      </c>
      <c r="G242" s="438">
        <v>0</v>
      </c>
      <c r="H242" s="438">
        <v>0</v>
      </c>
      <c r="I242" s="438">
        <v>0</v>
      </c>
      <c r="J242" s="438">
        <v>0</v>
      </c>
      <c r="K242" s="438">
        <v>0</v>
      </c>
      <c r="L242" s="438">
        <v>0</v>
      </c>
      <c r="M242" s="438">
        <v>0</v>
      </c>
      <c r="N242" s="438">
        <v>0</v>
      </c>
      <c r="O242" s="438">
        <v>0</v>
      </c>
      <c r="P242" s="438">
        <v>0</v>
      </c>
      <c r="Q242" s="438">
        <v>0</v>
      </c>
      <c r="R242" s="438">
        <v>0</v>
      </c>
      <c r="S242" s="438">
        <v>0</v>
      </c>
      <c r="T242" s="438">
        <v>0</v>
      </c>
      <c r="U242" s="438">
        <v>0</v>
      </c>
      <c r="V242" s="438">
        <v>0</v>
      </c>
      <c r="W242" s="438">
        <v>0</v>
      </c>
      <c r="X242" s="438">
        <v>0</v>
      </c>
      <c r="Y242" s="438">
        <v>0</v>
      </c>
      <c r="Z242" s="438">
        <v>0</v>
      </c>
      <c r="AA242" s="438">
        <v>0</v>
      </c>
      <c r="AB242" s="438">
        <v>0</v>
      </c>
      <c r="AC242" s="438">
        <v>0</v>
      </c>
      <c r="AD242" s="438">
        <v>0</v>
      </c>
      <c r="AE242" s="438">
        <v>0</v>
      </c>
      <c r="AF242" s="438">
        <v>0</v>
      </c>
      <c r="AG242" s="438">
        <v>0</v>
      </c>
      <c r="AH242" s="438">
        <v>0</v>
      </c>
      <c r="AI242" s="438">
        <v>0</v>
      </c>
      <c r="AJ242" s="438">
        <v>0</v>
      </c>
      <c r="AK242" s="438">
        <v>0.25</v>
      </c>
      <c r="AL242" s="438">
        <v>2.2999999999999998</v>
      </c>
      <c r="AM242" s="438">
        <v>2.6</v>
      </c>
      <c r="AN242" s="438">
        <v>0</v>
      </c>
      <c r="AO242" s="438">
        <v>2</v>
      </c>
      <c r="AP242" s="438">
        <v>0</v>
      </c>
      <c r="AQ242" s="504">
        <v>0</v>
      </c>
      <c r="AR242" s="504">
        <v>0</v>
      </c>
      <c r="AS242" s="442">
        <v>0</v>
      </c>
      <c r="AT242" s="442">
        <v>0</v>
      </c>
      <c r="AU242" s="499">
        <v>0</v>
      </c>
      <c r="AV242" s="509" t="s">
        <v>25</v>
      </c>
      <c r="AW242" s="509" t="s">
        <v>63</v>
      </c>
      <c r="AX242" s="439">
        <v>5</v>
      </c>
      <c r="AY242" s="213">
        <v>1.4300000000000002</v>
      </c>
      <c r="AZ242" s="441" t="s">
        <v>125</v>
      </c>
      <c r="BA242" s="441" t="s">
        <v>45</v>
      </c>
      <c r="BB242" s="441" t="s">
        <v>461</v>
      </c>
      <c r="BC242" s="440" t="s">
        <v>810</v>
      </c>
      <c r="BE242" s="276" t="s">
        <v>4173</v>
      </c>
      <c r="BF242" s="513" t="s">
        <v>7092</v>
      </c>
      <c r="BG242" s="444" t="s">
        <v>468</v>
      </c>
      <c r="BH242" s="514" t="s">
        <v>277</v>
      </c>
      <c r="BI242" s="514" t="s">
        <v>277</v>
      </c>
      <c r="BJ242" s="159">
        <v>242.53299999999999</v>
      </c>
      <c r="BK242" s="440" t="s">
        <v>277</v>
      </c>
    </row>
    <row r="243" spans="1:65" s="441" customFormat="1" ht="13.5" customHeight="1">
      <c r="A243" s="493" t="s">
        <v>50</v>
      </c>
      <c r="B243" s="493" t="s">
        <v>878</v>
      </c>
      <c r="C243" s="438">
        <v>0</v>
      </c>
      <c r="D243" s="438">
        <v>2.4</v>
      </c>
      <c r="E243" s="438">
        <v>2.8</v>
      </c>
      <c r="F243" s="438">
        <v>3</v>
      </c>
      <c r="G243" s="438">
        <v>3.4</v>
      </c>
      <c r="H243" s="438">
        <v>4</v>
      </c>
      <c r="I243" s="438">
        <v>4.5999999999999996</v>
      </c>
      <c r="J243" s="438">
        <v>5.0999999999999996</v>
      </c>
      <c r="K243" s="438">
        <v>5.2</v>
      </c>
      <c r="L243" s="438">
        <v>3.4</v>
      </c>
      <c r="M243" s="438">
        <v>4.2</v>
      </c>
      <c r="N243" s="438">
        <v>4.4000000000000004</v>
      </c>
      <c r="O243" s="438">
        <v>4.2</v>
      </c>
      <c r="P243" s="438">
        <v>5</v>
      </c>
      <c r="Q243" s="438">
        <v>6.8</v>
      </c>
      <c r="R243" s="438">
        <v>7.2</v>
      </c>
      <c r="S243" s="438">
        <v>0</v>
      </c>
      <c r="T243" s="438">
        <v>0</v>
      </c>
      <c r="U243" s="438">
        <v>0</v>
      </c>
      <c r="V243" s="438">
        <v>0</v>
      </c>
      <c r="W243" s="438">
        <v>0</v>
      </c>
      <c r="X243" s="438">
        <v>0</v>
      </c>
      <c r="Y243" s="438">
        <v>0</v>
      </c>
      <c r="Z243" s="438">
        <v>0</v>
      </c>
      <c r="AA243" s="438">
        <v>0</v>
      </c>
      <c r="AB243" s="438">
        <v>0</v>
      </c>
      <c r="AC243" s="438">
        <v>0</v>
      </c>
      <c r="AD243" s="438">
        <v>0</v>
      </c>
      <c r="AE243" s="438">
        <v>0</v>
      </c>
      <c r="AF243" s="438">
        <v>0</v>
      </c>
      <c r="AG243" s="438">
        <v>0</v>
      </c>
      <c r="AH243" s="438">
        <v>0</v>
      </c>
      <c r="AI243" s="438">
        <v>0</v>
      </c>
      <c r="AJ243" s="438">
        <v>0</v>
      </c>
      <c r="AK243" s="438">
        <v>0</v>
      </c>
      <c r="AL243" s="438">
        <v>0</v>
      </c>
      <c r="AM243" s="438">
        <v>0</v>
      </c>
      <c r="AN243" s="438">
        <v>0</v>
      </c>
      <c r="AO243" s="438">
        <v>0</v>
      </c>
      <c r="AP243" s="438">
        <v>0</v>
      </c>
      <c r="AQ243" s="504">
        <v>0</v>
      </c>
      <c r="AR243" s="504">
        <v>0</v>
      </c>
      <c r="AS243" s="442">
        <v>0</v>
      </c>
      <c r="AT243" s="442">
        <v>0</v>
      </c>
      <c r="AU243" s="499">
        <v>0</v>
      </c>
      <c r="AV243" s="509" t="s">
        <v>65</v>
      </c>
      <c r="AW243" s="509" t="s">
        <v>6</v>
      </c>
      <c r="AX243" s="439">
        <v>15</v>
      </c>
      <c r="AY243" s="213">
        <v>4.38</v>
      </c>
      <c r="AZ243" s="441" t="s">
        <v>125</v>
      </c>
      <c r="BA243" s="441" t="s">
        <v>45</v>
      </c>
      <c r="BB243" s="441" t="s">
        <v>292</v>
      </c>
      <c r="BC243" s="440" t="s">
        <v>7176</v>
      </c>
      <c r="BE243" s="441" t="s">
        <v>287</v>
      </c>
      <c r="BF243" s="513" t="s">
        <v>277</v>
      </c>
      <c r="BG243" s="444" t="s">
        <v>277</v>
      </c>
      <c r="BH243" s="514" t="s">
        <v>277</v>
      </c>
      <c r="BI243" s="514" t="s">
        <v>277</v>
      </c>
      <c r="BJ243" s="159">
        <v>0</v>
      </c>
      <c r="BK243" s="440" t="s">
        <v>277</v>
      </c>
    </row>
    <row r="244" spans="1:65" s="441" customFormat="1" ht="13.5" customHeight="1">
      <c r="A244" s="493" t="s">
        <v>50</v>
      </c>
      <c r="B244" s="493" t="s">
        <v>529</v>
      </c>
      <c r="C244" s="438">
        <v>0</v>
      </c>
      <c r="D244" s="438">
        <v>0</v>
      </c>
      <c r="E244" s="438">
        <v>0</v>
      </c>
      <c r="F244" s="438">
        <v>0</v>
      </c>
      <c r="G244" s="438">
        <v>0</v>
      </c>
      <c r="H244" s="438">
        <v>0</v>
      </c>
      <c r="I244" s="438">
        <v>0</v>
      </c>
      <c r="J244" s="438">
        <v>0</v>
      </c>
      <c r="K244" s="438">
        <v>0</v>
      </c>
      <c r="L244" s="438">
        <v>0</v>
      </c>
      <c r="M244" s="438">
        <v>0</v>
      </c>
      <c r="N244" s="438">
        <v>0</v>
      </c>
      <c r="O244" s="438">
        <v>0</v>
      </c>
      <c r="P244" s="438">
        <v>0</v>
      </c>
      <c r="Q244" s="438">
        <v>0</v>
      </c>
      <c r="R244" s="438">
        <v>0</v>
      </c>
      <c r="S244" s="438">
        <v>0</v>
      </c>
      <c r="T244" s="438">
        <v>0</v>
      </c>
      <c r="U244" s="438">
        <v>0</v>
      </c>
      <c r="V244" s="438">
        <v>0</v>
      </c>
      <c r="W244" s="438">
        <v>0</v>
      </c>
      <c r="X244" s="438">
        <v>0</v>
      </c>
      <c r="Y244" s="438">
        <v>0</v>
      </c>
      <c r="Z244" s="438">
        <v>0</v>
      </c>
      <c r="AA244" s="438">
        <v>0</v>
      </c>
      <c r="AB244" s="438">
        <v>0</v>
      </c>
      <c r="AC244" s="438">
        <v>0</v>
      </c>
      <c r="AD244" s="438">
        <v>0</v>
      </c>
      <c r="AE244" s="438">
        <v>0</v>
      </c>
      <c r="AF244" s="438">
        <v>0</v>
      </c>
      <c r="AG244" s="438">
        <v>0</v>
      </c>
      <c r="AH244" s="438">
        <v>0</v>
      </c>
      <c r="AI244" s="438">
        <v>0</v>
      </c>
      <c r="AJ244" s="438">
        <v>4.6749999999999998</v>
      </c>
      <c r="AK244" s="438">
        <v>7.0970000000000004</v>
      </c>
      <c r="AL244" s="438">
        <v>4.8940000000000001</v>
      </c>
      <c r="AM244" s="438">
        <v>1.33147112</v>
      </c>
      <c r="AN244" s="438">
        <v>0.93899999999999995</v>
      </c>
      <c r="AO244" s="438">
        <v>0</v>
      </c>
      <c r="AP244" s="438">
        <v>0</v>
      </c>
      <c r="AQ244" s="504">
        <v>0</v>
      </c>
      <c r="AR244" s="504">
        <v>0</v>
      </c>
      <c r="AS244" s="442">
        <v>0</v>
      </c>
      <c r="AT244" s="442">
        <v>0</v>
      </c>
      <c r="AU244" s="499">
        <v>0</v>
      </c>
      <c r="AV244" s="509" t="s">
        <v>24</v>
      </c>
      <c r="AW244" s="509" t="s">
        <v>62</v>
      </c>
      <c r="AX244" s="439">
        <v>5</v>
      </c>
      <c r="AY244" s="213">
        <v>3.787294224</v>
      </c>
      <c r="AZ244" s="441" t="s">
        <v>125</v>
      </c>
      <c r="BA244" s="441" t="s">
        <v>45</v>
      </c>
      <c r="BB244" s="441" t="s">
        <v>461</v>
      </c>
      <c r="BC244" s="440" t="s">
        <v>810</v>
      </c>
      <c r="BD244" s="221"/>
      <c r="BE244" s="441" t="s">
        <v>287</v>
      </c>
      <c r="BF244" s="513" t="s">
        <v>277</v>
      </c>
      <c r="BG244" s="513" t="s">
        <v>7093</v>
      </c>
      <c r="BH244" s="514" t="s">
        <v>277</v>
      </c>
      <c r="BI244" s="514" t="s">
        <v>277</v>
      </c>
      <c r="BJ244" s="159">
        <v>2.1</v>
      </c>
      <c r="BK244" s="440" t="s">
        <v>277</v>
      </c>
    </row>
    <row r="245" spans="1:65" s="441" customFormat="1" ht="13.5" customHeight="1">
      <c r="A245" s="493" t="s">
        <v>50</v>
      </c>
      <c r="B245" s="493" t="s">
        <v>7110</v>
      </c>
      <c r="C245" s="438">
        <v>0</v>
      </c>
      <c r="D245" s="438">
        <v>0</v>
      </c>
      <c r="E245" s="438">
        <v>0</v>
      </c>
      <c r="F245" s="438">
        <v>0</v>
      </c>
      <c r="G245" s="438">
        <v>0</v>
      </c>
      <c r="H245" s="438">
        <v>0</v>
      </c>
      <c r="I245" s="438">
        <v>0</v>
      </c>
      <c r="J245" s="438">
        <v>0</v>
      </c>
      <c r="K245" s="438">
        <v>0</v>
      </c>
      <c r="L245" s="438">
        <v>0</v>
      </c>
      <c r="M245" s="438">
        <v>0</v>
      </c>
      <c r="N245" s="438">
        <v>0</v>
      </c>
      <c r="O245" s="438">
        <v>0</v>
      </c>
      <c r="P245" s="438">
        <v>0</v>
      </c>
      <c r="Q245" s="438">
        <v>0</v>
      </c>
      <c r="R245" s="438">
        <v>0</v>
      </c>
      <c r="S245" s="438">
        <v>0</v>
      </c>
      <c r="T245" s="438">
        <v>0</v>
      </c>
      <c r="U245" s="438">
        <v>0</v>
      </c>
      <c r="V245" s="438">
        <v>0</v>
      </c>
      <c r="W245" s="438">
        <v>0</v>
      </c>
      <c r="X245" s="438">
        <v>0</v>
      </c>
      <c r="Y245" s="438">
        <v>0</v>
      </c>
      <c r="Z245" s="438">
        <v>0</v>
      </c>
      <c r="AA245" s="438">
        <v>0</v>
      </c>
      <c r="AB245" s="438">
        <v>0</v>
      </c>
      <c r="AC245" s="438">
        <v>0</v>
      </c>
      <c r="AD245" s="438">
        <v>0</v>
      </c>
      <c r="AE245" s="438">
        <v>0</v>
      </c>
      <c r="AF245" s="438">
        <v>0</v>
      </c>
      <c r="AG245" s="438">
        <v>0</v>
      </c>
      <c r="AH245" s="438">
        <v>0</v>
      </c>
      <c r="AI245" s="438">
        <v>0</v>
      </c>
      <c r="AJ245" s="438">
        <v>0</v>
      </c>
      <c r="AK245" s="438">
        <v>0</v>
      </c>
      <c r="AL245" s="438">
        <v>0</v>
      </c>
      <c r="AM245" s="438">
        <v>0</v>
      </c>
      <c r="AN245" s="438">
        <v>0</v>
      </c>
      <c r="AO245" s="438">
        <v>0</v>
      </c>
      <c r="AP245" s="438">
        <v>0</v>
      </c>
      <c r="AQ245" s="505">
        <v>0.43753500000000001</v>
      </c>
      <c r="AR245" s="505">
        <v>0</v>
      </c>
      <c r="AS245" s="442">
        <v>0</v>
      </c>
      <c r="AT245" s="442">
        <v>0</v>
      </c>
      <c r="AU245" s="499">
        <v>0</v>
      </c>
      <c r="AV245" s="509" t="s">
        <v>3968</v>
      </c>
      <c r="AW245" s="509" t="s">
        <v>3968</v>
      </c>
      <c r="AX245" s="439">
        <v>1</v>
      </c>
      <c r="AY245" s="449">
        <v>0.43753500000000001</v>
      </c>
      <c r="AZ245" s="441" t="s">
        <v>125</v>
      </c>
      <c r="BA245" s="441" t="s">
        <v>45</v>
      </c>
      <c r="BB245" s="441" t="s">
        <v>6508</v>
      </c>
      <c r="BC245" s="441" t="s">
        <v>6775</v>
      </c>
      <c r="BD245" s="221"/>
      <c r="BE245" s="441" t="s">
        <v>287</v>
      </c>
      <c r="BF245" s="513" t="s">
        <v>7116</v>
      </c>
      <c r="BG245" s="513"/>
      <c r="BH245" s="513"/>
      <c r="BI245" s="513"/>
      <c r="BJ245" s="159">
        <v>5.6159999999999997</v>
      </c>
      <c r="BK245" s="440" t="s">
        <v>277</v>
      </c>
    </row>
    <row r="246" spans="1:65" s="441" customFormat="1" ht="13.5" customHeight="1">
      <c r="A246" s="493" t="s">
        <v>50</v>
      </c>
      <c r="B246" s="493" t="s">
        <v>7109</v>
      </c>
      <c r="C246" s="438">
        <v>0</v>
      </c>
      <c r="D246" s="438">
        <v>0</v>
      </c>
      <c r="E246" s="438">
        <v>0</v>
      </c>
      <c r="F246" s="438">
        <v>0</v>
      </c>
      <c r="G246" s="438">
        <v>0</v>
      </c>
      <c r="H246" s="438">
        <v>0</v>
      </c>
      <c r="I246" s="438">
        <v>0</v>
      </c>
      <c r="J246" s="438">
        <v>0</v>
      </c>
      <c r="K246" s="438">
        <v>0</v>
      </c>
      <c r="L246" s="438">
        <v>0</v>
      </c>
      <c r="M246" s="438">
        <v>0</v>
      </c>
      <c r="N246" s="438">
        <v>0</v>
      </c>
      <c r="O246" s="438">
        <v>0</v>
      </c>
      <c r="P246" s="438">
        <v>0</v>
      </c>
      <c r="Q246" s="438">
        <v>0</v>
      </c>
      <c r="R246" s="438">
        <v>0</v>
      </c>
      <c r="S246" s="438">
        <v>0</v>
      </c>
      <c r="T246" s="438">
        <v>0</v>
      </c>
      <c r="U246" s="438">
        <v>0</v>
      </c>
      <c r="V246" s="438">
        <v>0</v>
      </c>
      <c r="W246" s="438">
        <v>0</v>
      </c>
      <c r="X246" s="438">
        <v>0</v>
      </c>
      <c r="Y246" s="438">
        <v>0</v>
      </c>
      <c r="Z246" s="438">
        <v>0</v>
      </c>
      <c r="AA246" s="438">
        <v>0</v>
      </c>
      <c r="AB246" s="438">
        <v>0</v>
      </c>
      <c r="AC246" s="438">
        <v>0</v>
      </c>
      <c r="AD246" s="438">
        <v>0</v>
      </c>
      <c r="AE246" s="438">
        <v>0</v>
      </c>
      <c r="AF246" s="438">
        <v>0</v>
      </c>
      <c r="AG246" s="438">
        <v>0</v>
      </c>
      <c r="AH246" s="438">
        <v>0</v>
      </c>
      <c r="AI246" s="438">
        <v>0</v>
      </c>
      <c r="AJ246" s="438">
        <v>0</v>
      </c>
      <c r="AK246" s="438">
        <v>0</v>
      </c>
      <c r="AL246" s="438">
        <v>0</v>
      </c>
      <c r="AM246" s="438">
        <v>0</v>
      </c>
      <c r="AN246" s="438">
        <v>0</v>
      </c>
      <c r="AO246" s="438">
        <v>0</v>
      </c>
      <c r="AP246" s="438">
        <v>0</v>
      </c>
      <c r="AQ246" s="505">
        <v>0.6</v>
      </c>
      <c r="AR246" s="505">
        <v>0</v>
      </c>
      <c r="AS246" s="442">
        <v>0</v>
      </c>
      <c r="AT246" s="442">
        <v>0</v>
      </c>
      <c r="AU246" s="499">
        <v>0</v>
      </c>
      <c r="AV246" s="509" t="s">
        <v>3968</v>
      </c>
      <c r="AW246" s="509" t="s">
        <v>3968</v>
      </c>
      <c r="AX246" s="439">
        <v>1</v>
      </c>
      <c r="AY246" s="213">
        <v>0.6</v>
      </c>
      <c r="AZ246" s="441" t="s">
        <v>125</v>
      </c>
      <c r="BA246" s="441" t="s">
        <v>45</v>
      </c>
      <c r="BB246" s="441" t="s">
        <v>6508</v>
      </c>
      <c r="BC246" s="441" t="s">
        <v>6775</v>
      </c>
      <c r="BE246" s="441" t="s">
        <v>287</v>
      </c>
      <c r="BF246" s="513" t="s">
        <v>7115</v>
      </c>
      <c r="BG246" s="513"/>
      <c r="BH246" s="491"/>
      <c r="BI246" s="513"/>
      <c r="BJ246" s="159">
        <v>0</v>
      </c>
      <c r="BK246" s="440" t="s">
        <v>277</v>
      </c>
    </row>
    <row r="247" spans="1:65" s="441" customFormat="1" ht="13.5" customHeight="1">
      <c r="A247" s="493" t="s">
        <v>50</v>
      </c>
      <c r="B247" s="493" t="s">
        <v>4110</v>
      </c>
      <c r="C247" s="438">
        <v>0</v>
      </c>
      <c r="D247" s="438">
        <v>0</v>
      </c>
      <c r="E247" s="438">
        <v>0</v>
      </c>
      <c r="F247" s="438">
        <v>0</v>
      </c>
      <c r="G247" s="438">
        <v>0</v>
      </c>
      <c r="H247" s="438">
        <v>0</v>
      </c>
      <c r="I247" s="438">
        <v>0</v>
      </c>
      <c r="J247" s="438">
        <v>0</v>
      </c>
      <c r="K247" s="438">
        <v>0</v>
      </c>
      <c r="L247" s="438">
        <v>0</v>
      </c>
      <c r="M247" s="438">
        <v>0</v>
      </c>
      <c r="N247" s="438">
        <v>0</v>
      </c>
      <c r="O247" s="438">
        <v>0</v>
      </c>
      <c r="P247" s="438">
        <v>0</v>
      </c>
      <c r="Q247" s="438">
        <v>0</v>
      </c>
      <c r="R247" s="438">
        <v>0</v>
      </c>
      <c r="S247" s="438">
        <v>0</v>
      </c>
      <c r="T247" s="438">
        <v>0</v>
      </c>
      <c r="U247" s="438">
        <v>0</v>
      </c>
      <c r="V247" s="438">
        <v>0</v>
      </c>
      <c r="W247" s="438">
        <v>0</v>
      </c>
      <c r="X247" s="438">
        <v>0</v>
      </c>
      <c r="Y247" s="438">
        <v>0</v>
      </c>
      <c r="Z247" s="438">
        <v>0</v>
      </c>
      <c r="AA247" s="438">
        <v>0</v>
      </c>
      <c r="AB247" s="438">
        <v>0</v>
      </c>
      <c r="AC247" s="438">
        <v>0</v>
      </c>
      <c r="AD247" s="438">
        <v>0</v>
      </c>
      <c r="AE247" s="438">
        <v>0</v>
      </c>
      <c r="AF247" s="438">
        <v>0</v>
      </c>
      <c r="AG247" s="438">
        <v>0</v>
      </c>
      <c r="AH247" s="438">
        <v>0</v>
      </c>
      <c r="AI247" s="438">
        <v>0</v>
      </c>
      <c r="AJ247" s="438">
        <v>0</v>
      </c>
      <c r="AK247" s="438">
        <v>0</v>
      </c>
      <c r="AL247" s="438">
        <v>0</v>
      </c>
      <c r="AM247" s="438">
        <v>0</v>
      </c>
      <c r="AN247" s="438">
        <v>0</v>
      </c>
      <c r="AO247" s="438">
        <v>0.19400000000000001</v>
      </c>
      <c r="AP247" s="438">
        <v>0</v>
      </c>
      <c r="AQ247" s="504">
        <v>0</v>
      </c>
      <c r="AR247" s="504">
        <v>0</v>
      </c>
      <c r="AS247" s="442">
        <v>0</v>
      </c>
      <c r="AT247" s="442">
        <v>0</v>
      </c>
      <c r="AU247" s="499">
        <v>0</v>
      </c>
      <c r="AV247" s="642" t="s">
        <v>63</v>
      </c>
      <c r="AW247" s="509" t="s">
        <v>63</v>
      </c>
      <c r="AX247" s="439">
        <v>1</v>
      </c>
      <c r="AY247" s="418">
        <v>0.19400000000000001</v>
      </c>
      <c r="AZ247" s="441" t="s">
        <v>125</v>
      </c>
      <c r="BA247" s="441" t="s">
        <v>45</v>
      </c>
      <c r="BB247" s="441" t="s">
        <v>292</v>
      </c>
      <c r="BC247" s="440" t="s">
        <v>7176</v>
      </c>
      <c r="BD247" s="112" t="s">
        <v>50</v>
      </c>
      <c r="BE247" s="441" t="s">
        <v>287</v>
      </c>
      <c r="BF247" s="513" t="s">
        <v>4111</v>
      </c>
      <c r="BG247" s="514" t="s">
        <v>277</v>
      </c>
      <c r="BH247" s="514" t="s">
        <v>277</v>
      </c>
      <c r="BI247" s="514" t="s">
        <v>277</v>
      </c>
      <c r="BJ247" s="215">
        <v>0</v>
      </c>
      <c r="BK247" s="440" t="s">
        <v>277</v>
      </c>
    </row>
    <row r="248" spans="1:65" s="441" customFormat="1" ht="13.5" customHeight="1">
      <c r="A248" s="493" t="s">
        <v>50</v>
      </c>
      <c r="B248" s="493" t="s">
        <v>525</v>
      </c>
      <c r="C248" s="438">
        <v>0</v>
      </c>
      <c r="D248" s="438">
        <v>0</v>
      </c>
      <c r="E248" s="438">
        <v>0</v>
      </c>
      <c r="F248" s="438">
        <v>0</v>
      </c>
      <c r="G248" s="438">
        <v>0</v>
      </c>
      <c r="H248" s="438">
        <v>0</v>
      </c>
      <c r="I248" s="438">
        <v>0</v>
      </c>
      <c r="J248" s="438">
        <v>0</v>
      </c>
      <c r="K248" s="438">
        <v>0</v>
      </c>
      <c r="L248" s="438">
        <v>0</v>
      </c>
      <c r="M248" s="438">
        <v>0</v>
      </c>
      <c r="N248" s="438">
        <v>0</v>
      </c>
      <c r="O248" s="438">
        <v>0</v>
      </c>
      <c r="P248" s="438">
        <v>0</v>
      </c>
      <c r="Q248" s="438">
        <v>0</v>
      </c>
      <c r="R248" s="438">
        <v>0</v>
      </c>
      <c r="S248" s="438">
        <v>0</v>
      </c>
      <c r="T248" s="438">
        <v>0</v>
      </c>
      <c r="U248" s="438">
        <v>0</v>
      </c>
      <c r="V248" s="438">
        <v>0</v>
      </c>
      <c r="W248" s="438">
        <v>0</v>
      </c>
      <c r="X248" s="438">
        <v>0</v>
      </c>
      <c r="Y248" s="438">
        <v>0</v>
      </c>
      <c r="Z248" s="438">
        <v>0</v>
      </c>
      <c r="AA248" s="438">
        <v>0</v>
      </c>
      <c r="AB248" s="438">
        <v>0</v>
      </c>
      <c r="AC248" s="438">
        <v>0</v>
      </c>
      <c r="AD248" s="438">
        <v>0</v>
      </c>
      <c r="AE248" s="438">
        <v>0</v>
      </c>
      <c r="AF248" s="438">
        <v>0</v>
      </c>
      <c r="AG248" s="438">
        <v>0</v>
      </c>
      <c r="AH248" s="438">
        <v>0</v>
      </c>
      <c r="AI248" s="438">
        <v>0</v>
      </c>
      <c r="AJ248" s="438">
        <v>0.3</v>
      </c>
      <c r="AK248" s="438">
        <v>0.315</v>
      </c>
      <c r="AL248" s="438">
        <v>0.33</v>
      </c>
      <c r="AM248" s="438">
        <v>0.34499999999999997</v>
      </c>
      <c r="AN248" s="438">
        <v>0.34200000000000003</v>
      </c>
      <c r="AO248" s="438">
        <v>0</v>
      </c>
      <c r="AP248" s="438">
        <v>0</v>
      </c>
      <c r="AQ248" s="504">
        <v>0</v>
      </c>
      <c r="AR248" s="504">
        <v>0</v>
      </c>
      <c r="AS248" s="442">
        <v>0</v>
      </c>
      <c r="AT248" s="442">
        <v>0</v>
      </c>
      <c r="AU248" s="499">
        <v>0</v>
      </c>
      <c r="AV248" s="509" t="s">
        <v>24</v>
      </c>
      <c r="AW248" s="509" t="s">
        <v>62</v>
      </c>
      <c r="AX248" s="439">
        <v>5</v>
      </c>
      <c r="AY248" s="213">
        <v>0.32640000000000002</v>
      </c>
      <c r="AZ248" s="441" t="s">
        <v>125</v>
      </c>
      <c r="BA248" s="441" t="s">
        <v>45</v>
      </c>
      <c r="BB248" s="441" t="s">
        <v>461</v>
      </c>
      <c r="BC248" s="440" t="s">
        <v>810</v>
      </c>
      <c r="BE248" s="441" t="s">
        <v>287</v>
      </c>
      <c r="BF248" s="513" t="s">
        <v>277</v>
      </c>
      <c r="BG248" s="514" t="s">
        <v>524</v>
      </c>
      <c r="BH248" s="444" t="s">
        <v>277</v>
      </c>
      <c r="BI248" s="514" t="s">
        <v>277</v>
      </c>
      <c r="BJ248" s="215">
        <v>0</v>
      </c>
      <c r="BK248" s="440" t="s">
        <v>277</v>
      </c>
    </row>
    <row r="249" spans="1:65" s="441" customFormat="1" ht="13.5" customHeight="1">
      <c r="A249" s="493" t="s">
        <v>50</v>
      </c>
      <c r="B249" s="493" t="s">
        <v>880</v>
      </c>
      <c r="C249" s="438">
        <v>0</v>
      </c>
      <c r="D249" s="438">
        <v>0.1</v>
      </c>
      <c r="E249" s="438">
        <v>0.3</v>
      </c>
      <c r="F249" s="438">
        <v>1.6</v>
      </c>
      <c r="G249" s="438">
        <v>3.2</v>
      </c>
      <c r="H249" s="438">
        <v>3.5</v>
      </c>
      <c r="I249" s="438">
        <v>6.3</v>
      </c>
      <c r="J249" s="438">
        <v>2.6</v>
      </c>
      <c r="K249" s="438">
        <v>1.6</v>
      </c>
      <c r="L249" s="438">
        <v>0</v>
      </c>
      <c r="M249" s="438">
        <v>0</v>
      </c>
      <c r="N249" s="438">
        <v>0</v>
      </c>
      <c r="O249" s="438">
        <v>5</v>
      </c>
      <c r="P249" s="438">
        <v>10</v>
      </c>
      <c r="Q249" s="438">
        <v>10</v>
      </c>
      <c r="R249" s="438">
        <v>10</v>
      </c>
      <c r="S249" s="438">
        <v>13</v>
      </c>
      <c r="T249" s="438">
        <v>9.6</v>
      </c>
      <c r="U249" s="438">
        <v>2</v>
      </c>
      <c r="V249" s="438">
        <v>2.7</v>
      </c>
      <c r="W249" s="438">
        <v>5.7</v>
      </c>
      <c r="X249" s="438">
        <v>0</v>
      </c>
      <c r="Y249" s="438">
        <v>0</v>
      </c>
      <c r="Z249" s="438">
        <v>0</v>
      </c>
      <c r="AA249" s="438">
        <v>0</v>
      </c>
      <c r="AB249" s="438">
        <v>0</v>
      </c>
      <c r="AC249" s="438">
        <v>0</v>
      </c>
      <c r="AD249" s="438">
        <v>0</v>
      </c>
      <c r="AE249" s="438">
        <v>0</v>
      </c>
      <c r="AF249" s="438">
        <v>0</v>
      </c>
      <c r="AG249" s="438">
        <v>0</v>
      </c>
      <c r="AH249" s="438">
        <v>0</v>
      </c>
      <c r="AI249" s="438">
        <v>0</v>
      </c>
      <c r="AJ249" s="438">
        <v>0</v>
      </c>
      <c r="AK249" s="438">
        <v>0</v>
      </c>
      <c r="AL249" s="438">
        <v>0</v>
      </c>
      <c r="AM249" s="438">
        <v>0</v>
      </c>
      <c r="AN249" s="438">
        <v>0</v>
      </c>
      <c r="AO249" s="438">
        <v>0</v>
      </c>
      <c r="AP249" s="438">
        <v>0</v>
      </c>
      <c r="AQ249" s="504">
        <v>0</v>
      </c>
      <c r="AR249" s="504">
        <v>0</v>
      </c>
      <c r="AS249" s="442">
        <v>0</v>
      </c>
      <c r="AT249" s="442">
        <v>0</v>
      </c>
      <c r="AU249" s="499">
        <v>0</v>
      </c>
      <c r="AV249" s="509" t="s">
        <v>65</v>
      </c>
      <c r="AW249" s="509" t="s">
        <v>11</v>
      </c>
      <c r="AX249" s="439">
        <v>20</v>
      </c>
      <c r="AY249" s="213">
        <v>4.3600000000000003</v>
      </c>
      <c r="AZ249" s="441" t="s">
        <v>125</v>
      </c>
      <c r="BA249" s="441" t="s">
        <v>45</v>
      </c>
      <c r="BB249" s="441" t="s">
        <v>461</v>
      </c>
      <c r="BC249" s="440" t="s">
        <v>810</v>
      </c>
      <c r="BE249" s="441" t="s">
        <v>287</v>
      </c>
      <c r="BF249" s="513" t="s">
        <v>277</v>
      </c>
      <c r="BG249" s="514" t="s">
        <v>277</v>
      </c>
      <c r="BH249" s="514" t="s">
        <v>277</v>
      </c>
      <c r="BI249" s="514" t="s">
        <v>277</v>
      </c>
      <c r="BJ249" s="159">
        <v>0</v>
      </c>
      <c r="BK249" s="440" t="s">
        <v>277</v>
      </c>
    </row>
    <row r="250" spans="1:65" s="441" customFormat="1" ht="13.5" customHeight="1">
      <c r="A250" s="493" t="s">
        <v>50</v>
      </c>
      <c r="B250" s="493" t="s">
        <v>520</v>
      </c>
      <c r="C250" s="438">
        <v>0</v>
      </c>
      <c r="D250" s="438">
        <v>0</v>
      </c>
      <c r="E250" s="438">
        <v>0</v>
      </c>
      <c r="F250" s="438">
        <v>0</v>
      </c>
      <c r="G250" s="438">
        <v>0</v>
      </c>
      <c r="H250" s="438">
        <v>0</v>
      </c>
      <c r="I250" s="438">
        <v>0</v>
      </c>
      <c r="J250" s="438">
        <v>0</v>
      </c>
      <c r="K250" s="438">
        <v>0</v>
      </c>
      <c r="L250" s="438">
        <v>0</v>
      </c>
      <c r="M250" s="438">
        <v>0</v>
      </c>
      <c r="N250" s="438">
        <v>0</v>
      </c>
      <c r="O250" s="438">
        <v>0</v>
      </c>
      <c r="P250" s="438">
        <v>0</v>
      </c>
      <c r="Q250" s="438">
        <v>0</v>
      </c>
      <c r="R250" s="438">
        <v>0</v>
      </c>
      <c r="S250" s="438">
        <v>0</v>
      </c>
      <c r="T250" s="438">
        <v>0</v>
      </c>
      <c r="U250" s="438">
        <v>0</v>
      </c>
      <c r="V250" s="438">
        <v>0</v>
      </c>
      <c r="W250" s="438">
        <v>0</v>
      </c>
      <c r="X250" s="438">
        <v>0</v>
      </c>
      <c r="Y250" s="438">
        <v>0</v>
      </c>
      <c r="Z250" s="438">
        <v>0</v>
      </c>
      <c r="AA250" s="438">
        <v>0</v>
      </c>
      <c r="AB250" s="438">
        <v>0</v>
      </c>
      <c r="AC250" s="438">
        <v>0</v>
      </c>
      <c r="AD250" s="438">
        <v>0</v>
      </c>
      <c r="AE250" s="438">
        <v>5</v>
      </c>
      <c r="AF250" s="438">
        <v>5</v>
      </c>
      <c r="AG250" s="438">
        <v>5</v>
      </c>
      <c r="AH250" s="438">
        <v>5.9</v>
      </c>
      <c r="AI250" s="438">
        <v>0.85799999999999998</v>
      </c>
      <c r="AJ250" s="438">
        <v>0.77</v>
      </c>
      <c r="AK250" s="438">
        <v>0.25</v>
      </c>
      <c r="AL250" s="438">
        <v>0.25</v>
      </c>
      <c r="AM250" s="438">
        <v>0.25</v>
      </c>
      <c r="AN250" s="438">
        <v>0.25</v>
      </c>
      <c r="AO250" s="438">
        <v>0</v>
      </c>
      <c r="AP250" s="438">
        <v>0</v>
      </c>
      <c r="AQ250" s="504">
        <v>0</v>
      </c>
      <c r="AR250" s="504">
        <v>0</v>
      </c>
      <c r="AS250" s="442">
        <v>0</v>
      </c>
      <c r="AT250" s="442">
        <v>0</v>
      </c>
      <c r="AU250" s="499">
        <v>0</v>
      </c>
      <c r="AV250" s="509" t="s">
        <v>19</v>
      </c>
      <c r="AW250" s="509" t="s">
        <v>62</v>
      </c>
      <c r="AX250" s="439">
        <v>10</v>
      </c>
      <c r="AY250" s="213">
        <v>2.3527999999999998</v>
      </c>
      <c r="AZ250" s="441" t="s">
        <v>125</v>
      </c>
      <c r="BA250" s="441" t="s">
        <v>45</v>
      </c>
      <c r="BB250" s="441" t="s">
        <v>461</v>
      </c>
      <c r="BC250" s="440" t="s">
        <v>810</v>
      </c>
      <c r="BE250" s="441" t="s">
        <v>287</v>
      </c>
      <c r="BF250" s="513" t="s">
        <v>277</v>
      </c>
      <c r="BG250" s="514" t="s">
        <v>519</v>
      </c>
      <c r="BH250" s="513" t="s">
        <v>7095</v>
      </c>
      <c r="BI250" s="514" t="s">
        <v>277</v>
      </c>
      <c r="BJ250" s="159">
        <v>0</v>
      </c>
      <c r="BK250" s="440" t="s">
        <v>277</v>
      </c>
    </row>
    <row r="251" spans="1:65" s="441" customFormat="1" ht="13.5" customHeight="1">
      <c r="A251" s="493" t="s">
        <v>50</v>
      </c>
      <c r="B251" s="493" t="s">
        <v>879</v>
      </c>
      <c r="C251" s="438">
        <v>2.1</v>
      </c>
      <c r="D251" s="438">
        <v>2.9</v>
      </c>
      <c r="E251" s="438">
        <v>3.7</v>
      </c>
      <c r="F251" s="438">
        <v>4.9000000000000004</v>
      </c>
      <c r="G251" s="438">
        <v>6.3</v>
      </c>
      <c r="H251" s="438">
        <v>6.6</v>
      </c>
      <c r="I251" s="438">
        <v>8.8000000000000007</v>
      </c>
      <c r="J251" s="438">
        <v>12.8</v>
      </c>
      <c r="K251" s="438">
        <v>15.8</v>
      </c>
      <c r="L251" s="438">
        <v>17.3</v>
      </c>
      <c r="M251" s="438">
        <v>16.600000000000001</v>
      </c>
      <c r="N251" s="438">
        <v>9.4</v>
      </c>
      <c r="O251" s="438">
        <v>3</v>
      </c>
      <c r="P251" s="438">
        <v>1.3</v>
      </c>
      <c r="Q251" s="438">
        <v>6.9</v>
      </c>
      <c r="R251" s="438">
        <v>16.7</v>
      </c>
      <c r="S251" s="438">
        <v>0</v>
      </c>
      <c r="T251" s="438">
        <v>0</v>
      </c>
      <c r="U251" s="438">
        <v>0</v>
      </c>
      <c r="V251" s="438">
        <v>0</v>
      </c>
      <c r="W251" s="438">
        <v>0</v>
      </c>
      <c r="X251" s="438">
        <v>0</v>
      </c>
      <c r="Y251" s="438">
        <v>0</v>
      </c>
      <c r="Z251" s="438">
        <v>0</v>
      </c>
      <c r="AA251" s="438">
        <v>0</v>
      </c>
      <c r="AB251" s="438">
        <v>0</v>
      </c>
      <c r="AC251" s="438">
        <v>0</v>
      </c>
      <c r="AD251" s="438">
        <v>0</v>
      </c>
      <c r="AE251" s="438">
        <v>0</v>
      </c>
      <c r="AF251" s="438">
        <v>0</v>
      </c>
      <c r="AG251" s="438">
        <v>0</v>
      </c>
      <c r="AH251" s="438">
        <v>0</v>
      </c>
      <c r="AI251" s="438">
        <v>0</v>
      </c>
      <c r="AJ251" s="438">
        <v>0</v>
      </c>
      <c r="AK251" s="438">
        <v>0</v>
      </c>
      <c r="AL251" s="438">
        <v>0</v>
      </c>
      <c r="AM251" s="438">
        <v>0</v>
      </c>
      <c r="AN251" s="438">
        <v>0</v>
      </c>
      <c r="AO251" s="438">
        <v>0</v>
      </c>
      <c r="AP251" s="438">
        <v>0</v>
      </c>
      <c r="AQ251" s="504">
        <v>0</v>
      </c>
      <c r="AR251" s="504">
        <v>0</v>
      </c>
      <c r="AS251" s="442">
        <v>0</v>
      </c>
      <c r="AT251" s="442">
        <v>0</v>
      </c>
      <c r="AU251" s="499">
        <v>0</v>
      </c>
      <c r="AV251" s="509" t="s">
        <v>64</v>
      </c>
      <c r="AW251" s="509" t="s">
        <v>6</v>
      </c>
      <c r="AX251" s="439">
        <v>16</v>
      </c>
      <c r="AY251" s="213">
        <v>8.4437499999999996</v>
      </c>
      <c r="AZ251" s="441" t="s">
        <v>125</v>
      </c>
      <c r="BA251" s="441" t="s">
        <v>45</v>
      </c>
      <c r="BB251" s="441" t="s">
        <v>292</v>
      </c>
      <c r="BC251" s="440" t="s">
        <v>7176</v>
      </c>
      <c r="BE251" s="441" t="s">
        <v>287</v>
      </c>
      <c r="BF251" s="513" t="s">
        <v>277</v>
      </c>
      <c r="BG251" s="514" t="s">
        <v>277</v>
      </c>
      <c r="BH251" s="514" t="s">
        <v>277</v>
      </c>
      <c r="BI251" s="514" t="s">
        <v>277</v>
      </c>
      <c r="BJ251" s="159">
        <v>0</v>
      </c>
      <c r="BK251" s="440" t="s">
        <v>277</v>
      </c>
    </row>
    <row r="252" spans="1:65" s="441" customFormat="1" ht="13.5" customHeight="1">
      <c r="A252" s="493" t="s">
        <v>50</v>
      </c>
      <c r="B252" s="493" t="s">
        <v>518</v>
      </c>
      <c r="C252" s="438">
        <v>0</v>
      </c>
      <c r="D252" s="438">
        <v>0</v>
      </c>
      <c r="E252" s="438">
        <v>0</v>
      </c>
      <c r="F252" s="438">
        <v>0</v>
      </c>
      <c r="G252" s="438">
        <v>0</v>
      </c>
      <c r="H252" s="438">
        <v>0</v>
      </c>
      <c r="I252" s="438">
        <v>0</v>
      </c>
      <c r="J252" s="438">
        <v>0</v>
      </c>
      <c r="K252" s="438">
        <v>0</v>
      </c>
      <c r="L252" s="438">
        <v>0</v>
      </c>
      <c r="M252" s="438">
        <v>0</v>
      </c>
      <c r="N252" s="438">
        <v>0</v>
      </c>
      <c r="O252" s="438">
        <v>0</v>
      </c>
      <c r="P252" s="438">
        <v>0</v>
      </c>
      <c r="Q252" s="438">
        <v>0</v>
      </c>
      <c r="R252" s="438">
        <v>0</v>
      </c>
      <c r="S252" s="438">
        <v>0</v>
      </c>
      <c r="T252" s="438">
        <v>0</v>
      </c>
      <c r="U252" s="438">
        <v>0</v>
      </c>
      <c r="V252" s="438">
        <v>0</v>
      </c>
      <c r="W252" s="438">
        <v>0</v>
      </c>
      <c r="X252" s="438">
        <v>0</v>
      </c>
      <c r="Y252" s="438">
        <v>0</v>
      </c>
      <c r="Z252" s="438">
        <v>0</v>
      </c>
      <c r="AA252" s="438">
        <v>0</v>
      </c>
      <c r="AB252" s="438">
        <v>0.2</v>
      </c>
      <c r="AC252" s="438">
        <v>0.2</v>
      </c>
      <c r="AD252" s="438">
        <v>0.2</v>
      </c>
      <c r="AE252" s="438">
        <v>0.2</v>
      </c>
      <c r="AF252" s="438">
        <v>0.2</v>
      </c>
      <c r="AG252" s="438">
        <v>0.2</v>
      </c>
      <c r="AH252" s="438">
        <v>0.1</v>
      </c>
      <c r="AI252" s="438">
        <v>0.2</v>
      </c>
      <c r="AJ252" s="438">
        <v>0.2</v>
      </c>
      <c r="AK252" s="438">
        <v>0.2</v>
      </c>
      <c r="AL252" s="438">
        <v>0.2</v>
      </c>
      <c r="AM252" s="438">
        <v>0</v>
      </c>
      <c r="AN252" s="438">
        <v>0</v>
      </c>
      <c r="AO252" s="438">
        <v>0</v>
      </c>
      <c r="AP252" s="438">
        <v>0</v>
      </c>
      <c r="AQ252" s="504">
        <v>0</v>
      </c>
      <c r="AR252" s="504">
        <v>0</v>
      </c>
      <c r="AS252" s="442">
        <v>0</v>
      </c>
      <c r="AT252" s="442">
        <v>0</v>
      </c>
      <c r="AU252" s="499">
        <v>0</v>
      </c>
      <c r="AV252" s="509" t="s">
        <v>16</v>
      </c>
      <c r="AW252" s="509" t="s">
        <v>26</v>
      </c>
      <c r="AX252" s="439">
        <v>11</v>
      </c>
      <c r="AY252" s="213">
        <v>0.19090909090909092</v>
      </c>
      <c r="AZ252" s="441" t="s">
        <v>125</v>
      </c>
      <c r="BA252" s="441" t="s">
        <v>45</v>
      </c>
      <c r="BB252" s="441" t="s">
        <v>461</v>
      </c>
      <c r="BC252" s="440" t="s">
        <v>810</v>
      </c>
      <c r="BE252" s="441" t="s">
        <v>287</v>
      </c>
      <c r="BF252" s="513" t="s">
        <v>6308</v>
      </c>
      <c r="BG252" s="514" t="s">
        <v>517</v>
      </c>
      <c r="BH252" s="514" t="s">
        <v>277</v>
      </c>
      <c r="BI252" s="514" t="s">
        <v>277</v>
      </c>
      <c r="BJ252" s="159">
        <v>0</v>
      </c>
      <c r="BK252" s="440" t="s">
        <v>277</v>
      </c>
    </row>
    <row r="253" spans="1:65" s="441" customFormat="1" ht="13.5" customHeight="1">
      <c r="A253" s="493" t="s">
        <v>50</v>
      </c>
      <c r="B253" s="493" t="s">
        <v>4150</v>
      </c>
      <c r="C253" s="438">
        <v>0</v>
      </c>
      <c r="D253" s="438">
        <v>0</v>
      </c>
      <c r="E253" s="438">
        <v>0</v>
      </c>
      <c r="F253" s="438">
        <v>0</v>
      </c>
      <c r="G253" s="438">
        <v>0</v>
      </c>
      <c r="H253" s="438">
        <v>0</v>
      </c>
      <c r="I253" s="438">
        <v>0</v>
      </c>
      <c r="J253" s="438">
        <v>0</v>
      </c>
      <c r="K253" s="438">
        <v>0</v>
      </c>
      <c r="L253" s="438">
        <v>0</v>
      </c>
      <c r="M253" s="438">
        <v>0</v>
      </c>
      <c r="N253" s="438">
        <v>0</v>
      </c>
      <c r="O253" s="438">
        <v>0</v>
      </c>
      <c r="P253" s="438">
        <v>0</v>
      </c>
      <c r="Q253" s="438">
        <v>0</v>
      </c>
      <c r="R253" s="438">
        <v>0</v>
      </c>
      <c r="S253" s="438">
        <v>0</v>
      </c>
      <c r="T253" s="438">
        <v>0</v>
      </c>
      <c r="U253" s="438">
        <v>0</v>
      </c>
      <c r="V253" s="438">
        <v>0</v>
      </c>
      <c r="W253" s="438">
        <v>0</v>
      </c>
      <c r="X253" s="438">
        <v>0</v>
      </c>
      <c r="Y253" s="438">
        <v>0</v>
      </c>
      <c r="Z253" s="438">
        <v>0</v>
      </c>
      <c r="AA253" s="438">
        <v>0</v>
      </c>
      <c r="AB253" s="438">
        <v>0</v>
      </c>
      <c r="AC253" s="438">
        <v>0</v>
      </c>
      <c r="AD253" s="438">
        <v>0</v>
      </c>
      <c r="AE253" s="438">
        <v>0</v>
      </c>
      <c r="AF253" s="438">
        <v>0</v>
      </c>
      <c r="AG253" s="438">
        <v>0</v>
      </c>
      <c r="AH253" s="438">
        <v>0</v>
      </c>
      <c r="AI253" s="438">
        <v>0</v>
      </c>
      <c r="AJ253" s="438">
        <v>0</v>
      </c>
      <c r="AK253" s="438">
        <v>0</v>
      </c>
      <c r="AL253" s="438">
        <v>0</v>
      </c>
      <c r="AM253" s="438">
        <v>0</v>
      </c>
      <c r="AN253" s="438">
        <v>0</v>
      </c>
      <c r="AO253" s="438">
        <v>2.8</v>
      </c>
      <c r="AP253" s="438">
        <v>0</v>
      </c>
      <c r="AQ253" s="504">
        <v>0</v>
      </c>
      <c r="AR253" s="504">
        <v>0</v>
      </c>
      <c r="AS253" s="442">
        <v>0</v>
      </c>
      <c r="AT253" s="442">
        <v>0</v>
      </c>
      <c r="AU253" s="499">
        <v>0</v>
      </c>
      <c r="AV253" s="509" t="s">
        <v>63</v>
      </c>
      <c r="AW253" s="509" t="s">
        <v>63</v>
      </c>
      <c r="AX253" s="439">
        <v>1</v>
      </c>
      <c r="AY253" s="213">
        <v>2.8</v>
      </c>
      <c r="AZ253" s="441" t="s">
        <v>125</v>
      </c>
      <c r="BA253" s="441" t="s">
        <v>45</v>
      </c>
      <c r="BB253" s="441" t="s">
        <v>461</v>
      </c>
      <c r="BC253" s="440" t="s">
        <v>810</v>
      </c>
      <c r="BE253" s="441" t="s">
        <v>287</v>
      </c>
      <c r="BF253" s="513" t="s">
        <v>4168</v>
      </c>
      <c r="BG253" s="514" t="s">
        <v>4169</v>
      </c>
      <c r="BH253" s="514" t="s">
        <v>277</v>
      </c>
      <c r="BI253" s="514" t="s">
        <v>277</v>
      </c>
      <c r="BJ253" s="159">
        <v>0</v>
      </c>
      <c r="BK253" s="440" t="s">
        <v>277</v>
      </c>
    </row>
    <row r="254" spans="1:65" s="441" customFormat="1" ht="13.5" customHeight="1">
      <c r="A254" s="493" t="s">
        <v>50</v>
      </c>
      <c r="B254" s="493" t="s">
        <v>516</v>
      </c>
      <c r="C254" s="438">
        <v>0</v>
      </c>
      <c r="D254" s="438">
        <v>0</v>
      </c>
      <c r="E254" s="438">
        <v>0</v>
      </c>
      <c r="F254" s="438">
        <v>0</v>
      </c>
      <c r="G254" s="438">
        <v>0</v>
      </c>
      <c r="H254" s="438">
        <v>0</v>
      </c>
      <c r="I254" s="438">
        <v>0</v>
      </c>
      <c r="J254" s="438">
        <v>0</v>
      </c>
      <c r="K254" s="438">
        <v>0</v>
      </c>
      <c r="L254" s="438">
        <v>0</v>
      </c>
      <c r="M254" s="438">
        <v>0</v>
      </c>
      <c r="N254" s="438">
        <v>0</v>
      </c>
      <c r="O254" s="438">
        <v>0</v>
      </c>
      <c r="P254" s="438">
        <v>0</v>
      </c>
      <c r="Q254" s="438">
        <v>0</v>
      </c>
      <c r="R254" s="438">
        <v>0</v>
      </c>
      <c r="S254" s="438">
        <v>0</v>
      </c>
      <c r="T254" s="438">
        <v>0</v>
      </c>
      <c r="U254" s="438">
        <v>0</v>
      </c>
      <c r="V254" s="438">
        <v>0</v>
      </c>
      <c r="W254" s="438">
        <v>0</v>
      </c>
      <c r="X254" s="438">
        <v>0</v>
      </c>
      <c r="Y254" s="438">
        <v>0</v>
      </c>
      <c r="Z254" s="438">
        <v>0</v>
      </c>
      <c r="AA254" s="438">
        <v>0</v>
      </c>
      <c r="AB254" s="438">
        <v>0</v>
      </c>
      <c r="AC254" s="438">
        <v>0</v>
      </c>
      <c r="AD254" s="438">
        <v>0</v>
      </c>
      <c r="AE254" s="438">
        <v>0</v>
      </c>
      <c r="AF254" s="438">
        <v>0</v>
      </c>
      <c r="AG254" s="438">
        <v>0</v>
      </c>
      <c r="AH254" s="438">
        <v>0</v>
      </c>
      <c r="AI254" s="438">
        <v>0</v>
      </c>
      <c r="AJ254" s="438">
        <v>0</v>
      </c>
      <c r="AK254" s="438">
        <v>1.804</v>
      </c>
      <c r="AL254" s="438">
        <v>2.028</v>
      </c>
      <c r="AM254" s="438">
        <v>0.65400000000000003</v>
      </c>
      <c r="AN254" s="438">
        <v>0</v>
      </c>
      <c r="AO254" s="438">
        <v>0</v>
      </c>
      <c r="AP254" s="438">
        <v>0</v>
      </c>
      <c r="AQ254" s="504">
        <v>0</v>
      </c>
      <c r="AR254" s="504">
        <v>0</v>
      </c>
      <c r="AS254" s="442">
        <v>0</v>
      </c>
      <c r="AT254" s="442">
        <v>0</v>
      </c>
      <c r="AU254" s="499">
        <v>0</v>
      </c>
      <c r="AV254" s="509" t="s">
        <v>25</v>
      </c>
      <c r="AW254" s="509" t="s">
        <v>27</v>
      </c>
      <c r="AX254" s="439">
        <v>3</v>
      </c>
      <c r="AY254" s="213">
        <v>1.4953333333333332</v>
      </c>
      <c r="AZ254" s="441" t="s">
        <v>126</v>
      </c>
      <c r="BA254" s="441" t="s">
        <v>45</v>
      </c>
      <c r="BB254" s="441" t="s">
        <v>461</v>
      </c>
      <c r="BC254" s="440" t="s">
        <v>810</v>
      </c>
      <c r="BE254" s="441" t="s">
        <v>287</v>
      </c>
      <c r="BF254" s="513" t="s">
        <v>277</v>
      </c>
      <c r="BG254" s="514" t="s">
        <v>468</v>
      </c>
      <c r="BH254" s="444" t="s">
        <v>277</v>
      </c>
      <c r="BI254" s="514" t="s">
        <v>277</v>
      </c>
      <c r="BJ254" s="159">
        <v>0</v>
      </c>
      <c r="BK254" s="440" t="s">
        <v>277</v>
      </c>
    </row>
    <row r="255" spans="1:65" s="441" customFormat="1" ht="13.5" customHeight="1">
      <c r="A255" s="493" t="s">
        <v>50</v>
      </c>
      <c r="B255" s="493" t="s">
        <v>902</v>
      </c>
      <c r="C255" s="438">
        <v>1.2</v>
      </c>
      <c r="D255" s="438">
        <v>1.4</v>
      </c>
      <c r="E255" s="438">
        <v>1.5</v>
      </c>
      <c r="F255" s="438">
        <v>1.4</v>
      </c>
      <c r="G255" s="438">
        <v>1.5</v>
      </c>
      <c r="H255" s="438">
        <v>3.2</v>
      </c>
      <c r="I255" s="438">
        <v>1.6</v>
      </c>
      <c r="J255" s="438">
        <v>1.8</v>
      </c>
      <c r="K255" s="438">
        <v>0</v>
      </c>
      <c r="L255" s="438">
        <v>0</v>
      </c>
      <c r="M255" s="438">
        <v>0</v>
      </c>
      <c r="N255" s="438">
        <v>0</v>
      </c>
      <c r="O255" s="438">
        <v>0</v>
      </c>
      <c r="P255" s="438">
        <v>0</v>
      </c>
      <c r="Q255" s="438">
        <v>0</v>
      </c>
      <c r="R255" s="438">
        <v>0</v>
      </c>
      <c r="S255" s="438">
        <v>0</v>
      </c>
      <c r="T255" s="438">
        <v>0</v>
      </c>
      <c r="U255" s="438">
        <v>0</v>
      </c>
      <c r="V255" s="438">
        <v>0</v>
      </c>
      <c r="W255" s="438">
        <v>0</v>
      </c>
      <c r="X255" s="438">
        <v>0</v>
      </c>
      <c r="Y255" s="438">
        <v>0</v>
      </c>
      <c r="Z255" s="438">
        <v>0</v>
      </c>
      <c r="AA255" s="438">
        <v>0</v>
      </c>
      <c r="AB255" s="438">
        <v>0</v>
      </c>
      <c r="AC255" s="438">
        <v>0</v>
      </c>
      <c r="AD255" s="438">
        <v>0</v>
      </c>
      <c r="AE255" s="438">
        <v>0</v>
      </c>
      <c r="AF255" s="438">
        <v>0</v>
      </c>
      <c r="AG255" s="438">
        <v>0</v>
      </c>
      <c r="AH255" s="438">
        <v>0</v>
      </c>
      <c r="AI255" s="438">
        <v>0</v>
      </c>
      <c r="AJ255" s="438">
        <v>0</v>
      </c>
      <c r="AK255" s="438">
        <v>0</v>
      </c>
      <c r="AL255" s="438">
        <v>0</v>
      </c>
      <c r="AM255" s="438">
        <v>0</v>
      </c>
      <c r="AN255" s="438">
        <v>0</v>
      </c>
      <c r="AO255" s="438">
        <v>0</v>
      </c>
      <c r="AP255" s="438">
        <v>0</v>
      </c>
      <c r="AQ255" s="504">
        <v>0</v>
      </c>
      <c r="AR255" s="504">
        <v>0</v>
      </c>
      <c r="AS255" s="442">
        <v>0</v>
      </c>
      <c r="AT255" s="442">
        <v>0</v>
      </c>
      <c r="AU255" s="499">
        <v>0</v>
      </c>
      <c r="AV255" s="642" t="s">
        <v>64</v>
      </c>
      <c r="AW255" s="509" t="s">
        <v>71</v>
      </c>
      <c r="AX255" s="439">
        <v>8</v>
      </c>
      <c r="AY255" s="418">
        <v>1.7</v>
      </c>
      <c r="AZ255" s="441" t="s">
        <v>121</v>
      </c>
      <c r="BA255" s="441" t="s">
        <v>45</v>
      </c>
      <c r="BB255" s="441" t="s">
        <v>461</v>
      </c>
      <c r="BC255" s="440" t="s">
        <v>810</v>
      </c>
      <c r="BE255" s="441" t="s">
        <v>287</v>
      </c>
      <c r="BF255" s="513" t="s">
        <v>277</v>
      </c>
      <c r="BG255" s="514" t="s">
        <v>277</v>
      </c>
      <c r="BH255" s="514" t="s">
        <v>277</v>
      </c>
      <c r="BI255" s="514" t="s">
        <v>277</v>
      </c>
      <c r="BJ255" s="159">
        <v>0</v>
      </c>
      <c r="BK255" s="440" t="s">
        <v>277</v>
      </c>
      <c r="BM255" s="231"/>
    </row>
    <row r="256" spans="1:65" s="441" customFormat="1" ht="13.5" customHeight="1">
      <c r="A256" s="493" t="s">
        <v>50</v>
      </c>
      <c r="B256" s="493" t="s">
        <v>467</v>
      </c>
      <c r="C256" s="438">
        <v>0</v>
      </c>
      <c r="D256" s="438">
        <v>0</v>
      </c>
      <c r="E256" s="438">
        <v>0</v>
      </c>
      <c r="F256" s="438">
        <v>0</v>
      </c>
      <c r="G256" s="438">
        <v>0</v>
      </c>
      <c r="H256" s="438">
        <v>0</v>
      </c>
      <c r="I256" s="438">
        <v>0</v>
      </c>
      <c r="J256" s="438">
        <v>0</v>
      </c>
      <c r="K256" s="438">
        <v>0</v>
      </c>
      <c r="L256" s="438">
        <v>0</v>
      </c>
      <c r="M256" s="438">
        <v>0</v>
      </c>
      <c r="N256" s="438">
        <v>0</v>
      </c>
      <c r="O256" s="438">
        <v>0</v>
      </c>
      <c r="P256" s="438">
        <v>0</v>
      </c>
      <c r="Q256" s="438">
        <v>0</v>
      </c>
      <c r="R256" s="438">
        <v>0</v>
      </c>
      <c r="S256" s="438">
        <v>0</v>
      </c>
      <c r="T256" s="438">
        <v>0</v>
      </c>
      <c r="U256" s="438">
        <v>0</v>
      </c>
      <c r="V256" s="438">
        <v>0</v>
      </c>
      <c r="W256" s="438">
        <v>0</v>
      </c>
      <c r="X256" s="438">
        <v>0</v>
      </c>
      <c r="Y256" s="438">
        <v>0</v>
      </c>
      <c r="Z256" s="438">
        <v>0</v>
      </c>
      <c r="AA256" s="438">
        <v>0</v>
      </c>
      <c r="AB256" s="438">
        <v>0</v>
      </c>
      <c r="AC256" s="438">
        <v>0</v>
      </c>
      <c r="AD256" s="438">
        <v>0</v>
      </c>
      <c r="AE256" s="438">
        <v>0</v>
      </c>
      <c r="AF256" s="438">
        <v>0</v>
      </c>
      <c r="AG256" s="438">
        <v>46</v>
      </c>
      <c r="AH256" s="438">
        <v>24.3</v>
      </c>
      <c r="AI256" s="438">
        <v>99.7</v>
      </c>
      <c r="AJ256" s="438">
        <v>194.001</v>
      </c>
      <c r="AK256" s="438">
        <v>37.604999999999997</v>
      </c>
      <c r="AL256" s="438">
        <v>28.695</v>
      </c>
      <c r="AM256" s="438">
        <v>0</v>
      </c>
      <c r="AN256" s="438">
        <v>0</v>
      </c>
      <c r="AO256" s="438">
        <v>0</v>
      </c>
      <c r="AP256" s="438">
        <v>0</v>
      </c>
      <c r="AQ256" s="504">
        <v>0</v>
      </c>
      <c r="AR256" s="504">
        <v>0</v>
      </c>
      <c r="AS256" s="442">
        <v>0</v>
      </c>
      <c r="AT256" s="442">
        <v>0</v>
      </c>
      <c r="AU256" s="499">
        <v>0</v>
      </c>
      <c r="AV256" s="509" t="s">
        <v>21</v>
      </c>
      <c r="AW256" s="509" t="s">
        <v>26</v>
      </c>
      <c r="AX256" s="439">
        <v>6</v>
      </c>
      <c r="AY256" s="213">
        <v>71.716833333333327</v>
      </c>
      <c r="AZ256" s="441" t="s">
        <v>126</v>
      </c>
      <c r="BA256" s="441" t="s">
        <v>45</v>
      </c>
      <c r="BB256" s="441" t="s">
        <v>461</v>
      </c>
      <c r="BC256" s="440" t="s">
        <v>810</v>
      </c>
      <c r="BE256" s="441" t="s">
        <v>280</v>
      </c>
      <c r="BF256" s="513" t="s">
        <v>277</v>
      </c>
      <c r="BG256" s="514" t="s">
        <v>466</v>
      </c>
      <c r="BH256" s="514" t="s">
        <v>277</v>
      </c>
      <c r="BI256" s="514" t="s">
        <v>277</v>
      </c>
      <c r="BJ256" s="159"/>
      <c r="BK256" s="440"/>
    </row>
    <row r="257" spans="1:63" s="441" customFormat="1" ht="13.5" customHeight="1">
      <c r="A257" s="493" t="s">
        <v>50</v>
      </c>
      <c r="B257" s="525" t="s">
        <v>6772</v>
      </c>
      <c r="C257" s="438">
        <v>0</v>
      </c>
      <c r="D257" s="438">
        <v>0</v>
      </c>
      <c r="E257" s="438">
        <v>0</v>
      </c>
      <c r="F257" s="438">
        <v>0</v>
      </c>
      <c r="G257" s="438">
        <v>0</v>
      </c>
      <c r="H257" s="438">
        <v>0</v>
      </c>
      <c r="I257" s="438">
        <v>0</v>
      </c>
      <c r="J257" s="438">
        <v>0</v>
      </c>
      <c r="K257" s="438">
        <v>0</v>
      </c>
      <c r="L257" s="438">
        <v>0</v>
      </c>
      <c r="M257" s="438">
        <v>0</v>
      </c>
      <c r="N257" s="438">
        <v>0</v>
      </c>
      <c r="O257" s="438">
        <v>0</v>
      </c>
      <c r="P257" s="438">
        <v>0</v>
      </c>
      <c r="Q257" s="438">
        <v>0</v>
      </c>
      <c r="R257" s="438">
        <v>0</v>
      </c>
      <c r="S257" s="438">
        <v>0</v>
      </c>
      <c r="T257" s="438">
        <v>0</v>
      </c>
      <c r="U257" s="438">
        <v>0</v>
      </c>
      <c r="V257" s="438">
        <v>0</v>
      </c>
      <c r="W257" s="438">
        <v>0</v>
      </c>
      <c r="X257" s="438">
        <v>0</v>
      </c>
      <c r="Y257" s="438">
        <v>0</v>
      </c>
      <c r="Z257" s="438">
        <v>0</v>
      </c>
      <c r="AA257" s="438">
        <v>0</v>
      </c>
      <c r="AB257" s="438">
        <v>0</v>
      </c>
      <c r="AC257" s="438">
        <v>0</v>
      </c>
      <c r="AD257" s="438">
        <v>0</v>
      </c>
      <c r="AE257" s="438">
        <v>0</v>
      </c>
      <c r="AF257" s="438">
        <v>0</v>
      </c>
      <c r="AG257" s="438">
        <v>0</v>
      </c>
      <c r="AH257" s="438">
        <v>0</v>
      </c>
      <c r="AI257" s="438">
        <v>0</v>
      </c>
      <c r="AJ257" s="438">
        <v>0</v>
      </c>
      <c r="AK257" s="438">
        <v>0</v>
      </c>
      <c r="AL257" s="438">
        <v>0</v>
      </c>
      <c r="AM257" s="438">
        <v>0</v>
      </c>
      <c r="AN257" s="438">
        <v>0</v>
      </c>
      <c r="AO257" s="438">
        <v>4.82</v>
      </c>
      <c r="AP257" s="438">
        <v>4.82</v>
      </c>
      <c r="AQ257" s="504">
        <v>4.38</v>
      </c>
      <c r="AR257" s="504">
        <v>0</v>
      </c>
      <c r="AS257" s="442">
        <v>0</v>
      </c>
      <c r="AT257" s="442">
        <v>0</v>
      </c>
      <c r="AU257" s="499">
        <v>0</v>
      </c>
      <c r="AV257" s="509" t="s">
        <v>63</v>
      </c>
      <c r="AW257" s="509" t="s">
        <v>3968</v>
      </c>
      <c r="AX257" s="439">
        <v>3</v>
      </c>
      <c r="AY257" s="213">
        <v>4.6733333333333329</v>
      </c>
      <c r="AZ257" s="441" t="s">
        <v>125</v>
      </c>
      <c r="BA257" s="441" t="s">
        <v>45</v>
      </c>
      <c r="BB257" s="441" t="s">
        <v>461</v>
      </c>
      <c r="BC257" s="440" t="s">
        <v>810</v>
      </c>
      <c r="BE257" s="441" t="s">
        <v>287</v>
      </c>
      <c r="BF257" s="513" t="s">
        <v>4156</v>
      </c>
      <c r="BG257" s="514" t="s">
        <v>4157</v>
      </c>
      <c r="BH257" s="514" t="s">
        <v>277</v>
      </c>
      <c r="BI257" s="514" t="s">
        <v>277</v>
      </c>
      <c r="BJ257" s="159">
        <v>0</v>
      </c>
      <c r="BK257" s="440" t="s">
        <v>277</v>
      </c>
    </row>
    <row r="258" spans="1:63" s="441" customFormat="1" ht="13.5" customHeight="1">
      <c r="A258" s="493" t="s">
        <v>50</v>
      </c>
      <c r="B258" s="493" t="s">
        <v>4146</v>
      </c>
      <c r="C258" s="438">
        <v>0</v>
      </c>
      <c r="D258" s="438">
        <v>0</v>
      </c>
      <c r="E258" s="438">
        <v>0</v>
      </c>
      <c r="F258" s="438">
        <v>0</v>
      </c>
      <c r="G258" s="438">
        <v>0</v>
      </c>
      <c r="H258" s="438">
        <v>0</v>
      </c>
      <c r="I258" s="438">
        <v>0</v>
      </c>
      <c r="J258" s="438">
        <v>0</v>
      </c>
      <c r="K258" s="438">
        <v>0</v>
      </c>
      <c r="L258" s="438">
        <v>0</v>
      </c>
      <c r="M258" s="438">
        <v>0</v>
      </c>
      <c r="N258" s="438">
        <v>0</v>
      </c>
      <c r="O258" s="438">
        <v>0</v>
      </c>
      <c r="P258" s="438">
        <v>0</v>
      </c>
      <c r="Q258" s="438">
        <v>0</v>
      </c>
      <c r="R258" s="438">
        <v>0</v>
      </c>
      <c r="S258" s="438">
        <v>0</v>
      </c>
      <c r="T258" s="438">
        <v>0</v>
      </c>
      <c r="U258" s="438">
        <v>0</v>
      </c>
      <c r="V258" s="438">
        <v>0</v>
      </c>
      <c r="W258" s="438">
        <v>0</v>
      </c>
      <c r="X258" s="438">
        <v>0</v>
      </c>
      <c r="Y258" s="438">
        <v>0</v>
      </c>
      <c r="Z258" s="438">
        <v>0</v>
      </c>
      <c r="AA258" s="438">
        <v>0</v>
      </c>
      <c r="AB258" s="438">
        <v>0</v>
      </c>
      <c r="AC258" s="438">
        <v>0</v>
      </c>
      <c r="AD258" s="438">
        <v>0</v>
      </c>
      <c r="AE258" s="438">
        <v>0</v>
      </c>
      <c r="AF258" s="438">
        <v>0</v>
      </c>
      <c r="AG258" s="438">
        <v>0</v>
      </c>
      <c r="AH258" s="438">
        <v>0</v>
      </c>
      <c r="AI258" s="438">
        <v>0</v>
      </c>
      <c r="AJ258" s="438">
        <v>0</v>
      </c>
      <c r="AK258" s="438">
        <v>0</v>
      </c>
      <c r="AL258" s="438">
        <v>0</v>
      </c>
      <c r="AM258" s="438">
        <v>0</v>
      </c>
      <c r="AN258" s="438">
        <v>0</v>
      </c>
      <c r="AO258" s="438">
        <v>0.25</v>
      </c>
      <c r="AP258" s="438">
        <v>0.25</v>
      </c>
      <c r="AQ258" s="504">
        <v>0.25</v>
      </c>
      <c r="AR258" s="504">
        <v>0</v>
      </c>
      <c r="AS258" s="442">
        <v>0</v>
      </c>
      <c r="AT258" s="442">
        <v>0</v>
      </c>
      <c r="AU258" s="499">
        <v>0</v>
      </c>
      <c r="AV258" s="509" t="s">
        <v>63</v>
      </c>
      <c r="AW258" s="509" t="s">
        <v>3968</v>
      </c>
      <c r="AX258" s="439">
        <v>3</v>
      </c>
      <c r="AY258" s="213">
        <v>0.25</v>
      </c>
      <c r="AZ258" s="441" t="s">
        <v>125</v>
      </c>
      <c r="BA258" s="441" t="s">
        <v>45</v>
      </c>
      <c r="BB258" s="441" t="s">
        <v>461</v>
      </c>
      <c r="BC258" s="440" t="s">
        <v>810</v>
      </c>
      <c r="BE258" s="441" t="s">
        <v>287</v>
      </c>
      <c r="BF258" s="513" t="s">
        <v>4160</v>
      </c>
      <c r="BG258" s="514" t="s">
        <v>4161</v>
      </c>
      <c r="BH258" s="514" t="s">
        <v>4162</v>
      </c>
      <c r="BI258" s="514" t="s">
        <v>277</v>
      </c>
      <c r="BJ258" s="159"/>
      <c r="BK258" s="440" t="s">
        <v>277</v>
      </c>
    </row>
    <row r="259" spans="1:63" s="441" customFormat="1" ht="13.5" customHeight="1">
      <c r="A259" s="493" t="s">
        <v>50</v>
      </c>
      <c r="B259" s="493" t="s">
        <v>4148</v>
      </c>
      <c r="C259" s="438">
        <v>0</v>
      </c>
      <c r="D259" s="438">
        <v>0</v>
      </c>
      <c r="E259" s="438">
        <v>0</v>
      </c>
      <c r="F259" s="438">
        <v>0</v>
      </c>
      <c r="G259" s="438">
        <v>0</v>
      </c>
      <c r="H259" s="438">
        <v>0</v>
      </c>
      <c r="I259" s="438">
        <v>0</v>
      </c>
      <c r="J259" s="438">
        <v>0</v>
      </c>
      <c r="K259" s="438">
        <v>0</v>
      </c>
      <c r="L259" s="438">
        <v>0</v>
      </c>
      <c r="M259" s="438">
        <v>0</v>
      </c>
      <c r="N259" s="438">
        <v>0</v>
      </c>
      <c r="O259" s="438">
        <v>0</v>
      </c>
      <c r="P259" s="438">
        <v>0</v>
      </c>
      <c r="Q259" s="438">
        <v>0</v>
      </c>
      <c r="R259" s="438">
        <v>0</v>
      </c>
      <c r="S259" s="438">
        <v>0</v>
      </c>
      <c r="T259" s="438">
        <v>0</v>
      </c>
      <c r="U259" s="438">
        <v>0</v>
      </c>
      <c r="V259" s="438">
        <v>0</v>
      </c>
      <c r="W259" s="438">
        <v>0</v>
      </c>
      <c r="X259" s="438">
        <v>0</v>
      </c>
      <c r="Y259" s="438">
        <v>0</v>
      </c>
      <c r="Z259" s="438">
        <v>0</v>
      </c>
      <c r="AA259" s="438">
        <v>0</v>
      </c>
      <c r="AB259" s="438">
        <v>0</v>
      </c>
      <c r="AC259" s="438">
        <v>0</v>
      </c>
      <c r="AD259" s="438">
        <v>0</v>
      </c>
      <c r="AE259" s="438">
        <v>0</v>
      </c>
      <c r="AF259" s="438">
        <v>0</v>
      </c>
      <c r="AG259" s="438">
        <v>0</v>
      </c>
      <c r="AH259" s="438">
        <v>0</v>
      </c>
      <c r="AI259" s="438">
        <v>0</v>
      </c>
      <c r="AJ259" s="438">
        <v>0</v>
      </c>
      <c r="AK259" s="438">
        <v>0</v>
      </c>
      <c r="AL259" s="438">
        <v>0</v>
      </c>
      <c r="AM259" s="438">
        <v>0</v>
      </c>
      <c r="AN259" s="438">
        <v>0</v>
      </c>
      <c r="AO259" s="438">
        <v>1.5</v>
      </c>
      <c r="AP259" s="438">
        <v>1.5</v>
      </c>
      <c r="AQ259" s="504">
        <v>1.5</v>
      </c>
      <c r="AR259" s="504">
        <v>0</v>
      </c>
      <c r="AS259" s="442">
        <v>0</v>
      </c>
      <c r="AT259" s="442">
        <v>0</v>
      </c>
      <c r="AU259" s="499">
        <v>0</v>
      </c>
      <c r="AV259" s="509" t="s">
        <v>63</v>
      </c>
      <c r="AW259" s="509" t="s">
        <v>3968</v>
      </c>
      <c r="AX259" s="439">
        <v>3</v>
      </c>
      <c r="AY259" s="213">
        <v>1.5</v>
      </c>
      <c r="AZ259" s="441" t="s">
        <v>125</v>
      </c>
      <c r="BA259" s="441" t="s">
        <v>45</v>
      </c>
      <c r="BB259" s="441" t="s">
        <v>461</v>
      </c>
      <c r="BC259" s="440" t="s">
        <v>810</v>
      </c>
      <c r="BE259" s="441" t="s">
        <v>287</v>
      </c>
      <c r="BF259" s="513" t="s">
        <v>4165</v>
      </c>
      <c r="BG259" s="513" t="s">
        <v>7096</v>
      </c>
      <c r="BH259" s="514" t="s">
        <v>277</v>
      </c>
      <c r="BI259" s="514" t="s">
        <v>277</v>
      </c>
      <c r="BJ259" s="159">
        <v>0</v>
      </c>
      <c r="BK259" s="440" t="s">
        <v>277</v>
      </c>
    </row>
    <row r="260" spans="1:63" s="441" customFormat="1" ht="13.5" customHeight="1">
      <c r="A260" s="493" t="s">
        <v>50</v>
      </c>
      <c r="B260" s="493" t="s">
        <v>4139</v>
      </c>
      <c r="C260" s="438">
        <v>0</v>
      </c>
      <c r="D260" s="438">
        <v>0</v>
      </c>
      <c r="E260" s="438">
        <v>0</v>
      </c>
      <c r="F260" s="438">
        <v>0</v>
      </c>
      <c r="G260" s="438">
        <v>0</v>
      </c>
      <c r="H260" s="438">
        <v>0</v>
      </c>
      <c r="I260" s="438">
        <v>0</v>
      </c>
      <c r="J260" s="438">
        <v>0</v>
      </c>
      <c r="K260" s="438">
        <v>0</v>
      </c>
      <c r="L260" s="438">
        <v>0</v>
      </c>
      <c r="M260" s="438">
        <v>0</v>
      </c>
      <c r="N260" s="438">
        <v>0</v>
      </c>
      <c r="O260" s="438">
        <v>0</v>
      </c>
      <c r="P260" s="438">
        <v>0</v>
      </c>
      <c r="Q260" s="438">
        <v>0</v>
      </c>
      <c r="R260" s="438">
        <v>0</v>
      </c>
      <c r="S260" s="438">
        <v>0</v>
      </c>
      <c r="T260" s="438">
        <v>0</v>
      </c>
      <c r="U260" s="438">
        <v>0</v>
      </c>
      <c r="V260" s="438">
        <v>0</v>
      </c>
      <c r="W260" s="438">
        <v>0</v>
      </c>
      <c r="X260" s="438">
        <v>0</v>
      </c>
      <c r="Y260" s="438">
        <v>0</v>
      </c>
      <c r="Z260" s="438">
        <v>0</v>
      </c>
      <c r="AA260" s="438">
        <v>0</v>
      </c>
      <c r="AB260" s="438">
        <v>0</v>
      </c>
      <c r="AC260" s="438">
        <v>0</v>
      </c>
      <c r="AD260" s="438">
        <v>0</v>
      </c>
      <c r="AE260" s="438">
        <v>0</v>
      </c>
      <c r="AF260" s="438">
        <v>0</v>
      </c>
      <c r="AG260" s="438">
        <v>0</v>
      </c>
      <c r="AH260" s="438">
        <v>0</v>
      </c>
      <c r="AI260" s="438">
        <v>0</v>
      </c>
      <c r="AJ260" s="438">
        <v>0</v>
      </c>
      <c r="AK260" s="438">
        <v>0</v>
      </c>
      <c r="AL260" s="438">
        <v>0</v>
      </c>
      <c r="AM260" s="438">
        <v>0</v>
      </c>
      <c r="AN260" s="438">
        <v>0</v>
      </c>
      <c r="AO260" s="438">
        <v>3.98</v>
      </c>
      <c r="AP260" s="438">
        <v>3.98</v>
      </c>
      <c r="AQ260" s="504">
        <v>3.98</v>
      </c>
      <c r="AR260" s="504">
        <v>0</v>
      </c>
      <c r="AS260" s="442">
        <v>0</v>
      </c>
      <c r="AT260" s="442">
        <v>0</v>
      </c>
      <c r="AU260" s="499">
        <v>0</v>
      </c>
      <c r="AV260" s="509" t="s">
        <v>63</v>
      </c>
      <c r="AW260" s="509" t="s">
        <v>3968</v>
      </c>
      <c r="AX260" s="439">
        <v>3</v>
      </c>
      <c r="AY260" s="213">
        <v>3.98</v>
      </c>
      <c r="AZ260" s="441" t="s">
        <v>125</v>
      </c>
      <c r="BA260" s="441" t="s">
        <v>45</v>
      </c>
      <c r="BB260" s="441" t="s">
        <v>461</v>
      </c>
      <c r="BC260" s="440" t="s">
        <v>810</v>
      </c>
      <c r="BE260" s="441" t="s">
        <v>287</v>
      </c>
      <c r="BF260" s="513" t="s">
        <v>4154</v>
      </c>
      <c r="BG260" s="514" t="s">
        <v>4155</v>
      </c>
      <c r="BH260" s="514" t="s">
        <v>277</v>
      </c>
      <c r="BI260" s="514" t="s">
        <v>277</v>
      </c>
      <c r="BJ260" s="159">
        <v>1.5</v>
      </c>
      <c r="BK260" s="440" t="s">
        <v>277</v>
      </c>
    </row>
    <row r="261" spans="1:63" s="441" customFormat="1" ht="13.5" customHeight="1">
      <c r="A261" s="493" t="s">
        <v>50</v>
      </c>
      <c r="B261" s="493" t="s">
        <v>512</v>
      </c>
      <c r="C261" s="438">
        <v>0</v>
      </c>
      <c r="D261" s="438">
        <v>0</v>
      </c>
      <c r="E261" s="438">
        <v>0</v>
      </c>
      <c r="F261" s="438">
        <v>0</v>
      </c>
      <c r="G261" s="438">
        <v>0</v>
      </c>
      <c r="H261" s="438">
        <v>0</v>
      </c>
      <c r="I261" s="438">
        <v>0</v>
      </c>
      <c r="J261" s="438">
        <v>0</v>
      </c>
      <c r="K261" s="438">
        <v>0</v>
      </c>
      <c r="L261" s="438">
        <v>0</v>
      </c>
      <c r="M261" s="438">
        <v>0</v>
      </c>
      <c r="N261" s="438">
        <v>0</v>
      </c>
      <c r="O261" s="438">
        <v>0</v>
      </c>
      <c r="P261" s="438">
        <v>0</v>
      </c>
      <c r="Q261" s="438">
        <v>0</v>
      </c>
      <c r="R261" s="438">
        <v>0</v>
      </c>
      <c r="S261" s="438">
        <v>0</v>
      </c>
      <c r="T261" s="438">
        <v>0</v>
      </c>
      <c r="U261" s="438">
        <v>0</v>
      </c>
      <c r="V261" s="438">
        <v>0</v>
      </c>
      <c r="W261" s="438">
        <v>0</v>
      </c>
      <c r="X261" s="438">
        <v>0</v>
      </c>
      <c r="Y261" s="438">
        <v>0</v>
      </c>
      <c r="Z261" s="438">
        <v>0</v>
      </c>
      <c r="AA261" s="438">
        <v>0</v>
      </c>
      <c r="AB261" s="438">
        <v>0</v>
      </c>
      <c r="AC261" s="438">
        <v>0</v>
      </c>
      <c r="AD261" s="438">
        <v>8.2010000000000005</v>
      </c>
      <c r="AE261" s="438">
        <v>8.2289999999999992</v>
      </c>
      <c r="AF261" s="438">
        <v>8.5250000000000004</v>
      </c>
      <c r="AG261" s="438">
        <v>8.8279999999999994</v>
      </c>
      <c r="AH261" s="438">
        <v>9.0220000000000002</v>
      </c>
      <c r="AI261" s="438">
        <v>9.1750000000000007</v>
      </c>
      <c r="AJ261" s="438">
        <v>9.3309999999999995</v>
      </c>
      <c r="AK261" s="438">
        <v>9.5</v>
      </c>
      <c r="AL261" s="438">
        <v>9.4700000000000006</v>
      </c>
      <c r="AM261" s="438">
        <v>9.7249999999999996</v>
      </c>
      <c r="AN261" s="438">
        <v>9.5050000000000008</v>
      </c>
      <c r="AO261" s="438">
        <v>0</v>
      </c>
      <c r="AP261" s="438">
        <v>0</v>
      </c>
      <c r="AQ261" s="504">
        <v>0</v>
      </c>
      <c r="AR261" s="504">
        <v>0</v>
      </c>
      <c r="AS261" s="442">
        <v>0</v>
      </c>
      <c r="AT261" s="442">
        <v>0</v>
      </c>
      <c r="AU261" s="499">
        <v>0</v>
      </c>
      <c r="AV261" s="509" t="s">
        <v>18</v>
      </c>
      <c r="AW261" s="509" t="s">
        <v>62</v>
      </c>
      <c r="AX261" s="439">
        <v>11</v>
      </c>
      <c r="AY261" s="213">
        <v>9.0464545454545444</v>
      </c>
      <c r="AZ261" s="441" t="s">
        <v>125</v>
      </c>
      <c r="BA261" s="441" t="s">
        <v>45</v>
      </c>
      <c r="BB261" s="441" t="s">
        <v>461</v>
      </c>
      <c r="BC261" s="440" t="s">
        <v>810</v>
      </c>
      <c r="BE261" s="441" t="s">
        <v>287</v>
      </c>
      <c r="BF261" s="513" t="s">
        <v>511</v>
      </c>
      <c r="BG261" s="514" t="s">
        <v>510</v>
      </c>
      <c r="BH261" s="514" t="s">
        <v>277</v>
      </c>
      <c r="BI261" s="514" t="s">
        <v>277</v>
      </c>
      <c r="BJ261" s="159">
        <v>0</v>
      </c>
      <c r="BK261" s="440" t="s">
        <v>277</v>
      </c>
    </row>
    <row r="262" spans="1:63" s="441" customFormat="1" ht="13.5" customHeight="1">
      <c r="A262" s="493" t="s">
        <v>50</v>
      </c>
      <c r="B262" s="493" t="s">
        <v>506</v>
      </c>
      <c r="C262" s="438">
        <v>0</v>
      </c>
      <c r="D262" s="438">
        <v>0</v>
      </c>
      <c r="E262" s="438">
        <v>0</v>
      </c>
      <c r="F262" s="438">
        <v>0</v>
      </c>
      <c r="G262" s="438">
        <v>0</v>
      </c>
      <c r="H262" s="438">
        <v>0</v>
      </c>
      <c r="I262" s="438">
        <v>0</v>
      </c>
      <c r="J262" s="438">
        <v>0</v>
      </c>
      <c r="K262" s="438">
        <v>0</v>
      </c>
      <c r="L262" s="438">
        <v>0</v>
      </c>
      <c r="M262" s="438">
        <v>0</v>
      </c>
      <c r="N262" s="438">
        <v>0</v>
      </c>
      <c r="O262" s="438">
        <v>0</v>
      </c>
      <c r="P262" s="438">
        <v>0</v>
      </c>
      <c r="Q262" s="438">
        <v>0</v>
      </c>
      <c r="R262" s="438">
        <v>0</v>
      </c>
      <c r="S262" s="438">
        <v>0</v>
      </c>
      <c r="T262" s="438">
        <v>0</v>
      </c>
      <c r="U262" s="438">
        <v>0</v>
      </c>
      <c r="V262" s="438">
        <v>0</v>
      </c>
      <c r="W262" s="438">
        <v>0</v>
      </c>
      <c r="X262" s="438">
        <v>0</v>
      </c>
      <c r="Y262" s="438">
        <v>0</v>
      </c>
      <c r="Z262" s="438">
        <v>0</v>
      </c>
      <c r="AA262" s="438">
        <v>0</v>
      </c>
      <c r="AB262" s="438">
        <v>0</v>
      </c>
      <c r="AC262" s="438">
        <v>0.46200000000000002</v>
      </c>
      <c r="AD262" s="438">
        <v>0.47</v>
      </c>
      <c r="AE262" s="438">
        <v>0.48</v>
      </c>
      <c r="AF262" s="438">
        <v>0.49</v>
      </c>
      <c r="AG262" s="438">
        <v>0.5</v>
      </c>
      <c r="AH262" s="438">
        <v>0.56699999999999995</v>
      </c>
      <c r="AI262" s="438">
        <v>0.48499999999999999</v>
      </c>
      <c r="AJ262" s="438">
        <v>0.505</v>
      </c>
      <c r="AK262" s="438">
        <v>0.26700000000000002</v>
      </c>
      <c r="AL262" s="438">
        <v>0</v>
      </c>
      <c r="AM262" s="438">
        <v>0</v>
      </c>
      <c r="AN262" s="438">
        <v>0</v>
      </c>
      <c r="AO262" s="438">
        <v>0</v>
      </c>
      <c r="AP262" s="438">
        <v>0</v>
      </c>
      <c r="AQ262" s="504">
        <v>0</v>
      </c>
      <c r="AR262" s="504">
        <v>0</v>
      </c>
      <c r="AS262" s="442">
        <v>0</v>
      </c>
      <c r="AT262" s="442">
        <v>0</v>
      </c>
      <c r="AU262" s="499">
        <v>0</v>
      </c>
      <c r="AV262" s="509" t="s">
        <v>17</v>
      </c>
      <c r="AW262" s="509" t="s">
        <v>25</v>
      </c>
      <c r="AX262" s="439">
        <v>9</v>
      </c>
      <c r="AY262" s="213">
        <v>0.46955555555555556</v>
      </c>
      <c r="AZ262" s="441" t="s">
        <v>125</v>
      </c>
      <c r="BA262" s="441" t="s">
        <v>45</v>
      </c>
      <c r="BB262" s="441" t="s">
        <v>461</v>
      </c>
      <c r="BC262" s="440" t="s">
        <v>810</v>
      </c>
      <c r="BE262" s="441" t="s">
        <v>287</v>
      </c>
      <c r="BF262" s="513" t="s">
        <v>277</v>
      </c>
      <c r="BG262" s="514" t="s">
        <v>505</v>
      </c>
      <c r="BH262" s="514" t="s">
        <v>277</v>
      </c>
      <c r="BI262" s="514" t="s">
        <v>277</v>
      </c>
      <c r="BJ262" s="159">
        <v>0</v>
      </c>
      <c r="BK262" s="440" t="s">
        <v>277</v>
      </c>
    </row>
    <row r="263" spans="1:63" s="441" customFormat="1" ht="13.5" customHeight="1">
      <c r="A263" s="493" t="s">
        <v>50</v>
      </c>
      <c r="B263" s="493" t="s">
        <v>504</v>
      </c>
      <c r="C263" s="438">
        <v>0</v>
      </c>
      <c r="D263" s="438">
        <v>0</v>
      </c>
      <c r="E263" s="438">
        <v>0</v>
      </c>
      <c r="F263" s="438">
        <v>0</v>
      </c>
      <c r="G263" s="438">
        <v>0</v>
      </c>
      <c r="H263" s="438">
        <v>0</v>
      </c>
      <c r="I263" s="438">
        <v>0</v>
      </c>
      <c r="J263" s="438">
        <v>0</v>
      </c>
      <c r="K263" s="438">
        <v>0</v>
      </c>
      <c r="L263" s="438">
        <v>0</v>
      </c>
      <c r="M263" s="438">
        <v>0</v>
      </c>
      <c r="N263" s="438">
        <v>0</v>
      </c>
      <c r="O263" s="438">
        <v>0</v>
      </c>
      <c r="P263" s="438">
        <v>0</v>
      </c>
      <c r="Q263" s="438">
        <v>0</v>
      </c>
      <c r="R263" s="438">
        <v>0</v>
      </c>
      <c r="S263" s="438">
        <v>0</v>
      </c>
      <c r="T263" s="438">
        <v>0</v>
      </c>
      <c r="U263" s="438">
        <v>0</v>
      </c>
      <c r="V263" s="438">
        <v>0</v>
      </c>
      <c r="W263" s="438">
        <v>0</v>
      </c>
      <c r="X263" s="438">
        <v>0</v>
      </c>
      <c r="Y263" s="438">
        <v>0</v>
      </c>
      <c r="Z263" s="438">
        <v>0</v>
      </c>
      <c r="AA263" s="438">
        <v>0</v>
      </c>
      <c r="AB263" s="438">
        <v>0</v>
      </c>
      <c r="AC263" s="438">
        <v>0</v>
      </c>
      <c r="AD263" s="438">
        <v>0</v>
      </c>
      <c r="AE263" s="438">
        <v>0</v>
      </c>
      <c r="AF263" s="438">
        <v>0.45400000000000001</v>
      </c>
      <c r="AG263" s="438">
        <v>1.0880000000000001</v>
      </c>
      <c r="AH263" s="438">
        <v>2.964</v>
      </c>
      <c r="AI263" s="438">
        <v>1.1319999999999999</v>
      </c>
      <c r="AJ263" s="438">
        <v>0.313</v>
      </c>
      <c r="AK263" s="438">
        <v>0.115</v>
      </c>
      <c r="AL263" s="438">
        <v>0</v>
      </c>
      <c r="AM263" s="438">
        <v>0</v>
      </c>
      <c r="AN263" s="438">
        <v>0</v>
      </c>
      <c r="AO263" s="438">
        <v>0</v>
      </c>
      <c r="AP263" s="438">
        <v>0</v>
      </c>
      <c r="AQ263" s="504">
        <v>0</v>
      </c>
      <c r="AR263" s="504">
        <v>0</v>
      </c>
      <c r="AS263" s="442">
        <v>0</v>
      </c>
      <c r="AT263" s="442">
        <v>0</v>
      </c>
      <c r="AU263" s="499">
        <v>0</v>
      </c>
      <c r="AV263" s="509" t="s">
        <v>20</v>
      </c>
      <c r="AW263" s="509" t="s">
        <v>25</v>
      </c>
      <c r="AX263" s="439">
        <v>6</v>
      </c>
      <c r="AY263" s="213">
        <v>1.0109999999999999</v>
      </c>
      <c r="AZ263" s="441" t="s">
        <v>125</v>
      </c>
      <c r="BA263" s="441" t="s">
        <v>45</v>
      </c>
      <c r="BB263" s="441" t="s">
        <v>461</v>
      </c>
      <c r="BC263" s="440" t="s">
        <v>810</v>
      </c>
      <c r="BE263" s="441" t="s">
        <v>287</v>
      </c>
      <c r="BF263" s="513" t="s">
        <v>277</v>
      </c>
      <c r="BG263" s="514" t="s">
        <v>277</v>
      </c>
      <c r="BH263" s="444" t="s">
        <v>277</v>
      </c>
      <c r="BI263" s="514" t="s">
        <v>277</v>
      </c>
      <c r="BJ263" s="159">
        <v>14.09</v>
      </c>
      <c r="BK263" s="440" t="s">
        <v>277</v>
      </c>
    </row>
    <row r="264" spans="1:63" s="441" customFormat="1" ht="13.5" customHeight="1">
      <c r="A264" s="493" t="s">
        <v>50</v>
      </c>
      <c r="B264" s="493" t="s">
        <v>503</v>
      </c>
      <c r="C264" s="438">
        <v>0</v>
      </c>
      <c r="D264" s="438">
        <v>0</v>
      </c>
      <c r="E264" s="438">
        <v>0</v>
      </c>
      <c r="F264" s="438">
        <v>0</v>
      </c>
      <c r="G264" s="438">
        <v>0</v>
      </c>
      <c r="H264" s="438">
        <v>0</v>
      </c>
      <c r="I264" s="438">
        <v>0</v>
      </c>
      <c r="J264" s="438">
        <v>0</v>
      </c>
      <c r="K264" s="438">
        <v>0</v>
      </c>
      <c r="L264" s="438">
        <v>0</v>
      </c>
      <c r="M264" s="438">
        <v>0</v>
      </c>
      <c r="N264" s="438">
        <v>0</v>
      </c>
      <c r="O264" s="438">
        <v>0</v>
      </c>
      <c r="P264" s="438">
        <v>0</v>
      </c>
      <c r="Q264" s="438">
        <v>0</v>
      </c>
      <c r="R264" s="438">
        <v>0</v>
      </c>
      <c r="S264" s="438">
        <v>0</v>
      </c>
      <c r="T264" s="438">
        <v>0</v>
      </c>
      <c r="U264" s="438">
        <v>0</v>
      </c>
      <c r="V264" s="438">
        <v>0</v>
      </c>
      <c r="W264" s="438">
        <v>0</v>
      </c>
      <c r="X264" s="438">
        <v>0</v>
      </c>
      <c r="Y264" s="438">
        <v>0</v>
      </c>
      <c r="Z264" s="438">
        <v>0</v>
      </c>
      <c r="AA264" s="438">
        <v>0</v>
      </c>
      <c r="AB264" s="438">
        <v>0</v>
      </c>
      <c r="AC264" s="438">
        <v>0</v>
      </c>
      <c r="AD264" s="438">
        <v>0</v>
      </c>
      <c r="AE264" s="438">
        <v>0</v>
      </c>
      <c r="AF264" s="438">
        <v>0</v>
      </c>
      <c r="AG264" s="438">
        <v>0</v>
      </c>
      <c r="AH264" s="438">
        <v>0</v>
      </c>
      <c r="AI264" s="438">
        <v>1.25</v>
      </c>
      <c r="AJ264" s="438">
        <v>1.25</v>
      </c>
      <c r="AK264" s="438">
        <v>1.25</v>
      </c>
      <c r="AL264" s="438">
        <v>1.25</v>
      </c>
      <c r="AM264" s="438">
        <v>0</v>
      </c>
      <c r="AN264" s="438">
        <v>0</v>
      </c>
      <c r="AO264" s="438">
        <v>0</v>
      </c>
      <c r="AP264" s="438">
        <v>0</v>
      </c>
      <c r="AQ264" s="504">
        <v>0</v>
      </c>
      <c r="AR264" s="504">
        <v>0</v>
      </c>
      <c r="AS264" s="442">
        <v>0</v>
      </c>
      <c r="AT264" s="442">
        <v>0</v>
      </c>
      <c r="AU264" s="499">
        <v>0</v>
      </c>
      <c r="AV264" s="509" t="s">
        <v>23</v>
      </c>
      <c r="AW264" s="509" t="s">
        <v>26</v>
      </c>
      <c r="AX264" s="439">
        <v>4</v>
      </c>
      <c r="AY264" s="418">
        <v>1.25</v>
      </c>
      <c r="AZ264" s="441" t="s">
        <v>125</v>
      </c>
      <c r="BA264" s="441" t="s">
        <v>45</v>
      </c>
      <c r="BB264" s="441" t="s">
        <v>461</v>
      </c>
      <c r="BC264" s="440" t="s">
        <v>810</v>
      </c>
      <c r="BE264" s="441" t="s">
        <v>287</v>
      </c>
      <c r="BF264" s="513" t="s">
        <v>277</v>
      </c>
      <c r="BG264" s="514" t="s">
        <v>277</v>
      </c>
      <c r="BH264" s="514" t="s">
        <v>277</v>
      </c>
      <c r="BI264" s="514" t="s">
        <v>277</v>
      </c>
      <c r="BJ264" s="159">
        <v>0</v>
      </c>
      <c r="BK264" s="440" t="s">
        <v>277</v>
      </c>
    </row>
    <row r="265" spans="1:63" s="441" customFormat="1" ht="13.5" customHeight="1">
      <c r="A265" s="493" t="s">
        <v>50</v>
      </c>
      <c r="B265" s="493" t="s">
        <v>497</v>
      </c>
      <c r="C265" s="438">
        <v>0</v>
      </c>
      <c r="D265" s="438">
        <v>0</v>
      </c>
      <c r="E265" s="438">
        <v>0</v>
      </c>
      <c r="F265" s="438">
        <v>0</v>
      </c>
      <c r="G265" s="438">
        <v>0</v>
      </c>
      <c r="H265" s="438">
        <v>0</v>
      </c>
      <c r="I265" s="438">
        <v>0</v>
      </c>
      <c r="J265" s="438">
        <v>0</v>
      </c>
      <c r="K265" s="438">
        <v>0</v>
      </c>
      <c r="L265" s="438">
        <v>0</v>
      </c>
      <c r="M265" s="438">
        <v>0</v>
      </c>
      <c r="N265" s="438">
        <v>0</v>
      </c>
      <c r="O265" s="438">
        <v>0</v>
      </c>
      <c r="P265" s="438">
        <v>0</v>
      </c>
      <c r="Q265" s="438">
        <v>0</v>
      </c>
      <c r="R265" s="438">
        <v>0</v>
      </c>
      <c r="S265" s="438">
        <v>0</v>
      </c>
      <c r="T265" s="438">
        <v>0</v>
      </c>
      <c r="U265" s="438">
        <v>0</v>
      </c>
      <c r="V265" s="438">
        <v>0</v>
      </c>
      <c r="W265" s="438">
        <v>0</v>
      </c>
      <c r="X265" s="438">
        <v>0</v>
      </c>
      <c r="Y265" s="438">
        <v>0</v>
      </c>
      <c r="Z265" s="438">
        <v>0</v>
      </c>
      <c r="AA265" s="438">
        <v>0</v>
      </c>
      <c r="AB265" s="438">
        <v>31.24</v>
      </c>
      <c r="AC265" s="438">
        <v>0</v>
      </c>
      <c r="AD265" s="438">
        <v>215</v>
      </c>
      <c r="AE265" s="438">
        <v>435.8</v>
      </c>
      <c r="AF265" s="438">
        <v>0</v>
      </c>
      <c r="AG265" s="438">
        <v>0</v>
      </c>
      <c r="AH265" s="438">
        <v>0</v>
      </c>
      <c r="AI265" s="438">
        <v>0</v>
      </c>
      <c r="AJ265" s="438">
        <v>0</v>
      </c>
      <c r="AK265" s="438">
        <v>0</v>
      </c>
      <c r="AL265" s="438">
        <v>0</v>
      </c>
      <c r="AM265" s="438">
        <v>0</v>
      </c>
      <c r="AN265" s="438">
        <v>0</v>
      </c>
      <c r="AO265" s="438">
        <v>0</v>
      </c>
      <c r="AP265" s="438">
        <v>0</v>
      </c>
      <c r="AQ265" s="504">
        <v>0</v>
      </c>
      <c r="AR265" s="504">
        <v>0</v>
      </c>
      <c r="AS265" s="442">
        <v>0</v>
      </c>
      <c r="AT265" s="442">
        <v>0</v>
      </c>
      <c r="AU265" s="499">
        <v>0</v>
      </c>
      <c r="AV265" s="509" t="s">
        <v>16</v>
      </c>
      <c r="AW265" s="509" t="s">
        <v>19</v>
      </c>
      <c r="AX265" s="439">
        <v>4</v>
      </c>
      <c r="AY265" s="213">
        <v>170.51</v>
      </c>
      <c r="AZ265" s="441" t="s">
        <v>126</v>
      </c>
      <c r="BA265" s="441" t="s">
        <v>45</v>
      </c>
      <c r="BB265" s="441" t="s">
        <v>461</v>
      </c>
      <c r="BC265" s="440" t="s">
        <v>810</v>
      </c>
      <c r="BE265" s="441" t="s">
        <v>287</v>
      </c>
      <c r="BF265" s="513" t="s">
        <v>277</v>
      </c>
      <c r="BG265" s="514" t="s">
        <v>277</v>
      </c>
      <c r="BH265" s="514" t="s">
        <v>277</v>
      </c>
      <c r="BI265" s="514" t="s">
        <v>277</v>
      </c>
      <c r="BJ265" s="159">
        <v>0</v>
      </c>
      <c r="BK265" s="440" t="s">
        <v>277</v>
      </c>
    </row>
    <row r="266" spans="1:63" s="441" customFormat="1" ht="13.5" customHeight="1">
      <c r="A266" s="493" t="s">
        <v>50</v>
      </c>
      <c r="B266" s="493" t="s">
        <v>543</v>
      </c>
      <c r="C266" s="438">
        <v>0</v>
      </c>
      <c r="D266" s="438">
        <v>0</v>
      </c>
      <c r="E266" s="438">
        <v>0</v>
      </c>
      <c r="F266" s="438">
        <v>0</v>
      </c>
      <c r="G266" s="438">
        <v>0</v>
      </c>
      <c r="H266" s="438">
        <v>0</v>
      </c>
      <c r="I266" s="438">
        <v>0</v>
      </c>
      <c r="J266" s="438">
        <v>0</v>
      </c>
      <c r="K266" s="438">
        <v>0</v>
      </c>
      <c r="L266" s="438">
        <v>0</v>
      </c>
      <c r="M266" s="438">
        <v>0</v>
      </c>
      <c r="N266" s="438">
        <v>0</v>
      </c>
      <c r="O266" s="438">
        <v>0</v>
      </c>
      <c r="P266" s="438">
        <v>0</v>
      </c>
      <c r="Q266" s="438">
        <v>0</v>
      </c>
      <c r="R266" s="438">
        <v>0</v>
      </c>
      <c r="S266" s="438">
        <v>0</v>
      </c>
      <c r="T266" s="438">
        <v>0</v>
      </c>
      <c r="U266" s="438">
        <v>0</v>
      </c>
      <c r="V266" s="438">
        <v>0</v>
      </c>
      <c r="W266" s="438">
        <v>0</v>
      </c>
      <c r="X266" s="438">
        <v>0</v>
      </c>
      <c r="Y266" s="438">
        <v>0</v>
      </c>
      <c r="Z266" s="438">
        <v>0</v>
      </c>
      <c r="AA266" s="438">
        <v>0</v>
      </c>
      <c r="AB266" s="438">
        <v>0</v>
      </c>
      <c r="AC266" s="438">
        <v>0</v>
      </c>
      <c r="AD266" s="438">
        <v>0</v>
      </c>
      <c r="AE266" s="438">
        <v>0</v>
      </c>
      <c r="AF266" s="438">
        <v>0</v>
      </c>
      <c r="AG266" s="438">
        <v>0</v>
      </c>
      <c r="AH266" s="438">
        <v>0</v>
      </c>
      <c r="AI266" s="438">
        <v>0</v>
      </c>
      <c r="AJ266" s="438">
        <v>0</v>
      </c>
      <c r="AK266" s="438">
        <v>0</v>
      </c>
      <c r="AL266" s="438">
        <v>0</v>
      </c>
      <c r="AM266" s="438">
        <v>0</v>
      </c>
      <c r="AN266" s="438">
        <v>7.0000000000000007E-2</v>
      </c>
      <c r="AO266" s="438">
        <v>0.04</v>
      </c>
      <c r="AP266" s="438">
        <v>0</v>
      </c>
      <c r="AQ266" s="504">
        <v>0</v>
      </c>
      <c r="AR266" s="504">
        <v>0</v>
      </c>
      <c r="AS266" s="442">
        <v>0</v>
      </c>
      <c r="AT266" s="442">
        <v>0</v>
      </c>
      <c r="AU266" s="499">
        <v>0</v>
      </c>
      <c r="AV266" s="509" t="s">
        <v>62</v>
      </c>
      <c r="AW266" s="509" t="s">
        <v>63</v>
      </c>
      <c r="AX266" s="439">
        <v>2</v>
      </c>
      <c r="AY266" s="213">
        <v>5.5000000000000007E-2</v>
      </c>
      <c r="AZ266" s="441" t="s">
        <v>125</v>
      </c>
      <c r="BA266" s="441" t="s">
        <v>45</v>
      </c>
      <c r="BB266" s="441" t="s">
        <v>292</v>
      </c>
      <c r="BC266" s="440" t="s">
        <v>7176</v>
      </c>
      <c r="BE266" s="441" t="s">
        <v>280</v>
      </c>
      <c r="BF266" s="513" t="s">
        <v>542</v>
      </c>
      <c r="BG266" s="514" t="s">
        <v>541</v>
      </c>
      <c r="BH266" s="514" t="s">
        <v>277</v>
      </c>
      <c r="BI266" s="514" t="s">
        <v>277</v>
      </c>
      <c r="BJ266" s="159">
        <v>0</v>
      </c>
      <c r="BK266" s="440"/>
    </row>
    <row r="267" spans="1:63" s="441" customFormat="1" ht="13.5" customHeight="1">
      <c r="A267" s="493" t="s">
        <v>50</v>
      </c>
      <c r="B267" s="493" t="s">
        <v>496</v>
      </c>
      <c r="C267" s="438">
        <v>0</v>
      </c>
      <c r="D267" s="438">
        <v>0</v>
      </c>
      <c r="E267" s="438">
        <v>0</v>
      </c>
      <c r="F267" s="438">
        <v>0</v>
      </c>
      <c r="G267" s="438">
        <v>0</v>
      </c>
      <c r="H267" s="438">
        <v>0</v>
      </c>
      <c r="I267" s="438">
        <v>0</v>
      </c>
      <c r="J267" s="438">
        <v>0</v>
      </c>
      <c r="K267" s="438">
        <v>0</v>
      </c>
      <c r="L267" s="438">
        <v>0</v>
      </c>
      <c r="M267" s="438">
        <v>0</v>
      </c>
      <c r="N267" s="438">
        <v>0</v>
      </c>
      <c r="O267" s="438">
        <v>0</v>
      </c>
      <c r="P267" s="438">
        <v>0</v>
      </c>
      <c r="Q267" s="438">
        <v>0</v>
      </c>
      <c r="R267" s="438">
        <v>0</v>
      </c>
      <c r="S267" s="438">
        <v>0</v>
      </c>
      <c r="T267" s="438">
        <v>0</v>
      </c>
      <c r="U267" s="438">
        <v>0</v>
      </c>
      <c r="V267" s="438">
        <v>0</v>
      </c>
      <c r="W267" s="438">
        <v>0</v>
      </c>
      <c r="X267" s="438">
        <v>0</v>
      </c>
      <c r="Y267" s="438">
        <v>0</v>
      </c>
      <c r="Z267" s="438">
        <v>0</v>
      </c>
      <c r="AA267" s="438">
        <v>0</v>
      </c>
      <c r="AB267" s="438">
        <v>0</v>
      </c>
      <c r="AC267" s="438">
        <v>0</v>
      </c>
      <c r="AD267" s="438">
        <v>0</v>
      </c>
      <c r="AE267" s="438">
        <v>0</v>
      </c>
      <c r="AF267" s="438">
        <v>0</v>
      </c>
      <c r="AG267" s="438">
        <v>0.45</v>
      </c>
      <c r="AH267" s="438">
        <v>0.55000000000000004</v>
      </c>
      <c r="AI267" s="438">
        <v>0.5</v>
      </c>
      <c r="AJ267" s="438">
        <v>0.5</v>
      </c>
      <c r="AK267" s="438">
        <v>0.5</v>
      </c>
      <c r="AL267" s="438">
        <v>0</v>
      </c>
      <c r="AM267" s="438">
        <v>0</v>
      </c>
      <c r="AN267" s="438">
        <v>0</v>
      </c>
      <c r="AO267" s="438">
        <v>0</v>
      </c>
      <c r="AP267" s="438">
        <v>0</v>
      </c>
      <c r="AQ267" s="504">
        <v>0</v>
      </c>
      <c r="AR267" s="504">
        <v>0</v>
      </c>
      <c r="AS267" s="442">
        <v>0</v>
      </c>
      <c r="AT267" s="442">
        <v>0</v>
      </c>
      <c r="AU267" s="499">
        <v>0</v>
      </c>
      <c r="AV267" s="509" t="s">
        <v>21</v>
      </c>
      <c r="AW267" s="509" t="s">
        <v>25</v>
      </c>
      <c r="AX267" s="439">
        <v>5</v>
      </c>
      <c r="AY267" s="213">
        <v>0.5</v>
      </c>
      <c r="AZ267" s="441" t="s">
        <v>125</v>
      </c>
      <c r="BA267" s="441" t="s">
        <v>45</v>
      </c>
      <c r="BB267" s="441" t="s">
        <v>461</v>
      </c>
      <c r="BC267" s="440" t="s">
        <v>810</v>
      </c>
      <c r="BE267" s="441" t="s">
        <v>287</v>
      </c>
      <c r="BF267" s="513" t="s">
        <v>277</v>
      </c>
      <c r="BG267" s="514" t="s">
        <v>277</v>
      </c>
      <c r="BH267" s="514" t="s">
        <v>471</v>
      </c>
      <c r="BI267" s="514" t="s">
        <v>277</v>
      </c>
      <c r="BJ267" s="159">
        <v>0</v>
      </c>
      <c r="BK267" s="440" t="s">
        <v>277</v>
      </c>
    </row>
    <row r="268" spans="1:63" s="441" customFormat="1" ht="13.5" customHeight="1">
      <c r="A268" s="493" t="s">
        <v>50</v>
      </c>
      <c r="B268" s="493" t="s">
        <v>495</v>
      </c>
      <c r="C268" s="438">
        <v>0</v>
      </c>
      <c r="D268" s="438">
        <v>0</v>
      </c>
      <c r="E268" s="438">
        <v>0</v>
      </c>
      <c r="F268" s="438">
        <v>0</v>
      </c>
      <c r="G268" s="438">
        <v>0</v>
      </c>
      <c r="H268" s="438">
        <v>0</v>
      </c>
      <c r="I268" s="438">
        <v>0</v>
      </c>
      <c r="J268" s="438">
        <v>0</v>
      </c>
      <c r="K268" s="438">
        <v>0</v>
      </c>
      <c r="L268" s="438">
        <v>0</v>
      </c>
      <c r="M268" s="438">
        <v>0</v>
      </c>
      <c r="N268" s="438">
        <v>0</v>
      </c>
      <c r="O268" s="438">
        <v>0</v>
      </c>
      <c r="P268" s="438">
        <v>0</v>
      </c>
      <c r="Q268" s="438">
        <v>0</v>
      </c>
      <c r="R268" s="438">
        <v>0</v>
      </c>
      <c r="S268" s="438">
        <v>0</v>
      </c>
      <c r="T268" s="438">
        <v>0</v>
      </c>
      <c r="U268" s="438">
        <v>0</v>
      </c>
      <c r="V268" s="438">
        <v>0</v>
      </c>
      <c r="W268" s="438">
        <v>0</v>
      </c>
      <c r="X268" s="438">
        <v>0</v>
      </c>
      <c r="Y268" s="438">
        <v>0</v>
      </c>
      <c r="Z268" s="438">
        <v>0</v>
      </c>
      <c r="AA268" s="438">
        <v>0</v>
      </c>
      <c r="AB268" s="438">
        <v>0</v>
      </c>
      <c r="AC268" s="438">
        <v>0</v>
      </c>
      <c r="AD268" s="438">
        <v>0</v>
      </c>
      <c r="AE268" s="438">
        <v>0</v>
      </c>
      <c r="AF268" s="438">
        <v>0</v>
      </c>
      <c r="AG268" s="438">
        <v>5</v>
      </c>
      <c r="AH268" s="438">
        <v>5.157</v>
      </c>
      <c r="AI268" s="438">
        <v>4.9850000000000003</v>
      </c>
      <c r="AJ268" s="438">
        <v>0</v>
      </c>
      <c r="AK268" s="438">
        <v>0</v>
      </c>
      <c r="AL268" s="438">
        <v>0</v>
      </c>
      <c r="AM268" s="438">
        <v>0</v>
      </c>
      <c r="AN268" s="438">
        <v>0</v>
      </c>
      <c r="AO268" s="438">
        <v>0</v>
      </c>
      <c r="AP268" s="438">
        <v>0</v>
      </c>
      <c r="AQ268" s="504">
        <v>0</v>
      </c>
      <c r="AR268" s="504">
        <v>0</v>
      </c>
      <c r="AS268" s="442">
        <v>0</v>
      </c>
      <c r="AT268" s="442">
        <v>0</v>
      </c>
      <c r="AU268" s="499">
        <v>0</v>
      </c>
      <c r="AV268" s="509" t="s">
        <v>21</v>
      </c>
      <c r="AW268" s="509" t="s">
        <v>23</v>
      </c>
      <c r="AX268" s="439">
        <v>3</v>
      </c>
      <c r="AY268" s="213">
        <v>5.0473333333333334</v>
      </c>
      <c r="AZ268" s="441" t="s">
        <v>125</v>
      </c>
      <c r="BA268" s="441" t="s">
        <v>45</v>
      </c>
      <c r="BB268" s="441" t="s">
        <v>461</v>
      </c>
      <c r="BC268" s="440" t="s">
        <v>810</v>
      </c>
      <c r="BE268" s="441" t="s">
        <v>287</v>
      </c>
      <c r="BF268" s="513" t="s">
        <v>277</v>
      </c>
      <c r="BG268" s="514" t="s">
        <v>277</v>
      </c>
      <c r="BH268" s="514" t="s">
        <v>471</v>
      </c>
      <c r="BI268" s="514" t="s">
        <v>277</v>
      </c>
      <c r="BJ268" s="159">
        <v>2.0859999999999999</v>
      </c>
      <c r="BK268" s="440" t="s">
        <v>277</v>
      </c>
    </row>
    <row r="269" spans="1:63" s="441" customFormat="1" ht="13.5" customHeight="1">
      <c r="A269" s="493" t="s">
        <v>50</v>
      </c>
      <c r="B269" s="493" t="s">
        <v>494</v>
      </c>
      <c r="C269" s="438">
        <v>0</v>
      </c>
      <c r="D269" s="438">
        <v>0</v>
      </c>
      <c r="E269" s="438">
        <v>0</v>
      </c>
      <c r="F269" s="438">
        <v>0</v>
      </c>
      <c r="G269" s="438">
        <v>0</v>
      </c>
      <c r="H269" s="438">
        <v>0</v>
      </c>
      <c r="I269" s="438">
        <v>0</v>
      </c>
      <c r="J269" s="438">
        <v>0</v>
      </c>
      <c r="K269" s="438">
        <v>0</v>
      </c>
      <c r="L269" s="438">
        <v>0</v>
      </c>
      <c r="M269" s="438">
        <v>0</v>
      </c>
      <c r="N269" s="438">
        <v>0</v>
      </c>
      <c r="O269" s="438">
        <v>0</v>
      </c>
      <c r="P269" s="438">
        <v>0</v>
      </c>
      <c r="Q269" s="438">
        <v>0</v>
      </c>
      <c r="R269" s="438">
        <v>0</v>
      </c>
      <c r="S269" s="438">
        <v>0</v>
      </c>
      <c r="T269" s="438">
        <v>0</v>
      </c>
      <c r="U269" s="438">
        <v>0</v>
      </c>
      <c r="V269" s="438">
        <v>0</v>
      </c>
      <c r="W269" s="438">
        <v>0</v>
      </c>
      <c r="X269" s="438">
        <v>0</v>
      </c>
      <c r="Y269" s="438">
        <v>0</v>
      </c>
      <c r="Z269" s="438">
        <v>0</v>
      </c>
      <c r="AA269" s="438">
        <v>0.17499999999999999</v>
      </c>
      <c r="AB269" s="438">
        <v>0.17499999999999999</v>
      </c>
      <c r="AC269" s="438">
        <v>0.17499999999999999</v>
      </c>
      <c r="AD269" s="438">
        <v>0.33</v>
      </c>
      <c r="AE269" s="438">
        <v>0.33</v>
      </c>
      <c r="AF269" s="438">
        <v>0.33</v>
      </c>
      <c r="AG269" s="438">
        <v>0.72499999999999998</v>
      </c>
      <c r="AH269" s="438">
        <v>0.72499999999999998</v>
      </c>
      <c r="AI269" s="438">
        <v>0.752</v>
      </c>
      <c r="AJ269" s="438">
        <v>0.77</v>
      </c>
      <c r="AK269" s="438">
        <v>0.79</v>
      </c>
      <c r="AL269" s="438">
        <v>0.81</v>
      </c>
      <c r="AM269" s="438">
        <v>0.84199999999999997</v>
      </c>
      <c r="AN269" s="438">
        <v>0.90200000000000002</v>
      </c>
      <c r="AO269" s="438">
        <v>0.96499999999999997</v>
      </c>
      <c r="AP269" s="438">
        <v>0</v>
      </c>
      <c r="AQ269" s="504">
        <v>0</v>
      </c>
      <c r="AR269" s="504">
        <v>0</v>
      </c>
      <c r="AS269" s="442">
        <v>0</v>
      </c>
      <c r="AT269" s="442">
        <v>0</v>
      </c>
      <c r="AU269" s="499">
        <v>0</v>
      </c>
      <c r="AV269" s="509" t="s">
        <v>15</v>
      </c>
      <c r="AW269" s="509" t="s">
        <v>63</v>
      </c>
      <c r="AX269" s="439">
        <v>15</v>
      </c>
      <c r="AY269" s="213">
        <v>0.58639999999999992</v>
      </c>
      <c r="AZ269" s="441" t="s">
        <v>125</v>
      </c>
      <c r="BA269" s="441" t="s">
        <v>45</v>
      </c>
      <c r="BB269" s="441" t="s">
        <v>461</v>
      </c>
      <c r="BC269" s="440" t="s">
        <v>810</v>
      </c>
      <c r="BE269" s="441" t="s">
        <v>287</v>
      </c>
      <c r="BF269" s="513" t="s">
        <v>493</v>
      </c>
      <c r="BG269" s="514" t="s">
        <v>492</v>
      </c>
      <c r="BH269" s="514" t="s">
        <v>277</v>
      </c>
      <c r="BI269" s="514" t="s">
        <v>277</v>
      </c>
      <c r="BJ269" s="159">
        <v>0</v>
      </c>
      <c r="BK269" s="440" t="s">
        <v>277</v>
      </c>
    </row>
    <row r="270" spans="1:63" s="441" customFormat="1" ht="13.5" customHeight="1">
      <c r="A270" s="493" t="s">
        <v>50</v>
      </c>
      <c r="B270" s="493" t="s">
        <v>4153</v>
      </c>
      <c r="C270" s="438">
        <v>0</v>
      </c>
      <c r="D270" s="438">
        <v>0</v>
      </c>
      <c r="E270" s="438">
        <v>0</v>
      </c>
      <c r="F270" s="438">
        <v>0</v>
      </c>
      <c r="G270" s="438">
        <v>0</v>
      </c>
      <c r="H270" s="438">
        <v>0</v>
      </c>
      <c r="I270" s="438">
        <v>0</v>
      </c>
      <c r="J270" s="438">
        <v>0</v>
      </c>
      <c r="K270" s="438">
        <v>0</v>
      </c>
      <c r="L270" s="438">
        <v>0</v>
      </c>
      <c r="M270" s="438">
        <v>0</v>
      </c>
      <c r="N270" s="438">
        <v>0</v>
      </c>
      <c r="O270" s="438">
        <v>0</v>
      </c>
      <c r="P270" s="438">
        <v>0</v>
      </c>
      <c r="Q270" s="438">
        <v>0</v>
      </c>
      <c r="R270" s="438">
        <v>0</v>
      </c>
      <c r="S270" s="438">
        <v>0</v>
      </c>
      <c r="T270" s="438">
        <v>0</v>
      </c>
      <c r="U270" s="438">
        <v>0</v>
      </c>
      <c r="V270" s="438">
        <v>0</v>
      </c>
      <c r="W270" s="438">
        <v>0</v>
      </c>
      <c r="X270" s="438">
        <v>0</v>
      </c>
      <c r="Y270" s="438">
        <v>0</v>
      </c>
      <c r="Z270" s="438">
        <v>0</v>
      </c>
      <c r="AA270" s="438">
        <v>0</v>
      </c>
      <c r="AB270" s="438">
        <v>0</v>
      </c>
      <c r="AC270" s="438">
        <v>0</v>
      </c>
      <c r="AD270" s="438">
        <v>0</v>
      </c>
      <c r="AE270" s="438">
        <v>0</v>
      </c>
      <c r="AF270" s="438">
        <v>0</v>
      </c>
      <c r="AG270" s="438">
        <v>0</v>
      </c>
      <c r="AH270" s="438">
        <v>0</v>
      </c>
      <c r="AI270" s="438">
        <v>0</v>
      </c>
      <c r="AJ270" s="438">
        <v>0</v>
      </c>
      <c r="AK270" s="438">
        <v>0</v>
      </c>
      <c r="AL270" s="438">
        <v>0</v>
      </c>
      <c r="AM270" s="438">
        <v>0</v>
      </c>
      <c r="AN270" s="438">
        <v>0</v>
      </c>
      <c r="AO270" s="438">
        <v>1.4</v>
      </c>
      <c r="AP270" s="438">
        <v>0</v>
      </c>
      <c r="AQ270" s="504">
        <v>0</v>
      </c>
      <c r="AR270" s="504">
        <v>0</v>
      </c>
      <c r="AS270" s="442">
        <v>0</v>
      </c>
      <c r="AT270" s="442">
        <v>0</v>
      </c>
      <c r="AU270" s="499">
        <v>0</v>
      </c>
      <c r="AV270" s="509" t="s">
        <v>63</v>
      </c>
      <c r="AW270" s="509" t="s">
        <v>63</v>
      </c>
      <c r="AX270" s="439">
        <v>1</v>
      </c>
      <c r="AY270" s="213">
        <v>1.4</v>
      </c>
      <c r="AZ270" s="441" t="s">
        <v>125</v>
      </c>
      <c r="BA270" s="441" t="s">
        <v>45</v>
      </c>
      <c r="BB270" s="441" t="s">
        <v>461</v>
      </c>
      <c r="BC270" s="440" t="s">
        <v>810</v>
      </c>
      <c r="BE270" s="441" t="s">
        <v>4173</v>
      </c>
      <c r="BF270" s="513" t="s">
        <v>6798</v>
      </c>
      <c r="BG270" s="514" t="s">
        <v>277</v>
      </c>
      <c r="BH270" s="514" t="s">
        <v>277</v>
      </c>
      <c r="BI270" s="514" t="s">
        <v>277</v>
      </c>
      <c r="BJ270" s="159">
        <v>0</v>
      </c>
      <c r="BK270" s="440" t="s">
        <v>277</v>
      </c>
    </row>
    <row r="271" spans="1:63" s="441" customFormat="1" ht="13.5" customHeight="1">
      <c r="A271" s="493" t="s">
        <v>50</v>
      </c>
      <c r="B271" s="493" t="s">
        <v>4184</v>
      </c>
      <c r="C271" s="438">
        <v>0</v>
      </c>
      <c r="D271" s="438">
        <v>0</v>
      </c>
      <c r="E271" s="438">
        <v>0</v>
      </c>
      <c r="F271" s="438">
        <v>0</v>
      </c>
      <c r="G271" s="438">
        <v>0</v>
      </c>
      <c r="H271" s="438">
        <v>0</v>
      </c>
      <c r="I271" s="438">
        <v>0</v>
      </c>
      <c r="J271" s="438">
        <v>0</v>
      </c>
      <c r="K271" s="438">
        <v>0</v>
      </c>
      <c r="L271" s="438">
        <v>0</v>
      </c>
      <c r="M271" s="438">
        <v>0</v>
      </c>
      <c r="N271" s="438">
        <v>0</v>
      </c>
      <c r="O271" s="438">
        <v>0</v>
      </c>
      <c r="P271" s="438">
        <v>0</v>
      </c>
      <c r="Q271" s="438">
        <v>0</v>
      </c>
      <c r="R271" s="438">
        <v>0</v>
      </c>
      <c r="S271" s="438">
        <v>0</v>
      </c>
      <c r="T271" s="438">
        <v>0</v>
      </c>
      <c r="U271" s="438">
        <v>0</v>
      </c>
      <c r="V271" s="438">
        <v>0</v>
      </c>
      <c r="W271" s="438">
        <v>0</v>
      </c>
      <c r="X271" s="438">
        <v>0</v>
      </c>
      <c r="Y271" s="438">
        <v>0</v>
      </c>
      <c r="Z271" s="438">
        <v>0</v>
      </c>
      <c r="AA271" s="438">
        <v>0</v>
      </c>
      <c r="AB271" s="438">
        <v>0</v>
      </c>
      <c r="AC271" s="438">
        <v>0</v>
      </c>
      <c r="AD271" s="438">
        <v>0</v>
      </c>
      <c r="AE271" s="438">
        <v>2.609</v>
      </c>
      <c r="AF271" s="438">
        <v>2.75</v>
      </c>
      <c r="AG271" s="438">
        <v>2.3199999999999998</v>
      </c>
      <c r="AH271" s="438">
        <v>2.2050000000000001</v>
      </c>
      <c r="AI271" s="438">
        <v>2.4249999999999998</v>
      </c>
      <c r="AJ271" s="438">
        <v>2.222</v>
      </c>
      <c r="AK271" s="438">
        <v>2.4750000000000001</v>
      </c>
      <c r="AL271" s="438">
        <v>2.34</v>
      </c>
      <c r="AM271" s="438">
        <v>0</v>
      </c>
      <c r="AN271" s="438">
        <v>0.85699999999999998</v>
      </c>
      <c r="AO271" s="438">
        <v>0.84099999999999997</v>
      </c>
      <c r="AP271" s="438">
        <v>0</v>
      </c>
      <c r="AQ271" s="504">
        <v>0</v>
      </c>
      <c r="AR271" s="504">
        <v>0</v>
      </c>
      <c r="AS271" s="442">
        <v>0</v>
      </c>
      <c r="AT271" s="442">
        <v>0</v>
      </c>
      <c r="AU271" s="499">
        <v>0</v>
      </c>
      <c r="AV271" s="509" t="s">
        <v>19</v>
      </c>
      <c r="AW271" s="509" t="s">
        <v>63</v>
      </c>
      <c r="AX271" s="439">
        <v>11</v>
      </c>
      <c r="AY271" s="213">
        <v>1.9130909090909092</v>
      </c>
      <c r="AZ271" s="441" t="s">
        <v>121</v>
      </c>
      <c r="BA271" s="441" t="s">
        <v>45</v>
      </c>
      <c r="BB271" s="441" t="s">
        <v>461</v>
      </c>
      <c r="BC271" s="440" t="s">
        <v>810</v>
      </c>
      <c r="BE271" s="441" t="s">
        <v>287</v>
      </c>
      <c r="BF271" s="513" t="s">
        <v>277</v>
      </c>
      <c r="BG271" s="444" t="s">
        <v>489</v>
      </c>
      <c r="BH271" s="514" t="s">
        <v>277</v>
      </c>
      <c r="BI271" s="514" t="s">
        <v>277</v>
      </c>
      <c r="BJ271" s="159">
        <v>222.38300000000001</v>
      </c>
      <c r="BK271" s="440" t="s">
        <v>277</v>
      </c>
    </row>
    <row r="272" spans="1:63" s="441" customFormat="1" ht="13.5" customHeight="1">
      <c r="A272" s="493" t="s">
        <v>50</v>
      </c>
      <c r="B272" s="493" t="s">
        <v>488</v>
      </c>
      <c r="C272" s="438">
        <v>0</v>
      </c>
      <c r="D272" s="438">
        <v>0</v>
      </c>
      <c r="E272" s="438">
        <v>0</v>
      </c>
      <c r="F272" s="438">
        <v>0</v>
      </c>
      <c r="G272" s="438">
        <v>0</v>
      </c>
      <c r="H272" s="438">
        <v>0</v>
      </c>
      <c r="I272" s="438">
        <v>0</v>
      </c>
      <c r="J272" s="438">
        <v>0</v>
      </c>
      <c r="K272" s="438">
        <v>0</v>
      </c>
      <c r="L272" s="438">
        <v>0</v>
      </c>
      <c r="M272" s="438">
        <v>0</v>
      </c>
      <c r="N272" s="438">
        <v>0</v>
      </c>
      <c r="O272" s="438">
        <v>0</v>
      </c>
      <c r="P272" s="438">
        <v>0</v>
      </c>
      <c r="Q272" s="438">
        <v>0</v>
      </c>
      <c r="R272" s="438">
        <v>0</v>
      </c>
      <c r="S272" s="438">
        <v>0</v>
      </c>
      <c r="T272" s="438">
        <v>0</v>
      </c>
      <c r="U272" s="438">
        <v>0</v>
      </c>
      <c r="V272" s="438">
        <v>0</v>
      </c>
      <c r="W272" s="438">
        <v>0</v>
      </c>
      <c r="X272" s="438">
        <v>0</v>
      </c>
      <c r="Y272" s="438">
        <v>0</v>
      </c>
      <c r="Z272" s="438">
        <v>0</v>
      </c>
      <c r="AA272" s="438">
        <v>0</v>
      </c>
      <c r="AB272" s="438">
        <v>0</v>
      </c>
      <c r="AC272" s="438">
        <v>0</v>
      </c>
      <c r="AD272" s="438">
        <v>1.972</v>
      </c>
      <c r="AE272" s="438">
        <v>2.4649999999999999</v>
      </c>
      <c r="AF272" s="438">
        <v>2.5070000000000001</v>
      </c>
      <c r="AG272" s="438">
        <v>0</v>
      </c>
      <c r="AH272" s="438">
        <v>0</v>
      </c>
      <c r="AI272" s="438">
        <v>0</v>
      </c>
      <c r="AJ272" s="438">
        <v>0</v>
      </c>
      <c r="AK272" s="438">
        <v>0</v>
      </c>
      <c r="AL272" s="438">
        <v>0</v>
      </c>
      <c r="AM272" s="438">
        <v>0</v>
      </c>
      <c r="AN272" s="438">
        <v>0</v>
      </c>
      <c r="AO272" s="438">
        <v>0</v>
      </c>
      <c r="AP272" s="438">
        <v>0</v>
      </c>
      <c r="AQ272" s="504">
        <v>0</v>
      </c>
      <c r="AR272" s="504">
        <v>0</v>
      </c>
      <c r="AS272" s="442">
        <v>0</v>
      </c>
      <c r="AT272" s="442">
        <v>0</v>
      </c>
      <c r="AU272" s="499">
        <v>0</v>
      </c>
      <c r="AV272" s="509" t="s">
        <v>18</v>
      </c>
      <c r="AW272" s="509" t="s">
        <v>20</v>
      </c>
      <c r="AX272" s="439">
        <v>3</v>
      </c>
      <c r="AY272" s="213">
        <v>2.3146666666666662</v>
      </c>
      <c r="AZ272" s="441" t="s">
        <v>125</v>
      </c>
      <c r="BA272" s="441" t="s">
        <v>45</v>
      </c>
      <c r="BB272" s="441" t="s">
        <v>461</v>
      </c>
      <c r="BC272" s="440" t="s">
        <v>810</v>
      </c>
      <c r="BE272" s="441" t="s">
        <v>287</v>
      </c>
      <c r="BF272" s="513" t="s">
        <v>277</v>
      </c>
      <c r="BG272" s="514" t="s">
        <v>277</v>
      </c>
      <c r="BH272" s="514" t="s">
        <v>277</v>
      </c>
      <c r="BI272" s="514" t="s">
        <v>277</v>
      </c>
      <c r="BJ272" s="159">
        <v>167.34100000000001</v>
      </c>
      <c r="BK272" s="440" t="s">
        <v>277</v>
      </c>
    </row>
    <row r="273" spans="1:65" s="441" customFormat="1" ht="13.5" customHeight="1">
      <c r="A273" s="493" t="s">
        <v>50</v>
      </c>
      <c r="B273" s="493" t="s">
        <v>484</v>
      </c>
      <c r="C273" s="438">
        <v>0</v>
      </c>
      <c r="D273" s="438">
        <v>0</v>
      </c>
      <c r="E273" s="438">
        <v>0</v>
      </c>
      <c r="F273" s="438">
        <v>0</v>
      </c>
      <c r="G273" s="438">
        <v>0</v>
      </c>
      <c r="H273" s="438">
        <v>0</v>
      </c>
      <c r="I273" s="438">
        <v>0</v>
      </c>
      <c r="J273" s="438">
        <v>0</v>
      </c>
      <c r="K273" s="438">
        <v>0</v>
      </c>
      <c r="L273" s="438">
        <v>0</v>
      </c>
      <c r="M273" s="438">
        <v>0</v>
      </c>
      <c r="N273" s="438">
        <v>0</v>
      </c>
      <c r="O273" s="438">
        <v>0</v>
      </c>
      <c r="P273" s="438">
        <v>0</v>
      </c>
      <c r="Q273" s="438">
        <v>0</v>
      </c>
      <c r="R273" s="438">
        <v>0</v>
      </c>
      <c r="S273" s="438">
        <v>0</v>
      </c>
      <c r="T273" s="438">
        <v>0</v>
      </c>
      <c r="U273" s="438">
        <v>0</v>
      </c>
      <c r="V273" s="438">
        <v>0</v>
      </c>
      <c r="W273" s="438">
        <v>0</v>
      </c>
      <c r="X273" s="438">
        <v>0</v>
      </c>
      <c r="Y273" s="438">
        <v>0</v>
      </c>
      <c r="Z273" s="438">
        <v>0</v>
      </c>
      <c r="AA273" s="438">
        <v>0</v>
      </c>
      <c r="AB273" s="438">
        <v>0</v>
      </c>
      <c r="AC273" s="438">
        <v>0</v>
      </c>
      <c r="AD273" s="438">
        <v>14.648</v>
      </c>
      <c r="AE273" s="438">
        <v>14.215</v>
      </c>
      <c r="AF273" s="438">
        <v>16.385000000000002</v>
      </c>
      <c r="AG273" s="438">
        <v>14.555999999999999</v>
      </c>
      <c r="AH273" s="438">
        <v>16.471</v>
      </c>
      <c r="AI273" s="438">
        <v>14.422000000000001</v>
      </c>
      <c r="AJ273" s="438">
        <v>14.74</v>
      </c>
      <c r="AK273" s="438">
        <v>0.12</v>
      </c>
      <c r="AL273" s="438">
        <v>0.09</v>
      </c>
      <c r="AM273" s="438">
        <v>0</v>
      </c>
      <c r="AN273" s="438">
        <v>0</v>
      </c>
      <c r="AO273" s="438">
        <v>0</v>
      </c>
      <c r="AP273" s="438">
        <v>0</v>
      </c>
      <c r="AQ273" s="504">
        <v>0</v>
      </c>
      <c r="AR273" s="504">
        <v>0</v>
      </c>
      <c r="AS273" s="442">
        <v>0</v>
      </c>
      <c r="AT273" s="442">
        <v>0</v>
      </c>
      <c r="AU273" s="499">
        <v>0</v>
      </c>
      <c r="AV273" s="509" t="s">
        <v>18</v>
      </c>
      <c r="AW273" s="509" t="s">
        <v>26</v>
      </c>
      <c r="AX273" s="439">
        <v>9</v>
      </c>
      <c r="AY273" s="213">
        <v>11.738555555555557</v>
      </c>
      <c r="AZ273" s="441" t="s">
        <v>125</v>
      </c>
      <c r="BA273" s="441" t="s">
        <v>45</v>
      </c>
      <c r="BB273" s="441" t="s">
        <v>461</v>
      </c>
      <c r="BC273" s="440" t="s">
        <v>810</v>
      </c>
      <c r="BE273" s="441" t="s">
        <v>287</v>
      </c>
      <c r="BF273" s="513" t="s">
        <v>277</v>
      </c>
      <c r="BG273" s="444" t="s">
        <v>277</v>
      </c>
      <c r="BH273" s="514" t="s">
        <v>277</v>
      </c>
      <c r="BI273" s="514" t="s">
        <v>277</v>
      </c>
      <c r="BJ273" s="159">
        <v>0</v>
      </c>
      <c r="BK273" s="440" t="s">
        <v>277</v>
      </c>
    </row>
    <row r="274" spans="1:65" s="441" customFormat="1" ht="13.5" customHeight="1">
      <c r="A274" s="493" t="s">
        <v>50</v>
      </c>
      <c r="B274" s="493" t="s">
        <v>483</v>
      </c>
      <c r="C274" s="438">
        <v>0</v>
      </c>
      <c r="D274" s="438">
        <v>0</v>
      </c>
      <c r="E274" s="438">
        <v>0</v>
      </c>
      <c r="F274" s="438">
        <v>0</v>
      </c>
      <c r="G274" s="438">
        <v>0</v>
      </c>
      <c r="H274" s="438">
        <v>0</v>
      </c>
      <c r="I274" s="438">
        <v>0</v>
      </c>
      <c r="J274" s="438">
        <v>0</v>
      </c>
      <c r="K274" s="438">
        <v>0</v>
      </c>
      <c r="L274" s="438">
        <v>0</v>
      </c>
      <c r="M274" s="438">
        <v>0</v>
      </c>
      <c r="N274" s="438">
        <v>0</v>
      </c>
      <c r="O274" s="438">
        <v>0</v>
      </c>
      <c r="P274" s="438">
        <v>0</v>
      </c>
      <c r="Q274" s="438">
        <v>0</v>
      </c>
      <c r="R274" s="438">
        <v>0</v>
      </c>
      <c r="S274" s="438">
        <v>0</v>
      </c>
      <c r="T274" s="438">
        <v>0</v>
      </c>
      <c r="U274" s="438">
        <v>0</v>
      </c>
      <c r="V274" s="438">
        <v>0</v>
      </c>
      <c r="W274" s="438">
        <v>0</v>
      </c>
      <c r="X274" s="438">
        <v>0</v>
      </c>
      <c r="Y274" s="438">
        <v>0</v>
      </c>
      <c r="Z274" s="438">
        <v>0</v>
      </c>
      <c r="AA274" s="438">
        <v>0</v>
      </c>
      <c r="AB274" s="438">
        <v>0</v>
      </c>
      <c r="AC274" s="438">
        <v>0</v>
      </c>
      <c r="AD274" s="438">
        <v>0</v>
      </c>
      <c r="AE274" s="438">
        <v>0</v>
      </c>
      <c r="AF274" s="438">
        <v>0</v>
      </c>
      <c r="AG274" s="438">
        <v>0</v>
      </c>
      <c r="AH274" s="438">
        <v>0</v>
      </c>
      <c r="AI274" s="438">
        <v>0</v>
      </c>
      <c r="AJ274" s="438">
        <v>7.4180000000000001</v>
      </c>
      <c r="AK274" s="438">
        <v>11.1</v>
      </c>
      <c r="AL274" s="438">
        <v>10.282</v>
      </c>
      <c r="AM274" s="438">
        <v>6.7727272699999999</v>
      </c>
      <c r="AN274" s="438">
        <v>0</v>
      </c>
      <c r="AO274" s="438">
        <v>0</v>
      </c>
      <c r="AP274" s="438">
        <v>0</v>
      </c>
      <c r="AQ274" s="504">
        <v>0</v>
      </c>
      <c r="AR274" s="504">
        <v>0</v>
      </c>
      <c r="AS274" s="442">
        <v>0</v>
      </c>
      <c r="AT274" s="442">
        <v>0</v>
      </c>
      <c r="AU274" s="499">
        <v>0</v>
      </c>
      <c r="AV274" s="642" t="s">
        <v>24</v>
      </c>
      <c r="AW274" s="642" t="s">
        <v>27</v>
      </c>
      <c r="AX274" s="439">
        <v>4</v>
      </c>
      <c r="AY274" s="418">
        <v>8.8931818175000004</v>
      </c>
      <c r="AZ274" s="441" t="s">
        <v>125</v>
      </c>
      <c r="BA274" s="441" t="s">
        <v>45</v>
      </c>
      <c r="BB274" s="441" t="s">
        <v>461</v>
      </c>
      <c r="BC274" s="440" t="s">
        <v>810</v>
      </c>
      <c r="BE274" s="441" t="s">
        <v>287</v>
      </c>
      <c r="BF274" s="513" t="s">
        <v>277</v>
      </c>
      <c r="BG274" s="514" t="s">
        <v>277</v>
      </c>
      <c r="BH274" s="514" t="s">
        <v>277</v>
      </c>
      <c r="BI274" s="514" t="s">
        <v>277</v>
      </c>
      <c r="BJ274" s="215">
        <v>2.3170000000000002</v>
      </c>
      <c r="BK274" s="440" t="s">
        <v>277</v>
      </c>
    </row>
    <row r="275" spans="1:65" s="441" customFormat="1" ht="13.5" customHeight="1">
      <c r="A275" s="493" t="s">
        <v>50</v>
      </c>
      <c r="B275" s="493" t="s">
        <v>482</v>
      </c>
      <c r="C275" s="438">
        <v>0</v>
      </c>
      <c r="D275" s="438">
        <v>0</v>
      </c>
      <c r="E275" s="438">
        <v>0</v>
      </c>
      <c r="F275" s="438">
        <v>0</v>
      </c>
      <c r="G275" s="438">
        <v>0</v>
      </c>
      <c r="H275" s="438">
        <v>0</v>
      </c>
      <c r="I275" s="438">
        <v>0</v>
      </c>
      <c r="J275" s="438">
        <v>0</v>
      </c>
      <c r="K275" s="438">
        <v>0</v>
      </c>
      <c r="L275" s="438">
        <v>0</v>
      </c>
      <c r="M275" s="438">
        <v>0</v>
      </c>
      <c r="N275" s="438">
        <v>0</v>
      </c>
      <c r="O275" s="438">
        <v>0</v>
      </c>
      <c r="P275" s="438">
        <v>0</v>
      </c>
      <c r="Q275" s="438">
        <v>0</v>
      </c>
      <c r="R275" s="438">
        <v>0</v>
      </c>
      <c r="S275" s="438">
        <v>0</v>
      </c>
      <c r="T275" s="438">
        <v>0</v>
      </c>
      <c r="U275" s="438">
        <v>0</v>
      </c>
      <c r="V275" s="438">
        <v>0</v>
      </c>
      <c r="W275" s="438">
        <v>0</v>
      </c>
      <c r="X275" s="438">
        <v>0</v>
      </c>
      <c r="Y275" s="438">
        <v>0</v>
      </c>
      <c r="Z275" s="438">
        <v>0</v>
      </c>
      <c r="AA275" s="438">
        <v>0</v>
      </c>
      <c r="AB275" s="438">
        <v>0</v>
      </c>
      <c r="AC275" s="438">
        <v>0</v>
      </c>
      <c r="AD275" s="438">
        <v>0</v>
      </c>
      <c r="AE275" s="438">
        <v>0</v>
      </c>
      <c r="AF275" s="438">
        <v>0</v>
      </c>
      <c r="AG275" s="438">
        <v>0</v>
      </c>
      <c r="AH275" s="438">
        <v>0</v>
      </c>
      <c r="AI275" s="438">
        <v>0</v>
      </c>
      <c r="AJ275" s="438">
        <v>1.8640000000000001</v>
      </c>
      <c r="AK275" s="438">
        <v>1.7729999999999999</v>
      </c>
      <c r="AL275" s="438">
        <v>1.3640000000000001</v>
      </c>
      <c r="AM275" s="438">
        <v>1.3640000000000001</v>
      </c>
      <c r="AN275" s="438">
        <v>0.6</v>
      </c>
      <c r="AO275" s="438">
        <v>0.5</v>
      </c>
      <c r="AP275" s="438">
        <v>0</v>
      </c>
      <c r="AQ275" s="504">
        <v>0</v>
      </c>
      <c r="AR275" s="504">
        <v>0</v>
      </c>
      <c r="AS275" s="442">
        <v>0</v>
      </c>
      <c r="AT275" s="442">
        <v>0</v>
      </c>
      <c r="AU275" s="499">
        <v>0</v>
      </c>
      <c r="AV275" s="509" t="s">
        <v>24</v>
      </c>
      <c r="AW275" s="509" t="s">
        <v>63</v>
      </c>
      <c r="AX275" s="439">
        <v>6</v>
      </c>
      <c r="AY275" s="213">
        <v>1.2441666666666666</v>
      </c>
      <c r="AZ275" s="441" t="s">
        <v>125</v>
      </c>
      <c r="BA275" s="441" t="s">
        <v>45</v>
      </c>
      <c r="BB275" s="441" t="s">
        <v>461</v>
      </c>
      <c r="BC275" s="440" t="s">
        <v>810</v>
      </c>
      <c r="BE275" s="441" t="s">
        <v>287</v>
      </c>
      <c r="BF275" s="513" t="s">
        <v>481</v>
      </c>
      <c r="BG275" s="514" t="s">
        <v>480</v>
      </c>
      <c r="BH275" s="514" t="s">
        <v>277</v>
      </c>
      <c r="BI275" s="514" t="s">
        <v>277</v>
      </c>
      <c r="BJ275" s="159">
        <v>0</v>
      </c>
      <c r="BK275" s="440" t="s">
        <v>277</v>
      </c>
    </row>
    <row r="276" spans="1:65" s="441" customFormat="1" ht="13.5" customHeight="1">
      <c r="A276" s="493" t="s">
        <v>50</v>
      </c>
      <c r="B276" s="493" t="s">
        <v>7112</v>
      </c>
      <c r="C276" s="438">
        <v>0</v>
      </c>
      <c r="D276" s="438">
        <v>0</v>
      </c>
      <c r="E276" s="438">
        <v>0</v>
      </c>
      <c r="F276" s="438">
        <v>0</v>
      </c>
      <c r="G276" s="438">
        <v>0</v>
      </c>
      <c r="H276" s="438">
        <v>0</v>
      </c>
      <c r="I276" s="438">
        <v>0</v>
      </c>
      <c r="J276" s="438">
        <v>0</v>
      </c>
      <c r="K276" s="438">
        <v>0</v>
      </c>
      <c r="L276" s="438">
        <v>0</v>
      </c>
      <c r="M276" s="438">
        <v>0</v>
      </c>
      <c r="N276" s="438">
        <v>0</v>
      </c>
      <c r="O276" s="438">
        <v>0</v>
      </c>
      <c r="P276" s="438">
        <v>0</v>
      </c>
      <c r="Q276" s="438">
        <v>0</v>
      </c>
      <c r="R276" s="438">
        <v>0</v>
      </c>
      <c r="S276" s="438">
        <v>0</v>
      </c>
      <c r="T276" s="438">
        <v>0</v>
      </c>
      <c r="U276" s="438">
        <v>0</v>
      </c>
      <c r="V276" s="438">
        <v>0</v>
      </c>
      <c r="W276" s="438">
        <v>0</v>
      </c>
      <c r="X276" s="438">
        <v>0</v>
      </c>
      <c r="Y276" s="438">
        <v>0</v>
      </c>
      <c r="Z276" s="438">
        <v>0</v>
      </c>
      <c r="AA276" s="438">
        <v>0</v>
      </c>
      <c r="AB276" s="438">
        <v>0</v>
      </c>
      <c r="AC276" s="438">
        <v>0</v>
      </c>
      <c r="AD276" s="438">
        <v>0</v>
      </c>
      <c r="AE276" s="438">
        <v>0</v>
      </c>
      <c r="AF276" s="438">
        <v>0</v>
      </c>
      <c r="AG276" s="438">
        <v>0</v>
      </c>
      <c r="AH276" s="438">
        <v>0</v>
      </c>
      <c r="AI276" s="438">
        <v>0</v>
      </c>
      <c r="AJ276" s="438">
        <v>0</v>
      </c>
      <c r="AK276" s="438">
        <v>0</v>
      </c>
      <c r="AL276" s="438">
        <v>0</v>
      </c>
      <c r="AM276" s="438">
        <v>0</v>
      </c>
      <c r="AN276" s="438">
        <v>0</v>
      </c>
      <c r="AO276" s="438">
        <v>0</v>
      </c>
      <c r="AP276" s="438">
        <v>5</v>
      </c>
      <c r="AQ276" s="505">
        <v>5</v>
      </c>
      <c r="AR276" s="505">
        <v>0</v>
      </c>
      <c r="AS276" s="442">
        <v>0</v>
      </c>
      <c r="AT276" s="442">
        <v>0</v>
      </c>
      <c r="AU276" s="499">
        <v>0</v>
      </c>
      <c r="AV276" s="509" t="s">
        <v>938</v>
      </c>
      <c r="AW276" s="509" t="s">
        <v>3968</v>
      </c>
      <c r="AX276" s="439">
        <v>2</v>
      </c>
      <c r="AY276" s="213">
        <v>5</v>
      </c>
      <c r="AZ276" s="441" t="s">
        <v>125</v>
      </c>
      <c r="BA276" s="441" t="s">
        <v>45</v>
      </c>
      <c r="BB276" s="441" t="s">
        <v>281</v>
      </c>
      <c r="BC276" s="441" t="s">
        <v>7177</v>
      </c>
      <c r="BD276" s="441" t="s">
        <v>50</v>
      </c>
      <c r="BE276" s="441" t="s">
        <v>287</v>
      </c>
      <c r="BF276" s="513" t="s">
        <v>7119</v>
      </c>
      <c r="BG276" s="513" t="s">
        <v>462</v>
      </c>
      <c r="BH276" s="513" t="s">
        <v>462</v>
      </c>
      <c r="BI276" s="513" t="s">
        <v>462</v>
      </c>
      <c r="BJ276" s="159">
        <v>0</v>
      </c>
      <c r="BK276" s="440" t="s">
        <v>277</v>
      </c>
    </row>
    <row r="277" spans="1:65" s="441" customFormat="1" ht="13.5" customHeight="1">
      <c r="A277" s="493" t="s">
        <v>50</v>
      </c>
      <c r="B277" s="493" t="s">
        <v>476</v>
      </c>
      <c r="C277" s="438">
        <v>0</v>
      </c>
      <c r="D277" s="438">
        <v>0</v>
      </c>
      <c r="E277" s="438">
        <v>0</v>
      </c>
      <c r="F277" s="438">
        <v>0</v>
      </c>
      <c r="G277" s="438">
        <v>0</v>
      </c>
      <c r="H277" s="438">
        <v>0</v>
      </c>
      <c r="I277" s="438">
        <v>0</v>
      </c>
      <c r="J277" s="438">
        <v>0</v>
      </c>
      <c r="K277" s="438">
        <v>0</v>
      </c>
      <c r="L277" s="438">
        <v>0</v>
      </c>
      <c r="M277" s="438">
        <v>0</v>
      </c>
      <c r="N277" s="438">
        <v>0</v>
      </c>
      <c r="O277" s="438">
        <v>0</v>
      </c>
      <c r="P277" s="438">
        <v>0</v>
      </c>
      <c r="Q277" s="438">
        <v>0</v>
      </c>
      <c r="R277" s="438">
        <v>0</v>
      </c>
      <c r="S277" s="438">
        <v>0</v>
      </c>
      <c r="T277" s="438">
        <v>0</v>
      </c>
      <c r="U277" s="438">
        <v>0</v>
      </c>
      <c r="V277" s="438">
        <v>0</v>
      </c>
      <c r="W277" s="438">
        <v>0</v>
      </c>
      <c r="X277" s="438">
        <v>0</v>
      </c>
      <c r="Y277" s="438">
        <v>0</v>
      </c>
      <c r="Z277" s="438">
        <v>0</v>
      </c>
      <c r="AA277" s="438">
        <v>0</v>
      </c>
      <c r="AB277" s="438">
        <v>0</v>
      </c>
      <c r="AC277" s="438">
        <v>0</v>
      </c>
      <c r="AD277" s="438">
        <v>0</v>
      </c>
      <c r="AE277" s="438">
        <v>0</v>
      </c>
      <c r="AF277" s="438">
        <v>0</v>
      </c>
      <c r="AG277" s="438">
        <v>0</v>
      </c>
      <c r="AH277" s="438">
        <v>0</v>
      </c>
      <c r="AI277" s="438">
        <v>0</v>
      </c>
      <c r="AJ277" s="438">
        <v>0</v>
      </c>
      <c r="AK277" s="438">
        <v>6.6000000000000003E-2</v>
      </c>
      <c r="AL277" s="438">
        <v>0</v>
      </c>
      <c r="AM277" s="438">
        <v>0</v>
      </c>
      <c r="AN277" s="438">
        <v>0</v>
      </c>
      <c r="AO277" s="438">
        <v>0</v>
      </c>
      <c r="AP277" s="438">
        <v>0</v>
      </c>
      <c r="AQ277" s="504">
        <v>0</v>
      </c>
      <c r="AR277" s="504">
        <v>0</v>
      </c>
      <c r="AS277" s="442">
        <v>0</v>
      </c>
      <c r="AT277" s="442">
        <v>0</v>
      </c>
      <c r="AU277" s="499">
        <v>0</v>
      </c>
      <c r="AV277" s="509" t="s">
        <v>25</v>
      </c>
      <c r="AW277" s="509" t="s">
        <v>25</v>
      </c>
      <c r="AX277" s="439">
        <v>1</v>
      </c>
      <c r="AY277" s="213">
        <v>6.6000000000000003E-2</v>
      </c>
      <c r="AZ277" s="441" t="s">
        <v>125</v>
      </c>
      <c r="BA277" s="441" t="s">
        <v>45</v>
      </c>
      <c r="BB277" s="441" t="s">
        <v>461</v>
      </c>
      <c r="BC277" s="440" t="s">
        <v>810</v>
      </c>
      <c r="BD277" s="221"/>
      <c r="BE277" s="441" t="s">
        <v>287</v>
      </c>
      <c r="BF277" s="513" t="s">
        <v>277</v>
      </c>
      <c r="BG277" s="514" t="s">
        <v>277</v>
      </c>
      <c r="BH277" s="513" t="s">
        <v>7103</v>
      </c>
      <c r="BI277" s="514" t="s">
        <v>277</v>
      </c>
      <c r="BJ277" s="159">
        <v>1.7888759999999999</v>
      </c>
      <c r="BK277" s="440" t="s">
        <v>277</v>
      </c>
    </row>
    <row r="278" spans="1:65" s="441" customFormat="1" ht="13.5" customHeight="1">
      <c r="A278" s="493" t="s">
        <v>50</v>
      </c>
      <c r="B278" s="493" t="s">
        <v>4152</v>
      </c>
      <c r="C278" s="438">
        <v>0</v>
      </c>
      <c r="D278" s="438">
        <v>0</v>
      </c>
      <c r="E278" s="438">
        <v>0</v>
      </c>
      <c r="F278" s="438">
        <v>0</v>
      </c>
      <c r="G278" s="438">
        <v>0</v>
      </c>
      <c r="H278" s="438">
        <v>0</v>
      </c>
      <c r="I278" s="438">
        <v>0</v>
      </c>
      <c r="J278" s="438">
        <v>0</v>
      </c>
      <c r="K278" s="438">
        <v>0</v>
      </c>
      <c r="L278" s="438">
        <v>0</v>
      </c>
      <c r="M278" s="438">
        <v>0</v>
      </c>
      <c r="N278" s="438">
        <v>0</v>
      </c>
      <c r="O278" s="438">
        <v>0</v>
      </c>
      <c r="P278" s="438">
        <v>0</v>
      </c>
      <c r="Q278" s="438">
        <v>0</v>
      </c>
      <c r="R278" s="438">
        <v>0</v>
      </c>
      <c r="S278" s="438">
        <v>0</v>
      </c>
      <c r="T278" s="438">
        <v>0</v>
      </c>
      <c r="U278" s="438">
        <v>0</v>
      </c>
      <c r="V278" s="438">
        <v>0</v>
      </c>
      <c r="W278" s="438">
        <v>0</v>
      </c>
      <c r="X278" s="438">
        <v>0</v>
      </c>
      <c r="Y278" s="438">
        <v>0</v>
      </c>
      <c r="Z278" s="438">
        <v>0</v>
      </c>
      <c r="AA278" s="438">
        <v>0</v>
      </c>
      <c r="AB278" s="438">
        <v>0</v>
      </c>
      <c r="AC278" s="438">
        <v>0</v>
      </c>
      <c r="AD278" s="438">
        <v>0</v>
      </c>
      <c r="AE278" s="438">
        <v>0</v>
      </c>
      <c r="AF278" s="438">
        <v>0</v>
      </c>
      <c r="AG278" s="438">
        <v>0</v>
      </c>
      <c r="AH278" s="438">
        <v>0</v>
      </c>
      <c r="AI278" s="438">
        <v>0</v>
      </c>
      <c r="AJ278" s="438">
        <v>0</v>
      </c>
      <c r="AK278" s="438">
        <v>0</v>
      </c>
      <c r="AL278" s="438">
        <v>0</v>
      </c>
      <c r="AM278" s="438">
        <v>0</v>
      </c>
      <c r="AN278" s="438">
        <v>0</v>
      </c>
      <c r="AO278" s="438">
        <v>1.379</v>
      </c>
      <c r="AP278" s="438">
        <v>0</v>
      </c>
      <c r="AQ278" s="504">
        <v>0</v>
      </c>
      <c r="AR278" s="504">
        <v>0</v>
      </c>
      <c r="AS278" s="442">
        <v>0</v>
      </c>
      <c r="AT278" s="442">
        <v>0</v>
      </c>
      <c r="AU278" s="499">
        <v>0</v>
      </c>
      <c r="AV278" s="642" t="s">
        <v>63</v>
      </c>
      <c r="AW278" s="509" t="s">
        <v>63</v>
      </c>
      <c r="AX278" s="439">
        <v>1</v>
      </c>
      <c r="AY278" s="418">
        <v>1.379</v>
      </c>
      <c r="AZ278" s="441" t="s">
        <v>125</v>
      </c>
      <c r="BA278" s="441" t="s">
        <v>45</v>
      </c>
      <c r="BB278" s="441" t="s">
        <v>461</v>
      </c>
      <c r="BC278" s="440" t="s">
        <v>810</v>
      </c>
      <c r="BE278" s="441" t="s">
        <v>280</v>
      </c>
      <c r="BF278" s="513" t="s">
        <v>4171</v>
      </c>
      <c r="BG278" s="514" t="s">
        <v>4172</v>
      </c>
      <c r="BH278" s="513" t="s">
        <v>7103</v>
      </c>
      <c r="BI278" s="514" t="s">
        <v>277</v>
      </c>
      <c r="BJ278" s="159">
        <v>0</v>
      </c>
      <c r="BK278" s="440" t="s">
        <v>277</v>
      </c>
    </row>
    <row r="279" spans="1:65" s="441" customFormat="1" ht="13.5" customHeight="1">
      <c r="A279" s="493" t="s">
        <v>50</v>
      </c>
      <c r="B279" s="493" t="s">
        <v>475</v>
      </c>
      <c r="C279" s="438">
        <v>0</v>
      </c>
      <c r="D279" s="438">
        <v>0</v>
      </c>
      <c r="E279" s="438">
        <v>0</v>
      </c>
      <c r="F279" s="438">
        <v>0</v>
      </c>
      <c r="G279" s="438">
        <v>0</v>
      </c>
      <c r="H279" s="438">
        <v>0</v>
      </c>
      <c r="I279" s="438">
        <v>0</v>
      </c>
      <c r="J279" s="438">
        <v>0</v>
      </c>
      <c r="K279" s="438">
        <v>0</v>
      </c>
      <c r="L279" s="438">
        <v>0</v>
      </c>
      <c r="M279" s="438">
        <v>0</v>
      </c>
      <c r="N279" s="438">
        <v>0</v>
      </c>
      <c r="O279" s="438">
        <v>0</v>
      </c>
      <c r="P279" s="438">
        <v>0</v>
      </c>
      <c r="Q279" s="438">
        <v>0</v>
      </c>
      <c r="R279" s="438">
        <v>0</v>
      </c>
      <c r="S279" s="438">
        <v>0</v>
      </c>
      <c r="T279" s="438">
        <v>0</v>
      </c>
      <c r="U279" s="438">
        <v>0</v>
      </c>
      <c r="V279" s="438">
        <v>0</v>
      </c>
      <c r="W279" s="438">
        <v>0</v>
      </c>
      <c r="X279" s="438">
        <v>0</v>
      </c>
      <c r="Y279" s="438">
        <v>0</v>
      </c>
      <c r="Z279" s="438">
        <v>0</v>
      </c>
      <c r="AA279" s="438">
        <v>0</v>
      </c>
      <c r="AB279" s="438">
        <v>0</v>
      </c>
      <c r="AC279" s="438">
        <v>0</v>
      </c>
      <c r="AD279" s="438">
        <v>0</v>
      </c>
      <c r="AE279" s="438">
        <v>0</v>
      </c>
      <c r="AF279" s="438">
        <v>0</v>
      </c>
      <c r="AG279" s="438">
        <v>0</v>
      </c>
      <c r="AH279" s="438">
        <v>0</v>
      </c>
      <c r="AI279" s="438">
        <v>0</v>
      </c>
      <c r="AJ279" s="438">
        <v>0.22700000000000001</v>
      </c>
      <c r="AK279" s="438">
        <v>0</v>
      </c>
      <c r="AL279" s="438">
        <v>0</v>
      </c>
      <c r="AM279" s="438">
        <v>0</v>
      </c>
      <c r="AN279" s="438">
        <v>0</v>
      </c>
      <c r="AO279" s="438">
        <v>0</v>
      </c>
      <c r="AP279" s="438">
        <v>0</v>
      </c>
      <c r="AQ279" s="504">
        <v>0</v>
      </c>
      <c r="AR279" s="504">
        <v>0</v>
      </c>
      <c r="AS279" s="442">
        <v>0</v>
      </c>
      <c r="AT279" s="442">
        <v>0</v>
      </c>
      <c r="AU279" s="499">
        <v>0</v>
      </c>
      <c r="AV279" s="509" t="s">
        <v>24</v>
      </c>
      <c r="AW279" s="509" t="s">
        <v>24</v>
      </c>
      <c r="AX279" s="439">
        <v>1</v>
      </c>
      <c r="AY279" s="213">
        <v>0.22700000000000001</v>
      </c>
      <c r="AZ279" s="441" t="s">
        <v>125</v>
      </c>
      <c r="BA279" s="441" t="s">
        <v>45</v>
      </c>
      <c r="BB279" s="441" t="s">
        <v>461</v>
      </c>
      <c r="BC279" s="440" t="s">
        <v>810</v>
      </c>
      <c r="BE279" s="441" t="s">
        <v>287</v>
      </c>
      <c r="BF279" s="513" t="s">
        <v>277</v>
      </c>
      <c r="BG279" s="514" t="s">
        <v>277</v>
      </c>
      <c r="BH279" s="514" t="s">
        <v>277</v>
      </c>
      <c r="BI279" s="514" t="s">
        <v>277</v>
      </c>
      <c r="BJ279" s="215">
        <v>0.105</v>
      </c>
      <c r="BK279" s="440" t="s">
        <v>277</v>
      </c>
    </row>
    <row r="280" spans="1:65" s="441" customFormat="1" ht="13.5" customHeight="1">
      <c r="A280" s="493" t="s">
        <v>50</v>
      </c>
      <c r="B280" s="493" t="s">
        <v>463</v>
      </c>
      <c r="C280" s="438">
        <v>0</v>
      </c>
      <c r="D280" s="438">
        <v>0</v>
      </c>
      <c r="E280" s="438">
        <v>0</v>
      </c>
      <c r="F280" s="438">
        <v>0</v>
      </c>
      <c r="G280" s="438">
        <v>0</v>
      </c>
      <c r="H280" s="438">
        <v>0</v>
      </c>
      <c r="I280" s="438">
        <v>0</v>
      </c>
      <c r="J280" s="438">
        <v>0</v>
      </c>
      <c r="K280" s="438">
        <v>0</v>
      </c>
      <c r="L280" s="438">
        <v>0</v>
      </c>
      <c r="M280" s="438">
        <v>0</v>
      </c>
      <c r="N280" s="438">
        <v>0</v>
      </c>
      <c r="O280" s="438">
        <v>0</v>
      </c>
      <c r="P280" s="438">
        <v>0</v>
      </c>
      <c r="Q280" s="438">
        <v>0</v>
      </c>
      <c r="R280" s="438">
        <v>0</v>
      </c>
      <c r="S280" s="438">
        <v>0</v>
      </c>
      <c r="T280" s="438">
        <v>0</v>
      </c>
      <c r="U280" s="438">
        <v>0</v>
      </c>
      <c r="V280" s="438">
        <v>0</v>
      </c>
      <c r="W280" s="438">
        <v>0</v>
      </c>
      <c r="X280" s="438">
        <v>0</v>
      </c>
      <c r="Y280" s="438">
        <v>0</v>
      </c>
      <c r="Z280" s="438">
        <v>0</v>
      </c>
      <c r="AA280" s="438">
        <v>0</v>
      </c>
      <c r="AB280" s="438">
        <v>0</v>
      </c>
      <c r="AC280" s="438">
        <v>0</v>
      </c>
      <c r="AD280" s="438">
        <v>0</v>
      </c>
      <c r="AE280" s="438">
        <v>0</v>
      </c>
      <c r="AF280" s="438">
        <v>0</v>
      </c>
      <c r="AG280" s="438">
        <v>0</v>
      </c>
      <c r="AH280" s="438">
        <v>0</v>
      </c>
      <c r="AI280" s="438">
        <v>0</v>
      </c>
      <c r="AJ280" s="438">
        <v>0</v>
      </c>
      <c r="AK280" s="438">
        <v>0</v>
      </c>
      <c r="AL280" s="438">
        <v>0.11600000000000001</v>
      </c>
      <c r="AM280" s="438">
        <v>0.11232399999999999</v>
      </c>
      <c r="AN280" s="438">
        <v>6.9599999999999995E-2</v>
      </c>
      <c r="AO280" s="438">
        <v>7.3349999999999999E-2</v>
      </c>
      <c r="AP280" s="438">
        <v>0</v>
      </c>
      <c r="AQ280" s="504">
        <v>0</v>
      </c>
      <c r="AR280" s="504">
        <v>0</v>
      </c>
      <c r="AS280" s="442">
        <v>0</v>
      </c>
      <c r="AT280" s="442">
        <v>0</v>
      </c>
      <c r="AU280" s="499">
        <v>0</v>
      </c>
      <c r="AV280" s="509" t="s">
        <v>26</v>
      </c>
      <c r="AW280" s="509" t="s">
        <v>63</v>
      </c>
      <c r="AX280" s="439">
        <v>4</v>
      </c>
      <c r="AY280" s="213">
        <v>9.2818499999999998E-2</v>
      </c>
      <c r="AZ280" s="441" t="s">
        <v>125</v>
      </c>
      <c r="BA280" s="441" t="s">
        <v>45</v>
      </c>
      <c r="BB280" s="441" t="s">
        <v>461</v>
      </c>
      <c r="BC280" s="440" t="s">
        <v>810</v>
      </c>
      <c r="BE280" s="441" t="s">
        <v>280</v>
      </c>
      <c r="BF280" s="513" t="s">
        <v>4137</v>
      </c>
      <c r="BG280" s="514" t="s">
        <v>4138</v>
      </c>
      <c r="BH280" s="514" t="s">
        <v>277</v>
      </c>
      <c r="BI280" s="514" t="s">
        <v>277</v>
      </c>
      <c r="BJ280" s="215">
        <v>1.7</v>
      </c>
      <c r="BK280" s="440" t="s">
        <v>277</v>
      </c>
      <c r="BM280" s="231"/>
    </row>
    <row r="281" spans="1:65" s="441" customFormat="1" ht="13.5" customHeight="1">
      <c r="A281" s="493" t="s">
        <v>50</v>
      </c>
      <c r="B281" s="493" t="s">
        <v>4149</v>
      </c>
      <c r="C281" s="438">
        <v>0</v>
      </c>
      <c r="D281" s="438">
        <v>0</v>
      </c>
      <c r="E281" s="438">
        <v>0</v>
      </c>
      <c r="F281" s="438">
        <v>0</v>
      </c>
      <c r="G281" s="438">
        <v>0</v>
      </c>
      <c r="H281" s="438">
        <v>0</v>
      </c>
      <c r="I281" s="438">
        <v>0</v>
      </c>
      <c r="J281" s="438">
        <v>0</v>
      </c>
      <c r="K281" s="438">
        <v>0</v>
      </c>
      <c r="L281" s="438">
        <v>0</v>
      </c>
      <c r="M281" s="438">
        <v>0</v>
      </c>
      <c r="N281" s="438">
        <v>0</v>
      </c>
      <c r="O281" s="438">
        <v>0</v>
      </c>
      <c r="P281" s="438">
        <v>0</v>
      </c>
      <c r="Q281" s="438">
        <v>0</v>
      </c>
      <c r="R281" s="438">
        <v>0</v>
      </c>
      <c r="S281" s="438">
        <v>0</v>
      </c>
      <c r="T281" s="438">
        <v>0</v>
      </c>
      <c r="U281" s="438">
        <v>0</v>
      </c>
      <c r="V281" s="438">
        <v>0</v>
      </c>
      <c r="W281" s="438">
        <v>0</v>
      </c>
      <c r="X281" s="438">
        <v>0</v>
      </c>
      <c r="Y281" s="438">
        <v>0</v>
      </c>
      <c r="Z281" s="438">
        <v>0</v>
      </c>
      <c r="AA281" s="438">
        <v>0</v>
      </c>
      <c r="AB281" s="438">
        <v>0</v>
      </c>
      <c r="AC281" s="438">
        <v>0</v>
      </c>
      <c r="AD281" s="438">
        <v>0</v>
      </c>
      <c r="AE281" s="438">
        <v>0</v>
      </c>
      <c r="AF281" s="438">
        <v>0</v>
      </c>
      <c r="AG281" s="438">
        <v>0</v>
      </c>
      <c r="AH281" s="438">
        <v>0</v>
      </c>
      <c r="AI281" s="438">
        <v>0</v>
      </c>
      <c r="AJ281" s="438">
        <v>0</v>
      </c>
      <c r="AK281" s="438">
        <v>0</v>
      </c>
      <c r="AL281" s="438">
        <v>0</v>
      </c>
      <c r="AM281" s="438">
        <v>0</v>
      </c>
      <c r="AN281" s="438">
        <v>0</v>
      </c>
      <c r="AO281" s="438">
        <v>4</v>
      </c>
      <c r="AP281" s="438">
        <v>0</v>
      </c>
      <c r="AQ281" s="504">
        <v>0</v>
      </c>
      <c r="AR281" s="504">
        <v>0</v>
      </c>
      <c r="AS281" s="442">
        <v>0</v>
      </c>
      <c r="AT281" s="442">
        <v>0</v>
      </c>
      <c r="AU281" s="499">
        <v>0</v>
      </c>
      <c r="AV281" s="509" t="s">
        <v>63</v>
      </c>
      <c r="AW281" s="509" t="s">
        <v>63</v>
      </c>
      <c r="AX281" s="439">
        <v>1</v>
      </c>
      <c r="AY281" s="213">
        <v>4</v>
      </c>
      <c r="AZ281" s="441" t="s">
        <v>125</v>
      </c>
      <c r="BA281" s="441" t="s">
        <v>45</v>
      </c>
      <c r="BB281" s="441" t="s">
        <v>461</v>
      </c>
      <c r="BC281" s="440" t="s">
        <v>810</v>
      </c>
      <c r="BE281" s="441" t="s">
        <v>287</v>
      </c>
      <c r="BF281" s="513" t="s">
        <v>4166</v>
      </c>
      <c r="BG281" s="514" t="s">
        <v>4167</v>
      </c>
      <c r="BH281" s="514" t="s">
        <v>277</v>
      </c>
      <c r="BI281" s="514" t="s">
        <v>277</v>
      </c>
      <c r="BJ281" s="159">
        <v>0</v>
      </c>
      <c r="BK281" s="440" t="s">
        <v>277</v>
      </c>
    </row>
    <row r="282" spans="1:65" s="441" customFormat="1" ht="13.5" customHeight="1">
      <c r="A282" s="493" t="s">
        <v>50</v>
      </c>
      <c r="B282" s="493" t="s">
        <v>470</v>
      </c>
      <c r="C282" s="438">
        <v>0</v>
      </c>
      <c r="D282" s="438">
        <v>0</v>
      </c>
      <c r="E282" s="438">
        <v>0</v>
      </c>
      <c r="F282" s="438">
        <v>0</v>
      </c>
      <c r="G282" s="438">
        <v>0</v>
      </c>
      <c r="H282" s="438">
        <v>0</v>
      </c>
      <c r="I282" s="438">
        <v>0</v>
      </c>
      <c r="J282" s="438">
        <v>0</v>
      </c>
      <c r="K282" s="438">
        <v>0</v>
      </c>
      <c r="L282" s="438">
        <v>0</v>
      </c>
      <c r="M282" s="438">
        <v>0</v>
      </c>
      <c r="N282" s="438">
        <v>0</v>
      </c>
      <c r="O282" s="438">
        <v>0</v>
      </c>
      <c r="P282" s="438">
        <v>0</v>
      </c>
      <c r="Q282" s="438">
        <v>0</v>
      </c>
      <c r="R282" s="438">
        <v>0</v>
      </c>
      <c r="S282" s="438">
        <v>0</v>
      </c>
      <c r="T282" s="438">
        <v>0</v>
      </c>
      <c r="U282" s="438">
        <v>0</v>
      </c>
      <c r="V282" s="438">
        <v>0</v>
      </c>
      <c r="W282" s="438">
        <v>0</v>
      </c>
      <c r="X282" s="438">
        <v>0</v>
      </c>
      <c r="Y282" s="438">
        <v>0</v>
      </c>
      <c r="Z282" s="438">
        <v>0</v>
      </c>
      <c r="AA282" s="438">
        <v>0</v>
      </c>
      <c r="AB282" s="438">
        <v>0</v>
      </c>
      <c r="AC282" s="438">
        <v>0.2</v>
      </c>
      <c r="AD282" s="438">
        <v>4.8899999999999997</v>
      </c>
      <c r="AE282" s="438">
        <v>6.8319999999999999</v>
      </c>
      <c r="AF282" s="438">
        <v>6.016</v>
      </c>
      <c r="AG282" s="438">
        <v>9.7940000000000005</v>
      </c>
      <c r="AH282" s="438">
        <v>4.3639999999999999</v>
      </c>
      <c r="AI282" s="438">
        <v>0</v>
      </c>
      <c r="AJ282" s="438">
        <v>0</v>
      </c>
      <c r="AK282" s="438">
        <v>0</v>
      </c>
      <c r="AL282" s="438">
        <v>0</v>
      </c>
      <c r="AM282" s="438">
        <v>0</v>
      </c>
      <c r="AN282" s="438">
        <v>0</v>
      </c>
      <c r="AO282" s="438">
        <v>0</v>
      </c>
      <c r="AP282" s="438">
        <v>0</v>
      </c>
      <c r="AQ282" s="504">
        <v>0</v>
      </c>
      <c r="AR282" s="504">
        <v>0</v>
      </c>
      <c r="AS282" s="442">
        <v>0</v>
      </c>
      <c r="AT282" s="442">
        <v>0</v>
      </c>
      <c r="AU282" s="499">
        <v>0</v>
      </c>
      <c r="AV282" s="509" t="s">
        <v>17</v>
      </c>
      <c r="AW282" s="509" t="s">
        <v>22</v>
      </c>
      <c r="AX282" s="439">
        <v>6</v>
      </c>
      <c r="AY282" s="213">
        <v>5.3493333333333339</v>
      </c>
      <c r="AZ282" s="441" t="s">
        <v>125</v>
      </c>
      <c r="BA282" s="441" t="s">
        <v>45</v>
      </c>
      <c r="BB282" s="441" t="s">
        <v>461</v>
      </c>
      <c r="BC282" s="440" t="s">
        <v>810</v>
      </c>
      <c r="BE282" s="441" t="s">
        <v>287</v>
      </c>
      <c r="BF282" s="513" t="s">
        <v>277</v>
      </c>
      <c r="BG282" s="514" t="s">
        <v>277</v>
      </c>
      <c r="BH282" s="514" t="s">
        <v>277</v>
      </c>
      <c r="BI282" s="514" t="s">
        <v>277</v>
      </c>
      <c r="BJ282" s="159">
        <v>0</v>
      </c>
      <c r="BK282" s="440" t="s">
        <v>277</v>
      </c>
    </row>
    <row r="283" spans="1:65" s="441" customFormat="1" ht="13.5" customHeight="1">
      <c r="A283" s="493" t="s">
        <v>50</v>
      </c>
      <c r="B283" s="493" t="s">
        <v>4185</v>
      </c>
      <c r="C283" s="438">
        <v>0</v>
      </c>
      <c r="D283" s="438">
        <v>0</v>
      </c>
      <c r="E283" s="438">
        <v>0</v>
      </c>
      <c r="F283" s="438">
        <v>0</v>
      </c>
      <c r="G283" s="438">
        <v>0</v>
      </c>
      <c r="H283" s="438">
        <v>0</v>
      </c>
      <c r="I283" s="438">
        <v>0</v>
      </c>
      <c r="J283" s="438">
        <v>0</v>
      </c>
      <c r="K283" s="438">
        <v>0</v>
      </c>
      <c r="L283" s="438">
        <v>0</v>
      </c>
      <c r="M283" s="438">
        <v>0</v>
      </c>
      <c r="N283" s="438">
        <v>0</v>
      </c>
      <c r="O283" s="438">
        <v>0</v>
      </c>
      <c r="P283" s="438">
        <v>0</v>
      </c>
      <c r="Q283" s="438">
        <v>0</v>
      </c>
      <c r="R283" s="438">
        <v>0</v>
      </c>
      <c r="S283" s="438">
        <v>0</v>
      </c>
      <c r="T283" s="438">
        <v>0</v>
      </c>
      <c r="U283" s="438">
        <v>0</v>
      </c>
      <c r="V283" s="438">
        <v>0</v>
      </c>
      <c r="W283" s="438">
        <v>0</v>
      </c>
      <c r="X283" s="438">
        <v>0</v>
      </c>
      <c r="Y283" s="438">
        <v>0</v>
      </c>
      <c r="Z283" s="438">
        <v>0</v>
      </c>
      <c r="AA283" s="438">
        <v>0</v>
      </c>
      <c r="AB283" s="438">
        <v>0</v>
      </c>
      <c r="AC283" s="438">
        <v>0</v>
      </c>
      <c r="AD283" s="438">
        <v>0</v>
      </c>
      <c r="AE283" s="438">
        <v>0</v>
      </c>
      <c r="AF283" s="438">
        <v>0</v>
      </c>
      <c r="AG283" s="438">
        <v>0</v>
      </c>
      <c r="AH283" s="438">
        <v>0</v>
      </c>
      <c r="AI283" s="438">
        <v>0</v>
      </c>
      <c r="AJ283" s="438">
        <v>0</v>
      </c>
      <c r="AK283" s="438">
        <v>0</v>
      </c>
      <c r="AL283" s="438">
        <v>0</v>
      </c>
      <c r="AM283" s="438">
        <v>0</v>
      </c>
      <c r="AN283" s="438">
        <v>0</v>
      </c>
      <c r="AO283" s="438">
        <v>0.17499999999999999</v>
      </c>
      <c r="AP283" s="438">
        <v>0</v>
      </c>
      <c r="AQ283" s="504">
        <v>0</v>
      </c>
      <c r="AR283" s="504">
        <v>0</v>
      </c>
      <c r="AS283" s="442">
        <v>0</v>
      </c>
      <c r="AT283" s="442">
        <v>0</v>
      </c>
      <c r="AU283" s="499">
        <v>0</v>
      </c>
      <c r="AV283" s="509" t="s">
        <v>63</v>
      </c>
      <c r="AW283" s="509" t="s">
        <v>63</v>
      </c>
      <c r="AX283" s="439">
        <v>1</v>
      </c>
      <c r="AY283" s="213">
        <v>0.17499999999999999</v>
      </c>
      <c r="AZ283" s="441" t="s">
        <v>125</v>
      </c>
      <c r="BA283" s="441" t="s">
        <v>45</v>
      </c>
      <c r="BB283" s="441" t="s">
        <v>461</v>
      </c>
      <c r="BC283" s="440" t="s">
        <v>810</v>
      </c>
      <c r="BE283" s="441" t="s">
        <v>287</v>
      </c>
      <c r="BF283" s="513" t="s">
        <v>4189</v>
      </c>
      <c r="BG283" s="514" t="s">
        <v>277</v>
      </c>
      <c r="BH283" s="513" t="s">
        <v>7105</v>
      </c>
      <c r="BI283" s="514" t="s">
        <v>277</v>
      </c>
      <c r="BJ283" s="159">
        <v>0</v>
      </c>
      <c r="BK283" s="440" t="s">
        <v>277</v>
      </c>
    </row>
    <row r="284" spans="1:65" s="441" customFormat="1" ht="13.5" customHeight="1">
      <c r="A284" s="493" t="s">
        <v>50</v>
      </c>
      <c r="B284" s="493" t="s">
        <v>4186</v>
      </c>
      <c r="C284" s="438">
        <v>0</v>
      </c>
      <c r="D284" s="438">
        <v>0</v>
      </c>
      <c r="E284" s="438">
        <v>0</v>
      </c>
      <c r="F284" s="438">
        <v>0</v>
      </c>
      <c r="G284" s="438">
        <v>0</v>
      </c>
      <c r="H284" s="438">
        <v>0</v>
      </c>
      <c r="I284" s="438">
        <v>0</v>
      </c>
      <c r="J284" s="438">
        <v>0</v>
      </c>
      <c r="K284" s="438">
        <v>0</v>
      </c>
      <c r="L284" s="438">
        <v>0</v>
      </c>
      <c r="M284" s="438">
        <v>0</v>
      </c>
      <c r="N284" s="438">
        <v>0</v>
      </c>
      <c r="O284" s="438">
        <v>0</v>
      </c>
      <c r="P284" s="438">
        <v>0</v>
      </c>
      <c r="Q284" s="438">
        <v>0</v>
      </c>
      <c r="R284" s="438">
        <v>0</v>
      </c>
      <c r="S284" s="438">
        <v>0</v>
      </c>
      <c r="T284" s="438">
        <v>0</v>
      </c>
      <c r="U284" s="438">
        <v>0</v>
      </c>
      <c r="V284" s="438">
        <v>0</v>
      </c>
      <c r="W284" s="438">
        <v>0</v>
      </c>
      <c r="X284" s="438">
        <v>0</v>
      </c>
      <c r="Y284" s="438">
        <v>0</v>
      </c>
      <c r="Z284" s="438">
        <v>0</v>
      </c>
      <c r="AA284" s="438">
        <v>0</v>
      </c>
      <c r="AB284" s="438">
        <v>0</v>
      </c>
      <c r="AC284" s="438">
        <v>0</v>
      </c>
      <c r="AD284" s="438">
        <v>0</v>
      </c>
      <c r="AE284" s="438">
        <v>0</v>
      </c>
      <c r="AF284" s="438">
        <v>0</v>
      </c>
      <c r="AG284" s="438">
        <v>3</v>
      </c>
      <c r="AH284" s="438">
        <v>2</v>
      </c>
      <c r="AI284" s="438">
        <v>1</v>
      </c>
      <c r="AJ284" s="438">
        <v>5</v>
      </c>
      <c r="AK284" s="438">
        <v>4</v>
      </c>
      <c r="AL284" s="438">
        <v>3.8</v>
      </c>
      <c r="AM284" s="438">
        <v>4.5999999999999996</v>
      </c>
      <c r="AN284" s="438">
        <v>4.8</v>
      </c>
      <c r="AO284" s="438">
        <v>7.8</v>
      </c>
      <c r="AP284" s="438">
        <v>1.5</v>
      </c>
      <c r="AQ284" s="505">
        <v>0</v>
      </c>
      <c r="AR284" s="505">
        <v>0</v>
      </c>
      <c r="AS284" s="442">
        <v>0</v>
      </c>
      <c r="AT284" s="442">
        <v>0</v>
      </c>
      <c r="AU284" s="499">
        <v>0</v>
      </c>
      <c r="AV284" s="509" t="s">
        <v>21</v>
      </c>
      <c r="AW284" s="509" t="s">
        <v>938</v>
      </c>
      <c r="AX284" s="439">
        <v>10</v>
      </c>
      <c r="AY284" s="213">
        <v>3.75</v>
      </c>
      <c r="AZ284" s="441" t="s">
        <v>125</v>
      </c>
      <c r="BA284" s="441" t="s">
        <v>45</v>
      </c>
      <c r="BB284" s="441" t="s">
        <v>461</v>
      </c>
      <c r="BC284" s="440" t="s">
        <v>810</v>
      </c>
      <c r="BE284" s="441" t="s">
        <v>287</v>
      </c>
      <c r="BF284" s="513" t="s">
        <v>469</v>
      </c>
      <c r="BG284" s="513" t="s">
        <v>7106</v>
      </c>
      <c r="BH284" s="514" t="s">
        <v>277</v>
      </c>
      <c r="BI284" s="514" t="s">
        <v>277</v>
      </c>
      <c r="BJ284" s="159">
        <v>0</v>
      </c>
      <c r="BK284" s="440" t="s">
        <v>277</v>
      </c>
    </row>
    <row r="285" spans="1:65" s="441" customFormat="1" ht="13.5" customHeight="1">
      <c r="A285" s="493" t="s">
        <v>4732</v>
      </c>
      <c r="B285" s="493" t="s">
        <v>744</v>
      </c>
      <c r="C285" s="438">
        <v>0</v>
      </c>
      <c r="D285" s="438">
        <v>0</v>
      </c>
      <c r="E285" s="438">
        <v>0</v>
      </c>
      <c r="F285" s="438">
        <v>0</v>
      </c>
      <c r="G285" s="438">
        <v>0</v>
      </c>
      <c r="H285" s="438">
        <v>0</v>
      </c>
      <c r="I285" s="438">
        <v>0</v>
      </c>
      <c r="J285" s="438">
        <v>0</v>
      </c>
      <c r="K285" s="438">
        <v>0</v>
      </c>
      <c r="L285" s="438">
        <v>0</v>
      </c>
      <c r="M285" s="438">
        <v>0</v>
      </c>
      <c r="N285" s="438">
        <v>0</v>
      </c>
      <c r="O285" s="438">
        <v>0</v>
      </c>
      <c r="P285" s="438">
        <v>0</v>
      </c>
      <c r="Q285" s="438">
        <v>0</v>
      </c>
      <c r="R285" s="438">
        <v>0</v>
      </c>
      <c r="S285" s="438">
        <v>0</v>
      </c>
      <c r="T285" s="438">
        <v>0</v>
      </c>
      <c r="U285" s="438">
        <v>0</v>
      </c>
      <c r="V285" s="438">
        <v>0</v>
      </c>
      <c r="W285" s="438">
        <v>0</v>
      </c>
      <c r="X285" s="438">
        <v>0</v>
      </c>
      <c r="Y285" s="438">
        <v>0</v>
      </c>
      <c r="Z285" s="438">
        <v>0</v>
      </c>
      <c r="AA285" s="438">
        <v>5.5110000000000001</v>
      </c>
      <c r="AB285" s="438">
        <v>3.3384</v>
      </c>
      <c r="AC285" s="438">
        <v>3.2290000000000001</v>
      </c>
      <c r="AD285" s="438">
        <v>2.9689999999999999</v>
      </c>
      <c r="AE285" s="438">
        <v>4.0090000000000003</v>
      </c>
      <c r="AF285" s="438">
        <v>4.4960000000000004</v>
      </c>
      <c r="AG285" s="438">
        <v>4.4939999999999998</v>
      </c>
      <c r="AH285" s="438">
        <v>4.1829999999999998</v>
      </c>
      <c r="AI285" s="438">
        <v>4.4960000000000004</v>
      </c>
      <c r="AJ285" s="438">
        <v>4.2080000000000002</v>
      </c>
      <c r="AK285" s="438">
        <v>2.9780000000000002</v>
      </c>
      <c r="AL285" s="438">
        <v>2.8109999999999999</v>
      </c>
      <c r="AM285" s="438">
        <v>2.9729999999999999</v>
      </c>
      <c r="AN285" s="438">
        <v>2.95</v>
      </c>
      <c r="AO285" s="438">
        <v>3.0449999999999999</v>
      </c>
      <c r="AP285" s="438">
        <v>2.9</v>
      </c>
      <c r="AQ285" s="505">
        <v>2.7</v>
      </c>
      <c r="AR285" s="505">
        <v>2.7</v>
      </c>
      <c r="AS285" s="442">
        <v>2.7</v>
      </c>
      <c r="AT285" s="442">
        <v>2.7</v>
      </c>
      <c r="AU285" s="499">
        <v>2.7</v>
      </c>
      <c r="AV285" s="509" t="s">
        <v>15</v>
      </c>
      <c r="AW285" s="509" t="s">
        <v>3969</v>
      </c>
      <c r="AX285" s="439">
        <v>18</v>
      </c>
      <c r="AY285" s="213">
        <v>3.5550222222222225</v>
      </c>
      <c r="AZ285" s="441" t="s">
        <v>125</v>
      </c>
      <c r="BA285" s="441" t="s">
        <v>53</v>
      </c>
      <c r="BB285" s="441" t="s">
        <v>292</v>
      </c>
      <c r="BC285" s="440" t="s">
        <v>7176</v>
      </c>
      <c r="BE285" s="441" t="s">
        <v>287</v>
      </c>
      <c r="BF285" s="513" t="s">
        <v>839</v>
      </c>
      <c r="BG285" s="514" t="s">
        <v>277</v>
      </c>
      <c r="BH285" s="514" t="s">
        <v>277</v>
      </c>
      <c r="BI285" s="514" t="s">
        <v>277</v>
      </c>
      <c r="BJ285" s="159">
        <v>0</v>
      </c>
      <c r="BK285" s="440" t="s">
        <v>277</v>
      </c>
    </row>
    <row r="286" spans="1:65" s="441" customFormat="1" ht="13.5" customHeight="1">
      <c r="A286" s="493" t="s">
        <v>4732</v>
      </c>
      <c r="B286" s="523" t="s">
        <v>7163</v>
      </c>
      <c r="C286" s="438">
        <v>0</v>
      </c>
      <c r="D286" s="438">
        <v>0</v>
      </c>
      <c r="E286" s="438">
        <v>0</v>
      </c>
      <c r="F286" s="438">
        <v>0</v>
      </c>
      <c r="G286" s="438">
        <v>0</v>
      </c>
      <c r="H286" s="438">
        <v>0</v>
      </c>
      <c r="I286" s="438">
        <v>0</v>
      </c>
      <c r="J286" s="438">
        <v>0</v>
      </c>
      <c r="K286" s="438">
        <v>0</v>
      </c>
      <c r="L286" s="438">
        <v>0</v>
      </c>
      <c r="M286" s="438">
        <v>0</v>
      </c>
      <c r="N286" s="438">
        <v>0</v>
      </c>
      <c r="O286" s="438">
        <v>0</v>
      </c>
      <c r="P286" s="438">
        <v>0</v>
      </c>
      <c r="Q286" s="438">
        <v>0</v>
      </c>
      <c r="R286" s="438">
        <v>0</v>
      </c>
      <c r="S286" s="438">
        <v>0</v>
      </c>
      <c r="T286" s="438">
        <v>0</v>
      </c>
      <c r="U286" s="438">
        <v>0</v>
      </c>
      <c r="V286" s="438">
        <v>0</v>
      </c>
      <c r="W286" s="438">
        <v>0</v>
      </c>
      <c r="X286" s="438">
        <v>0</v>
      </c>
      <c r="Y286" s="438">
        <v>0</v>
      </c>
      <c r="Z286" s="438">
        <v>0</v>
      </c>
      <c r="AA286" s="438">
        <v>0</v>
      </c>
      <c r="AB286" s="438">
        <v>0</v>
      </c>
      <c r="AC286" s="438">
        <v>0</v>
      </c>
      <c r="AD286" s="438">
        <v>0</v>
      </c>
      <c r="AE286" s="438">
        <v>0</v>
      </c>
      <c r="AF286" s="438">
        <v>0</v>
      </c>
      <c r="AG286" s="438">
        <v>0</v>
      </c>
      <c r="AH286" s="438">
        <v>0</v>
      </c>
      <c r="AI286" s="438">
        <v>0</v>
      </c>
      <c r="AJ286" s="438">
        <v>0</v>
      </c>
      <c r="AK286" s="438">
        <v>0</v>
      </c>
      <c r="AL286" s="438">
        <v>0</v>
      </c>
      <c r="AM286" s="438">
        <v>0</v>
      </c>
      <c r="AN286" s="438">
        <v>0</v>
      </c>
      <c r="AO286" s="438">
        <v>0</v>
      </c>
      <c r="AP286" s="438">
        <v>0</v>
      </c>
      <c r="AQ286" s="505">
        <v>0.74399999999999999</v>
      </c>
      <c r="AR286" s="505">
        <v>1.2769999999999999</v>
      </c>
      <c r="AS286" s="442">
        <v>0.96699999999999997</v>
      </c>
      <c r="AT286" s="442">
        <v>0</v>
      </c>
      <c r="AU286" s="499">
        <v>0</v>
      </c>
      <c r="AV286" s="509" t="s">
        <v>3968</v>
      </c>
      <c r="AW286" s="509" t="s">
        <v>3969</v>
      </c>
      <c r="AX286" s="439">
        <v>2</v>
      </c>
      <c r="AY286" s="213">
        <v>1.0105</v>
      </c>
      <c r="AZ286" s="440" t="s">
        <v>125</v>
      </c>
      <c r="BA286" s="440" t="s">
        <v>53</v>
      </c>
      <c r="BB286" s="112" t="s">
        <v>292</v>
      </c>
      <c r="BC286" s="440" t="s">
        <v>7176</v>
      </c>
      <c r="BD286" s="112"/>
      <c r="BE286" s="112" t="s">
        <v>287</v>
      </c>
      <c r="BF286" s="491" t="s">
        <v>7165</v>
      </c>
      <c r="BG286" s="491"/>
      <c r="BH286" s="491"/>
      <c r="BI286" s="514"/>
      <c r="BJ286" s="159">
        <v>0</v>
      </c>
      <c r="BK286" s="440" t="s">
        <v>277</v>
      </c>
    </row>
    <row r="287" spans="1:65" s="441" customFormat="1" ht="13.5" customHeight="1">
      <c r="A287" s="493" t="s">
        <v>4732</v>
      </c>
      <c r="B287" s="523" t="s">
        <v>7162</v>
      </c>
      <c r="C287" s="438">
        <v>0</v>
      </c>
      <c r="D287" s="438">
        <v>0</v>
      </c>
      <c r="E287" s="438">
        <v>0</v>
      </c>
      <c r="F287" s="438">
        <v>0</v>
      </c>
      <c r="G287" s="438">
        <v>0</v>
      </c>
      <c r="H287" s="438">
        <v>0</v>
      </c>
      <c r="I287" s="438">
        <v>0</v>
      </c>
      <c r="J287" s="438">
        <v>0</v>
      </c>
      <c r="K287" s="438">
        <v>0</v>
      </c>
      <c r="L287" s="438">
        <v>0</v>
      </c>
      <c r="M287" s="438">
        <v>0</v>
      </c>
      <c r="N287" s="438">
        <v>0</v>
      </c>
      <c r="O287" s="438">
        <v>0</v>
      </c>
      <c r="P287" s="438">
        <v>0</v>
      </c>
      <c r="Q287" s="438">
        <v>0</v>
      </c>
      <c r="R287" s="438">
        <v>0</v>
      </c>
      <c r="S287" s="438">
        <v>0</v>
      </c>
      <c r="T287" s="438">
        <v>0</v>
      </c>
      <c r="U287" s="438">
        <v>0</v>
      </c>
      <c r="V287" s="438">
        <v>0</v>
      </c>
      <c r="W287" s="438">
        <v>0</v>
      </c>
      <c r="X287" s="438">
        <v>0</v>
      </c>
      <c r="Y287" s="438">
        <v>0</v>
      </c>
      <c r="Z287" s="438">
        <v>0</v>
      </c>
      <c r="AA287" s="438">
        <v>0</v>
      </c>
      <c r="AB287" s="438">
        <v>0</v>
      </c>
      <c r="AC287" s="438">
        <v>0</v>
      </c>
      <c r="AD287" s="438">
        <v>0</v>
      </c>
      <c r="AE287" s="438">
        <v>0</v>
      </c>
      <c r="AF287" s="438">
        <v>0</v>
      </c>
      <c r="AG287" s="438">
        <v>0</v>
      </c>
      <c r="AH287" s="438">
        <v>0</v>
      </c>
      <c r="AI287" s="438">
        <v>0</v>
      </c>
      <c r="AJ287" s="438">
        <v>0</v>
      </c>
      <c r="AK287" s="438">
        <v>0</v>
      </c>
      <c r="AL287" s="438">
        <v>0</v>
      </c>
      <c r="AM287" s="438">
        <v>0</v>
      </c>
      <c r="AN287" s="438">
        <v>0</v>
      </c>
      <c r="AO287" s="438">
        <v>0</v>
      </c>
      <c r="AP287" s="438">
        <v>0</v>
      </c>
      <c r="AQ287" s="505">
        <v>0.59399999999999997</v>
      </c>
      <c r="AR287" s="505">
        <v>0.69799999999999995</v>
      </c>
      <c r="AS287" s="442">
        <v>0</v>
      </c>
      <c r="AT287" s="442">
        <v>0</v>
      </c>
      <c r="AU287" s="499">
        <v>0</v>
      </c>
      <c r="AV287" s="509" t="s">
        <v>3968</v>
      </c>
      <c r="AW287" s="509" t="s">
        <v>3969</v>
      </c>
      <c r="AX287" s="439">
        <v>2</v>
      </c>
      <c r="AY287" s="213">
        <v>0.64599999999999991</v>
      </c>
      <c r="AZ287" s="440" t="s">
        <v>125</v>
      </c>
      <c r="BA287" s="440" t="s">
        <v>53</v>
      </c>
      <c r="BB287" s="112" t="s">
        <v>292</v>
      </c>
      <c r="BC287" s="440" t="s">
        <v>7176</v>
      </c>
      <c r="BD287" s="112"/>
      <c r="BE287" s="112" t="s">
        <v>287</v>
      </c>
      <c r="BF287" s="491" t="s">
        <v>7164</v>
      </c>
      <c r="BG287" s="491"/>
      <c r="BH287" s="491"/>
      <c r="BI287" s="514"/>
      <c r="BJ287" s="159">
        <v>0</v>
      </c>
      <c r="BK287" s="440" t="s">
        <v>277</v>
      </c>
    </row>
    <row r="288" spans="1:65" s="441" customFormat="1" ht="13.5" customHeight="1">
      <c r="A288" s="493" t="s">
        <v>4732</v>
      </c>
      <c r="B288" s="493" t="s">
        <v>743</v>
      </c>
      <c r="C288" s="438">
        <v>0</v>
      </c>
      <c r="D288" s="438">
        <v>0</v>
      </c>
      <c r="E288" s="438">
        <v>0</v>
      </c>
      <c r="F288" s="438">
        <v>0</v>
      </c>
      <c r="G288" s="438">
        <v>0</v>
      </c>
      <c r="H288" s="438">
        <v>0</v>
      </c>
      <c r="I288" s="438">
        <v>0</v>
      </c>
      <c r="J288" s="438">
        <v>0</v>
      </c>
      <c r="K288" s="438">
        <v>0</v>
      </c>
      <c r="L288" s="438">
        <v>0</v>
      </c>
      <c r="M288" s="438">
        <v>0</v>
      </c>
      <c r="N288" s="438">
        <v>0</v>
      </c>
      <c r="O288" s="438">
        <v>0</v>
      </c>
      <c r="P288" s="438">
        <v>0</v>
      </c>
      <c r="Q288" s="438">
        <v>0</v>
      </c>
      <c r="R288" s="438">
        <v>0</v>
      </c>
      <c r="S288" s="438">
        <v>0</v>
      </c>
      <c r="T288" s="438">
        <v>0</v>
      </c>
      <c r="U288" s="438">
        <v>0</v>
      </c>
      <c r="V288" s="438">
        <v>0</v>
      </c>
      <c r="W288" s="438">
        <v>0</v>
      </c>
      <c r="X288" s="438">
        <v>0</v>
      </c>
      <c r="Y288" s="438">
        <v>0</v>
      </c>
      <c r="Z288" s="438">
        <v>0</v>
      </c>
      <c r="AA288" s="438">
        <v>0.40200000000000002</v>
      </c>
      <c r="AB288" s="438">
        <v>0.63800000000000001</v>
      </c>
      <c r="AC288" s="438">
        <v>0.58499999999999996</v>
      </c>
      <c r="AD288" s="438">
        <v>0.63700000000000001</v>
      </c>
      <c r="AE288" s="438">
        <v>0.56999999999999995</v>
      </c>
      <c r="AF288" s="438">
        <v>0.59199999999999997</v>
      </c>
      <c r="AG288" s="438">
        <v>0.53900000000000003</v>
      </c>
      <c r="AH288" s="438">
        <v>0.48199999999999998</v>
      </c>
      <c r="AI288" s="438">
        <v>0.39900000000000002</v>
      </c>
      <c r="AJ288" s="438">
        <v>0.38100000000000001</v>
      </c>
      <c r="AK288" s="438">
        <v>0.46200000000000002</v>
      </c>
      <c r="AL288" s="438">
        <v>0.48099999999999998</v>
      </c>
      <c r="AM288" s="438">
        <v>0.66100000000000003</v>
      </c>
      <c r="AN288" s="438">
        <v>0.66700000000000004</v>
      </c>
      <c r="AO288" s="438">
        <v>0.51800000000000002</v>
      </c>
      <c r="AP288" s="438">
        <v>0.438</v>
      </c>
      <c r="AQ288" s="504">
        <v>0.438</v>
      </c>
      <c r="AR288" s="503">
        <v>0.438</v>
      </c>
      <c r="AS288" s="442">
        <v>0.438</v>
      </c>
      <c r="AT288" s="442">
        <v>0.438</v>
      </c>
      <c r="AU288" s="499">
        <v>0.438</v>
      </c>
      <c r="AV288" s="509" t="s">
        <v>15</v>
      </c>
      <c r="AW288" s="509" t="s">
        <v>3969</v>
      </c>
      <c r="AX288" s="439">
        <v>18</v>
      </c>
      <c r="AY288" s="213">
        <v>0.51822222222222236</v>
      </c>
      <c r="AZ288" s="441" t="s">
        <v>125</v>
      </c>
      <c r="BA288" s="441" t="s">
        <v>53</v>
      </c>
      <c r="BB288" s="441" t="s">
        <v>281</v>
      </c>
      <c r="BC288" s="441" t="s">
        <v>7177</v>
      </c>
      <c r="BE288" s="441" t="s">
        <v>287</v>
      </c>
      <c r="BF288" s="513" t="s">
        <v>742</v>
      </c>
      <c r="BG288" s="514" t="s">
        <v>277</v>
      </c>
      <c r="BH288" s="922" t="s">
        <v>277</v>
      </c>
      <c r="BI288" s="514" t="s">
        <v>277</v>
      </c>
      <c r="BJ288" s="159">
        <v>0</v>
      </c>
      <c r="BK288" s="440" t="s">
        <v>277</v>
      </c>
    </row>
    <row r="289" spans="1:230" s="441" customFormat="1" ht="13.5" customHeight="1">
      <c r="A289" s="493" t="s">
        <v>4732</v>
      </c>
      <c r="B289" s="493" t="s">
        <v>741</v>
      </c>
      <c r="C289" s="438">
        <v>0</v>
      </c>
      <c r="D289" s="438">
        <v>0</v>
      </c>
      <c r="E289" s="438">
        <v>0</v>
      </c>
      <c r="F289" s="438">
        <v>0</v>
      </c>
      <c r="G289" s="438">
        <v>0</v>
      </c>
      <c r="H289" s="438">
        <v>0</v>
      </c>
      <c r="I289" s="438">
        <v>0</v>
      </c>
      <c r="J289" s="438">
        <v>0</v>
      </c>
      <c r="K289" s="438">
        <v>0</v>
      </c>
      <c r="L289" s="438">
        <v>0</v>
      </c>
      <c r="M289" s="438">
        <v>0</v>
      </c>
      <c r="N289" s="438">
        <v>0</v>
      </c>
      <c r="O289" s="438">
        <v>0</v>
      </c>
      <c r="P289" s="438">
        <v>0</v>
      </c>
      <c r="Q289" s="438">
        <v>0</v>
      </c>
      <c r="R289" s="438">
        <v>0</v>
      </c>
      <c r="S289" s="438">
        <v>0</v>
      </c>
      <c r="T289" s="438">
        <v>0</v>
      </c>
      <c r="U289" s="438">
        <v>0</v>
      </c>
      <c r="V289" s="438">
        <v>0</v>
      </c>
      <c r="W289" s="438">
        <v>0</v>
      </c>
      <c r="X289" s="438">
        <v>0</v>
      </c>
      <c r="Y289" s="438">
        <v>0</v>
      </c>
      <c r="Z289" s="438">
        <v>0</v>
      </c>
      <c r="AA289" s="438">
        <v>0</v>
      </c>
      <c r="AB289" s="438">
        <v>0</v>
      </c>
      <c r="AC289" s="438">
        <v>0</v>
      </c>
      <c r="AD289" s="438">
        <v>0</v>
      </c>
      <c r="AE289" s="438">
        <v>0</v>
      </c>
      <c r="AF289" s="438">
        <v>0</v>
      </c>
      <c r="AG289" s="438">
        <v>0</v>
      </c>
      <c r="AH289" s="438">
        <v>0</v>
      </c>
      <c r="AI289" s="438">
        <v>0.224</v>
      </c>
      <c r="AJ289" s="438">
        <v>1.0880000000000001</v>
      </c>
      <c r="AK289" s="438">
        <v>0.71299999999999997</v>
      </c>
      <c r="AL289" s="438">
        <v>0.997</v>
      </c>
      <c r="AM289" s="438">
        <v>0.71399999999999997</v>
      </c>
      <c r="AN289" s="438">
        <v>0.63200000000000001</v>
      </c>
      <c r="AO289" s="438">
        <v>4.5999999999999999E-2</v>
      </c>
      <c r="AP289" s="438">
        <v>0</v>
      </c>
      <c r="AQ289" s="504">
        <v>0</v>
      </c>
      <c r="AR289" s="504">
        <v>0</v>
      </c>
      <c r="AS289" s="442">
        <v>0</v>
      </c>
      <c r="AT289" s="442">
        <v>0</v>
      </c>
      <c r="AU289" s="499">
        <v>0</v>
      </c>
      <c r="AV289" s="509" t="s">
        <v>23</v>
      </c>
      <c r="AW289" s="509" t="s">
        <v>63</v>
      </c>
      <c r="AX289" s="439">
        <v>7</v>
      </c>
      <c r="AY289" s="213">
        <v>0.63057142857142856</v>
      </c>
      <c r="AZ289" s="441" t="s">
        <v>125</v>
      </c>
      <c r="BA289" s="441" t="s">
        <v>53</v>
      </c>
      <c r="BB289" s="441" t="s">
        <v>281</v>
      </c>
      <c r="BC289" s="441" t="s">
        <v>7177</v>
      </c>
      <c r="BE289" s="441" t="s">
        <v>287</v>
      </c>
      <c r="BF289" s="513" t="s">
        <v>740</v>
      </c>
      <c r="BG289" s="514" t="s">
        <v>277</v>
      </c>
      <c r="BH289" s="514" t="s">
        <v>277</v>
      </c>
      <c r="BI289" s="514" t="s">
        <v>277</v>
      </c>
      <c r="BJ289" s="159">
        <v>0</v>
      </c>
      <c r="BK289" s="440" t="s">
        <v>277</v>
      </c>
    </row>
    <row r="290" spans="1:230" s="441" customFormat="1" ht="13.5" customHeight="1">
      <c r="A290" s="493" t="s">
        <v>116</v>
      </c>
      <c r="B290" s="493" t="s">
        <v>460</v>
      </c>
      <c r="C290" s="438">
        <v>0</v>
      </c>
      <c r="D290" s="438">
        <v>0</v>
      </c>
      <c r="E290" s="438">
        <v>0</v>
      </c>
      <c r="F290" s="438">
        <v>0</v>
      </c>
      <c r="G290" s="438">
        <v>0</v>
      </c>
      <c r="H290" s="438">
        <v>0</v>
      </c>
      <c r="I290" s="438">
        <v>0</v>
      </c>
      <c r="J290" s="438">
        <v>0</v>
      </c>
      <c r="K290" s="438">
        <v>0</v>
      </c>
      <c r="L290" s="438">
        <v>0</v>
      </c>
      <c r="M290" s="438">
        <v>0</v>
      </c>
      <c r="N290" s="438">
        <v>0</v>
      </c>
      <c r="O290" s="438">
        <v>0</v>
      </c>
      <c r="P290" s="438">
        <v>0</v>
      </c>
      <c r="Q290" s="438">
        <v>0</v>
      </c>
      <c r="R290" s="438">
        <v>0</v>
      </c>
      <c r="S290" s="438">
        <v>0</v>
      </c>
      <c r="T290" s="438">
        <v>0</v>
      </c>
      <c r="U290" s="438">
        <v>0</v>
      </c>
      <c r="V290" s="438">
        <v>0</v>
      </c>
      <c r="W290" s="438">
        <v>0</v>
      </c>
      <c r="X290" s="438">
        <v>0</v>
      </c>
      <c r="Y290" s="438">
        <v>0</v>
      </c>
      <c r="Z290" s="438">
        <v>0</v>
      </c>
      <c r="AA290" s="438">
        <v>0</v>
      </c>
      <c r="AB290" s="438">
        <v>0</v>
      </c>
      <c r="AC290" s="438">
        <v>0</v>
      </c>
      <c r="AD290" s="438">
        <v>0</v>
      </c>
      <c r="AE290" s="438">
        <v>0</v>
      </c>
      <c r="AF290" s="438">
        <v>0</v>
      </c>
      <c r="AG290" s="438">
        <v>0</v>
      </c>
      <c r="AH290" s="438">
        <v>2</v>
      </c>
      <c r="AI290" s="438">
        <v>2</v>
      </c>
      <c r="AJ290" s="438">
        <v>2</v>
      </c>
      <c r="AK290" s="438">
        <v>2</v>
      </c>
      <c r="AL290" s="438">
        <v>1.32</v>
      </c>
      <c r="AM290" s="438">
        <v>0</v>
      </c>
      <c r="AN290" s="438">
        <v>0</v>
      </c>
      <c r="AO290" s="438">
        <v>0</v>
      </c>
      <c r="AP290" s="438">
        <v>0</v>
      </c>
      <c r="AQ290" s="504">
        <v>0</v>
      </c>
      <c r="AR290" s="504">
        <v>0</v>
      </c>
      <c r="AS290" s="442">
        <v>0</v>
      </c>
      <c r="AT290" s="442">
        <v>0</v>
      </c>
      <c r="AU290" s="499">
        <v>0</v>
      </c>
      <c r="AV290" s="509" t="s">
        <v>22</v>
      </c>
      <c r="AW290" s="509" t="s">
        <v>26</v>
      </c>
      <c r="AX290" s="439">
        <v>5</v>
      </c>
      <c r="AY290" s="213">
        <v>1.8640000000000001</v>
      </c>
      <c r="AZ290" s="441" t="s">
        <v>126</v>
      </c>
      <c r="BA290" s="441" t="s">
        <v>53</v>
      </c>
      <c r="BB290" s="441" t="s">
        <v>292</v>
      </c>
      <c r="BC290" s="440" t="s">
        <v>7176</v>
      </c>
      <c r="BE290" s="441" t="s">
        <v>287</v>
      </c>
      <c r="BF290" s="513" t="s">
        <v>277</v>
      </c>
      <c r="BG290" s="514" t="s">
        <v>277</v>
      </c>
      <c r="BH290" s="514" t="s">
        <v>277</v>
      </c>
      <c r="BI290" s="514" t="s">
        <v>277</v>
      </c>
      <c r="BJ290" s="159">
        <v>0</v>
      </c>
      <c r="BK290" s="440" t="s">
        <v>277</v>
      </c>
    </row>
    <row r="291" spans="1:230" s="441" customFormat="1" ht="13.5" customHeight="1">
      <c r="A291" s="493" t="s">
        <v>116</v>
      </c>
      <c r="B291" s="493" t="s">
        <v>459</v>
      </c>
      <c r="C291" s="438">
        <v>0</v>
      </c>
      <c r="D291" s="438">
        <v>0</v>
      </c>
      <c r="E291" s="438">
        <v>0</v>
      </c>
      <c r="F291" s="438">
        <v>0</v>
      </c>
      <c r="G291" s="438">
        <v>0</v>
      </c>
      <c r="H291" s="438">
        <v>0</v>
      </c>
      <c r="I291" s="438">
        <v>0</v>
      </c>
      <c r="J291" s="438">
        <v>0</v>
      </c>
      <c r="K291" s="438">
        <v>0</v>
      </c>
      <c r="L291" s="438">
        <v>0</v>
      </c>
      <c r="M291" s="438">
        <v>0</v>
      </c>
      <c r="N291" s="438">
        <v>0</v>
      </c>
      <c r="O291" s="438">
        <v>0</v>
      </c>
      <c r="P291" s="438">
        <v>0</v>
      </c>
      <c r="Q291" s="438">
        <v>0</v>
      </c>
      <c r="R291" s="438">
        <v>0</v>
      </c>
      <c r="S291" s="438">
        <v>0</v>
      </c>
      <c r="T291" s="438">
        <v>0</v>
      </c>
      <c r="U291" s="438">
        <v>0</v>
      </c>
      <c r="V291" s="438">
        <v>0</v>
      </c>
      <c r="W291" s="438">
        <v>0</v>
      </c>
      <c r="X291" s="438">
        <v>0</v>
      </c>
      <c r="Y291" s="438">
        <v>0</v>
      </c>
      <c r="Z291" s="438">
        <v>0</v>
      </c>
      <c r="AA291" s="438">
        <v>0</v>
      </c>
      <c r="AB291" s="438">
        <v>0</v>
      </c>
      <c r="AC291" s="438">
        <v>0</v>
      </c>
      <c r="AD291" s="438">
        <v>0</v>
      </c>
      <c r="AE291" s="438">
        <v>0</v>
      </c>
      <c r="AF291" s="438">
        <v>0</v>
      </c>
      <c r="AG291" s="438">
        <v>0</v>
      </c>
      <c r="AH291" s="438">
        <v>0</v>
      </c>
      <c r="AI291" s="438">
        <v>3.9E-2</v>
      </c>
      <c r="AJ291" s="438">
        <v>0.154</v>
      </c>
      <c r="AK291" s="438">
        <v>0</v>
      </c>
      <c r="AL291" s="438">
        <v>0</v>
      </c>
      <c r="AM291" s="438">
        <v>0</v>
      </c>
      <c r="AN291" s="438">
        <v>0</v>
      </c>
      <c r="AO291" s="438">
        <v>0</v>
      </c>
      <c r="AP291" s="438">
        <v>0</v>
      </c>
      <c r="AQ291" s="504">
        <v>0</v>
      </c>
      <c r="AR291" s="504">
        <v>0</v>
      </c>
      <c r="AS291" s="442">
        <v>0</v>
      </c>
      <c r="AT291" s="442">
        <v>0</v>
      </c>
      <c r="AU291" s="499">
        <v>0</v>
      </c>
      <c r="AV291" s="509" t="s">
        <v>23</v>
      </c>
      <c r="AW291" s="509" t="s">
        <v>24</v>
      </c>
      <c r="AX291" s="439">
        <v>2</v>
      </c>
      <c r="AY291" s="213">
        <v>9.6500000000000002E-2</v>
      </c>
      <c r="AZ291" s="441" t="s">
        <v>126</v>
      </c>
      <c r="BA291" s="441" t="s">
        <v>53</v>
      </c>
      <c r="BB291" s="441" t="s">
        <v>292</v>
      </c>
      <c r="BC291" s="440" t="s">
        <v>7176</v>
      </c>
      <c r="BE291" s="441" t="s">
        <v>287</v>
      </c>
      <c r="BF291" s="513" t="s">
        <v>277</v>
      </c>
      <c r="BG291" s="514" t="s">
        <v>277</v>
      </c>
      <c r="BH291" s="514" t="s">
        <v>277</v>
      </c>
      <c r="BI291" s="514" t="s">
        <v>277</v>
      </c>
      <c r="BJ291" s="215">
        <v>0.2</v>
      </c>
      <c r="BK291" s="440" t="s">
        <v>277</v>
      </c>
    </row>
    <row r="292" spans="1:230" s="441" customFormat="1" ht="13.5" customHeight="1">
      <c r="A292" s="493" t="s">
        <v>117</v>
      </c>
      <c r="B292" s="493" t="s">
        <v>409</v>
      </c>
      <c r="C292" s="438">
        <v>0</v>
      </c>
      <c r="D292" s="438">
        <v>0</v>
      </c>
      <c r="E292" s="438">
        <v>0</v>
      </c>
      <c r="F292" s="438">
        <v>0</v>
      </c>
      <c r="G292" s="438">
        <v>0</v>
      </c>
      <c r="H292" s="438">
        <v>0</v>
      </c>
      <c r="I292" s="438">
        <v>0</v>
      </c>
      <c r="J292" s="438">
        <v>0</v>
      </c>
      <c r="K292" s="438">
        <v>0</v>
      </c>
      <c r="L292" s="438">
        <v>0</v>
      </c>
      <c r="M292" s="438">
        <v>0</v>
      </c>
      <c r="N292" s="438">
        <v>0</v>
      </c>
      <c r="O292" s="438">
        <v>0</v>
      </c>
      <c r="P292" s="438">
        <v>0</v>
      </c>
      <c r="Q292" s="438">
        <v>0</v>
      </c>
      <c r="R292" s="438">
        <v>0</v>
      </c>
      <c r="S292" s="438">
        <v>0</v>
      </c>
      <c r="T292" s="438">
        <v>0</v>
      </c>
      <c r="U292" s="438">
        <v>0</v>
      </c>
      <c r="V292" s="438">
        <v>0</v>
      </c>
      <c r="W292" s="438">
        <v>0</v>
      </c>
      <c r="X292" s="438">
        <v>0</v>
      </c>
      <c r="Y292" s="438">
        <v>0</v>
      </c>
      <c r="Z292" s="438">
        <v>0</v>
      </c>
      <c r="AA292" s="438">
        <v>0</v>
      </c>
      <c r="AB292" s="438">
        <v>0</v>
      </c>
      <c r="AC292" s="438">
        <v>0</v>
      </c>
      <c r="AD292" s="438">
        <v>0</v>
      </c>
      <c r="AE292" s="438">
        <v>0</v>
      </c>
      <c r="AF292" s="438">
        <v>0</v>
      </c>
      <c r="AG292" s="438">
        <v>0</v>
      </c>
      <c r="AH292" s="438">
        <v>0</v>
      </c>
      <c r="AI292" s="438">
        <v>0</v>
      </c>
      <c r="AJ292" s="442">
        <v>1517</v>
      </c>
      <c r="AK292" s="442">
        <v>1718</v>
      </c>
      <c r="AL292" s="442">
        <v>1873</v>
      </c>
      <c r="AM292" s="442">
        <v>2024</v>
      </c>
      <c r="AN292" s="442">
        <v>2064</v>
      </c>
      <c r="AO292" s="442">
        <v>1967</v>
      </c>
      <c r="AP292" s="442">
        <v>1929</v>
      </c>
      <c r="AQ292" s="505">
        <v>1699</v>
      </c>
      <c r="AR292" s="505">
        <v>1732</v>
      </c>
      <c r="AS292" s="442">
        <v>1719</v>
      </c>
      <c r="AT292" s="442">
        <v>0</v>
      </c>
      <c r="AU292" s="159">
        <v>0</v>
      </c>
      <c r="AV292" s="509" t="s">
        <v>24</v>
      </c>
      <c r="AW292" s="509" t="s">
        <v>3969</v>
      </c>
      <c r="AX292" s="439">
        <v>9</v>
      </c>
      <c r="AY292" s="213">
        <v>1835.8888888888889</v>
      </c>
      <c r="AZ292" s="441" t="s">
        <v>123</v>
      </c>
      <c r="BA292" s="441" t="s">
        <v>407</v>
      </c>
      <c r="BB292" s="441" t="s">
        <v>74</v>
      </c>
      <c r="BC292" s="440" t="s">
        <v>812</v>
      </c>
      <c r="BE292" s="441" t="s">
        <v>280</v>
      </c>
      <c r="BF292" s="513" t="s">
        <v>6812</v>
      </c>
      <c r="BG292" s="513" t="s">
        <v>6813</v>
      </c>
      <c r="BH292" s="514" t="s">
        <v>408</v>
      </c>
      <c r="BI292" s="514" t="s">
        <v>277</v>
      </c>
      <c r="BJ292" s="159">
        <v>73.963999999999999</v>
      </c>
      <c r="BK292" s="440"/>
    </row>
    <row r="293" spans="1:230" s="441" customFormat="1" ht="13.5" customHeight="1">
      <c r="A293" s="493" t="s">
        <v>117</v>
      </c>
      <c r="B293" s="493" t="s">
        <v>84</v>
      </c>
      <c r="C293" s="438">
        <v>184.5</v>
      </c>
      <c r="D293" s="438">
        <v>211.3</v>
      </c>
      <c r="E293" s="438">
        <v>247.1</v>
      </c>
      <c r="F293" s="438">
        <v>290.89999999999998</v>
      </c>
      <c r="G293" s="438">
        <v>328.2</v>
      </c>
      <c r="H293" s="438">
        <v>331.6</v>
      </c>
      <c r="I293" s="438">
        <v>324.89999999999998</v>
      </c>
      <c r="J293" s="438">
        <v>344.3</v>
      </c>
      <c r="K293" s="438">
        <v>367.8</v>
      </c>
      <c r="L293" s="438">
        <v>347.8</v>
      </c>
      <c r="M293" s="438">
        <v>348.1</v>
      </c>
      <c r="N293" s="438">
        <v>375.2</v>
      </c>
      <c r="O293" s="438">
        <v>414.4</v>
      </c>
      <c r="P293" s="438">
        <v>446.3</v>
      </c>
      <c r="Q293" s="438">
        <v>456.2</v>
      </c>
      <c r="R293" s="438">
        <v>460.4</v>
      </c>
      <c r="S293" s="438">
        <v>461.6</v>
      </c>
      <c r="T293" s="438">
        <v>417.6</v>
      </c>
      <c r="U293" s="438">
        <v>444.5</v>
      </c>
      <c r="V293" s="438">
        <v>466.8</v>
      </c>
      <c r="W293" s="438">
        <v>475.4</v>
      </c>
      <c r="X293" s="438">
        <v>499.99900000000002</v>
      </c>
      <c r="Y293" s="438">
        <v>496.7</v>
      </c>
      <c r="Z293" s="438">
        <v>509.6</v>
      </c>
      <c r="AA293" s="438">
        <v>532.05600000000004</v>
      </c>
      <c r="AB293" s="438">
        <v>568.64599999999996</v>
      </c>
      <c r="AC293" s="438">
        <v>577.1</v>
      </c>
      <c r="AD293" s="438">
        <v>593.9</v>
      </c>
      <c r="AE293" s="438">
        <v>610.1</v>
      </c>
      <c r="AF293" s="438">
        <v>663.1</v>
      </c>
      <c r="AG293" s="438">
        <v>675.79</v>
      </c>
      <c r="AH293" s="438">
        <v>704.88400000000001</v>
      </c>
      <c r="AI293" s="438">
        <v>720.41499999999996</v>
      </c>
      <c r="AJ293" s="438">
        <v>724.93899999999996</v>
      </c>
      <c r="AK293" s="438">
        <v>733.81700000000001</v>
      </c>
      <c r="AL293" s="438">
        <v>778.17700000000002</v>
      </c>
      <c r="AM293" s="438">
        <v>745.26800000000003</v>
      </c>
      <c r="AN293" s="438">
        <v>750.28099999999995</v>
      </c>
      <c r="AO293" s="438">
        <v>787.26700000000005</v>
      </c>
      <c r="AP293" s="438">
        <v>793.54899999999998</v>
      </c>
      <c r="AQ293" s="504">
        <v>834.56100000000004</v>
      </c>
      <c r="AR293" s="504">
        <v>839.15099999999995</v>
      </c>
      <c r="AS293" s="442">
        <v>834.00300000000004</v>
      </c>
      <c r="AT293" s="442">
        <v>843.62099999999998</v>
      </c>
      <c r="AU293" s="499">
        <v>853.73900000000003</v>
      </c>
      <c r="AV293" s="509" t="s">
        <v>64</v>
      </c>
      <c r="AW293" s="509" t="s">
        <v>3969</v>
      </c>
      <c r="AX293" s="439">
        <v>42</v>
      </c>
      <c r="AY293" s="213">
        <v>521.0523809523811</v>
      </c>
      <c r="AZ293" s="441" t="s">
        <v>125</v>
      </c>
      <c r="BA293" s="441" t="s">
        <v>407</v>
      </c>
      <c r="BB293" s="441" t="s">
        <v>458</v>
      </c>
      <c r="BC293" s="440" t="s">
        <v>7176</v>
      </c>
      <c r="BD293" s="441" t="s">
        <v>4096</v>
      </c>
      <c r="BE293" s="441" t="s">
        <v>287</v>
      </c>
      <c r="BF293" s="513" t="s">
        <v>457</v>
      </c>
      <c r="BG293" s="514" t="s">
        <v>277</v>
      </c>
      <c r="BH293" s="514" t="s">
        <v>277</v>
      </c>
      <c r="BI293" s="514" t="s">
        <v>456</v>
      </c>
      <c r="BJ293" s="215">
        <v>78.944999999999993</v>
      </c>
      <c r="BK293" s="440" t="s">
        <v>277</v>
      </c>
    </row>
    <row r="294" spans="1:230" s="441" customFormat="1" ht="13.5" customHeight="1">
      <c r="A294" s="493" t="s">
        <v>117</v>
      </c>
      <c r="B294" s="493" t="s">
        <v>410</v>
      </c>
      <c r="C294" s="438">
        <v>0</v>
      </c>
      <c r="D294" s="438">
        <v>0</v>
      </c>
      <c r="E294" s="438">
        <v>0</v>
      </c>
      <c r="F294" s="438">
        <v>0</v>
      </c>
      <c r="G294" s="438">
        <v>0</v>
      </c>
      <c r="H294" s="438">
        <v>0</v>
      </c>
      <c r="I294" s="438">
        <v>0</v>
      </c>
      <c r="J294" s="438">
        <v>0</v>
      </c>
      <c r="K294" s="438">
        <v>0</v>
      </c>
      <c r="L294" s="438">
        <v>0</v>
      </c>
      <c r="M294" s="438">
        <v>0</v>
      </c>
      <c r="N294" s="438">
        <v>0</v>
      </c>
      <c r="O294" s="438">
        <v>0</v>
      </c>
      <c r="P294" s="438">
        <v>0</v>
      </c>
      <c r="Q294" s="438">
        <v>0</v>
      </c>
      <c r="R294" s="438">
        <v>0</v>
      </c>
      <c r="S294" s="438">
        <v>0</v>
      </c>
      <c r="T294" s="438">
        <v>0</v>
      </c>
      <c r="U294" s="438">
        <v>0</v>
      </c>
      <c r="V294" s="438">
        <v>0</v>
      </c>
      <c r="W294" s="438">
        <v>0</v>
      </c>
      <c r="X294" s="438">
        <v>0</v>
      </c>
      <c r="Y294" s="438">
        <v>0</v>
      </c>
      <c r="Z294" s="438">
        <v>0</v>
      </c>
      <c r="AA294" s="438">
        <v>0</v>
      </c>
      <c r="AB294" s="438">
        <v>0</v>
      </c>
      <c r="AC294" s="438">
        <v>0</v>
      </c>
      <c r="AD294" s="438">
        <v>0</v>
      </c>
      <c r="AE294" s="438">
        <v>0</v>
      </c>
      <c r="AF294" s="438">
        <v>0</v>
      </c>
      <c r="AG294" s="438">
        <v>0</v>
      </c>
      <c r="AH294" s="438">
        <v>0</v>
      </c>
      <c r="AI294" s="438">
        <v>0</v>
      </c>
      <c r="AJ294" s="442">
        <v>1070</v>
      </c>
      <c r="AK294" s="442">
        <v>1160</v>
      </c>
      <c r="AL294" s="442">
        <v>970</v>
      </c>
      <c r="AM294" s="442">
        <v>830</v>
      </c>
      <c r="AN294" s="442">
        <v>780</v>
      </c>
      <c r="AO294" s="442">
        <v>700</v>
      </c>
      <c r="AP294" s="442">
        <v>650</v>
      </c>
      <c r="AQ294" s="505">
        <v>360</v>
      </c>
      <c r="AR294" s="505">
        <v>280</v>
      </c>
      <c r="AS294" s="442">
        <v>350</v>
      </c>
      <c r="AT294" s="442">
        <v>0</v>
      </c>
      <c r="AU294" s="499">
        <v>0</v>
      </c>
      <c r="AV294" s="509" t="s">
        <v>24</v>
      </c>
      <c r="AW294" s="509" t="s">
        <v>3969</v>
      </c>
      <c r="AX294" s="439">
        <v>9</v>
      </c>
      <c r="AY294" s="213">
        <v>755.55555555555554</v>
      </c>
      <c r="AZ294" s="441" t="s">
        <v>123</v>
      </c>
      <c r="BA294" s="441" t="s">
        <v>407</v>
      </c>
      <c r="BB294" s="441" t="s">
        <v>74</v>
      </c>
      <c r="BC294" s="440" t="s">
        <v>812</v>
      </c>
      <c r="BE294" s="441" t="s">
        <v>280</v>
      </c>
      <c r="BF294" s="513" t="s">
        <v>6811</v>
      </c>
      <c r="BG294" s="513" t="s">
        <v>6813</v>
      </c>
      <c r="BH294" s="514" t="s">
        <v>408</v>
      </c>
      <c r="BI294" s="514" t="s">
        <v>277</v>
      </c>
      <c r="BJ294" s="215">
        <v>5.0579999999999998</v>
      </c>
      <c r="BK294" s="440" t="s">
        <v>277</v>
      </c>
    </row>
    <row r="295" spans="1:230" s="441" customFormat="1" ht="13.5" customHeight="1">
      <c r="A295" s="493" t="s">
        <v>117</v>
      </c>
      <c r="B295" s="493" t="s">
        <v>83</v>
      </c>
      <c r="C295" s="438">
        <v>27</v>
      </c>
      <c r="D295" s="438">
        <v>29.2</v>
      </c>
      <c r="E295" s="438">
        <v>33</v>
      </c>
      <c r="F295" s="438">
        <v>37.799999999999997</v>
      </c>
      <c r="G295" s="438">
        <v>36.4</v>
      </c>
      <c r="H295" s="438">
        <v>38.799999999999997</v>
      </c>
      <c r="I295" s="438">
        <v>41.9</v>
      </c>
      <c r="J295" s="438">
        <v>45.4</v>
      </c>
      <c r="K295" s="438">
        <v>45.2</v>
      </c>
      <c r="L295" s="438">
        <v>50.8</v>
      </c>
      <c r="M295" s="438">
        <v>54.3</v>
      </c>
      <c r="N295" s="438">
        <v>57.5</v>
      </c>
      <c r="O295" s="438">
        <v>62.6</v>
      </c>
      <c r="P295" s="438">
        <v>64.3</v>
      </c>
      <c r="Q295" s="438">
        <v>68.2</v>
      </c>
      <c r="R295" s="438">
        <v>64.2</v>
      </c>
      <c r="S295" s="438">
        <v>66.2</v>
      </c>
      <c r="T295" s="438">
        <v>65.599999999999994</v>
      </c>
      <c r="U295" s="438">
        <v>63.7</v>
      </c>
      <c r="V295" s="438">
        <v>72.7</v>
      </c>
      <c r="W295" s="438">
        <v>74.5</v>
      </c>
      <c r="X295" s="438">
        <v>80</v>
      </c>
      <c r="Y295" s="438">
        <v>140.80000000000001</v>
      </c>
      <c r="Z295" s="438">
        <v>158.69999999999999</v>
      </c>
      <c r="AA295" s="438">
        <v>173.2</v>
      </c>
      <c r="AB295" s="438">
        <v>290.39</v>
      </c>
      <c r="AC295" s="438">
        <v>196.39</v>
      </c>
      <c r="AD295" s="438">
        <v>166.85499999999999</v>
      </c>
      <c r="AE295" s="438">
        <v>141.578</v>
      </c>
      <c r="AF295" s="438">
        <v>185.714</v>
      </c>
      <c r="AG295" s="438">
        <v>174.715</v>
      </c>
      <c r="AH295" s="438">
        <v>175.24</v>
      </c>
      <c r="AI295" s="438">
        <v>179.69200000000001</v>
      </c>
      <c r="AJ295" s="438">
        <v>165.07599999999999</v>
      </c>
      <c r="AK295" s="438">
        <v>229.10499999999999</v>
      </c>
      <c r="AL295" s="438">
        <v>211.136</v>
      </c>
      <c r="AM295" s="438">
        <v>253.85300000000001</v>
      </c>
      <c r="AN295" s="438">
        <v>192.61600000000001</v>
      </c>
      <c r="AO295" s="438">
        <v>212.17500000000001</v>
      </c>
      <c r="AP295" s="438">
        <v>219.15600000000001</v>
      </c>
      <c r="AQ295" s="504">
        <v>242.53299999999999</v>
      </c>
      <c r="AR295" s="505">
        <f>257.818</f>
        <v>257.81799999999998</v>
      </c>
      <c r="AS295" s="442">
        <v>226.018</v>
      </c>
      <c r="AT295" s="442">
        <v>228.661</v>
      </c>
      <c r="AU295" s="499">
        <v>229.39</v>
      </c>
      <c r="AV295" s="509" t="s">
        <v>64</v>
      </c>
      <c r="AW295" s="509" t="s">
        <v>3969</v>
      </c>
      <c r="AX295" s="439">
        <v>42</v>
      </c>
      <c r="AY295" s="213">
        <v>122.52480952380955</v>
      </c>
      <c r="AZ295" s="441" t="s">
        <v>125</v>
      </c>
      <c r="BA295" s="441" t="s">
        <v>407</v>
      </c>
      <c r="BB295" s="441" t="s">
        <v>292</v>
      </c>
      <c r="BC295" s="440" t="s">
        <v>7176</v>
      </c>
      <c r="BD295" s="441" t="s">
        <v>4096</v>
      </c>
      <c r="BE295" s="441" t="s">
        <v>287</v>
      </c>
      <c r="BF295" s="513" t="s">
        <v>6799</v>
      </c>
      <c r="BG295" s="514" t="s">
        <v>4014</v>
      </c>
      <c r="BH295" s="514" t="s">
        <v>277</v>
      </c>
      <c r="BI295" s="514" t="s">
        <v>6804</v>
      </c>
      <c r="BJ295" s="215">
        <v>6.8390000000000004</v>
      </c>
      <c r="BK295" s="440" t="s">
        <v>277</v>
      </c>
    </row>
    <row r="296" spans="1:230" s="441" customFormat="1" ht="13.5" customHeight="1">
      <c r="A296" s="493" t="s">
        <v>117</v>
      </c>
      <c r="B296" s="493" t="s">
        <v>85</v>
      </c>
      <c r="C296" s="438">
        <v>13.1</v>
      </c>
      <c r="D296" s="438">
        <v>13.4</v>
      </c>
      <c r="E296" s="438">
        <v>15.4</v>
      </c>
      <c r="F296" s="438">
        <v>18.899999999999999</v>
      </c>
      <c r="G296" s="438">
        <v>21.1</v>
      </c>
      <c r="H296" s="438">
        <v>22</v>
      </c>
      <c r="I296" s="438">
        <v>30.1</v>
      </c>
      <c r="J296" s="438">
        <v>35.200000000000003</v>
      </c>
      <c r="K296" s="438">
        <v>37.4</v>
      </c>
      <c r="L296" s="438">
        <v>40.6</v>
      </c>
      <c r="M296" s="438">
        <v>42.9</v>
      </c>
      <c r="N296" s="438">
        <v>47</v>
      </c>
      <c r="O296" s="438">
        <v>52.9</v>
      </c>
      <c r="P296" s="438">
        <v>52.9</v>
      </c>
      <c r="Q296" s="438">
        <v>54.2</v>
      </c>
      <c r="R296" s="438">
        <v>50.9</v>
      </c>
      <c r="S296" s="438">
        <v>60.5</v>
      </c>
      <c r="T296" s="438">
        <v>68</v>
      </c>
      <c r="U296" s="438">
        <v>117.1</v>
      </c>
      <c r="V296" s="438">
        <v>82.9</v>
      </c>
      <c r="W296" s="438">
        <v>66.8</v>
      </c>
      <c r="X296" s="438">
        <v>60.5</v>
      </c>
      <c r="Y296" s="438">
        <v>60.9</v>
      </c>
      <c r="Z296" s="438">
        <v>81.3</v>
      </c>
      <c r="AA296" s="438">
        <v>88.79</v>
      </c>
      <c r="AB296" s="438">
        <v>96.89</v>
      </c>
      <c r="AC296" s="438">
        <v>100.9</v>
      </c>
      <c r="AD296" s="438">
        <v>107.4</v>
      </c>
      <c r="AE296" s="438">
        <v>125.4</v>
      </c>
      <c r="AF296" s="438">
        <v>145</v>
      </c>
      <c r="AG296" s="438">
        <v>139.03200000000001</v>
      </c>
      <c r="AH296" s="438">
        <v>130.56200000000001</v>
      </c>
      <c r="AI296" s="438">
        <v>116.20099999999999</v>
      </c>
      <c r="AJ296" s="438">
        <v>111.396</v>
      </c>
      <c r="AK296" s="438">
        <v>113.158</v>
      </c>
      <c r="AL296" s="438">
        <v>131.15899999999999</v>
      </c>
      <c r="AM296" s="438">
        <v>126.80500000000001</v>
      </c>
      <c r="AN296" s="438">
        <v>121.258</v>
      </c>
      <c r="AO296" s="438">
        <v>142.619</v>
      </c>
      <c r="AP296" s="438">
        <v>151.108</v>
      </c>
      <c r="AQ296" s="504">
        <v>184.381</v>
      </c>
      <c r="AR296" s="504">
        <v>192.322</v>
      </c>
      <c r="AS296" s="442">
        <v>186.27199999999999</v>
      </c>
      <c r="AT296" s="442">
        <v>187.61</v>
      </c>
      <c r="AU296" s="499">
        <v>181.06399999999999</v>
      </c>
      <c r="AV296" s="509" t="s">
        <v>64</v>
      </c>
      <c r="AW296" s="509" t="s">
        <v>3969</v>
      </c>
      <c r="AX296" s="439">
        <v>42</v>
      </c>
      <c r="AY296" s="213">
        <v>82.628119047619052</v>
      </c>
      <c r="AZ296" s="441" t="s">
        <v>125</v>
      </c>
      <c r="BA296" s="441" t="s">
        <v>407</v>
      </c>
      <c r="BB296" s="441" t="s">
        <v>292</v>
      </c>
      <c r="BC296" s="440" t="s">
        <v>7176</v>
      </c>
      <c r="BD296" s="441" t="s">
        <v>4096</v>
      </c>
      <c r="BE296" s="441" t="s">
        <v>287</v>
      </c>
      <c r="BF296" s="513" t="s">
        <v>6431</v>
      </c>
      <c r="BG296" s="514" t="s">
        <v>277</v>
      </c>
      <c r="BH296" s="514" t="s">
        <v>277</v>
      </c>
      <c r="BI296" s="514" t="s">
        <v>277</v>
      </c>
      <c r="BJ296" s="215">
        <v>5.52</v>
      </c>
      <c r="BK296" s="440" t="s">
        <v>277</v>
      </c>
    </row>
    <row r="297" spans="1:230" s="441" customFormat="1" ht="13.5" customHeight="1">
      <c r="A297" s="493" t="s">
        <v>117</v>
      </c>
      <c r="B297" s="493" t="s">
        <v>403</v>
      </c>
      <c r="C297" s="438">
        <v>0</v>
      </c>
      <c r="D297" s="438">
        <v>0</v>
      </c>
      <c r="E297" s="438">
        <v>0</v>
      </c>
      <c r="F297" s="438">
        <v>0</v>
      </c>
      <c r="G297" s="438">
        <v>0</v>
      </c>
      <c r="H297" s="438">
        <v>0</v>
      </c>
      <c r="I297" s="438">
        <v>0</v>
      </c>
      <c r="J297" s="438">
        <v>0</v>
      </c>
      <c r="K297" s="438">
        <v>0</v>
      </c>
      <c r="L297" s="438">
        <v>0</v>
      </c>
      <c r="M297" s="438">
        <v>0</v>
      </c>
      <c r="N297" s="438">
        <v>0</v>
      </c>
      <c r="O297" s="438">
        <v>0</v>
      </c>
      <c r="P297" s="438">
        <v>18.2</v>
      </c>
      <c r="Q297" s="438">
        <v>45.3</v>
      </c>
      <c r="R297" s="438">
        <v>90.6</v>
      </c>
      <c r="S297" s="438">
        <v>103.7</v>
      </c>
      <c r="T297" s="438">
        <v>132.69999999999999</v>
      </c>
      <c r="U297" s="438">
        <v>142.30000000000001</v>
      </c>
      <c r="V297" s="438">
        <v>144.30000000000001</v>
      </c>
      <c r="W297" s="438">
        <v>142.30000000000001</v>
      </c>
      <c r="X297" s="438">
        <v>137.5</v>
      </c>
      <c r="Y297" s="438">
        <v>139.73699999999999</v>
      </c>
      <c r="Z297" s="438">
        <v>145.28800000000001</v>
      </c>
      <c r="AA297" s="438">
        <v>148.63399999999999</v>
      </c>
      <c r="AB297" s="438">
        <v>201.77600000000001</v>
      </c>
      <c r="AC297" s="438">
        <v>194.51499999999999</v>
      </c>
      <c r="AD297" s="438">
        <v>208.10900000000001</v>
      </c>
      <c r="AE297" s="438">
        <v>189.34299999999999</v>
      </c>
      <c r="AF297" s="438">
        <v>211.93799999999999</v>
      </c>
      <c r="AG297" s="438">
        <v>182.27599999999998</v>
      </c>
      <c r="AH297" s="438">
        <v>178.874</v>
      </c>
      <c r="AI297" s="438">
        <v>172.63800000000001</v>
      </c>
      <c r="AJ297" s="438">
        <v>165.47399999999999</v>
      </c>
      <c r="AK297" s="438">
        <v>155.64500000000001</v>
      </c>
      <c r="AL297" s="438">
        <v>147.09100000000001</v>
      </c>
      <c r="AM297" s="438">
        <v>149.86000000000001</v>
      </c>
      <c r="AN297" s="438">
        <v>140.95400000000001</v>
      </c>
      <c r="AO297" s="438">
        <v>149.51400000000001</v>
      </c>
      <c r="AP297" s="438">
        <v>160.768</v>
      </c>
      <c r="AQ297" s="504">
        <v>167.34100000000001</v>
      </c>
      <c r="AR297" s="504">
        <v>184.33099999999999</v>
      </c>
      <c r="AS297" s="442">
        <v>187.54</v>
      </c>
      <c r="AT297" s="442">
        <v>192.24</v>
      </c>
      <c r="AU297" s="499">
        <v>191.22300000000001</v>
      </c>
      <c r="AV297" s="509" t="s">
        <v>4</v>
      </c>
      <c r="AW297" s="509" t="s">
        <v>3969</v>
      </c>
      <c r="AX297" s="439">
        <v>29</v>
      </c>
      <c r="AY297" s="213">
        <v>150.03468965517243</v>
      </c>
      <c r="AZ297" s="441" t="s">
        <v>121</v>
      </c>
      <c r="BA297" s="441" t="s">
        <v>43</v>
      </c>
      <c r="BB297" s="441" t="s">
        <v>402</v>
      </c>
      <c r="BC297" s="440" t="s">
        <v>810</v>
      </c>
      <c r="BE297" s="441" t="s">
        <v>287</v>
      </c>
      <c r="BF297" s="513" t="s">
        <v>6307</v>
      </c>
      <c r="BG297" s="514" t="s">
        <v>277</v>
      </c>
      <c r="BH297" s="514" t="s">
        <v>277</v>
      </c>
      <c r="BI297" s="514" t="s">
        <v>277</v>
      </c>
      <c r="BJ297" s="215">
        <v>8.92</v>
      </c>
      <c r="BK297" s="440" t="s">
        <v>277</v>
      </c>
    </row>
    <row r="298" spans="1:230" s="441" customFormat="1" ht="13.5" customHeight="1">
      <c r="A298" s="493" t="s">
        <v>117</v>
      </c>
      <c r="B298" s="493" t="s">
        <v>82</v>
      </c>
      <c r="C298" s="438">
        <v>2.7</v>
      </c>
      <c r="D298" s="438">
        <v>3.5</v>
      </c>
      <c r="E298" s="438">
        <v>5.2</v>
      </c>
      <c r="F298" s="438">
        <v>5.7</v>
      </c>
      <c r="G298" s="438">
        <v>6.4</v>
      </c>
      <c r="H298" s="438">
        <v>6.9</v>
      </c>
      <c r="I298" s="438">
        <v>7.4</v>
      </c>
      <c r="J298" s="438">
        <v>7.6</v>
      </c>
      <c r="K298" s="438">
        <v>8.1999999999999993</v>
      </c>
      <c r="L298" s="438">
        <v>9.5</v>
      </c>
      <c r="M298" s="438">
        <v>11</v>
      </c>
      <c r="N298" s="438">
        <v>11.4</v>
      </c>
      <c r="O298" s="438">
        <v>13.6</v>
      </c>
      <c r="P298" s="438">
        <v>14.2</v>
      </c>
      <c r="Q298" s="438">
        <v>14.2</v>
      </c>
      <c r="R298" s="438">
        <v>16.899999999999999</v>
      </c>
      <c r="S298" s="438">
        <v>16.5</v>
      </c>
      <c r="T298" s="438">
        <v>16.600000000000001</v>
      </c>
      <c r="U298" s="438">
        <v>16.399999999999999</v>
      </c>
      <c r="V298" s="438">
        <v>16.399999999999999</v>
      </c>
      <c r="W298" s="438">
        <v>18.5</v>
      </c>
      <c r="X298" s="438">
        <v>21.1</v>
      </c>
      <c r="Y298" s="438">
        <v>21.4</v>
      </c>
      <c r="Z298" s="438">
        <v>22.4</v>
      </c>
      <c r="AA298" s="438">
        <v>24.27</v>
      </c>
      <c r="AB298" s="438">
        <v>22.134</v>
      </c>
      <c r="AC298" s="438">
        <v>22.483000000000001</v>
      </c>
      <c r="AD298" s="438">
        <v>23.125</v>
      </c>
      <c r="AE298" s="438">
        <v>24.47</v>
      </c>
      <c r="AF298" s="438">
        <v>26.629999999999995</v>
      </c>
      <c r="AG298" s="438">
        <v>27.626000000000001</v>
      </c>
      <c r="AH298" s="438">
        <v>30.413</v>
      </c>
      <c r="AI298" s="438">
        <v>30.882999999999999</v>
      </c>
      <c r="AJ298" s="438">
        <v>31.245000000000001</v>
      </c>
      <c r="AK298" s="438">
        <v>31.483999999999998</v>
      </c>
      <c r="AL298" s="438">
        <v>33.280000000000008</v>
      </c>
      <c r="AM298" s="438">
        <v>38.795999999999999</v>
      </c>
      <c r="AN298" s="438">
        <v>40.482999999999997</v>
      </c>
      <c r="AO298" s="438">
        <v>41.552</v>
      </c>
      <c r="AP298" s="438">
        <v>44.846999999999994</v>
      </c>
      <c r="AQ298" s="504">
        <v>47.377000000000002</v>
      </c>
      <c r="AR298" s="504">
        <v>44.8</v>
      </c>
      <c r="AS298" s="442">
        <v>45.372</v>
      </c>
      <c r="AT298" s="442">
        <v>45.95</v>
      </c>
      <c r="AU298" s="499">
        <v>46.527000000000001</v>
      </c>
      <c r="AV298" s="509" t="s">
        <v>64</v>
      </c>
      <c r="AW298" s="509" t="s">
        <v>3969</v>
      </c>
      <c r="AX298" s="439">
        <v>42</v>
      </c>
      <c r="AY298" s="213">
        <v>20.942809523809522</v>
      </c>
      <c r="AZ298" s="441" t="s">
        <v>125</v>
      </c>
      <c r="BA298" s="441" t="s">
        <v>407</v>
      </c>
      <c r="BB298" s="441" t="s">
        <v>292</v>
      </c>
      <c r="BC298" s="440" t="s">
        <v>7176</v>
      </c>
      <c r="BE298" s="441" t="s">
        <v>287</v>
      </c>
      <c r="BF298" s="513" t="s">
        <v>455</v>
      </c>
      <c r="BG298" s="514" t="s">
        <v>6302</v>
      </c>
      <c r="BH298" s="514" t="s">
        <v>277</v>
      </c>
      <c r="BI298" s="514" t="s">
        <v>277</v>
      </c>
      <c r="BJ298" s="159">
        <v>0</v>
      </c>
      <c r="BK298" s="440" t="s">
        <v>277</v>
      </c>
    </row>
    <row r="299" spans="1:230" s="441" customFormat="1" ht="13.5" customHeight="1">
      <c r="A299" s="493" t="s">
        <v>117</v>
      </c>
      <c r="B299" s="493" t="s">
        <v>389</v>
      </c>
      <c r="C299" s="438">
        <v>0</v>
      </c>
      <c r="D299" s="438">
        <v>0</v>
      </c>
      <c r="E299" s="438">
        <v>0</v>
      </c>
      <c r="F299" s="438">
        <v>0</v>
      </c>
      <c r="G299" s="438">
        <v>0</v>
      </c>
      <c r="H299" s="438">
        <v>0</v>
      </c>
      <c r="I299" s="438">
        <v>0</v>
      </c>
      <c r="J299" s="438">
        <v>0</v>
      </c>
      <c r="K299" s="438">
        <v>0</v>
      </c>
      <c r="L299" s="438">
        <v>0</v>
      </c>
      <c r="M299" s="438">
        <v>0</v>
      </c>
      <c r="N299" s="438">
        <v>0</v>
      </c>
      <c r="O299" s="438">
        <v>0</v>
      </c>
      <c r="P299" s="438">
        <v>0</v>
      </c>
      <c r="Q299" s="438">
        <v>0</v>
      </c>
      <c r="R299" s="438">
        <v>0</v>
      </c>
      <c r="S299" s="438">
        <v>0</v>
      </c>
      <c r="T299" s="438">
        <v>0</v>
      </c>
      <c r="U299" s="438">
        <v>0</v>
      </c>
      <c r="V299" s="438">
        <v>0</v>
      </c>
      <c r="W299" s="438">
        <v>0</v>
      </c>
      <c r="X299" s="438">
        <v>0</v>
      </c>
      <c r="Y299" s="438">
        <v>0</v>
      </c>
      <c r="Z299" s="438">
        <v>0</v>
      </c>
      <c r="AA299" s="438">
        <v>0</v>
      </c>
      <c r="AB299" s="438">
        <v>0</v>
      </c>
      <c r="AC299" s="438">
        <v>0</v>
      </c>
      <c r="AD299" s="438">
        <v>0</v>
      </c>
      <c r="AE299" s="438">
        <v>0</v>
      </c>
      <c r="AF299" s="438">
        <v>0</v>
      </c>
      <c r="AG299" s="438">
        <v>0</v>
      </c>
      <c r="AH299" s="438">
        <v>0</v>
      </c>
      <c r="AI299" s="438">
        <v>0</v>
      </c>
      <c r="AJ299" s="438">
        <v>1.613</v>
      </c>
      <c r="AK299" s="438">
        <v>1.5549999999999999</v>
      </c>
      <c r="AL299" s="438">
        <v>8.3640000000000008</v>
      </c>
      <c r="AM299" s="438">
        <v>9.5039999999999996</v>
      </c>
      <c r="AN299" s="438">
        <v>8.4380000000000006</v>
      </c>
      <c r="AO299" s="438">
        <v>7</v>
      </c>
      <c r="AP299" s="438">
        <v>4.0990000000000002</v>
      </c>
      <c r="AQ299" s="504">
        <v>19.48</v>
      </c>
      <c r="AR299" s="504">
        <v>42.8</v>
      </c>
      <c r="AS299" s="442">
        <v>29.8</v>
      </c>
      <c r="AT299" s="442">
        <v>50.6</v>
      </c>
      <c r="AU299" s="499">
        <v>0</v>
      </c>
      <c r="AV299" s="509" t="s">
        <v>24</v>
      </c>
      <c r="AW299" s="509" t="s">
        <v>3969</v>
      </c>
      <c r="AX299" s="439">
        <v>9</v>
      </c>
      <c r="AY299" s="213">
        <v>11.428111111111113</v>
      </c>
      <c r="AZ299" s="441" t="s">
        <v>125</v>
      </c>
      <c r="BA299" s="441" t="s">
        <v>37</v>
      </c>
      <c r="BB299" s="441" t="s">
        <v>297</v>
      </c>
      <c r="BC299" s="440" t="s">
        <v>810</v>
      </c>
      <c r="BE299" s="441" t="s">
        <v>287</v>
      </c>
      <c r="BF299" s="513" t="s">
        <v>388</v>
      </c>
      <c r="BG299" s="444" t="s">
        <v>277</v>
      </c>
      <c r="BH299" s="514" t="s">
        <v>277</v>
      </c>
      <c r="BI299" s="514" t="s">
        <v>374</v>
      </c>
      <c r="BJ299" s="159">
        <v>0.47899999999999998</v>
      </c>
      <c r="BK299" s="440" t="s">
        <v>277</v>
      </c>
    </row>
    <row r="300" spans="1:230" s="441" customFormat="1" ht="13.5" customHeight="1">
      <c r="A300" s="493" t="s">
        <v>117</v>
      </c>
      <c r="B300" s="493" t="s">
        <v>446</v>
      </c>
      <c r="C300" s="438">
        <v>0</v>
      </c>
      <c r="D300" s="438">
        <v>0</v>
      </c>
      <c r="E300" s="438">
        <v>0</v>
      </c>
      <c r="F300" s="438">
        <v>0</v>
      </c>
      <c r="G300" s="438">
        <v>0</v>
      </c>
      <c r="H300" s="438">
        <v>0</v>
      </c>
      <c r="I300" s="438">
        <v>0</v>
      </c>
      <c r="J300" s="438">
        <v>0</v>
      </c>
      <c r="K300" s="438">
        <v>0</v>
      </c>
      <c r="L300" s="438">
        <v>0</v>
      </c>
      <c r="M300" s="438">
        <v>0</v>
      </c>
      <c r="N300" s="438">
        <v>0</v>
      </c>
      <c r="O300" s="438">
        <v>0</v>
      </c>
      <c r="P300" s="438">
        <v>0</v>
      </c>
      <c r="Q300" s="438">
        <v>0</v>
      </c>
      <c r="R300" s="438">
        <v>0</v>
      </c>
      <c r="S300" s="438">
        <v>0</v>
      </c>
      <c r="T300" s="438">
        <v>0</v>
      </c>
      <c r="U300" s="438">
        <v>0</v>
      </c>
      <c r="V300" s="438">
        <v>0</v>
      </c>
      <c r="W300" s="438">
        <v>0</v>
      </c>
      <c r="X300" s="438">
        <v>0</v>
      </c>
      <c r="Y300" s="438">
        <v>0</v>
      </c>
      <c r="Z300" s="438">
        <v>0</v>
      </c>
      <c r="AA300" s="438">
        <v>0</v>
      </c>
      <c r="AB300" s="438">
        <v>0</v>
      </c>
      <c r="AC300" s="438">
        <v>0</v>
      </c>
      <c r="AD300" s="438">
        <v>0</v>
      </c>
      <c r="AE300" s="438">
        <v>0</v>
      </c>
      <c r="AF300" s="438">
        <v>0</v>
      </c>
      <c r="AG300" s="438">
        <v>0</v>
      </c>
      <c r="AH300" s="438">
        <v>0</v>
      </c>
      <c r="AI300" s="438">
        <v>107.26</v>
      </c>
      <c r="AJ300" s="438">
        <v>197.15899999999999</v>
      </c>
      <c r="AK300" s="438">
        <v>170.244</v>
      </c>
      <c r="AL300" s="438">
        <v>179.91900000000001</v>
      </c>
      <c r="AM300" s="438">
        <v>166.39699999999999</v>
      </c>
      <c r="AN300" s="438">
        <v>137.38900000000001</v>
      </c>
      <c r="AO300" s="438">
        <v>103.28</v>
      </c>
      <c r="AP300" s="438">
        <v>65.912999999999997</v>
      </c>
      <c r="AQ300" s="504">
        <v>35.548999999999999</v>
      </c>
      <c r="AR300" s="504">
        <v>33.523000000000003</v>
      </c>
      <c r="AS300" s="442">
        <v>16.843</v>
      </c>
      <c r="AT300" s="442">
        <v>0</v>
      </c>
      <c r="AU300" s="499">
        <v>0</v>
      </c>
      <c r="AV300" s="509" t="s">
        <v>23</v>
      </c>
      <c r="AW300" s="509" t="s">
        <v>3969</v>
      </c>
      <c r="AX300" s="439">
        <v>10</v>
      </c>
      <c r="AY300" s="213">
        <v>119.66330000000001</v>
      </c>
      <c r="AZ300" s="441" t="s">
        <v>123</v>
      </c>
      <c r="BA300" s="441" t="s">
        <v>43</v>
      </c>
      <c r="BB300" s="441" t="s">
        <v>4191</v>
      </c>
      <c r="BC300" s="440" t="s">
        <v>812</v>
      </c>
      <c r="BE300" s="441" t="s">
        <v>280</v>
      </c>
      <c r="BF300" s="513" t="s">
        <v>445</v>
      </c>
      <c r="BG300" s="514" t="s">
        <v>444</v>
      </c>
      <c r="BH300" s="514" t="s">
        <v>277</v>
      </c>
      <c r="BI300" s="514" t="s">
        <v>277</v>
      </c>
      <c r="BJ300" s="159">
        <v>0</v>
      </c>
      <c r="BK300" s="440" t="s">
        <v>277</v>
      </c>
    </row>
    <row r="301" spans="1:230" s="441" customFormat="1" ht="13.5" customHeight="1">
      <c r="A301" s="493" t="s">
        <v>117</v>
      </c>
      <c r="B301" s="493" t="s">
        <v>4004</v>
      </c>
      <c r="C301" s="438">
        <v>0</v>
      </c>
      <c r="D301" s="438">
        <v>0</v>
      </c>
      <c r="E301" s="438">
        <v>0</v>
      </c>
      <c r="F301" s="438">
        <v>0</v>
      </c>
      <c r="G301" s="438">
        <v>0</v>
      </c>
      <c r="H301" s="438">
        <v>0</v>
      </c>
      <c r="I301" s="438">
        <v>0</v>
      </c>
      <c r="J301" s="438">
        <v>0</v>
      </c>
      <c r="K301" s="438">
        <v>0</v>
      </c>
      <c r="L301" s="438">
        <v>0</v>
      </c>
      <c r="M301" s="438">
        <v>0</v>
      </c>
      <c r="N301" s="438">
        <v>0</v>
      </c>
      <c r="O301" s="438">
        <v>0</v>
      </c>
      <c r="P301" s="438">
        <v>0</v>
      </c>
      <c r="Q301" s="438">
        <v>0</v>
      </c>
      <c r="R301" s="438">
        <v>0</v>
      </c>
      <c r="S301" s="438">
        <v>0</v>
      </c>
      <c r="T301" s="438">
        <v>0</v>
      </c>
      <c r="U301" s="438">
        <v>0</v>
      </c>
      <c r="V301" s="438">
        <v>0</v>
      </c>
      <c r="W301" s="438">
        <v>0</v>
      </c>
      <c r="X301" s="438">
        <v>0</v>
      </c>
      <c r="Y301" s="438">
        <v>0</v>
      </c>
      <c r="Z301" s="438">
        <v>0</v>
      </c>
      <c r="AA301" s="438">
        <v>0</v>
      </c>
      <c r="AB301" s="438">
        <v>0</v>
      </c>
      <c r="AC301" s="438">
        <v>0</v>
      </c>
      <c r="AD301" s="438">
        <v>0</v>
      </c>
      <c r="AE301" s="438">
        <v>0</v>
      </c>
      <c r="AF301" s="438">
        <v>0</v>
      </c>
      <c r="AG301" s="438">
        <v>0</v>
      </c>
      <c r="AH301" s="438">
        <v>0</v>
      </c>
      <c r="AI301" s="438">
        <v>0</v>
      </c>
      <c r="AJ301" s="438">
        <v>0</v>
      </c>
      <c r="AK301" s="438">
        <v>0</v>
      </c>
      <c r="AL301" s="438">
        <v>0</v>
      </c>
      <c r="AM301" s="438">
        <v>0</v>
      </c>
      <c r="AN301" s="438">
        <v>0</v>
      </c>
      <c r="AO301" s="438">
        <v>0</v>
      </c>
      <c r="AP301" s="438">
        <v>6.9489999999999998</v>
      </c>
      <c r="AQ301" s="504">
        <v>12.618</v>
      </c>
      <c r="AR301" s="504">
        <v>11.917999999999999</v>
      </c>
      <c r="AS301" s="442">
        <v>12.538</v>
      </c>
      <c r="AT301" s="442">
        <v>12.789</v>
      </c>
      <c r="AU301" s="499">
        <v>13.044</v>
      </c>
      <c r="AV301" s="509" t="s">
        <v>938</v>
      </c>
      <c r="AW301" s="509" t="s">
        <v>3969</v>
      </c>
      <c r="AX301" s="439">
        <v>3</v>
      </c>
      <c r="AY301" s="213">
        <v>10.494999999999999</v>
      </c>
      <c r="AZ301" s="441" t="s">
        <v>125</v>
      </c>
      <c r="BA301" s="441" t="s">
        <v>57</v>
      </c>
      <c r="BB301" s="441" t="s">
        <v>356</v>
      </c>
      <c r="BC301" s="441" t="s">
        <v>809</v>
      </c>
      <c r="BE301" s="441" t="s">
        <v>287</v>
      </c>
      <c r="BF301" s="513" t="s">
        <v>6397</v>
      </c>
      <c r="BG301" s="514" t="s">
        <v>4005</v>
      </c>
      <c r="BH301" s="514" t="s">
        <v>277</v>
      </c>
      <c r="BI301" s="514" t="s">
        <v>277</v>
      </c>
      <c r="BJ301" s="159">
        <v>0</v>
      </c>
      <c r="BK301" s="440" t="s">
        <v>277</v>
      </c>
    </row>
    <row r="302" spans="1:230" s="441" customFormat="1" ht="13.5" customHeight="1">
      <c r="A302" s="493" t="s">
        <v>117</v>
      </c>
      <c r="B302" s="493" t="s">
        <v>4104</v>
      </c>
      <c r="C302" s="438">
        <v>0</v>
      </c>
      <c r="D302" s="438">
        <v>0</v>
      </c>
      <c r="E302" s="438">
        <v>0</v>
      </c>
      <c r="F302" s="438">
        <v>0</v>
      </c>
      <c r="G302" s="438">
        <v>0</v>
      </c>
      <c r="H302" s="438">
        <v>0</v>
      </c>
      <c r="I302" s="438">
        <v>0</v>
      </c>
      <c r="J302" s="438">
        <v>0</v>
      </c>
      <c r="K302" s="438">
        <v>0</v>
      </c>
      <c r="L302" s="438">
        <v>0</v>
      </c>
      <c r="M302" s="438">
        <v>0</v>
      </c>
      <c r="N302" s="438">
        <v>0</v>
      </c>
      <c r="O302" s="438">
        <v>0</v>
      </c>
      <c r="P302" s="438">
        <v>0</v>
      </c>
      <c r="Q302" s="438">
        <v>0</v>
      </c>
      <c r="R302" s="438">
        <v>0</v>
      </c>
      <c r="S302" s="438">
        <v>0</v>
      </c>
      <c r="T302" s="438">
        <v>0</v>
      </c>
      <c r="U302" s="438">
        <v>0</v>
      </c>
      <c r="V302" s="438">
        <v>0</v>
      </c>
      <c r="W302" s="438">
        <v>0</v>
      </c>
      <c r="X302" s="438">
        <v>0</v>
      </c>
      <c r="Y302" s="438">
        <v>0</v>
      </c>
      <c r="Z302" s="438">
        <v>0</v>
      </c>
      <c r="AA302" s="438">
        <v>0</v>
      </c>
      <c r="AB302" s="438">
        <v>0</v>
      </c>
      <c r="AC302" s="438">
        <v>0</v>
      </c>
      <c r="AD302" s="438">
        <v>0</v>
      </c>
      <c r="AE302" s="438">
        <v>0</v>
      </c>
      <c r="AF302" s="438">
        <v>0</v>
      </c>
      <c r="AG302" s="438">
        <v>0</v>
      </c>
      <c r="AH302" s="438">
        <v>0</v>
      </c>
      <c r="AI302" s="438">
        <v>0</v>
      </c>
      <c r="AJ302" s="438">
        <v>0</v>
      </c>
      <c r="AK302" s="438">
        <v>0</v>
      </c>
      <c r="AL302" s="438">
        <v>0</v>
      </c>
      <c r="AM302" s="438">
        <v>0.112</v>
      </c>
      <c r="AN302" s="438">
        <v>3.1920000000000002</v>
      </c>
      <c r="AO302" s="438">
        <v>8.7230000000000008</v>
      </c>
      <c r="AP302" s="438">
        <v>14.103</v>
      </c>
      <c r="AQ302" s="504">
        <v>14.2</v>
      </c>
      <c r="AR302" s="504">
        <v>11.09</v>
      </c>
      <c r="AS302" s="442">
        <v>11.09</v>
      </c>
      <c r="AT302" s="442">
        <v>11.09</v>
      </c>
      <c r="AU302" s="499">
        <v>11.09</v>
      </c>
      <c r="AV302" s="509" t="s">
        <v>27</v>
      </c>
      <c r="AW302" s="509" t="s">
        <v>3969</v>
      </c>
      <c r="AX302" s="439">
        <v>6</v>
      </c>
      <c r="AY302" s="213">
        <v>8.57</v>
      </c>
      <c r="AZ302" s="441" t="s">
        <v>123</v>
      </c>
      <c r="BA302" s="441" t="s">
        <v>43</v>
      </c>
      <c r="BB302" s="441" t="s">
        <v>4191</v>
      </c>
      <c r="BC302" s="440" t="s">
        <v>812</v>
      </c>
      <c r="BE302" s="441" t="s">
        <v>287</v>
      </c>
      <c r="BF302" s="513" t="s">
        <v>434</v>
      </c>
      <c r="BG302" s="514" t="s">
        <v>4105</v>
      </c>
      <c r="BH302" s="514" t="s">
        <v>277</v>
      </c>
      <c r="BI302" s="514" t="s">
        <v>374</v>
      </c>
      <c r="BJ302" s="159">
        <v>0</v>
      </c>
      <c r="BK302" s="440" t="s">
        <v>277</v>
      </c>
    </row>
    <row r="303" spans="1:230" s="25" customFormat="1" ht="13.5" customHeight="1">
      <c r="A303" s="493" t="s">
        <v>117</v>
      </c>
      <c r="B303" s="493" t="s">
        <v>4000</v>
      </c>
      <c r="C303" s="438">
        <v>0</v>
      </c>
      <c r="D303" s="438">
        <v>0</v>
      </c>
      <c r="E303" s="438">
        <v>0</v>
      </c>
      <c r="F303" s="438">
        <v>0</v>
      </c>
      <c r="G303" s="438">
        <v>0</v>
      </c>
      <c r="H303" s="438">
        <v>0</v>
      </c>
      <c r="I303" s="438">
        <v>0</v>
      </c>
      <c r="J303" s="438">
        <v>0</v>
      </c>
      <c r="K303" s="438">
        <v>0</v>
      </c>
      <c r="L303" s="438">
        <v>0</v>
      </c>
      <c r="M303" s="438">
        <v>0</v>
      </c>
      <c r="N303" s="438">
        <v>0</v>
      </c>
      <c r="O303" s="438">
        <v>0</v>
      </c>
      <c r="P303" s="438">
        <v>0</v>
      </c>
      <c r="Q303" s="438">
        <v>0</v>
      </c>
      <c r="R303" s="438">
        <v>0</v>
      </c>
      <c r="S303" s="438">
        <v>0</v>
      </c>
      <c r="T303" s="438">
        <v>0</v>
      </c>
      <c r="U303" s="438">
        <v>0</v>
      </c>
      <c r="V303" s="438">
        <v>0</v>
      </c>
      <c r="W303" s="438">
        <v>0</v>
      </c>
      <c r="X303" s="438">
        <v>0</v>
      </c>
      <c r="Y303" s="438">
        <v>0</v>
      </c>
      <c r="Z303" s="438">
        <v>0</v>
      </c>
      <c r="AA303" s="438">
        <v>0</v>
      </c>
      <c r="AB303" s="438">
        <v>0</v>
      </c>
      <c r="AC303" s="438">
        <v>0</v>
      </c>
      <c r="AD303" s="438">
        <v>0</v>
      </c>
      <c r="AE303" s="438">
        <v>0</v>
      </c>
      <c r="AF303" s="438">
        <v>0</v>
      </c>
      <c r="AG303" s="438">
        <v>0</v>
      </c>
      <c r="AH303" s="438">
        <v>0</v>
      </c>
      <c r="AI303" s="438">
        <v>0</v>
      </c>
      <c r="AJ303" s="438">
        <v>0</v>
      </c>
      <c r="AK303" s="438">
        <v>0</v>
      </c>
      <c r="AL303" s="438">
        <v>0</v>
      </c>
      <c r="AM303" s="438">
        <v>0</v>
      </c>
      <c r="AN303" s="438">
        <v>0</v>
      </c>
      <c r="AO303" s="438">
        <v>6.9930000000000003</v>
      </c>
      <c r="AP303" s="438">
        <v>6.5359999999999996</v>
      </c>
      <c r="AQ303" s="504">
        <v>6.5359999999999996</v>
      </c>
      <c r="AR303" s="504">
        <v>7.6260000000000003</v>
      </c>
      <c r="AS303" s="442">
        <v>8.3759999999999994</v>
      </c>
      <c r="AT303" s="442">
        <v>8.7260000000000009</v>
      </c>
      <c r="AU303" s="499">
        <v>0</v>
      </c>
      <c r="AV303" s="509" t="s">
        <v>63</v>
      </c>
      <c r="AW303" s="509" t="s">
        <v>3969</v>
      </c>
      <c r="AX303" s="439">
        <v>4</v>
      </c>
      <c r="AY303" s="213">
        <v>6.9227499999999997</v>
      </c>
      <c r="AZ303" s="441" t="s">
        <v>121</v>
      </c>
      <c r="BA303" s="441" t="s">
        <v>57</v>
      </c>
      <c r="BB303" s="441" t="s">
        <v>297</v>
      </c>
      <c r="BC303" s="440" t="s">
        <v>810</v>
      </c>
      <c r="BD303" s="441"/>
      <c r="BE303" s="441" t="s">
        <v>287</v>
      </c>
      <c r="BF303" s="513" t="s">
        <v>4001</v>
      </c>
      <c r="BG303" s="514" t="s">
        <v>4002</v>
      </c>
      <c r="BH303" s="514" t="s">
        <v>277</v>
      </c>
      <c r="BI303" s="514" t="s">
        <v>374</v>
      </c>
      <c r="BJ303" s="159">
        <v>237.75899999999999</v>
      </c>
      <c r="BK303" s="440" t="s">
        <v>277</v>
      </c>
      <c r="BL303" s="441"/>
      <c r="BM303" s="441"/>
      <c r="BN303" s="441"/>
      <c r="BO303" s="441"/>
      <c r="BP303" s="441"/>
      <c r="BQ303" s="441"/>
      <c r="BR303" s="441"/>
      <c r="BS303" s="441"/>
      <c r="BT303" s="441"/>
      <c r="BU303" s="441"/>
      <c r="BV303" s="441"/>
      <c r="BW303" s="441"/>
      <c r="BX303" s="441"/>
      <c r="BY303" s="441"/>
      <c r="BZ303" s="441"/>
      <c r="CA303" s="441"/>
      <c r="CB303" s="441"/>
      <c r="CC303" s="441"/>
      <c r="CD303" s="441"/>
      <c r="CE303" s="441"/>
      <c r="CF303" s="441"/>
      <c r="CG303" s="441"/>
      <c r="CH303" s="441"/>
      <c r="CI303" s="441"/>
      <c r="CJ303" s="441"/>
      <c r="CK303" s="441"/>
      <c r="CL303" s="441"/>
      <c r="CM303" s="441"/>
      <c r="CN303" s="441"/>
      <c r="CO303" s="441"/>
      <c r="CP303" s="441"/>
      <c r="CQ303" s="441"/>
      <c r="CR303" s="441"/>
      <c r="CS303" s="441"/>
      <c r="CT303" s="441"/>
      <c r="CU303" s="441"/>
      <c r="CV303" s="441"/>
      <c r="CW303" s="441"/>
      <c r="CX303" s="441"/>
      <c r="CY303" s="441"/>
      <c r="CZ303" s="441"/>
      <c r="DA303" s="441"/>
      <c r="DB303" s="441"/>
      <c r="DC303" s="441"/>
      <c r="DD303" s="441"/>
      <c r="DE303" s="441"/>
      <c r="DF303" s="441"/>
      <c r="DG303" s="441"/>
      <c r="DH303" s="441"/>
      <c r="DI303" s="441"/>
      <c r="DJ303" s="441"/>
      <c r="DK303" s="441"/>
      <c r="DL303" s="441"/>
      <c r="DM303" s="441"/>
      <c r="DN303" s="441"/>
      <c r="DO303" s="441"/>
      <c r="DP303" s="441"/>
      <c r="DQ303" s="441"/>
      <c r="DR303" s="441"/>
      <c r="DS303" s="441"/>
      <c r="DT303" s="441"/>
      <c r="DU303" s="441"/>
      <c r="DV303" s="441"/>
      <c r="DW303" s="441"/>
      <c r="DX303" s="441"/>
      <c r="DY303" s="441"/>
      <c r="DZ303" s="441"/>
      <c r="EA303" s="441"/>
      <c r="EB303" s="441"/>
      <c r="EC303" s="441"/>
      <c r="ED303" s="441"/>
      <c r="EE303" s="441"/>
      <c r="EF303" s="441"/>
      <c r="EG303" s="441"/>
      <c r="EH303" s="441"/>
      <c r="EI303" s="441"/>
      <c r="EJ303" s="441"/>
      <c r="EK303" s="441"/>
      <c r="EL303" s="441"/>
      <c r="EM303" s="441"/>
      <c r="EN303" s="441"/>
      <c r="EO303" s="441"/>
      <c r="EP303" s="441"/>
      <c r="EQ303" s="441"/>
      <c r="ER303" s="441"/>
      <c r="ES303" s="441"/>
      <c r="ET303" s="441"/>
      <c r="EU303" s="441"/>
      <c r="EV303" s="441"/>
      <c r="EW303" s="441"/>
      <c r="EX303" s="441"/>
      <c r="EY303" s="441"/>
      <c r="EZ303" s="441"/>
      <c r="FA303" s="441"/>
      <c r="FB303" s="441"/>
      <c r="FC303" s="441"/>
      <c r="FD303" s="441"/>
      <c r="FE303" s="441"/>
      <c r="FF303" s="441"/>
      <c r="FG303" s="441"/>
      <c r="FH303" s="441"/>
      <c r="FI303" s="441"/>
      <c r="FJ303" s="441"/>
      <c r="FK303" s="441"/>
      <c r="FL303" s="441"/>
      <c r="FM303" s="441"/>
      <c r="FN303" s="441"/>
      <c r="FO303" s="441"/>
      <c r="FP303" s="441"/>
      <c r="FQ303" s="441"/>
      <c r="FR303" s="441"/>
      <c r="FS303" s="441"/>
      <c r="FT303" s="441"/>
      <c r="FU303" s="441"/>
      <c r="FV303" s="441"/>
      <c r="FW303" s="441"/>
      <c r="FX303" s="441"/>
      <c r="FY303" s="441"/>
      <c r="FZ303" s="441"/>
      <c r="GA303" s="441"/>
      <c r="GB303" s="441"/>
      <c r="GC303" s="441"/>
      <c r="GD303" s="441"/>
      <c r="GE303" s="441"/>
      <c r="GF303" s="441"/>
      <c r="GG303" s="441"/>
      <c r="GH303" s="441"/>
      <c r="GI303" s="441"/>
      <c r="GJ303" s="441"/>
      <c r="GK303" s="441"/>
      <c r="GL303" s="441"/>
      <c r="GM303" s="441"/>
      <c r="GN303" s="441"/>
      <c r="GO303" s="441"/>
      <c r="GP303" s="441"/>
      <c r="GQ303" s="441"/>
      <c r="GR303" s="441"/>
      <c r="GS303" s="441"/>
      <c r="GT303" s="441"/>
      <c r="GU303" s="441"/>
      <c r="GV303" s="441"/>
      <c r="GW303" s="441"/>
      <c r="GX303" s="441"/>
      <c r="GY303" s="441"/>
      <c r="GZ303" s="441"/>
      <c r="HA303" s="441"/>
      <c r="HB303" s="441"/>
      <c r="HC303" s="441"/>
      <c r="HD303" s="441"/>
      <c r="HE303" s="441"/>
      <c r="HF303" s="441"/>
      <c r="HG303" s="441"/>
      <c r="HH303" s="441"/>
      <c r="HI303" s="441"/>
      <c r="HJ303" s="441"/>
      <c r="HK303" s="441"/>
      <c r="HL303" s="441"/>
      <c r="HM303" s="441"/>
      <c r="HN303" s="441"/>
      <c r="HO303" s="441"/>
      <c r="HP303" s="441"/>
      <c r="HQ303" s="441"/>
      <c r="HR303" s="441"/>
      <c r="HS303" s="441"/>
      <c r="HT303" s="441"/>
      <c r="HU303" s="441"/>
      <c r="HV303" s="441"/>
    </row>
    <row r="304" spans="1:230" s="441" customFormat="1" ht="13.5" customHeight="1">
      <c r="A304" s="493" t="s">
        <v>117</v>
      </c>
      <c r="B304" s="493" t="s">
        <v>87</v>
      </c>
      <c r="C304" s="438">
        <v>0</v>
      </c>
      <c r="D304" s="438">
        <v>0</v>
      </c>
      <c r="E304" s="438">
        <v>0</v>
      </c>
      <c r="F304" s="438">
        <v>0</v>
      </c>
      <c r="G304" s="438">
        <v>0</v>
      </c>
      <c r="H304" s="438">
        <v>0</v>
      </c>
      <c r="I304" s="438">
        <v>0</v>
      </c>
      <c r="J304" s="438">
        <v>0</v>
      </c>
      <c r="K304" s="438">
        <v>0</v>
      </c>
      <c r="L304" s="438">
        <v>0</v>
      </c>
      <c r="M304" s="438">
        <v>0</v>
      </c>
      <c r="N304" s="438">
        <v>0</v>
      </c>
      <c r="O304" s="438">
        <v>0</v>
      </c>
      <c r="P304" s="438">
        <v>0</v>
      </c>
      <c r="Q304" s="438">
        <v>0</v>
      </c>
      <c r="R304" s="438">
        <v>0</v>
      </c>
      <c r="S304" s="438">
        <v>0</v>
      </c>
      <c r="T304" s="438">
        <v>0</v>
      </c>
      <c r="U304" s="438">
        <v>0</v>
      </c>
      <c r="V304" s="438">
        <v>0</v>
      </c>
      <c r="W304" s="438">
        <v>0</v>
      </c>
      <c r="X304" s="438">
        <v>0</v>
      </c>
      <c r="Y304" s="438">
        <v>0</v>
      </c>
      <c r="Z304" s="438">
        <v>0</v>
      </c>
      <c r="AA304" s="438">
        <v>0</v>
      </c>
      <c r="AB304" s="438">
        <v>0</v>
      </c>
      <c r="AC304" s="438">
        <v>8</v>
      </c>
      <c r="AD304" s="438">
        <v>8</v>
      </c>
      <c r="AE304" s="438">
        <v>8</v>
      </c>
      <c r="AF304" s="438">
        <v>8.5</v>
      </c>
      <c r="AG304" s="438">
        <v>8.5</v>
      </c>
      <c r="AH304" s="438">
        <v>9</v>
      </c>
      <c r="AI304" s="438">
        <v>9.5</v>
      </c>
      <c r="AJ304" s="438">
        <v>9.5</v>
      </c>
      <c r="AK304" s="438">
        <v>9.5</v>
      </c>
      <c r="AL304" s="438">
        <v>7.5</v>
      </c>
      <c r="AM304" s="438">
        <v>7.5</v>
      </c>
      <c r="AN304" s="438">
        <v>7.5</v>
      </c>
      <c r="AO304" s="438">
        <v>6.8</v>
      </c>
      <c r="AP304" s="438">
        <v>6.5</v>
      </c>
      <c r="AQ304" s="504">
        <v>6.5</v>
      </c>
      <c r="AR304" s="504">
        <v>6.5</v>
      </c>
      <c r="AS304" s="442">
        <v>6.5</v>
      </c>
      <c r="AT304" s="442">
        <v>6.5</v>
      </c>
      <c r="AU304" s="499">
        <v>6.5</v>
      </c>
      <c r="AV304" s="509" t="s">
        <v>17</v>
      </c>
      <c r="AW304" s="509" t="s">
        <v>3969</v>
      </c>
      <c r="AX304" s="439">
        <v>16</v>
      </c>
      <c r="AY304" s="213">
        <v>7.9562499999999998</v>
      </c>
      <c r="AZ304" s="441" t="s">
        <v>125</v>
      </c>
      <c r="BA304" s="441" t="s">
        <v>43</v>
      </c>
      <c r="BB304" s="441" t="s">
        <v>292</v>
      </c>
      <c r="BC304" s="440" t="s">
        <v>7176</v>
      </c>
      <c r="BD304" s="441" t="s">
        <v>4096</v>
      </c>
      <c r="BE304" s="441" t="s">
        <v>287</v>
      </c>
      <c r="BF304" s="513" t="s">
        <v>454</v>
      </c>
      <c r="BG304" s="514" t="s">
        <v>277</v>
      </c>
      <c r="BH304" s="514" t="s">
        <v>277</v>
      </c>
      <c r="BI304" s="514" t="s">
        <v>277</v>
      </c>
      <c r="BJ304" s="159">
        <v>0</v>
      </c>
      <c r="BK304" s="440" t="s">
        <v>277</v>
      </c>
    </row>
    <row r="305" spans="1:65" s="441" customFormat="1" ht="13.5" customHeight="1">
      <c r="A305" s="493" t="s">
        <v>117</v>
      </c>
      <c r="B305" s="493" t="s">
        <v>6373</v>
      </c>
      <c r="C305" s="438">
        <v>0</v>
      </c>
      <c r="D305" s="438">
        <v>0</v>
      </c>
      <c r="E305" s="438">
        <v>0</v>
      </c>
      <c r="F305" s="438">
        <v>0</v>
      </c>
      <c r="G305" s="438">
        <v>0</v>
      </c>
      <c r="H305" s="438">
        <v>0</v>
      </c>
      <c r="I305" s="438">
        <v>0</v>
      </c>
      <c r="J305" s="438">
        <v>0</v>
      </c>
      <c r="K305" s="438">
        <v>0</v>
      </c>
      <c r="L305" s="438">
        <v>0</v>
      </c>
      <c r="M305" s="438">
        <v>0</v>
      </c>
      <c r="N305" s="438">
        <v>0</v>
      </c>
      <c r="O305" s="438">
        <v>0</v>
      </c>
      <c r="P305" s="438">
        <v>0</v>
      </c>
      <c r="Q305" s="438">
        <v>0</v>
      </c>
      <c r="R305" s="438">
        <v>0</v>
      </c>
      <c r="S305" s="438">
        <v>0</v>
      </c>
      <c r="T305" s="438">
        <v>0</v>
      </c>
      <c r="U305" s="438">
        <v>0</v>
      </c>
      <c r="V305" s="438">
        <v>0</v>
      </c>
      <c r="W305" s="438">
        <v>0</v>
      </c>
      <c r="X305" s="438">
        <v>0</v>
      </c>
      <c r="Y305" s="438">
        <v>0</v>
      </c>
      <c r="Z305" s="438">
        <v>0</v>
      </c>
      <c r="AA305" s="438">
        <v>0</v>
      </c>
      <c r="AB305" s="438">
        <v>0</v>
      </c>
      <c r="AC305" s="438">
        <v>0</v>
      </c>
      <c r="AD305" s="438">
        <v>0</v>
      </c>
      <c r="AE305" s="438">
        <v>0</v>
      </c>
      <c r="AF305" s="438">
        <v>0</v>
      </c>
      <c r="AG305" s="438">
        <v>0</v>
      </c>
      <c r="AH305" s="438">
        <v>0</v>
      </c>
      <c r="AI305" s="438">
        <v>0</v>
      </c>
      <c r="AJ305" s="438">
        <v>0</v>
      </c>
      <c r="AK305" s="438">
        <v>0</v>
      </c>
      <c r="AL305" s="438">
        <v>0</v>
      </c>
      <c r="AM305" s="438">
        <v>0</v>
      </c>
      <c r="AN305" s="438">
        <v>0</v>
      </c>
      <c r="AO305" s="438">
        <v>0</v>
      </c>
      <c r="AP305" s="438">
        <v>0</v>
      </c>
      <c r="AQ305" s="504">
        <v>0</v>
      </c>
      <c r="AR305" s="504">
        <v>5</v>
      </c>
      <c r="AS305" s="442">
        <v>5</v>
      </c>
      <c r="AT305" s="442">
        <v>5</v>
      </c>
      <c r="AU305" s="499">
        <v>0</v>
      </c>
      <c r="AV305" s="509" t="s">
        <v>3969</v>
      </c>
      <c r="AW305" s="509" t="s">
        <v>3969</v>
      </c>
      <c r="AX305" s="439">
        <v>1</v>
      </c>
      <c r="AY305" s="213">
        <v>5</v>
      </c>
      <c r="AZ305" s="441" t="s">
        <v>122</v>
      </c>
      <c r="BA305" s="441" t="s">
        <v>31</v>
      </c>
      <c r="BB305" s="440" t="s">
        <v>391</v>
      </c>
      <c r="BC305" s="440" t="s">
        <v>810</v>
      </c>
      <c r="BD305" s="440"/>
      <c r="BE305" s="441" t="s">
        <v>287</v>
      </c>
      <c r="BF305" s="513" t="s">
        <v>6372</v>
      </c>
      <c r="BG305" s="514" t="s">
        <v>277</v>
      </c>
      <c r="BH305" s="514" t="s">
        <v>277</v>
      </c>
      <c r="BI305" s="514" t="s">
        <v>277</v>
      </c>
      <c r="BJ305" s="159">
        <v>0</v>
      </c>
      <c r="BK305" s="440" t="s">
        <v>277</v>
      </c>
    </row>
    <row r="306" spans="1:65" s="441" customFormat="1" ht="13.5" customHeight="1">
      <c r="A306" s="493" t="s">
        <v>117</v>
      </c>
      <c r="B306" s="493" t="s">
        <v>420</v>
      </c>
      <c r="C306" s="438">
        <v>0</v>
      </c>
      <c r="D306" s="438">
        <v>0</v>
      </c>
      <c r="E306" s="438">
        <v>0</v>
      </c>
      <c r="F306" s="438">
        <v>0</v>
      </c>
      <c r="G306" s="438">
        <v>0</v>
      </c>
      <c r="H306" s="438">
        <v>0</v>
      </c>
      <c r="I306" s="438">
        <v>0</v>
      </c>
      <c r="J306" s="438">
        <v>0</v>
      </c>
      <c r="K306" s="438">
        <v>0</v>
      </c>
      <c r="L306" s="438">
        <v>0</v>
      </c>
      <c r="M306" s="438">
        <v>0</v>
      </c>
      <c r="N306" s="438">
        <v>0</v>
      </c>
      <c r="O306" s="438">
        <v>0</v>
      </c>
      <c r="P306" s="438">
        <v>0</v>
      </c>
      <c r="Q306" s="438">
        <v>0</v>
      </c>
      <c r="R306" s="438">
        <v>0</v>
      </c>
      <c r="S306" s="438">
        <v>0</v>
      </c>
      <c r="T306" s="438">
        <v>0</v>
      </c>
      <c r="U306" s="438">
        <v>0</v>
      </c>
      <c r="V306" s="438">
        <v>0</v>
      </c>
      <c r="W306" s="438">
        <v>0</v>
      </c>
      <c r="X306" s="438">
        <v>0</v>
      </c>
      <c r="Y306" s="438">
        <v>0</v>
      </c>
      <c r="Z306" s="438">
        <v>0</v>
      </c>
      <c r="AA306" s="438">
        <v>0</v>
      </c>
      <c r="AB306" s="438">
        <v>0</v>
      </c>
      <c r="AC306" s="438">
        <v>0</v>
      </c>
      <c r="AD306" s="438">
        <v>0</v>
      </c>
      <c r="AE306" s="438">
        <v>0</v>
      </c>
      <c r="AF306" s="438">
        <v>0</v>
      </c>
      <c r="AG306" s="438">
        <v>0</v>
      </c>
      <c r="AH306" s="438">
        <v>0</v>
      </c>
      <c r="AI306" s="438">
        <v>0</v>
      </c>
      <c r="AJ306" s="438">
        <v>0</v>
      </c>
      <c r="AK306" s="438">
        <v>0</v>
      </c>
      <c r="AL306" s="438">
        <v>0</v>
      </c>
      <c r="AM306" s="438">
        <v>0</v>
      </c>
      <c r="AN306" s="438">
        <v>0</v>
      </c>
      <c r="AO306" s="438">
        <v>5</v>
      </c>
      <c r="AP306" s="438">
        <v>5</v>
      </c>
      <c r="AQ306" s="504">
        <v>5</v>
      </c>
      <c r="AR306" s="504">
        <v>5</v>
      </c>
      <c r="AS306" s="442">
        <v>5</v>
      </c>
      <c r="AT306" s="442">
        <v>0</v>
      </c>
      <c r="AU306" s="499">
        <v>0</v>
      </c>
      <c r="AV306" s="509" t="s">
        <v>63</v>
      </c>
      <c r="AW306" s="509" t="s">
        <v>3969</v>
      </c>
      <c r="AX306" s="439">
        <v>4</v>
      </c>
      <c r="AY306" s="213">
        <v>5</v>
      </c>
      <c r="AZ306" s="441" t="s">
        <v>125</v>
      </c>
      <c r="BA306" s="441" t="s">
        <v>57</v>
      </c>
      <c r="BB306" s="441" t="s">
        <v>4191</v>
      </c>
      <c r="BC306" s="440" t="s">
        <v>812</v>
      </c>
      <c r="BE306" s="441" t="s">
        <v>287</v>
      </c>
      <c r="BF306" s="513" t="s">
        <v>845</v>
      </c>
      <c r="BG306" s="514" t="s">
        <v>419</v>
      </c>
      <c r="BH306" s="514" t="s">
        <v>277</v>
      </c>
      <c r="BI306" s="514" t="s">
        <v>374</v>
      </c>
      <c r="BJ306" s="159">
        <v>0</v>
      </c>
      <c r="BK306" s="440" t="s">
        <v>277</v>
      </c>
    </row>
    <row r="307" spans="1:65" s="441" customFormat="1" ht="13.5" customHeight="1">
      <c r="A307" s="493" t="s">
        <v>117</v>
      </c>
      <c r="B307" s="493" t="s">
        <v>386</v>
      </c>
      <c r="C307" s="438">
        <v>0</v>
      </c>
      <c r="D307" s="438">
        <v>0</v>
      </c>
      <c r="E307" s="438">
        <v>0</v>
      </c>
      <c r="F307" s="438">
        <v>0</v>
      </c>
      <c r="G307" s="438">
        <v>0</v>
      </c>
      <c r="H307" s="438">
        <v>0</v>
      </c>
      <c r="I307" s="438">
        <v>0</v>
      </c>
      <c r="J307" s="438">
        <v>0</v>
      </c>
      <c r="K307" s="438">
        <v>0</v>
      </c>
      <c r="L307" s="438">
        <v>0</v>
      </c>
      <c r="M307" s="438">
        <v>0</v>
      </c>
      <c r="N307" s="438">
        <v>0</v>
      </c>
      <c r="O307" s="438">
        <v>0</v>
      </c>
      <c r="P307" s="438">
        <v>0</v>
      </c>
      <c r="Q307" s="438">
        <v>0</v>
      </c>
      <c r="R307" s="438">
        <v>0</v>
      </c>
      <c r="S307" s="438">
        <v>0</v>
      </c>
      <c r="T307" s="438">
        <v>0</v>
      </c>
      <c r="U307" s="438">
        <v>0</v>
      </c>
      <c r="V307" s="438">
        <v>0</v>
      </c>
      <c r="W307" s="438">
        <v>0</v>
      </c>
      <c r="X307" s="438">
        <v>0</v>
      </c>
      <c r="Y307" s="438">
        <v>0</v>
      </c>
      <c r="Z307" s="438">
        <v>0</v>
      </c>
      <c r="AA307" s="438">
        <v>0</v>
      </c>
      <c r="AB307" s="438">
        <v>0</v>
      </c>
      <c r="AC307" s="438">
        <v>0</v>
      </c>
      <c r="AD307" s="438">
        <v>0</v>
      </c>
      <c r="AE307" s="438">
        <v>0</v>
      </c>
      <c r="AF307" s="438">
        <v>0</v>
      </c>
      <c r="AG307" s="438">
        <v>0</v>
      </c>
      <c r="AH307" s="438">
        <v>0</v>
      </c>
      <c r="AI307" s="438">
        <v>0</v>
      </c>
      <c r="AJ307" s="438">
        <v>2</v>
      </c>
      <c r="AK307" s="438">
        <v>4</v>
      </c>
      <c r="AL307" s="438">
        <v>2.99</v>
      </c>
      <c r="AM307" s="438">
        <v>0.52500000000000002</v>
      </c>
      <c r="AN307" s="438">
        <v>0.20599999999999999</v>
      </c>
      <c r="AO307" s="438">
        <v>5.1230000000000002</v>
      </c>
      <c r="AP307" s="438">
        <v>2.5379999999999998</v>
      </c>
      <c r="AQ307" s="504">
        <v>2.2040000000000002</v>
      </c>
      <c r="AR307" s="504">
        <v>2.2040000000000002</v>
      </c>
      <c r="AS307" s="442">
        <v>2.2040000000000002</v>
      </c>
      <c r="AT307" s="442">
        <v>2.2040000000000002</v>
      </c>
      <c r="AU307" s="499">
        <v>0</v>
      </c>
      <c r="AV307" s="509" t="s">
        <v>24</v>
      </c>
      <c r="AW307" s="509" t="s">
        <v>3969</v>
      </c>
      <c r="AX307" s="439">
        <v>9</v>
      </c>
      <c r="AY307" s="213">
        <v>2.4211111111111112</v>
      </c>
      <c r="AZ307" s="441" t="s">
        <v>121</v>
      </c>
      <c r="BA307" s="441" t="s">
        <v>57</v>
      </c>
      <c r="BB307" s="441" t="s">
        <v>297</v>
      </c>
      <c r="BC307" s="440" t="s">
        <v>810</v>
      </c>
      <c r="BE307" s="441" t="s">
        <v>287</v>
      </c>
      <c r="BF307" s="513" t="s">
        <v>385</v>
      </c>
      <c r="BG307" s="514" t="s">
        <v>277</v>
      </c>
      <c r="BH307" s="514" t="s">
        <v>277</v>
      </c>
      <c r="BI307" s="514" t="s">
        <v>6773</v>
      </c>
      <c r="BJ307" s="159">
        <v>0</v>
      </c>
      <c r="BK307" s="440" t="s">
        <v>277</v>
      </c>
    </row>
    <row r="308" spans="1:65" s="441" customFormat="1" ht="13.5" customHeight="1">
      <c r="A308" s="493" t="s">
        <v>117</v>
      </c>
      <c r="B308" s="493" t="s">
        <v>384</v>
      </c>
      <c r="C308" s="438">
        <v>0</v>
      </c>
      <c r="D308" s="438">
        <v>0</v>
      </c>
      <c r="E308" s="438">
        <v>0</v>
      </c>
      <c r="F308" s="438">
        <v>0</v>
      </c>
      <c r="G308" s="438">
        <v>0</v>
      </c>
      <c r="H308" s="438">
        <v>0</v>
      </c>
      <c r="I308" s="438">
        <v>0</v>
      </c>
      <c r="J308" s="438">
        <v>0</v>
      </c>
      <c r="K308" s="438">
        <v>0</v>
      </c>
      <c r="L308" s="438">
        <v>0</v>
      </c>
      <c r="M308" s="438">
        <v>0</v>
      </c>
      <c r="N308" s="438">
        <v>0</v>
      </c>
      <c r="O308" s="438">
        <v>0</v>
      </c>
      <c r="P308" s="438">
        <v>0</v>
      </c>
      <c r="Q308" s="438">
        <v>0</v>
      </c>
      <c r="R308" s="438">
        <v>0</v>
      </c>
      <c r="S308" s="438">
        <v>0</v>
      </c>
      <c r="T308" s="438">
        <v>0</v>
      </c>
      <c r="U308" s="438">
        <v>0</v>
      </c>
      <c r="V308" s="438">
        <v>0</v>
      </c>
      <c r="W308" s="438">
        <v>0</v>
      </c>
      <c r="X308" s="438">
        <v>0</v>
      </c>
      <c r="Y308" s="438">
        <v>0</v>
      </c>
      <c r="Z308" s="438">
        <v>0</v>
      </c>
      <c r="AA308" s="438">
        <v>0</v>
      </c>
      <c r="AB308" s="438">
        <v>0</v>
      </c>
      <c r="AC308" s="438">
        <v>0</v>
      </c>
      <c r="AD308" s="438">
        <v>0</v>
      </c>
      <c r="AE308" s="438">
        <v>0</v>
      </c>
      <c r="AF308" s="438">
        <v>2.1030000000000002</v>
      </c>
      <c r="AG308" s="438">
        <v>6.9119999999999999</v>
      </c>
      <c r="AH308" s="438">
        <v>5.5759999999999996</v>
      </c>
      <c r="AI308" s="438">
        <v>7.39</v>
      </c>
      <c r="AJ308" s="438">
        <v>7.4560000000000004</v>
      </c>
      <c r="AK308" s="438">
        <v>12.196999999999999</v>
      </c>
      <c r="AL308" s="438">
        <v>9.24</v>
      </c>
      <c r="AM308" s="438">
        <v>6.26</v>
      </c>
      <c r="AN308" s="438">
        <v>2.8439999999999999</v>
      </c>
      <c r="AO308" s="438">
        <v>3.72</v>
      </c>
      <c r="AP308" s="438">
        <v>2.2130000000000001</v>
      </c>
      <c r="AQ308" s="504">
        <v>3.11</v>
      </c>
      <c r="AR308" s="504">
        <v>2.11</v>
      </c>
      <c r="AS308" s="442">
        <v>3.68</v>
      </c>
      <c r="AT308" s="442">
        <v>2.68</v>
      </c>
      <c r="AU308" s="499">
        <v>0</v>
      </c>
      <c r="AV308" s="509" t="s">
        <v>20</v>
      </c>
      <c r="AW308" s="509" t="s">
        <v>3969</v>
      </c>
      <c r="AX308" s="439">
        <v>13</v>
      </c>
      <c r="AY308" s="213">
        <v>5.4716153846153848</v>
      </c>
      <c r="AZ308" s="441" t="s">
        <v>121</v>
      </c>
      <c r="BA308" s="441" t="s">
        <v>57</v>
      </c>
      <c r="BB308" s="441" t="s">
        <v>297</v>
      </c>
      <c r="BC308" s="440" t="s">
        <v>810</v>
      </c>
      <c r="BE308" s="441" t="s">
        <v>287</v>
      </c>
      <c r="BF308" s="513" t="s">
        <v>383</v>
      </c>
      <c r="BG308" s="514" t="s">
        <v>4003</v>
      </c>
      <c r="BH308" s="514" t="s">
        <v>277</v>
      </c>
      <c r="BI308" s="514" t="s">
        <v>6773</v>
      </c>
      <c r="BJ308" s="159">
        <v>0</v>
      </c>
      <c r="BK308" s="440" t="s">
        <v>277</v>
      </c>
    </row>
    <row r="309" spans="1:65" s="441" customFormat="1" ht="13.5" customHeight="1">
      <c r="A309" s="493" t="s">
        <v>117</v>
      </c>
      <c r="B309" s="493" t="s">
        <v>6544</v>
      </c>
      <c r="C309" s="438">
        <v>0</v>
      </c>
      <c r="D309" s="438">
        <v>0</v>
      </c>
      <c r="E309" s="438">
        <v>0</v>
      </c>
      <c r="F309" s="438">
        <v>0</v>
      </c>
      <c r="G309" s="438">
        <v>0</v>
      </c>
      <c r="H309" s="438">
        <v>0</v>
      </c>
      <c r="I309" s="438">
        <v>0</v>
      </c>
      <c r="J309" s="438">
        <v>0</v>
      </c>
      <c r="K309" s="438">
        <v>0</v>
      </c>
      <c r="L309" s="438">
        <v>0</v>
      </c>
      <c r="M309" s="438">
        <v>0</v>
      </c>
      <c r="N309" s="438">
        <v>0</v>
      </c>
      <c r="O309" s="438">
        <v>0</v>
      </c>
      <c r="P309" s="438">
        <v>0</v>
      </c>
      <c r="Q309" s="438">
        <v>0</v>
      </c>
      <c r="R309" s="438">
        <v>0</v>
      </c>
      <c r="S309" s="438">
        <v>0</v>
      </c>
      <c r="T309" s="438">
        <v>0</v>
      </c>
      <c r="U309" s="438">
        <v>0</v>
      </c>
      <c r="V309" s="438">
        <v>0</v>
      </c>
      <c r="W309" s="438">
        <v>0</v>
      </c>
      <c r="X309" s="438">
        <v>0</v>
      </c>
      <c r="Y309" s="438">
        <v>0</v>
      </c>
      <c r="Z309" s="438">
        <v>0</v>
      </c>
      <c r="AA309" s="438">
        <v>0</v>
      </c>
      <c r="AB309" s="438">
        <v>0</v>
      </c>
      <c r="AC309" s="438">
        <v>0</v>
      </c>
      <c r="AD309" s="438">
        <v>0</v>
      </c>
      <c r="AE309" s="438">
        <v>0</v>
      </c>
      <c r="AF309" s="438">
        <v>0</v>
      </c>
      <c r="AG309" s="438">
        <v>0</v>
      </c>
      <c r="AH309" s="438">
        <v>0</v>
      </c>
      <c r="AI309" s="438">
        <v>0</v>
      </c>
      <c r="AJ309" s="438">
        <v>0</v>
      </c>
      <c r="AK309" s="438">
        <v>0</v>
      </c>
      <c r="AL309" s="438">
        <v>0</v>
      </c>
      <c r="AM309" s="438">
        <v>0</v>
      </c>
      <c r="AN309" s="438">
        <v>1.75</v>
      </c>
      <c r="AO309" s="438">
        <v>4</v>
      </c>
      <c r="AP309" s="438">
        <v>10.75</v>
      </c>
      <c r="AQ309" s="504">
        <v>5.5</v>
      </c>
      <c r="AR309" s="504">
        <v>1.25</v>
      </c>
      <c r="AS309" s="442">
        <v>0</v>
      </c>
      <c r="AT309" s="442">
        <v>0</v>
      </c>
      <c r="AU309" s="499">
        <v>0</v>
      </c>
      <c r="AV309" s="509" t="s">
        <v>62</v>
      </c>
      <c r="AW309" s="509" t="s">
        <v>3969</v>
      </c>
      <c r="AX309" s="439">
        <v>5</v>
      </c>
      <c r="AY309" s="213">
        <v>4.6500000000000004</v>
      </c>
      <c r="AZ309" s="441" t="s">
        <v>121</v>
      </c>
      <c r="BA309" s="441" t="s">
        <v>43</v>
      </c>
      <c r="BB309" s="441" t="s">
        <v>4191</v>
      </c>
      <c r="BC309" s="440" t="s">
        <v>812</v>
      </c>
      <c r="BD309" s="441" t="s">
        <v>4096</v>
      </c>
      <c r="BE309" s="441" t="s">
        <v>287</v>
      </c>
      <c r="BF309" s="513" t="s">
        <v>430</v>
      </c>
      <c r="BG309" s="514" t="s">
        <v>6353</v>
      </c>
      <c r="BH309" s="514" t="s">
        <v>277</v>
      </c>
      <c r="BI309" s="514" t="s">
        <v>277</v>
      </c>
      <c r="BJ309" s="159">
        <v>0</v>
      </c>
      <c r="BK309" s="440" t="s">
        <v>277</v>
      </c>
    </row>
    <row r="310" spans="1:65" s="441" customFormat="1" ht="13.5" customHeight="1">
      <c r="A310" s="493" t="s">
        <v>117</v>
      </c>
      <c r="B310" s="493" t="s">
        <v>3995</v>
      </c>
      <c r="C310" s="438">
        <v>0</v>
      </c>
      <c r="D310" s="438">
        <v>0</v>
      </c>
      <c r="E310" s="438">
        <v>0</v>
      </c>
      <c r="F310" s="438">
        <v>0</v>
      </c>
      <c r="G310" s="438">
        <v>0</v>
      </c>
      <c r="H310" s="438">
        <v>0</v>
      </c>
      <c r="I310" s="438">
        <v>0</v>
      </c>
      <c r="J310" s="438">
        <v>0</v>
      </c>
      <c r="K310" s="438">
        <v>0</v>
      </c>
      <c r="L310" s="438">
        <v>0</v>
      </c>
      <c r="M310" s="438">
        <v>0</v>
      </c>
      <c r="N310" s="438">
        <v>0</v>
      </c>
      <c r="O310" s="438">
        <v>0</v>
      </c>
      <c r="P310" s="438">
        <v>0</v>
      </c>
      <c r="Q310" s="438">
        <v>0</v>
      </c>
      <c r="R310" s="438">
        <v>0</v>
      </c>
      <c r="S310" s="438">
        <v>0</v>
      </c>
      <c r="T310" s="438">
        <v>0</v>
      </c>
      <c r="U310" s="438">
        <v>0</v>
      </c>
      <c r="V310" s="438">
        <v>0</v>
      </c>
      <c r="W310" s="438">
        <v>0</v>
      </c>
      <c r="X310" s="438">
        <v>0</v>
      </c>
      <c r="Y310" s="438">
        <v>0</v>
      </c>
      <c r="Z310" s="438">
        <v>0</v>
      </c>
      <c r="AA310" s="438">
        <v>0</v>
      </c>
      <c r="AB310" s="438">
        <v>0</v>
      </c>
      <c r="AC310" s="438">
        <v>0</v>
      </c>
      <c r="AD310" s="438">
        <v>0</v>
      </c>
      <c r="AE310" s="438">
        <v>0</v>
      </c>
      <c r="AF310" s="438">
        <v>0</v>
      </c>
      <c r="AG310" s="438">
        <v>0</v>
      </c>
      <c r="AH310" s="438">
        <v>0</v>
      </c>
      <c r="AI310" s="438">
        <v>0</v>
      </c>
      <c r="AJ310" s="438">
        <v>0</v>
      </c>
      <c r="AK310" s="438">
        <v>0</v>
      </c>
      <c r="AL310" s="438">
        <v>0</v>
      </c>
      <c r="AM310" s="438">
        <v>0</v>
      </c>
      <c r="AN310" s="438">
        <v>0</v>
      </c>
      <c r="AO310" s="438">
        <v>0</v>
      </c>
      <c r="AP310" s="438">
        <v>1.75</v>
      </c>
      <c r="AQ310" s="504">
        <v>1.25</v>
      </c>
      <c r="AR310" s="504">
        <v>1.25</v>
      </c>
      <c r="AS310" s="442">
        <v>0.75</v>
      </c>
      <c r="AT310" s="442">
        <v>0</v>
      </c>
      <c r="AU310" s="499">
        <v>0</v>
      </c>
      <c r="AV310" s="509" t="s">
        <v>938</v>
      </c>
      <c r="AW310" s="509" t="s">
        <v>3969</v>
      </c>
      <c r="AX310" s="439">
        <v>3</v>
      </c>
      <c r="AY310" s="213">
        <v>1.4166666666666667</v>
      </c>
      <c r="AZ310" s="441" t="s">
        <v>125</v>
      </c>
      <c r="BA310" s="441" t="s">
        <v>43</v>
      </c>
      <c r="BB310" s="441" t="s">
        <v>297</v>
      </c>
      <c r="BC310" s="440" t="s">
        <v>810</v>
      </c>
      <c r="BE310" s="441" t="s">
        <v>287</v>
      </c>
      <c r="BF310" s="513" t="s">
        <v>3998</v>
      </c>
      <c r="BG310" s="514" t="s">
        <v>277</v>
      </c>
      <c r="BH310" s="514" t="s">
        <v>3997</v>
      </c>
      <c r="BI310" s="514" t="s">
        <v>277</v>
      </c>
      <c r="BJ310" s="159">
        <v>0</v>
      </c>
      <c r="BK310" s="440" t="s">
        <v>277</v>
      </c>
    </row>
    <row r="311" spans="1:65" s="441" customFormat="1" ht="13.5" customHeight="1">
      <c r="A311" s="493" t="s">
        <v>117</v>
      </c>
      <c r="B311" s="524" t="s">
        <v>7128</v>
      </c>
      <c r="C311" s="438">
        <v>0</v>
      </c>
      <c r="D311" s="438">
        <v>0</v>
      </c>
      <c r="E311" s="438">
        <v>0</v>
      </c>
      <c r="F311" s="438">
        <v>0</v>
      </c>
      <c r="G311" s="438">
        <v>0</v>
      </c>
      <c r="H311" s="438">
        <v>0</v>
      </c>
      <c r="I311" s="438">
        <v>0</v>
      </c>
      <c r="J311" s="438">
        <v>0</v>
      </c>
      <c r="K311" s="438">
        <v>0</v>
      </c>
      <c r="L311" s="438">
        <v>0</v>
      </c>
      <c r="M311" s="438">
        <v>0</v>
      </c>
      <c r="N311" s="438">
        <v>0</v>
      </c>
      <c r="O311" s="438">
        <v>0</v>
      </c>
      <c r="P311" s="438">
        <v>0</v>
      </c>
      <c r="Q311" s="438">
        <v>0</v>
      </c>
      <c r="R311" s="438">
        <v>0</v>
      </c>
      <c r="S311" s="438">
        <v>0</v>
      </c>
      <c r="T311" s="438">
        <v>0</v>
      </c>
      <c r="U311" s="438">
        <v>0</v>
      </c>
      <c r="V311" s="438">
        <v>0</v>
      </c>
      <c r="W311" s="438">
        <v>0</v>
      </c>
      <c r="X311" s="438">
        <v>0</v>
      </c>
      <c r="Y311" s="438">
        <v>0</v>
      </c>
      <c r="Z311" s="438">
        <v>0</v>
      </c>
      <c r="AA311" s="438">
        <v>0</v>
      </c>
      <c r="AB311" s="438">
        <v>0</v>
      </c>
      <c r="AC311" s="438">
        <v>0</v>
      </c>
      <c r="AD311" s="438">
        <v>0</v>
      </c>
      <c r="AE311" s="438">
        <v>0</v>
      </c>
      <c r="AF311" s="438">
        <v>0</v>
      </c>
      <c r="AG311" s="438">
        <v>0</v>
      </c>
      <c r="AH311" s="438">
        <v>0</v>
      </c>
      <c r="AI311" s="438">
        <v>0</v>
      </c>
      <c r="AJ311" s="438">
        <v>0</v>
      </c>
      <c r="AK311" s="438">
        <v>0</v>
      </c>
      <c r="AL311" s="438">
        <v>0</v>
      </c>
      <c r="AM311" s="438">
        <v>0</v>
      </c>
      <c r="AN311" s="438">
        <v>0</v>
      </c>
      <c r="AO311" s="438">
        <v>0</v>
      </c>
      <c r="AP311" s="438">
        <v>1</v>
      </c>
      <c r="AQ311" s="504">
        <v>1</v>
      </c>
      <c r="AR311" s="504">
        <v>1</v>
      </c>
      <c r="AS311" s="442">
        <v>1</v>
      </c>
      <c r="AT311" s="442">
        <v>0</v>
      </c>
      <c r="AU311" s="499">
        <v>0</v>
      </c>
      <c r="AV311" s="509" t="s">
        <v>938</v>
      </c>
      <c r="AW311" s="509" t="s">
        <v>3969</v>
      </c>
      <c r="AX311" s="439">
        <v>3</v>
      </c>
      <c r="AY311" s="213">
        <v>1</v>
      </c>
      <c r="AZ311" s="441" t="s">
        <v>125</v>
      </c>
      <c r="BA311" s="441" t="s">
        <v>43</v>
      </c>
      <c r="BB311" s="441" t="s">
        <v>297</v>
      </c>
      <c r="BC311" s="440" t="s">
        <v>810</v>
      </c>
      <c r="BE311" s="441" t="s">
        <v>3996</v>
      </c>
      <c r="BF311" s="513" t="s">
        <v>3999</v>
      </c>
      <c r="BG311" s="514" t="s">
        <v>7129</v>
      </c>
      <c r="BH311" s="514" t="s">
        <v>3997</v>
      </c>
      <c r="BI311" s="514" t="s">
        <v>277</v>
      </c>
      <c r="BJ311" s="159">
        <v>0</v>
      </c>
      <c r="BK311" s="440" t="s">
        <v>277</v>
      </c>
    </row>
    <row r="312" spans="1:65" s="441" customFormat="1" ht="13.5" customHeight="1">
      <c r="A312" s="493" t="s">
        <v>117</v>
      </c>
      <c r="B312" s="493" t="s">
        <v>399</v>
      </c>
      <c r="C312" s="438">
        <v>0</v>
      </c>
      <c r="D312" s="438">
        <v>0</v>
      </c>
      <c r="E312" s="438">
        <v>0</v>
      </c>
      <c r="F312" s="438">
        <v>0</v>
      </c>
      <c r="G312" s="438">
        <v>0</v>
      </c>
      <c r="H312" s="438">
        <v>0</v>
      </c>
      <c r="I312" s="438">
        <v>0</v>
      </c>
      <c r="J312" s="438">
        <v>0</v>
      </c>
      <c r="K312" s="438">
        <v>0</v>
      </c>
      <c r="L312" s="438">
        <v>0</v>
      </c>
      <c r="M312" s="438">
        <v>0</v>
      </c>
      <c r="N312" s="438">
        <v>0</v>
      </c>
      <c r="O312" s="438">
        <v>0</v>
      </c>
      <c r="P312" s="438">
        <v>0</v>
      </c>
      <c r="Q312" s="438">
        <v>0</v>
      </c>
      <c r="R312" s="438">
        <v>0</v>
      </c>
      <c r="S312" s="438">
        <v>0</v>
      </c>
      <c r="T312" s="438">
        <v>0</v>
      </c>
      <c r="U312" s="438">
        <v>0</v>
      </c>
      <c r="V312" s="438">
        <v>0</v>
      </c>
      <c r="W312" s="438">
        <v>0</v>
      </c>
      <c r="X312" s="438">
        <v>0</v>
      </c>
      <c r="Y312" s="438">
        <v>0</v>
      </c>
      <c r="Z312" s="438">
        <v>0</v>
      </c>
      <c r="AA312" s="438">
        <v>0</v>
      </c>
      <c r="AB312" s="438">
        <v>0</v>
      </c>
      <c r="AC312" s="438">
        <v>0</v>
      </c>
      <c r="AD312" s="438">
        <v>0</v>
      </c>
      <c r="AE312" s="438">
        <v>0</v>
      </c>
      <c r="AF312" s="438">
        <v>0</v>
      </c>
      <c r="AG312" s="438">
        <v>0</v>
      </c>
      <c r="AH312" s="438">
        <v>0</v>
      </c>
      <c r="AI312" s="438">
        <v>0</v>
      </c>
      <c r="AJ312" s="438">
        <v>0</v>
      </c>
      <c r="AK312" s="438">
        <v>1.036</v>
      </c>
      <c r="AL312" s="438">
        <v>6</v>
      </c>
      <c r="AM312" s="438">
        <v>5.14</v>
      </c>
      <c r="AN312" s="438">
        <v>8.0790000000000006</v>
      </c>
      <c r="AO312" s="438">
        <v>4.4660000000000002</v>
      </c>
      <c r="AP312" s="438">
        <v>1</v>
      </c>
      <c r="AQ312" s="504">
        <v>2.25</v>
      </c>
      <c r="AR312" s="504">
        <v>0.75</v>
      </c>
      <c r="AS312" s="442">
        <v>0</v>
      </c>
      <c r="AT312" s="442">
        <v>0</v>
      </c>
      <c r="AU312" s="499">
        <v>0</v>
      </c>
      <c r="AV312" s="509" t="s">
        <v>25</v>
      </c>
      <c r="AW312" s="509" t="s">
        <v>3969</v>
      </c>
      <c r="AX312" s="439">
        <v>8</v>
      </c>
      <c r="AY312" s="213">
        <v>3.590125</v>
      </c>
      <c r="AZ312" s="441" t="s">
        <v>121</v>
      </c>
      <c r="BA312" s="441" t="s">
        <v>41</v>
      </c>
      <c r="BB312" s="441" t="s">
        <v>391</v>
      </c>
      <c r="BC312" s="440" t="s">
        <v>810</v>
      </c>
      <c r="BE312" s="441" t="s">
        <v>287</v>
      </c>
      <c r="BF312" s="513" t="s">
        <v>398</v>
      </c>
      <c r="BG312" s="514" t="s">
        <v>277</v>
      </c>
      <c r="BH312" s="514" t="s">
        <v>277</v>
      </c>
      <c r="BI312" s="514" t="s">
        <v>277</v>
      </c>
      <c r="BJ312" s="159">
        <v>0</v>
      </c>
      <c r="BK312" s="440" t="s">
        <v>277</v>
      </c>
      <c r="BM312" s="231"/>
    </row>
    <row r="313" spans="1:65" s="441" customFormat="1" ht="13.5" customHeight="1">
      <c r="A313" s="493" t="s">
        <v>117</v>
      </c>
      <c r="B313" s="493" t="s">
        <v>903</v>
      </c>
      <c r="C313" s="438">
        <v>0</v>
      </c>
      <c r="D313" s="438">
        <v>0</v>
      </c>
      <c r="E313" s="438">
        <v>0</v>
      </c>
      <c r="F313" s="438">
        <v>0</v>
      </c>
      <c r="G313" s="438">
        <v>0</v>
      </c>
      <c r="H313" s="438">
        <v>0</v>
      </c>
      <c r="I313" s="438">
        <v>0</v>
      </c>
      <c r="J313" s="438">
        <v>0</v>
      </c>
      <c r="K313" s="438">
        <v>0</v>
      </c>
      <c r="L313" s="438">
        <v>0</v>
      </c>
      <c r="M313" s="438">
        <v>0</v>
      </c>
      <c r="N313" s="438">
        <v>0</v>
      </c>
      <c r="O313" s="438">
        <v>0</v>
      </c>
      <c r="P313" s="438">
        <v>0.1</v>
      </c>
      <c r="Q313" s="438">
        <v>0</v>
      </c>
      <c r="R313" s="438">
        <v>0</v>
      </c>
      <c r="S313" s="438">
        <v>0</v>
      </c>
      <c r="T313" s="438">
        <v>0</v>
      </c>
      <c r="U313" s="438">
        <v>0</v>
      </c>
      <c r="V313" s="438">
        <v>0</v>
      </c>
      <c r="W313" s="438">
        <v>0</v>
      </c>
      <c r="X313" s="438">
        <v>0</v>
      </c>
      <c r="Y313" s="438">
        <v>0</v>
      </c>
      <c r="Z313" s="438">
        <v>0</v>
      </c>
      <c r="AA313" s="438">
        <v>0</v>
      </c>
      <c r="AB313" s="438">
        <v>0</v>
      </c>
      <c r="AC313" s="438">
        <v>0</v>
      </c>
      <c r="AD313" s="438">
        <v>0</v>
      </c>
      <c r="AE313" s="438">
        <v>0</v>
      </c>
      <c r="AF313" s="438">
        <v>0</v>
      </c>
      <c r="AG313" s="438">
        <v>0</v>
      </c>
      <c r="AH313" s="438">
        <v>0</v>
      </c>
      <c r="AI313" s="438">
        <v>0</v>
      </c>
      <c r="AJ313" s="438">
        <v>0</v>
      </c>
      <c r="AK313" s="438">
        <v>0</v>
      </c>
      <c r="AL313" s="438">
        <v>0</v>
      </c>
      <c r="AM313" s="438">
        <v>0</v>
      </c>
      <c r="AN313" s="438">
        <v>0</v>
      </c>
      <c r="AO313" s="438">
        <v>0</v>
      </c>
      <c r="AP313" s="438">
        <v>0</v>
      </c>
      <c r="AQ313" s="504">
        <v>0</v>
      </c>
      <c r="AR313" s="504">
        <v>0</v>
      </c>
      <c r="AS313" s="442">
        <v>0</v>
      </c>
      <c r="AT313" s="442">
        <v>0</v>
      </c>
      <c r="AU313" s="499">
        <v>0</v>
      </c>
      <c r="AV313" s="509" t="s">
        <v>4</v>
      </c>
      <c r="AW313" s="509" t="s">
        <v>4</v>
      </c>
      <c r="AX313" s="439">
        <v>1</v>
      </c>
      <c r="AY313" s="213">
        <v>0.1</v>
      </c>
      <c r="AZ313" s="441" t="s">
        <v>126</v>
      </c>
      <c r="BA313" s="441" t="s">
        <v>43</v>
      </c>
      <c r="BB313" s="441" t="s">
        <v>4191</v>
      </c>
      <c r="BC313" s="440" t="s">
        <v>812</v>
      </c>
      <c r="BE313" s="441" t="s">
        <v>287</v>
      </c>
      <c r="BF313" s="513" t="s">
        <v>277</v>
      </c>
      <c r="BG313" s="514" t="s">
        <v>277</v>
      </c>
      <c r="BH313" s="514" t="s">
        <v>277</v>
      </c>
      <c r="BI313" s="514" t="s">
        <v>277</v>
      </c>
      <c r="BJ313" s="215">
        <v>0.218</v>
      </c>
      <c r="BK313" s="440" t="s">
        <v>277</v>
      </c>
    </row>
    <row r="314" spans="1:65" s="441" customFormat="1" ht="13.5" customHeight="1">
      <c r="A314" s="493" t="s">
        <v>117</v>
      </c>
      <c r="B314" s="493" t="s">
        <v>905</v>
      </c>
      <c r="C314" s="438">
        <v>0</v>
      </c>
      <c r="D314" s="438">
        <v>0</v>
      </c>
      <c r="E314" s="438">
        <v>0</v>
      </c>
      <c r="F314" s="438">
        <v>0</v>
      </c>
      <c r="G314" s="438">
        <v>0</v>
      </c>
      <c r="H314" s="438">
        <v>0</v>
      </c>
      <c r="I314" s="438">
        <v>1.5</v>
      </c>
      <c r="J314" s="438">
        <v>13.2</v>
      </c>
      <c r="K314" s="438">
        <v>19.399999999999999</v>
      </c>
      <c r="L314" s="438">
        <v>25.7</v>
      </c>
      <c r="M314" s="438">
        <v>31.1</v>
      </c>
      <c r="N314" s="438">
        <v>45</v>
      </c>
      <c r="O314" s="438">
        <v>51.3</v>
      </c>
      <c r="P314" s="438">
        <v>74.5</v>
      </c>
      <c r="Q314" s="438">
        <v>75</v>
      </c>
      <c r="R314" s="438">
        <v>78</v>
      </c>
      <c r="S314" s="438">
        <v>74.8</v>
      </c>
      <c r="T314" s="438">
        <v>64.099999999999994</v>
      </c>
      <c r="U314" s="438">
        <v>56.5</v>
      </c>
      <c r="V314" s="438">
        <v>19.5</v>
      </c>
      <c r="W314" s="438">
        <v>58.6</v>
      </c>
      <c r="X314" s="438">
        <v>0</v>
      </c>
      <c r="Y314" s="438">
        <v>0</v>
      </c>
      <c r="Z314" s="438">
        <v>0</v>
      </c>
      <c r="AA314" s="438">
        <v>0</v>
      </c>
      <c r="AB314" s="438">
        <v>0</v>
      </c>
      <c r="AC314" s="438">
        <v>0</v>
      </c>
      <c r="AD314" s="438">
        <v>0</v>
      </c>
      <c r="AE314" s="438">
        <v>0</v>
      </c>
      <c r="AF314" s="438">
        <v>0</v>
      </c>
      <c r="AG314" s="438">
        <v>0</v>
      </c>
      <c r="AH314" s="438">
        <v>0</v>
      </c>
      <c r="AI314" s="438">
        <v>0</v>
      </c>
      <c r="AJ314" s="438">
        <v>0</v>
      </c>
      <c r="AK314" s="438">
        <v>0</v>
      </c>
      <c r="AL314" s="438">
        <v>0</v>
      </c>
      <c r="AM314" s="438">
        <v>0</v>
      </c>
      <c r="AN314" s="438">
        <v>0</v>
      </c>
      <c r="AO314" s="438">
        <v>0</v>
      </c>
      <c r="AP314" s="438">
        <v>0</v>
      </c>
      <c r="AQ314" s="504">
        <v>0</v>
      </c>
      <c r="AR314" s="504">
        <v>0</v>
      </c>
      <c r="AS314" s="442">
        <v>0</v>
      </c>
      <c r="AT314" s="442">
        <v>0</v>
      </c>
      <c r="AU314" s="499">
        <v>0</v>
      </c>
      <c r="AV314" s="509" t="s">
        <v>70</v>
      </c>
      <c r="AW314" s="509" t="s">
        <v>11</v>
      </c>
      <c r="AX314" s="439">
        <v>15</v>
      </c>
      <c r="AY314" s="213">
        <v>45.88</v>
      </c>
      <c r="AZ314" s="441" t="s">
        <v>125</v>
      </c>
      <c r="BA314" s="441" t="s">
        <v>43</v>
      </c>
      <c r="BB314" s="441" t="s">
        <v>4191</v>
      </c>
      <c r="BC314" s="440" t="s">
        <v>812</v>
      </c>
      <c r="BE314" s="441" t="s">
        <v>287</v>
      </c>
      <c r="BF314" s="513" t="s">
        <v>906</v>
      </c>
      <c r="BG314" s="514" t="s">
        <v>277</v>
      </c>
      <c r="BH314" s="514" t="s">
        <v>277</v>
      </c>
      <c r="BI314" s="514" t="s">
        <v>277</v>
      </c>
      <c r="BJ314" s="159">
        <v>0</v>
      </c>
      <c r="BK314" s="440" t="s">
        <v>277</v>
      </c>
    </row>
    <row r="315" spans="1:65" s="441" customFormat="1" ht="13.5" customHeight="1">
      <c r="A315" s="493" t="s">
        <v>117</v>
      </c>
      <c r="B315" s="493" t="s">
        <v>79</v>
      </c>
      <c r="C315" s="438">
        <v>1</v>
      </c>
      <c r="D315" s="438">
        <v>1.1000000000000001</v>
      </c>
      <c r="E315" s="438">
        <v>1.5</v>
      </c>
      <c r="F315" s="438">
        <v>1.7</v>
      </c>
      <c r="G315" s="438">
        <v>1.9</v>
      </c>
      <c r="H315" s="438">
        <v>1.8</v>
      </c>
      <c r="I315" s="438">
        <v>1.8</v>
      </c>
      <c r="J315" s="438">
        <v>1.9</v>
      </c>
      <c r="K315" s="438">
        <v>2</v>
      </c>
      <c r="L315" s="438">
        <v>2.4</v>
      </c>
      <c r="M315" s="438">
        <v>2.5</v>
      </c>
      <c r="N315" s="438">
        <v>2.7</v>
      </c>
      <c r="O315" s="438">
        <v>2.9</v>
      </c>
      <c r="P315" s="438">
        <v>3</v>
      </c>
      <c r="Q315" s="438">
        <v>3.1</v>
      </c>
      <c r="R315" s="438">
        <v>3.1</v>
      </c>
      <c r="S315" s="438">
        <v>3</v>
      </c>
      <c r="T315" s="438">
        <v>3.2</v>
      </c>
      <c r="U315" s="438">
        <v>3.3</v>
      </c>
      <c r="V315" s="438">
        <v>3.5</v>
      </c>
      <c r="W315" s="438">
        <v>3.6</v>
      </c>
      <c r="X315" s="438">
        <v>3.7</v>
      </c>
      <c r="Y315" s="438">
        <v>3.7</v>
      </c>
      <c r="Z315" s="438">
        <v>3.8</v>
      </c>
      <c r="AA315" s="438">
        <v>3.9289999999999998</v>
      </c>
      <c r="AB315" s="438">
        <v>4.032</v>
      </c>
      <c r="AC315" s="438">
        <v>4.1120000000000001</v>
      </c>
      <c r="AD315" s="438">
        <v>4.5940000000000003</v>
      </c>
      <c r="AE315" s="438">
        <v>4.6989999999999998</v>
      </c>
      <c r="AF315" s="438">
        <v>4.7930000000000001</v>
      </c>
      <c r="AG315" s="438">
        <v>4.9160000000000004</v>
      </c>
      <c r="AH315" s="438">
        <v>9.0370000000000008</v>
      </c>
      <c r="AI315" s="438">
        <v>10.44</v>
      </c>
      <c r="AJ315" s="438">
        <v>10.254</v>
      </c>
      <c r="AK315" s="438">
        <v>11.204000000000001</v>
      </c>
      <c r="AL315" s="438">
        <v>11.02</v>
      </c>
      <c r="AM315" s="438">
        <v>11.791999999999998</v>
      </c>
      <c r="AN315" s="438">
        <v>11.866</v>
      </c>
      <c r="AO315" s="438">
        <v>11.244999999999999</v>
      </c>
      <c r="AP315" s="438">
        <v>11.838999999999999</v>
      </c>
      <c r="AQ315" s="504">
        <v>0</v>
      </c>
      <c r="AR315" s="504">
        <v>0</v>
      </c>
      <c r="AS315" s="442">
        <v>0</v>
      </c>
      <c r="AT315" s="442">
        <v>0</v>
      </c>
      <c r="AU315" s="499">
        <v>0</v>
      </c>
      <c r="AV315" s="509" t="s">
        <v>64</v>
      </c>
      <c r="AW315" s="509" t="s">
        <v>938</v>
      </c>
      <c r="AX315" s="439">
        <v>40</v>
      </c>
      <c r="AY315" s="213">
        <v>4.7993000000000006</v>
      </c>
      <c r="AZ315" s="441" t="s">
        <v>125</v>
      </c>
      <c r="BA315" s="441" t="s">
        <v>37</v>
      </c>
      <c r="BB315" s="441" t="s">
        <v>292</v>
      </c>
      <c r="BC315" s="440" t="s">
        <v>7176</v>
      </c>
      <c r="BE315" s="441" t="s">
        <v>287</v>
      </c>
      <c r="BF315" s="513" t="s">
        <v>6294</v>
      </c>
      <c r="BG315" s="514" t="s">
        <v>277</v>
      </c>
      <c r="BH315" s="514" t="s">
        <v>277</v>
      </c>
      <c r="BI315" s="514" t="s">
        <v>277</v>
      </c>
      <c r="BJ315" s="159">
        <v>162.47200000000001</v>
      </c>
      <c r="BK315" s="440" t="s">
        <v>277</v>
      </c>
      <c r="BM315" s="231"/>
    </row>
    <row r="316" spans="1:65" s="441" customFormat="1" ht="13.5" customHeight="1">
      <c r="A316" s="493" t="s">
        <v>117</v>
      </c>
      <c r="B316" s="493" t="s">
        <v>423</v>
      </c>
      <c r="C316" s="438">
        <v>0</v>
      </c>
      <c r="D316" s="438">
        <v>0</v>
      </c>
      <c r="E316" s="438">
        <v>0</v>
      </c>
      <c r="F316" s="438">
        <v>0</v>
      </c>
      <c r="G316" s="438">
        <v>0</v>
      </c>
      <c r="H316" s="438">
        <v>0</v>
      </c>
      <c r="I316" s="438">
        <v>0</v>
      </c>
      <c r="J316" s="438">
        <v>0</v>
      </c>
      <c r="K316" s="438">
        <v>0</v>
      </c>
      <c r="L316" s="438">
        <v>0</v>
      </c>
      <c r="M316" s="438">
        <v>0</v>
      </c>
      <c r="N316" s="438">
        <v>0</v>
      </c>
      <c r="O316" s="438">
        <v>0</v>
      </c>
      <c r="P316" s="438">
        <v>0</v>
      </c>
      <c r="Q316" s="438">
        <v>0</v>
      </c>
      <c r="R316" s="438">
        <v>0</v>
      </c>
      <c r="S316" s="438">
        <v>0</v>
      </c>
      <c r="T316" s="438">
        <v>0</v>
      </c>
      <c r="U316" s="438">
        <v>0</v>
      </c>
      <c r="V316" s="438">
        <v>0</v>
      </c>
      <c r="W316" s="438">
        <v>0</v>
      </c>
      <c r="X316" s="438">
        <v>0</v>
      </c>
      <c r="Y316" s="438">
        <v>0</v>
      </c>
      <c r="Z316" s="438">
        <v>0.8</v>
      </c>
      <c r="AA316" s="438">
        <v>3.55</v>
      </c>
      <c r="AB316" s="438">
        <v>4.5999999999999996</v>
      </c>
      <c r="AC316" s="438">
        <v>5.8</v>
      </c>
      <c r="AD316" s="438">
        <v>7.1</v>
      </c>
      <c r="AE316" s="438">
        <v>6.5</v>
      </c>
      <c r="AF316" s="438">
        <v>6</v>
      </c>
      <c r="AG316" s="438">
        <v>5.5</v>
      </c>
      <c r="AH316" s="438">
        <v>5</v>
      </c>
      <c r="AI316" s="438">
        <v>4.5</v>
      </c>
      <c r="AJ316" s="438">
        <v>0</v>
      </c>
      <c r="AK316" s="438">
        <v>0</v>
      </c>
      <c r="AL316" s="438">
        <v>0</v>
      </c>
      <c r="AM316" s="438">
        <v>0</v>
      </c>
      <c r="AN316" s="438">
        <v>0</v>
      </c>
      <c r="AO316" s="438">
        <v>0</v>
      </c>
      <c r="AP316" s="438">
        <v>0</v>
      </c>
      <c r="AQ316" s="504">
        <v>0</v>
      </c>
      <c r="AR316" s="504">
        <v>0</v>
      </c>
      <c r="AS316" s="442">
        <v>0</v>
      </c>
      <c r="AT316" s="442">
        <v>0</v>
      </c>
      <c r="AU316" s="499">
        <v>0</v>
      </c>
      <c r="AV316" s="509" t="s">
        <v>14</v>
      </c>
      <c r="AW316" s="509" t="s">
        <v>23</v>
      </c>
      <c r="AX316" s="439">
        <v>10</v>
      </c>
      <c r="AY316" s="213">
        <v>4.9350000000000005</v>
      </c>
      <c r="AZ316" s="441" t="s">
        <v>125</v>
      </c>
      <c r="BA316" s="441" t="s">
        <v>45</v>
      </c>
      <c r="BB316" s="441" t="s">
        <v>4191</v>
      </c>
      <c r="BC316" s="440" t="s">
        <v>812</v>
      </c>
      <c r="BE316" s="441" t="s">
        <v>287</v>
      </c>
      <c r="BF316" s="513" t="s">
        <v>277</v>
      </c>
      <c r="BG316" s="514" t="s">
        <v>277</v>
      </c>
      <c r="BH316" s="514" t="s">
        <v>277</v>
      </c>
      <c r="BI316" s="514" t="s">
        <v>277</v>
      </c>
      <c r="BJ316" s="159">
        <v>0</v>
      </c>
      <c r="BK316" s="440" t="s">
        <v>277</v>
      </c>
    </row>
    <row r="317" spans="1:65" s="441" customFormat="1" ht="13.5" customHeight="1">
      <c r="A317" s="493" t="s">
        <v>117</v>
      </c>
      <c r="B317" s="493" t="s">
        <v>390</v>
      </c>
      <c r="C317" s="438">
        <v>0</v>
      </c>
      <c r="D317" s="438">
        <v>0</v>
      </c>
      <c r="E317" s="438">
        <v>0</v>
      </c>
      <c r="F317" s="438">
        <v>0</v>
      </c>
      <c r="G317" s="438">
        <v>0</v>
      </c>
      <c r="H317" s="438">
        <v>0</v>
      </c>
      <c r="I317" s="438">
        <v>0</v>
      </c>
      <c r="J317" s="438">
        <v>0</v>
      </c>
      <c r="K317" s="438">
        <v>0</v>
      </c>
      <c r="L317" s="438">
        <v>0</v>
      </c>
      <c r="M317" s="438">
        <v>0</v>
      </c>
      <c r="N317" s="438">
        <v>0</v>
      </c>
      <c r="O317" s="438">
        <v>0</v>
      </c>
      <c r="P317" s="438">
        <v>0</v>
      </c>
      <c r="Q317" s="438">
        <v>0</v>
      </c>
      <c r="R317" s="438">
        <v>0</v>
      </c>
      <c r="S317" s="438">
        <v>0</v>
      </c>
      <c r="T317" s="438">
        <v>0</v>
      </c>
      <c r="U317" s="438">
        <v>0</v>
      </c>
      <c r="V317" s="438">
        <v>0</v>
      </c>
      <c r="W317" s="438">
        <v>0</v>
      </c>
      <c r="X317" s="438">
        <v>0</v>
      </c>
      <c r="Y317" s="438">
        <v>0</v>
      </c>
      <c r="Z317" s="438">
        <v>0</v>
      </c>
      <c r="AA317" s="438">
        <v>0</v>
      </c>
      <c r="AB317" s="438">
        <v>0</v>
      </c>
      <c r="AC317" s="438">
        <v>0</v>
      </c>
      <c r="AD317" s="438">
        <v>0</v>
      </c>
      <c r="AE317" s="438">
        <v>0</v>
      </c>
      <c r="AF317" s="438">
        <v>0</v>
      </c>
      <c r="AG317" s="438">
        <v>0</v>
      </c>
      <c r="AH317" s="438">
        <v>5.7649999999999997</v>
      </c>
      <c r="AI317" s="438">
        <v>11.981999999999999</v>
      </c>
      <c r="AJ317" s="438">
        <v>12.172000000000001</v>
      </c>
      <c r="AK317" s="438">
        <v>13.406000000000001</v>
      </c>
      <c r="AL317" s="438">
        <v>0</v>
      </c>
      <c r="AM317" s="438">
        <v>0</v>
      </c>
      <c r="AN317" s="438">
        <v>0</v>
      </c>
      <c r="AO317" s="438">
        <v>0</v>
      </c>
      <c r="AP317" s="438">
        <v>0</v>
      </c>
      <c r="AQ317" s="504">
        <v>0</v>
      </c>
      <c r="AR317" s="504">
        <v>0</v>
      </c>
      <c r="AS317" s="442">
        <v>0</v>
      </c>
      <c r="AT317" s="442">
        <v>0</v>
      </c>
      <c r="AU317" s="499">
        <v>0</v>
      </c>
      <c r="AV317" s="509" t="s">
        <v>22</v>
      </c>
      <c r="AW317" s="509" t="s">
        <v>25</v>
      </c>
      <c r="AX317" s="439">
        <v>4</v>
      </c>
      <c r="AY317" s="213">
        <v>10.831250000000001</v>
      </c>
      <c r="AZ317" s="441" t="s">
        <v>126</v>
      </c>
      <c r="BA317" s="441" t="s">
        <v>37</v>
      </c>
      <c r="BB317" s="441" t="s">
        <v>297</v>
      </c>
      <c r="BC317" s="440" t="s">
        <v>810</v>
      </c>
      <c r="BE317" s="441" t="s">
        <v>287</v>
      </c>
      <c r="BF317" s="513" t="s">
        <v>277</v>
      </c>
      <c r="BG317" s="514" t="s">
        <v>277</v>
      </c>
      <c r="BH317" s="514" t="s">
        <v>277</v>
      </c>
      <c r="BI317" s="514" t="s">
        <v>277</v>
      </c>
      <c r="BJ317" s="159">
        <v>12.741</v>
      </c>
      <c r="BK317" s="440" t="s">
        <v>277</v>
      </c>
    </row>
    <row r="318" spans="1:65" s="441" customFormat="1" ht="13.5" customHeight="1">
      <c r="A318" s="493" t="s">
        <v>117</v>
      </c>
      <c r="B318" s="493" t="s">
        <v>382</v>
      </c>
      <c r="C318" s="438">
        <v>0</v>
      </c>
      <c r="D318" s="438">
        <v>0</v>
      </c>
      <c r="E318" s="438">
        <v>0</v>
      </c>
      <c r="F318" s="438">
        <v>0</v>
      </c>
      <c r="G318" s="438">
        <v>0</v>
      </c>
      <c r="H318" s="438">
        <v>0</v>
      </c>
      <c r="I318" s="438">
        <v>0</v>
      </c>
      <c r="J318" s="438">
        <v>0</v>
      </c>
      <c r="K318" s="438">
        <v>0</v>
      </c>
      <c r="L318" s="438">
        <v>0</v>
      </c>
      <c r="M318" s="438">
        <v>0</v>
      </c>
      <c r="N318" s="438">
        <v>0</v>
      </c>
      <c r="O318" s="438">
        <v>0</v>
      </c>
      <c r="P318" s="438">
        <v>0</v>
      </c>
      <c r="Q318" s="438">
        <v>0</v>
      </c>
      <c r="R318" s="438">
        <v>0</v>
      </c>
      <c r="S318" s="438">
        <v>0</v>
      </c>
      <c r="T318" s="438">
        <v>0</v>
      </c>
      <c r="U318" s="438">
        <v>0</v>
      </c>
      <c r="V318" s="438">
        <v>0</v>
      </c>
      <c r="W318" s="438">
        <v>0</v>
      </c>
      <c r="X318" s="438">
        <v>0</v>
      </c>
      <c r="Y318" s="438">
        <v>0</v>
      </c>
      <c r="Z318" s="438">
        <v>0</v>
      </c>
      <c r="AA318" s="438">
        <v>0</v>
      </c>
      <c r="AB318" s="438">
        <v>0</v>
      </c>
      <c r="AC318" s="438">
        <v>0</v>
      </c>
      <c r="AD318" s="438">
        <v>0</v>
      </c>
      <c r="AE318" s="438">
        <v>50</v>
      </c>
      <c r="AF318" s="438">
        <v>0</v>
      </c>
      <c r="AG318" s="438">
        <v>0</v>
      </c>
      <c r="AH318" s="438">
        <v>0</v>
      </c>
      <c r="AI318" s="438">
        <v>0</v>
      </c>
      <c r="AJ318" s="438">
        <v>0</v>
      </c>
      <c r="AK318" s="438">
        <v>0</v>
      </c>
      <c r="AL318" s="438">
        <v>0</v>
      </c>
      <c r="AM318" s="438">
        <v>0</v>
      </c>
      <c r="AN318" s="438">
        <v>0</v>
      </c>
      <c r="AO318" s="438">
        <v>0</v>
      </c>
      <c r="AP318" s="438">
        <v>0</v>
      </c>
      <c r="AQ318" s="504">
        <v>0</v>
      </c>
      <c r="AR318" s="504">
        <v>0</v>
      </c>
      <c r="AS318" s="442">
        <v>0</v>
      </c>
      <c r="AT318" s="442">
        <v>0</v>
      </c>
      <c r="AU318" s="499">
        <v>0</v>
      </c>
      <c r="AV318" s="509" t="s">
        <v>19</v>
      </c>
      <c r="AW318" s="509" t="s">
        <v>19</v>
      </c>
      <c r="AX318" s="439">
        <v>1</v>
      </c>
      <c r="AY318" s="213">
        <v>50</v>
      </c>
      <c r="AZ318" s="441" t="s">
        <v>125</v>
      </c>
      <c r="BA318" s="441" t="s">
        <v>57</v>
      </c>
      <c r="BB318" s="441" t="s">
        <v>297</v>
      </c>
      <c r="BC318" s="440" t="s">
        <v>810</v>
      </c>
      <c r="BE318" s="441" t="s">
        <v>287</v>
      </c>
      <c r="BF318" s="513" t="s">
        <v>277</v>
      </c>
      <c r="BG318" s="514" t="s">
        <v>381</v>
      </c>
      <c r="BH318" s="514" t="s">
        <v>277</v>
      </c>
      <c r="BI318" s="514" t="s">
        <v>277</v>
      </c>
      <c r="BJ318" s="159">
        <v>0</v>
      </c>
      <c r="BK318" s="440" t="s">
        <v>277</v>
      </c>
    </row>
    <row r="319" spans="1:65" s="441" customFormat="1" ht="13.5" customHeight="1">
      <c r="A319" s="493" t="s">
        <v>117</v>
      </c>
      <c r="B319" s="493" t="s">
        <v>380</v>
      </c>
      <c r="C319" s="438">
        <v>0</v>
      </c>
      <c r="D319" s="438">
        <v>0</v>
      </c>
      <c r="E319" s="438">
        <v>0</v>
      </c>
      <c r="F319" s="438">
        <v>0</v>
      </c>
      <c r="G319" s="438">
        <v>0</v>
      </c>
      <c r="H319" s="438">
        <v>0</v>
      </c>
      <c r="I319" s="438">
        <v>0</v>
      </c>
      <c r="J319" s="438">
        <v>0</v>
      </c>
      <c r="K319" s="438">
        <v>0</v>
      </c>
      <c r="L319" s="438">
        <v>0</v>
      </c>
      <c r="M319" s="438">
        <v>0</v>
      </c>
      <c r="N319" s="438">
        <v>0</v>
      </c>
      <c r="O319" s="438">
        <v>0</v>
      </c>
      <c r="P319" s="438">
        <v>0</v>
      </c>
      <c r="Q319" s="438">
        <v>0</v>
      </c>
      <c r="R319" s="438">
        <v>0</v>
      </c>
      <c r="S319" s="438">
        <v>0</v>
      </c>
      <c r="T319" s="438">
        <v>0</v>
      </c>
      <c r="U319" s="438">
        <v>0</v>
      </c>
      <c r="V319" s="438">
        <v>0</v>
      </c>
      <c r="W319" s="438">
        <v>0</v>
      </c>
      <c r="X319" s="438">
        <v>0</v>
      </c>
      <c r="Y319" s="438">
        <v>0</v>
      </c>
      <c r="Z319" s="438">
        <v>0</v>
      </c>
      <c r="AA319" s="438">
        <v>0</v>
      </c>
      <c r="AB319" s="438">
        <v>0</v>
      </c>
      <c r="AC319" s="438">
        <v>0</v>
      </c>
      <c r="AD319" s="438">
        <v>0</v>
      </c>
      <c r="AE319" s="438">
        <v>0</v>
      </c>
      <c r="AF319" s="438">
        <v>0</v>
      </c>
      <c r="AG319" s="438">
        <v>0</v>
      </c>
      <c r="AH319" s="438">
        <v>0</v>
      </c>
      <c r="AI319" s="438">
        <v>0</v>
      </c>
      <c r="AJ319" s="438">
        <v>0</v>
      </c>
      <c r="AK319" s="438">
        <v>0</v>
      </c>
      <c r="AL319" s="438">
        <v>0</v>
      </c>
      <c r="AM319" s="438">
        <v>0</v>
      </c>
      <c r="AN319" s="438">
        <v>0</v>
      </c>
      <c r="AO319" s="438">
        <v>7.5</v>
      </c>
      <c r="AP319" s="438">
        <v>0</v>
      </c>
      <c r="AQ319" s="504">
        <v>0</v>
      </c>
      <c r="AR319" s="504">
        <v>0</v>
      </c>
      <c r="AS319" s="442">
        <v>0</v>
      </c>
      <c r="AT319" s="442">
        <v>0</v>
      </c>
      <c r="AU319" s="499">
        <v>0</v>
      </c>
      <c r="AV319" s="509" t="s">
        <v>63</v>
      </c>
      <c r="AW319" s="509" t="s">
        <v>63</v>
      </c>
      <c r="AX319" s="439">
        <v>1</v>
      </c>
      <c r="AY319" s="213">
        <v>7.5</v>
      </c>
      <c r="AZ319" s="441" t="s">
        <v>125</v>
      </c>
      <c r="BA319" s="441" t="s">
        <v>57</v>
      </c>
      <c r="BB319" s="441" t="s">
        <v>297</v>
      </c>
      <c r="BC319" s="440" t="s">
        <v>810</v>
      </c>
      <c r="BE319" s="441" t="s">
        <v>287</v>
      </c>
      <c r="BF319" s="513" t="s">
        <v>379</v>
      </c>
      <c r="BG319" s="514" t="s">
        <v>378</v>
      </c>
      <c r="BH319" s="444" t="s">
        <v>277</v>
      </c>
      <c r="BI319" s="514" t="s">
        <v>277</v>
      </c>
      <c r="BJ319" s="159">
        <v>0.438</v>
      </c>
      <c r="BK319" s="440" t="s">
        <v>277</v>
      </c>
    </row>
    <row r="320" spans="1:65" s="441" customFormat="1" ht="13.5" customHeight="1">
      <c r="A320" s="493" t="s">
        <v>117</v>
      </c>
      <c r="B320" s="493" t="s">
        <v>4222</v>
      </c>
      <c r="C320" s="438">
        <v>0</v>
      </c>
      <c r="D320" s="438">
        <v>0</v>
      </c>
      <c r="E320" s="438">
        <v>0</v>
      </c>
      <c r="F320" s="438">
        <v>0</v>
      </c>
      <c r="G320" s="438">
        <v>0</v>
      </c>
      <c r="H320" s="438">
        <v>0</v>
      </c>
      <c r="I320" s="438">
        <v>0</v>
      </c>
      <c r="J320" s="438">
        <v>0</v>
      </c>
      <c r="K320" s="438">
        <v>0</v>
      </c>
      <c r="L320" s="438">
        <v>0</v>
      </c>
      <c r="M320" s="438">
        <v>0</v>
      </c>
      <c r="N320" s="438">
        <v>0</v>
      </c>
      <c r="O320" s="438">
        <v>0</v>
      </c>
      <c r="P320" s="438">
        <v>0</v>
      </c>
      <c r="Q320" s="438">
        <v>0</v>
      </c>
      <c r="R320" s="438">
        <v>0</v>
      </c>
      <c r="S320" s="438">
        <v>0</v>
      </c>
      <c r="T320" s="438">
        <v>0</v>
      </c>
      <c r="U320" s="438">
        <v>0</v>
      </c>
      <c r="V320" s="438">
        <v>0</v>
      </c>
      <c r="W320" s="438">
        <v>0</v>
      </c>
      <c r="X320" s="438">
        <v>0</v>
      </c>
      <c r="Y320" s="438">
        <v>0</v>
      </c>
      <c r="Z320" s="438">
        <v>0</v>
      </c>
      <c r="AA320" s="438">
        <v>0</v>
      </c>
      <c r="AB320" s="438">
        <v>0</v>
      </c>
      <c r="AC320" s="438">
        <v>0</v>
      </c>
      <c r="AD320" s="438">
        <v>0</v>
      </c>
      <c r="AE320" s="438">
        <v>0</v>
      </c>
      <c r="AF320" s="438">
        <v>0</v>
      </c>
      <c r="AG320" s="438">
        <v>0</v>
      </c>
      <c r="AH320" s="438">
        <v>0</v>
      </c>
      <c r="AI320" s="438">
        <v>0</v>
      </c>
      <c r="AJ320" s="438">
        <v>0</v>
      </c>
      <c r="AK320" s="438">
        <v>0</v>
      </c>
      <c r="AL320" s="438">
        <v>0</v>
      </c>
      <c r="AM320" s="438">
        <v>0</v>
      </c>
      <c r="AN320" s="438">
        <v>0</v>
      </c>
      <c r="AO320" s="438">
        <v>11.416</v>
      </c>
      <c r="AP320" s="438">
        <v>0</v>
      </c>
      <c r="AQ320" s="504">
        <v>0</v>
      </c>
      <c r="AR320" s="504">
        <v>0</v>
      </c>
      <c r="AS320" s="442">
        <v>0</v>
      </c>
      <c r="AT320" s="442">
        <v>0</v>
      </c>
      <c r="AU320" s="499">
        <v>0</v>
      </c>
      <c r="AV320" s="509" t="s">
        <v>63</v>
      </c>
      <c r="AW320" s="509" t="s">
        <v>63</v>
      </c>
      <c r="AX320" s="439">
        <v>1</v>
      </c>
      <c r="AY320" s="213">
        <v>11.416</v>
      </c>
      <c r="AZ320" s="441" t="s">
        <v>125</v>
      </c>
      <c r="BA320" s="441" t="s">
        <v>57</v>
      </c>
      <c r="BB320" s="441" t="s">
        <v>297</v>
      </c>
      <c r="BC320" s="440" t="s">
        <v>810</v>
      </c>
      <c r="BE320" s="441" t="s">
        <v>287</v>
      </c>
      <c r="BF320" s="513" t="s">
        <v>375</v>
      </c>
      <c r="BG320" s="514" t="s">
        <v>6476</v>
      </c>
      <c r="BH320" s="514" t="s">
        <v>277</v>
      </c>
      <c r="BI320" s="514" t="s">
        <v>374</v>
      </c>
      <c r="BJ320" s="159">
        <v>0</v>
      </c>
      <c r="BK320" s="440" t="s">
        <v>277</v>
      </c>
    </row>
    <row r="321" spans="1:63" s="441" customFormat="1" ht="13.5" customHeight="1">
      <c r="A321" s="493" t="s">
        <v>117</v>
      </c>
      <c r="B321" s="493" t="s">
        <v>907</v>
      </c>
      <c r="C321" s="438">
        <v>0</v>
      </c>
      <c r="D321" s="438">
        <v>0</v>
      </c>
      <c r="E321" s="438">
        <v>0</v>
      </c>
      <c r="F321" s="438">
        <v>0</v>
      </c>
      <c r="G321" s="438">
        <v>0</v>
      </c>
      <c r="H321" s="438">
        <v>0</v>
      </c>
      <c r="I321" s="438">
        <v>0</v>
      </c>
      <c r="J321" s="438">
        <v>0</v>
      </c>
      <c r="K321" s="438">
        <v>0</v>
      </c>
      <c r="L321" s="438">
        <v>0</v>
      </c>
      <c r="M321" s="438">
        <v>0</v>
      </c>
      <c r="N321" s="438">
        <v>0</v>
      </c>
      <c r="O321" s="438">
        <v>0</v>
      </c>
      <c r="P321" s="438">
        <v>0</v>
      </c>
      <c r="Q321" s="438">
        <v>30</v>
      </c>
      <c r="R321" s="438">
        <v>0</v>
      </c>
      <c r="S321" s="438">
        <v>0</v>
      </c>
      <c r="T321" s="438">
        <v>0</v>
      </c>
      <c r="U321" s="438">
        <v>0</v>
      </c>
      <c r="V321" s="438">
        <v>0</v>
      </c>
      <c r="W321" s="438">
        <v>0</v>
      </c>
      <c r="X321" s="438">
        <v>0</v>
      </c>
      <c r="Y321" s="438">
        <v>0</v>
      </c>
      <c r="Z321" s="438">
        <v>0</v>
      </c>
      <c r="AA321" s="438">
        <v>0</v>
      </c>
      <c r="AB321" s="438">
        <v>0</v>
      </c>
      <c r="AC321" s="438">
        <v>0</v>
      </c>
      <c r="AD321" s="438">
        <v>0</v>
      </c>
      <c r="AE321" s="438">
        <v>0</v>
      </c>
      <c r="AF321" s="438">
        <v>0</v>
      </c>
      <c r="AG321" s="438">
        <v>0</v>
      </c>
      <c r="AH321" s="438">
        <v>0</v>
      </c>
      <c r="AI321" s="438">
        <v>0</v>
      </c>
      <c r="AJ321" s="438">
        <v>0</v>
      </c>
      <c r="AK321" s="438">
        <v>0</v>
      </c>
      <c r="AL321" s="438">
        <v>0</v>
      </c>
      <c r="AM321" s="438">
        <v>0</v>
      </c>
      <c r="AN321" s="438">
        <v>0</v>
      </c>
      <c r="AO321" s="438">
        <v>0</v>
      </c>
      <c r="AP321" s="438">
        <v>0</v>
      </c>
      <c r="AQ321" s="504">
        <v>0</v>
      </c>
      <c r="AR321" s="504">
        <v>0</v>
      </c>
      <c r="AS321" s="442">
        <v>0</v>
      </c>
      <c r="AT321" s="442">
        <v>0</v>
      </c>
      <c r="AU321" s="499">
        <v>0</v>
      </c>
      <c r="AV321" s="509" t="s">
        <v>5</v>
      </c>
      <c r="AW321" s="509" t="s">
        <v>5</v>
      </c>
      <c r="AX321" s="439">
        <v>1</v>
      </c>
      <c r="AY321" s="213">
        <v>30</v>
      </c>
      <c r="AZ321" s="441" t="s">
        <v>125</v>
      </c>
      <c r="BA321" s="441" t="s">
        <v>43</v>
      </c>
      <c r="BB321" s="441" t="s">
        <v>4191</v>
      </c>
      <c r="BC321" s="440" t="s">
        <v>812</v>
      </c>
      <c r="BE321" s="441" t="s">
        <v>287</v>
      </c>
      <c r="BF321" s="513" t="s">
        <v>277</v>
      </c>
      <c r="BG321" s="514" t="s">
        <v>277</v>
      </c>
      <c r="BH321" s="514" t="s">
        <v>277</v>
      </c>
      <c r="BI321" s="514" t="s">
        <v>277</v>
      </c>
      <c r="BJ321" s="159">
        <v>0</v>
      </c>
      <c r="BK321" s="440" t="s">
        <v>277</v>
      </c>
    </row>
    <row r="322" spans="1:63" s="441" customFormat="1" ht="13.5" customHeight="1">
      <c r="A322" s="493" t="s">
        <v>117</v>
      </c>
      <c r="B322" s="493" t="s">
        <v>447</v>
      </c>
      <c r="C322" s="438">
        <v>0</v>
      </c>
      <c r="D322" s="438">
        <v>0</v>
      </c>
      <c r="E322" s="438">
        <v>0</v>
      </c>
      <c r="F322" s="438">
        <v>0</v>
      </c>
      <c r="G322" s="438">
        <v>0</v>
      </c>
      <c r="H322" s="438">
        <v>0</v>
      </c>
      <c r="I322" s="438">
        <v>0</v>
      </c>
      <c r="J322" s="438">
        <v>0</v>
      </c>
      <c r="K322" s="438">
        <v>0</v>
      </c>
      <c r="L322" s="438">
        <v>0</v>
      </c>
      <c r="M322" s="438">
        <v>0</v>
      </c>
      <c r="N322" s="438">
        <v>0</v>
      </c>
      <c r="O322" s="438">
        <v>0</v>
      </c>
      <c r="P322" s="438">
        <v>0</v>
      </c>
      <c r="Q322" s="438">
        <v>0</v>
      </c>
      <c r="R322" s="438">
        <v>0</v>
      </c>
      <c r="S322" s="438">
        <v>0</v>
      </c>
      <c r="T322" s="438">
        <v>0</v>
      </c>
      <c r="U322" s="438">
        <v>0</v>
      </c>
      <c r="V322" s="438">
        <v>0</v>
      </c>
      <c r="W322" s="438">
        <v>0</v>
      </c>
      <c r="X322" s="438">
        <v>0</v>
      </c>
      <c r="Y322" s="438">
        <v>43.4</v>
      </c>
      <c r="Z322" s="438">
        <v>142.6</v>
      </c>
      <c r="AA322" s="438">
        <v>134.80000000000001</v>
      </c>
      <c r="AB322" s="438">
        <v>128.69999999999999</v>
      </c>
      <c r="AC322" s="438">
        <v>130.4</v>
      </c>
      <c r="AD322" s="438">
        <v>145.69999999999999</v>
      </c>
      <c r="AE322" s="438">
        <v>168.9</v>
      </c>
      <c r="AF322" s="438">
        <v>178.4</v>
      </c>
      <c r="AG322" s="438">
        <v>202.4</v>
      </c>
      <c r="AH322" s="438">
        <v>233.76599999999999</v>
      </c>
      <c r="AI322" s="438">
        <v>141.69800000000001</v>
      </c>
      <c r="AJ322" s="438">
        <v>0</v>
      </c>
      <c r="AK322" s="438">
        <v>0</v>
      </c>
      <c r="AL322" s="438">
        <v>0</v>
      </c>
      <c r="AM322" s="438">
        <v>0</v>
      </c>
      <c r="AN322" s="438">
        <v>0</v>
      </c>
      <c r="AO322" s="438">
        <v>0</v>
      </c>
      <c r="AP322" s="438">
        <v>0</v>
      </c>
      <c r="AQ322" s="504">
        <v>0</v>
      </c>
      <c r="AR322" s="504">
        <v>0</v>
      </c>
      <c r="AS322" s="442">
        <v>0</v>
      </c>
      <c r="AT322" s="442">
        <v>0</v>
      </c>
      <c r="AU322" s="499">
        <v>0</v>
      </c>
      <c r="AV322" s="509" t="s">
        <v>13</v>
      </c>
      <c r="AW322" s="509" t="s">
        <v>23</v>
      </c>
      <c r="AX322" s="439">
        <v>11</v>
      </c>
      <c r="AY322" s="213">
        <v>150.06945454545456</v>
      </c>
      <c r="AZ322" s="441" t="s">
        <v>123</v>
      </c>
      <c r="BA322" s="441" t="s">
        <v>43</v>
      </c>
      <c r="BB322" s="441" t="s">
        <v>4191</v>
      </c>
      <c r="BC322" s="440" t="s">
        <v>812</v>
      </c>
      <c r="BE322" s="441" t="s">
        <v>287</v>
      </c>
      <c r="BF322" s="513" t="s">
        <v>277</v>
      </c>
      <c r="BG322" s="514" t="s">
        <v>277</v>
      </c>
      <c r="BH322" s="514" t="s">
        <v>277</v>
      </c>
      <c r="BI322" s="514" t="s">
        <v>277</v>
      </c>
      <c r="BJ322" s="159">
        <v>0</v>
      </c>
      <c r="BK322" s="440" t="s">
        <v>277</v>
      </c>
    </row>
    <row r="323" spans="1:63" s="441" customFormat="1" ht="13.5" customHeight="1">
      <c r="A323" s="493" t="s">
        <v>117</v>
      </c>
      <c r="B323" s="493" t="s">
        <v>908</v>
      </c>
      <c r="C323" s="438">
        <v>0</v>
      </c>
      <c r="D323" s="438">
        <v>0</v>
      </c>
      <c r="E323" s="438">
        <v>0</v>
      </c>
      <c r="F323" s="438">
        <v>0</v>
      </c>
      <c r="G323" s="438">
        <v>0</v>
      </c>
      <c r="H323" s="438">
        <v>0.7</v>
      </c>
      <c r="I323" s="438">
        <v>2.2000000000000002</v>
      </c>
      <c r="J323" s="438">
        <v>4.3</v>
      </c>
      <c r="K323" s="438">
        <v>0</v>
      </c>
      <c r="L323" s="438">
        <v>0</v>
      </c>
      <c r="M323" s="438">
        <v>0</v>
      </c>
      <c r="N323" s="438">
        <v>0</v>
      </c>
      <c r="O323" s="438">
        <v>0</v>
      </c>
      <c r="P323" s="438">
        <v>0</v>
      </c>
      <c r="Q323" s="438">
        <v>0</v>
      </c>
      <c r="R323" s="438">
        <v>0</v>
      </c>
      <c r="S323" s="438">
        <v>0</v>
      </c>
      <c r="T323" s="438">
        <v>0</v>
      </c>
      <c r="U323" s="438">
        <v>0</v>
      </c>
      <c r="V323" s="438">
        <v>0</v>
      </c>
      <c r="W323" s="438">
        <v>0</v>
      </c>
      <c r="X323" s="438">
        <v>0</v>
      </c>
      <c r="Y323" s="438">
        <v>0</v>
      </c>
      <c r="Z323" s="438">
        <v>0</v>
      </c>
      <c r="AA323" s="438">
        <v>0</v>
      </c>
      <c r="AB323" s="438">
        <v>0</v>
      </c>
      <c r="AC323" s="438">
        <v>0</v>
      </c>
      <c r="AD323" s="438">
        <v>0</v>
      </c>
      <c r="AE323" s="438">
        <v>0</v>
      </c>
      <c r="AF323" s="438">
        <v>0</v>
      </c>
      <c r="AG323" s="438">
        <v>0</v>
      </c>
      <c r="AH323" s="438">
        <v>0</v>
      </c>
      <c r="AI323" s="438">
        <v>0</v>
      </c>
      <c r="AJ323" s="438">
        <v>0</v>
      </c>
      <c r="AK323" s="438">
        <v>0</v>
      </c>
      <c r="AL323" s="438">
        <v>0</v>
      </c>
      <c r="AM323" s="438">
        <v>0</v>
      </c>
      <c r="AN323" s="438">
        <v>0</v>
      </c>
      <c r="AO323" s="438">
        <v>0</v>
      </c>
      <c r="AP323" s="438">
        <v>0</v>
      </c>
      <c r="AQ323" s="504">
        <v>0</v>
      </c>
      <c r="AR323" s="504">
        <v>0</v>
      </c>
      <c r="AS323" s="442">
        <v>0</v>
      </c>
      <c r="AT323" s="442">
        <v>0</v>
      </c>
      <c r="AU323" s="499">
        <v>0</v>
      </c>
      <c r="AV323" s="509" t="s">
        <v>69</v>
      </c>
      <c r="AW323" s="509" t="s">
        <v>71</v>
      </c>
      <c r="AX323" s="439">
        <v>3</v>
      </c>
      <c r="AY323" s="213">
        <v>2.4</v>
      </c>
      <c r="AZ323" s="441" t="s">
        <v>125</v>
      </c>
      <c r="BA323" s="441" t="s">
        <v>43</v>
      </c>
      <c r="BB323" s="441" t="s">
        <v>4191</v>
      </c>
      <c r="BC323" s="440" t="s">
        <v>812</v>
      </c>
      <c r="BE323" s="441" t="s">
        <v>287</v>
      </c>
      <c r="BF323" s="513" t="s">
        <v>277</v>
      </c>
      <c r="BG323" s="514" t="s">
        <v>277</v>
      </c>
      <c r="BH323" s="514" t="s">
        <v>909</v>
      </c>
      <c r="BI323" s="514" t="s">
        <v>277</v>
      </c>
      <c r="BJ323" s="159">
        <v>833.66099999999994</v>
      </c>
      <c r="BK323" s="440" t="s">
        <v>277</v>
      </c>
    </row>
    <row r="324" spans="1:63" s="441" customFormat="1" ht="13.5" customHeight="1">
      <c r="A324" s="493" t="s">
        <v>117</v>
      </c>
      <c r="B324" s="493" t="s">
        <v>885</v>
      </c>
      <c r="C324" s="438">
        <v>0</v>
      </c>
      <c r="D324" s="438">
        <v>0</v>
      </c>
      <c r="E324" s="438">
        <v>0</v>
      </c>
      <c r="F324" s="438">
        <v>0</v>
      </c>
      <c r="G324" s="438">
        <v>0</v>
      </c>
      <c r="H324" s="438">
        <v>0</v>
      </c>
      <c r="I324" s="438">
        <v>0</v>
      </c>
      <c r="J324" s="438">
        <v>0</v>
      </c>
      <c r="K324" s="438">
        <v>0</v>
      </c>
      <c r="L324" s="438">
        <v>0</v>
      </c>
      <c r="M324" s="438">
        <v>0</v>
      </c>
      <c r="N324" s="438">
        <v>0</v>
      </c>
      <c r="O324" s="438">
        <v>0</v>
      </c>
      <c r="P324" s="438">
        <v>0</v>
      </c>
      <c r="Q324" s="438">
        <v>0</v>
      </c>
      <c r="R324" s="438">
        <v>0</v>
      </c>
      <c r="S324" s="438">
        <v>0</v>
      </c>
      <c r="T324" s="438">
        <v>0</v>
      </c>
      <c r="U324" s="438">
        <v>0</v>
      </c>
      <c r="V324" s="438">
        <v>0</v>
      </c>
      <c r="W324" s="438">
        <v>0</v>
      </c>
      <c r="X324" s="438">
        <v>0</v>
      </c>
      <c r="Y324" s="438">
        <v>0</v>
      </c>
      <c r="Z324" s="438">
        <v>4</v>
      </c>
      <c r="AA324" s="438">
        <v>11.9</v>
      </c>
      <c r="AB324" s="438">
        <v>13.4</v>
      </c>
      <c r="AC324" s="438">
        <v>0</v>
      </c>
      <c r="AD324" s="438">
        <v>0</v>
      </c>
      <c r="AE324" s="438">
        <v>0</v>
      </c>
      <c r="AF324" s="438">
        <v>0</v>
      </c>
      <c r="AG324" s="438">
        <v>0</v>
      </c>
      <c r="AH324" s="438">
        <v>0</v>
      </c>
      <c r="AI324" s="438">
        <v>0</v>
      </c>
      <c r="AJ324" s="438">
        <v>0</v>
      </c>
      <c r="AK324" s="438">
        <v>0</v>
      </c>
      <c r="AL324" s="438">
        <v>0</v>
      </c>
      <c r="AM324" s="438">
        <v>0</v>
      </c>
      <c r="AN324" s="438">
        <v>0</v>
      </c>
      <c r="AO324" s="438">
        <v>0</v>
      </c>
      <c r="AP324" s="438">
        <v>0</v>
      </c>
      <c r="AQ324" s="504">
        <v>0</v>
      </c>
      <c r="AR324" s="504">
        <v>0</v>
      </c>
      <c r="AS324" s="442">
        <v>0</v>
      </c>
      <c r="AT324" s="442">
        <v>0</v>
      </c>
      <c r="AU324" s="499">
        <v>0</v>
      </c>
      <c r="AV324" s="509" t="s">
        <v>14</v>
      </c>
      <c r="AW324" s="509" t="s">
        <v>16</v>
      </c>
      <c r="AX324" s="439">
        <v>3</v>
      </c>
      <c r="AY324" s="213">
        <v>9.7666666666666675</v>
      </c>
      <c r="AZ324" s="441" t="s">
        <v>125</v>
      </c>
      <c r="BA324" s="441" t="s">
        <v>43</v>
      </c>
      <c r="BB324" s="441" t="s">
        <v>4191</v>
      </c>
      <c r="BC324" s="440" t="s">
        <v>812</v>
      </c>
      <c r="BE324" s="441" t="s">
        <v>287</v>
      </c>
      <c r="BF324" s="513" t="s">
        <v>277</v>
      </c>
      <c r="BG324" s="514" t="s">
        <v>277</v>
      </c>
      <c r="BH324" s="514" t="s">
        <v>277</v>
      </c>
      <c r="BI324" s="514" t="s">
        <v>277</v>
      </c>
      <c r="BJ324" s="159">
        <v>0</v>
      </c>
      <c r="BK324" s="440" t="s">
        <v>277</v>
      </c>
    </row>
    <row r="325" spans="1:63" s="441" customFormat="1" ht="13.5" customHeight="1">
      <c r="A325" s="493" t="s">
        <v>117</v>
      </c>
      <c r="B325" s="493" t="s">
        <v>451</v>
      </c>
      <c r="C325" s="438">
        <v>0</v>
      </c>
      <c r="D325" s="438">
        <v>0</v>
      </c>
      <c r="E325" s="438">
        <v>0</v>
      </c>
      <c r="F325" s="438">
        <v>0</v>
      </c>
      <c r="G325" s="438">
        <v>0</v>
      </c>
      <c r="H325" s="438">
        <v>0</v>
      </c>
      <c r="I325" s="438">
        <v>0</v>
      </c>
      <c r="J325" s="438">
        <v>0</v>
      </c>
      <c r="K325" s="438">
        <v>0</v>
      </c>
      <c r="L325" s="438">
        <v>0</v>
      </c>
      <c r="M325" s="438">
        <v>0</v>
      </c>
      <c r="N325" s="438">
        <v>0</v>
      </c>
      <c r="O325" s="438">
        <v>0</v>
      </c>
      <c r="P325" s="438">
        <v>0</v>
      </c>
      <c r="Q325" s="438">
        <v>0</v>
      </c>
      <c r="R325" s="438">
        <v>0</v>
      </c>
      <c r="S325" s="438">
        <v>0</v>
      </c>
      <c r="T325" s="438">
        <v>0</v>
      </c>
      <c r="U325" s="438">
        <v>0</v>
      </c>
      <c r="V325" s="438">
        <v>0</v>
      </c>
      <c r="W325" s="438">
        <v>0</v>
      </c>
      <c r="X325" s="438">
        <v>0</v>
      </c>
      <c r="Y325" s="438">
        <v>0</v>
      </c>
      <c r="Z325" s="438">
        <v>21.9</v>
      </c>
      <c r="AA325" s="438">
        <v>8.8000000000000007</v>
      </c>
      <c r="AB325" s="438">
        <v>6.6</v>
      </c>
      <c r="AC325" s="438">
        <v>8</v>
      </c>
      <c r="AD325" s="438">
        <v>7</v>
      </c>
      <c r="AE325" s="438">
        <v>5</v>
      </c>
      <c r="AF325" s="438">
        <v>0</v>
      </c>
      <c r="AG325" s="438">
        <v>0</v>
      </c>
      <c r="AH325" s="438">
        <v>0</v>
      </c>
      <c r="AI325" s="438">
        <v>0</v>
      </c>
      <c r="AJ325" s="438">
        <v>0</v>
      </c>
      <c r="AK325" s="438">
        <v>0</v>
      </c>
      <c r="AL325" s="438">
        <v>0</v>
      </c>
      <c r="AM325" s="438">
        <v>0</v>
      </c>
      <c r="AN325" s="438">
        <v>0</v>
      </c>
      <c r="AO325" s="438">
        <v>0</v>
      </c>
      <c r="AP325" s="438">
        <v>0</v>
      </c>
      <c r="AQ325" s="504">
        <v>0</v>
      </c>
      <c r="AR325" s="504">
        <v>0</v>
      </c>
      <c r="AS325" s="442">
        <v>0</v>
      </c>
      <c r="AT325" s="442">
        <v>0</v>
      </c>
      <c r="AU325" s="499">
        <v>0</v>
      </c>
      <c r="AV325" s="509" t="s">
        <v>14</v>
      </c>
      <c r="AW325" s="509" t="s">
        <v>19</v>
      </c>
      <c r="AX325" s="439">
        <v>6</v>
      </c>
      <c r="AY325" s="213">
        <v>9.5499999999999989</v>
      </c>
      <c r="AZ325" s="441" t="s">
        <v>126</v>
      </c>
      <c r="BA325" s="441" t="s">
        <v>39</v>
      </c>
      <c r="BB325" s="441" t="s">
        <v>4191</v>
      </c>
      <c r="BC325" s="440" t="s">
        <v>812</v>
      </c>
      <c r="BE325" s="441" t="s">
        <v>287</v>
      </c>
      <c r="BF325" s="513" t="s">
        <v>277</v>
      </c>
      <c r="BG325" s="514" t="s">
        <v>277</v>
      </c>
      <c r="BH325" s="514" t="s">
        <v>277</v>
      </c>
      <c r="BI325" s="514" t="s">
        <v>277</v>
      </c>
      <c r="BJ325" s="159">
        <v>0</v>
      </c>
      <c r="BK325" s="440" t="s">
        <v>277</v>
      </c>
    </row>
    <row r="326" spans="1:63" s="441" customFormat="1" ht="13.5" customHeight="1">
      <c r="A326" s="493" t="s">
        <v>117</v>
      </c>
      <c r="B326" s="493" t="s">
        <v>450</v>
      </c>
      <c r="C326" s="438">
        <v>0</v>
      </c>
      <c r="D326" s="438">
        <v>0</v>
      </c>
      <c r="E326" s="438">
        <v>0</v>
      </c>
      <c r="F326" s="438">
        <v>0</v>
      </c>
      <c r="G326" s="438">
        <v>0</v>
      </c>
      <c r="H326" s="438">
        <v>0</v>
      </c>
      <c r="I326" s="438">
        <v>0</v>
      </c>
      <c r="J326" s="438">
        <v>0</v>
      </c>
      <c r="K326" s="438">
        <v>0</v>
      </c>
      <c r="L326" s="438">
        <v>0</v>
      </c>
      <c r="M326" s="438">
        <v>0</v>
      </c>
      <c r="N326" s="438">
        <v>0</v>
      </c>
      <c r="O326" s="438">
        <v>0</v>
      </c>
      <c r="P326" s="438">
        <v>0</v>
      </c>
      <c r="Q326" s="438">
        <v>0</v>
      </c>
      <c r="R326" s="438">
        <v>0</v>
      </c>
      <c r="S326" s="438">
        <v>0</v>
      </c>
      <c r="T326" s="438">
        <v>0</v>
      </c>
      <c r="U326" s="438">
        <v>0</v>
      </c>
      <c r="V326" s="438">
        <v>0</v>
      </c>
      <c r="W326" s="438">
        <v>0</v>
      </c>
      <c r="X326" s="438">
        <v>19.5</v>
      </c>
      <c r="Y326" s="438">
        <v>6</v>
      </c>
      <c r="Z326" s="438">
        <v>22.7</v>
      </c>
      <c r="AA326" s="438">
        <v>16.100000000000001</v>
      </c>
      <c r="AB326" s="438">
        <v>11.6</v>
      </c>
      <c r="AC326" s="438">
        <v>12.6</v>
      </c>
      <c r="AD326" s="438">
        <v>10.6</v>
      </c>
      <c r="AE326" s="438">
        <v>5</v>
      </c>
      <c r="AF326" s="438">
        <v>3.5</v>
      </c>
      <c r="AG326" s="438">
        <v>0</v>
      </c>
      <c r="AH326" s="438">
        <v>0</v>
      </c>
      <c r="AI326" s="438">
        <v>0</v>
      </c>
      <c r="AJ326" s="438">
        <v>0</v>
      </c>
      <c r="AK326" s="438">
        <v>0</v>
      </c>
      <c r="AL326" s="438">
        <v>0</v>
      </c>
      <c r="AM326" s="438">
        <v>0</v>
      </c>
      <c r="AN326" s="438">
        <v>0</v>
      </c>
      <c r="AO326" s="438">
        <v>0</v>
      </c>
      <c r="AP326" s="438">
        <v>0</v>
      </c>
      <c r="AQ326" s="504">
        <v>0</v>
      </c>
      <c r="AR326" s="504">
        <v>0</v>
      </c>
      <c r="AS326" s="442">
        <v>0</v>
      </c>
      <c r="AT326" s="442">
        <v>0</v>
      </c>
      <c r="AU326" s="499">
        <v>0</v>
      </c>
      <c r="AV326" s="509" t="s">
        <v>12</v>
      </c>
      <c r="AW326" s="509" t="s">
        <v>20</v>
      </c>
      <c r="AX326" s="439">
        <v>9</v>
      </c>
      <c r="AY326" s="213">
        <v>11.955555555555556</v>
      </c>
      <c r="AZ326" s="441" t="s">
        <v>126</v>
      </c>
      <c r="BA326" s="441" t="s">
        <v>39</v>
      </c>
      <c r="BB326" s="441" t="s">
        <v>4191</v>
      </c>
      <c r="BC326" s="440" t="s">
        <v>812</v>
      </c>
      <c r="BE326" s="441" t="s">
        <v>287</v>
      </c>
      <c r="BF326" s="513" t="s">
        <v>277</v>
      </c>
      <c r="BG326" s="514" t="s">
        <v>277</v>
      </c>
      <c r="BH326" s="514" t="s">
        <v>277</v>
      </c>
      <c r="BI326" s="514" t="s">
        <v>277</v>
      </c>
      <c r="BJ326" s="159">
        <v>0</v>
      </c>
      <c r="BK326" s="440" t="s">
        <v>277</v>
      </c>
    </row>
    <row r="327" spans="1:63" s="441" customFormat="1" ht="13.5" customHeight="1">
      <c r="A327" s="493" t="s">
        <v>117</v>
      </c>
      <c r="B327" s="493" t="s">
        <v>910</v>
      </c>
      <c r="C327" s="438">
        <v>0</v>
      </c>
      <c r="D327" s="438">
        <v>0</v>
      </c>
      <c r="E327" s="438">
        <v>0</v>
      </c>
      <c r="F327" s="438">
        <v>0</v>
      </c>
      <c r="G327" s="438">
        <v>0</v>
      </c>
      <c r="H327" s="438">
        <v>0</v>
      </c>
      <c r="I327" s="438">
        <v>0</v>
      </c>
      <c r="J327" s="438">
        <v>0</v>
      </c>
      <c r="K327" s="438">
        <v>0</v>
      </c>
      <c r="L327" s="438">
        <v>0</v>
      </c>
      <c r="M327" s="438">
        <v>0</v>
      </c>
      <c r="N327" s="438">
        <v>0</v>
      </c>
      <c r="O327" s="438">
        <v>0</v>
      </c>
      <c r="P327" s="438">
        <v>0</v>
      </c>
      <c r="Q327" s="438">
        <v>0</v>
      </c>
      <c r="R327" s="438">
        <v>0</v>
      </c>
      <c r="S327" s="438">
        <v>0</v>
      </c>
      <c r="T327" s="438">
        <v>0</v>
      </c>
      <c r="U327" s="438">
        <v>0</v>
      </c>
      <c r="V327" s="438">
        <v>0</v>
      </c>
      <c r="W327" s="438">
        <v>0</v>
      </c>
      <c r="X327" s="438">
        <v>20</v>
      </c>
      <c r="Y327" s="438">
        <v>0</v>
      </c>
      <c r="Z327" s="438">
        <v>20</v>
      </c>
      <c r="AA327" s="438">
        <v>0</v>
      </c>
      <c r="AB327" s="438">
        <v>0</v>
      </c>
      <c r="AC327" s="438">
        <v>0</v>
      </c>
      <c r="AD327" s="438">
        <v>0</v>
      </c>
      <c r="AE327" s="438">
        <v>0</v>
      </c>
      <c r="AF327" s="438">
        <v>0</v>
      </c>
      <c r="AG327" s="438">
        <v>0</v>
      </c>
      <c r="AH327" s="438">
        <v>0</v>
      </c>
      <c r="AI327" s="438">
        <v>0</v>
      </c>
      <c r="AJ327" s="438">
        <v>0</v>
      </c>
      <c r="AK327" s="438">
        <v>0</v>
      </c>
      <c r="AL327" s="438">
        <v>0</v>
      </c>
      <c r="AM327" s="438">
        <v>0</v>
      </c>
      <c r="AN327" s="438">
        <v>0</v>
      </c>
      <c r="AO327" s="438">
        <v>0</v>
      </c>
      <c r="AP327" s="438">
        <v>0</v>
      </c>
      <c r="AQ327" s="504">
        <v>0</v>
      </c>
      <c r="AR327" s="504">
        <v>0</v>
      </c>
      <c r="AS327" s="442">
        <v>0</v>
      </c>
      <c r="AT327" s="442">
        <v>0</v>
      </c>
      <c r="AU327" s="499">
        <v>0</v>
      </c>
      <c r="AV327" s="509" t="s">
        <v>12</v>
      </c>
      <c r="AW327" s="509" t="s">
        <v>14</v>
      </c>
      <c r="AX327" s="439">
        <v>3</v>
      </c>
      <c r="AY327" s="213">
        <v>13.333333333333334</v>
      </c>
      <c r="AZ327" s="441" t="s">
        <v>125</v>
      </c>
      <c r="BA327" s="441" t="s">
        <v>43</v>
      </c>
      <c r="BB327" s="441" t="s">
        <v>4191</v>
      </c>
      <c r="BC327" s="440" t="s">
        <v>812</v>
      </c>
      <c r="BE327" s="441" t="s">
        <v>287</v>
      </c>
      <c r="BF327" s="513" t="s">
        <v>277</v>
      </c>
      <c r="BG327" s="514" t="s">
        <v>277</v>
      </c>
      <c r="BH327" s="514" t="s">
        <v>277</v>
      </c>
      <c r="BI327" s="514" t="s">
        <v>277</v>
      </c>
      <c r="BJ327" s="215">
        <v>1.95</v>
      </c>
      <c r="BK327" s="440" t="s">
        <v>277</v>
      </c>
    </row>
    <row r="328" spans="1:63" s="441" customFormat="1" ht="13.5" customHeight="1">
      <c r="A328" s="493" t="s">
        <v>117</v>
      </c>
      <c r="B328" s="493" t="s">
        <v>405</v>
      </c>
      <c r="C328" s="438">
        <v>0</v>
      </c>
      <c r="D328" s="438">
        <v>0</v>
      </c>
      <c r="E328" s="438">
        <v>0</v>
      </c>
      <c r="F328" s="438">
        <v>0</v>
      </c>
      <c r="G328" s="438">
        <v>0</v>
      </c>
      <c r="H328" s="438">
        <v>0</v>
      </c>
      <c r="I328" s="438">
        <v>0</v>
      </c>
      <c r="J328" s="438">
        <v>0</v>
      </c>
      <c r="K328" s="438">
        <v>0</v>
      </c>
      <c r="L328" s="438">
        <v>0</v>
      </c>
      <c r="M328" s="438">
        <v>0</v>
      </c>
      <c r="N328" s="438">
        <v>0</v>
      </c>
      <c r="O328" s="438">
        <v>0</v>
      </c>
      <c r="P328" s="438">
        <v>0</v>
      </c>
      <c r="Q328" s="438">
        <v>0</v>
      </c>
      <c r="R328" s="438">
        <v>0</v>
      </c>
      <c r="S328" s="438">
        <v>0</v>
      </c>
      <c r="T328" s="438">
        <v>0</v>
      </c>
      <c r="U328" s="438">
        <v>0</v>
      </c>
      <c r="V328" s="438">
        <v>0</v>
      </c>
      <c r="W328" s="438">
        <v>0</v>
      </c>
      <c r="X328" s="438">
        <v>0</v>
      </c>
      <c r="Y328" s="438">
        <v>0</v>
      </c>
      <c r="Z328" s="438">
        <v>0</v>
      </c>
      <c r="AA328" s="438">
        <v>0</v>
      </c>
      <c r="AB328" s="438">
        <v>0</v>
      </c>
      <c r="AC328" s="438">
        <v>0</v>
      </c>
      <c r="AD328" s="438">
        <v>0</v>
      </c>
      <c r="AE328" s="438">
        <v>0</v>
      </c>
      <c r="AF328" s="438">
        <v>0</v>
      </c>
      <c r="AG328" s="438">
        <v>0</v>
      </c>
      <c r="AH328" s="438">
        <v>0</v>
      </c>
      <c r="AI328" s="438">
        <v>15</v>
      </c>
      <c r="AJ328" s="438">
        <v>4.5</v>
      </c>
      <c r="AK328" s="438">
        <v>0</v>
      </c>
      <c r="AL328" s="438">
        <v>0</v>
      </c>
      <c r="AM328" s="438">
        <v>0</v>
      </c>
      <c r="AN328" s="438">
        <v>0</v>
      </c>
      <c r="AO328" s="438">
        <v>0</v>
      </c>
      <c r="AP328" s="438">
        <v>0</v>
      </c>
      <c r="AQ328" s="504">
        <v>0</v>
      </c>
      <c r="AR328" s="504">
        <v>0</v>
      </c>
      <c r="AS328" s="442">
        <v>0</v>
      </c>
      <c r="AT328" s="442">
        <v>0</v>
      </c>
      <c r="AU328" s="499">
        <v>0</v>
      </c>
      <c r="AV328" s="509" t="s">
        <v>23</v>
      </c>
      <c r="AW328" s="509" t="s">
        <v>24</v>
      </c>
      <c r="AX328" s="439">
        <v>2</v>
      </c>
      <c r="AY328" s="213">
        <v>9.75</v>
      </c>
      <c r="AZ328" s="441" t="s">
        <v>125</v>
      </c>
      <c r="BA328" s="441" t="s">
        <v>43</v>
      </c>
      <c r="BB328" s="441" t="s">
        <v>281</v>
      </c>
      <c r="BC328" s="441" t="s">
        <v>7177</v>
      </c>
      <c r="BE328" s="441" t="s">
        <v>287</v>
      </c>
      <c r="BF328" s="513" t="s">
        <v>277</v>
      </c>
      <c r="BG328" s="514" t="s">
        <v>277</v>
      </c>
      <c r="BH328" s="514" t="s">
        <v>277</v>
      </c>
      <c r="BI328" s="514" t="s">
        <v>277</v>
      </c>
      <c r="BJ328" s="159">
        <v>4.9820000000000002</v>
      </c>
      <c r="BK328" s="440" t="s">
        <v>277</v>
      </c>
    </row>
    <row r="329" spans="1:63" s="441" customFormat="1" ht="13.5" customHeight="1">
      <c r="A329" s="493" t="s">
        <v>117</v>
      </c>
      <c r="B329" s="493" t="s">
        <v>401</v>
      </c>
      <c r="C329" s="438">
        <v>0</v>
      </c>
      <c r="D329" s="438">
        <v>0</v>
      </c>
      <c r="E329" s="438">
        <v>0</v>
      </c>
      <c r="F329" s="438">
        <v>0</v>
      </c>
      <c r="G329" s="438">
        <v>0</v>
      </c>
      <c r="H329" s="438">
        <v>0</v>
      </c>
      <c r="I329" s="438">
        <v>0</v>
      </c>
      <c r="J329" s="438">
        <v>0</v>
      </c>
      <c r="K329" s="438">
        <v>0</v>
      </c>
      <c r="L329" s="438">
        <v>0</v>
      </c>
      <c r="M329" s="438">
        <v>0</v>
      </c>
      <c r="N329" s="438">
        <v>0</v>
      </c>
      <c r="O329" s="438">
        <v>0</v>
      </c>
      <c r="P329" s="438">
        <v>0</v>
      </c>
      <c r="Q329" s="438">
        <v>0</v>
      </c>
      <c r="R329" s="438">
        <v>0</v>
      </c>
      <c r="S329" s="438">
        <v>0</v>
      </c>
      <c r="T329" s="438">
        <v>0</v>
      </c>
      <c r="U329" s="438">
        <v>0</v>
      </c>
      <c r="V329" s="438">
        <v>0</v>
      </c>
      <c r="W329" s="438">
        <v>0</v>
      </c>
      <c r="X329" s="438">
        <v>0</v>
      </c>
      <c r="Y329" s="438">
        <v>0</v>
      </c>
      <c r="Z329" s="438">
        <v>0</v>
      </c>
      <c r="AA329" s="438">
        <v>0</v>
      </c>
      <c r="AB329" s="438">
        <v>0</v>
      </c>
      <c r="AC329" s="438">
        <v>0</v>
      </c>
      <c r="AD329" s="438">
        <v>0</v>
      </c>
      <c r="AE329" s="438">
        <v>0</v>
      </c>
      <c r="AF329" s="438">
        <v>0</v>
      </c>
      <c r="AG329" s="438">
        <v>0</v>
      </c>
      <c r="AH329" s="438">
        <v>61.783000000000001</v>
      </c>
      <c r="AI329" s="438">
        <v>7.0330000000000004</v>
      </c>
      <c r="AJ329" s="438">
        <v>6.6749999999999998</v>
      </c>
      <c r="AK329" s="438">
        <v>13.818</v>
      </c>
      <c r="AL329" s="438">
        <v>27.138999999999999</v>
      </c>
      <c r="AM329" s="438">
        <v>56.162999999999997</v>
      </c>
      <c r="AN329" s="438">
        <v>18.088999999999999</v>
      </c>
      <c r="AO329" s="438">
        <v>26.24</v>
      </c>
      <c r="AP329" s="438">
        <v>31.954999999999998</v>
      </c>
      <c r="AQ329" s="504">
        <v>8.9049999999999994</v>
      </c>
      <c r="AR329" s="504">
        <v>0</v>
      </c>
      <c r="AS329" s="442">
        <v>0</v>
      </c>
      <c r="AT329" s="442">
        <v>0</v>
      </c>
      <c r="AU329" s="499">
        <v>0</v>
      </c>
      <c r="AV329" s="509" t="s">
        <v>22</v>
      </c>
      <c r="AW329" s="509" t="s">
        <v>3968</v>
      </c>
      <c r="AX329" s="439">
        <v>10</v>
      </c>
      <c r="AY329" s="213">
        <v>25.779999999999994</v>
      </c>
      <c r="AZ329" s="441" t="s">
        <v>121</v>
      </c>
      <c r="BA329" s="441" t="s">
        <v>41</v>
      </c>
      <c r="BB329" s="441" t="s">
        <v>391</v>
      </c>
      <c r="BC329" s="440" t="s">
        <v>810</v>
      </c>
      <c r="BE329" s="441" t="s">
        <v>287</v>
      </c>
      <c r="BF329" s="513" t="s">
        <v>400</v>
      </c>
      <c r="BG329" s="514" t="s">
        <v>277</v>
      </c>
      <c r="BH329" s="514" t="s">
        <v>277</v>
      </c>
      <c r="BI329" s="514" t="s">
        <v>277</v>
      </c>
      <c r="BJ329" s="159">
        <v>0</v>
      </c>
      <c r="BK329" s="440" t="s">
        <v>277</v>
      </c>
    </row>
    <row r="330" spans="1:63" s="441" customFormat="1" ht="13.5" customHeight="1">
      <c r="A330" s="493" t="s">
        <v>117</v>
      </c>
      <c r="B330" s="493" t="s">
        <v>443</v>
      </c>
      <c r="C330" s="438">
        <v>0</v>
      </c>
      <c r="D330" s="438">
        <v>0</v>
      </c>
      <c r="E330" s="438">
        <v>0</v>
      </c>
      <c r="F330" s="438">
        <v>0</v>
      </c>
      <c r="G330" s="438">
        <v>0</v>
      </c>
      <c r="H330" s="438">
        <v>0</v>
      </c>
      <c r="I330" s="438">
        <v>0</v>
      </c>
      <c r="J330" s="438">
        <v>0</v>
      </c>
      <c r="K330" s="438">
        <v>0</v>
      </c>
      <c r="L330" s="438">
        <v>0</v>
      </c>
      <c r="M330" s="438">
        <v>0</v>
      </c>
      <c r="N330" s="438">
        <v>0</v>
      </c>
      <c r="O330" s="438">
        <v>0</v>
      </c>
      <c r="P330" s="438">
        <v>0</v>
      </c>
      <c r="Q330" s="438">
        <v>0</v>
      </c>
      <c r="R330" s="438">
        <v>0</v>
      </c>
      <c r="S330" s="438">
        <v>0</v>
      </c>
      <c r="T330" s="438">
        <v>0</v>
      </c>
      <c r="U330" s="438">
        <v>0</v>
      </c>
      <c r="V330" s="438">
        <v>0</v>
      </c>
      <c r="W330" s="438">
        <v>0</v>
      </c>
      <c r="X330" s="438">
        <v>0</v>
      </c>
      <c r="Y330" s="438">
        <v>0</v>
      </c>
      <c r="Z330" s="438">
        <v>0</v>
      </c>
      <c r="AA330" s="438">
        <v>0</v>
      </c>
      <c r="AB330" s="438">
        <v>0</v>
      </c>
      <c r="AC330" s="438">
        <v>0</v>
      </c>
      <c r="AD330" s="438">
        <v>0</v>
      </c>
      <c r="AE330" s="438">
        <v>0</v>
      </c>
      <c r="AF330" s="438">
        <v>0</v>
      </c>
      <c r="AG330" s="438">
        <v>15.913</v>
      </c>
      <c r="AH330" s="438">
        <v>37.57</v>
      </c>
      <c r="AI330" s="438">
        <v>14.566000000000001</v>
      </c>
      <c r="AJ330" s="438">
        <v>8.0269999999999992</v>
      </c>
      <c r="AK330" s="438">
        <v>0</v>
      </c>
      <c r="AL330" s="438">
        <v>0</v>
      </c>
      <c r="AM330" s="438">
        <v>0</v>
      </c>
      <c r="AN330" s="438">
        <v>0</v>
      </c>
      <c r="AO330" s="438">
        <v>0</v>
      </c>
      <c r="AP330" s="438">
        <v>0</v>
      </c>
      <c r="AQ330" s="504">
        <v>0</v>
      </c>
      <c r="AR330" s="504">
        <v>0</v>
      </c>
      <c r="AS330" s="442">
        <v>0</v>
      </c>
      <c r="AT330" s="442">
        <v>0</v>
      </c>
      <c r="AU330" s="499">
        <v>0</v>
      </c>
      <c r="AV330" s="509" t="s">
        <v>21</v>
      </c>
      <c r="AW330" s="509" t="s">
        <v>24</v>
      </c>
      <c r="AX330" s="439">
        <v>4</v>
      </c>
      <c r="AY330" s="213">
        <v>19.019000000000002</v>
      </c>
      <c r="AZ330" s="441" t="s">
        <v>126</v>
      </c>
      <c r="BA330" s="441" t="s">
        <v>43</v>
      </c>
      <c r="BB330" s="441" t="s">
        <v>4191</v>
      </c>
      <c r="BC330" s="440" t="s">
        <v>812</v>
      </c>
      <c r="BE330" s="441" t="s">
        <v>287</v>
      </c>
      <c r="BF330" s="513" t="s">
        <v>277</v>
      </c>
      <c r="BG330" s="514" t="s">
        <v>277</v>
      </c>
      <c r="BH330" s="514" t="s">
        <v>277</v>
      </c>
      <c r="BI330" s="514" t="s">
        <v>277</v>
      </c>
      <c r="BJ330" s="159">
        <v>0</v>
      </c>
      <c r="BK330" s="440" t="s">
        <v>277</v>
      </c>
    </row>
    <row r="331" spans="1:63" s="441" customFormat="1" ht="13.5" customHeight="1">
      <c r="A331" s="493" t="s">
        <v>117</v>
      </c>
      <c r="B331" s="493" t="s">
        <v>442</v>
      </c>
      <c r="C331" s="438">
        <v>0</v>
      </c>
      <c r="D331" s="438">
        <v>0</v>
      </c>
      <c r="E331" s="438">
        <v>0</v>
      </c>
      <c r="F331" s="438">
        <v>0</v>
      </c>
      <c r="G331" s="438">
        <v>0</v>
      </c>
      <c r="H331" s="438">
        <v>0</v>
      </c>
      <c r="I331" s="438">
        <v>0</v>
      </c>
      <c r="J331" s="438">
        <v>0</v>
      </c>
      <c r="K331" s="438">
        <v>0</v>
      </c>
      <c r="L331" s="438">
        <v>0</v>
      </c>
      <c r="M331" s="438">
        <v>0</v>
      </c>
      <c r="N331" s="438">
        <v>0</v>
      </c>
      <c r="O331" s="438">
        <v>0</v>
      </c>
      <c r="P331" s="438">
        <v>0</v>
      </c>
      <c r="Q331" s="438">
        <v>0</v>
      </c>
      <c r="R331" s="438">
        <v>0</v>
      </c>
      <c r="S331" s="438">
        <v>0</v>
      </c>
      <c r="T331" s="438">
        <v>0</v>
      </c>
      <c r="U331" s="438">
        <v>0</v>
      </c>
      <c r="V331" s="438">
        <v>0</v>
      </c>
      <c r="W331" s="438">
        <v>0</v>
      </c>
      <c r="X331" s="438">
        <v>0</v>
      </c>
      <c r="Y331" s="438">
        <v>0</v>
      </c>
      <c r="Z331" s="438">
        <v>0</v>
      </c>
      <c r="AA331" s="438">
        <v>0</v>
      </c>
      <c r="AB331" s="438">
        <v>0</v>
      </c>
      <c r="AC331" s="438">
        <v>0</v>
      </c>
      <c r="AD331" s="438">
        <v>0</v>
      </c>
      <c r="AE331" s="438">
        <v>0</v>
      </c>
      <c r="AF331" s="438">
        <v>0</v>
      </c>
      <c r="AG331" s="438">
        <v>0</v>
      </c>
      <c r="AH331" s="438">
        <v>0</v>
      </c>
      <c r="AI331" s="438">
        <v>0</v>
      </c>
      <c r="AJ331" s="438">
        <v>0</v>
      </c>
      <c r="AK331" s="438">
        <v>2.3780000000000001</v>
      </c>
      <c r="AL331" s="438">
        <v>19.802</v>
      </c>
      <c r="AM331" s="438">
        <v>6.9249999999999998</v>
      </c>
      <c r="AN331" s="438">
        <v>1.524</v>
      </c>
      <c r="AO331" s="438">
        <v>0.375</v>
      </c>
      <c r="AP331" s="438">
        <v>0</v>
      </c>
      <c r="AQ331" s="504">
        <v>0</v>
      </c>
      <c r="AR331" s="504">
        <v>0</v>
      </c>
      <c r="AS331" s="442">
        <v>0</v>
      </c>
      <c r="AT331" s="442">
        <v>0</v>
      </c>
      <c r="AU331" s="499">
        <v>0</v>
      </c>
      <c r="AV331" s="509" t="s">
        <v>25</v>
      </c>
      <c r="AW331" s="509" t="s">
        <v>63</v>
      </c>
      <c r="AX331" s="439">
        <v>5</v>
      </c>
      <c r="AY331" s="213">
        <v>6.2008000000000001</v>
      </c>
      <c r="AZ331" s="441" t="s">
        <v>121</v>
      </c>
      <c r="BA331" s="441" t="s">
        <v>43</v>
      </c>
      <c r="BB331" s="441" t="s">
        <v>4191</v>
      </c>
      <c r="BC331" s="440" t="s">
        <v>812</v>
      </c>
      <c r="BE331" s="441" t="s">
        <v>287</v>
      </c>
      <c r="BF331" s="513" t="s">
        <v>441</v>
      </c>
      <c r="BG331" s="514" t="s">
        <v>277</v>
      </c>
      <c r="BH331" s="514" t="s">
        <v>277</v>
      </c>
      <c r="BI331" s="514" t="s">
        <v>277</v>
      </c>
      <c r="BJ331" s="159">
        <v>0</v>
      </c>
      <c r="BK331" s="440" t="s">
        <v>277</v>
      </c>
    </row>
    <row r="332" spans="1:63" s="441" customFormat="1" ht="13.5" customHeight="1">
      <c r="A332" s="493" t="s">
        <v>117</v>
      </c>
      <c r="B332" s="493" t="s">
        <v>869</v>
      </c>
      <c r="C332" s="438">
        <v>6</v>
      </c>
      <c r="D332" s="438">
        <v>7</v>
      </c>
      <c r="E332" s="438">
        <v>9.6999999999999993</v>
      </c>
      <c r="F332" s="438">
        <v>9.6999999999999993</v>
      </c>
      <c r="G332" s="438">
        <v>13.1</v>
      </c>
      <c r="H332" s="438">
        <v>14.6</v>
      </c>
      <c r="I332" s="438">
        <v>16.3</v>
      </c>
      <c r="J332" s="438">
        <v>14.3</v>
      </c>
      <c r="K332" s="438">
        <v>16.899999999999999</v>
      </c>
      <c r="L332" s="438">
        <v>3.1</v>
      </c>
      <c r="M332" s="438">
        <v>0.1</v>
      </c>
      <c r="N332" s="438">
        <v>0</v>
      </c>
      <c r="O332" s="438">
        <v>0</v>
      </c>
      <c r="P332" s="438">
        <v>0</v>
      </c>
      <c r="Q332" s="438">
        <v>0</v>
      </c>
      <c r="R332" s="438">
        <v>0</v>
      </c>
      <c r="S332" s="438">
        <v>0</v>
      </c>
      <c r="T332" s="438">
        <v>0</v>
      </c>
      <c r="U332" s="438">
        <v>0</v>
      </c>
      <c r="V332" s="438">
        <v>0</v>
      </c>
      <c r="W332" s="438">
        <v>0</v>
      </c>
      <c r="X332" s="438">
        <v>0</v>
      </c>
      <c r="Y332" s="438">
        <v>0</v>
      </c>
      <c r="Z332" s="438">
        <v>0</v>
      </c>
      <c r="AA332" s="438">
        <v>0</v>
      </c>
      <c r="AB332" s="438">
        <v>0</v>
      </c>
      <c r="AC332" s="438">
        <v>0</v>
      </c>
      <c r="AD332" s="438">
        <v>0</v>
      </c>
      <c r="AE332" s="438">
        <v>0</v>
      </c>
      <c r="AF332" s="438">
        <v>0</v>
      </c>
      <c r="AG332" s="438">
        <v>0</v>
      </c>
      <c r="AH332" s="438">
        <v>0</v>
      </c>
      <c r="AI332" s="438">
        <v>0</v>
      </c>
      <c r="AJ332" s="438">
        <v>0</v>
      </c>
      <c r="AK332" s="438">
        <v>0</v>
      </c>
      <c r="AL332" s="438">
        <v>0</v>
      </c>
      <c r="AM332" s="438">
        <v>0</v>
      </c>
      <c r="AN332" s="438">
        <v>0</v>
      </c>
      <c r="AO332" s="438">
        <v>0</v>
      </c>
      <c r="AP332" s="438">
        <v>0</v>
      </c>
      <c r="AQ332" s="504">
        <v>0</v>
      </c>
      <c r="AR332" s="504">
        <v>0</v>
      </c>
      <c r="AS332" s="442">
        <v>0</v>
      </c>
      <c r="AT332" s="442">
        <v>0</v>
      </c>
      <c r="AU332" s="499">
        <v>0</v>
      </c>
      <c r="AV332" s="509" t="s">
        <v>64</v>
      </c>
      <c r="AW332" s="509" t="s">
        <v>1</v>
      </c>
      <c r="AX332" s="439">
        <v>11</v>
      </c>
      <c r="AY332" s="213">
        <v>10.072727272727271</v>
      </c>
      <c r="AZ332" s="441" t="s">
        <v>121</v>
      </c>
      <c r="BA332" s="441" t="s">
        <v>43</v>
      </c>
      <c r="BB332" s="441" t="s">
        <v>4191</v>
      </c>
      <c r="BC332" s="440" t="s">
        <v>812</v>
      </c>
      <c r="BE332" s="441" t="s">
        <v>280</v>
      </c>
      <c r="BF332" s="513" t="s">
        <v>277</v>
      </c>
      <c r="BG332" s="514" t="s">
        <v>277</v>
      </c>
      <c r="BH332" s="514" t="s">
        <v>870</v>
      </c>
      <c r="BI332" s="514" t="s">
        <v>277</v>
      </c>
      <c r="BJ332" s="159">
        <v>0</v>
      </c>
      <c r="BK332" s="440" t="s">
        <v>277</v>
      </c>
    </row>
    <row r="333" spans="1:63" s="441" customFormat="1" ht="13.5" customHeight="1">
      <c r="A333" s="493" t="s">
        <v>117</v>
      </c>
      <c r="B333" s="493" t="s">
        <v>440</v>
      </c>
      <c r="C333" s="438">
        <v>0</v>
      </c>
      <c r="D333" s="438">
        <v>0</v>
      </c>
      <c r="E333" s="438">
        <v>0</v>
      </c>
      <c r="F333" s="438">
        <v>0</v>
      </c>
      <c r="G333" s="438">
        <v>0</v>
      </c>
      <c r="H333" s="438">
        <v>0</v>
      </c>
      <c r="I333" s="438">
        <v>0</v>
      </c>
      <c r="J333" s="438">
        <v>0</v>
      </c>
      <c r="K333" s="438">
        <v>0</v>
      </c>
      <c r="L333" s="438">
        <v>0</v>
      </c>
      <c r="M333" s="438">
        <v>0</v>
      </c>
      <c r="N333" s="438">
        <v>0</v>
      </c>
      <c r="O333" s="438">
        <v>0</v>
      </c>
      <c r="P333" s="438">
        <v>0</v>
      </c>
      <c r="Q333" s="438">
        <v>0</v>
      </c>
      <c r="R333" s="438">
        <v>0</v>
      </c>
      <c r="S333" s="438">
        <v>0</v>
      </c>
      <c r="T333" s="438">
        <v>0</v>
      </c>
      <c r="U333" s="438">
        <v>0</v>
      </c>
      <c r="V333" s="438">
        <v>0</v>
      </c>
      <c r="W333" s="438">
        <v>0</v>
      </c>
      <c r="X333" s="438">
        <v>0</v>
      </c>
      <c r="Y333" s="438">
        <v>0</v>
      </c>
      <c r="Z333" s="438">
        <v>0</v>
      </c>
      <c r="AA333" s="438">
        <v>0</v>
      </c>
      <c r="AB333" s="438">
        <v>0</v>
      </c>
      <c r="AC333" s="438">
        <v>152.1</v>
      </c>
      <c r="AD333" s="438">
        <v>163.4</v>
      </c>
      <c r="AE333" s="438">
        <v>172.1</v>
      </c>
      <c r="AF333" s="438">
        <v>185.96100000000001</v>
      </c>
      <c r="AG333" s="438">
        <v>132.29</v>
      </c>
      <c r="AH333" s="438">
        <v>41.33</v>
      </c>
      <c r="AI333" s="438">
        <v>4.1100000000000003</v>
      </c>
      <c r="AJ333" s="438">
        <v>0.9</v>
      </c>
      <c r="AK333" s="438">
        <v>0</v>
      </c>
      <c r="AL333" s="438">
        <v>0</v>
      </c>
      <c r="AM333" s="438">
        <v>0</v>
      </c>
      <c r="AN333" s="438">
        <v>0</v>
      </c>
      <c r="AO333" s="438">
        <v>0</v>
      </c>
      <c r="AP333" s="438">
        <v>0</v>
      </c>
      <c r="AQ333" s="504">
        <v>0</v>
      </c>
      <c r="AR333" s="504">
        <v>0</v>
      </c>
      <c r="AS333" s="442">
        <v>0</v>
      </c>
      <c r="AT333" s="442">
        <v>0</v>
      </c>
      <c r="AU333" s="499">
        <v>0</v>
      </c>
      <c r="AV333" s="642" t="s">
        <v>17</v>
      </c>
      <c r="AW333" s="509" t="s">
        <v>24</v>
      </c>
      <c r="AX333" s="439">
        <v>8</v>
      </c>
      <c r="AY333" s="418">
        <v>106.523875</v>
      </c>
      <c r="AZ333" s="441" t="s">
        <v>121</v>
      </c>
      <c r="BA333" s="441" t="s">
        <v>43</v>
      </c>
      <c r="BB333" s="441" t="s">
        <v>4191</v>
      </c>
      <c r="BC333" s="440" t="s">
        <v>812</v>
      </c>
      <c r="BE333" s="441" t="s">
        <v>287</v>
      </c>
      <c r="BF333" s="513" t="s">
        <v>277</v>
      </c>
      <c r="BG333" s="514" t="s">
        <v>277</v>
      </c>
      <c r="BH333" s="514" t="s">
        <v>277</v>
      </c>
      <c r="BI333" s="514" t="s">
        <v>277</v>
      </c>
      <c r="BJ333" s="159">
        <v>0</v>
      </c>
      <c r="BK333" s="440" t="s">
        <v>277</v>
      </c>
    </row>
    <row r="334" spans="1:63" s="441" customFormat="1" ht="13.5" customHeight="1">
      <c r="A334" s="493" t="s">
        <v>117</v>
      </c>
      <c r="B334" s="493" t="s">
        <v>438</v>
      </c>
      <c r="C334" s="438">
        <v>0</v>
      </c>
      <c r="D334" s="438">
        <v>0</v>
      </c>
      <c r="E334" s="438">
        <v>0</v>
      </c>
      <c r="F334" s="438">
        <v>0</v>
      </c>
      <c r="G334" s="438">
        <v>0</v>
      </c>
      <c r="H334" s="438">
        <v>0</v>
      </c>
      <c r="I334" s="438">
        <v>0</v>
      </c>
      <c r="J334" s="438">
        <v>0</v>
      </c>
      <c r="K334" s="438">
        <v>0</v>
      </c>
      <c r="L334" s="438">
        <v>0</v>
      </c>
      <c r="M334" s="438">
        <v>0</v>
      </c>
      <c r="N334" s="438">
        <v>0</v>
      </c>
      <c r="O334" s="438">
        <v>0</v>
      </c>
      <c r="P334" s="438">
        <v>0</v>
      </c>
      <c r="Q334" s="438">
        <v>0</v>
      </c>
      <c r="R334" s="438">
        <v>0</v>
      </c>
      <c r="S334" s="438">
        <v>0</v>
      </c>
      <c r="T334" s="438">
        <v>0</v>
      </c>
      <c r="U334" s="438">
        <v>0</v>
      </c>
      <c r="V334" s="438">
        <v>0</v>
      </c>
      <c r="W334" s="438">
        <v>0</v>
      </c>
      <c r="X334" s="438">
        <v>2.1</v>
      </c>
      <c r="Y334" s="438">
        <v>8.9</v>
      </c>
      <c r="Z334" s="438">
        <v>12.2</v>
      </c>
      <c r="AA334" s="438">
        <v>11.4</v>
      </c>
      <c r="AB334" s="438">
        <v>8.6999999999999993</v>
      </c>
      <c r="AC334" s="438">
        <v>7.9</v>
      </c>
      <c r="AD334" s="438">
        <v>8.4</v>
      </c>
      <c r="AE334" s="438">
        <v>9.7360000000000007</v>
      </c>
      <c r="AF334" s="438">
        <v>14</v>
      </c>
      <c r="AG334" s="438">
        <v>13.5</v>
      </c>
      <c r="AH334" s="438">
        <v>11.2</v>
      </c>
      <c r="AI334" s="438">
        <v>6.1</v>
      </c>
      <c r="AJ334" s="438">
        <v>0</v>
      </c>
      <c r="AK334" s="438">
        <v>0</v>
      </c>
      <c r="AL334" s="438">
        <v>0</v>
      </c>
      <c r="AM334" s="438">
        <v>0</v>
      </c>
      <c r="AN334" s="438">
        <v>0</v>
      </c>
      <c r="AO334" s="438">
        <v>0</v>
      </c>
      <c r="AP334" s="438">
        <v>0</v>
      </c>
      <c r="AQ334" s="504">
        <v>0</v>
      </c>
      <c r="AR334" s="504">
        <v>0</v>
      </c>
      <c r="AS334" s="442">
        <v>0</v>
      </c>
      <c r="AT334" s="442">
        <v>0</v>
      </c>
      <c r="AU334" s="499">
        <v>0</v>
      </c>
      <c r="AV334" s="509" t="s">
        <v>12</v>
      </c>
      <c r="AW334" s="509" t="s">
        <v>23</v>
      </c>
      <c r="AX334" s="439">
        <v>12</v>
      </c>
      <c r="AY334" s="213">
        <v>9.511333333333333</v>
      </c>
      <c r="AZ334" s="441" t="s">
        <v>126</v>
      </c>
      <c r="BA334" s="441" t="s">
        <v>43</v>
      </c>
      <c r="BB334" s="441" t="s">
        <v>4191</v>
      </c>
      <c r="BC334" s="440" t="s">
        <v>812</v>
      </c>
      <c r="BE334" s="441" t="s">
        <v>287</v>
      </c>
      <c r="BF334" s="513" t="s">
        <v>277</v>
      </c>
      <c r="BG334" s="514" t="s">
        <v>277</v>
      </c>
      <c r="BH334" s="514" t="s">
        <v>277</v>
      </c>
      <c r="BI334" s="514" t="s">
        <v>277</v>
      </c>
      <c r="BJ334" s="159">
        <v>0</v>
      </c>
      <c r="BK334" s="440" t="s">
        <v>277</v>
      </c>
    </row>
    <row r="335" spans="1:63" s="441" customFormat="1" ht="13.5" customHeight="1">
      <c r="A335" s="493" t="s">
        <v>117</v>
      </c>
      <c r="B335" s="493" t="s">
        <v>422</v>
      </c>
      <c r="C335" s="438">
        <v>0</v>
      </c>
      <c r="D335" s="438">
        <v>0</v>
      </c>
      <c r="E335" s="438">
        <v>0</v>
      </c>
      <c r="F335" s="438">
        <v>0</v>
      </c>
      <c r="G335" s="438">
        <v>0</v>
      </c>
      <c r="H335" s="438">
        <v>0</v>
      </c>
      <c r="I335" s="438">
        <v>0</v>
      </c>
      <c r="J335" s="438">
        <v>0</v>
      </c>
      <c r="K335" s="438">
        <v>0</v>
      </c>
      <c r="L335" s="438">
        <v>0</v>
      </c>
      <c r="M335" s="438">
        <v>0</v>
      </c>
      <c r="N335" s="438">
        <v>0</v>
      </c>
      <c r="O335" s="438">
        <v>0</v>
      </c>
      <c r="P335" s="438">
        <v>0</v>
      </c>
      <c r="Q335" s="438">
        <v>0</v>
      </c>
      <c r="R335" s="438">
        <v>0</v>
      </c>
      <c r="S335" s="438">
        <v>0</v>
      </c>
      <c r="T335" s="438">
        <v>0</v>
      </c>
      <c r="U335" s="438">
        <v>0</v>
      </c>
      <c r="V335" s="438">
        <v>0</v>
      </c>
      <c r="W335" s="438">
        <v>0</v>
      </c>
      <c r="X335" s="438">
        <v>0</v>
      </c>
      <c r="Y335" s="438">
        <v>0</v>
      </c>
      <c r="Z335" s="438">
        <v>0</v>
      </c>
      <c r="AA335" s="438">
        <v>0</v>
      </c>
      <c r="AB335" s="438">
        <v>0</v>
      </c>
      <c r="AC335" s="438">
        <v>0</v>
      </c>
      <c r="AD335" s="438">
        <v>0</v>
      </c>
      <c r="AE335" s="438">
        <v>0</v>
      </c>
      <c r="AF335" s="438">
        <v>0</v>
      </c>
      <c r="AG335" s="438">
        <v>0</v>
      </c>
      <c r="AH335" s="438">
        <v>0</v>
      </c>
      <c r="AI335" s="438">
        <v>9.3000000000000007</v>
      </c>
      <c r="AJ335" s="438">
        <v>10.6</v>
      </c>
      <c r="AK335" s="438">
        <v>8</v>
      </c>
      <c r="AL335" s="438">
        <v>2.1</v>
      </c>
      <c r="AM335" s="438">
        <v>0</v>
      </c>
      <c r="AN335" s="438">
        <v>0</v>
      </c>
      <c r="AO335" s="438">
        <v>0</v>
      </c>
      <c r="AP335" s="438">
        <v>0</v>
      </c>
      <c r="AQ335" s="504">
        <v>0</v>
      </c>
      <c r="AR335" s="504">
        <v>0</v>
      </c>
      <c r="AS335" s="442">
        <v>0</v>
      </c>
      <c r="AT335" s="442">
        <v>0</v>
      </c>
      <c r="AU335" s="499">
        <v>0</v>
      </c>
      <c r="AV335" s="509" t="s">
        <v>23</v>
      </c>
      <c r="AW335" s="509" t="s">
        <v>26</v>
      </c>
      <c r="AX335" s="439">
        <v>4</v>
      </c>
      <c r="AY335" s="213">
        <v>7.5</v>
      </c>
      <c r="AZ335" s="441" t="s">
        <v>125</v>
      </c>
      <c r="BA335" s="441" t="s">
        <v>45</v>
      </c>
      <c r="BB335" s="441" t="s">
        <v>4191</v>
      </c>
      <c r="BC335" s="440" t="s">
        <v>812</v>
      </c>
      <c r="BE335" s="441" t="s">
        <v>287</v>
      </c>
      <c r="BF335" s="513" t="s">
        <v>277</v>
      </c>
      <c r="BG335" s="514" t="s">
        <v>277</v>
      </c>
      <c r="BH335" s="514" t="s">
        <v>277</v>
      </c>
      <c r="BI335" s="514" t="s">
        <v>277</v>
      </c>
      <c r="BJ335" s="159">
        <v>0</v>
      </c>
      <c r="BK335" s="440" t="s">
        <v>277</v>
      </c>
    </row>
    <row r="336" spans="1:63" s="441" customFormat="1" ht="13.5" customHeight="1">
      <c r="A336" s="493" t="s">
        <v>117</v>
      </c>
      <c r="B336" s="493" t="s">
        <v>435</v>
      </c>
      <c r="C336" s="438">
        <v>0</v>
      </c>
      <c r="D336" s="438">
        <v>0</v>
      </c>
      <c r="E336" s="438">
        <v>0</v>
      </c>
      <c r="F336" s="438">
        <v>0</v>
      </c>
      <c r="G336" s="438">
        <v>0</v>
      </c>
      <c r="H336" s="438">
        <v>0</v>
      </c>
      <c r="I336" s="438">
        <v>0</v>
      </c>
      <c r="J336" s="438">
        <v>0</v>
      </c>
      <c r="K336" s="438">
        <v>0</v>
      </c>
      <c r="L336" s="438">
        <v>0</v>
      </c>
      <c r="M336" s="438">
        <v>0</v>
      </c>
      <c r="N336" s="438">
        <v>0</v>
      </c>
      <c r="O336" s="438">
        <v>0</v>
      </c>
      <c r="P336" s="438">
        <v>0</v>
      </c>
      <c r="Q336" s="438">
        <v>0</v>
      </c>
      <c r="R336" s="438">
        <v>0</v>
      </c>
      <c r="S336" s="438">
        <v>0</v>
      </c>
      <c r="T336" s="438">
        <v>0</v>
      </c>
      <c r="U336" s="438">
        <v>0</v>
      </c>
      <c r="V336" s="438">
        <v>0</v>
      </c>
      <c r="W336" s="438">
        <v>0</v>
      </c>
      <c r="X336" s="438">
        <v>0</v>
      </c>
      <c r="Y336" s="438">
        <v>0</v>
      </c>
      <c r="Z336" s="438">
        <v>0</v>
      </c>
      <c r="AA336" s="438">
        <v>0</v>
      </c>
      <c r="AB336" s="438">
        <v>0</v>
      </c>
      <c r="AC336" s="438">
        <v>0</v>
      </c>
      <c r="AD336" s="438">
        <v>0</v>
      </c>
      <c r="AE336" s="438">
        <v>0</v>
      </c>
      <c r="AF336" s="438">
        <v>0.20100000000000001</v>
      </c>
      <c r="AG336" s="438">
        <v>0.26100000000000001</v>
      </c>
      <c r="AH336" s="438">
        <v>0.99099999999999999</v>
      </c>
      <c r="AI336" s="438">
        <v>1.0609999999999999</v>
      </c>
      <c r="AJ336" s="438">
        <v>1.1180000000000001</v>
      </c>
      <c r="AK336" s="438">
        <v>1.7050000000000001</v>
      </c>
      <c r="AL336" s="438">
        <v>4.2629999999999999</v>
      </c>
      <c r="AM336" s="438">
        <v>1.5129999999999999</v>
      </c>
      <c r="AN336" s="438">
        <v>0.27300000000000002</v>
      </c>
      <c r="AO336" s="438">
        <v>0</v>
      </c>
      <c r="AP336" s="438">
        <v>0</v>
      </c>
      <c r="AQ336" s="504">
        <v>0</v>
      </c>
      <c r="AR336" s="504">
        <v>0</v>
      </c>
      <c r="AS336" s="442">
        <v>0</v>
      </c>
      <c r="AT336" s="442">
        <v>0</v>
      </c>
      <c r="AU336" s="499">
        <v>0</v>
      </c>
      <c r="AV336" s="509" t="s">
        <v>20</v>
      </c>
      <c r="AW336" s="509" t="s">
        <v>62</v>
      </c>
      <c r="AX336" s="439">
        <v>9</v>
      </c>
      <c r="AY336" s="213">
        <v>1.2651111111111113</v>
      </c>
      <c r="AZ336" s="441" t="s">
        <v>123</v>
      </c>
      <c r="BA336" s="441" t="s">
        <v>43</v>
      </c>
      <c r="BB336" s="441" t="s">
        <v>4191</v>
      </c>
      <c r="BC336" s="440" t="s">
        <v>812</v>
      </c>
      <c r="BE336" s="441" t="s">
        <v>287</v>
      </c>
      <c r="BF336" s="513" t="s">
        <v>277</v>
      </c>
      <c r="BG336" s="514" t="s">
        <v>277</v>
      </c>
      <c r="BH336" s="514" t="s">
        <v>277</v>
      </c>
      <c r="BI336" s="514" t="s">
        <v>277</v>
      </c>
      <c r="BJ336" s="159">
        <v>0</v>
      </c>
      <c r="BK336" s="440" t="s">
        <v>277</v>
      </c>
    </row>
    <row r="337" spans="1:63" s="441" customFormat="1" ht="13.5" customHeight="1">
      <c r="A337" s="493" t="s">
        <v>117</v>
      </c>
      <c r="B337" s="493" t="s">
        <v>449</v>
      </c>
      <c r="C337" s="438">
        <v>0</v>
      </c>
      <c r="D337" s="438">
        <v>0</v>
      </c>
      <c r="E337" s="438">
        <v>0</v>
      </c>
      <c r="F337" s="438">
        <v>0</v>
      </c>
      <c r="G337" s="438">
        <v>0</v>
      </c>
      <c r="H337" s="438">
        <v>0</v>
      </c>
      <c r="I337" s="438">
        <v>0</v>
      </c>
      <c r="J337" s="438">
        <v>0</v>
      </c>
      <c r="K337" s="438">
        <v>0</v>
      </c>
      <c r="L337" s="438">
        <v>0</v>
      </c>
      <c r="M337" s="438">
        <v>0</v>
      </c>
      <c r="N337" s="438">
        <v>0</v>
      </c>
      <c r="O337" s="438">
        <v>0</v>
      </c>
      <c r="P337" s="438">
        <v>0</v>
      </c>
      <c r="Q337" s="438">
        <v>0</v>
      </c>
      <c r="R337" s="438">
        <v>0</v>
      </c>
      <c r="S337" s="438">
        <v>0</v>
      </c>
      <c r="T337" s="438">
        <v>0</v>
      </c>
      <c r="U337" s="438">
        <v>0</v>
      </c>
      <c r="V337" s="438">
        <v>0</v>
      </c>
      <c r="W337" s="438">
        <v>0</v>
      </c>
      <c r="X337" s="438">
        <v>0</v>
      </c>
      <c r="Y337" s="438">
        <v>0</v>
      </c>
      <c r="Z337" s="438">
        <v>0</v>
      </c>
      <c r="AA337" s="438">
        <v>0</v>
      </c>
      <c r="AB337" s="438">
        <v>0</v>
      </c>
      <c r="AC337" s="438">
        <v>0</v>
      </c>
      <c r="AD337" s="438">
        <v>0</v>
      </c>
      <c r="AE337" s="438">
        <v>0</v>
      </c>
      <c r="AF337" s="438">
        <v>0</v>
      </c>
      <c r="AG337" s="438">
        <v>0</v>
      </c>
      <c r="AH337" s="438">
        <v>0</v>
      </c>
      <c r="AI337" s="438">
        <v>0.66</v>
      </c>
      <c r="AJ337" s="438">
        <v>2.3130000000000002</v>
      </c>
      <c r="AK337" s="438">
        <v>4.0519999999999996</v>
      </c>
      <c r="AL337" s="438">
        <v>5.5549999999999997</v>
      </c>
      <c r="AM337" s="438">
        <v>6.7</v>
      </c>
      <c r="AN337" s="438">
        <v>2.72</v>
      </c>
      <c r="AO337" s="438">
        <v>0</v>
      </c>
      <c r="AP337" s="438">
        <v>0</v>
      </c>
      <c r="AQ337" s="504">
        <v>0</v>
      </c>
      <c r="AR337" s="504">
        <v>0</v>
      </c>
      <c r="AS337" s="442">
        <v>0</v>
      </c>
      <c r="AT337" s="442">
        <v>0</v>
      </c>
      <c r="AU337" s="499">
        <v>0</v>
      </c>
      <c r="AV337" s="509" t="s">
        <v>23</v>
      </c>
      <c r="AW337" s="509" t="s">
        <v>62</v>
      </c>
      <c r="AX337" s="439">
        <v>6</v>
      </c>
      <c r="AY337" s="213">
        <v>3.6666666666666665</v>
      </c>
      <c r="AZ337" s="441" t="s">
        <v>125</v>
      </c>
      <c r="BA337" s="441" t="s">
        <v>39</v>
      </c>
      <c r="BB337" s="441" t="s">
        <v>4191</v>
      </c>
      <c r="BC337" s="440" t="s">
        <v>812</v>
      </c>
      <c r="BE337" s="441" t="s">
        <v>287</v>
      </c>
      <c r="BF337" s="513" t="s">
        <v>277</v>
      </c>
      <c r="BG337" s="514" t="s">
        <v>277</v>
      </c>
      <c r="BH337" s="514" t="s">
        <v>277</v>
      </c>
      <c r="BI337" s="514" t="s">
        <v>277</v>
      </c>
      <c r="BJ337" s="159">
        <v>844.19899999999996</v>
      </c>
      <c r="BK337" s="440" t="s">
        <v>277</v>
      </c>
    </row>
    <row r="338" spans="1:63" s="441" customFormat="1" ht="13.5" customHeight="1">
      <c r="A338" s="493" t="s">
        <v>117</v>
      </c>
      <c r="B338" s="493" t="s">
        <v>377</v>
      </c>
      <c r="C338" s="438">
        <v>0</v>
      </c>
      <c r="D338" s="438">
        <v>0</v>
      </c>
      <c r="E338" s="438">
        <v>0</v>
      </c>
      <c r="F338" s="438">
        <v>0</v>
      </c>
      <c r="G338" s="438">
        <v>0</v>
      </c>
      <c r="H338" s="438">
        <v>0</v>
      </c>
      <c r="I338" s="438">
        <v>0</v>
      </c>
      <c r="J338" s="438">
        <v>0</v>
      </c>
      <c r="K338" s="438">
        <v>0</v>
      </c>
      <c r="L338" s="438">
        <v>0</v>
      </c>
      <c r="M338" s="438">
        <v>0</v>
      </c>
      <c r="N338" s="438">
        <v>0</v>
      </c>
      <c r="O338" s="438">
        <v>0</v>
      </c>
      <c r="P338" s="438">
        <v>0</v>
      </c>
      <c r="Q338" s="438">
        <v>0</v>
      </c>
      <c r="R338" s="438">
        <v>0</v>
      </c>
      <c r="S338" s="438">
        <v>0</v>
      </c>
      <c r="T338" s="438">
        <v>0</v>
      </c>
      <c r="U338" s="438">
        <v>0</v>
      </c>
      <c r="V338" s="438">
        <v>0</v>
      </c>
      <c r="W338" s="438">
        <v>0</v>
      </c>
      <c r="X338" s="438">
        <v>0</v>
      </c>
      <c r="Y338" s="438">
        <v>0</v>
      </c>
      <c r="Z338" s="438">
        <v>0</v>
      </c>
      <c r="AA338" s="438">
        <v>0</v>
      </c>
      <c r="AB338" s="438">
        <v>0</v>
      </c>
      <c r="AC338" s="438">
        <v>0</v>
      </c>
      <c r="AD338" s="438">
        <v>0</v>
      </c>
      <c r="AE338" s="438">
        <v>0</v>
      </c>
      <c r="AF338" s="438">
        <v>0</v>
      </c>
      <c r="AG338" s="438">
        <v>0</v>
      </c>
      <c r="AH338" s="438">
        <v>2</v>
      </c>
      <c r="AI338" s="438">
        <v>2</v>
      </c>
      <c r="AJ338" s="438">
        <v>2</v>
      </c>
      <c r="AK338" s="438">
        <v>2</v>
      </c>
      <c r="AL338" s="438">
        <v>0</v>
      </c>
      <c r="AM338" s="438">
        <v>0</v>
      </c>
      <c r="AN338" s="438">
        <v>0</v>
      </c>
      <c r="AO338" s="438">
        <v>0</v>
      </c>
      <c r="AP338" s="438">
        <v>0</v>
      </c>
      <c r="AQ338" s="504">
        <v>0</v>
      </c>
      <c r="AR338" s="504">
        <v>0</v>
      </c>
      <c r="AS338" s="442">
        <v>0</v>
      </c>
      <c r="AT338" s="442">
        <v>0</v>
      </c>
      <c r="AU338" s="499">
        <v>0</v>
      </c>
      <c r="AV338" s="509" t="s">
        <v>22</v>
      </c>
      <c r="AW338" s="509" t="s">
        <v>25</v>
      </c>
      <c r="AX338" s="439">
        <v>4</v>
      </c>
      <c r="AY338" s="213">
        <v>2</v>
      </c>
      <c r="AZ338" s="441" t="s">
        <v>125</v>
      </c>
      <c r="BA338" s="441" t="s">
        <v>57</v>
      </c>
      <c r="BB338" s="441" t="s">
        <v>297</v>
      </c>
      <c r="BC338" s="440" t="s">
        <v>810</v>
      </c>
      <c r="BE338" s="441" t="s">
        <v>287</v>
      </c>
      <c r="BF338" s="513" t="s">
        <v>277</v>
      </c>
      <c r="BG338" s="514" t="s">
        <v>277</v>
      </c>
      <c r="BH338" s="514" t="s">
        <v>277</v>
      </c>
      <c r="BI338" s="514" t="s">
        <v>277</v>
      </c>
      <c r="BJ338" s="159">
        <v>2.9</v>
      </c>
      <c r="BK338" s="440" t="s">
        <v>277</v>
      </c>
    </row>
    <row r="339" spans="1:63" s="441" customFormat="1" ht="13.5" customHeight="1">
      <c r="A339" s="493" t="s">
        <v>117</v>
      </c>
      <c r="B339" s="493" t="s">
        <v>397</v>
      </c>
      <c r="C339" s="438">
        <v>0</v>
      </c>
      <c r="D339" s="438">
        <v>0</v>
      </c>
      <c r="E339" s="438">
        <v>0</v>
      </c>
      <c r="F339" s="438">
        <v>0</v>
      </c>
      <c r="G339" s="438">
        <v>0</v>
      </c>
      <c r="H339" s="438">
        <v>0</v>
      </c>
      <c r="I339" s="438">
        <v>0</v>
      </c>
      <c r="J339" s="438">
        <v>0</v>
      </c>
      <c r="K339" s="438">
        <v>0</v>
      </c>
      <c r="L339" s="438">
        <v>0</v>
      </c>
      <c r="M339" s="438">
        <v>0</v>
      </c>
      <c r="N339" s="438">
        <v>0</v>
      </c>
      <c r="O339" s="438">
        <v>0</v>
      </c>
      <c r="P339" s="438">
        <v>0</v>
      </c>
      <c r="Q339" s="438">
        <v>0</v>
      </c>
      <c r="R339" s="438">
        <v>0</v>
      </c>
      <c r="S339" s="438">
        <v>0</v>
      </c>
      <c r="T339" s="438">
        <v>0</v>
      </c>
      <c r="U339" s="438">
        <v>0</v>
      </c>
      <c r="V339" s="438">
        <v>0</v>
      </c>
      <c r="W339" s="438">
        <v>0</v>
      </c>
      <c r="X339" s="438">
        <v>0</v>
      </c>
      <c r="Y339" s="438">
        <v>0</v>
      </c>
      <c r="Z339" s="438">
        <v>0</v>
      </c>
      <c r="AA339" s="438">
        <v>0</v>
      </c>
      <c r="AB339" s="438">
        <v>0</v>
      </c>
      <c r="AC339" s="438">
        <v>0</v>
      </c>
      <c r="AD339" s="438">
        <v>0</v>
      </c>
      <c r="AE339" s="438">
        <v>0</v>
      </c>
      <c r="AF339" s="438">
        <v>0</v>
      </c>
      <c r="AG339" s="438">
        <v>82.302000000000007</v>
      </c>
      <c r="AH339" s="438">
        <v>100</v>
      </c>
      <c r="AI339" s="438">
        <v>100</v>
      </c>
      <c r="AJ339" s="438">
        <v>25</v>
      </c>
      <c r="AK339" s="438">
        <v>35</v>
      </c>
      <c r="AL339" s="438">
        <v>0</v>
      </c>
      <c r="AM339" s="438">
        <v>0</v>
      </c>
      <c r="AN339" s="438">
        <v>0</v>
      </c>
      <c r="AO339" s="438">
        <v>0</v>
      </c>
      <c r="AP339" s="438">
        <v>0</v>
      </c>
      <c r="AQ339" s="504">
        <v>0</v>
      </c>
      <c r="AR339" s="504">
        <v>0</v>
      </c>
      <c r="AS339" s="442">
        <v>0</v>
      </c>
      <c r="AT339" s="442">
        <v>0</v>
      </c>
      <c r="AU339" s="499">
        <v>0</v>
      </c>
      <c r="AV339" s="509" t="s">
        <v>21</v>
      </c>
      <c r="AW339" s="509" t="s">
        <v>25</v>
      </c>
      <c r="AX339" s="439">
        <v>5</v>
      </c>
      <c r="AY339" s="213">
        <v>68.460400000000007</v>
      </c>
      <c r="AZ339" s="441" t="s">
        <v>126</v>
      </c>
      <c r="BA339" s="441" t="s">
        <v>41</v>
      </c>
      <c r="BB339" s="441" t="s">
        <v>391</v>
      </c>
      <c r="BC339" s="440" t="s">
        <v>810</v>
      </c>
      <c r="BE339" s="441" t="s">
        <v>287</v>
      </c>
      <c r="BF339" s="513" t="s">
        <v>277</v>
      </c>
      <c r="BG339" s="514" t="s">
        <v>277</v>
      </c>
      <c r="BH339" s="514" t="s">
        <v>277</v>
      </c>
      <c r="BI339" s="514" t="s">
        <v>277</v>
      </c>
      <c r="BJ339" s="159">
        <v>0</v>
      </c>
      <c r="BK339" s="440" t="s">
        <v>277</v>
      </c>
    </row>
    <row r="340" spans="1:63" s="441" customFormat="1" ht="13.5" customHeight="1">
      <c r="A340" s="493" t="s">
        <v>117</v>
      </c>
      <c r="B340" s="493" t="s">
        <v>433</v>
      </c>
      <c r="C340" s="438">
        <v>0</v>
      </c>
      <c r="D340" s="438">
        <v>0</v>
      </c>
      <c r="E340" s="438">
        <v>0</v>
      </c>
      <c r="F340" s="438">
        <v>0</v>
      </c>
      <c r="G340" s="438">
        <v>0</v>
      </c>
      <c r="H340" s="438">
        <v>0</v>
      </c>
      <c r="I340" s="438">
        <v>0</v>
      </c>
      <c r="J340" s="438">
        <v>0</v>
      </c>
      <c r="K340" s="438">
        <v>0</v>
      </c>
      <c r="L340" s="438">
        <v>0</v>
      </c>
      <c r="M340" s="438">
        <v>0</v>
      </c>
      <c r="N340" s="438">
        <v>0</v>
      </c>
      <c r="O340" s="438">
        <v>0</v>
      </c>
      <c r="P340" s="438">
        <v>0</v>
      </c>
      <c r="Q340" s="438">
        <v>0</v>
      </c>
      <c r="R340" s="438">
        <v>0</v>
      </c>
      <c r="S340" s="438">
        <v>0</v>
      </c>
      <c r="T340" s="438">
        <v>0</v>
      </c>
      <c r="U340" s="438">
        <v>0</v>
      </c>
      <c r="V340" s="438">
        <v>0</v>
      </c>
      <c r="W340" s="438">
        <v>0</v>
      </c>
      <c r="X340" s="438">
        <v>0</v>
      </c>
      <c r="Y340" s="438">
        <v>0</v>
      </c>
      <c r="Z340" s="438">
        <v>0</v>
      </c>
      <c r="AA340" s="438">
        <v>0</v>
      </c>
      <c r="AB340" s="438">
        <v>0</v>
      </c>
      <c r="AC340" s="438">
        <v>0</v>
      </c>
      <c r="AD340" s="438">
        <v>0</v>
      </c>
      <c r="AE340" s="438">
        <v>0</v>
      </c>
      <c r="AF340" s="438">
        <v>0</v>
      </c>
      <c r="AG340" s="438">
        <v>0</v>
      </c>
      <c r="AH340" s="438">
        <v>108.14</v>
      </c>
      <c r="AI340" s="438">
        <v>62.9</v>
      </c>
      <c r="AJ340" s="438">
        <v>125.44199999999999</v>
      </c>
      <c r="AK340" s="438">
        <v>47.362000000000002</v>
      </c>
      <c r="AL340" s="438">
        <v>5.95</v>
      </c>
      <c r="AM340" s="438">
        <v>0.13500000000000001</v>
      </c>
      <c r="AN340" s="438">
        <v>0</v>
      </c>
      <c r="AO340" s="438">
        <v>0</v>
      </c>
      <c r="AP340" s="438">
        <v>0</v>
      </c>
      <c r="AQ340" s="504">
        <v>0</v>
      </c>
      <c r="AR340" s="504">
        <v>0</v>
      </c>
      <c r="AS340" s="442">
        <v>0</v>
      </c>
      <c r="AT340" s="442">
        <v>0</v>
      </c>
      <c r="AU340" s="499">
        <v>0</v>
      </c>
      <c r="AV340" s="509" t="s">
        <v>22</v>
      </c>
      <c r="AW340" s="509" t="s">
        <v>27</v>
      </c>
      <c r="AX340" s="439">
        <v>6</v>
      </c>
      <c r="AY340" s="213">
        <v>58.321499999999993</v>
      </c>
      <c r="AZ340" s="441" t="s">
        <v>121</v>
      </c>
      <c r="BA340" s="441" t="s">
        <v>43</v>
      </c>
      <c r="BB340" s="441" t="s">
        <v>4191</v>
      </c>
      <c r="BC340" s="440" t="s">
        <v>812</v>
      </c>
      <c r="BE340" s="441" t="s">
        <v>287</v>
      </c>
      <c r="BF340" s="513" t="s">
        <v>277</v>
      </c>
      <c r="BG340" s="514" t="s">
        <v>277</v>
      </c>
      <c r="BH340" s="514" t="s">
        <v>277</v>
      </c>
      <c r="BI340" s="514" t="s">
        <v>277</v>
      </c>
      <c r="BJ340" s="159"/>
      <c r="BK340" s="440" t="s">
        <v>277</v>
      </c>
    </row>
    <row r="341" spans="1:63" s="441" customFormat="1" ht="13.5" customHeight="1">
      <c r="A341" s="493" t="s">
        <v>117</v>
      </c>
      <c r="B341" s="493" t="s">
        <v>6398</v>
      </c>
      <c r="C341" s="438">
        <v>0</v>
      </c>
      <c r="D341" s="438">
        <v>0</v>
      </c>
      <c r="E341" s="438">
        <v>0</v>
      </c>
      <c r="F341" s="438">
        <v>0</v>
      </c>
      <c r="G341" s="438">
        <v>0</v>
      </c>
      <c r="H341" s="438">
        <v>0</v>
      </c>
      <c r="I341" s="438">
        <v>0</v>
      </c>
      <c r="J341" s="438">
        <v>0</v>
      </c>
      <c r="K341" s="438">
        <v>0</v>
      </c>
      <c r="L341" s="438">
        <v>0</v>
      </c>
      <c r="M341" s="438">
        <v>0</v>
      </c>
      <c r="N341" s="438">
        <v>0</v>
      </c>
      <c r="O341" s="438">
        <v>0</v>
      </c>
      <c r="P341" s="438">
        <v>0</v>
      </c>
      <c r="Q341" s="438">
        <v>0</v>
      </c>
      <c r="R341" s="438">
        <v>0</v>
      </c>
      <c r="S341" s="438">
        <v>0</v>
      </c>
      <c r="T341" s="438">
        <v>0</v>
      </c>
      <c r="U341" s="438">
        <v>0</v>
      </c>
      <c r="V341" s="438">
        <v>0</v>
      </c>
      <c r="W341" s="438">
        <v>0</v>
      </c>
      <c r="X341" s="438">
        <v>0</v>
      </c>
      <c r="Y341" s="438">
        <v>0</v>
      </c>
      <c r="Z341" s="438">
        <v>0</v>
      </c>
      <c r="AA341" s="438">
        <v>0</v>
      </c>
      <c r="AB341" s="438">
        <v>0</v>
      </c>
      <c r="AC341" s="438">
        <v>0</v>
      </c>
      <c r="AD341" s="438">
        <v>0</v>
      </c>
      <c r="AE341" s="438">
        <v>0</v>
      </c>
      <c r="AF341" s="438">
        <v>0</v>
      </c>
      <c r="AG341" s="438">
        <v>0</v>
      </c>
      <c r="AH341" s="438">
        <v>0</v>
      </c>
      <c r="AI341" s="438">
        <v>0</v>
      </c>
      <c r="AJ341" s="438">
        <v>0</v>
      </c>
      <c r="AK341" s="438">
        <v>0</v>
      </c>
      <c r="AL341" s="438">
        <v>0</v>
      </c>
      <c r="AM341" s="438">
        <v>0</v>
      </c>
      <c r="AN341" s="438">
        <v>0</v>
      </c>
      <c r="AO341" s="438">
        <v>0</v>
      </c>
      <c r="AP341" s="438">
        <v>70</v>
      </c>
      <c r="AQ341" s="504">
        <v>0</v>
      </c>
      <c r="AR341" s="504">
        <v>0</v>
      </c>
      <c r="AS341" s="442">
        <v>0</v>
      </c>
      <c r="AT341" s="442">
        <v>0</v>
      </c>
      <c r="AU341" s="499">
        <v>0</v>
      </c>
      <c r="AV341" s="509" t="s">
        <v>938</v>
      </c>
      <c r="AW341" s="509" t="s">
        <v>938</v>
      </c>
      <c r="AX341" s="439">
        <v>1</v>
      </c>
      <c r="AY341" s="213">
        <v>70</v>
      </c>
      <c r="AZ341" s="441" t="s">
        <v>125</v>
      </c>
      <c r="BA341" s="441" t="s">
        <v>57</v>
      </c>
      <c r="BB341" s="441" t="s">
        <v>297</v>
      </c>
      <c r="BC341" s="440" t="s">
        <v>810</v>
      </c>
      <c r="BE341" s="441" t="s">
        <v>280</v>
      </c>
      <c r="BF341" s="513" t="s">
        <v>6399</v>
      </c>
      <c r="BG341" s="514" t="s">
        <v>6400</v>
      </c>
      <c r="BH341" s="514" t="s">
        <v>6401</v>
      </c>
      <c r="BI341" s="514" t="s">
        <v>277</v>
      </c>
      <c r="BJ341" s="159">
        <v>0</v>
      </c>
      <c r="BK341" s="440" t="s">
        <v>277</v>
      </c>
    </row>
    <row r="342" spans="1:63" s="441" customFormat="1" ht="13.5" customHeight="1">
      <c r="A342" s="493" t="s">
        <v>117</v>
      </c>
      <c r="B342" s="493" t="s">
        <v>387</v>
      </c>
      <c r="C342" s="438">
        <v>0</v>
      </c>
      <c r="D342" s="438">
        <v>0</v>
      </c>
      <c r="E342" s="438">
        <v>0</v>
      </c>
      <c r="F342" s="438">
        <v>0</v>
      </c>
      <c r="G342" s="438">
        <v>0</v>
      </c>
      <c r="H342" s="438">
        <v>0</v>
      </c>
      <c r="I342" s="438">
        <v>0</v>
      </c>
      <c r="J342" s="438">
        <v>0</v>
      </c>
      <c r="K342" s="438">
        <v>0</v>
      </c>
      <c r="L342" s="438">
        <v>0</v>
      </c>
      <c r="M342" s="438">
        <v>0</v>
      </c>
      <c r="N342" s="438">
        <v>0</v>
      </c>
      <c r="O342" s="438">
        <v>0</v>
      </c>
      <c r="P342" s="438">
        <v>0</v>
      </c>
      <c r="Q342" s="438">
        <v>0</v>
      </c>
      <c r="R342" s="438">
        <v>0</v>
      </c>
      <c r="S342" s="438">
        <v>0</v>
      </c>
      <c r="T342" s="438">
        <v>0</v>
      </c>
      <c r="U342" s="438">
        <v>0</v>
      </c>
      <c r="V342" s="438">
        <v>0</v>
      </c>
      <c r="W342" s="438">
        <v>0</v>
      </c>
      <c r="X342" s="438">
        <v>0</v>
      </c>
      <c r="Y342" s="438">
        <v>0</v>
      </c>
      <c r="Z342" s="438">
        <v>0</v>
      </c>
      <c r="AA342" s="438">
        <v>10.3</v>
      </c>
      <c r="AB342" s="438">
        <v>11.3</v>
      </c>
      <c r="AC342" s="438">
        <v>17.2</v>
      </c>
      <c r="AD342" s="438">
        <v>23.5</v>
      </c>
      <c r="AE342" s="438">
        <v>23.97</v>
      </c>
      <c r="AF342" s="438">
        <v>26.849</v>
      </c>
      <c r="AG342" s="438">
        <v>27.338000000000001</v>
      </c>
      <c r="AH342" s="438">
        <v>25.437000000000001</v>
      </c>
      <c r="AI342" s="438">
        <v>25.946000000000002</v>
      </c>
      <c r="AJ342" s="438">
        <v>25</v>
      </c>
      <c r="AK342" s="438">
        <v>23.75</v>
      </c>
      <c r="AL342" s="438">
        <v>22.562999999999999</v>
      </c>
      <c r="AM342" s="438">
        <v>21.434999999999999</v>
      </c>
      <c r="AN342" s="438">
        <v>21</v>
      </c>
      <c r="AO342" s="438">
        <v>0</v>
      </c>
      <c r="AP342" s="438">
        <v>0</v>
      </c>
      <c r="AQ342" s="504">
        <v>0</v>
      </c>
      <c r="AR342" s="504">
        <v>0</v>
      </c>
      <c r="AS342" s="442">
        <v>0</v>
      </c>
      <c r="AT342" s="442">
        <v>0</v>
      </c>
      <c r="AU342" s="499">
        <v>0</v>
      </c>
      <c r="AV342" s="509" t="s">
        <v>15</v>
      </c>
      <c r="AW342" s="509" t="s">
        <v>62</v>
      </c>
      <c r="AX342" s="439">
        <v>14</v>
      </c>
      <c r="AY342" s="213">
        <v>21.827714285714286</v>
      </c>
      <c r="AZ342" s="441" t="s">
        <v>125</v>
      </c>
      <c r="BA342" s="441" t="s">
        <v>43</v>
      </c>
      <c r="BB342" s="441" t="s">
        <v>297</v>
      </c>
      <c r="BC342" s="440" t="s">
        <v>810</v>
      </c>
      <c r="BE342" s="441" t="s">
        <v>287</v>
      </c>
      <c r="BF342" s="513" t="s">
        <v>846</v>
      </c>
      <c r="BG342" s="514" t="s">
        <v>277</v>
      </c>
      <c r="BH342" s="514" t="s">
        <v>277</v>
      </c>
      <c r="BI342" s="514" t="s">
        <v>277</v>
      </c>
      <c r="BJ342" s="159">
        <v>0</v>
      </c>
      <c r="BK342" s="440" t="s">
        <v>277</v>
      </c>
    </row>
    <row r="343" spans="1:63" s="441" customFormat="1" ht="13.5" customHeight="1">
      <c r="A343" s="493" t="s">
        <v>117</v>
      </c>
      <c r="B343" s="493" t="s">
        <v>432</v>
      </c>
      <c r="C343" s="438">
        <v>0</v>
      </c>
      <c r="D343" s="438">
        <v>0</v>
      </c>
      <c r="E343" s="438">
        <v>0</v>
      </c>
      <c r="F343" s="438">
        <v>0</v>
      </c>
      <c r="G343" s="438">
        <v>0</v>
      </c>
      <c r="H343" s="438">
        <v>0</v>
      </c>
      <c r="I343" s="438">
        <v>0</v>
      </c>
      <c r="J343" s="438">
        <v>0</v>
      </c>
      <c r="K343" s="438">
        <v>0</v>
      </c>
      <c r="L343" s="438">
        <v>0</v>
      </c>
      <c r="M343" s="438">
        <v>0</v>
      </c>
      <c r="N343" s="438">
        <v>0</v>
      </c>
      <c r="O343" s="438">
        <v>0</v>
      </c>
      <c r="P343" s="438">
        <v>0</v>
      </c>
      <c r="Q343" s="438">
        <v>0</v>
      </c>
      <c r="R343" s="438">
        <v>0</v>
      </c>
      <c r="S343" s="438">
        <v>0</v>
      </c>
      <c r="T343" s="438">
        <v>0</v>
      </c>
      <c r="U343" s="438">
        <v>0</v>
      </c>
      <c r="V343" s="438">
        <v>0</v>
      </c>
      <c r="W343" s="438">
        <v>0</v>
      </c>
      <c r="X343" s="438">
        <v>0</v>
      </c>
      <c r="Y343" s="438">
        <v>0</v>
      </c>
      <c r="Z343" s="438">
        <v>0</v>
      </c>
      <c r="AA343" s="438">
        <v>0</v>
      </c>
      <c r="AB343" s="438">
        <v>0</v>
      </c>
      <c r="AC343" s="438">
        <v>0</v>
      </c>
      <c r="AD343" s="438">
        <v>1.921</v>
      </c>
      <c r="AE343" s="438">
        <v>3.7</v>
      </c>
      <c r="AF343" s="438">
        <v>4.5259999999999998</v>
      </c>
      <c r="AG343" s="438">
        <v>5.2249999999999996</v>
      </c>
      <c r="AH343" s="438">
        <v>4.21</v>
      </c>
      <c r="AI343" s="438">
        <v>1.4</v>
      </c>
      <c r="AJ343" s="438">
        <v>0</v>
      </c>
      <c r="AK343" s="438">
        <v>0</v>
      </c>
      <c r="AL343" s="438">
        <v>0</v>
      </c>
      <c r="AM343" s="438">
        <v>0</v>
      </c>
      <c r="AN343" s="438">
        <v>0</v>
      </c>
      <c r="AO343" s="438">
        <v>0</v>
      </c>
      <c r="AP343" s="438">
        <v>0</v>
      </c>
      <c r="AQ343" s="504">
        <v>0</v>
      </c>
      <c r="AR343" s="504">
        <v>0</v>
      </c>
      <c r="AS343" s="442">
        <v>0</v>
      </c>
      <c r="AT343" s="442">
        <v>0</v>
      </c>
      <c r="AU343" s="499">
        <v>0</v>
      </c>
      <c r="AV343" s="509" t="s">
        <v>18</v>
      </c>
      <c r="AW343" s="509" t="s">
        <v>23</v>
      </c>
      <c r="AX343" s="439">
        <v>6</v>
      </c>
      <c r="AY343" s="213">
        <v>3.4969999999999999</v>
      </c>
      <c r="AZ343" s="441" t="s">
        <v>126</v>
      </c>
      <c r="BA343" s="441" t="s">
        <v>43</v>
      </c>
      <c r="BB343" s="441" t="s">
        <v>4191</v>
      </c>
      <c r="BC343" s="440" t="s">
        <v>812</v>
      </c>
      <c r="BE343" s="441" t="s">
        <v>287</v>
      </c>
      <c r="BF343" s="513" t="s">
        <v>277</v>
      </c>
      <c r="BG343" s="514" t="s">
        <v>277</v>
      </c>
      <c r="BH343" s="514" t="s">
        <v>277</v>
      </c>
      <c r="BI343" s="514" t="s">
        <v>277</v>
      </c>
      <c r="BJ343" s="159">
        <v>45.878756449999997</v>
      </c>
      <c r="BK343" s="440" t="s">
        <v>277</v>
      </c>
    </row>
    <row r="344" spans="1:63" s="441" customFormat="1" ht="13.5" customHeight="1">
      <c r="A344" s="493" t="s">
        <v>117</v>
      </c>
      <c r="B344" s="493" t="s">
        <v>886</v>
      </c>
      <c r="C344" s="438">
        <v>0</v>
      </c>
      <c r="D344" s="438">
        <v>0</v>
      </c>
      <c r="E344" s="438">
        <v>0</v>
      </c>
      <c r="F344" s="438">
        <v>0</v>
      </c>
      <c r="G344" s="438">
        <v>0</v>
      </c>
      <c r="H344" s="438">
        <v>0</v>
      </c>
      <c r="I344" s="438">
        <v>0</v>
      </c>
      <c r="J344" s="438">
        <v>0</v>
      </c>
      <c r="K344" s="438">
        <v>0</v>
      </c>
      <c r="L344" s="438">
        <v>0</v>
      </c>
      <c r="M344" s="438">
        <v>0</v>
      </c>
      <c r="N344" s="438">
        <v>0</v>
      </c>
      <c r="O344" s="438">
        <v>0</v>
      </c>
      <c r="P344" s="438">
        <v>0</v>
      </c>
      <c r="Q344" s="438">
        <v>0</v>
      </c>
      <c r="R344" s="438">
        <v>0</v>
      </c>
      <c r="S344" s="438">
        <v>0</v>
      </c>
      <c r="T344" s="438">
        <v>0</v>
      </c>
      <c r="U344" s="438">
        <v>0</v>
      </c>
      <c r="V344" s="438">
        <v>0</v>
      </c>
      <c r="W344" s="438">
        <v>0</v>
      </c>
      <c r="X344" s="438">
        <v>154.9</v>
      </c>
      <c r="Y344" s="438">
        <v>155.30000000000001</v>
      </c>
      <c r="Z344" s="438">
        <v>207</v>
      </c>
      <c r="AA344" s="438">
        <v>115.5</v>
      </c>
      <c r="AB344" s="438">
        <v>132.80000000000001</v>
      </c>
      <c r="AC344" s="438">
        <v>0</v>
      </c>
      <c r="AD344" s="438">
        <v>0</v>
      </c>
      <c r="AE344" s="438">
        <v>0</v>
      </c>
      <c r="AF344" s="438">
        <v>0</v>
      </c>
      <c r="AG344" s="438">
        <v>0</v>
      </c>
      <c r="AH344" s="438">
        <v>0</v>
      </c>
      <c r="AI344" s="438">
        <v>0</v>
      </c>
      <c r="AJ344" s="438">
        <v>0</v>
      </c>
      <c r="AK344" s="438">
        <v>0</v>
      </c>
      <c r="AL344" s="438">
        <v>0</v>
      </c>
      <c r="AM344" s="438">
        <v>0</v>
      </c>
      <c r="AN344" s="438">
        <v>0</v>
      </c>
      <c r="AO344" s="438">
        <v>0</v>
      </c>
      <c r="AP344" s="438">
        <v>0</v>
      </c>
      <c r="AQ344" s="504">
        <v>0</v>
      </c>
      <c r="AR344" s="504">
        <v>0</v>
      </c>
      <c r="AS344" s="442">
        <v>0</v>
      </c>
      <c r="AT344" s="442">
        <v>0</v>
      </c>
      <c r="AU344" s="499">
        <v>0</v>
      </c>
      <c r="AV344" s="509" t="s">
        <v>12</v>
      </c>
      <c r="AW344" s="509" t="s">
        <v>16</v>
      </c>
      <c r="AX344" s="439">
        <v>5</v>
      </c>
      <c r="AY344" s="213">
        <v>153.1</v>
      </c>
      <c r="AZ344" s="441" t="s">
        <v>125</v>
      </c>
      <c r="BA344" s="441" t="s">
        <v>43</v>
      </c>
      <c r="BB344" s="441" t="s">
        <v>4191</v>
      </c>
      <c r="BC344" s="440" t="s">
        <v>812</v>
      </c>
      <c r="BE344" s="441" t="s">
        <v>287</v>
      </c>
      <c r="BF344" s="513" t="s">
        <v>277</v>
      </c>
      <c r="BG344" s="514" t="s">
        <v>277</v>
      </c>
      <c r="BH344" s="514" t="s">
        <v>277</v>
      </c>
      <c r="BI344" s="514" t="s">
        <v>277</v>
      </c>
      <c r="BJ344" s="159">
        <v>0</v>
      </c>
      <c r="BK344" s="440" t="s">
        <v>277</v>
      </c>
    </row>
    <row r="345" spans="1:63" s="441" customFormat="1" ht="13.5" customHeight="1">
      <c r="A345" s="493" t="s">
        <v>117</v>
      </c>
      <c r="B345" s="493" t="s">
        <v>911</v>
      </c>
      <c r="C345" s="438">
        <v>0</v>
      </c>
      <c r="D345" s="438">
        <v>0</v>
      </c>
      <c r="E345" s="438">
        <v>0</v>
      </c>
      <c r="F345" s="438">
        <v>0</v>
      </c>
      <c r="G345" s="438">
        <v>0</v>
      </c>
      <c r="H345" s="438">
        <v>0</v>
      </c>
      <c r="I345" s="438">
        <v>0</v>
      </c>
      <c r="J345" s="438">
        <v>0</v>
      </c>
      <c r="K345" s="438">
        <v>0</v>
      </c>
      <c r="L345" s="438">
        <v>0</v>
      </c>
      <c r="M345" s="438">
        <v>0</v>
      </c>
      <c r="N345" s="438">
        <v>0</v>
      </c>
      <c r="O345" s="438">
        <v>0</v>
      </c>
      <c r="P345" s="438">
        <v>0</v>
      </c>
      <c r="Q345" s="438">
        <v>43.5</v>
      </c>
      <c r="R345" s="438">
        <v>40.299999999999997</v>
      </c>
      <c r="S345" s="438">
        <v>45.6</v>
      </c>
      <c r="T345" s="438">
        <v>50.4</v>
      </c>
      <c r="U345" s="438">
        <v>62.4</v>
      </c>
      <c r="V345" s="438">
        <v>102.7</v>
      </c>
      <c r="W345" s="438">
        <v>130.69999999999999</v>
      </c>
      <c r="X345" s="438">
        <v>0</v>
      </c>
      <c r="Y345" s="438">
        <v>0</v>
      </c>
      <c r="Z345" s="438">
        <v>0</v>
      </c>
      <c r="AA345" s="438">
        <v>0</v>
      </c>
      <c r="AB345" s="438">
        <v>0</v>
      </c>
      <c r="AC345" s="438">
        <v>0</v>
      </c>
      <c r="AD345" s="438">
        <v>0</v>
      </c>
      <c r="AE345" s="438">
        <v>0</v>
      </c>
      <c r="AF345" s="438">
        <v>0</v>
      </c>
      <c r="AG345" s="438">
        <v>0</v>
      </c>
      <c r="AH345" s="438">
        <v>0</v>
      </c>
      <c r="AI345" s="438">
        <v>0</v>
      </c>
      <c r="AJ345" s="438">
        <v>0</v>
      </c>
      <c r="AK345" s="438">
        <v>0</v>
      </c>
      <c r="AL345" s="438">
        <v>0</v>
      </c>
      <c r="AM345" s="438">
        <v>0</v>
      </c>
      <c r="AN345" s="438">
        <v>0</v>
      </c>
      <c r="AO345" s="438">
        <v>0</v>
      </c>
      <c r="AP345" s="438">
        <v>0</v>
      </c>
      <c r="AQ345" s="504">
        <v>0</v>
      </c>
      <c r="AR345" s="504">
        <v>0</v>
      </c>
      <c r="AS345" s="442">
        <v>0</v>
      </c>
      <c r="AT345" s="442">
        <v>0</v>
      </c>
      <c r="AU345" s="499">
        <v>0</v>
      </c>
      <c r="AV345" s="509" t="s">
        <v>5</v>
      </c>
      <c r="AW345" s="509" t="s">
        <v>11</v>
      </c>
      <c r="AX345" s="439">
        <v>7</v>
      </c>
      <c r="AY345" s="213">
        <v>67.94285714285715</v>
      </c>
      <c r="AZ345" s="441" t="s">
        <v>125</v>
      </c>
      <c r="BA345" s="441" t="s">
        <v>43</v>
      </c>
      <c r="BB345" s="441" t="s">
        <v>4191</v>
      </c>
      <c r="BC345" s="440" t="s">
        <v>812</v>
      </c>
      <c r="BE345" s="441" t="s">
        <v>287</v>
      </c>
      <c r="BF345" s="513" t="s">
        <v>277</v>
      </c>
      <c r="BG345" s="514" t="s">
        <v>277</v>
      </c>
      <c r="BH345" s="514" t="s">
        <v>277</v>
      </c>
      <c r="BI345" s="514" t="s">
        <v>277</v>
      </c>
      <c r="BJ345" s="159"/>
      <c r="BK345" s="440" t="s">
        <v>277</v>
      </c>
    </row>
    <row r="346" spans="1:63" s="441" customFormat="1" ht="13.5" customHeight="1">
      <c r="A346" s="493" t="s">
        <v>117</v>
      </c>
      <c r="B346" s="493" t="s">
        <v>448</v>
      </c>
      <c r="C346" s="438">
        <v>0</v>
      </c>
      <c r="D346" s="438">
        <v>0</v>
      </c>
      <c r="E346" s="438">
        <v>0</v>
      </c>
      <c r="F346" s="438">
        <v>0</v>
      </c>
      <c r="G346" s="438">
        <v>0</v>
      </c>
      <c r="H346" s="438">
        <v>0</v>
      </c>
      <c r="I346" s="438">
        <v>0</v>
      </c>
      <c r="J346" s="438">
        <v>0</v>
      </c>
      <c r="K346" s="438">
        <v>0</v>
      </c>
      <c r="L346" s="438">
        <v>0</v>
      </c>
      <c r="M346" s="438">
        <v>0</v>
      </c>
      <c r="N346" s="438">
        <v>0</v>
      </c>
      <c r="O346" s="438">
        <v>0</v>
      </c>
      <c r="P346" s="438">
        <v>0</v>
      </c>
      <c r="Q346" s="438">
        <v>0</v>
      </c>
      <c r="R346" s="438">
        <v>0</v>
      </c>
      <c r="S346" s="438">
        <v>0</v>
      </c>
      <c r="T346" s="438">
        <v>0</v>
      </c>
      <c r="U346" s="438">
        <v>0</v>
      </c>
      <c r="V346" s="438">
        <v>0</v>
      </c>
      <c r="W346" s="438">
        <v>0</v>
      </c>
      <c r="X346" s="438">
        <v>1.9</v>
      </c>
      <c r="Y346" s="438">
        <v>1.4</v>
      </c>
      <c r="Z346" s="438">
        <v>0.8</v>
      </c>
      <c r="AA346" s="438">
        <v>2.2999999999999998</v>
      </c>
      <c r="AB346" s="438">
        <v>2.2000000000000002</v>
      </c>
      <c r="AC346" s="438">
        <v>1.9</v>
      </c>
      <c r="AD346" s="438">
        <v>2.2000000000000002</v>
      </c>
      <c r="AE346" s="438">
        <v>1.3</v>
      </c>
      <c r="AF346" s="438">
        <v>0</v>
      </c>
      <c r="AG346" s="438">
        <v>0</v>
      </c>
      <c r="AH346" s="438">
        <v>0</v>
      </c>
      <c r="AI346" s="438">
        <v>0</v>
      </c>
      <c r="AJ346" s="438">
        <v>0</v>
      </c>
      <c r="AK346" s="438">
        <v>0</v>
      </c>
      <c r="AL346" s="438">
        <v>0</v>
      </c>
      <c r="AM346" s="438">
        <v>0</v>
      </c>
      <c r="AN346" s="438">
        <v>0</v>
      </c>
      <c r="AO346" s="438">
        <v>0</v>
      </c>
      <c r="AP346" s="438">
        <v>0</v>
      </c>
      <c r="AQ346" s="504">
        <v>0</v>
      </c>
      <c r="AR346" s="504">
        <v>0</v>
      </c>
      <c r="AS346" s="442">
        <v>0</v>
      </c>
      <c r="AT346" s="442">
        <v>0</v>
      </c>
      <c r="AU346" s="499">
        <v>0</v>
      </c>
      <c r="AV346" s="509" t="s">
        <v>12</v>
      </c>
      <c r="AW346" s="509" t="s">
        <v>19</v>
      </c>
      <c r="AX346" s="439">
        <v>8</v>
      </c>
      <c r="AY346" s="213">
        <v>1.75</v>
      </c>
      <c r="AZ346" s="441" t="s">
        <v>126</v>
      </c>
      <c r="BA346" s="441" t="s">
        <v>39</v>
      </c>
      <c r="BB346" s="441" t="s">
        <v>4191</v>
      </c>
      <c r="BC346" s="440" t="s">
        <v>812</v>
      </c>
      <c r="BE346" s="441" t="s">
        <v>287</v>
      </c>
      <c r="BF346" s="513" t="s">
        <v>277</v>
      </c>
      <c r="BG346" s="514" t="s">
        <v>277</v>
      </c>
      <c r="BH346" s="514" t="s">
        <v>277</v>
      </c>
      <c r="BI346" s="514" t="s">
        <v>277</v>
      </c>
      <c r="BJ346" s="159">
        <v>0</v>
      </c>
      <c r="BK346" s="440" t="s">
        <v>277</v>
      </c>
    </row>
    <row r="347" spans="1:63" s="441" customFormat="1" ht="13.5" customHeight="1">
      <c r="A347" s="493" t="s">
        <v>117</v>
      </c>
      <c r="B347" s="493" t="s">
        <v>887</v>
      </c>
      <c r="C347" s="438">
        <v>0</v>
      </c>
      <c r="D347" s="438">
        <v>0</v>
      </c>
      <c r="E347" s="438">
        <v>0</v>
      </c>
      <c r="F347" s="438">
        <v>0</v>
      </c>
      <c r="G347" s="438">
        <v>0</v>
      </c>
      <c r="H347" s="438">
        <v>0</v>
      </c>
      <c r="I347" s="438">
        <v>0</v>
      </c>
      <c r="J347" s="438">
        <v>0</v>
      </c>
      <c r="K347" s="438">
        <v>0</v>
      </c>
      <c r="L347" s="438">
        <v>0</v>
      </c>
      <c r="M347" s="438">
        <v>0</v>
      </c>
      <c r="N347" s="438">
        <v>0</v>
      </c>
      <c r="O347" s="438">
        <v>0</v>
      </c>
      <c r="P347" s="438">
        <v>0</v>
      </c>
      <c r="Q347" s="438">
        <v>0</v>
      </c>
      <c r="R347" s="438">
        <v>0</v>
      </c>
      <c r="S347" s="438">
        <v>0</v>
      </c>
      <c r="T347" s="438">
        <v>0</v>
      </c>
      <c r="U347" s="438">
        <v>0</v>
      </c>
      <c r="V347" s="438">
        <v>0</v>
      </c>
      <c r="W347" s="438">
        <v>0</v>
      </c>
      <c r="X347" s="438">
        <v>0</v>
      </c>
      <c r="Y347" s="438">
        <v>0</v>
      </c>
      <c r="Z347" s="438">
        <v>0</v>
      </c>
      <c r="AA347" s="438">
        <v>5</v>
      </c>
      <c r="AB347" s="438">
        <v>11</v>
      </c>
      <c r="AC347" s="438">
        <v>2.1</v>
      </c>
      <c r="AD347" s="438">
        <v>0</v>
      </c>
      <c r="AE347" s="438">
        <v>0</v>
      </c>
      <c r="AF347" s="438">
        <v>0</v>
      </c>
      <c r="AG347" s="438">
        <v>0</v>
      </c>
      <c r="AH347" s="438">
        <v>0</v>
      </c>
      <c r="AI347" s="438">
        <v>0</v>
      </c>
      <c r="AJ347" s="438">
        <v>0</v>
      </c>
      <c r="AK347" s="438">
        <v>0</v>
      </c>
      <c r="AL347" s="438">
        <v>0</v>
      </c>
      <c r="AM347" s="438">
        <v>0</v>
      </c>
      <c r="AN347" s="438">
        <v>0</v>
      </c>
      <c r="AO347" s="438">
        <v>0</v>
      </c>
      <c r="AP347" s="438">
        <v>0</v>
      </c>
      <c r="AQ347" s="504">
        <v>0</v>
      </c>
      <c r="AR347" s="504">
        <v>0</v>
      </c>
      <c r="AS347" s="442">
        <v>0</v>
      </c>
      <c r="AT347" s="442">
        <v>0</v>
      </c>
      <c r="AU347" s="499">
        <v>0</v>
      </c>
      <c r="AV347" s="509" t="s">
        <v>15</v>
      </c>
      <c r="AW347" s="509" t="s">
        <v>17</v>
      </c>
      <c r="AX347" s="439">
        <v>3</v>
      </c>
      <c r="AY347" s="213">
        <v>6.0333333333333341</v>
      </c>
      <c r="AZ347" s="441" t="s">
        <v>125</v>
      </c>
      <c r="BA347" s="441" t="s">
        <v>43</v>
      </c>
      <c r="BB347" s="441" t="s">
        <v>4191</v>
      </c>
      <c r="BC347" s="440" t="s">
        <v>812</v>
      </c>
      <c r="BE347" s="441" t="s">
        <v>287</v>
      </c>
      <c r="BF347" s="513" t="s">
        <v>277</v>
      </c>
      <c r="BG347" s="514" t="s">
        <v>277</v>
      </c>
      <c r="BH347" s="514" t="s">
        <v>277</v>
      </c>
      <c r="BI347" s="514" t="s">
        <v>277</v>
      </c>
      <c r="BJ347" s="159">
        <v>1.671</v>
      </c>
      <c r="BK347" s="440" t="s">
        <v>277</v>
      </c>
    </row>
    <row r="348" spans="1:63" s="441" customFormat="1" ht="13.5" customHeight="1">
      <c r="A348" s="493" t="s">
        <v>117</v>
      </c>
      <c r="B348" s="493" t="s">
        <v>404</v>
      </c>
      <c r="C348" s="438">
        <v>0</v>
      </c>
      <c r="D348" s="438">
        <v>0</v>
      </c>
      <c r="E348" s="438">
        <v>0</v>
      </c>
      <c r="F348" s="438">
        <v>0</v>
      </c>
      <c r="G348" s="438">
        <v>0</v>
      </c>
      <c r="H348" s="438">
        <v>0</v>
      </c>
      <c r="I348" s="438">
        <v>0</v>
      </c>
      <c r="J348" s="438">
        <v>0</v>
      </c>
      <c r="K348" s="438">
        <v>0</v>
      </c>
      <c r="L348" s="438">
        <v>0</v>
      </c>
      <c r="M348" s="438">
        <v>0</v>
      </c>
      <c r="N348" s="438">
        <v>0</v>
      </c>
      <c r="O348" s="438">
        <v>0</v>
      </c>
      <c r="P348" s="438">
        <v>0</v>
      </c>
      <c r="Q348" s="438">
        <v>0</v>
      </c>
      <c r="R348" s="438">
        <v>0</v>
      </c>
      <c r="S348" s="438">
        <v>0</v>
      </c>
      <c r="T348" s="438">
        <v>0</v>
      </c>
      <c r="U348" s="438">
        <v>0</v>
      </c>
      <c r="V348" s="438">
        <v>0</v>
      </c>
      <c r="W348" s="438">
        <v>0</v>
      </c>
      <c r="X348" s="438">
        <v>0</v>
      </c>
      <c r="Y348" s="438">
        <v>0</v>
      </c>
      <c r="Z348" s="438">
        <v>0</v>
      </c>
      <c r="AA348" s="438">
        <v>0</v>
      </c>
      <c r="AB348" s="438">
        <v>0</v>
      </c>
      <c r="AC348" s="438">
        <v>0</v>
      </c>
      <c r="AD348" s="438">
        <v>0</v>
      </c>
      <c r="AE348" s="438">
        <v>0</v>
      </c>
      <c r="AF348" s="438">
        <v>0</v>
      </c>
      <c r="AG348" s="438">
        <v>0</v>
      </c>
      <c r="AH348" s="438">
        <v>0</v>
      </c>
      <c r="AI348" s="438">
        <v>0</v>
      </c>
      <c r="AJ348" s="438">
        <v>0.45</v>
      </c>
      <c r="AK348" s="438">
        <v>0.45</v>
      </c>
      <c r="AL348" s="438">
        <v>0.45</v>
      </c>
      <c r="AM348" s="438">
        <v>0</v>
      </c>
      <c r="AN348" s="438">
        <v>0</v>
      </c>
      <c r="AO348" s="438">
        <v>0</v>
      </c>
      <c r="AP348" s="438">
        <v>0</v>
      </c>
      <c r="AQ348" s="504">
        <v>0</v>
      </c>
      <c r="AR348" s="504">
        <v>0</v>
      </c>
      <c r="AS348" s="442">
        <v>0</v>
      </c>
      <c r="AT348" s="442">
        <v>0</v>
      </c>
      <c r="AU348" s="499">
        <v>0</v>
      </c>
      <c r="AV348" s="509" t="s">
        <v>24</v>
      </c>
      <c r="AW348" s="509" t="s">
        <v>26</v>
      </c>
      <c r="AX348" s="439">
        <v>3</v>
      </c>
      <c r="AY348" s="213">
        <v>0.45</v>
      </c>
      <c r="AZ348" s="441" t="s">
        <v>125</v>
      </c>
      <c r="BA348" s="441" t="s">
        <v>57</v>
      </c>
      <c r="BB348" s="441" t="s">
        <v>281</v>
      </c>
      <c r="BC348" s="441" t="s">
        <v>7177</v>
      </c>
      <c r="BE348" s="441" t="s">
        <v>280</v>
      </c>
      <c r="BF348" s="513" t="s">
        <v>277</v>
      </c>
      <c r="BG348" s="514" t="s">
        <v>277</v>
      </c>
      <c r="BH348" s="514" t="s">
        <v>277</v>
      </c>
      <c r="BI348" s="514" t="s">
        <v>277</v>
      </c>
      <c r="BJ348" s="159">
        <v>0</v>
      </c>
      <c r="BK348" s="440" t="s">
        <v>277</v>
      </c>
    </row>
    <row r="349" spans="1:63" s="441" customFormat="1" ht="13.5" customHeight="1">
      <c r="A349" s="493" t="s">
        <v>117</v>
      </c>
      <c r="B349" s="493" t="s">
        <v>427</v>
      </c>
      <c r="C349" s="438">
        <v>0</v>
      </c>
      <c r="D349" s="438">
        <v>0</v>
      </c>
      <c r="E349" s="438">
        <v>0</v>
      </c>
      <c r="F349" s="438">
        <v>0</v>
      </c>
      <c r="G349" s="438">
        <v>0</v>
      </c>
      <c r="H349" s="438">
        <v>0</v>
      </c>
      <c r="I349" s="438">
        <v>0</v>
      </c>
      <c r="J349" s="438">
        <v>0</v>
      </c>
      <c r="K349" s="438">
        <v>0</v>
      </c>
      <c r="L349" s="438">
        <v>0</v>
      </c>
      <c r="M349" s="438">
        <v>0</v>
      </c>
      <c r="N349" s="438">
        <v>0</v>
      </c>
      <c r="O349" s="438">
        <v>0</v>
      </c>
      <c r="P349" s="438">
        <v>0</v>
      </c>
      <c r="Q349" s="438">
        <v>0</v>
      </c>
      <c r="R349" s="438">
        <v>0</v>
      </c>
      <c r="S349" s="438">
        <v>0</v>
      </c>
      <c r="T349" s="438">
        <v>0</v>
      </c>
      <c r="U349" s="438">
        <v>0</v>
      </c>
      <c r="V349" s="438">
        <v>0</v>
      </c>
      <c r="W349" s="438">
        <v>0</v>
      </c>
      <c r="X349" s="438">
        <v>0</v>
      </c>
      <c r="Y349" s="438">
        <v>0</v>
      </c>
      <c r="Z349" s="438">
        <v>0</v>
      </c>
      <c r="AA349" s="438">
        <v>0</v>
      </c>
      <c r="AB349" s="438">
        <v>0</v>
      </c>
      <c r="AC349" s="438">
        <v>0</v>
      </c>
      <c r="AD349" s="438">
        <v>0</v>
      </c>
      <c r="AE349" s="438">
        <v>1</v>
      </c>
      <c r="AF349" s="438">
        <v>3</v>
      </c>
      <c r="AG349" s="438">
        <v>0</v>
      </c>
      <c r="AH349" s="438">
        <v>0</v>
      </c>
      <c r="AI349" s="438">
        <v>0</v>
      </c>
      <c r="AJ349" s="438">
        <v>0</v>
      </c>
      <c r="AK349" s="438">
        <v>0</v>
      </c>
      <c r="AL349" s="438">
        <v>0</v>
      </c>
      <c r="AM349" s="438">
        <v>0</v>
      </c>
      <c r="AN349" s="438">
        <v>0</v>
      </c>
      <c r="AO349" s="438">
        <v>0</v>
      </c>
      <c r="AP349" s="438">
        <v>0</v>
      </c>
      <c r="AQ349" s="504">
        <v>0</v>
      </c>
      <c r="AR349" s="504">
        <v>0</v>
      </c>
      <c r="AS349" s="442">
        <v>0</v>
      </c>
      <c r="AT349" s="442">
        <v>0</v>
      </c>
      <c r="AU349" s="499">
        <v>0</v>
      </c>
      <c r="AV349" s="509" t="s">
        <v>19</v>
      </c>
      <c r="AW349" s="509" t="s">
        <v>20</v>
      </c>
      <c r="AX349" s="439">
        <v>2</v>
      </c>
      <c r="AY349" s="213">
        <v>2</v>
      </c>
      <c r="AZ349" s="441" t="s">
        <v>126</v>
      </c>
      <c r="BA349" s="441" t="s">
        <v>43</v>
      </c>
      <c r="BB349" s="441" t="s">
        <v>4191</v>
      </c>
      <c r="BC349" s="440" t="s">
        <v>812</v>
      </c>
      <c r="BE349" s="441" t="s">
        <v>287</v>
      </c>
      <c r="BF349" s="513" t="s">
        <v>277</v>
      </c>
      <c r="BG349" s="514" t="s">
        <v>277</v>
      </c>
      <c r="BH349" s="514" t="s">
        <v>277</v>
      </c>
      <c r="BI349" s="514" t="s">
        <v>277</v>
      </c>
      <c r="BJ349" s="159">
        <v>0</v>
      </c>
      <c r="BK349" s="440" t="s">
        <v>277</v>
      </c>
    </row>
    <row r="350" spans="1:63" s="441" customFormat="1" ht="13.5" customHeight="1">
      <c r="A350" s="493" t="s">
        <v>117</v>
      </c>
      <c r="B350" s="493" t="s">
        <v>376</v>
      </c>
      <c r="C350" s="438">
        <v>0</v>
      </c>
      <c r="D350" s="438">
        <v>0</v>
      </c>
      <c r="E350" s="438">
        <v>0</v>
      </c>
      <c r="F350" s="438">
        <v>0</v>
      </c>
      <c r="G350" s="438">
        <v>0</v>
      </c>
      <c r="H350" s="438">
        <v>0</v>
      </c>
      <c r="I350" s="438">
        <v>0</v>
      </c>
      <c r="J350" s="438">
        <v>0</v>
      </c>
      <c r="K350" s="438">
        <v>0</v>
      </c>
      <c r="L350" s="438">
        <v>0</v>
      </c>
      <c r="M350" s="438">
        <v>1</v>
      </c>
      <c r="N350" s="438">
        <v>4.0999999999999996</v>
      </c>
      <c r="O350" s="438">
        <v>5</v>
      </c>
      <c r="P350" s="438">
        <v>5.0999999999999996</v>
      </c>
      <c r="Q350" s="438">
        <v>5.3</v>
      </c>
      <c r="R350" s="438">
        <v>5.4</v>
      </c>
      <c r="S350" s="438">
        <v>5.5</v>
      </c>
      <c r="T350" s="438">
        <v>5.6</v>
      </c>
      <c r="U350" s="438">
        <v>5.6</v>
      </c>
      <c r="V350" s="438">
        <v>5.6</v>
      </c>
      <c r="W350" s="438">
        <v>0</v>
      </c>
      <c r="X350" s="438">
        <v>0</v>
      </c>
      <c r="Y350" s="438">
        <v>0</v>
      </c>
      <c r="Z350" s="438">
        <v>4.0999999999999996</v>
      </c>
      <c r="AA350" s="438">
        <v>7.6449999999999996</v>
      </c>
      <c r="AB350" s="438">
        <v>7.5949999999999998</v>
      </c>
      <c r="AC350" s="438">
        <v>9.3070000000000004</v>
      </c>
      <c r="AD350" s="438">
        <v>10.244</v>
      </c>
      <c r="AE350" s="438">
        <v>11.06</v>
      </c>
      <c r="AF350" s="438">
        <v>11.435</v>
      </c>
      <c r="AG350" s="438">
        <v>11.678000000000001</v>
      </c>
      <c r="AH350" s="438">
        <v>10.07</v>
      </c>
      <c r="AI350" s="438">
        <v>12.323</v>
      </c>
      <c r="AJ350" s="438">
        <v>0</v>
      </c>
      <c r="AK350" s="438">
        <v>0</v>
      </c>
      <c r="AL350" s="438">
        <v>0</v>
      </c>
      <c r="AM350" s="438">
        <v>0</v>
      </c>
      <c r="AN350" s="438">
        <v>0</v>
      </c>
      <c r="AO350" s="438">
        <v>0</v>
      </c>
      <c r="AP350" s="438">
        <v>0</v>
      </c>
      <c r="AQ350" s="504">
        <v>0</v>
      </c>
      <c r="AR350" s="504">
        <v>0</v>
      </c>
      <c r="AS350" s="442">
        <v>0</v>
      </c>
      <c r="AT350" s="442">
        <v>0</v>
      </c>
      <c r="AU350" s="499">
        <v>0</v>
      </c>
      <c r="AV350" s="509" t="s">
        <v>1</v>
      </c>
      <c r="AW350" s="509" t="s">
        <v>23</v>
      </c>
      <c r="AX350" s="439">
        <v>23</v>
      </c>
      <c r="AY350" s="213">
        <v>6.2459565217391306</v>
      </c>
      <c r="AZ350" s="441" t="s">
        <v>121</v>
      </c>
      <c r="BA350" s="441" t="s">
        <v>57</v>
      </c>
      <c r="BB350" s="441" t="s">
        <v>297</v>
      </c>
      <c r="BC350" s="440" t="s">
        <v>810</v>
      </c>
      <c r="BE350" s="441" t="s">
        <v>287</v>
      </c>
      <c r="BF350" s="513" t="s">
        <v>277</v>
      </c>
      <c r="BG350" s="514" t="s">
        <v>277</v>
      </c>
      <c r="BH350" s="514" t="s">
        <v>277</v>
      </c>
      <c r="BI350" s="514" t="s">
        <v>277</v>
      </c>
      <c r="BJ350" s="159">
        <v>0</v>
      </c>
      <c r="BK350" s="440"/>
    </row>
    <row r="351" spans="1:63" s="441" customFormat="1" ht="13.5" customHeight="1">
      <c r="A351" s="493" t="s">
        <v>117</v>
      </c>
      <c r="B351" s="493" t="s">
        <v>912</v>
      </c>
      <c r="C351" s="438">
        <v>2.2000000000000002</v>
      </c>
      <c r="D351" s="438">
        <v>3.7</v>
      </c>
      <c r="E351" s="438">
        <v>2.4</v>
      </c>
      <c r="F351" s="438">
        <v>2.1</v>
      </c>
      <c r="G351" s="438">
        <v>2.2000000000000002</v>
      </c>
      <c r="H351" s="438">
        <v>2.5</v>
      </c>
      <c r="I351" s="438">
        <v>0</v>
      </c>
      <c r="J351" s="438">
        <v>0</v>
      </c>
      <c r="K351" s="438">
        <v>0</v>
      </c>
      <c r="L351" s="438">
        <v>0</v>
      </c>
      <c r="M351" s="438">
        <v>0</v>
      </c>
      <c r="N351" s="438">
        <v>0</v>
      </c>
      <c r="O351" s="438">
        <v>0</v>
      </c>
      <c r="P351" s="438">
        <v>0</v>
      </c>
      <c r="Q351" s="438">
        <v>0</v>
      </c>
      <c r="R351" s="438">
        <v>0</v>
      </c>
      <c r="S351" s="438">
        <v>0</v>
      </c>
      <c r="T351" s="438">
        <v>0</v>
      </c>
      <c r="U351" s="438">
        <v>0</v>
      </c>
      <c r="V351" s="438">
        <v>0</v>
      </c>
      <c r="W351" s="438">
        <v>0</v>
      </c>
      <c r="X351" s="438">
        <v>0</v>
      </c>
      <c r="Y351" s="438">
        <v>0</v>
      </c>
      <c r="Z351" s="438">
        <v>0</v>
      </c>
      <c r="AA351" s="438">
        <v>0</v>
      </c>
      <c r="AB351" s="438">
        <v>0</v>
      </c>
      <c r="AC351" s="438">
        <v>0</v>
      </c>
      <c r="AD351" s="438">
        <v>0</v>
      </c>
      <c r="AE351" s="438">
        <v>0</v>
      </c>
      <c r="AF351" s="438">
        <v>0</v>
      </c>
      <c r="AG351" s="438">
        <v>0</v>
      </c>
      <c r="AH351" s="438">
        <v>0</v>
      </c>
      <c r="AI351" s="438">
        <v>0</v>
      </c>
      <c r="AJ351" s="438">
        <v>0</v>
      </c>
      <c r="AK351" s="438">
        <v>0</v>
      </c>
      <c r="AL351" s="438">
        <v>0</v>
      </c>
      <c r="AM351" s="438">
        <v>0</v>
      </c>
      <c r="AN351" s="438">
        <v>0</v>
      </c>
      <c r="AO351" s="438">
        <v>0</v>
      </c>
      <c r="AP351" s="438">
        <v>0</v>
      </c>
      <c r="AQ351" s="504">
        <v>0</v>
      </c>
      <c r="AR351" s="504">
        <v>0</v>
      </c>
      <c r="AS351" s="442">
        <v>0</v>
      </c>
      <c r="AT351" s="442">
        <v>0</v>
      </c>
      <c r="AU351" s="499">
        <v>0</v>
      </c>
      <c r="AV351" s="509" t="s">
        <v>64</v>
      </c>
      <c r="AW351" s="509" t="s">
        <v>69</v>
      </c>
      <c r="AX351" s="439">
        <v>6</v>
      </c>
      <c r="AY351" s="213">
        <v>2.5166666666666671</v>
      </c>
      <c r="AZ351" s="441" t="s">
        <v>125</v>
      </c>
      <c r="BA351" s="441" t="s">
        <v>43</v>
      </c>
      <c r="BB351" s="441" t="s">
        <v>4191</v>
      </c>
      <c r="BC351" s="440" t="s">
        <v>812</v>
      </c>
      <c r="BE351" s="441" t="s">
        <v>287</v>
      </c>
      <c r="BF351" s="513" t="s">
        <v>913</v>
      </c>
      <c r="BG351" s="514" t="s">
        <v>277</v>
      </c>
      <c r="BH351" s="514" t="s">
        <v>277</v>
      </c>
      <c r="BI351" s="514" t="s">
        <v>277</v>
      </c>
      <c r="BJ351" s="215">
        <v>0.874</v>
      </c>
      <c r="BK351" s="440" t="s">
        <v>277</v>
      </c>
    </row>
    <row r="352" spans="1:63" s="441" customFormat="1" ht="13.5" customHeight="1">
      <c r="A352" s="493" t="s">
        <v>117</v>
      </c>
      <c r="B352" s="493" t="s">
        <v>914</v>
      </c>
      <c r="C352" s="438">
        <v>0</v>
      </c>
      <c r="D352" s="438">
        <v>0</v>
      </c>
      <c r="E352" s="438">
        <v>0</v>
      </c>
      <c r="F352" s="438">
        <v>0</v>
      </c>
      <c r="G352" s="438">
        <v>0</v>
      </c>
      <c r="H352" s="438">
        <v>0</v>
      </c>
      <c r="I352" s="438">
        <v>0</v>
      </c>
      <c r="J352" s="438">
        <v>0</v>
      </c>
      <c r="K352" s="438">
        <v>10.8</v>
      </c>
      <c r="L352" s="438">
        <v>25.6</v>
      </c>
      <c r="M352" s="438">
        <v>31.8</v>
      </c>
      <c r="N352" s="438">
        <v>32</v>
      </c>
      <c r="O352" s="438">
        <v>29.6</v>
      </c>
      <c r="P352" s="438">
        <v>32.200000000000003</v>
      </c>
      <c r="Q352" s="438">
        <v>0</v>
      </c>
      <c r="R352" s="438">
        <v>0</v>
      </c>
      <c r="S352" s="438">
        <v>0</v>
      </c>
      <c r="T352" s="438">
        <v>0</v>
      </c>
      <c r="U352" s="438">
        <v>0</v>
      </c>
      <c r="V352" s="438">
        <v>0</v>
      </c>
      <c r="W352" s="438">
        <v>0</v>
      </c>
      <c r="X352" s="438">
        <v>0</v>
      </c>
      <c r="Y352" s="438">
        <v>0</v>
      </c>
      <c r="Z352" s="438">
        <v>0</v>
      </c>
      <c r="AA352" s="438">
        <v>0</v>
      </c>
      <c r="AB352" s="438">
        <v>0</v>
      </c>
      <c r="AC352" s="438">
        <v>0</v>
      </c>
      <c r="AD352" s="438">
        <v>0</v>
      </c>
      <c r="AE352" s="438">
        <v>0</v>
      </c>
      <c r="AF352" s="438">
        <v>0</v>
      </c>
      <c r="AG352" s="438">
        <v>0</v>
      </c>
      <c r="AH352" s="438">
        <v>0</v>
      </c>
      <c r="AI352" s="438">
        <v>0</v>
      </c>
      <c r="AJ352" s="438">
        <v>0</v>
      </c>
      <c r="AK352" s="438">
        <v>0</v>
      </c>
      <c r="AL352" s="438">
        <v>0</v>
      </c>
      <c r="AM352" s="438">
        <v>0</v>
      </c>
      <c r="AN352" s="438">
        <v>0</v>
      </c>
      <c r="AO352" s="438">
        <v>0</v>
      </c>
      <c r="AP352" s="438">
        <v>0</v>
      </c>
      <c r="AQ352" s="504">
        <v>0</v>
      </c>
      <c r="AR352" s="504">
        <v>0</v>
      </c>
      <c r="AS352" s="442">
        <v>0</v>
      </c>
      <c r="AT352" s="442">
        <v>0</v>
      </c>
      <c r="AU352" s="499">
        <v>0</v>
      </c>
      <c r="AV352" s="509" t="s">
        <v>72</v>
      </c>
      <c r="AW352" s="509" t="s">
        <v>4</v>
      </c>
      <c r="AX352" s="439">
        <v>6</v>
      </c>
      <c r="AY352" s="213">
        <v>27</v>
      </c>
      <c r="AZ352" s="441" t="s">
        <v>125</v>
      </c>
      <c r="BA352" s="441" t="s">
        <v>43</v>
      </c>
      <c r="BB352" s="441" t="s">
        <v>4191</v>
      </c>
      <c r="BC352" s="440" t="s">
        <v>812</v>
      </c>
      <c r="BE352" s="441" t="s">
        <v>287</v>
      </c>
      <c r="BF352" s="513" t="s">
        <v>915</v>
      </c>
      <c r="BG352" s="514" t="s">
        <v>277</v>
      </c>
      <c r="BH352" s="514" t="s">
        <v>277</v>
      </c>
      <c r="BI352" s="514" t="s">
        <v>277</v>
      </c>
      <c r="BJ352" s="159">
        <v>0</v>
      </c>
      <c r="BK352" s="440" t="s">
        <v>277</v>
      </c>
    </row>
    <row r="353" spans="1:65" s="441" customFormat="1" ht="13.5" customHeight="1">
      <c r="A353" s="493" t="s">
        <v>117</v>
      </c>
      <c r="B353" s="493" t="s">
        <v>881</v>
      </c>
      <c r="C353" s="438">
        <v>0</v>
      </c>
      <c r="D353" s="438">
        <v>0</v>
      </c>
      <c r="E353" s="438">
        <v>0</v>
      </c>
      <c r="F353" s="438">
        <v>0</v>
      </c>
      <c r="G353" s="438">
        <v>0</v>
      </c>
      <c r="H353" s="438">
        <v>0</v>
      </c>
      <c r="I353" s="438">
        <v>0</v>
      </c>
      <c r="J353" s="438">
        <v>0</v>
      </c>
      <c r="K353" s="438">
        <v>0</v>
      </c>
      <c r="L353" s="438">
        <v>0</v>
      </c>
      <c r="M353" s="438">
        <v>0</v>
      </c>
      <c r="N353" s="438">
        <v>0.5</v>
      </c>
      <c r="O353" s="438">
        <v>1.4</v>
      </c>
      <c r="P353" s="438">
        <v>1.9</v>
      </c>
      <c r="Q353" s="438">
        <v>1.9</v>
      </c>
      <c r="R353" s="438">
        <v>1.9</v>
      </c>
      <c r="S353" s="438">
        <v>0</v>
      </c>
      <c r="T353" s="438">
        <v>0</v>
      </c>
      <c r="U353" s="438">
        <v>0</v>
      </c>
      <c r="V353" s="438">
        <v>0</v>
      </c>
      <c r="W353" s="438">
        <v>0</v>
      </c>
      <c r="X353" s="438">
        <v>0</v>
      </c>
      <c r="Y353" s="438">
        <v>0</v>
      </c>
      <c r="Z353" s="438">
        <v>0</v>
      </c>
      <c r="AA353" s="438">
        <v>0</v>
      </c>
      <c r="AB353" s="438">
        <v>0</v>
      </c>
      <c r="AC353" s="438">
        <v>0</v>
      </c>
      <c r="AD353" s="438">
        <v>0</v>
      </c>
      <c r="AE353" s="438">
        <v>0</v>
      </c>
      <c r="AF353" s="438">
        <v>0</v>
      </c>
      <c r="AG353" s="438">
        <v>0</v>
      </c>
      <c r="AH353" s="438">
        <v>0</v>
      </c>
      <c r="AI353" s="438">
        <v>0</v>
      </c>
      <c r="AJ353" s="438">
        <v>0</v>
      </c>
      <c r="AK353" s="438">
        <v>0</v>
      </c>
      <c r="AL353" s="438">
        <v>0</v>
      </c>
      <c r="AM353" s="438">
        <v>0</v>
      </c>
      <c r="AN353" s="438">
        <v>0</v>
      </c>
      <c r="AO353" s="438">
        <v>0</v>
      </c>
      <c r="AP353" s="438">
        <v>0</v>
      </c>
      <c r="AQ353" s="504">
        <v>0</v>
      </c>
      <c r="AR353" s="504">
        <v>0</v>
      </c>
      <c r="AS353" s="442">
        <v>0</v>
      </c>
      <c r="AT353" s="442">
        <v>0</v>
      </c>
      <c r="AU353" s="499">
        <v>0</v>
      </c>
      <c r="AV353" s="509" t="s">
        <v>2</v>
      </c>
      <c r="AW353" s="509" t="s">
        <v>6</v>
      </c>
      <c r="AX353" s="439">
        <v>5</v>
      </c>
      <c r="AY353" s="213">
        <v>1.52</v>
      </c>
      <c r="AZ353" s="441" t="s">
        <v>125</v>
      </c>
      <c r="BA353" s="441" t="s">
        <v>43</v>
      </c>
      <c r="BB353" s="441" t="s">
        <v>292</v>
      </c>
      <c r="BC353" s="440" t="s">
        <v>7176</v>
      </c>
      <c r="BE353" s="441" t="s">
        <v>287</v>
      </c>
      <c r="BF353" s="513" t="s">
        <v>277</v>
      </c>
      <c r="BG353" s="514" t="s">
        <v>277</v>
      </c>
      <c r="BH353" s="514" t="s">
        <v>277</v>
      </c>
      <c r="BI353" s="514" t="s">
        <v>277</v>
      </c>
      <c r="BJ353" s="159"/>
      <c r="BK353" s="440" t="s">
        <v>277</v>
      </c>
    </row>
    <row r="354" spans="1:65" s="441" customFormat="1" ht="13.5" customHeight="1">
      <c r="A354" s="493" t="s">
        <v>117</v>
      </c>
      <c r="B354" s="493" t="s">
        <v>396</v>
      </c>
      <c r="C354" s="438">
        <v>0</v>
      </c>
      <c r="D354" s="438">
        <v>0</v>
      </c>
      <c r="E354" s="438">
        <v>0</v>
      </c>
      <c r="F354" s="438">
        <v>0</v>
      </c>
      <c r="G354" s="438">
        <v>0</v>
      </c>
      <c r="H354" s="438">
        <v>0</v>
      </c>
      <c r="I354" s="438">
        <v>0</v>
      </c>
      <c r="J354" s="438">
        <v>0</v>
      </c>
      <c r="K354" s="438">
        <v>0</v>
      </c>
      <c r="L354" s="438">
        <v>0</v>
      </c>
      <c r="M354" s="438">
        <v>0</v>
      </c>
      <c r="N354" s="438">
        <v>0</v>
      </c>
      <c r="O354" s="438">
        <v>0</v>
      </c>
      <c r="P354" s="438">
        <v>0</v>
      </c>
      <c r="Q354" s="438">
        <v>0</v>
      </c>
      <c r="R354" s="438">
        <v>0</v>
      </c>
      <c r="S354" s="438">
        <v>0</v>
      </c>
      <c r="T354" s="438">
        <v>0</v>
      </c>
      <c r="U354" s="438">
        <v>0</v>
      </c>
      <c r="V354" s="438">
        <v>0</v>
      </c>
      <c r="W354" s="438">
        <v>0</v>
      </c>
      <c r="X354" s="438">
        <v>0</v>
      </c>
      <c r="Y354" s="438">
        <v>0</v>
      </c>
      <c r="Z354" s="438">
        <v>0</v>
      </c>
      <c r="AA354" s="438">
        <v>0</v>
      </c>
      <c r="AB354" s="438">
        <v>0</v>
      </c>
      <c r="AC354" s="438">
        <v>0.8</v>
      </c>
      <c r="AD354" s="438">
        <v>1.5</v>
      </c>
      <c r="AE354" s="438">
        <v>1.3</v>
      </c>
      <c r="AF354" s="438">
        <v>1</v>
      </c>
      <c r="AG354" s="438">
        <v>0</v>
      </c>
      <c r="AH354" s="438">
        <v>0</v>
      </c>
      <c r="AI354" s="438">
        <v>0</v>
      </c>
      <c r="AJ354" s="438">
        <v>0</v>
      </c>
      <c r="AK354" s="438">
        <v>0</v>
      </c>
      <c r="AL354" s="438">
        <v>20</v>
      </c>
      <c r="AM354" s="438">
        <v>0</v>
      </c>
      <c r="AN354" s="438">
        <v>0</v>
      </c>
      <c r="AO354" s="438">
        <v>40</v>
      </c>
      <c r="AP354" s="438">
        <v>0</v>
      </c>
      <c r="AQ354" s="504">
        <v>0</v>
      </c>
      <c r="AR354" s="504">
        <v>0</v>
      </c>
      <c r="AS354" s="442">
        <v>0</v>
      </c>
      <c r="AT354" s="442">
        <v>0</v>
      </c>
      <c r="AU354" s="499">
        <v>0</v>
      </c>
      <c r="AV354" s="509" t="s">
        <v>17</v>
      </c>
      <c r="AW354" s="509" t="s">
        <v>63</v>
      </c>
      <c r="AX354" s="439">
        <v>13</v>
      </c>
      <c r="AY354" s="213">
        <v>4.9692307692307685</v>
      </c>
      <c r="AZ354" s="441" t="s">
        <v>121</v>
      </c>
      <c r="BA354" s="441" t="s">
        <v>41</v>
      </c>
      <c r="BB354" s="441" t="s">
        <v>391</v>
      </c>
      <c r="BC354" s="440" t="s">
        <v>810</v>
      </c>
      <c r="BE354" s="441" t="s">
        <v>287</v>
      </c>
      <c r="BF354" s="513" t="s">
        <v>395</v>
      </c>
      <c r="BG354" s="514" t="s">
        <v>277</v>
      </c>
      <c r="BH354" s="514" t="s">
        <v>277</v>
      </c>
      <c r="BI354" s="514" t="s">
        <v>277</v>
      </c>
      <c r="BJ354" s="159">
        <v>0</v>
      </c>
      <c r="BK354" s="440" t="s">
        <v>277</v>
      </c>
    </row>
    <row r="355" spans="1:65" s="441" customFormat="1" ht="13.5" customHeight="1">
      <c r="A355" s="493" t="s">
        <v>117</v>
      </c>
      <c r="B355" s="493" t="s">
        <v>916</v>
      </c>
      <c r="C355" s="438">
        <v>0</v>
      </c>
      <c r="D355" s="438">
        <v>0</v>
      </c>
      <c r="E355" s="438">
        <v>0</v>
      </c>
      <c r="F355" s="438">
        <v>0</v>
      </c>
      <c r="G355" s="438">
        <v>0</v>
      </c>
      <c r="H355" s="438">
        <v>0</v>
      </c>
      <c r="I355" s="438">
        <v>0</v>
      </c>
      <c r="J355" s="438">
        <v>0.3</v>
      </c>
      <c r="K355" s="438">
        <v>0.4</v>
      </c>
      <c r="L355" s="438">
        <v>0.8</v>
      </c>
      <c r="M355" s="438">
        <v>1.2</v>
      </c>
      <c r="N355" s="438">
        <v>0.8</v>
      </c>
      <c r="O355" s="438">
        <v>2.2999999999999998</v>
      </c>
      <c r="P355" s="438">
        <v>9.4</v>
      </c>
      <c r="Q355" s="438">
        <v>0</v>
      </c>
      <c r="R355" s="438">
        <v>0</v>
      </c>
      <c r="S355" s="438">
        <v>0</v>
      </c>
      <c r="T355" s="438">
        <v>0</v>
      </c>
      <c r="U355" s="438">
        <v>0</v>
      </c>
      <c r="V355" s="438">
        <v>0</v>
      </c>
      <c r="W355" s="438">
        <v>0</v>
      </c>
      <c r="X355" s="438">
        <v>0</v>
      </c>
      <c r="Y355" s="438">
        <v>0</v>
      </c>
      <c r="Z355" s="438">
        <v>0</v>
      </c>
      <c r="AA355" s="438">
        <v>0</v>
      </c>
      <c r="AB355" s="438">
        <v>0</v>
      </c>
      <c r="AC355" s="438">
        <v>0</v>
      </c>
      <c r="AD355" s="438">
        <v>0</v>
      </c>
      <c r="AE355" s="438">
        <v>0</v>
      </c>
      <c r="AF355" s="438">
        <v>0</v>
      </c>
      <c r="AG355" s="438">
        <v>0</v>
      </c>
      <c r="AH355" s="438">
        <v>0</v>
      </c>
      <c r="AI355" s="438">
        <v>0</v>
      </c>
      <c r="AJ355" s="438">
        <v>0</v>
      </c>
      <c r="AK355" s="438">
        <v>0</v>
      </c>
      <c r="AL355" s="438">
        <v>0</v>
      </c>
      <c r="AM355" s="438">
        <v>0</v>
      </c>
      <c r="AN355" s="438">
        <v>0</v>
      </c>
      <c r="AO355" s="438">
        <v>0</v>
      </c>
      <c r="AP355" s="438">
        <v>0</v>
      </c>
      <c r="AQ355" s="504">
        <v>0</v>
      </c>
      <c r="AR355" s="504">
        <v>0</v>
      </c>
      <c r="AS355" s="442">
        <v>0</v>
      </c>
      <c r="AT355" s="442">
        <v>0</v>
      </c>
      <c r="AU355" s="499">
        <v>0</v>
      </c>
      <c r="AV355" s="509" t="s">
        <v>71</v>
      </c>
      <c r="AW355" s="509" t="s">
        <v>4</v>
      </c>
      <c r="AX355" s="439">
        <v>7</v>
      </c>
      <c r="AY355" s="213">
        <v>2.1714285714285713</v>
      </c>
      <c r="AZ355" s="441" t="s">
        <v>125</v>
      </c>
      <c r="BA355" s="441" t="s">
        <v>45</v>
      </c>
      <c r="BB355" s="441" t="s">
        <v>297</v>
      </c>
      <c r="BC355" s="440" t="s">
        <v>810</v>
      </c>
      <c r="BE355" s="441" t="s">
        <v>287</v>
      </c>
      <c r="BF355" s="513" t="s">
        <v>6800</v>
      </c>
      <c r="BG355" s="514" t="s">
        <v>277</v>
      </c>
      <c r="BH355" s="514" t="s">
        <v>277</v>
      </c>
      <c r="BI355" s="514" t="s">
        <v>277</v>
      </c>
      <c r="BJ355" s="159">
        <v>0.60099999999999998</v>
      </c>
      <c r="BK355" s="440" t="s">
        <v>277</v>
      </c>
    </row>
    <row r="356" spans="1:65" s="441" customFormat="1" ht="13.5" customHeight="1">
      <c r="A356" s="493" t="s">
        <v>117</v>
      </c>
      <c r="B356" s="493" t="s">
        <v>426</v>
      </c>
      <c r="C356" s="438">
        <v>0</v>
      </c>
      <c r="D356" s="438">
        <v>0</v>
      </c>
      <c r="E356" s="438">
        <v>0</v>
      </c>
      <c r="F356" s="438">
        <v>0</v>
      </c>
      <c r="G356" s="438">
        <v>0</v>
      </c>
      <c r="H356" s="438">
        <v>0</v>
      </c>
      <c r="I356" s="438">
        <v>0</v>
      </c>
      <c r="J356" s="438">
        <v>0</v>
      </c>
      <c r="K356" s="438">
        <v>0</v>
      </c>
      <c r="L356" s="438">
        <v>0</v>
      </c>
      <c r="M356" s="438">
        <v>0</v>
      </c>
      <c r="N356" s="438">
        <v>0</v>
      </c>
      <c r="O356" s="438">
        <v>0</v>
      </c>
      <c r="P356" s="438">
        <v>0</v>
      </c>
      <c r="Q356" s="438">
        <v>0</v>
      </c>
      <c r="R356" s="438">
        <v>0</v>
      </c>
      <c r="S356" s="438">
        <v>0</v>
      </c>
      <c r="T356" s="438">
        <v>0</v>
      </c>
      <c r="U356" s="438">
        <v>0</v>
      </c>
      <c r="V356" s="438">
        <v>0</v>
      </c>
      <c r="W356" s="438">
        <v>0</v>
      </c>
      <c r="X356" s="438">
        <v>0</v>
      </c>
      <c r="Y356" s="438">
        <v>0</v>
      </c>
      <c r="Z356" s="438">
        <v>0</v>
      </c>
      <c r="AA356" s="438">
        <v>0</v>
      </c>
      <c r="AB356" s="438">
        <v>0</v>
      </c>
      <c r="AC356" s="438">
        <v>0</v>
      </c>
      <c r="AD356" s="438">
        <v>6.7</v>
      </c>
      <c r="AE356" s="438">
        <v>12</v>
      </c>
      <c r="AF356" s="438">
        <v>14.955</v>
      </c>
      <c r="AG356" s="438">
        <v>15.917</v>
      </c>
      <c r="AH356" s="438">
        <v>12.67</v>
      </c>
      <c r="AI356" s="438">
        <v>22.536000000000001</v>
      </c>
      <c r="AJ356" s="438">
        <v>0</v>
      </c>
      <c r="AK356" s="438">
        <v>0</v>
      </c>
      <c r="AL356" s="438">
        <v>0</v>
      </c>
      <c r="AM356" s="438">
        <v>0</v>
      </c>
      <c r="AN356" s="438">
        <v>0</v>
      </c>
      <c r="AO356" s="438">
        <v>0</v>
      </c>
      <c r="AP356" s="438">
        <v>0</v>
      </c>
      <c r="AQ356" s="504">
        <v>0</v>
      </c>
      <c r="AR356" s="504">
        <v>0</v>
      </c>
      <c r="AS356" s="442">
        <v>0</v>
      </c>
      <c r="AT356" s="442">
        <v>0</v>
      </c>
      <c r="AU356" s="499">
        <v>0</v>
      </c>
      <c r="AV356" s="509" t="s">
        <v>18</v>
      </c>
      <c r="AW356" s="509" t="s">
        <v>23</v>
      </c>
      <c r="AX356" s="439">
        <v>6</v>
      </c>
      <c r="AY356" s="213">
        <v>14.129666666666667</v>
      </c>
      <c r="AZ356" s="441" t="s">
        <v>126</v>
      </c>
      <c r="BA356" s="441" t="s">
        <v>43</v>
      </c>
      <c r="BB356" s="441" t="s">
        <v>4191</v>
      </c>
      <c r="BC356" s="440" t="s">
        <v>812</v>
      </c>
      <c r="BE356" s="441" t="s">
        <v>287</v>
      </c>
      <c r="BF356" s="513" t="s">
        <v>277</v>
      </c>
      <c r="BG356" s="514" t="s">
        <v>277</v>
      </c>
      <c r="BH356" s="514" t="s">
        <v>277</v>
      </c>
      <c r="BI356" s="514" t="s">
        <v>277</v>
      </c>
      <c r="BJ356" s="159">
        <v>0</v>
      </c>
      <c r="BK356" s="440" t="s">
        <v>277</v>
      </c>
      <c r="BM356" s="231"/>
    </row>
    <row r="357" spans="1:65" s="441" customFormat="1" ht="13.5" customHeight="1">
      <c r="A357" s="493" t="s">
        <v>117</v>
      </c>
      <c r="B357" s="493" t="s">
        <v>917</v>
      </c>
      <c r="C357" s="438">
        <v>0</v>
      </c>
      <c r="D357" s="438">
        <v>0</v>
      </c>
      <c r="E357" s="438">
        <v>0</v>
      </c>
      <c r="F357" s="438">
        <v>0</v>
      </c>
      <c r="G357" s="438">
        <v>0</v>
      </c>
      <c r="H357" s="438">
        <v>0</v>
      </c>
      <c r="I357" s="438">
        <v>20.6</v>
      </c>
      <c r="J357" s="438">
        <v>22.9</v>
      </c>
      <c r="K357" s="438">
        <v>11.6</v>
      </c>
      <c r="L357" s="438">
        <v>8.4</v>
      </c>
      <c r="M357" s="438">
        <v>8.3000000000000007</v>
      </c>
      <c r="N357" s="438">
        <v>4.7</v>
      </c>
      <c r="O357" s="438">
        <v>2.2999999999999998</v>
      </c>
      <c r="P357" s="438">
        <v>0</v>
      </c>
      <c r="Q357" s="438">
        <v>0</v>
      </c>
      <c r="R357" s="438">
        <v>0</v>
      </c>
      <c r="S357" s="438">
        <v>0</v>
      </c>
      <c r="T357" s="438">
        <v>0</v>
      </c>
      <c r="U357" s="438">
        <v>0</v>
      </c>
      <c r="V357" s="438">
        <v>0</v>
      </c>
      <c r="W357" s="438">
        <v>0</v>
      </c>
      <c r="X357" s="438">
        <v>0</v>
      </c>
      <c r="Y357" s="438">
        <v>0</v>
      </c>
      <c r="Z357" s="438">
        <v>0</v>
      </c>
      <c r="AA357" s="438">
        <v>0</v>
      </c>
      <c r="AB357" s="438">
        <v>0</v>
      </c>
      <c r="AC357" s="438">
        <v>0</v>
      </c>
      <c r="AD357" s="438">
        <v>0</v>
      </c>
      <c r="AE357" s="438">
        <v>0</v>
      </c>
      <c r="AF357" s="438">
        <v>0</v>
      </c>
      <c r="AG357" s="438">
        <v>0</v>
      </c>
      <c r="AH357" s="438">
        <v>0</v>
      </c>
      <c r="AI357" s="438">
        <v>0</v>
      </c>
      <c r="AJ357" s="438">
        <v>0</v>
      </c>
      <c r="AK357" s="438">
        <v>0</v>
      </c>
      <c r="AL357" s="438">
        <v>0</v>
      </c>
      <c r="AM357" s="438">
        <v>0</v>
      </c>
      <c r="AN357" s="438">
        <v>0</v>
      </c>
      <c r="AO357" s="438">
        <v>0</v>
      </c>
      <c r="AP357" s="438">
        <v>0</v>
      </c>
      <c r="AQ357" s="504">
        <v>0</v>
      </c>
      <c r="AR357" s="504">
        <v>0</v>
      </c>
      <c r="AS357" s="442">
        <v>0</v>
      </c>
      <c r="AT357" s="442">
        <v>0</v>
      </c>
      <c r="AU357" s="499">
        <v>0</v>
      </c>
      <c r="AV357" s="509" t="s">
        <v>70</v>
      </c>
      <c r="AW357" s="509" t="s">
        <v>3</v>
      </c>
      <c r="AX357" s="439">
        <v>7</v>
      </c>
      <c r="AY357" s="213">
        <v>11.257142857142856</v>
      </c>
      <c r="AZ357" s="441" t="s">
        <v>125</v>
      </c>
      <c r="BA357" s="441" t="s">
        <v>43</v>
      </c>
      <c r="BB357" s="441" t="s">
        <v>4191</v>
      </c>
      <c r="BC357" s="440" t="s">
        <v>812</v>
      </c>
      <c r="BE357" s="441" t="s">
        <v>287</v>
      </c>
      <c r="BF357" s="513" t="s">
        <v>277</v>
      </c>
      <c r="BG357" s="514" t="s">
        <v>277</v>
      </c>
      <c r="BH357" s="514" t="s">
        <v>277</v>
      </c>
      <c r="BI357" s="514" t="s">
        <v>277</v>
      </c>
      <c r="BJ357" s="159">
        <v>0</v>
      </c>
      <c r="BK357" s="440" t="s">
        <v>277</v>
      </c>
    </row>
    <row r="358" spans="1:65" s="441" customFormat="1" ht="13.5" customHeight="1">
      <c r="A358" s="493" t="s">
        <v>117</v>
      </c>
      <c r="B358" s="493" t="s">
        <v>425</v>
      </c>
      <c r="C358" s="438">
        <v>0</v>
      </c>
      <c r="D358" s="438">
        <v>0</v>
      </c>
      <c r="E358" s="438">
        <v>0</v>
      </c>
      <c r="F358" s="438">
        <v>0</v>
      </c>
      <c r="G358" s="438">
        <v>0</v>
      </c>
      <c r="H358" s="438">
        <v>0</v>
      </c>
      <c r="I358" s="438">
        <v>0</v>
      </c>
      <c r="J358" s="438">
        <v>0</v>
      </c>
      <c r="K358" s="438">
        <v>0</v>
      </c>
      <c r="L358" s="438">
        <v>0</v>
      </c>
      <c r="M358" s="438">
        <v>0</v>
      </c>
      <c r="N358" s="438">
        <v>0</v>
      </c>
      <c r="O358" s="438">
        <v>0</v>
      </c>
      <c r="P358" s="438">
        <v>0</v>
      </c>
      <c r="Q358" s="438">
        <v>0</v>
      </c>
      <c r="R358" s="438">
        <v>0</v>
      </c>
      <c r="S358" s="438">
        <v>0</v>
      </c>
      <c r="T358" s="438">
        <v>0</v>
      </c>
      <c r="U358" s="438">
        <v>0</v>
      </c>
      <c r="V358" s="438">
        <v>0</v>
      </c>
      <c r="W358" s="438">
        <v>0</v>
      </c>
      <c r="X358" s="438">
        <v>0</v>
      </c>
      <c r="Y358" s="438">
        <v>0</v>
      </c>
      <c r="Z358" s="438">
        <v>0</v>
      </c>
      <c r="AA358" s="438">
        <v>0</v>
      </c>
      <c r="AB358" s="438">
        <v>0</v>
      </c>
      <c r="AC358" s="438">
        <v>0</v>
      </c>
      <c r="AD358" s="438">
        <v>0</v>
      </c>
      <c r="AE358" s="438">
        <v>0</v>
      </c>
      <c r="AF358" s="438">
        <v>0</v>
      </c>
      <c r="AG358" s="438">
        <v>0</v>
      </c>
      <c r="AH358" s="438">
        <v>0.85</v>
      </c>
      <c r="AI358" s="438">
        <v>0.42099999999999999</v>
      </c>
      <c r="AJ358" s="438">
        <v>0.43099999999999999</v>
      </c>
      <c r="AK358" s="438">
        <v>0.43099999999999999</v>
      </c>
      <c r="AL358" s="438">
        <v>0</v>
      </c>
      <c r="AM358" s="438">
        <v>0</v>
      </c>
      <c r="AN358" s="438">
        <v>0</v>
      </c>
      <c r="AO358" s="438">
        <v>0</v>
      </c>
      <c r="AP358" s="438">
        <v>0</v>
      </c>
      <c r="AQ358" s="504">
        <v>0</v>
      </c>
      <c r="AR358" s="504">
        <v>0</v>
      </c>
      <c r="AS358" s="442">
        <v>0</v>
      </c>
      <c r="AT358" s="442">
        <v>0</v>
      </c>
      <c r="AU358" s="499">
        <v>0</v>
      </c>
      <c r="AV358" s="509" t="s">
        <v>22</v>
      </c>
      <c r="AW358" s="509" t="s">
        <v>25</v>
      </c>
      <c r="AX358" s="439">
        <v>4</v>
      </c>
      <c r="AY358" s="213">
        <v>0.53325</v>
      </c>
      <c r="AZ358" s="441" t="s">
        <v>126</v>
      </c>
      <c r="BA358" s="441" t="s">
        <v>43</v>
      </c>
      <c r="BB358" s="441" t="s">
        <v>4191</v>
      </c>
      <c r="BC358" s="440" t="s">
        <v>812</v>
      </c>
      <c r="BE358" s="441" t="s">
        <v>287</v>
      </c>
      <c r="BF358" s="513" t="s">
        <v>277</v>
      </c>
      <c r="BG358" s="514" t="s">
        <v>277</v>
      </c>
      <c r="BH358" s="514" t="s">
        <v>277</v>
      </c>
      <c r="BI358" s="514" t="s">
        <v>277</v>
      </c>
      <c r="BJ358" s="159">
        <v>0</v>
      </c>
      <c r="BK358" s="440" t="s">
        <v>277</v>
      </c>
    </row>
    <row r="359" spans="1:65" s="441" customFormat="1" ht="13.5" customHeight="1">
      <c r="A359" s="493" t="s">
        <v>117</v>
      </c>
      <c r="B359" s="493" t="s">
        <v>394</v>
      </c>
      <c r="C359" s="438">
        <v>0</v>
      </c>
      <c r="D359" s="438">
        <v>0</v>
      </c>
      <c r="E359" s="438">
        <v>0</v>
      </c>
      <c r="F359" s="438">
        <v>0</v>
      </c>
      <c r="G359" s="438">
        <v>0</v>
      </c>
      <c r="H359" s="438">
        <v>0</v>
      </c>
      <c r="I359" s="438">
        <v>0</v>
      </c>
      <c r="J359" s="438">
        <v>0</v>
      </c>
      <c r="K359" s="438">
        <v>0</v>
      </c>
      <c r="L359" s="438">
        <v>0</v>
      </c>
      <c r="M359" s="438">
        <v>0</v>
      </c>
      <c r="N359" s="438">
        <v>0</v>
      </c>
      <c r="O359" s="438">
        <v>0</v>
      </c>
      <c r="P359" s="438">
        <v>0</v>
      </c>
      <c r="Q359" s="438">
        <v>0</v>
      </c>
      <c r="R359" s="438">
        <v>0</v>
      </c>
      <c r="S359" s="438">
        <v>0</v>
      </c>
      <c r="T359" s="438">
        <v>0</v>
      </c>
      <c r="U359" s="438">
        <v>0</v>
      </c>
      <c r="V359" s="438">
        <v>0</v>
      </c>
      <c r="W359" s="438">
        <v>0</v>
      </c>
      <c r="X359" s="438">
        <v>0</v>
      </c>
      <c r="Y359" s="438">
        <v>0</v>
      </c>
      <c r="Z359" s="438">
        <v>0</v>
      </c>
      <c r="AA359" s="438">
        <v>0</v>
      </c>
      <c r="AB359" s="438">
        <v>0</v>
      </c>
      <c r="AC359" s="438">
        <v>0</v>
      </c>
      <c r="AD359" s="438">
        <v>0</v>
      </c>
      <c r="AE359" s="438">
        <v>0</v>
      </c>
      <c r="AF359" s="438">
        <v>14</v>
      </c>
      <c r="AG359" s="438">
        <v>8.6999999999999993</v>
      </c>
      <c r="AH359" s="438">
        <v>32.286999999999999</v>
      </c>
      <c r="AI359" s="438">
        <v>47.63</v>
      </c>
      <c r="AJ359" s="438">
        <v>25.568000000000001</v>
      </c>
      <c r="AK359" s="438">
        <v>22.693999999999999</v>
      </c>
      <c r="AL359" s="438">
        <v>43.811999999999998</v>
      </c>
      <c r="AM359" s="438">
        <v>31.631</v>
      </c>
      <c r="AN359" s="438">
        <v>4.4210000000000003</v>
      </c>
      <c r="AO359" s="438">
        <v>2.6019999999999999</v>
      </c>
      <c r="AP359" s="438">
        <v>0</v>
      </c>
      <c r="AQ359" s="504">
        <v>0</v>
      </c>
      <c r="AR359" s="504">
        <v>0</v>
      </c>
      <c r="AS359" s="442">
        <v>0</v>
      </c>
      <c r="AT359" s="442">
        <v>0</v>
      </c>
      <c r="AU359" s="499">
        <v>0</v>
      </c>
      <c r="AV359" s="509" t="s">
        <v>20</v>
      </c>
      <c r="AW359" s="509" t="s">
        <v>63</v>
      </c>
      <c r="AX359" s="439">
        <v>10</v>
      </c>
      <c r="AY359" s="213">
        <v>23.334499999999998</v>
      </c>
      <c r="AZ359" s="441" t="s">
        <v>125</v>
      </c>
      <c r="BA359" s="441" t="s">
        <v>41</v>
      </c>
      <c r="BB359" s="441" t="s">
        <v>391</v>
      </c>
      <c r="BC359" s="440" t="s">
        <v>810</v>
      </c>
      <c r="BE359" s="441" t="s">
        <v>287</v>
      </c>
      <c r="BF359" s="513" t="s">
        <v>393</v>
      </c>
      <c r="BG359" s="514" t="s">
        <v>277</v>
      </c>
      <c r="BH359" s="514" t="s">
        <v>277</v>
      </c>
      <c r="BI359" s="514" t="s">
        <v>277</v>
      </c>
      <c r="BJ359" s="215">
        <v>0</v>
      </c>
      <c r="BK359" s="440" t="s">
        <v>277</v>
      </c>
    </row>
    <row r="360" spans="1:65" s="441" customFormat="1" ht="13.5" customHeight="1">
      <c r="A360" s="493" t="s">
        <v>117</v>
      </c>
      <c r="B360" s="493" t="s">
        <v>918</v>
      </c>
      <c r="C360" s="438">
        <v>0</v>
      </c>
      <c r="D360" s="438">
        <v>0</v>
      </c>
      <c r="E360" s="438">
        <v>0</v>
      </c>
      <c r="F360" s="438">
        <v>0</v>
      </c>
      <c r="G360" s="438">
        <v>0</v>
      </c>
      <c r="H360" s="438">
        <v>0</v>
      </c>
      <c r="I360" s="438">
        <v>0</v>
      </c>
      <c r="J360" s="438">
        <v>0</v>
      </c>
      <c r="K360" s="438">
        <v>0</v>
      </c>
      <c r="L360" s="438">
        <v>0.7</v>
      </c>
      <c r="M360" s="438">
        <v>3.9</v>
      </c>
      <c r="N360" s="438">
        <v>5.6</v>
      </c>
      <c r="O360" s="438">
        <v>4.2</v>
      </c>
      <c r="P360" s="438">
        <v>4.4000000000000004</v>
      </c>
      <c r="Q360" s="438">
        <v>0</v>
      </c>
      <c r="R360" s="438">
        <v>0</v>
      </c>
      <c r="S360" s="438">
        <v>0</v>
      </c>
      <c r="T360" s="438">
        <v>0</v>
      </c>
      <c r="U360" s="438">
        <v>0</v>
      </c>
      <c r="V360" s="438">
        <v>0</v>
      </c>
      <c r="W360" s="438">
        <v>0</v>
      </c>
      <c r="X360" s="438">
        <v>0</v>
      </c>
      <c r="Y360" s="438">
        <v>0</v>
      </c>
      <c r="Z360" s="438">
        <v>0</v>
      </c>
      <c r="AA360" s="438">
        <v>0</v>
      </c>
      <c r="AB360" s="438">
        <v>0</v>
      </c>
      <c r="AC360" s="438">
        <v>0</v>
      </c>
      <c r="AD360" s="438">
        <v>0</v>
      </c>
      <c r="AE360" s="438">
        <v>0</v>
      </c>
      <c r="AF360" s="438">
        <v>0</v>
      </c>
      <c r="AG360" s="438">
        <v>0</v>
      </c>
      <c r="AH360" s="438">
        <v>0</v>
      </c>
      <c r="AI360" s="438">
        <v>0</v>
      </c>
      <c r="AJ360" s="438">
        <v>0</v>
      </c>
      <c r="AK360" s="438">
        <v>0</v>
      </c>
      <c r="AL360" s="438">
        <v>0</v>
      </c>
      <c r="AM360" s="438">
        <v>0</v>
      </c>
      <c r="AN360" s="438">
        <v>0</v>
      </c>
      <c r="AO360" s="438">
        <v>0</v>
      </c>
      <c r="AP360" s="438">
        <v>0</v>
      </c>
      <c r="AQ360" s="504">
        <v>0</v>
      </c>
      <c r="AR360" s="504">
        <v>0</v>
      </c>
      <c r="AS360" s="442">
        <v>0</v>
      </c>
      <c r="AT360" s="442">
        <v>0</v>
      </c>
      <c r="AU360" s="499">
        <v>0</v>
      </c>
      <c r="AV360" s="509" t="s">
        <v>73</v>
      </c>
      <c r="AW360" s="509" t="s">
        <v>4</v>
      </c>
      <c r="AX360" s="439">
        <v>5</v>
      </c>
      <c r="AY360" s="213">
        <v>3.7599999999999993</v>
      </c>
      <c r="AZ360" s="441" t="s">
        <v>125</v>
      </c>
      <c r="BA360" s="441" t="s">
        <v>43</v>
      </c>
      <c r="BB360" s="441" t="s">
        <v>4191</v>
      </c>
      <c r="BC360" s="440" t="s">
        <v>812</v>
      </c>
      <c r="BE360" s="441" t="s">
        <v>287</v>
      </c>
      <c r="BF360" s="513" t="s">
        <v>919</v>
      </c>
      <c r="BG360" s="514" t="s">
        <v>277</v>
      </c>
      <c r="BH360" s="514" t="s">
        <v>277</v>
      </c>
      <c r="BI360" s="514" t="s">
        <v>277</v>
      </c>
      <c r="BJ360" s="159">
        <v>1.3</v>
      </c>
      <c r="BK360" s="440"/>
    </row>
    <row r="361" spans="1:65" s="441" customFormat="1" ht="13.5" customHeight="1">
      <c r="A361" s="493" t="s">
        <v>117</v>
      </c>
      <c r="B361" s="493" t="s">
        <v>920</v>
      </c>
      <c r="C361" s="438">
        <v>0</v>
      </c>
      <c r="D361" s="438">
        <v>0</v>
      </c>
      <c r="E361" s="438">
        <v>0</v>
      </c>
      <c r="F361" s="438">
        <v>0</v>
      </c>
      <c r="G361" s="438">
        <v>0</v>
      </c>
      <c r="H361" s="438">
        <v>0</v>
      </c>
      <c r="I361" s="438">
        <v>0</v>
      </c>
      <c r="J361" s="438">
        <v>3</v>
      </c>
      <c r="K361" s="438">
        <v>5</v>
      </c>
      <c r="L361" s="438">
        <v>3.2</v>
      </c>
      <c r="M361" s="438">
        <v>5.4</v>
      </c>
      <c r="N361" s="438">
        <v>2.4</v>
      </c>
      <c r="O361" s="438">
        <v>5.5</v>
      </c>
      <c r="P361" s="438">
        <v>5.7</v>
      </c>
      <c r="Q361" s="438">
        <v>5.4</v>
      </c>
      <c r="R361" s="438">
        <v>5.4</v>
      </c>
      <c r="S361" s="438">
        <v>9</v>
      </c>
      <c r="T361" s="438">
        <v>2.7</v>
      </c>
      <c r="U361" s="438">
        <v>1.7</v>
      </c>
      <c r="V361" s="438">
        <v>0.5</v>
      </c>
      <c r="W361" s="438">
        <v>1.5</v>
      </c>
      <c r="X361" s="438">
        <v>0</v>
      </c>
      <c r="Y361" s="438">
        <v>0</v>
      </c>
      <c r="Z361" s="438">
        <v>0</v>
      </c>
      <c r="AA361" s="438">
        <v>0</v>
      </c>
      <c r="AB361" s="438">
        <v>0</v>
      </c>
      <c r="AC361" s="438">
        <v>0</v>
      </c>
      <c r="AD361" s="438">
        <v>0</v>
      </c>
      <c r="AE361" s="438">
        <v>0</v>
      </c>
      <c r="AF361" s="438">
        <v>0</v>
      </c>
      <c r="AG361" s="438">
        <v>0</v>
      </c>
      <c r="AH361" s="438">
        <v>0</v>
      </c>
      <c r="AI361" s="438">
        <v>0</v>
      </c>
      <c r="AJ361" s="438">
        <v>0</v>
      </c>
      <c r="AK361" s="438">
        <v>0</v>
      </c>
      <c r="AL361" s="438">
        <v>0</v>
      </c>
      <c r="AM361" s="438">
        <v>0</v>
      </c>
      <c r="AN361" s="438">
        <v>0</v>
      </c>
      <c r="AO361" s="438">
        <v>0</v>
      </c>
      <c r="AP361" s="438">
        <v>0</v>
      </c>
      <c r="AQ361" s="504">
        <v>0</v>
      </c>
      <c r="AR361" s="504">
        <v>0</v>
      </c>
      <c r="AS361" s="442">
        <v>0</v>
      </c>
      <c r="AT361" s="442">
        <v>0</v>
      </c>
      <c r="AU361" s="499">
        <v>0</v>
      </c>
      <c r="AV361" s="509" t="s">
        <v>71</v>
      </c>
      <c r="AW361" s="509" t="s">
        <v>11</v>
      </c>
      <c r="AX361" s="439">
        <v>14</v>
      </c>
      <c r="AY361" s="213">
        <v>4.0285714285714294</v>
      </c>
      <c r="AZ361" s="441" t="s">
        <v>125</v>
      </c>
      <c r="BA361" s="441" t="s">
        <v>37</v>
      </c>
      <c r="BB361" s="441" t="s">
        <v>4191</v>
      </c>
      <c r="BC361" s="440" t="s">
        <v>812</v>
      </c>
      <c r="BE361" s="441" t="s">
        <v>287</v>
      </c>
      <c r="BF361" s="513" t="s">
        <v>277</v>
      </c>
      <c r="BG361" s="514" t="s">
        <v>277</v>
      </c>
      <c r="BH361" s="514" t="s">
        <v>277</v>
      </c>
      <c r="BI361" s="514" t="s">
        <v>277</v>
      </c>
      <c r="BJ361" s="159">
        <v>0</v>
      </c>
      <c r="BK361" s="440" t="s">
        <v>277</v>
      </c>
    </row>
    <row r="362" spans="1:65" s="441" customFormat="1" ht="13.5" customHeight="1">
      <c r="A362" s="493" t="s">
        <v>117</v>
      </c>
      <c r="B362" s="493" t="s">
        <v>392</v>
      </c>
      <c r="C362" s="438">
        <v>0</v>
      </c>
      <c r="D362" s="438">
        <v>0</v>
      </c>
      <c r="E362" s="438">
        <v>0</v>
      </c>
      <c r="F362" s="438">
        <v>0</v>
      </c>
      <c r="G362" s="438">
        <v>0</v>
      </c>
      <c r="H362" s="438">
        <v>0</v>
      </c>
      <c r="I362" s="438">
        <v>0</v>
      </c>
      <c r="J362" s="438">
        <v>0</v>
      </c>
      <c r="K362" s="438">
        <v>0</v>
      </c>
      <c r="L362" s="438">
        <v>0</v>
      </c>
      <c r="M362" s="438">
        <v>0</v>
      </c>
      <c r="N362" s="438">
        <v>0</v>
      </c>
      <c r="O362" s="438">
        <v>0</v>
      </c>
      <c r="P362" s="438">
        <v>0</v>
      </c>
      <c r="Q362" s="438">
        <v>0</v>
      </c>
      <c r="R362" s="438">
        <v>0</v>
      </c>
      <c r="S362" s="438">
        <v>0</v>
      </c>
      <c r="T362" s="438">
        <v>0</v>
      </c>
      <c r="U362" s="438">
        <v>0</v>
      </c>
      <c r="V362" s="438">
        <v>0</v>
      </c>
      <c r="W362" s="438">
        <v>0</v>
      </c>
      <c r="X362" s="438">
        <v>0</v>
      </c>
      <c r="Y362" s="438">
        <v>0</v>
      </c>
      <c r="Z362" s="438">
        <v>0</v>
      </c>
      <c r="AA362" s="438">
        <v>0</v>
      </c>
      <c r="AB362" s="438">
        <v>0</v>
      </c>
      <c r="AC362" s="438">
        <v>0</v>
      </c>
      <c r="AD362" s="438">
        <v>0</v>
      </c>
      <c r="AE362" s="438">
        <v>0</v>
      </c>
      <c r="AF362" s="438">
        <v>2.4445000000000001</v>
      </c>
      <c r="AG362" s="438">
        <v>0</v>
      </c>
      <c r="AH362" s="438">
        <v>0.56899999999999995</v>
      </c>
      <c r="AI362" s="438">
        <v>0</v>
      </c>
      <c r="AJ362" s="438">
        <v>0</v>
      </c>
      <c r="AK362" s="438">
        <v>0</v>
      </c>
      <c r="AL362" s="438">
        <v>0</v>
      </c>
      <c r="AM362" s="438">
        <v>0</v>
      </c>
      <c r="AN362" s="438">
        <v>0</v>
      </c>
      <c r="AO362" s="438">
        <v>0</v>
      </c>
      <c r="AP362" s="438">
        <v>0</v>
      </c>
      <c r="AQ362" s="504">
        <v>0</v>
      </c>
      <c r="AR362" s="504">
        <v>0</v>
      </c>
      <c r="AS362" s="442">
        <v>0</v>
      </c>
      <c r="AT362" s="442">
        <v>0</v>
      </c>
      <c r="AU362" s="499">
        <v>0</v>
      </c>
      <c r="AV362" s="509" t="s">
        <v>20</v>
      </c>
      <c r="AW362" s="509" t="s">
        <v>22</v>
      </c>
      <c r="AX362" s="439">
        <v>3</v>
      </c>
      <c r="AY362" s="213">
        <v>1.0044999999999999</v>
      </c>
      <c r="AZ362" s="441" t="s">
        <v>126</v>
      </c>
      <c r="BA362" s="441" t="s">
        <v>41</v>
      </c>
      <c r="BB362" s="441" t="s">
        <v>391</v>
      </c>
      <c r="BC362" s="440" t="s">
        <v>810</v>
      </c>
      <c r="BE362" s="441" t="s">
        <v>287</v>
      </c>
      <c r="BF362" s="513" t="s">
        <v>277</v>
      </c>
      <c r="BG362" s="514" t="s">
        <v>277</v>
      </c>
      <c r="BH362" s="514" t="s">
        <v>277</v>
      </c>
      <c r="BI362" s="514" t="s">
        <v>277</v>
      </c>
      <c r="BJ362" s="159">
        <v>0</v>
      </c>
      <c r="BK362" s="440" t="s">
        <v>277</v>
      </c>
    </row>
    <row r="363" spans="1:65" s="441" customFormat="1" ht="13.5" customHeight="1">
      <c r="A363" s="493" t="s">
        <v>117</v>
      </c>
      <c r="B363" s="493" t="s">
        <v>882</v>
      </c>
      <c r="C363" s="438">
        <v>0</v>
      </c>
      <c r="D363" s="438">
        <v>0</v>
      </c>
      <c r="E363" s="438">
        <v>0</v>
      </c>
      <c r="F363" s="438">
        <v>0</v>
      </c>
      <c r="G363" s="438">
        <v>0</v>
      </c>
      <c r="H363" s="438">
        <v>0</v>
      </c>
      <c r="I363" s="438">
        <v>0</v>
      </c>
      <c r="J363" s="438">
        <v>0</v>
      </c>
      <c r="K363" s="438">
        <v>0</v>
      </c>
      <c r="L363" s="438">
        <v>0</v>
      </c>
      <c r="M363" s="438">
        <v>0</v>
      </c>
      <c r="N363" s="438">
        <v>0</v>
      </c>
      <c r="O363" s="438">
        <v>0</v>
      </c>
      <c r="P363" s="438">
        <v>0</v>
      </c>
      <c r="Q363" s="438">
        <v>0</v>
      </c>
      <c r="R363" s="438">
        <v>0</v>
      </c>
      <c r="S363" s="438">
        <v>0</v>
      </c>
      <c r="T363" s="438">
        <v>0</v>
      </c>
      <c r="U363" s="438">
        <v>0</v>
      </c>
      <c r="V363" s="438">
        <v>0</v>
      </c>
      <c r="W363" s="438">
        <v>0</v>
      </c>
      <c r="X363" s="438">
        <v>6.1</v>
      </c>
      <c r="Y363" s="438">
        <v>8.6999999999999993</v>
      </c>
      <c r="Z363" s="438">
        <v>14</v>
      </c>
      <c r="AA363" s="438">
        <v>16.399999999999999</v>
      </c>
      <c r="AB363" s="438">
        <v>59.3</v>
      </c>
      <c r="AC363" s="438">
        <v>0.4</v>
      </c>
      <c r="AD363" s="438">
        <v>0</v>
      </c>
      <c r="AE363" s="438">
        <v>0</v>
      </c>
      <c r="AF363" s="438">
        <v>0</v>
      </c>
      <c r="AG363" s="438">
        <v>0</v>
      </c>
      <c r="AH363" s="438">
        <v>0</v>
      </c>
      <c r="AI363" s="438">
        <v>0</v>
      </c>
      <c r="AJ363" s="438">
        <v>0</v>
      </c>
      <c r="AK363" s="438">
        <v>0</v>
      </c>
      <c r="AL363" s="438">
        <v>0</v>
      </c>
      <c r="AM363" s="438">
        <v>0</v>
      </c>
      <c r="AN363" s="438">
        <v>0</v>
      </c>
      <c r="AO363" s="438">
        <v>0</v>
      </c>
      <c r="AP363" s="438">
        <v>0</v>
      </c>
      <c r="AQ363" s="504">
        <v>0</v>
      </c>
      <c r="AR363" s="504">
        <v>0</v>
      </c>
      <c r="AS363" s="442">
        <v>0</v>
      </c>
      <c r="AT363" s="442">
        <v>0</v>
      </c>
      <c r="AU363" s="499">
        <v>0</v>
      </c>
      <c r="AV363" s="509" t="s">
        <v>12</v>
      </c>
      <c r="AW363" s="509" t="s">
        <v>17</v>
      </c>
      <c r="AX363" s="439">
        <v>6</v>
      </c>
      <c r="AY363" s="213">
        <v>17.483333333333334</v>
      </c>
      <c r="AZ363" s="441" t="s">
        <v>125</v>
      </c>
      <c r="BA363" s="441" t="s">
        <v>45</v>
      </c>
      <c r="BB363" s="441" t="s">
        <v>4191</v>
      </c>
      <c r="BC363" s="440" t="s">
        <v>812</v>
      </c>
      <c r="BE363" s="441" t="s">
        <v>287</v>
      </c>
      <c r="BF363" s="513" t="s">
        <v>277</v>
      </c>
      <c r="BG363" s="514" t="s">
        <v>277</v>
      </c>
      <c r="BH363" s="514" t="s">
        <v>277</v>
      </c>
      <c r="BI363" s="514" t="s">
        <v>277</v>
      </c>
      <c r="BJ363" s="159">
        <v>0</v>
      </c>
      <c r="BK363" s="440" t="s">
        <v>277</v>
      </c>
    </row>
    <row r="364" spans="1:65" s="441" customFormat="1" ht="13.5" customHeight="1">
      <c r="A364" s="493" t="s">
        <v>117</v>
      </c>
      <c r="B364" s="493" t="s">
        <v>421</v>
      </c>
      <c r="C364" s="438">
        <v>0</v>
      </c>
      <c r="D364" s="438">
        <v>0</v>
      </c>
      <c r="E364" s="438">
        <v>0</v>
      </c>
      <c r="F364" s="438">
        <v>0</v>
      </c>
      <c r="G364" s="438">
        <v>0</v>
      </c>
      <c r="H364" s="438">
        <v>0</v>
      </c>
      <c r="I364" s="438">
        <v>0</v>
      </c>
      <c r="J364" s="438">
        <v>0</v>
      </c>
      <c r="K364" s="438">
        <v>0</v>
      </c>
      <c r="L364" s="438">
        <v>0</v>
      </c>
      <c r="M364" s="438">
        <v>0</v>
      </c>
      <c r="N364" s="438">
        <v>0</v>
      </c>
      <c r="O364" s="438">
        <v>0</v>
      </c>
      <c r="P364" s="438">
        <v>0</v>
      </c>
      <c r="Q364" s="438">
        <v>0</v>
      </c>
      <c r="R364" s="438">
        <v>0</v>
      </c>
      <c r="S364" s="438">
        <v>0</v>
      </c>
      <c r="T364" s="438">
        <v>0</v>
      </c>
      <c r="U364" s="438">
        <v>0</v>
      </c>
      <c r="V364" s="438">
        <v>0</v>
      </c>
      <c r="W364" s="438">
        <v>0</v>
      </c>
      <c r="X364" s="438">
        <v>0</v>
      </c>
      <c r="Y364" s="438">
        <v>0</v>
      </c>
      <c r="Z364" s="438">
        <v>0</v>
      </c>
      <c r="AA364" s="438">
        <v>0</v>
      </c>
      <c r="AB364" s="438">
        <v>0</v>
      </c>
      <c r="AC364" s="438">
        <v>4.2</v>
      </c>
      <c r="AD364" s="438">
        <v>12.4</v>
      </c>
      <c r="AE364" s="438">
        <v>21.6</v>
      </c>
      <c r="AF364" s="438">
        <v>26.9</v>
      </c>
      <c r="AG364" s="438">
        <v>25.292000000000002</v>
      </c>
      <c r="AH364" s="438">
        <v>0</v>
      </c>
      <c r="AI364" s="438">
        <v>0</v>
      </c>
      <c r="AJ364" s="438">
        <v>0</v>
      </c>
      <c r="AK364" s="438">
        <v>0</v>
      </c>
      <c r="AL364" s="438">
        <v>0</v>
      </c>
      <c r="AM364" s="438">
        <v>0</v>
      </c>
      <c r="AN364" s="438">
        <v>0</v>
      </c>
      <c r="AO364" s="438">
        <v>0</v>
      </c>
      <c r="AP364" s="438">
        <v>0</v>
      </c>
      <c r="AQ364" s="504">
        <v>0</v>
      </c>
      <c r="AR364" s="504">
        <v>0</v>
      </c>
      <c r="AS364" s="442">
        <v>0</v>
      </c>
      <c r="AT364" s="442">
        <v>0</v>
      </c>
      <c r="AU364" s="499">
        <v>0</v>
      </c>
      <c r="AV364" s="509" t="s">
        <v>17</v>
      </c>
      <c r="AW364" s="509" t="s">
        <v>21</v>
      </c>
      <c r="AX364" s="439">
        <v>5</v>
      </c>
      <c r="AY364" s="213">
        <v>18.078399999999998</v>
      </c>
      <c r="AZ364" s="441" t="s">
        <v>126</v>
      </c>
      <c r="BA364" s="441" t="s">
        <v>45</v>
      </c>
      <c r="BB364" s="441" t="s">
        <v>4191</v>
      </c>
      <c r="BC364" s="440" t="s">
        <v>812</v>
      </c>
      <c r="BE364" s="441" t="s">
        <v>287</v>
      </c>
      <c r="BF364" s="513" t="s">
        <v>277</v>
      </c>
      <c r="BG364" s="514" t="s">
        <v>277</v>
      </c>
      <c r="BH364" s="514" t="s">
        <v>277</v>
      </c>
      <c r="BI364" s="514" t="s">
        <v>277</v>
      </c>
      <c r="BJ364" s="159">
        <v>0</v>
      </c>
      <c r="BK364" s="440" t="s">
        <v>277</v>
      </c>
    </row>
    <row r="365" spans="1:65" s="441" customFormat="1" ht="13.5" customHeight="1">
      <c r="A365" s="493" t="s">
        <v>117</v>
      </c>
      <c r="B365" s="493" t="s">
        <v>414</v>
      </c>
      <c r="C365" s="438">
        <v>0</v>
      </c>
      <c r="D365" s="438">
        <v>0</v>
      </c>
      <c r="E365" s="438">
        <v>0</v>
      </c>
      <c r="F365" s="438">
        <v>0</v>
      </c>
      <c r="G365" s="438">
        <v>0</v>
      </c>
      <c r="H365" s="438">
        <v>0</v>
      </c>
      <c r="I365" s="438">
        <v>0</v>
      </c>
      <c r="J365" s="438">
        <v>0</v>
      </c>
      <c r="K365" s="438">
        <v>0</v>
      </c>
      <c r="L365" s="438">
        <v>0</v>
      </c>
      <c r="M365" s="438">
        <v>0</v>
      </c>
      <c r="N365" s="438">
        <v>0</v>
      </c>
      <c r="O365" s="438">
        <v>0</v>
      </c>
      <c r="P365" s="438">
        <v>0</v>
      </c>
      <c r="Q365" s="438">
        <v>0</v>
      </c>
      <c r="R365" s="438">
        <v>0</v>
      </c>
      <c r="S365" s="438">
        <v>0</v>
      </c>
      <c r="T365" s="438">
        <v>0</v>
      </c>
      <c r="U365" s="438">
        <v>0</v>
      </c>
      <c r="V365" s="438">
        <v>0</v>
      </c>
      <c r="W365" s="438">
        <v>0</v>
      </c>
      <c r="X365" s="438">
        <v>0</v>
      </c>
      <c r="Y365" s="438">
        <v>0</v>
      </c>
      <c r="Z365" s="438">
        <v>50</v>
      </c>
      <c r="AA365" s="438">
        <v>85</v>
      </c>
      <c r="AB365" s="438">
        <v>100</v>
      </c>
      <c r="AC365" s="438">
        <v>130</v>
      </c>
      <c r="AD365" s="438">
        <v>225</v>
      </c>
      <c r="AE365" s="438">
        <v>290</v>
      </c>
      <c r="AF365" s="438">
        <v>330</v>
      </c>
      <c r="AG365" s="438">
        <v>500</v>
      </c>
      <c r="AH365" s="438">
        <v>430</v>
      </c>
      <c r="AI365" s="438">
        <v>430</v>
      </c>
      <c r="AJ365" s="438">
        <v>110</v>
      </c>
      <c r="AK365" s="438">
        <v>50</v>
      </c>
      <c r="AL365" s="438">
        <v>0</v>
      </c>
      <c r="AM365" s="438">
        <v>0</v>
      </c>
      <c r="AN365" s="438">
        <v>0</v>
      </c>
      <c r="AO365" s="438">
        <v>0</v>
      </c>
      <c r="AP365" s="438">
        <v>0</v>
      </c>
      <c r="AQ365" s="504">
        <v>0</v>
      </c>
      <c r="AR365" s="504">
        <v>0</v>
      </c>
      <c r="AS365" s="442">
        <v>0</v>
      </c>
      <c r="AT365" s="442">
        <v>0</v>
      </c>
      <c r="AU365" s="499">
        <v>0</v>
      </c>
      <c r="AV365" s="509" t="s">
        <v>14</v>
      </c>
      <c r="AW365" s="509" t="s">
        <v>25</v>
      </c>
      <c r="AX365" s="439">
        <v>12</v>
      </c>
      <c r="AY365" s="213">
        <v>227.5</v>
      </c>
      <c r="AZ365" s="441" t="s">
        <v>123</v>
      </c>
      <c r="BA365" s="441" t="s">
        <v>407</v>
      </c>
      <c r="BB365" s="441" t="s">
        <v>74</v>
      </c>
      <c r="BC365" s="440" t="s">
        <v>812</v>
      </c>
      <c r="BE365" s="441" t="s">
        <v>280</v>
      </c>
      <c r="BF365" s="513" t="s">
        <v>6297</v>
      </c>
      <c r="BG365" s="514" t="s">
        <v>6298</v>
      </c>
      <c r="BH365" s="514" t="s">
        <v>408</v>
      </c>
      <c r="BI365" s="514" t="s">
        <v>277</v>
      </c>
      <c r="BJ365" s="159">
        <v>1.7809999999999999</v>
      </c>
      <c r="BK365" s="440" t="s">
        <v>277</v>
      </c>
    </row>
    <row r="366" spans="1:65" s="441" customFormat="1" ht="13.5" customHeight="1">
      <c r="A366" s="493" t="s">
        <v>117</v>
      </c>
      <c r="B366" s="493" t="s">
        <v>871</v>
      </c>
      <c r="C366" s="438">
        <v>16.5</v>
      </c>
      <c r="D366" s="438">
        <v>23</v>
      </c>
      <c r="E366" s="438">
        <v>36.1</v>
      </c>
      <c r="F366" s="438">
        <v>12.1</v>
      </c>
      <c r="G366" s="438">
        <v>34.799999999999997</v>
      </c>
      <c r="H366" s="438">
        <v>43.2</v>
      </c>
      <c r="I366" s="438">
        <v>38.1</v>
      </c>
      <c r="J366" s="438">
        <v>37.700000000000003</v>
      </c>
      <c r="K366" s="438">
        <v>17.899999999999999</v>
      </c>
      <c r="L366" s="438">
        <v>6.4</v>
      </c>
      <c r="M366" s="438">
        <v>2.8</v>
      </c>
      <c r="N366" s="438">
        <v>0.3</v>
      </c>
      <c r="O366" s="438">
        <v>0</v>
      </c>
      <c r="P366" s="438">
        <v>0</v>
      </c>
      <c r="Q366" s="438">
        <v>0</v>
      </c>
      <c r="R366" s="438">
        <v>0</v>
      </c>
      <c r="S366" s="438">
        <v>0</v>
      </c>
      <c r="T366" s="438">
        <v>0</v>
      </c>
      <c r="U366" s="438">
        <v>0</v>
      </c>
      <c r="V366" s="438">
        <v>0</v>
      </c>
      <c r="W366" s="438">
        <v>0</v>
      </c>
      <c r="X366" s="438">
        <v>0</v>
      </c>
      <c r="Y366" s="438">
        <v>0</v>
      </c>
      <c r="Z366" s="438">
        <v>0</v>
      </c>
      <c r="AA366" s="438">
        <v>0</v>
      </c>
      <c r="AB366" s="438">
        <v>0</v>
      </c>
      <c r="AC366" s="438">
        <v>0</v>
      </c>
      <c r="AD366" s="438">
        <v>0</v>
      </c>
      <c r="AE366" s="438">
        <v>0</v>
      </c>
      <c r="AF366" s="438">
        <v>0</v>
      </c>
      <c r="AG366" s="438">
        <v>0</v>
      </c>
      <c r="AH366" s="438">
        <v>0</v>
      </c>
      <c r="AI366" s="438">
        <v>0</v>
      </c>
      <c r="AJ366" s="438">
        <v>0</v>
      </c>
      <c r="AK366" s="438">
        <v>0</v>
      </c>
      <c r="AL366" s="438">
        <v>0</v>
      </c>
      <c r="AM366" s="438">
        <v>0</v>
      </c>
      <c r="AN366" s="438">
        <v>0</v>
      </c>
      <c r="AO366" s="438">
        <v>0</v>
      </c>
      <c r="AP366" s="438">
        <v>0</v>
      </c>
      <c r="AQ366" s="504">
        <v>0</v>
      </c>
      <c r="AR366" s="504">
        <v>0</v>
      </c>
      <c r="AS366" s="442">
        <v>0</v>
      </c>
      <c r="AT366" s="442">
        <v>0</v>
      </c>
      <c r="AU366" s="499">
        <v>0</v>
      </c>
      <c r="AV366" s="509" t="s">
        <v>64</v>
      </c>
      <c r="AW366" s="509" t="s">
        <v>2</v>
      </c>
      <c r="AX366" s="439">
        <v>12</v>
      </c>
      <c r="AY366" s="213">
        <v>22.408333333333331</v>
      </c>
      <c r="AZ366" s="441" t="s">
        <v>121</v>
      </c>
      <c r="BA366" s="441" t="s">
        <v>43</v>
      </c>
      <c r="BB366" s="441" t="s">
        <v>4191</v>
      </c>
      <c r="BC366" s="440" t="s">
        <v>812</v>
      </c>
      <c r="BE366" s="441" t="s">
        <v>280</v>
      </c>
      <c r="BF366" s="513" t="s">
        <v>277</v>
      </c>
      <c r="BG366" s="514" t="s">
        <v>277</v>
      </c>
      <c r="BH366" s="514" t="s">
        <v>870</v>
      </c>
      <c r="BI366" s="514" t="s">
        <v>277</v>
      </c>
      <c r="BJ366" s="159">
        <v>0.28999999999999998</v>
      </c>
      <c r="BK366" s="440" t="s">
        <v>277</v>
      </c>
    </row>
    <row r="367" spans="1:65" s="441" customFormat="1" ht="13.5" customHeight="1">
      <c r="A367" s="493" t="s">
        <v>117</v>
      </c>
      <c r="B367" s="493" t="s">
        <v>872</v>
      </c>
      <c r="C367" s="438">
        <v>1.2</v>
      </c>
      <c r="D367" s="438">
        <v>4</v>
      </c>
      <c r="E367" s="438">
        <v>5</v>
      </c>
      <c r="F367" s="438">
        <v>2.4</v>
      </c>
      <c r="G367" s="438">
        <v>4.9000000000000004</v>
      </c>
      <c r="H367" s="438">
        <v>8.1</v>
      </c>
      <c r="I367" s="438">
        <v>9.8000000000000007</v>
      </c>
      <c r="J367" s="438">
        <v>6.3</v>
      </c>
      <c r="K367" s="438">
        <v>3.5</v>
      </c>
      <c r="L367" s="438">
        <v>1</v>
      </c>
      <c r="M367" s="438">
        <v>0.3</v>
      </c>
      <c r="N367" s="438">
        <v>0</v>
      </c>
      <c r="O367" s="438">
        <v>0</v>
      </c>
      <c r="P367" s="438">
        <v>0.1</v>
      </c>
      <c r="Q367" s="438">
        <v>0</v>
      </c>
      <c r="R367" s="438">
        <v>0</v>
      </c>
      <c r="S367" s="438">
        <v>0</v>
      </c>
      <c r="T367" s="438">
        <v>0</v>
      </c>
      <c r="U367" s="438">
        <v>0</v>
      </c>
      <c r="V367" s="438">
        <v>0</v>
      </c>
      <c r="W367" s="438">
        <v>0</v>
      </c>
      <c r="X367" s="438">
        <v>0</v>
      </c>
      <c r="Y367" s="438">
        <v>0</v>
      </c>
      <c r="Z367" s="438">
        <v>0</v>
      </c>
      <c r="AA367" s="438">
        <v>0</v>
      </c>
      <c r="AB367" s="438">
        <v>0</v>
      </c>
      <c r="AC367" s="438">
        <v>0</v>
      </c>
      <c r="AD367" s="438">
        <v>0</v>
      </c>
      <c r="AE367" s="438">
        <v>0</v>
      </c>
      <c r="AF367" s="438">
        <v>0</v>
      </c>
      <c r="AG367" s="438">
        <v>0</v>
      </c>
      <c r="AH367" s="438">
        <v>0</v>
      </c>
      <c r="AI367" s="438">
        <v>0</v>
      </c>
      <c r="AJ367" s="438">
        <v>0</v>
      </c>
      <c r="AK367" s="438">
        <v>0</v>
      </c>
      <c r="AL367" s="438">
        <v>0</v>
      </c>
      <c r="AM367" s="438">
        <v>0</v>
      </c>
      <c r="AN367" s="438">
        <v>0</v>
      </c>
      <c r="AO367" s="438">
        <v>0</v>
      </c>
      <c r="AP367" s="438">
        <v>0</v>
      </c>
      <c r="AQ367" s="504">
        <v>0</v>
      </c>
      <c r="AR367" s="504">
        <v>0</v>
      </c>
      <c r="AS367" s="442">
        <v>0</v>
      </c>
      <c r="AT367" s="442">
        <v>0</v>
      </c>
      <c r="AU367" s="499">
        <v>0</v>
      </c>
      <c r="AV367" s="509" t="s">
        <v>64</v>
      </c>
      <c r="AW367" s="509" t="s">
        <v>4</v>
      </c>
      <c r="AX367" s="439">
        <v>14</v>
      </c>
      <c r="AY367" s="213">
        <v>3.3285714285714287</v>
      </c>
      <c r="AZ367" s="441" t="s">
        <v>125</v>
      </c>
      <c r="BA367" s="441" t="s">
        <v>43</v>
      </c>
      <c r="BB367" s="441" t="s">
        <v>4191</v>
      </c>
      <c r="BC367" s="440" t="s">
        <v>812</v>
      </c>
      <c r="BE367" s="441" t="s">
        <v>280</v>
      </c>
      <c r="BF367" s="513" t="s">
        <v>277</v>
      </c>
      <c r="BG367" s="514" t="s">
        <v>277</v>
      </c>
      <c r="BH367" s="514" t="s">
        <v>870</v>
      </c>
      <c r="BI367" s="514" t="s">
        <v>277</v>
      </c>
      <c r="BJ367" s="159">
        <v>0</v>
      </c>
      <c r="BK367" s="440" t="s">
        <v>277</v>
      </c>
    </row>
    <row r="368" spans="1:65" s="441" customFormat="1" ht="13.5" customHeight="1">
      <c r="A368" s="493" t="s">
        <v>117</v>
      </c>
      <c r="B368" s="493" t="s">
        <v>413</v>
      </c>
      <c r="C368" s="438">
        <v>0</v>
      </c>
      <c r="D368" s="438">
        <v>0</v>
      </c>
      <c r="E368" s="438">
        <v>0</v>
      </c>
      <c r="F368" s="438">
        <v>0</v>
      </c>
      <c r="G368" s="438">
        <v>0</v>
      </c>
      <c r="H368" s="438">
        <v>0</v>
      </c>
      <c r="I368" s="438">
        <v>0</v>
      </c>
      <c r="J368" s="438">
        <v>0</v>
      </c>
      <c r="K368" s="438">
        <v>0</v>
      </c>
      <c r="L368" s="438">
        <v>0</v>
      </c>
      <c r="M368" s="438">
        <v>0</v>
      </c>
      <c r="N368" s="438">
        <v>0</v>
      </c>
      <c r="O368" s="438">
        <v>0</v>
      </c>
      <c r="P368" s="438">
        <v>0</v>
      </c>
      <c r="Q368" s="438">
        <v>0</v>
      </c>
      <c r="R368" s="438">
        <v>0</v>
      </c>
      <c r="S368" s="438">
        <v>0</v>
      </c>
      <c r="T368" s="438">
        <v>0</v>
      </c>
      <c r="U368" s="438">
        <v>0</v>
      </c>
      <c r="V368" s="438">
        <v>0</v>
      </c>
      <c r="W368" s="438">
        <v>0</v>
      </c>
      <c r="X368" s="438">
        <v>0</v>
      </c>
      <c r="Y368" s="438">
        <v>0</v>
      </c>
      <c r="Z368" s="438">
        <v>40</v>
      </c>
      <c r="AA368" s="438">
        <v>182</v>
      </c>
      <c r="AB368" s="438">
        <v>235</v>
      </c>
      <c r="AC368" s="438">
        <v>229</v>
      </c>
      <c r="AD368" s="438">
        <v>242</v>
      </c>
      <c r="AE368" s="438">
        <v>235</v>
      </c>
      <c r="AF368" s="438">
        <v>206</v>
      </c>
      <c r="AG368" s="438">
        <v>269</v>
      </c>
      <c r="AH368" s="438">
        <v>310</v>
      </c>
      <c r="AI368" s="438">
        <v>300</v>
      </c>
      <c r="AJ368" s="438">
        <v>-200</v>
      </c>
      <c r="AK368" s="438">
        <v>-135</v>
      </c>
      <c r="AL368" s="438">
        <v>-85</v>
      </c>
      <c r="AM368" s="438">
        <v>-50</v>
      </c>
      <c r="AN368" s="438">
        <v>-25</v>
      </c>
      <c r="AO368" s="438">
        <v>-25</v>
      </c>
      <c r="AP368" s="438">
        <v>0</v>
      </c>
      <c r="AQ368" s="504">
        <v>0</v>
      </c>
      <c r="AR368" s="504">
        <v>0</v>
      </c>
      <c r="AS368" s="442">
        <v>0</v>
      </c>
      <c r="AT368" s="442">
        <v>0</v>
      </c>
      <c r="AU368" s="499">
        <v>0</v>
      </c>
      <c r="AV368" s="509" t="s">
        <v>14</v>
      </c>
      <c r="AW368" s="509" t="s">
        <v>63</v>
      </c>
      <c r="AX368" s="439">
        <v>16</v>
      </c>
      <c r="AY368" s="213">
        <v>108</v>
      </c>
      <c r="AZ368" s="441" t="s">
        <v>123</v>
      </c>
      <c r="BA368" s="441" t="s">
        <v>407</v>
      </c>
      <c r="BB368" s="441" t="s">
        <v>74</v>
      </c>
      <c r="BC368" s="440" t="s">
        <v>812</v>
      </c>
      <c r="BE368" s="441" t="s">
        <v>280</v>
      </c>
      <c r="BF368" s="513" t="s">
        <v>6299</v>
      </c>
      <c r="BG368" s="514" t="s">
        <v>7181</v>
      </c>
      <c r="BH368" s="514" t="s">
        <v>408</v>
      </c>
      <c r="BI368" s="514" t="s">
        <v>277</v>
      </c>
      <c r="BJ368" s="159">
        <v>2.0150000000000001</v>
      </c>
      <c r="BK368" s="440" t="s">
        <v>277</v>
      </c>
    </row>
    <row r="369" spans="1:63" s="441" customFormat="1" ht="13.5" customHeight="1">
      <c r="A369" s="493" t="s">
        <v>117</v>
      </c>
      <c r="B369" s="493" t="s">
        <v>424</v>
      </c>
      <c r="C369" s="438">
        <v>0</v>
      </c>
      <c r="D369" s="438">
        <v>0</v>
      </c>
      <c r="E369" s="438">
        <v>0</v>
      </c>
      <c r="F369" s="438">
        <v>0</v>
      </c>
      <c r="G369" s="438">
        <v>0</v>
      </c>
      <c r="H369" s="438">
        <v>0</v>
      </c>
      <c r="I369" s="438">
        <v>0</v>
      </c>
      <c r="J369" s="438">
        <v>0</v>
      </c>
      <c r="K369" s="438">
        <v>0</v>
      </c>
      <c r="L369" s="438">
        <v>0</v>
      </c>
      <c r="M369" s="438">
        <v>0</v>
      </c>
      <c r="N369" s="438">
        <v>0</v>
      </c>
      <c r="O369" s="438">
        <v>0</v>
      </c>
      <c r="P369" s="438">
        <v>0</v>
      </c>
      <c r="Q369" s="438">
        <v>0</v>
      </c>
      <c r="R369" s="438">
        <v>0</v>
      </c>
      <c r="S369" s="438">
        <v>0</v>
      </c>
      <c r="T369" s="438">
        <v>0</v>
      </c>
      <c r="U369" s="438">
        <v>0</v>
      </c>
      <c r="V369" s="438">
        <v>0</v>
      </c>
      <c r="W369" s="438">
        <v>0</v>
      </c>
      <c r="X369" s="438">
        <v>15.9</v>
      </c>
      <c r="Y369" s="438">
        <v>12.8</v>
      </c>
      <c r="Z369" s="438">
        <v>16.100000000000001</v>
      </c>
      <c r="AA369" s="438">
        <v>7.8</v>
      </c>
      <c r="AB369" s="438">
        <v>11.8</v>
      </c>
      <c r="AC369" s="438">
        <v>10.4</v>
      </c>
      <c r="AD369" s="438">
        <v>1.5</v>
      </c>
      <c r="AE369" s="438">
        <v>0</v>
      </c>
      <c r="AF369" s="438">
        <v>0</v>
      </c>
      <c r="AG369" s="438">
        <v>0</v>
      </c>
      <c r="AH369" s="438">
        <v>0</v>
      </c>
      <c r="AI369" s="438">
        <v>0</v>
      </c>
      <c r="AJ369" s="438">
        <v>0</v>
      </c>
      <c r="AK369" s="438">
        <v>0</v>
      </c>
      <c r="AL369" s="438">
        <v>0</v>
      </c>
      <c r="AM369" s="438">
        <v>0</v>
      </c>
      <c r="AN369" s="438">
        <v>0</v>
      </c>
      <c r="AO369" s="438">
        <v>0</v>
      </c>
      <c r="AP369" s="438">
        <v>0</v>
      </c>
      <c r="AQ369" s="504">
        <v>0</v>
      </c>
      <c r="AR369" s="504">
        <v>0</v>
      </c>
      <c r="AS369" s="442">
        <v>0</v>
      </c>
      <c r="AT369" s="442">
        <v>0</v>
      </c>
      <c r="AU369" s="499">
        <v>0</v>
      </c>
      <c r="AV369" s="509" t="s">
        <v>12</v>
      </c>
      <c r="AW369" s="509" t="s">
        <v>18</v>
      </c>
      <c r="AX369" s="439">
        <v>7</v>
      </c>
      <c r="AY369" s="213">
        <v>10.900000000000002</v>
      </c>
      <c r="AZ369" s="441" t="s">
        <v>126</v>
      </c>
      <c r="BA369" s="441" t="s">
        <v>43</v>
      </c>
      <c r="BB369" s="441" t="s">
        <v>4191</v>
      </c>
      <c r="BC369" s="440" t="s">
        <v>812</v>
      </c>
      <c r="BE369" s="441" t="s">
        <v>287</v>
      </c>
      <c r="BF369" s="513" t="s">
        <v>277</v>
      </c>
      <c r="BG369" s="514" t="s">
        <v>277</v>
      </c>
      <c r="BH369" s="514" t="s">
        <v>277</v>
      </c>
      <c r="BI369" s="514" t="s">
        <v>277</v>
      </c>
      <c r="BJ369" s="159">
        <v>0</v>
      </c>
      <c r="BK369" s="440" t="s">
        <v>277</v>
      </c>
    </row>
    <row r="370" spans="1:63" s="441" customFormat="1" ht="13.5" customHeight="1">
      <c r="A370" s="493" t="s">
        <v>117</v>
      </c>
      <c r="B370" s="493" t="s">
        <v>412</v>
      </c>
      <c r="C370" s="438">
        <v>0</v>
      </c>
      <c r="D370" s="438">
        <v>0</v>
      </c>
      <c r="E370" s="438">
        <v>0</v>
      </c>
      <c r="F370" s="438">
        <v>0</v>
      </c>
      <c r="G370" s="438">
        <v>0</v>
      </c>
      <c r="H370" s="438">
        <v>0</v>
      </c>
      <c r="I370" s="438">
        <v>0</v>
      </c>
      <c r="J370" s="438">
        <v>0</v>
      </c>
      <c r="K370" s="438">
        <v>0</v>
      </c>
      <c r="L370" s="438">
        <v>0</v>
      </c>
      <c r="M370" s="438">
        <v>0</v>
      </c>
      <c r="N370" s="438">
        <v>0</v>
      </c>
      <c r="O370" s="438">
        <v>0</v>
      </c>
      <c r="P370" s="438">
        <v>0</v>
      </c>
      <c r="Q370" s="438">
        <v>0</v>
      </c>
      <c r="R370" s="438">
        <v>0</v>
      </c>
      <c r="S370" s="438">
        <v>0</v>
      </c>
      <c r="T370" s="438">
        <v>0</v>
      </c>
      <c r="U370" s="438">
        <v>0</v>
      </c>
      <c r="V370" s="438">
        <v>0</v>
      </c>
      <c r="W370" s="438">
        <v>0</v>
      </c>
      <c r="X370" s="438">
        <v>0</v>
      </c>
      <c r="Y370" s="438">
        <v>0</v>
      </c>
      <c r="Z370" s="438">
        <v>0</v>
      </c>
      <c r="AA370" s="438">
        <v>0</v>
      </c>
      <c r="AB370" s="438">
        <v>0</v>
      </c>
      <c r="AC370" s="438">
        <v>0</v>
      </c>
      <c r="AD370" s="438">
        <v>0</v>
      </c>
      <c r="AE370" s="438">
        <v>0</v>
      </c>
      <c r="AF370" s="438">
        <v>0</v>
      </c>
      <c r="AG370" s="438">
        <v>0</v>
      </c>
      <c r="AH370" s="438">
        <v>55</v>
      </c>
      <c r="AI370" s="438">
        <v>55</v>
      </c>
      <c r="AJ370" s="438">
        <v>0</v>
      </c>
      <c r="AK370" s="438">
        <v>0</v>
      </c>
      <c r="AL370" s="438">
        <v>0</v>
      </c>
      <c r="AM370" s="438">
        <v>0</v>
      </c>
      <c r="AN370" s="438">
        <v>0</v>
      </c>
      <c r="AO370" s="438">
        <v>0</v>
      </c>
      <c r="AP370" s="438">
        <v>0</v>
      </c>
      <c r="AQ370" s="504">
        <v>0</v>
      </c>
      <c r="AR370" s="504">
        <v>0</v>
      </c>
      <c r="AS370" s="442">
        <v>0</v>
      </c>
      <c r="AT370" s="442">
        <v>0</v>
      </c>
      <c r="AU370" s="499">
        <v>0</v>
      </c>
      <c r="AV370" s="509" t="s">
        <v>22</v>
      </c>
      <c r="AW370" s="509" t="s">
        <v>23</v>
      </c>
      <c r="AX370" s="439">
        <v>2</v>
      </c>
      <c r="AY370" s="213">
        <v>55</v>
      </c>
      <c r="AZ370" s="441" t="s">
        <v>123</v>
      </c>
      <c r="BA370" s="441" t="s">
        <v>407</v>
      </c>
      <c r="BB370" s="441" t="s">
        <v>74</v>
      </c>
      <c r="BC370" s="440" t="s">
        <v>812</v>
      </c>
      <c r="BE370" s="441" t="s">
        <v>280</v>
      </c>
      <c r="BF370" s="513" t="s">
        <v>6300</v>
      </c>
      <c r="BG370" s="514" t="s">
        <v>6301</v>
      </c>
      <c r="BH370" s="514" t="s">
        <v>408</v>
      </c>
      <c r="BI370" s="514" t="s">
        <v>277</v>
      </c>
      <c r="BJ370" s="159">
        <v>0</v>
      </c>
      <c r="BK370" s="440" t="s">
        <v>277</v>
      </c>
    </row>
    <row r="371" spans="1:63" s="441" customFormat="1" ht="13.5" customHeight="1">
      <c r="A371" s="493" t="s">
        <v>117</v>
      </c>
      <c r="B371" s="493" t="s">
        <v>411</v>
      </c>
      <c r="C371" s="438">
        <v>0</v>
      </c>
      <c r="D371" s="438">
        <v>0</v>
      </c>
      <c r="E371" s="438">
        <v>0</v>
      </c>
      <c r="F371" s="438">
        <v>0</v>
      </c>
      <c r="G371" s="438">
        <v>0</v>
      </c>
      <c r="H371" s="438">
        <v>0</v>
      </c>
      <c r="I371" s="438">
        <v>0</v>
      </c>
      <c r="J371" s="438">
        <v>147</v>
      </c>
      <c r="K371" s="438">
        <v>186</v>
      </c>
      <c r="L371" s="438">
        <v>215</v>
      </c>
      <c r="M371" s="438">
        <v>201</v>
      </c>
      <c r="N371" s="438">
        <v>274</v>
      </c>
      <c r="O371" s="438">
        <v>326</v>
      </c>
      <c r="P371" s="438">
        <v>432</v>
      </c>
      <c r="Q371" s="438">
        <v>505</v>
      </c>
      <c r="R371" s="438">
        <v>685</v>
      </c>
      <c r="S371" s="438">
        <v>675</v>
      </c>
      <c r="T371" s="438">
        <v>800</v>
      </c>
      <c r="U371" s="438">
        <v>500</v>
      </c>
      <c r="V371" s="438">
        <v>390</v>
      </c>
      <c r="W371" s="438">
        <v>340</v>
      </c>
      <c r="X371" s="438">
        <v>430</v>
      </c>
      <c r="Y371" s="438">
        <v>430</v>
      </c>
      <c r="Z371" s="438">
        <v>280</v>
      </c>
      <c r="AA371" s="438">
        <v>320</v>
      </c>
      <c r="AB371" s="438">
        <v>330</v>
      </c>
      <c r="AC371" s="438">
        <v>370</v>
      </c>
      <c r="AD371" s="438">
        <v>430</v>
      </c>
      <c r="AE371" s="438">
        <v>480</v>
      </c>
      <c r="AF371" s="438">
        <v>700</v>
      </c>
      <c r="AG371" s="438">
        <v>980</v>
      </c>
      <c r="AH371" s="438">
        <v>970</v>
      </c>
      <c r="AI371" s="438">
        <v>1110</v>
      </c>
      <c r="AJ371" s="438">
        <v>500</v>
      </c>
      <c r="AK371" s="438">
        <v>170</v>
      </c>
      <c r="AL371" s="438">
        <v>30</v>
      </c>
      <c r="AM371" s="438">
        <v>0</v>
      </c>
      <c r="AN371" s="438">
        <v>0</v>
      </c>
      <c r="AO371" s="438">
        <v>0</v>
      </c>
      <c r="AP371" s="438">
        <v>0</v>
      </c>
      <c r="AQ371" s="504">
        <v>0</v>
      </c>
      <c r="AR371" s="504">
        <v>0</v>
      </c>
      <c r="AS371" s="442">
        <v>0</v>
      </c>
      <c r="AT371" s="442">
        <v>0</v>
      </c>
      <c r="AU371" s="499">
        <v>0</v>
      </c>
      <c r="AV371" s="509" t="s">
        <v>71</v>
      </c>
      <c r="AW371" s="509" t="s">
        <v>26</v>
      </c>
      <c r="AX371" s="439">
        <v>29</v>
      </c>
      <c r="AY371" s="213">
        <v>455.37931034482756</v>
      </c>
      <c r="AZ371" s="441" t="s">
        <v>123</v>
      </c>
      <c r="BA371" s="441" t="s">
        <v>407</v>
      </c>
      <c r="BB371" s="441" t="s">
        <v>74</v>
      </c>
      <c r="BC371" s="440" t="s">
        <v>812</v>
      </c>
      <c r="BE371" s="441" t="s">
        <v>280</v>
      </c>
      <c r="BF371" s="513" t="s">
        <v>6295</v>
      </c>
      <c r="BG371" s="514" t="s">
        <v>6296</v>
      </c>
      <c r="BH371" s="514" t="s">
        <v>408</v>
      </c>
      <c r="BI371" s="514" t="s">
        <v>277</v>
      </c>
      <c r="BJ371" s="159">
        <v>18</v>
      </c>
      <c r="BK371" s="440" t="s">
        <v>277</v>
      </c>
    </row>
    <row r="372" spans="1:63" s="441" customFormat="1" ht="13.5" customHeight="1">
      <c r="A372" s="493" t="s">
        <v>117</v>
      </c>
      <c r="B372" s="493" t="s">
        <v>4223</v>
      </c>
      <c r="C372" s="438">
        <v>0</v>
      </c>
      <c r="D372" s="438">
        <v>0</v>
      </c>
      <c r="E372" s="438">
        <v>0</v>
      </c>
      <c r="F372" s="438">
        <v>1.2</v>
      </c>
      <c r="G372" s="438">
        <v>1.3</v>
      </c>
      <c r="H372" s="438">
        <v>1.7</v>
      </c>
      <c r="I372" s="438">
        <v>1.9</v>
      </c>
      <c r="J372" s="438">
        <v>1.9</v>
      </c>
      <c r="K372" s="438">
        <v>2</v>
      </c>
      <c r="L372" s="438">
        <v>2</v>
      </c>
      <c r="M372" s="438">
        <v>0</v>
      </c>
      <c r="N372" s="438">
        <v>0</v>
      </c>
      <c r="O372" s="438">
        <v>0</v>
      </c>
      <c r="P372" s="438">
        <v>0</v>
      </c>
      <c r="Q372" s="438">
        <v>0</v>
      </c>
      <c r="R372" s="438">
        <v>0</v>
      </c>
      <c r="S372" s="438">
        <v>0</v>
      </c>
      <c r="T372" s="438">
        <v>0</v>
      </c>
      <c r="U372" s="438">
        <v>0</v>
      </c>
      <c r="V372" s="438">
        <v>0</v>
      </c>
      <c r="W372" s="438">
        <v>0</v>
      </c>
      <c r="X372" s="438">
        <v>0</v>
      </c>
      <c r="Y372" s="438">
        <v>0</v>
      </c>
      <c r="Z372" s="438">
        <v>0</v>
      </c>
      <c r="AA372" s="438">
        <v>0</v>
      </c>
      <c r="AB372" s="438">
        <v>0</v>
      </c>
      <c r="AC372" s="438">
        <v>0</v>
      </c>
      <c r="AD372" s="438">
        <v>0</v>
      </c>
      <c r="AE372" s="438">
        <v>0</v>
      </c>
      <c r="AF372" s="438">
        <v>0</v>
      </c>
      <c r="AG372" s="438">
        <v>0</v>
      </c>
      <c r="AH372" s="438">
        <v>0</v>
      </c>
      <c r="AI372" s="438">
        <v>0</v>
      </c>
      <c r="AJ372" s="438">
        <v>0</v>
      </c>
      <c r="AK372" s="438">
        <v>0</v>
      </c>
      <c r="AL372" s="438">
        <v>0</v>
      </c>
      <c r="AM372" s="438">
        <v>0</v>
      </c>
      <c r="AN372" s="438">
        <v>0</v>
      </c>
      <c r="AO372" s="438">
        <v>0</v>
      </c>
      <c r="AP372" s="438">
        <v>0</v>
      </c>
      <c r="AQ372" s="504">
        <v>0</v>
      </c>
      <c r="AR372" s="504">
        <v>0</v>
      </c>
      <c r="AS372" s="442">
        <v>0</v>
      </c>
      <c r="AT372" s="442">
        <v>0</v>
      </c>
      <c r="AU372" s="499">
        <v>0</v>
      </c>
      <c r="AV372" s="509" t="s">
        <v>67</v>
      </c>
      <c r="AW372" s="509" t="s">
        <v>73</v>
      </c>
      <c r="AX372" s="439">
        <v>7</v>
      </c>
      <c r="AY372" s="213">
        <v>1.7142857142857142</v>
      </c>
      <c r="AZ372" s="441" t="s">
        <v>125</v>
      </c>
      <c r="BA372" s="441" t="s">
        <v>43</v>
      </c>
      <c r="BB372" s="441" t="s">
        <v>4191</v>
      </c>
      <c r="BC372" s="440" t="s">
        <v>812</v>
      </c>
      <c r="BE372" s="441" t="s">
        <v>287</v>
      </c>
      <c r="BF372" s="513" t="s">
        <v>277</v>
      </c>
      <c r="BG372" s="514" t="s">
        <v>921</v>
      </c>
      <c r="BH372" s="514" t="s">
        <v>277</v>
      </c>
      <c r="BI372" s="514" t="s">
        <v>277</v>
      </c>
      <c r="BJ372" s="159">
        <v>0.25</v>
      </c>
      <c r="BK372" s="440" t="s">
        <v>277</v>
      </c>
    </row>
    <row r="373" spans="1:63" s="441" customFormat="1" ht="13.5" customHeight="1">
      <c r="A373" s="493" t="s">
        <v>117</v>
      </c>
      <c r="B373" s="493" t="s">
        <v>883</v>
      </c>
      <c r="C373" s="438">
        <v>0</v>
      </c>
      <c r="D373" s="438">
        <v>0</v>
      </c>
      <c r="E373" s="438">
        <v>0</v>
      </c>
      <c r="F373" s="438">
        <v>0</v>
      </c>
      <c r="G373" s="438">
        <v>0</v>
      </c>
      <c r="H373" s="438">
        <v>0</v>
      </c>
      <c r="I373" s="438">
        <v>0</v>
      </c>
      <c r="J373" s="438">
        <v>0</v>
      </c>
      <c r="K373" s="438">
        <v>0</v>
      </c>
      <c r="L373" s="438">
        <v>0</v>
      </c>
      <c r="M373" s="438">
        <v>0</v>
      </c>
      <c r="N373" s="438">
        <v>0</v>
      </c>
      <c r="O373" s="438">
        <v>0</v>
      </c>
      <c r="P373" s="438">
        <v>0</v>
      </c>
      <c r="Q373" s="438">
        <v>0</v>
      </c>
      <c r="R373" s="438">
        <v>0</v>
      </c>
      <c r="S373" s="438">
        <v>0</v>
      </c>
      <c r="T373" s="438">
        <v>0</v>
      </c>
      <c r="U373" s="438">
        <v>0</v>
      </c>
      <c r="V373" s="438">
        <v>0</v>
      </c>
      <c r="W373" s="438">
        <v>0</v>
      </c>
      <c r="X373" s="438">
        <v>5.5</v>
      </c>
      <c r="Y373" s="438">
        <v>7.8</v>
      </c>
      <c r="Z373" s="438">
        <v>6.4</v>
      </c>
      <c r="AA373" s="438">
        <v>8.6999999999999993</v>
      </c>
      <c r="AB373" s="438">
        <v>7</v>
      </c>
      <c r="AC373" s="438">
        <v>2.9</v>
      </c>
      <c r="AD373" s="438">
        <v>0</v>
      </c>
      <c r="AE373" s="438">
        <v>0</v>
      </c>
      <c r="AF373" s="438">
        <v>0</v>
      </c>
      <c r="AG373" s="438">
        <v>0</v>
      </c>
      <c r="AH373" s="438">
        <v>0</v>
      </c>
      <c r="AI373" s="438">
        <v>0</v>
      </c>
      <c r="AJ373" s="438">
        <v>0</v>
      </c>
      <c r="AK373" s="438">
        <v>0</v>
      </c>
      <c r="AL373" s="438">
        <v>0</v>
      </c>
      <c r="AM373" s="438">
        <v>0</v>
      </c>
      <c r="AN373" s="438">
        <v>0</v>
      </c>
      <c r="AO373" s="438">
        <v>0</v>
      </c>
      <c r="AP373" s="438">
        <v>0</v>
      </c>
      <c r="AQ373" s="504">
        <v>0</v>
      </c>
      <c r="AR373" s="504">
        <v>0</v>
      </c>
      <c r="AS373" s="442">
        <v>0</v>
      </c>
      <c r="AT373" s="442">
        <v>0</v>
      </c>
      <c r="AU373" s="499">
        <v>0</v>
      </c>
      <c r="AV373" s="509" t="s">
        <v>12</v>
      </c>
      <c r="AW373" s="509" t="s">
        <v>17</v>
      </c>
      <c r="AX373" s="439">
        <v>6</v>
      </c>
      <c r="AY373" s="213">
        <v>6.3833333333333337</v>
      </c>
      <c r="AZ373" s="441" t="s">
        <v>125</v>
      </c>
      <c r="BA373" s="441" t="s">
        <v>39</v>
      </c>
      <c r="BB373" s="441" t="s">
        <v>4191</v>
      </c>
      <c r="BC373" s="440" t="s">
        <v>812</v>
      </c>
      <c r="BE373" s="441" t="s">
        <v>287</v>
      </c>
      <c r="BF373" s="513" t="s">
        <v>277</v>
      </c>
      <c r="BG373" s="514" t="s">
        <v>277</v>
      </c>
      <c r="BH373" s="514" t="s">
        <v>277</v>
      </c>
      <c r="BI373" s="514" t="s">
        <v>277</v>
      </c>
      <c r="BJ373" s="159">
        <v>0.32100000000000001</v>
      </c>
      <c r="BK373" s="440" t="s">
        <v>277</v>
      </c>
    </row>
    <row r="374" spans="1:63" s="441" customFormat="1" ht="13.5" customHeight="1">
      <c r="A374" s="493" t="s">
        <v>117</v>
      </c>
      <c r="B374" s="493" t="s">
        <v>418</v>
      </c>
      <c r="C374" s="438">
        <v>0</v>
      </c>
      <c r="D374" s="438">
        <v>0</v>
      </c>
      <c r="E374" s="438">
        <v>0</v>
      </c>
      <c r="F374" s="438">
        <v>0</v>
      </c>
      <c r="G374" s="438">
        <v>0</v>
      </c>
      <c r="H374" s="438">
        <v>0</v>
      </c>
      <c r="I374" s="438">
        <v>0</v>
      </c>
      <c r="J374" s="438">
        <v>0</v>
      </c>
      <c r="K374" s="438">
        <v>0</v>
      </c>
      <c r="L374" s="438">
        <v>0</v>
      </c>
      <c r="M374" s="438">
        <v>0</v>
      </c>
      <c r="N374" s="438">
        <v>0</v>
      </c>
      <c r="O374" s="438">
        <v>0</v>
      </c>
      <c r="P374" s="438">
        <v>0</v>
      </c>
      <c r="Q374" s="438">
        <v>0</v>
      </c>
      <c r="R374" s="438">
        <v>0</v>
      </c>
      <c r="S374" s="438">
        <v>0</v>
      </c>
      <c r="T374" s="438">
        <v>0</v>
      </c>
      <c r="U374" s="438">
        <v>0</v>
      </c>
      <c r="V374" s="438">
        <v>0</v>
      </c>
      <c r="W374" s="438">
        <v>0</v>
      </c>
      <c r="X374" s="438">
        <v>0</v>
      </c>
      <c r="Y374" s="438">
        <v>0</v>
      </c>
      <c r="Z374" s="438">
        <v>0</v>
      </c>
      <c r="AA374" s="438">
        <v>0</v>
      </c>
      <c r="AB374" s="438">
        <v>0</v>
      </c>
      <c r="AC374" s="438">
        <v>0</v>
      </c>
      <c r="AD374" s="438">
        <v>0</v>
      </c>
      <c r="AE374" s="438">
        <v>0</v>
      </c>
      <c r="AF374" s="438">
        <v>0</v>
      </c>
      <c r="AG374" s="438">
        <v>0</v>
      </c>
      <c r="AH374" s="438">
        <v>1</v>
      </c>
      <c r="AI374" s="438">
        <v>1</v>
      </c>
      <c r="AJ374" s="438">
        <v>4</v>
      </c>
      <c r="AK374" s="438">
        <v>4</v>
      </c>
      <c r="AL374" s="438">
        <v>0</v>
      </c>
      <c r="AM374" s="438">
        <v>0</v>
      </c>
      <c r="AN374" s="438">
        <v>0</v>
      </c>
      <c r="AO374" s="438">
        <v>0</v>
      </c>
      <c r="AP374" s="438">
        <v>0</v>
      </c>
      <c r="AQ374" s="504">
        <v>0</v>
      </c>
      <c r="AR374" s="504">
        <v>0</v>
      </c>
      <c r="AS374" s="442">
        <v>0</v>
      </c>
      <c r="AT374" s="442">
        <v>0</v>
      </c>
      <c r="AU374" s="499">
        <v>0</v>
      </c>
      <c r="AV374" s="509" t="s">
        <v>22</v>
      </c>
      <c r="AW374" s="509" t="s">
        <v>25</v>
      </c>
      <c r="AX374" s="439">
        <v>4</v>
      </c>
      <c r="AY374" s="213">
        <v>2.5</v>
      </c>
      <c r="AZ374" s="441" t="s">
        <v>125</v>
      </c>
      <c r="BA374" s="441" t="s">
        <v>57</v>
      </c>
      <c r="BB374" s="441" t="s">
        <v>4191</v>
      </c>
      <c r="BC374" s="440" t="s">
        <v>812</v>
      </c>
      <c r="BE374" s="441" t="s">
        <v>287</v>
      </c>
      <c r="BF374" s="513" t="s">
        <v>277</v>
      </c>
      <c r="BG374" s="514" t="s">
        <v>277</v>
      </c>
      <c r="BH374" s="514" t="s">
        <v>277</v>
      </c>
      <c r="BI374" s="514" t="s">
        <v>277</v>
      </c>
      <c r="BJ374" s="159">
        <v>0</v>
      </c>
      <c r="BK374" s="440" t="s">
        <v>277</v>
      </c>
    </row>
    <row r="375" spans="1:63" s="441" customFormat="1" ht="13.5" customHeight="1">
      <c r="A375" s="493" t="s">
        <v>117</v>
      </c>
      <c r="B375" s="493" t="s">
        <v>904</v>
      </c>
      <c r="C375" s="438">
        <v>0</v>
      </c>
      <c r="D375" s="438">
        <v>0</v>
      </c>
      <c r="E375" s="438">
        <v>0</v>
      </c>
      <c r="F375" s="438">
        <v>0</v>
      </c>
      <c r="G375" s="438">
        <v>0</v>
      </c>
      <c r="H375" s="438">
        <v>0</v>
      </c>
      <c r="I375" s="438">
        <v>0</v>
      </c>
      <c r="J375" s="438">
        <v>0</v>
      </c>
      <c r="K375" s="438">
        <v>0</v>
      </c>
      <c r="L375" s="438">
        <v>0</v>
      </c>
      <c r="M375" s="438">
        <v>0</v>
      </c>
      <c r="N375" s="438">
        <v>0</v>
      </c>
      <c r="O375" s="438">
        <v>0</v>
      </c>
      <c r="P375" s="438">
        <v>0</v>
      </c>
      <c r="Q375" s="438">
        <v>0</v>
      </c>
      <c r="R375" s="438">
        <v>0</v>
      </c>
      <c r="S375" s="438">
        <v>0</v>
      </c>
      <c r="T375" s="438">
        <v>0</v>
      </c>
      <c r="U375" s="438">
        <v>0</v>
      </c>
      <c r="V375" s="438">
        <v>0</v>
      </c>
      <c r="W375" s="438">
        <v>1.2</v>
      </c>
      <c r="X375" s="438">
        <v>2.2000000000000002</v>
      </c>
      <c r="Y375" s="438">
        <v>1.7</v>
      </c>
      <c r="Z375" s="438">
        <v>2.2999999999999998</v>
      </c>
      <c r="AA375" s="438">
        <v>1.7</v>
      </c>
      <c r="AB375" s="438">
        <v>0.3</v>
      </c>
      <c r="AC375" s="438">
        <v>0</v>
      </c>
      <c r="AD375" s="438">
        <v>0</v>
      </c>
      <c r="AE375" s="438">
        <v>0</v>
      </c>
      <c r="AF375" s="438">
        <v>0</v>
      </c>
      <c r="AG375" s="438">
        <v>0</v>
      </c>
      <c r="AH375" s="438">
        <v>0</v>
      </c>
      <c r="AI375" s="438">
        <v>0</v>
      </c>
      <c r="AJ375" s="438">
        <v>0</v>
      </c>
      <c r="AK375" s="438">
        <v>0</v>
      </c>
      <c r="AL375" s="438">
        <v>0</v>
      </c>
      <c r="AM375" s="438">
        <v>0</v>
      </c>
      <c r="AN375" s="438">
        <v>0</v>
      </c>
      <c r="AO375" s="438">
        <v>0</v>
      </c>
      <c r="AP375" s="438">
        <v>0</v>
      </c>
      <c r="AQ375" s="504">
        <v>0</v>
      </c>
      <c r="AR375" s="504">
        <v>0</v>
      </c>
      <c r="AS375" s="442">
        <v>0</v>
      </c>
      <c r="AT375" s="442">
        <v>0</v>
      </c>
      <c r="AU375" s="499">
        <v>0</v>
      </c>
      <c r="AV375" s="509" t="s">
        <v>11</v>
      </c>
      <c r="AW375" s="509" t="s">
        <v>16</v>
      </c>
      <c r="AX375" s="439">
        <v>6</v>
      </c>
      <c r="AY375" s="213">
        <v>1.5666666666666667</v>
      </c>
      <c r="AZ375" s="441" t="s">
        <v>125</v>
      </c>
      <c r="BA375" s="441" t="s">
        <v>39</v>
      </c>
      <c r="BB375" s="441" t="s">
        <v>356</v>
      </c>
      <c r="BC375" s="441" t="s">
        <v>809</v>
      </c>
      <c r="BE375" s="441" t="s">
        <v>287</v>
      </c>
      <c r="BF375" s="513" t="s">
        <v>277</v>
      </c>
      <c r="BG375" s="514" t="s">
        <v>277</v>
      </c>
      <c r="BH375" s="514" t="s">
        <v>277</v>
      </c>
      <c r="BI375" s="514" t="s">
        <v>277</v>
      </c>
      <c r="BJ375" s="159">
        <v>0</v>
      </c>
      <c r="BK375" s="440" t="s">
        <v>277</v>
      </c>
    </row>
    <row r="376" spans="1:63" s="441" customFormat="1" ht="13.5" customHeight="1">
      <c r="A376" s="493" t="s">
        <v>117</v>
      </c>
      <c r="B376" s="493" t="s">
        <v>922</v>
      </c>
      <c r="C376" s="438">
        <v>0</v>
      </c>
      <c r="D376" s="438">
        <v>0</v>
      </c>
      <c r="E376" s="438">
        <v>0</v>
      </c>
      <c r="F376" s="438">
        <v>0</v>
      </c>
      <c r="G376" s="438">
        <v>0</v>
      </c>
      <c r="H376" s="438">
        <v>0</v>
      </c>
      <c r="I376" s="438">
        <v>0</v>
      </c>
      <c r="J376" s="438">
        <v>0</v>
      </c>
      <c r="K376" s="438">
        <v>0</v>
      </c>
      <c r="L376" s="438">
        <v>0</v>
      </c>
      <c r="M376" s="438">
        <v>0</v>
      </c>
      <c r="N376" s="438">
        <v>0</v>
      </c>
      <c r="O376" s="438">
        <v>0</v>
      </c>
      <c r="P376" s="438">
        <v>0</v>
      </c>
      <c r="Q376" s="438">
        <v>0</v>
      </c>
      <c r="R376" s="438">
        <v>0</v>
      </c>
      <c r="S376" s="438">
        <v>0</v>
      </c>
      <c r="T376" s="438">
        <v>0</v>
      </c>
      <c r="U376" s="438">
        <v>0</v>
      </c>
      <c r="V376" s="438">
        <v>0</v>
      </c>
      <c r="W376" s="438">
        <v>1.2</v>
      </c>
      <c r="X376" s="438">
        <v>5.2</v>
      </c>
      <c r="Y376" s="438">
        <v>5.4</v>
      </c>
      <c r="Z376" s="438">
        <v>3.3</v>
      </c>
      <c r="AA376" s="438">
        <v>2</v>
      </c>
      <c r="AB376" s="438">
        <v>1.1000000000000001</v>
      </c>
      <c r="AC376" s="438">
        <v>0</v>
      </c>
      <c r="AD376" s="438">
        <v>0</v>
      </c>
      <c r="AE376" s="438">
        <v>0</v>
      </c>
      <c r="AF376" s="438">
        <v>0</v>
      </c>
      <c r="AG376" s="438">
        <v>0</v>
      </c>
      <c r="AH376" s="438">
        <v>0</v>
      </c>
      <c r="AI376" s="438">
        <v>0</v>
      </c>
      <c r="AJ376" s="438">
        <v>0</v>
      </c>
      <c r="AK376" s="438">
        <v>0</v>
      </c>
      <c r="AL376" s="438">
        <v>0</v>
      </c>
      <c r="AM376" s="438">
        <v>0</v>
      </c>
      <c r="AN376" s="438">
        <v>0</v>
      </c>
      <c r="AO376" s="438">
        <v>0</v>
      </c>
      <c r="AP376" s="438">
        <v>0</v>
      </c>
      <c r="AQ376" s="504">
        <v>0</v>
      </c>
      <c r="AR376" s="504">
        <v>0</v>
      </c>
      <c r="AS376" s="442">
        <v>0</v>
      </c>
      <c r="AT376" s="442">
        <v>0</v>
      </c>
      <c r="AU376" s="499">
        <v>0</v>
      </c>
      <c r="AV376" s="509" t="s">
        <v>11</v>
      </c>
      <c r="AW376" s="509" t="s">
        <v>16</v>
      </c>
      <c r="AX376" s="439">
        <v>6</v>
      </c>
      <c r="AY376" s="213">
        <v>3.0333333333333337</v>
      </c>
      <c r="AZ376" s="441" t="s">
        <v>125</v>
      </c>
      <c r="BA376" s="441" t="s">
        <v>43</v>
      </c>
      <c r="BB376" s="441" t="s">
        <v>4191</v>
      </c>
      <c r="BC376" s="440" t="s">
        <v>812</v>
      </c>
      <c r="BE376" s="441" t="s">
        <v>287</v>
      </c>
      <c r="BF376" s="513" t="s">
        <v>277</v>
      </c>
      <c r="BG376" s="514" t="s">
        <v>277</v>
      </c>
      <c r="BH376" s="514" t="s">
        <v>277</v>
      </c>
      <c r="BI376" s="514" t="s">
        <v>277</v>
      </c>
      <c r="BJ376" s="159">
        <v>2.5</v>
      </c>
      <c r="BK376" s="440" t="s">
        <v>277</v>
      </c>
    </row>
    <row r="377" spans="1:63" s="441" customFormat="1" ht="13.5" customHeight="1">
      <c r="A377" s="493" t="s">
        <v>117</v>
      </c>
      <c r="B377" s="493" t="s">
        <v>4190</v>
      </c>
      <c r="C377" s="438">
        <v>0</v>
      </c>
      <c r="D377" s="438">
        <v>0</v>
      </c>
      <c r="E377" s="438">
        <v>0</v>
      </c>
      <c r="F377" s="438">
        <v>0</v>
      </c>
      <c r="G377" s="438">
        <v>0</v>
      </c>
      <c r="H377" s="438">
        <v>0</v>
      </c>
      <c r="I377" s="438">
        <v>20</v>
      </c>
      <c r="J377" s="438">
        <v>20</v>
      </c>
      <c r="K377" s="438">
        <v>20</v>
      </c>
      <c r="L377" s="438">
        <v>20</v>
      </c>
      <c r="M377" s="438">
        <v>7</v>
      </c>
      <c r="N377" s="438">
        <v>19</v>
      </c>
      <c r="O377" s="438">
        <v>34</v>
      </c>
      <c r="P377" s="438">
        <v>0</v>
      </c>
      <c r="Q377" s="438">
        <v>0</v>
      </c>
      <c r="R377" s="438">
        <v>0</v>
      </c>
      <c r="S377" s="438">
        <v>0</v>
      </c>
      <c r="T377" s="438">
        <v>0</v>
      </c>
      <c r="U377" s="438">
        <v>0</v>
      </c>
      <c r="V377" s="438">
        <v>0</v>
      </c>
      <c r="W377" s="438">
        <v>0</v>
      </c>
      <c r="X377" s="438">
        <v>0</v>
      </c>
      <c r="Y377" s="438">
        <v>0</v>
      </c>
      <c r="Z377" s="438">
        <v>0</v>
      </c>
      <c r="AA377" s="438">
        <v>0</v>
      </c>
      <c r="AB377" s="438">
        <v>0</v>
      </c>
      <c r="AC377" s="438">
        <v>0</v>
      </c>
      <c r="AD377" s="438">
        <v>0</v>
      </c>
      <c r="AE377" s="438">
        <v>0</v>
      </c>
      <c r="AF377" s="438">
        <v>0</v>
      </c>
      <c r="AG377" s="438">
        <v>0</v>
      </c>
      <c r="AH377" s="438">
        <v>0</v>
      </c>
      <c r="AI377" s="438">
        <v>0</v>
      </c>
      <c r="AJ377" s="438">
        <v>0</v>
      </c>
      <c r="AK377" s="438">
        <v>0</v>
      </c>
      <c r="AL377" s="438">
        <v>0</v>
      </c>
      <c r="AM377" s="438">
        <v>0</v>
      </c>
      <c r="AN377" s="438">
        <v>0</v>
      </c>
      <c r="AO377" s="438">
        <v>0</v>
      </c>
      <c r="AP377" s="438">
        <v>0</v>
      </c>
      <c r="AQ377" s="504">
        <v>0</v>
      </c>
      <c r="AR377" s="504">
        <v>0</v>
      </c>
      <c r="AS377" s="442">
        <v>0</v>
      </c>
      <c r="AT377" s="442">
        <v>0</v>
      </c>
      <c r="AU377" s="499">
        <v>0</v>
      </c>
      <c r="AV377" s="509" t="s">
        <v>70</v>
      </c>
      <c r="AW377" s="509" t="s">
        <v>3</v>
      </c>
      <c r="AX377" s="439">
        <v>7</v>
      </c>
      <c r="AY377" s="213">
        <v>20</v>
      </c>
      <c r="AZ377" s="441" t="s">
        <v>123</v>
      </c>
      <c r="BA377" s="441" t="s">
        <v>43</v>
      </c>
      <c r="BB377" s="441" t="s">
        <v>74</v>
      </c>
      <c r="BC377" s="440" t="s">
        <v>812</v>
      </c>
      <c r="BE377" s="441" t="s">
        <v>280</v>
      </c>
      <c r="BF377" s="513" t="s">
        <v>923</v>
      </c>
      <c r="BG377" s="514" t="s">
        <v>277</v>
      </c>
      <c r="BH377" s="514" t="s">
        <v>277</v>
      </c>
      <c r="BI377" s="514" t="s">
        <v>277</v>
      </c>
      <c r="BJ377" s="159">
        <v>0</v>
      </c>
      <c r="BK377" s="440" t="s">
        <v>277</v>
      </c>
    </row>
    <row r="378" spans="1:63" s="441" customFormat="1" ht="13.5" customHeight="1">
      <c r="A378" s="493" t="s">
        <v>117</v>
      </c>
      <c r="B378" s="493" t="s">
        <v>924</v>
      </c>
      <c r="C378" s="438">
        <v>0</v>
      </c>
      <c r="D378" s="438">
        <v>0</v>
      </c>
      <c r="E378" s="438">
        <v>0</v>
      </c>
      <c r="F378" s="438">
        <v>0</v>
      </c>
      <c r="G378" s="438">
        <v>0</v>
      </c>
      <c r="H378" s="438">
        <v>0</v>
      </c>
      <c r="I378" s="438">
        <v>0</v>
      </c>
      <c r="J378" s="438">
        <v>0</v>
      </c>
      <c r="K378" s="438">
        <v>0</v>
      </c>
      <c r="L378" s="438">
        <v>0</v>
      </c>
      <c r="M378" s="438">
        <v>0</v>
      </c>
      <c r="N378" s="438">
        <v>0</v>
      </c>
      <c r="O378" s="438">
        <v>0</v>
      </c>
      <c r="P378" s="438">
        <v>0</v>
      </c>
      <c r="Q378" s="438">
        <v>0</v>
      </c>
      <c r="R378" s="438">
        <v>0</v>
      </c>
      <c r="S378" s="438">
        <v>23</v>
      </c>
      <c r="T378" s="438">
        <v>25</v>
      </c>
      <c r="U378" s="438">
        <v>25</v>
      </c>
      <c r="V378" s="438">
        <v>30</v>
      </c>
      <c r="W378" s="438">
        <v>30</v>
      </c>
      <c r="X378" s="438">
        <v>30</v>
      </c>
      <c r="Y378" s="438">
        <v>30</v>
      </c>
      <c r="Z378" s="438">
        <v>0</v>
      </c>
      <c r="AA378" s="438">
        <v>0</v>
      </c>
      <c r="AB378" s="438">
        <v>0</v>
      </c>
      <c r="AC378" s="438">
        <v>0</v>
      </c>
      <c r="AD378" s="438">
        <v>0</v>
      </c>
      <c r="AE378" s="438">
        <v>0</v>
      </c>
      <c r="AF378" s="438">
        <v>0</v>
      </c>
      <c r="AG378" s="438">
        <v>0</v>
      </c>
      <c r="AH378" s="438">
        <v>0</v>
      </c>
      <c r="AI378" s="438">
        <v>0</v>
      </c>
      <c r="AJ378" s="438">
        <v>0</v>
      </c>
      <c r="AK378" s="438">
        <v>0</v>
      </c>
      <c r="AL378" s="438">
        <v>0</v>
      </c>
      <c r="AM378" s="438">
        <v>0</v>
      </c>
      <c r="AN378" s="438">
        <v>0</v>
      </c>
      <c r="AO378" s="438">
        <v>0</v>
      </c>
      <c r="AP378" s="438">
        <v>0</v>
      </c>
      <c r="AQ378" s="504">
        <v>0</v>
      </c>
      <c r="AR378" s="504">
        <v>0</v>
      </c>
      <c r="AS378" s="442">
        <v>0</v>
      </c>
      <c r="AT378" s="442">
        <v>0</v>
      </c>
      <c r="AU378" s="499">
        <v>0</v>
      </c>
      <c r="AV378" s="509" t="s">
        <v>7</v>
      </c>
      <c r="AW378" s="509" t="s">
        <v>13</v>
      </c>
      <c r="AX378" s="439">
        <v>7</v>
      </c>
      <c r="AY378" s="213">
        <v>27.571428571428573</v>
      </c>
      <c r="AZ378" s="441" t="s">
        <v>123</v>
      </c>
      <c r="BA378" s="441" t="s">
        <v>43</v>
      </c>
      <c r="BB378" s="441" t="s">
        <v>74</v>
      </c>
      <c r="BC378" s="440" t="s">
        <v>812</v>
      </c>
      <c r="BE378" s="441" t="s">
        <v>280</v>
      </c>
      <c r="BF378" s="513" t="s">
        <v>277</v>
      </c>
      <c r="BG378" s="514" t="s">
        <v>277</v>
      </c>
      <c r="BH378" s="514" t="s">
        <v>277</v>
      </c>
      <c r="BI378" s="514" t="s">
        <v>277</v>
      </c>
      <c r="BJ378" s="159">
        <v>201.72200000000001</v>
      </c>
      <c r="BK378" s="440" t="s">
        <v>277</v>
      </c>
    </row>
    <row r="379" spans="1:63" s="441" customFormat="1" ht="13.5" customHeight="1">
      <c r="A379" s="493" t="s">
        <v>117</v>
      </c>
      <c r="B379" s="493" t="s">
        <v>925</v>
      </c>
      <c r="C379" s="438">
        <v>0</v>
      </c>
      <c r="D379" s="438">
        <v>0</v>
      </c>
      <c r="E379" s="438">
        <v>0</v>
      </c>
      <c r="F379" s="438">
        <v>0</v>
      </c>
      <c r="G379" s="438">
        <v>0.2</v>
      </c>
      <c r="H379" s="438">
        <v>0.7</v>
      </c>
      <c r="I379" s="438">
        <v>0.9</v>
      </c>
      <c r="J379" s="438">
        <v>0.8</v>
      </c>
      <c r="K379" s="438">
        <v>1.2</v>
      </c>
      <c r="L379" s="438">
        <v>1.4</v>
      </c>
      <c r="M379" s="438">
        <v>1.1000000000000001</v>
      </c>
      <c r="N379" s="438">
        <v>1.9</v>
      </c>
      <c r="O379" s="438">
        <v>3</v>
      </c>
      <c r="P379" s="438">
        <v>3.2</v>
      </c>
      <c r="Q379" s="438">
        <v>0</v>
      </c>
      <c r="R379" s="438">
        <v>0</v>
      </c>
      <c r="S379" s="438">
        <v>0</v>
      </c>
      <c r="T379" s="438">
        <v>0</v>
      </c>
      <c r="U379" s="438">
        <v>0</v>
      </c>
      <c r="V379" s="438">
        <v>0</v>
      </c>
      <c r="W379" s="438">
        <v>0</v>
      </c>
      <c r="X379" s="438">
        <v>0</v>
      </c>
      <c r="Y379" s="438">
        <v>0</v>
      </c>
      <c r="Z379" s="438">
        <v>0</v>
      </c>
      <c r="AA379" s="438">
        <v>0</v>
      </c>
      <c r="AB379" s="438">
        <v>0</v>
      </c>
      <c r="AC379" s="438">
        <v>0</v>
      </c>
      <c r="AD379" s="438">
        <v>0</v>
      </c>
      <c r="AE379" s="438">
        <v>0</v>
      </c>
      <c r="AF379" s="438">
        <v>0</v>
      </c>
      <c r="AG379" s="438">
        <v>0</v>
      </c>
      <c r="AH379" s="438">
        <v>0</v>
      </c>
      <c r="AI379" s="438">
        <v>0</v>
      </c>
      <c r="AJ379" s="438">
        <v>0</v>
      </c>
      <c r="AK379" s="438">
        <v>0</v>
      </c>
      <c r="AL379" s="438">
        <v>0</v>
      </c>
      <c r="AM379" s="438">
        <v>0</v>
      </c>
      <c r="AN379" s="438">
        <v>0</v>
      </c>
      <c r="AO379" s="438">
        <v>0</v>
      </c>
      <c r="AP379" s="438">
        <v>0</v>
      </c>
      <c r="AQ379" s="504">
        <v>0</v>
      </c>
      <c r="AR379" s="504">
        <v>0</v>
      </c>
      <c r="AS379" s="442">
        <v>0</v>
      </c>
      <c r="AT379" s="442">
        <v>0</v>
      </c>
      <c r="AU379" s="499">
        <v>0</v>
      </c>
      <c r="AV379" s="509" t="s">
        <v>68</v>
      </c>
      <c r="AW379" s="509" t="s">
        <v>4</v>
      </c>
      <c r="AX379" s="439">
        <v>10</v>
      </c>
      <c r="AY379" s="213">
        <v>1.44</v>
      </c>
      <c r="AZ379" s="441" t="s">
        <v>125</v>
      </c>
      <c r="BA379" s="441" t="s">
        <v>43</v>
      </c>
      <c r="BB379" s="441" t="s">
        <v>4191</v>
      </c>
      <c r="BC379" s="440" t="s">
        <v>812</v>
      </c>
      <c r="BE379" s="441" t="s">
        <v>287</v>
      </c>
      <c r="BF379" s="513" t="s">
        <v>277</v>
      </c>
      <c r="BG379" s="514" t="s">
        <v>277</v>
      </c>
      <c r="BH379" s="514" t="s">
        <v>277</v>
      </c>
      <c r="BI379" s="514" t="s">
        <v>277</v>
      </c>
      <c r="BJ379" s="159">
        <v>0</v>
      </c>
      <c r="BK379" s="440" t="s">
        <v>277</v>
      </c>
    </row>
    <row r="380" spans="1:63" s="441" customFormat="1" ht="13.5" customHeight="1">
      <c r="A380" s="493" t="s">
        <v>117</v>
      </c>
      <c r="B380" s="493" t="s">
        <v>888</v>
      </c>
      <c r="C380" s="438">
        <v>0</v>
      </c>
      <c r="D380" s="438">
        <v>0</v>
      </c>
      <c r="E380" s="438">
        <v>0</v>
      </c>
      <c r="F380" s="438">
        <v>0</v>
      </c>
      <c r="G380" s="438">
        <v>0</v>
      </c>
      <c r="H380" s="438">
        <v>0</v>
      </c>
      <c r="I380" s="438">
        <v>0</v>
      </c>
      <c r="J380" s="438">
        <v>0</v>
      </c>
      <c r="K380" s="438">
        <v>0</v>
      </c>
      <c r="L380" s="438">
        <v>0</v>
      </c>
      <c r="M380" s="438">
        <v>0</v>
      </c>
      <c r="N380" s="438">
        <v>0</v>
      </c>
      <c r="O380" s="438">
        <v>0</v>
      </c>
      <c r="P380" s="438">
        <v>0</v>
      </c>
      <c r="Q380" s="438">
        <v>0</v>
      </c>
      <c r="R380" s="438">
        <v>0</v>
      </c>
      <c r="S380" s="438">
        <v>0</v>
      </c>
      <c r="T380" s="438">
        <v>0</v>
      </c>
      <c r="U380" s="438">
        <v>0</v>
      </c>
      <c r="V380" s="438">
        <v>0</v>
      </c>
      <c r="W380" s="438">
        <v>12.8</v>
      </c>
      <c r="X380" s="438">
        <v>15.9</v>
      </c>
      <c r="Y380" s="438">
        <v>14.2</v>
      </c>
      <c r="Z380" s="438">
        <v>14.2</v>
      </c>
      <c r="AA380" s="438">
        <v>12.9</v>
      </c>
      <c r="AB380" s="438">
        <v>4.2</v>
      </c>
      <c r="AC380" s="438">
        <v>0</v>
      </c>
      <c r="AD380" s="438">
        <v>0</v>
      </c>
      <c r="AE380" s="438">
        <v>0</v>
      </c>
      <c r="AF380" s="438">
        <v>0</v>
      </c>
      <c r="AG380" s="438">
        <v>0</v>
      </c>
      <c r="AH380" s="438">
        <v>0</v>
      </c>
      <c r="AI380" s="438">
        <v>0</v>
      </c>
      <c r="AJ380" s="438">
        <v>0</v>
      </c>
      <c r="AK380" s="438">
        <v>0</v>
      </c>
      <c r="AL380" s="438">
        <v>0</v>
      </c>
      <c r="AM380" s="438">
        <v>0</v>
      </c>
      <c r="AN380" s="438">
        <v>0</v>
      </c>
      <c r="AO380" s="438">
        <v>0</v>
      </c>
      <c r="AP380" s="438">
        <v>0</v>
      </c>
      <c r="AQ380" s="504">
        <v>0</v>
      </c>
      <c r="AR380" s="504">
        <v>0</v>
      </c>
      <c r="AS380" s="442">
        <v>0</v>
      </c>
      <c r="AT380" s="442">
        <v>0</v>
      </c>
      <c r="AU380" s="499">
        <v>0</v>
      </c>
      <c r="AV380" s="509" t="s">
        <v>11</v>
      </c>
      <c r="AW380" s="509" t="s">
        <v>16</v>
      </c>
      <c r="AX380" s="439">
        <v>6</v>
      </c>
      <c r="AY380" s="213">
        <v>12.366666666666669</v>
      </c>
      <c r="AZ380" s="441" t="s">
        <v>125</v>
      </c>
      <c r="BA380" s="441" t="s">
        <v>43</v>
      </c>
      <c r="BB380" s="441" t="s">
        <v>4191</v>
      </c>
      <c r="BC380" s="440" t="s">
        <v>812</v>
      </c>
      <c r="BE380" s="441" t="s">
        <v>287</v>
      </c>
      <c r="BF380" s="513" t="s">
        <v>277</v>
      </c>
      <c r="BG380" s="514" t="s">
        <v>277</v>
      </c>
      <c r="BH380" s="514" t="s">
        <v>277</v>
      </c>
      <c r="BI380" s="514" t="s">
        <v>277</v>
      </c>
      <c r="BJ380" s="159">
        <v>0</v>
      </c>
      <c r="BK380" s="440" t="s">
        <v>277</v>
      </c>
    </row>
    <row r="381" spans="1:63" s="441" customFormat="1" ht="13.5" customHeight="1">
      <c r="A381" s="493" t="s">
        <v>117</v>
      </c>
      <c r="B381" s="493" t="s">
        <v>884</v>
      </c>
      <c r="C381" s="438">
        <v>0</v>
      </c>
      <c r="D381" s="438">
        <v>0</v>
      </c>
      <c r="E381" s="438">
        <v>0</v>
      </c>
      <c r="F381" s="438">
        <v>0</v>
      </c>
      <c r="G381" s="438">
        <v>0</v>
      </c>
      <c r="H381" s="438">
        <v>0</v>
      </c>
      <c r="I381" s="438">
        <v>0</v>
      </c>
      <c r="J381" s="438">
        <v>0</v>
      </c>
      <c r="K381" s="438">
        <v>0</v>
      </c>
      <c r="L381" s="438">
        <v>0</v>
      </c>
      <c r="M381" s="438">
        <v>0</v>
      </c>
      <c r="N381" s="438">
        <v>0</v>
      </c>
      <c r="O381" s="438">
        <v>0</v>
      </c>
      <c r="P381" s="438">
        <v>0</v>
      </c>
      <c r="Q381" s="438">
        <v>0</v>
      </c>
      <c r="R381" s="438">
        <v>0</v>
      </c>
      <c r="S381" s="438">
        <v>3.9</v>
      </c>
      <c r="T381" s="438">
        <v>12.2</v>
      </c>
      <c r="U381" s="438">
        <v>7.2</v>
      </c>
      <c r="V381" s="438">
        <v>13.7</v>
      </c>
      <c r="W381" s="438">
        <v>0</v>
      </c>
      <c r="X381" s="438">
        <v>0</v>
      </c>
      <c r="Y381" s="438">
        <v>0</v>
      </c>
      <c r="Z381" s="438">
        <v>0</v>
      </c>
      <c r="AA381" s="438">
        <v>0</v>
      </c>
      <c r="AB381" s="438">
        <v>0</v>
      </c>
      <c r="AC381" s="438">
        <v>0</v>
      </c>
      <c r="AD381" s="438">
        <v>0</v>
      </c>
      <c r="AE381" s="438">
        <v>0</v>
      </c>
      <c r="AF381" s="438">
        <v>0</v>
      </c>
      <c r="AG381" s="438">
        <v>0</v>
      </c>
      <c r="AH381" s="438">
        <v>0</v>
      </c>
      <c r="AI381" s="438">
        <v>0</v>
      </c>
      <c r="AJ381" s="438">
        <v>0</v>
      </c>
      <c r="AK381" s="438">
        <v>0</v>
      </c>
      <c r="AL381" s="438">
        <v>0</v>
      </c>
      <c r="AM381" s="438">
        <v>0</v>
      </c>
      <c r="AN381" s="438">
        <v>0</v>
      </c>
      <c r="AO381" s="438">
        <v>0</v>
      </c>
      <c r="AP381" s="438">
        <v>0</v>
      </c>
      <c r="AQ381" s="504">
        <v>0</v>
      </c>
      <c r="AR381" s="504">
        <v>0</v>
      </c>
      <c r="AS381" s="442">
        <v>0</v>
      </c>
      <c r="AT381" s="442">
        <v>0</v>
      </c>
      <c r="AU381" s="499">
        <v>0</v>
      </c>
      <c r="AV381" s="509" t="s">
        <v>7</v>
      </c>
      <c r="AW381" s="509" t="s">
        <v>10</v>
      </c>
      <c r="AX381" s="439">
        <v>4</v>
      </c>
      <c r="AY381" s="213">
        <v>9.25</v>
      </c>
      <c r="AZ381" s="441" t="s">
        <v>125</v>
      </c>
      <c r="BA381" s="441" t="s">
        <v>43</v>
      </c>
      <c r="BB381" s="441" t="s">
        <v>4191</v>
      </c>
      <c r="BC381" s="440" t="s">
        <v>812</v>
      </c>
      <c r="BE381" s="441" t="s">
        <v>287</v>
      </c>
      <c r="BF381" s="513" t="s">
        <v>277</v>
      </c>
      <c r="BG381" s="514" t="s">
        <v>277</v>
      </c>
      <c r="BH381" s="514" t="s">
        <v>277</v>
      </c>
      <c r="BI381" s="514" t="s">
        <v>277</v>
      </c>
      <c r="BJ381" s="159">
        <v>0</v>
      </c>
      <c r="BK381" s="440" t="s">
        <v>277</v>
      </c>
    </row>
    <row r="382" spans="1:63" s="441" customFormat="1" ht="13.5" customHeight="1">
      <c r="A382" s="493" t="s">
        <v>117</v>
      </c>
      <c r="B382" s="493" t="s">
        <v>873</v>
      </c>
      <c r="C382" s="438">
        <v>0</v>
      </c>
      <c r="D382" s="438">
        <v>0</v>
      </c>
      <c r="E382" s="438">
        <v>0</v>
      </c>
      <c r="F382" s="438">
        <v>0</v>
      </c>
      <c r="G382" s="438">
        <v>0</v>
      </c>
      <c r="H382" s="438">
        <v>0</v>
      </c>
      <c r="I382" s="438">
        <v>0</v>
      </c>
      <c r="J382" s="438">
        <v>0</v>
      </c>
      <c r="K382" s="438">
        <v>0</v>
      </c>
      <c r="L382" s="438">
        <v>0</v>
      </c>
      <c r="M382" s="438">
        <v>0</v>
      </c>
      <c r="N382" s="438">
        <v>0</v>
      </c>
      <c r="O382" s="438">
        <v>0</v>
      </c>
      <c r="P382" s="438">
        <v>0</v>
      </c>
      <c r="Q382" s="438">
        <v>0</v>
      </c>
      <c r="R382" s="438">
        <v>0</v>
      </c>
      <c r="S382" s="438">
        <v>0</v>
      </c>
      <c r="T382" s="438">
        <v>0</v>
      </c>
      <c r="U382" s="438">
        <v>0</v>
      </c>
      <c r="V382" s="438">
        <v>0</v>
      </c>
      <c r="W382" s="438">
        <v>0</v>
      </c>
      <c r="X382" s="438">
        <v>0.5</v>
      </c>
      <c r="Y382" s="438">
        <v>1.5</v>
      </c>
      <c r="Z382" s="438">
        <v>0.7</v>
      </c>
      <c r="AA382" s="438">
        <v>0.4</v>
      </c>
      <c r="AB382" s="438">
        <v>0</v>
      </c>
      <c r="AC382" s="438">
        <v>0</v>
      </c>
      <c r="AD382" s="438">
        <v>0</v>
      </c>
      <c r="AE382" s="438">
        <v>0</v>
      </c>
      <c r="AF382" s="438">
        <v>0</v>
      </c>
      <c r="AG382" s="438">
        <v>0</v>
      </c>
      <c r="AH382" s="438">
        <v>0</v>
      </c>
      <c r="AI382" s="438">
        <v>0</v>
      </c>
      <c r="AJ382" s="438">
        <v>0</v>
      </c>
      <c r="AK382" s="438">
        <v>0</v>
      </c>
      <c r="AL382" s="438">
        <v>0</v>
      </c>
      <c r="AM382" s="438">
        <v>0</v>
      </c>
      <c r="AN382" s="438">
        <v>0</v>
      </c>
      <c r="AO382" s="438">
        <v>0</v>
      </c>
      <c r="AP382" s="438">
        <v>0</v>
      </c>
      <c r="AQ382" s="504">
        <v>0</v>
      </c>
      <c r="AR382" s="504">
        <v>0</v>
      </c>
      <c r="AS382" s="442">
        <v>0</v>
      </c>
      <c r="AT382" s="442">
        <v>0</v>
      </c>
      <c r="AU382" s="499">
        <v>0</v>
      </c>
      <c r="AV382" s="509" t="s">
        <v>12</v>
      </c>
      <c r="AW382" s="509" t="s">
        <v>15</v>
      </c>
      <c r="AX382" s="439">
        <v>4</v>
      </c>
      <c r="AY382" s="213">
        <v>0.77500000000000002</v>
      </c>
      <c r="AZ382" s="441" t="s">
        <v>125</v>
      </c>
      <c r="BA382" s="441" t="s">
        <v>43</v>
      </c>
      <c r="BB382" s="441" t="s">
        <v>4191</v>
      </c>
      <c r="BC382" s="440" t="s">
        <v>812</v>
      </c>
      <c r="BE382" s="441" t="s">
        <v>280</v>
      </c>
      <c r="BF382" s="513" t="s">
        <v>277</v>
      </c>
      <c r="BG382" s="514" t="s">
        <v>277</v>
      </c>
      <c r="BH382" s="514" t="s">
        <v>277</v>
      </c>
      <c r="BI382" s="514" t="s">
        <v>277</v>
      </c>
      <c r="BJ382" s="159">
        <v>0</v>
      </c>
      <c r="BK382" s="440" t="s">
        <v>277</v>
      </c>
    </row>
    <row r="383" spans="1:63" s="441" customFormat="1" ht="13.5" customHeight="1">
      <c r="A383" s="493" t="s">
        <v>4774</v>
      </c>
      <c r="B383" s="493" t="s">
        <v>4106</v>
      </c>
      <c r="C383" s="438">
        <v>0</v>
      </c>
      <c r="D383" s="438">
        <v>0</v>
      </c>
      <c r="E383" s="438">
        <v>0</v>
      </c>
      <c r="F383" s="438">
        <v>0</v>
      </c>
      <c r="G383" s="438">
        <v>0</v>
      </c>
      <c r="H383" s="438">
        <v>0</v>
      </c>
      <c r="I383" s="438">
        <v>0</v>
      </c>
      <c r="J383" s="438">
        <v>0</v>
      </c>
      <c r="K383" s="438">
        <v>0</v>
      </c>
      <c r="L383" s="438">
        <v>0</v>
      </c>
      <c r="M383" s="438">
        <v>0</v>
      </c>
      <c r="N383" s="438">
        <v>0</v>
      </c>
      <c r="O383" s="438">
        <v>0</v>
      </c>
      <c r="P383" s="438">
        <v>0</v>
      </c>
      <c r="Q383" s="438">
        <v>0</v>
      </c>
      <c r="R383" s="438">
        <v>0</v>
      </c>
      <c r="S383" s="438">
        <v>0</v>
      </c>
      <c r="T383" s="438">
        <v>0</v>
      </c>
      <c r="U383" s="438">
        <v>0</v>
      </c>
      <c r="V383" s="438">
        <v>0</v>
      </c>
      <c r="W383" s="438">
        <v>0</v>
      </c>
      <c r="X383" s="438">
        <v>0</v>
      </c>
      <c r="Y383" s="438">
        <v>0</v>
      </c>
      <c r="Z383" s="438">
        <v>0</v>
      </c>
      <c r="AA383" s="438">
        <v>0</v>
      </c>
      <c r="AB383" s="438">
        <v>0</v>
      </c>
      <c r="AC383" s="438">
        <v>0</v>
      </c>
      <c r="AD383" s="438">
        <v>0</v>
      </c>
      <c r="AE383" s="438">
        <v>0</v>
      </c>
      <c r="AF383" s="438">
        <v>0</v>
      </c>
      <c r="AG383" s="438">
        <v>0</v>
      </c>
      <c r="AH383" s="438">
        <v>0</v>
      </c>
      <c r="AI383" s="438">
        <v>0</v>
      </c>
      <c r="AJ383" s="438">
        <v>0</v>
      </c>
      <c r="AK383" s="438">
        <v>0</v>
      </c>
      <c r="AL383" s="438">
        <v>0</v>
      </c>
      <c r="AM383" s="438">
        <v>0</v>
      </c>
      <c r="AN383" s="438">
        <v>0</v>
      </c>
      <c r="AO383" s="438">
        <v>0</v>
      </c>
      <c r="AP383" s="438">
        <v>0.66500000000000004</v>
      </c>
      <c r="AQ383" s="504">
        <v>0.66500000000000004</v>
      </c>
      <c r="AR383" s="504">
        <v>0.67</v>
      </c>
      <c r="AS383" s="442">
        <v>0</v>
      </c>
      <c r="AT383" s="442">
        <v>0</v>
      </c>
      <c r="AU383" s="499">
        <v>0</v>
      </c>
      <c r="AV383" s="509" t="s">
        <v>938</v>
      </c>
      <c r="AW383" s="509" t="s">
        <v>3969</v>
      </c>
      <c r="AX383" s="439">
        <v>3</v>
      </c>
      <c r="AY383" s="213">
        <v>0.66666666666666663</v>
      </c>
      <c r="AZ383" s="441" t="s">
        <v>125</v>
      </c>
      <c r="BA383" s="441" t="s">
        <v>39</v>
      </c>
      <c r="BB383" s="441" t="s">
        <v>297</v>
      </c>
      <c r="BC383" s="440" t="s">
        <v>810</v>
      </c>
      <c r="BD383" s="112" t="s">
        <v>6889</v>
      </c>
      <c r="BE383" s="441" t="s">
        <v>287</v>
      </c>
      <c r="BF383" s="513" t="s">
        <v>4107</v>
      </c>
      <c r="BG383" s="514" t="s">
        <v>277</v>
      </c>
      <c r="BH383" s="514" t="s">
        <v>277</v>
      </c>
      <c r="BI383" s="514" t="s">
        <v>277</v>
      </c>
      <c r="BJ383" s="159">
        <v>0</v>
      </c>
      <c r="BK383" s="440" t="s">
        <v>277</v>
      </c>
    </row>
    <row r="384" spans="1:63" s="441" customFormat="1" ht="13.5" customHeight="1">
      <c r="A384" s="493" t="s">
        <v>4774</v>
      </c>
      <c r="B384" s="493" t="s">
        <v>6437</v>
      </c>
      <c r="C384" s="438">
        <v>0</v>
      </c>
      <c r="D384" s="438">
        <v>0</v>
      </c>
      <c r="E384" s="438">
        <v>0</v>
      </c>
      <c r="F384" s="438">
        <v>0</v>
      </c>
      <c r="G384" s="438">
        <v>0</v>
      </c>
      <c r="H384" s="438">
        <v>0</v>
      </c>
      <c r="I384" s="438">
        <v>0</v>
      </c>
      <c r="J384" s="438">
        <v>0</v>
      </c>
      <c r="K384" s="438">
        <v>0</v>
      </c>
      <c r="L384" s="438">
        <v>0</v>
      </c>
      <c r="M384" s="438">
        <v>0</v>
      </c>
      <c r="N384" s="438">
        <v>0</v>
      </c>
      <c r="O384" s="438">
        <v>0</v>
      </c>
      <c r="P384" s="438">
        <v>0</v>
      </c>
      <c r="Q384" s="438">
        <v>0</v>
      </c>
      <c r="R384" s="438">
        <v>0</v>
      </c>
      <c r="S384" s="438">
        <v>0</v>
      </c>
      <c r="T384" s="438">
        <v>0</v>
      </c>
      <c r="U384" s="438">
        <v>0</v>
      </c>
      <c r="V384" s="438">
        <v>0</v>
      </c>
      <c r="W384" s="438">
        <v>0</v>
      </c>
      <c r="X384" s="438">
        <v>0</v>
      </c>
      <c r="Y384" s="438">
        <v>0</v>
      </c>
      <c r="Z384" s="438">
        <v>0</v>
      </c>
      <c r="AA384" s="438">
        <v>0</v>
      </c>
      <c r="AB384" s="438">
        <v>0</v>
      </c>
      <c r="AC384" s="438">
        <v>0</v>
      </c>
      <c r="AD384" s="438">
        <v>0</v>
      </c>
      <c r="AE384" s="438">
        <v>0</v>
      </c>
      <c r="AF384" s="438">
        <v>0</v>
      </c>
      <c r="AG384" s="438">
        <v>0</v>
      </c>
      <c r="AH384" s="438">
        <v>0</v>
      </c>
      <c r="AI384" s="438">
        <v>0</v>
      </c>
      <c r="AJ384" s="438">
        <v>0</v>
      </c>
      <c r="AK384" s="438">
        <v>0</v>
      </c>
      <c r="AL384" s="438">
        <v>0</v>
      </c>
      <c r="AM384" s="438">
        <v>0</v>
      </c>
      <c r="AN384" s="438">
        <v>0</v>
      </c>
      <c r="AO384" s="438">
        <v>0</v>
      </c>
      <c r="AP384" s="438">
        <v>0.4</v>
      </c>
      <c r="AQ384" s="504">
        <v>0.4</v>
      </c>
      <c r="AR384" s="504">
        <v>0.4</v>
      </c>
      <c r="AS384" s="442">
        <v>0</v>
      </c>
      <c r="AT384" s="442">
        <v>0</v>
      </c>
      <c r="AU384" s="499">
        <v>0</v>
      </c>
      <c r="AV384" s="509" t="s">
        <v>938</v>
      </c>
      <c r="AW384" s="509" t="s">
        <v>3969</v>
      </c>
      <c r="AX384" s="439">
        <v>3</v>
      </c>
      <c r="AY384" s="213">
        <v>0.40000000000000008</v>
      </c>
      <c r="AZ384" s="441" t="s">
        <v>125</v>
      </c>
      <c r="BA384" s="441" t="s">
        <v>53</v>
      </c>
      <c r="BB384" s="441" t="s">
        <v>297</v>
      </c>
      <c r="BC384" s="440" t="s">
        <v>810</v>
      </c>
      <c r="BE384" s="441" t="s">
        <v>287</v>
      </c>
      <c r="BF384" s="513" t="s">
        <v>6438</v>
      </c>
      <c r="BG384" s="514" t="s">
        <v>277</v>
      </c>
      <c r="BH384" s="514" t="s">
        <v>277</v>
      </c>
      <c r="BI384" s="514" t="s">
        <v>277</v>
      </c>
      <c r="BJ384" s="159">
        <v>0</v>
      </c>
      <c r="BK384" s="440" t="s">
        <v>277</v>
      </c>
    </row>
    <row r="385" spans="1:63" s="441" customFormat="1" ht="13.5" customHeight="1">
      <c r="A385" s="493" t="s">
        <v>4774</v>
      </c>
      <c r="B385" s="493" t="s">
        <v>365</v>
      </c>
      <c r="C385" s="438">
        <v>0.3</v>
      </c>
      <c r="D385" s="438">
        <v>0.3</v>
      </c>
      <c r="E385" s="438">
        <v>0.3</v>
      </c>
      <c r="F385" s="438">
        <v>1.9</v>
      </c>
      <c r="G385" s="438">
        <v>2</v>
      </c>
      <c r="H385" s="438">
        <v>3</v>
      </c>
      <c r="I385" s="438">
        <v>2</v>
      </c>
      <c r="J385" s="438">
        <v>2</v>
      </c>
      <c r="K385" s="438">
        <v>2</v>
      </c>
      <c r="L385" s="438">
        <v>2</v>
      </c>
      <c r="M385" s="438">
        <v>2</v>
      </c>
      <c r="N385" s="438">
        <v>2</v>
      </c>
      <c r="O385" s="438">
        <v>2.2000000000000002</v>
      </c>
      <c r="P385" s="438">
        <v>2.2000000000000002</v>
      </c>
      <c r="Q385" s="438">
        <v>2.2000000000000002</v>
      </c>
      <c r="R385" s="438">
        <v>2.2000000000000002</v>
      </c>
      <c r="S385" s="438">
        <v>2.2000000000000002</v>
      </c>
      <c r="T385" s="438">
        <v>2.2999999999999998</v>
      </c>
      <c r="U385" s="438">
        <v>2.1</v>
      </c>
      <c r="V385" s="438">
        <v>2.2000000000000002</v>
      </c>
      <c r="W385" s="438">
        <v>1.4</v>
      </c>
      <c r="X385" s="438">
        <v>2.2000000000000002</v>
      </c>
      <c r="Y385" s="438">
        <v>1.8</v>
      </c>
      <c r="Z385" s="438">
        <v>1.8</v>
      </c>
      <c r="AA385" s="438">
        <v>1.8</v>
      </c>
      <c r="AB385" s="438">
        <v>1.9</v>
      </c>
      <c r="AC385" s="438">
        <v>1.9</v>
      </c>
      <c r="AD385" s="438">
        <v>2.2000000000000002</v>
      </c>
      <c r="AE385" s="438">
        <v>2.2000000000000002</v>
      </c>
      <c r="AF385" s="438">
        <v>2.8</v>
      </c>
      <c r="AG385" s="438">
        <v>2.74</v>
      </c>
      <c r="AH385" s="438">
        <v>3.1309999999999998</v>
      </c>
      <c r="AI385" s="438">
        <v>3.214</v>
      </c>
      <c r="AJ385" s="438">
        <v>3.3109999999999999</v>
      </c>
      <c r="AK385" s="438">
        <v>3.387</v>
      </c>
      <c r="AL385" s="438">
        <v>3.0259999999999998</v>
      </c>
      <c r="AM385" s="438">
        <v>3.0760000000000001</v>
      </c>
      <c r="AN385" s="438">
        <v>3.742</v>
      </c>
      <c r="AO385" s="438">
        <v>3.6469999999999998</v>
      </c>
      <c r="AP385" s="438">
        <v>3.72</v>
      </c>
      <c r="AQ385" s="504">
        <v>3.5950000000000002</v>
      </c>
      <c r="AR385" s="504">
        <v>0.104</v>
      </c>
      <c r="AS385" s="442">
        <v>0</v>
      </c>
      <c r="AT385" s="442">
        <v>0</v>
      </c>
      <c r="AU385" s="499">
        <v>0</v>
      </c>
      <c r="AV385" s="509" t="s">
        <v>64</v>
      </c>
      <c r="AW385" s="509" t="s">
        <v>3969</v>
      </c>
      <c r="AX385" s="439">
        <v>42</v>
      </c>
      <c r="AY385" s="213">
        <v>2.2403095238095236</v>
      </c>
      <c r="AZ385" s="441" t="s">
        <v>125</v>
      </c>
      <c r="BA385" s="441" t="s">
        <v>39</v>
      </c>
      <c r="BB385" s="441" t="s">
        <v>297</v>
      </c>
      <c r="BC385" s="440" t="s">
        <v>810</v>
      </c>
      <c r="BD385" s="112" t="s">
        <v>6889</v>
      </c>
      <c r="BE385" s="441" t="s">
        <v>287</v>
      </c>
      <c r="BF385" s="517" t="s">
        <v>6801</v>
      </c>
      <c r="BG385" s="514" t="s">
        <v>277</v>
      </c>
      <c r="BH385" s="514" t="s">
        <v>277</v>
      </c>
      <c r="BI385" s="514" t="s">
        <v>277</v>
      </c>
      <c r="BJ385" s="159">
        <v>0</v>
      </c>
      <c r="BK385" s="440" t="s">
        <v>277</v>
      </c>
    </row>
    <row r="386" spans="1:63" s="441" customFormat="1" ht="13.5" customHeight="1">
      <c r="A386" s="493" t="s">
        <v>4774</v>
      </c>
      <c r="B386" s="493" t="s">
        <v>373</v>
      </c>
      <c r="C386" s="438">
        <v>0</v>
      </c>
      <c r="D386" s="438">
        <v>0</v>
      </c>
      <c r="E386" s="438">
        <v>0</v>
      </c>
      <c r="F386" s="438">
        <v>0</v>
      </c>
      <c r="G386" s="438">
        <v>0</v>
      </c>
      <c r="H386" s="438">
        <v>0</v>
      </c>
      <c r="I386" s="438">
        <v>0</v>
      </c>
      <c r="J386" s="438">
        <v>0</v>
      </c>
      <c r="K386" s="438">
        <v>0</v>
      </c>
      <c r="L386" s="438">
        <v>0</v>
      </c>
      <c r="M386" s="438">
        <v>0</v>
      </c>
      <c r="N386" s="438">
        <v>0</v>
      </c>
      <c r="O386" s="438">
        <v>0</v>
      </c>
      <c r="P386" s="438">
        <v>0</v>
      </c>
      <c r="Q386" s="438">
        <v>0</v>
      </c>
      <c r="R386" s="438">
        <v>0</v>
      </c>
      <c r="S386" s="438">
        <v>0</v>
      </c>
      <c r="T386" s="438">
        <v>0</v>
      </c>
      <c r="U386" s="438">
        <v>0</v>
      </c>
      <c r="V386" s="438">
        <v>0</v>
      </c>
      <c r="W386" s="438">
        <v>0</v>
      </c>
      <c r="X386" s="438">
        <v>0</v>
      </c>
      <c r="Y386" s="438">
        <v>0</v>
      </c>
      <c r="Z386" s="438">
        <v>0</v>
      </c>
      <c r="AA386" s="438">
        <v>0</v>
      </c>
      <c r="AB386" s="438">
        <v>0</v>
      </c>
      <c r="AC386" s="438">
        <v>0</v>
      </c>
      <c r="AD386" s="438">
        <v>0</v>
      </c>
      <c r="AE386" s="438">
        <v>4.9320000000000004</v>
      </c>
      <c r="AF386" s="438">
        <v>3.82</v>
      </c>
      <c r="AG386" s="438">
        <v>0</v>
      </c>
      <c r="AH386" s="438">
        <v>0</v>
      </c>
      <c r="AI386" s="438">
        <v>0</v>
      </c>
      <c r="AJ386" s="438">
        <v>0</v>
      </c>
      <c r="AK386" s="438">
        <v>0</v>
      </c>
      <c r="AL386" s="438">
        <v>0</v>
      </c>
      <c r="AM386" s="438">
        <v>0</v>
      </c>
      <c r="AN386" s="438">
        <v>0</v>
      </c>
      <c r="AO386" s="438">
        <v>0</v>
      </c>
      <c r="AP386" s="438">
        <v>0</v>
      </c>
      <c r="AQ386" s="504">
        <v>0</v>
      </c>
      <c r="AR386" s="504">
        <v>0</v>
      </c>
      <c r="AS386" s="442">
        <v>0</v>
      </c>
      <c r="AT386" s="442">
        <v>0</v>
      </c>
      <c r="AU386" s="499">
        <v>0</v>
      </c>
      <c r="AV386" s="509" t="s">
        <v>19</v>
      </c>
      <c r="AW386" s="509" t="s">
        <v>20</v>
      </c>
      <c r="AX386" s="439">
        <v>2</v>
      </c>
      <c r="AY386" s="213">
        <v>4.3760000000000003</v>
      </c>
      <c r="AZ386" s="441" t="s">
        <v>125</v>
      </c>
      <c r="BA386" s="441" t="s">
        <v>39</v>
      </c>
      <c r="BB386" s="441" t="s">
        <v>297</v>
      </c>
      <c r="BC386" s="440" t="s">
        <v>810</v>
      </c>
      <c r="BE386" s="441" t="s">
        <v>287</v>
      </c>
      <c r="BF386" s="513" t="s">
        <v>277</v>
      </c>
      <c r="BG386" s="514" t="s">
        <v>277</v>
      </c>
      <c r="BH386" s="514" t="s">
        <v>277</v>
      </c>
      <c r="BI386" s="514" t="s">
        <v>277</v>
      </c>
      <c r="BJ386" s="159"/>
      <c r="BK386" s="440" t="s">
        <v>277</v>
      </c>
    </row>
    <row r="387" spans="1:63" s="441" customFormat="1" ht="13.5" customHeight="1">
      <c r="A387" s="493" t="s">
        <v>4774</v>
      </c>
      <c r="B387" s="493" t="s">
        <v>372</v>
      </c>
      <c r="C387" s="438">
        <v>0</v>
      </c>
      <c r="D387" s="438">
        <v>0</v>
      </c>
      <c r="E387" s="438">
        <v>0</v>
      </c>
      <c r="F387" s="438">
        <v>0</v>
      </c>
      <c r="G387" s="438">
        <v>0</v>
      </c>
      <c r="H387" s="438">
        <v>0</v>
      </c>
      <c r="I387" s="438">
        <v>0</v>
      </c>
      <c r="J387" s="438">
        <v>0</v>
      </c>
      <c r="K387" s="438">
        <v>0</v>
      </c>
      <c r="L387" s="438">
        <v>0</v>
      </c>
      <c r="M387" s="438">
        <v>0</v>
      </c>
      <c r="N387" s="438">
        <v>0</v>
      </c>
      <c r="O387" s="438">
        <v>0</v>
      </c>
      <c r="P387" s="438">
        <v>0</v>
      </c>
      <c r="Q387" s="438">
        <v>0</v>
      </c>
      <c r="R387" s="438">
        <v>0</v>
      </c>
      <c r="S387" s="438">
        <v>0</v>
      </c>
      <c r="T387" s="438">
        <v>0</v>
      </c>
      <c r="U387" s="438">
        <v>0</v>
      </c>
      <c r="V387" s="438">
        <v>0</v>
      </c>
      <c r="W387" s="438">
        <v>0</v>
      </c>
      <c r="X387" s="438">
        <v>0</v>
      </c>
      <c r="Y387" s="438">
        <v>0</v>
      </c>
      <c r="Z387" s="438">
        <v>0</v>
      </c>
      <c r="AA387" s="438">
        <v>0</v>
      </c>
      <c r="AB387" s="438">
        <v>0</v>
      </c>
      <c r="AC387" s="438">
        <v>0</v>
      </c>
      <c r="AD387" s="438">
        <v>0</v>
      </c>
      <c r="AE387" s="438">
        <v>0</v>
      </c>
      <c r="AF387" s="438">
        <v>0</v>
      </c>
      <c r="AG387" s="438">
        <v>0</v>
      </c>
      <c r="AH387" s="438">
        <v>0.55000000000000004</v>
      </c>
      <c r="AI387" s="438">
        <v>1.1000000000000001</v>
      </c>
      <c r="AJ387" s="438">
        <v>1.1000000000000001</v>
      </c>
      <c r="AK387" s="438">
        <v>1.1000000000000001</v>
      </c>
      <c r="AL387" s="438">
        <v>1.1000000000000001</v>
      </c>
      <c r="AM387" s="438">
        <v>1.1000000000000001</v>
      </c>
      <c r="AN387" s="438">
        <v>1.1000000000000001</v>
      </c>
      <c r="AO387" s="438">
        <v>1.1000000000000001</v>
      </c>
      <c r="AP387" s="438">
        <v>1.1000000000000001</v>
      </c>
      <c r="AQ387" s="504">
        <v>0</v>
      </c>
      <c r="AR387" s="504">
        <v>0</v>
      </c>
      <c r="AS387" s="442">
        <v>0</v>
      </c>
      <c r="AT387" s="442">
        <v>0</v>
      </c>
      <c r="AU387" s="499">
        <v>0</v>
      </c>
      <c r="AV387" s="509" t="s">
        <v>22</v>
      </c>
      <c r="AW387" s="509" t="s">
        <v>938</v>
      </c>
      <c r="AX387" s="439">
        <v>9</v>
      </c>
      <c r="AY387" s="213">
        <v>1.0388888888888888</v>
      </c>
      <c r="AZ387" s="441" t="s">
        <v>125</v>
      </c>
      <c r="BA387" s="441" t="s">
        <v>39</v>
      </c>
      <c r="BB387" s="441" t="s">
        <v>297</v>
      </c>
      <c r="BC387" s="440" t="s">
        <v>810</v>
      </c>
      <c r="BE387" s="441" t="s">
        <v>287</v>
      </c>
      <c r="BF387" s="513" t="s">
        <v>371</v>
      </c>
      <c r="BG387" s="514" t="s">
        <v>277</v>
      </c>
      <c r="BH387" s="514" t="s">
        <v>277</v>
      </c>
      <c r="BI387" s="514" t="s">
        <v>277</v>
      </c>
      <c r="BJ387" s="159">
        <v>0</v>
      </c>
      <c r="BK387" s="440" t="s">
        <v>277</v>
      </c>
    </row>
    <row r="388" spans="1:63" s="441" customFormat="1" ht="13.5" customHeight="1">
      <c r="A388" s="493" t="s">
        <v>4774</v>
      </c>
      <c r="B388" s="493" t="s">
        <v>926</v>
      </c>
      <c r="C388" s="438">
        <v>0</v>
      </c>
      <c r="D388" s="438">
        <v>0</v>
      </c>
      <c r="E388" s="438">
        <v>0</v>
      </c>
      <c r="F388" s="438">
        <v>0.8</v>
      </c>
      <c r="G388" s="438">
        <v>0.5</v>
      </c>
      <c r="H388" s="438">
        <v>0.4</v>
      </c>
      <c r="I388" s="438">
        <v>0.5</v>
      </c>
      <c r="J388" s="438">
        <v>0.6</v>
      </c>
      <c r="K388" s="438">
        <v>0</v>
      </c>
      <c r="L388" s="438">
        <v>0</v>
      </c>
      <c r="M388" s="438">
        <v>0</v>
      </c>
      <c r="N388" s="438">
        <v>0</v>
      </c>
      <c r="O388" s="438">
        <v>0</v>
      </c>
      <c r="P388" s="438">
        <v>0</v>
      </c>
      <c r="Q388" s="438">
        <v>0</v>
      </c>
      <c r="R388" s="438">
        <v>0</v>
      </c>
      <c r="S388" s="438">
        <v>0</v>
      </c>
      <c r="T388" s="438">
        <v>0</v>
      </c>
      <c r="U388" s="438">
        <v>0</v>
      </c>
      <c r="V388" s="438">
        <v>0</v>
      </c>
      <c r="W388" s="438">
        <v>0</v>
      </c>
      <c r="X388" s="438">
        <v>0</v>
      </c>
      <c r="Y388" s="438">
        <v>0</v>
      </c>
      <c r="Z388" s="438">
        <v>0</v>
      </c>
      <c r="AA388" s="438">
        <v>0</v>
      </c>
      <c r="AB388" s="438">
        <v>0</v>
      </c>
      <c r="AC388" s="438">
        <v>0</v>
      </c>
      <c r="AD388" s="438">
        <v>0</v>
      </c>
      <c r="AE388" s="438">
        <v>0</v>
      </c>
      <c r="AF388" s="438">
        <v>0</v>
      </c>
      <c r="AG388" s="438">
        <v>0</v>
      </c>
      <c r="AH388" s="438">
        <v>0</v>
      </c>
      <c r="AI388" s="438">
        <v>0</v>
      </c>
      <c r="AJ388" s="438">
        <v>0</v>
      </c>
      <c r="AK388" s="438">
        <v>0</v>
      </c>
      <c r="AL388" s="438">
        <v>0</v>
      </c>
      <c r="AM388" s="438">
        <v>0</v>
      </c>
      <c r="AN388" s="438">
        <v>0</v>
      </c>
      <c r="AO388" s="438">
        <v>0</v>
      </c>
      <c r="AP388" s="438">
        <v>0</v>
      </c>
      <c r="AQ388" s="504">
        <v>0</v>
      </c>
      <c r="AR388" s="504">
        <v>0</v>
      </c>
      <c r="AS388" s="442">
        <v>0</v>
      </c>
      <c r="AT388" s="442">
        <v>0</v>
      </c>
      <c r="AU388" s="499">
        <v>0</v>
      </c>
      <c r="AV388" s="509" t="s">
        <v>67</v>
      </c>
      <c r="AW388" s="509" t="s">
        <v>71</v>
      </c>
      <c r="AX388" s="439">
        <v>5</v>
      </c>
      <c r="AY388" s="213">
        <v>0.56000000000000005</v>
      </c>
      <c r="AZ388" s="441" t="s">
        <v>125</v>
      </c>
      <c r="BA388" s="441" t="s">
        <v>39</v>
      </c>
      <c r="BB388" s="441" t="s">
        <v>297</v>
      </c>
      <c r="BC388" s="440" t="s">
        <v>810</v>
      </c>
      <c r="BE388" s="441" t="s">
        <v>287</v>
      </c>
      <c r="BF388" s="513" t="s">
        <v>277</v>
      </c>
      <c r="BG388" s="514" t="s">
        <v>277</v>
      </c>
      <c r="BH388" s="514" t="s">
        <v>277</v>
      </c>
      <c r="BI388" s="514" t="s">
        <v>277</v>
      </c>
      <c r="BJ388" s="159">
        <v>0</v>
      </c>
      <c r="BK388" s="440" t="s">
        <v>277</v>
      </c>
    </row>
    <row r="389" spans="1:63" s="441" customFormat="1" ht="13.5" customHeight="1">
      <c r="A389" s="493" t="s">
        <v>4774</v>
      </c>
      <c r="B389" s="522" t="s">
        <v>7139</v>
      </c>
      <c r="C389" s="438">
        <v>0</v>
      </c>
      <c r="D389" s="438">
        <v>0</v>
      </c>
      <c r="E389" s="438">
        <v>0</v>
      </c>
      <c r="F389" s="438">
        <v>0</v>
      </c>
      <c r="G389" s="438">
        <v>0</v>
      </c>
      <c r="H389" s="438">
        <v>0</v>
      </c>
      <c r="I389" s="438">
        <v>0</v>
      </c>
      <c r="J389" s="438">
        <v>0</v>
      </c>
      <c r="K389" s="438">
        <v>0</v>
      </c>
      <c r="L389" s="438">
        <v>0</v>
      </c>
      <c r="M389" s="438">
        <v>0</v>
      </c>
      <c r="N389" s="438">
        <v>0</v>
      </c>
      <c r="O389" s="438">
        <v>0</v>
      </c>
      <c r="P389" s="438">
        <v>0</v>
      </c>
      <c r="Q389" s="438">
        <v>0</v>
      </c>
      <c r="R389" s="438">
        <v>0</v>
      </c>
      <c r="S389" s="438">
        <v>0</v>
      </c>
      <c r="T389" s="438">
        <v>0</v>
      </c>
      <c r="U389" s="438">
        <v>0</v>
      </c>
      <c r="V389" s="438">
        <v>0</v>
      </c>
      <c r="W389" s="438">
        <v>0</v>
      </c>
      <c r="X389" s="438">
        <v>0</v>
      </c>
      <c r="Y389" s="438">
        <v>0</v>
      </c>
      <c r="Z389" s="438">
        <v>0</v>
      </c>
      <c r="AA389" s="438">
        <v>0</v>
      </c>
      <c r="AB389" s="438">
        <v>0</v>
      </c>
      <c r="AC389" s="438">
        <v>0</v>
      </c>
      <c r="AD389" s="438">
        <v>0</v>
      </c>
      <c r="AE389" s="438">
        <v>0</v>
      </c>
      <c r="AF389" s="438">
        <v>0</v>
      </c>
      <c r="AG389" s="438">
        <v>0</v>
      </c>
      <c r="AH389" s="438">
        <v>0</v>
      </c>
      <c r="AI389" s="438">
        <v>0</v>
      </c>
      <c r="AJ389" s="438">
        <v>0</v>
      </c>
      <c r="AK389" s="438">
        <v>0</v>
      </c>
      <c r="AL389" s="438">
        <v>0</v>
      </c>
      <c r="AM389" s="438">
        <v>0</v>
      </c>
      <c r="AN389" s="438">
        <v>0</v>
      </c>
      <c r="AO389" s="438">
        <v>0</v>
      </c>
      <c r="AP389" s="438">
        <v>0</v>
      </c>
      <c r="AQ389" s="505">
        <v>0.5</v>
      </c>
      <c r="AR389" s="505">
        <v>0</v>
      </c>
      <c r="AS389" s="442">
        <v>0</v>
      </c>
      <c r="AT389" s="442">
        <v>0</v>
      </c>
      <c r="AU389" s="499">
        <v>0</v>
      </c>
      <c r="AV389" s="509" t="s">
        <v>3968</v>
      </c>
      <c r="AW389" s="509" t="s">
        <v>3968</v>
      </c>
      <c r="AX389" s="439">
        <v>1</v>
      </c>
      <c r="AY389" s="213">
        <v>0.5</v>
      </c>
      <c r="AZ389" s="440" t="s">
        <v>125</v>
      </c>
      <c r="BA389" s="440" t="s">
        <v>39</v>
      </c>
      <c r="BB389" s="112" t="s">
        <v>281</v>
      </c>
      <c r="BC389" s="441" t="s">
        <v>7177</v>
      </c>
      <c r="BD389" s="112" t="s">
        <v>6889</v>
      </c>
      <c r="BE389" s="112" t="s">
        <v>287</v>
      </c>
      <c r="BF389" s="491" t="s">
        <v>7140</v>
      </c>
      <c r="BG389" s="444"/>
      <c r="BH389" s="514"/>
      <c r="BI389" s="514"/>
      <c r="BJ389" s="159">
        <v>0</v>
      </c>
      <c r="BK389" s="440" t="s">
        <v>277</v>
      </c>
    </row>
    <row r="390" spans="1:63" s="441" customFormat="1" ht="13.5" customHeight="1">
      <c r="A390" s="493" t="s">
        <v>4774</v>
      </c>
      <c r="B390" s="493" t="s">
        <v>370</v>
      </c>
      <c r="C390" s="438">
        <v>0</v>
      </c>
      <c r="D390" s="438">
        <v>0</v>
      </c>
      <c r="E390" s="438">
        <v>0</v>
      </c>
      <c r="F390" s="438">
        <v>0</v>
      </c>
      <c r="G390" s="438">
        <v>0</v>
      </c>
      <c r="H390" s="438">
        <v>0</v>
      </c>
      <c r="I390" s="438">
        <v>0</v>
      </c>
      <c r="J390" s="438">
        <v>0</v>
      </c>
      <c r="K390" s="438">
        <v>0</v>
      </c>
      <c r="L390" s="438">
        <v>0</v>
      </c>
      <c r="M390" s="438">
        <v>0</v>
      </c>
      <c r="N390" s="438">
        <v>0</v>
      </c>
      <c r="O390" s="438">
        <v>0</v>
      </c>
      <c r="P390" s="438">
        <v>0</v>
      </c>
      <c r="Q390" s="438">
        <v>0</v>
      </c>
      <c r="R390" s="438">
        <v>0</v>
      </c>
      <c r="S390" s="438">
        <v>0</v>
      </c>
      <c r="T390" s="438">
        <v>0</v>
      </c>
      <c r="U390" s="438">
        <v>0</v>
      </c>
      <c r="V390" s="438">
        <v>0</v>
      </c>
      <c r="W390" s="438">
        <v>0</v>
      </c>
      <c r="X390" s="438">
        <v>0</v>
      </c>
      <c r="Y390" s="438">
        <v>0</v>
      </c>
      <c r="Z390" s="438">
        <v>0</v>
      </c>
      <c r="AA390" s="438">
        <v>0</v>
      </c>
      <c r="AB390" s="438">
        <v>0</v>
      </c>
      <c r="AC390" s="438">
        <v>0</v>
      </c>
      <c r="AD390" s="438">
        <v>0</v>
      </c>
      <c r="AE390" s="438">
        <v>0</v>
      </c>
      <c r="AF390" s="438">
        <v>0</v>
      </c>
      <c r="AG390" s="438">
        <v>0</v>
      </c>
      <c r="AH390" s="438">
        <v>1.0489999999999999</v>
      </c>
      <c r="AI390" s="438">
        <v>1.0169999999999999</v>
      </c>
      <c r="AJ390" s="438">
        <v>0.73799999999999999</v>
      </c>
      <c r="AK390" s="438">
        <v>0.495</v>
      </c>
      <c r="AL390" s="438">
        <v>0.29399999999999998</v>
      </c>
      <c r="AM390" s="438">
        <v>0.51900000000000002</v>
      </c>
      <c r="AN390" s="438">
        <v>0.46700000000000003</v>
      </c>
      <c r="AO390" s="438">
        <v>0.48499999999999999</v>
      </c>
      <c r="AP390" s="438">
        <v>0.42099999999999999</v>
      </c>
      <c r="AQ390" s="504">
        <v>0</v>
      </c>
      <c r="AR390" s="504">
        <v>0</v>
      </c>
      <c r="AS390" s="442">
        <v>0</v>
      </c>
      <c r="AT390" s="442">
        <v>0</v>
      </c>
      <c r="AU390" s="499">
        <v>0</v>
      </c>
      <c r="AV390" s="509" t="s">
        <v>22</v>
      </c>
      <c r="AW390" s="509" t="s">
        <v>938</v>
      </c>
      <c r="AX390" s="439">
        <v>9</v>
      </c>
      <c r="AY390" s="213">
        <v>0.60944444444444446</v>
      </c>
      <c r="AZ390" s="441" t="s">
        <v>125</v>
      </c>
      <c r="BA390" s="441" t="s">
        <v>39</v>
      </c>
      <c r="BB390" s="441" t="s">
        <v>297</v>
      </c>
      <c r="BC390" s="440" t="s">
        <v>810</v>
      </c>
      <c r="BE390" s="441" t="s">
        <v>287</v>
      </c>
      <c r="BF390" s="513" t="s">
        <v>369</v>
      </c>
      <c r="BG390" s="514" t="s">
        <v>277</v>
      </c>
      <c r="BH390" s="514" t="s">
        <v>277</v>
      </c>
      <c r="BI390" s="514" t="s">
        <v>277</v>
      </c>
      <c r="BJ390" s="159">
        <v>1.25</v>
      </c>
      <c r="BK390" s="440" t="s">
        <v>277</v>
      </c>
    </row>
    <row r="391" spans="1:63" s="441" customFormat="1" ht="13.5" customHeight="1">
      <c r="A391" s="493" t="s">
        <v>4774</v>
      </c>
      <c r="B391" s="493" t="s">
        <v>358</v>
      </c>
      <c r="C391" s="438">
        <v>0</v>
      </c>
      <c r="D391" s="438">
        <v>0</v>
      </c>
      <c r="E391" s="438">
        <v>0</v>
      </c>
      <c r="F391" s="438">
        <v>0</v>
      </c>
      <c r="G391" s="438">
        <v>0</v>
      </c>
      <c r="H391" s="438">
        <v>0</v>
      </c>
      <c r="I391" s="438">
        <v>0</v>
      </c>
      <c r="J391" s="438">
        <v>0</v>
      </c>
      <c r="K391" s="438">
        <v>0</v>
      </c>
      <c r="L391" s="438">
        <v>0</v>
      </c>
      <c r="M391" s="438">
        <v>0</v>
      </c>
      <c r="N391" s="438">
        <v>0</v>
      </c>
      <c r="O391" s="438">
        <v>0</v>
      </c>
      <c r="P391" s="438">
        <v>0</v>
      </c>
      <c r="Q391" s="438">
        <v>0</v>
      </c>
      <c r="R391" s="438">
        <v>0</v>
      </c>
      <c r="S391" s="438">
        <v>0</v>
      </c>
      <c r="T391" s="438">
        <v>0</v>
      </c>
      <c r="U391" s="438">
        <v>0</v>
      </c>
      <c r="V391" s="438">
        <v>0</v>
      </c>
      <c r="W391" s="438">
        <v>0</v>
      </c>
      <c r="X391" s="438">
        <v>0</v>
      </c>
      <c r="Y391" s="438">
        <v>0</v>
      </c>
      <c r="Z391" s="438">
        <v>0</v>
      </c>
      <c r="AA391" s="438">
        <v>0</v>
      </c>
      <c r="AB391" s="438">
        <v>0</v>
      </c>
      <c r="AC391" s="438">
        <v>0</v>
      </c>
      <c r="AD391" s="438">
        <v>0</v>
      </c>
      <c r="AE391" s="438">
        <v>0</v>
      </c>
      <c r="AF391" s="438">
        <v>0</v>
      </c>
      <c r="AG391" s="438">
        <v>0</v>
      </c>
      <c r="AH391" s="438">
        <v>0</v>
      </c>
      <c r="AI391" s="438">
        <v>0</v>
      </c>
      <c r="AJ391" s="438">
        <v>0</v>
      </c>
      <c r="AK391" s="438">
        <v>0</v>
      </c>
      <c r="AL391" s="438">
        <v>3.6360000000000003E-2</v>
      </c>
      <c r="AM391" s="438">
        <v>0</v>
      </c>
      <c r="AN391" s="438">
        <v>0</v>
      </c>
      <c r="AO391" s="438">
        <v>0</v>
      </c>
      <c r="AP391" s="438">
        <v>0</v>
      </c>
      <c r="AQ391" s="504">
        <v>0</v>
      </c>
      <c r="AR391" s="504">
        <v>0</v>
      </c>
      <c r="AS391" s="442">
        <v>0</v>
      </c>
      <c r="AT391" s="442">
        <v>0</v>
      </c>
      <c r="AU391" s="499">
        <v>0</v>
      </c>
      <c r="AV391" s="509" t="s">
        <v>26</v>
      </c>
      <c r="AW391" s="509" t="s">
        <v>26</v>
      </c>
      <c r="AX391" s="439">
        <v>1</v>
      </c>
      <c r="AY391" s="213">
        <v>3.6360000000000003E-2</v>
      </c>
      <c r="AZ391" s="441" t="s">
        <v>126</v>
      </c>
      <c r="BA391" s="441" t="s">
        <v>39</v>
      </c>
      <c r="BB391" s="441" t="s">
        <v>356</v>
      </c>
      <c r="BC391" s="441" t="s">
        <v>809</v>
      </c>
      <c r="BE391" s="441" t="s">
        <v>287</v>
      </c>
      <c r="BF391" s="513" t="s">
        <v>277</v>
      </c>
      <c r="BG391" s="514" t="s">
        <v>277</v>
      </c>
      <c r="BH391" s="514" t="s">
        <v>277</v>
      </c>
      <c r="BI391" s="514" t="s">
        <v>277</v>
      </c>
      <c r="BJ391" s="159">
        <v>0</v>
      </c>
      <c r="BK391" s="440" t="s">
        <v>277</v>
      </c>
    </row>
    <row r="392" spans="1:63" s="441" customFormat="1" ht="13.5" customHeight="1">
      <c r="A392" s="493" t="s">
        <v>4774</v>
      </c>
      <c r="B392" s="493" t="s">
        <v>357</v>
      </c>
      <c r="C392" s="438">
        <v>0</v>
      </c>
      <c r="D392" s="438">
        <v>0</v>
      </c>
      <c r="E392" s="438">
        <v>0</v>
      </c>
      <c r="F392" s="438">
        <v>0</v>
      </c>
      <c r="G392" s="438">
        <v>0</v>
      </c>
      <c r="H392" s="438">
        <v>0</v>
      </c>
      <c r="I392" s="438">
        <v>0</v>
      </c>
      <c r="J392" s="438">
        <v>0</v>
      </c>
      <c r="K392" s="438">
        <v>0</v>
      </c>
      <c r="L392" s="438">
        <v>0</v>
      </c>
      <c r="M392" s="438">
        <v>0</v>
      </c>
      <c r="N392" s="438">
        <v>0</v>
      </c>
      <c r="O392" s="438">
        <v>0</v>
      </c>
      <c r="P392" s="438">
        <v>0</v>
      </c>
      <c r="Q392" s="438">
        <v>0</v>
      </c>
      <c r="R392" s="438">
        <v>0</v>
      </c>
      <c r="S392" s="438">
        <v>0</v>
      </c>
      <c r="T392" s="438">
        <v>0</v>
      </c>
      <c r="U392" s="438">
        <v>0</v>
      </c>
      <c r="V392" s="438">
        <v>0</v>
      </c>
      <c r="W392" s="438">
        <v>0</v>
      </c>
      <c r="X392" s="438">
        <v>0</v>
      </c>
      <c r="Y392" s="438">
        <v>0</v>
      </c>
      <c r="Z392" s="438">
        <v>0</v>
      </c>
      <c r="AA392" s="438">
        <v>0</v>
      </c>
      <c r="AB392" s="438">
        <v>0</v>
      </c>
      <c r="AC392" s="438">
        <v>0</v>
      </c>
      <c r="AD392" s="438">
        <v>0</v>
      </c>
      <c r="AE392" s="438">
        <v>0</v>
      </c>
      <c r="AF392" s="438">
        <v>0</v>
      </c>
      <c r="AG392" s="438">
        <v>0</v>
      </c>
      <c r="AH392" s="438">
        <v>0</v>
      </c>
      <c r="AI392" s="438">
        <v>0</v>
      </c>
      <c r="AJ392" s="438">
        <v>0</v>
      </c>
      <c r="AK392" s="438">
        <v>7.0000000000000007E-2</v>
      </c>
      <c r="AL392" s="438">
        <v>0</v>
      </c>
      <c r="AM392" s="438">
        <v>0</v>
      </c>
      <c r="AN392" s="438">
        <v>0</v>
      </c>
      <c r="AO392" s="438">
        <v>0</v>
      </c>
      <c r="AP392" s="438">
        <v>0</v>
      </c>
      <c r="AQ392" s="504">
        <v>0</v>
      </c>
      <c r="AR392" s="504">
        <v>0</v>
      </c>
      <c r="AS392" s="442">
        <v>0</v>
      </c>
      <c r="AT392" s="442">
        <v>0</v>
      </c>
      <c r="AU392" s="499">
        <v>0</v>
      </c>
      <c r="AV392" s="509" t="s">
        <v>25</v>
      </c>
      <c r="AW392" s="509" t="s">
        <v>25</v>
      </c>
      <c r="AX392" s="439">
        <v>1</v>
      </c>
      <c r="AY392" s="213">
        <v>7.0000000000000007E-2</v>
      </c>
      <c r="AZ392" s="441" t="s">
        <v>125</v>
      </c>
      <c r="BA392" s="441" t="s">
        <v>39</v>
      </c>
      <c r="BB392" s="441" t="s">
        <v>356</v>
      </c>
      <c r="BC392" s="441" t="s">
        <v>809</v>
      </c>
      <c r="BE392" s="441" t="s">
        <v>287</v>
      </c>
      <c r="BF392" s="513" t="s">
        <v>277</v>
      </c>
      <c r="BG392" s="514" t="s">
        <v>277</v>
      </c>
      <c r="BH392" s="514" t="s">
        <v>277</v>
      </c>
      <c r="BI392" s="514" t="s">
        <v>277</v>
      </c>
      <c r="BJ392" s="215">
        <v>1.1000000000000001</v>
      </c>
      <c r="BK392" s="440" t="s">
        <v>277</v>
      </c>
    </row>
    <row r="393" spans="1:63" s="441" customFormat="1" ht="13.5" customHeight="1">
      <c r="A393" s="493" t="s">
        <v>4774</v>
      </c>
      <c r="B393" s="493" t="s">
        <v>368</v>
      </c>
      <c r="C393" s="438">
        <v>0</v>
      </c>
      <c r="D393" s="438">
        <v>0</v>
      </c>
      <c r="E393" s="438">
        <v>0</v>
      </c>
      <c r="F393" s="438">
        <v>0</v>
      </c>
      <c r="G393" s="438">
        <v>0</v>
      </c>
      <c r="H393" s="438">
        <v>0</v>
      </c>
      <c r="I393" s="438">
        <v>0</v>
      </c>
      <c r="J393" s="438">
        <v>0</v>
      </c>
      <c r="K393" s="438">
        <v>0</v>
      </c>
      <c r="L393" s="438">
        <v>0</v>
      </c>
      <c r="M393" s="438">
        <v>0</v>
      </c>
      <c r="N393" s="438">
        <v>0</v>
      </c>
      <c r="O393" s="438">
        <v>0</v>
      </c>
      <c r="P393" s="438">
        <v>0</v>
      </c>
      <c r="Q393" s="438">
        <v>0</v>
      </c>
      <c r="R393" s="438">
        <v>0</v>
      </c>
      <c r="S393" s="438">
        <v>0</v>
      </c>
      <c r="T393" s="438">
        <v>0</v>
      </c>
      <c r="U393" s="438">
        <v>0</v>
      </c>
      <c r="V393" s="438">
        <v>0</v>
      </c>
      <c r="W393" s="438">
        <v>0</v>
      </c>
      <c r="X393" s="438">
        <v>0</v>
      </c>
      <c r="Y393" s="438">
        <v>0</v>
      </c>
      <c r="Z393" s="438">
        <v>0</v>
      </c>
      <c r="AA393" s="438">
        <v>0</v>
      </c>
      <c r="AB393" s="438">
        <v>0</v>
      </c>
      <c r="AC393" s="438">
        <v>0</v>
      </c>
      <c r="AD393" s="438">
        <v>0</v>
      </c>
      <c r="AE393" s="438">
        <v>0</v>
      </c>
      <c r="AF393" s="438">
        <v>0</v>
      </c>
      <c r="AG393" s="438">
        <v>0</v>
      </c>
      <c r="AH393" s="438">
        <v>0</v>
      </c>
      <c r="AI393" s="438">
        <v>0.19600000000000001</v>
      </c>
      <c r="AJ393" s="438">
        <v>0</v>
      </c>
      <c r="AK393" s="438">
        <v>0</v>
      </c>
      <c r="AL393" s="438">
        <v>0</v>
      </c>
      <c r="AM393" s="438">
        <v>0</v>
      </c>
      <c r="AN393" s="438">
        <v>0</v>
      </c>
      <c r="AO393" s="438">
        <v>0</v>
      </c>
      <c r="AP393" s="438">
        <v>0</v>
      </c>
      <c r="AQ393" s="504">
        <v>0</v>
      </c>
      <c r="AR393" s="504">
        <v>0</v>
      </c>
      <c r="AS393" s="442">
        <v>0</v>
      </c>
      <c r="AT393" s="442">
        <v>0</v>
      </c>
      <c r="AU393" s="499">
        <v>0</v>
      </c>
      <c r="AV393" s="509" t="s">
        <v>23</v>
      </c>
      <c r="AW393" s="509" t="s">
        <v>23</v>
      </c>
      <c r="AX393" s="439">
        <v>1</v>
      </c>
      <c r="AY393" s="213">
        <v>0.19600000000000001</v>
      </c>
      <c r="AZ393" s="441" t="s">
        <v>125</v>
      </c>
      <c r="BA393" s="441" t="s">
        <v>39</v>
      </c>
      <c r="BB393" s="441" t="s">
        <v>297</v>
      </c>
      <c r="BC393" s="440" t="s">
        <v>810</v>
      </c>
      <c r="BE393" s="441" t="s">
        <v>287</v>
      </c>
      <c r="BF393" s="513" t="s">
        <v>277</v>
      </c>
      <c r="BG393" s="514" t="s">
        <v>277</v>
      </c>
      <c r="BH393" s="514" t="s">
        <v>277</v>
      </c>
      <c r="BI393" s="514" t="s">
        <v>277</v>
      </c>
      <c r="BJ393" s="159">
        <v>0</v>
      </c>
      <c r="BK393" s="440" t="s">
        <v>277</v>
      </c>
    </row>
    <row r="394" spans="1:63" s="441" customFormat="1" ht="13.5" customHeight="1">
      <c r="A394" s="493" t="s">
        <v>4774</v>
      </c>
      <c r="B394" s="493" t="s">
        <v>367</v>
      </c>
      <c r="C394" s="438">
        <v>0</v>
      </c>
      <c r="D394" s="438">
        <v>0</v>
      </c>
      <c r="E394" s="438">
        <v>0</v>
      </c>
      <c r="F394" s="438">
        <v>0</v>
      </c>
      <c r="G394" s="438">
        <v>0</v>
      </c>
      <c r="H394" s="438">
        <v>0</v>
      </c>
      <c r="I394" s="438">
        <v>0</v>
      </c>
      <c r="J394" s="438">
        <v>0</v>
      </c>
      <c r="K394" s="438">
        <v>0</v>
      </c>
      <c r="L394" s="438">
        <v>0</v>
      </c>
      <c r="M394" s="438">
        <v>0</v>
      </c>
      <c r="N394" s="438">
        <v>0</v>
      </c>
      <c r="O394" s="438">
        <v>0</v>
      </c>
      <c r="P394" s="438">
        <v>0</v>
      </c>
      <c r="Q394" s="438">
        <v>0</v>
      </c>
      <c r="R394" s="438">
        <v>0</v>
      </c>
      <c r="S394" s="438">
        <v>0</v>
      </c>
      <c r="T394" s="438">
        <v>0</v>
      </c>
      <c r="U394" s="438">
        <v>0</v>
      </c>
      <c r="V394" s="438">
        <v>0</v>
      </c>
      <c r="W394" s="438">
        <v>0</v>
      </c>
      <c r="X394" s="438">
        <v>0</v>
      </c>
      <c r="Y394" s="438">
        <v>0</v>
      </c>
      <c r="Z394" s="438">
        <v>0</v>
      </c>
      <c r="AA394" s="438">
        <v>0</v>
      </c>
      <c r="AB394" s="438">
        <v>0</v>
      </c>
      <c r="AC394" s="438">
        <v>0</v>
      </c>
      <c r="AD394" s="438">
        <v>0</v>
      </c>
      <c r="AE394" s="438">
        <v>0</v>
      </c>
      <c r="AF394" s="438">
        <v>0.88600000000000001</v>
      </c>
      <c r="AG394" s="438">
        <v>3.5019999999999998</v>
      </c>
      <c r="AH394" s="438">
        <v>0</v>
      </c>
      <c r="AI394" s="438">
        <v>0</v>
      </c>
      <c r="AJ394" s="438">
        <v>0</v>
      </c>
      <c r="AK394" s="438">
        <v>0</v>
      </c>
      <c r="AL394" s="438">
        <v>0</v>
      </c>
      <c r="AM394" s="438">
        <v>0</v>
      </c>
      <c r="AN394" s="438">
        <v>0</v>
      </c>
      <c r="AO394" s="438">
        <v>0</v>
      </c>
      <c r="AP394" s="438">
        <v>0</v>
      </c>
      <c r="AQ394" s="504">
        <v>0</v>
      </c>
      <c r="AR394" s="504">
        <v>0</v>
      </c>
      <c r="AS394" s="442">
        <v>0</v>
      </c>
      <c r="AT394" s="442">
        <v>0</v>
      </c>
      <c r="AU394" s="499">
        <v>0</v>
      </c>
      <c r="AV394" s="509" t="s">
        <v>20</v>
      </c>
      <c r="AW394" s="509" t="s">
        <v>21</v>
      </c>
      <c r="AX394" s="439">
        <v>2</v>
      </c>
      <c r="AY394" s="213">
        <v>2.194</v>
      </c>
      <c r="AZ394" s="441" t="s">
        <v>125</v>
      </c>
      <c r="BA394" s="441" t="s">
        <v>39</v>
      </c>
      <c r="BB394" s="441" t="s">
        <v>297</v>
      </c>
      <c r="BC394" s="440" t="s">
        <v>810</v>
      </c>
      <c r="BE394" s="441" t="s">
        <v>287</v>
      </c>
      <c r="BF394" s="513" t="s">
        <v>277</v>
      </c>
      <c r="BG394" s="514" t="s">
        <v>277</v>
      </c>
      <c r="BH394" s="514" t="s">
        <v>277</v>
      </c>
      <c r="BI394" s="514" t="s">
        <v>277</v>
      </c>
      <c r="BJ394" s="159">
        <v>0</v>
      </c>
      <c r="BK394" s="440" t="s">
        <v>277</v>
      </c>
    </row>
    <row r="395" spans="1:63" s="441" customFormat="1" ht="13.5" customHeight="1">
      <c r="A395" s="493" t="s">
        <v>4774</v>
      </c>
      <c r="B395" s="493" t="s">
        <v>366</v>
      </c>
      <c r="C395" s="438">
        <v>0</v>
      </c>
      <c r="D395" s="438">
        <v>0</v>
      </c>
      <c r="E395" s="438">
        <v>0</v>
      </c>
      <c r="F395" s="438">
        <v>0</v>
      </c>
      <c r="G395" s="438">
        <v>0</v>
      </c>
      <c r="H395" s="438">
        <v>0</v>
      </c>
      <c r="I395" s="438">
        <v>0</v>
      </c>
      <c r="J395" s="438">
        <v>0</v>
      </c>
      <c r="K395" s="438">
        <v>0</v>
      </c>
      <c r="L395" s="438">
        <v>0</v>
      </c>
      <c r="M395" s="438">
        <v>0</v>
      </c>
      <c r="N395" s="438">
        <v>0</v>
      </c>
      <c r="O395" s="438">
        <v>0</v>
      </c>
      <c r="P395" s="438">
        <v>0</v>
      </c>
      <c r="Q395" s="438">
        <v>0</v>
      </c>
      <c r="R395" s="438">
        <v>0</v>
      </c>
      <c r="S395" s="438">
        <v>0</v>
      </c>
      <c r="T395" s="438">
        <v>0</v>
      </c>
      <c r="U395" s="438">
        <v>0</v>
      </c>
      <c r="V395" s="438">
        <v>0</v>
      </c>
      <c r="W395" s="438">
        <v>0</v>
      </c>
      <c r="X395" s="438">
        <v>0</v>
      </c>
      <c r="Y395" s="438">
        <v>0</v>
      </c>
      <c r="Z395" s="438">
        <v>0</v>
      </c>
      <c r="AA395" s="438">
        <v>0</v>
      </c>
      <c r="AB395" s="438">
        <v>0</v>
      </c>
      <c r="AC395" s="438">
        <v>0</v>
      </c>
      <c r="AD395" s="438">
        <v>0</v>
      </c>
      <c r="AE395" s="438">
        <v>0</v>
      </c>
      <c r="AF395" s="438">
        <v>1.6</v>
      </c>
      <c r="AG395" s="438">
        <v>0.6</v>
      </c>
      <c r="AH395" s="438">
        <v>0.27500000000000002</v>
      </c>
      <c r="AI395" s="438">
        <v>7.1999999999999995E-2</v>
      </c>
      <c r="AJ395" s="438">
        <v>0</v>
      </c>
      <c r="AK395" s="438">
        <v>0</v>
      </c>
      <c r="AL395" s="438">
        <v>0</v>
      </c>
      <c r="AM395" s="438">
        <v>0</v>
      </c>
      <c r="AN395" s="438">
        <v>0</v>
      </c>
      <c r="AO395" s="438">
        <v>0</v>
      </c>
      <c r="AP395" s="438">
        <v>0</v>
      </c>
      <c r="AQ395" s="504">
        <v>0</v>
      </c>
      <c r="AR395" s="504">
        <v>0</v>
      </c>
      <c r="AS395" s="442">
        <v>0</v>
      </c>
      <c r="AT395" s="442">
        <v>0</v>
      </c>
      <c r="AU395" s="499">
        <v>0</v>
      </c>
      <c r="AV395" s="509" t="s">
        <v>20</v>
      </c>
      <c r="AW395" s="509" t="s">
        <v>23</v>
      </c>
      <c r="AX395" s="439">
        <v>4</v>
      </c>
      <c r="AY395" s="213">
        <v>0.63675000000000004</v>
      </c>
      <c r="AZ395" s="441" t="s">
        <v>125</v>
      </c>
      <c r="BA395" s="441" t="s">
        <v>39</v>
      </c>
      <c r="BB395" s="441" t="s">
        <v>297</v>
      </c>
      <c r="BC395" s="440" t="s">
        <v>810</v>
      </c>
      <c r="BE395" s="441" t="s">
        <v>287</v>
      </c>
      <c r="BF395" s="513" t="s">
        <v>277</v>
      </c>
      <c r="BG395" s="514" t="s">
        <v>277</v>
      </c>
      <c r="BH395" s="514" t="s">
        <v>277</v>
      </c>
      <c r="BI395" s="514" t="s">
        <v>277</v>
      </c>
      <c r="BJ395" s="159">
        <v>0</v>
      </c>
      <c r="BK395" s="440" t="s">
        <v>277</v>
      </c>
    </row>
    <row r="396" spans="1:63" s="441" customFormat="1" ht="13.5" customHeight="1">
      <c r="A396" s="493" t="s">
        <v>4774</v>
      </c>
      <c r="B396" s="493" t="s">
        <v>359</v>
      </c>
      <c r="C396" s="438">
        <v>0</v>
      </c>
      <c r="D396" s="438">
        <v>0</v>
      </c>
      <c r="E396" s="438">
        <v>0</v>
      </c>
      <c r="F396" s="438">
        <v>0</v>
      </c>
      <c r="G396" s="438">
        <v>0</v>
      </c>
      <c r="H396" s="438">
        <v>0</v>
      </c>
      <c r="I396" s="438">
        <v>0</v>
      </c>
      <c r="J396" s="438">
        <v>0</v>
      </c>
      <c r="K396" s="438">
        <v>0</v>
      </c>
      <c r="L396" s="438">
        <v>0</v>
      </c>
      <c r="M396" s="438">
        <v>0</v>
      </c>
      <c r="N396" s="438">
        <v>0</v>
      </c>
      <c r="O396" s="438">
        <v>0</v>
      </c>
      <c r="P396" s="438">
        <v>0</v>
      </c>
      <c r="Q396" s="438">
        <v>0</v>
      </c>
      <c r="R396" s="438">
        <v>0</v>
      </c>
      <c r="S396" s="438">
        <v>0</v>
      </c>
      <c r="T396" s="438">
        <v>0</v>
      </c>
      <c r="U396" s="438">
        <v>0</v>
      </c>
      <c r="V396" s="438">
        <v>0</v>
      </c>
      <c r="W396" s="438">
        <v>0</v>
      </c>
      <c r="X396" s="438">
        <v>0</v>
      </c>
      <c r="Y396" s="438">
        <v>0</v>
      </c>
      <c r="Z396" s="438">
        <v>0</v>
      </c>
      <c r="AA396" s="438">
        <v>0.13703218</v>
      </c>
      <c r="AB396" s="438">
        <v>0.17095959999999999</v>
      </c>
      <c r="AC396" s="438">
        <v>0.16</v>
      </c>
      <c r="AD396" s="438">
        <v>0.183</v>
      </c>
      <c r="AE396" s="438">
        <v>0.216</v>
      </c>
      <c r="AF396" s="438">
        <v>0.223</v>
      </c>
      <c r="AG396" s="438">
        <v>0.125</v>
      </c>
      <c r="AH396" s="438">
        <v>0.19500000000000001</v>
      </c>
      <c r="AI396" s="438">
        <v>0.22800000000000001</v>
      </c>
      <c r="AJ396" s="438">
        <v>0.22800000000000001</v>
      </c>
      <c r="AK396" s="438">
        <v>0</v>
      </c>
      <c r="AL396" s="438">
        <v>0.22700000000000001</v>
      </c>
      <c r="AM396" s="438">
        <v>0</v>
      </c>
      <c r="AN396" s="438">
        <v>0</v>
      </c>
      <c r="AO396" s="438">
        <v>0</v>
      </c>
      <c r="AP396" s="438">
        <v>0</v>
      </c>
      <c r="AQ396" s="504">
        <v>0</v>
      </c>
      <c r="AR396" s="504">
        <v>0</v>
      </c>
      <c r="AS396" s="442">
        <v>0</v>
      </c>
      <c r="AT396" s="442">
        <v>0</v>
      </c>
      <c r="AU396" s="499">
        <v>0</v>
      </c>
      <c r="AV396" s="509" t="s">
        <v>15</v>
      </c>
      <c r="AW396" s="509" t="s">
        <v>26</v>
      </c>
      <c r="AX396" s="439">
        <v>12</v>
      </c>
      <c r="AY396" s="213">
        <v>0.17441598166666669</v>
      </c>
      <c r="AZ396" s="441" t="s">
        <v>126</v>
      </c>
      <c r="BA396" s="441" t="s">
        <v>57</v>
      </c>
      <c r="BB396" s="440" t="s">
        <v>6781</v>
      </c>
      <c r="BC396" s="440" t="s">
        <v>810</v>
      </c>
      <c r="BD396" s="440"/>
      <c r="BE396" s="441" t="s">
        <v>287</v>
      </c>
      <c r="BF396" s="513" t="s">
        <v>277</v>
      </c>
      <c r="BG396" s="514" t="s">
        <v>277</v>
      </c>
      <c r="BH396" s="514" t="s">
        <v>277</v>
      </c>
      <c r="BI396" s="514" t="s">
        <v>277</v>
      </c>
      <c r="BJ396" s="159">
        <v>0</v>
      </c>
      <c r="BK396" s="440" t="s">
        <v>277</v>
      </c>
    </row>
    <row r="397" spans="1:63" s="441" customFormat="1" ht="13.5" customHeight="1">
      <c r="A397" s="493" t="s">
        <v>4774</v>
      </c>
      <c r="B397" s="493" t="s">
        <v>889</v>
      </c>
      <c r="C397" s="438">
        <v>0</v>
      </c>
      <c r="D397" s="438">
        <v>0</v>
      </c>
      <c r="E397" s="438">
        <v>0</v>
      </c>
      <c r="F397" s="438">
        <v>0</v>
      </c>
      <c r="G397" s="438">
        <v>0</v>
      </c>
      <c r="H397" s="438">
        <v>0</v>
      </c>
      <c r="I397" s="438">
        <v>0</v>
      </c>
      <c r="J397" s="438">
        <v>0</v>
      </c>
      <c r="K397" s="438">
        <v>0</v>
      </c>
      <c r="L397" s="438">
        <v>0</v>
      </c>
      <c r="M397" s="438">
        <v>0</v>
      </c>
      <c r="N397" s="438">
        <v>0</v>
      </c>
      <c r="O397" s="438">
        <v>0</v>
      </c>
      <c r="P397" s="438">
        <v>0</v>
      </c>
      <c r="Q397" s="438">
        <v>0</v>
      </c>
      <c r="R397" s="438">
        <v>0</v>
      </c>
      <c r="S397" s="438">
        <v>0</v>
      </c>
      <c r="T397" s="438">
        <v>0</v>
      </c>
      <c r="U397" s="438">
        <v>0</v>
      </c>
      <c r="V397" s="438">
        <v>0</v>
      </c>
      <c r="W397" s="438">
        <v>0</v>
      </c>
      <c r="X397" s="438">
        <v>0</v>
      </c>
      <c r="Y397" s="438">
        <v>0</v>
      </c>
      <c r="Z397" s="438">
        <v>0</v>
      </c>
      <c r="AA397" s="438">
        <v>5.4219999999999997E-2</v>
      </c>
      <c r="AB397" s="438">
        <v>6.6545439999999997E-2</v>
      </c>
      <c r="AC397" s="438">
        <v>6.6000000000000003E-2</v>
      </c>
      <c r="AD397" s="438">
        <v>0</v>
      </c>
      <c r="AE397" s="438">
        <v>0</v>
      </c>
      <c r="AF397" s="438">
        <v>0</v>
      </c>
      <c r="AG397" s="438">
        <v>0</v>
      </c>
      <c r="AH397" s="438">
        <v>0</v>
      </c>
      <c r="AI397" s="438">
        <v>0</v>
      </c>
      <c r="AJ397" s="438">
        <v>0</v>
      </c>
      <c r="AK397" s="438">
        <v>0</v>
      </c>
      <c r="AL397" s="438">
        <v>0</v>
      </c>
      <c r="AM397" s="438">
        <v>0</v>
      </c>
      <c r="AN397" s="438">
        <v>0</v>
      </c>
      <c r="AO397" s="438">
        <v>0</v>
      </c>
      <c r="AP397" s="438">
        <v>0</v>
      </c>
      <c r="AQ397" s="504">
        <v>0</v>
      </c>
      <c r="AR397" s="504">
        <v>0</v>
      </c>
      <c r="AS397" s="442">
        <v>0</v>
      </c>
      <c r="AT397" s="442">
        <v>0</v>
      </c>
      <c r="AU397" s="499">
        <v>0</v>
      </c>
      <c r="AV397" s="509" t="s">
        <v>15</v>
      </c>
      <c r="AW397" s="509" t="s">
        <v>17</v>
      </c>
      <c r="AX397" s="439">
        <v>3</v>
      </c>
      <c r="AY397" s="213">
        <v>6.2255146666666671E-2</v>
      </c>
      <c r="AZ397" s="441" t="s">
        <v>125</v>
      </c>
      <c r="BA397" s="441" t="s">
        <v>43</v>
      </c>
      <c r="BB397" s="440" t="s">
        <v>6781</v>
      </c>
      <c r="BC397" s="440" t="s">
        <v>810</v>
      </c>
      <c r="BD397" s="440"/>
      <c r="BE397" s="441" t="s">
        <v>287</v>
      </c>
      <c r="BF397" s="513" t="s">
        <v>277</v>
      </c>
      <c r="BG397" s="514" t="s">
        <v>277</v>
      </c>
      <c r="BH397" s="514" t="s">
        <v>277</v>
      </c>
      <c r="BI397" s="514" t="s">
        <v>277</v>
      </c>
      <c r="BJ397" s="159">
        <v>0</v>
      </c>
      <c r="BK397" s="440" t="s">
        <v>277</v>
      </c>
    </row>
    <row r="398" spans="1:63" s="441" customFormat="1" ht="13.5" customHeight="1">
      <c r="A398" s="493" t="s">
        <v>4774</v>
      </c>
      <c r="B398" s="493" t="s">
        <v>364</v>
      </c>
      <c r="C398" s="438">
        <v>0</v>
      </c>
      <c r="D398" s="438">
        <v>0</v>
      </c>
      <c r="E398" s="438">
        <v>0</v>
      </c>
      <c r="F398" s="438">
        <v>0</v>
      </c>
      <c r="G398" s="438">
        <v>0</v>
      </c>
      <c r="H398" s="438">
        <v>0</v>
      </c>
      <c r="I398" s="438">
        <v>0</v>
      </c>
      <c r="J398" s="438">
        <v>0</v>
      </c>
      <c r="K398" s="438">
        <v>0</v>
      </c>
      <c r="L398" s="438">
        <v>0</v>
      </c>
      <c r="M398" s="438">
        <v>0</v>
      </c>
      <c r="N398" s="438">
        <v>0</v>
      </c>
      <c r="O398" s="438">
        <v>0</v>
      </c>
      <c r="P398" s="438">
        <v>0</v>
      </c>
      <c r="Q398" s="438">
        <v>0</v>
      </c>
      <c r="R398" s="438">
        <v>0</v>
      </c>
      <c r="S398" s="438">
        <v>0</v>
      </c>
      <c r="T398" s="438">
        <v>0</v>
      </c>
      <c r="U398" s="438">
        <v>0</v>
      </c>
      <c r="V398" s="438">
        <v>0</v>
      </c>
      <c r="W398" s="438">
        <v>0</v>
      </c>
      <c r="X398" s="438">
        <v>0</v>
      </c>
      <c r="Y398" s="438">
        <v>0</v>
      </c>
      <c r="Z398" s="438">
        <v>0</v>
      </c>
      <c r="AA398" s="438">
        <v>0</v>
      </c>
      <c r="AB398" s="438">
        <v>0</v>
      </c>
      <c r="AC398" s="438">
        <v>0</v>
      </c>
      <c r="AD398" s="438">
        <v>0</v>
      </c>
      <c r="AE398" s="438">
        <v>0</v>
      </c>
      <c r="AF398" s="438">
        <v>0</v>
      </c>
      <c r="AG398" s="438">
        <v>0</v>
      </c>
      <c r="AH398" s="438">
        <v>0</v>
      </c>
      <c r="AI398" s="438">
        <v>0</v>
      </c>
      <c r="AJ398" s="438">
        <v>0</v>
      </c>
      <c r="AK398" s="438">
        <v>0</v>
      </c>
      <c r="AL398" s="438">
        <v>4.2000000000000003E-2</v>
      </c>
      <c r="AM398" s="438">
        <v>5.0000000000000001E-3</v>
      </c>
      <c r="AN398" s="438">
        <v>0</v>
      </c>
      <c r="AO398" s="438">
        <v>0</v>
      </c>
      <c r="AP398" s="438">
        <v>0</v>
      </c>
      <c r="AQ398" s="504">
        <v>0</v>
      </c>
      <c r="AR398" s="504">
        <v>0</v>
      </c>
      <c r="AS398" s="442">
        <v>0</v>
      </c>
      <c r="AT398" s="442">
        <v>0</v>
      </c>
      <c r="AU398" s="499">
        <v>0</v>
      </c>
      <c r="AV398" s="509" t="s">
        <v>26</v>
      </c>
      <c r="AW398" s="509" t="s">
        <v>27</v>
      </c>
      <c r="AX398" s="439">
        <v>2</v>
      </c>
      <c r="AY398" s="213">
        <v>2.35E-2</v>
      </c>
      <c r="AZ398" s="441" t="s">
        <v>125</v>
      </c>
      <c r="BA398" s="441" t="s">
        <v>39</v>
      </c>
      <c r="BB398" s="441" t="s">
        <v>297</v>
      </c>
      <c r="BC398" s="440" t="s">
        <v>810</v>
      </c>
      <c r="BE398" s="441" t="s">
        <v>287</v>
      </c>
      <c r="BF398" s="513" t="s">
        <v>277</v>
      </c>
      <c r="BG398" s="514" t="s">
        <v>277</v>
      </c>
      <c r="BH398" s="514" t="s">
        <v>277</v>
      </c>
      <c r="BI398" s="514" t="s">
        <v>277</v>
      </c>
      <c r="BJ398" s="159">
        <v>1.3</v>
      </c>
      <c r="BK398" s="440" t="s">
        <v>277</v>
      </c>
    </row>
    <row r="399" spans="1:63" s="441" customFormat="1" ht="13.5" customHeight="1">
      <c r="A399" s="493" t="s">
        <v>4774</v>
      </c>
      <c r="B399" s="493" t="s">
        <v>363</v>
      </c>
      <c r="C399" s="438">
        <v>0</v>
      </c>
      <c r="D399" s="438">
        <v>0</v>
      </c>
      <c r="E399" s="438">
        <v>0</v>
      </c>
      <c r="F399" s="438">
        <v>0</v>
      </c>
      <c r="G399" s="438">
        <v>0</v>
      </c>
      <c r="H399" s="438">
        <v>0</v>
      </c>
      <c r="I399" s="438">
        <v>0</v>
      </c>
      <c r="J399" s="438">
        <v>0</v>
      </c>
      <c r="K399" s="438">
        <v>0</v>
      </c>
      <c r="L399" s="438">
        <v>0</v>
      </c>
      <c r="M399" s="438">
        <v>0</v>
      </c>
      <c r="N399" s="438">
        <v>0</v>
      </c>
      <c r="O399" s="438">
        <v>0</v>
      </c>
      <c r="P399" s="438">
        <v>0</v>
      </c>
      <c r="Q399" s="438">
        <v>0</v>
      </c>
      <c r="R399" s="438">
        <v>0</v>
      </c>
      <c r="S399" s="438">
        <v>0</v>
      </c>
      <c r="T399" s="438">
        <v>0</v>
      </c>
      <c r="U399" s="438">
        <v>0</v>
      </c>
      <c r="V399" s="438">
        <v>0</v>
      </c>
      <c r="W399" s="438">
        <v>0</v>
      </c>
      <c r="X399" s="438">
        <v>0</v>
      </c>
      <c r="Y399" s="438">
        <v>0</v>
      </c>
      <c r="Z399" s="438">
        <v>0</v>
      </c>
      <c r="AA399" s="438">
        <v>0</v>
      </c>
      <c r="AB399" s="438">
        <v>0</v>
      </c>
      <c r="AC399" s="438">
        <v>0</v>
      </c>
      <c r="AD399" s="438">
        <v>0</v>
      </c>
      <c r="AE399" s="438">
        <v>0</v>
      </c>
      <c r="AF399" s="438">
        <v>0</v>
      </c>
      <c r="AG399" s="438">
        <v>0</v>
      </c>
      <c r="AH399" s="438">
        <v>0</v>
      </c>
      <c r="AI399" s="438">
        <v>0.05</v>
      </c>
      <c r="AJ399" s="438">
        <v>0</v>
      </c>
      <c r="AK399" s="438">
        <v>0</v>
      </c>
      <c r="AL399" s="438">
        <v>0</v>
      </c>
      <c r="AM399" s="438">
        <v>0</v>
      </c>
      <c r="AN399" s="438">
        <v>0</v>
      </c>
      <c r="AO399" s="438">
        <v>0</v>
      </c>
      <c r="AP399" s="438">
        <v>0</v>
      </c>
      <c r="AQ399" s="504">
        <v>0</v>
      </c>
      <c r="AR399" s="504">
        <v>0</v>
      </c>
      <c r="AS399" s="442">
        <v>0</v>
      </c>
      <c r="AT399" s="442">
        <v>0</v>
      </c>
      <c r="AU399" s="499">
        <v>0</v>
      </c>
      <c r="AV399" s="509" t="s">
        <v>23</v>
      </c>
      <c r="AW399" s="509" t="s">
        <v>23</v>
      </c>
      <c r="AX399" s="439">
        <v>1</v>
      </c>
      <c r="AY399" s="213">
        <v>0.05</v>
      </c>
      <c r="AZ399" s="441" t="s">
        <v>125</v>
      </c>
      <c r="BA399" s="441" t="s">
        <v>39</v>
      </c>
      <c r="BB399" s="441" t="s">
        <v>297</v>
      </c>
      <c r="BC399" s="440" t="s">
        <v>810</v>
      </c>
      <c r="BE399" s="441" t="s">
        <v>287</v>
      </c>
      <c r="BF399" s="513" t="s">
        <v>277</v>
      </c>
      <c r="BG399" s="514" t="s">
        <v>277</v>
      </c>
      <c r="BH399" s="514" t="s">
        <v>277</v>
      </c>
      <c r="BI399" s="514" t="s">
        <v>277</v>
      </c>
      <c r="BJ399" s="159">
        <v>1.784</v>
      </c>
      <c r="BK399" s="440" t="s">
        <v>277</v>
      </c>
    </row>
    <row r="400" spans="1:63" s="441" customFormat="1" ht="13.5" customHeight="1">
      <c r="A400" s="493" t="s">
        <v>4774</v>
      </c>
      <c r="B400" s="493" t="s">
        <v>927</v>
      </c>
      <c r="C400" s="438">
        <v>6.4</v>
      </c>
      <c r="D400" s="438">
        <v>6.9</v>
      </c>
      <c r="E400" s="438">
        <v>6.3</v>
      </c>
      <c r="F400" s="438">
        <v>0</v>
      </c>
      <c r="G400" s="438">
        <v>0</v>
      </c>
      <c r="H400" s="438">
        <v>0</v>
      </c>
      <c r="I400" s="438">
        <v>0</v>
      </c>
      <c r="J400" s="438">
        <v>0</v>
      </c>
      <c r="K400" s="438">
        <v>0</v>
      </c>
      <c r="L400" s="438">
        <v>0</v>
      </c>
      <c r="M400" s="438">
        <v>0</v>
      </c>
      <c r="N400" s="438">
        <v>0</v>
      </c>
      <c r="O400" s="438">
        <v>0</v>
      </c>
      <c r="P400" s="438">
        <v>0</v>
      </c>
      <c r="Q400" s="438">
        <v>0</v>
      </c>
      <c r="R400" s="438">
        <v>0</v>
      </c>
      <c r="S400" s="438">
        <v>0</v>
      </c>
      <c r="T400" s="438">
        <v>0</v>
      </c>
      <c r="U400" s="438">
        <v>0</v>
      </c>
      <c r="V400" s="438">
        <v>0</v>
      </c>
      <c r="W400" s="438">
        <v>0</v>
      </c>
      <c r="X400" s="438">
        <v>0</v>
      </c>
      <c r="Y400" s="438">
        <v>0</v>
      </c>
      <c r="Z400" s="438">
        <v>0</v>
      </c>
      <c r="AA400" s="438">
        <v>0</v>
      </c>
      <c r="AB400" s="438">
        <v>0</v>
      </c>
      <c r="AC400" s="438">
        <v>0</v>
      </c>
      <c r="AD400" s="438">
        <v>0</v>
      </c>
      <c r="AE400" s="438">
        <v>0</v>
      </c>
      <c r="AF400" s="438">
        <v>0</v>
      </c>
      <c r="AG400" s="438">
        <v>0</v>
      </c>
      <c r="AH400" s="438">
        <v>0</v>
      </c>
      <c r="AI400" s="438">
        <v>0</v>
      </c>
      <c r="AJ400" s="438">
        <v>0</v>
      </c>
      <c r="AK400" s="438">
        <v>0</v>
      </c>
      <c r="AL400" s="438">
        <v>0</v>
      </c>
      <c r="AM400" s="438">
        <v>0</v>
      </c>
      <c r="AN400" s="438">
        <v>0</v>
      </c>
      <c r="AO400" s="438">
        <v>0</v>
      </c>
      <c r="AP400" s="438">
        <v>0</v>
      </c>
      <c r="AQ400" s="504">
        <v>0</v>
      </c>
      <c r="AR400" s="504">
        <v>0</v>
      </c>
      <c r="AS400" s="442">
        <v>0</v>
      </c>
      <c r="AT400" s="442">
        <v>0</v>
      </c>
      <c r="AU400" s="499">
        <v>0</v>
      </c>
      <c r="AV400" s="509" t="s">
        <v>64</v>
      </c>
      <c r="AW400" s="509" t="s">
        <v>66</v>
      </c>
      <c r="AX400" s="439">
        <v>3</v>
      </c>
      <c r="AY400" s="213">
        <v>6.5333333333333341</v>
      </c>
      <c r="AZ400" s="441" t="s">
        <v>125</v>
      </c>
      <c r="BA400" s="441" t="s">
        <v>39</v>
      </c>
      <c r="BB400" s="441" t="s">
        <v>297</v>
      </c>
      <c r="BC400" s="440" t="s">
        <v>810</v>
      </c>
      <c r="BE400" s="441" t="s">
        <v>287</v>
      </c>
      <c r="BF400" s="513" t="s">
        <v>277</v>
      </c>
      <c r="BG400" s="514" t="s">
        <v>277</v>
      </c>
      <c r="BH400" s="514" t="s">
        <v>277</v>
      </c>
      <c r="BI400" s="514" t="s">
        <v>277</v>
      </c>
      <c r="BJ400" s="159">
        <v>6.2088340000000004</v>
      </c>
      <c r="BK400" s="440" t="s">
        <v>277</v>
      </c>
    </row>
    <row r="401" spans="1:65" s="441" customFormat="1" ht="13.5" customHeight="1">
      <c r="A401" s="493" t="s">
        <v>4774</v>
      </c>
      <c r="B401" s="493" t="s">
        <v>362</v>
      </c>
      <c r="C401" s="438">
        <v>0</v>
      </c>
      <c r="D401" s="438">
        <v>0</v>
      </c>
      <c r="E401" s="438">
        <v>0</v>
      </c>
      <c r="F401" s="438">
        <v>0</v>
      </c>
      <c r="G401" s="438">
        <v>0</v>
      </c>
      <c r="H401" s="438">
        <v>0</v>
      </c>
      <c r="I401" s="438">
        <v>0</v>
      </c>
      <c r="J401" s="438">
        <v>0</v>
      </c>
      <c r="K401" s="438">
        <v>0</v>
      </c>
      <c r="L401" s="438">
        <v>0</v>
      </c>
      <c r="M401" s="438">
        <v>0</v>
      </c>
      <c r="N401" s="438">
        <v>0</v>
      </c>
      <c r="O401" s="438">
        <v>0</v>
      </c>
      <c r="P401" s="438">
        <v>0</v>
      </c>
      <c r="Q401" s="438">
        <v>0</v>
      </c>
      <c r="R401" s="438">
        <v>0</v>
      </c>
      <c r="S401" s="438">
        <v>0</v>
      </c>
      <c r="T401" s="438">
        <v>0</v>
      </c>
      <c r="U401" s="438">
        <v>0</v>
      </c>
      <c r="V401" s="438">
        <v>0</v>
      </c>
      <c r="W401" s="438">
        <v>0</v>
      </c>
      <c r="X401" s="438">
        <v>0</v>
      </c>
      <c r="Y401" s="438">
        <v>0</v>
      </c>
      <c r="Z401" s="438">
        <v>0</v>
      </c>
      <c r="AA401" s="438">
        <v>0</v>
      </c>
      <c r="AB401" s="438">
        <v>0</v>
      </c>
      <c r="AC401" s="438">
        <v>0</v>
      </c>
      <c r="AD401" s="438">
        <v>0</v>
      </c>
      <c r="AE401" s="438">
        <v>0</v>
      </c>
      <c r="AF401" s="438">
        <v>0</v>
      </c>
      <c r="AG401" s="438">
        <v>0</v>
      </c>
      <c r="AH401" s="438">
        <v>0</v>
      </c>
      <c r="AI401" s="438">
        <v>7.0000000000000007E-2</v>
      </c>
      <c r="AJ401" s="438">
        <v>0</v>
      </c>
      <c r="AK401" s="438">
        <v>0</v>
      </c>
      <c r="AL401" s="438">
        <v>0</v>
      </c>
      <c r="AM401" s="438">
        <v>0</v>
      </c>
      <c r="AN401" s="438">
        <v>0</v>
      </c>
      <c r="AO401" s="438">
        <v>0</v>
      </c>
      <c r="AP401" s="438">
        <v>0</v>
      </c>
      <c r="AQ401" s="504">
        <v>0</v>
      </c>
      <c r="AR401" s="504">
        <v>0</v>
      </c>
      <c r="AS401" s="442">
        <v>0</v>
      </c>
      <c r="AT401" s="442">
        <v>0</v>
      </c>
      <c r="AU401" s="499">
        <v>0</v>
      </c>
      <c r="AV401" s="509" t="s">
        <v>23</v>
      </c>
      <c r="AW401" s="509" t="s">
        <v>23</v>
      </c>
      <c r="AX401" s="439">
        <v>1</v>
      </c>
      <c r="AY401" s="213">
        <v>7.0000000000000007E-2</v>
      </c>
      <c r="AZ401" s="441" t="s">
        <v>125</v>
      </c>
      <c r="BA401" s="441" t="s">
        <v>39</v>
      </c>
      <c r="BB401" s="441" t="s">
        <v>297</v>
      </c>
      <c r="BC401" s="440" t="s">
        <v>810</v>
      </c>
      <c r="BE401" s="112" t="s">
        <v>287</v>
      </c>
      <c r="BF401" s="513" t="s">
        <v>277</v>
      </c>
      <c r="BG401" s="514" t="s">
        <v>277</v>
      </c>
      <c r="BH401" s="514" t="s">
        <v>277</v>
      </c>
      <c r="BI401" s="514" t="s">
        <v>277</v>
      </c>
      <c r="BJ401" s="215">
        <v>0</v>
      </c>
      <c r="BK401" s="440" t="s">
        <v>277</v>
      </c>
    </row>
    <row r="402" spans="1:65" s="441" customFormat="1" ht="13.5" customHeight="1">
      <c r="A402" s="493" t="s">
        <v>4774</v>
      </c>
      <c r="B402" s="493" t="s">
        <v>361</v>
      </c>
      <c r="C402" s="438">
        <v>0</v>
      </c>
      <c r="D402" s="438">
        <v>0</v>
      </c>
      <c r="E402" s="438">
        <v>0</v>
      </c>
      <c r="F402" s="438">
        <v>0</v>
      </c>
      <c r="G402" s="438">
        <v>0</v>
      </c>
      <c r="H402" s="438">
        <v>0</v>
      </c>
      <c r="I402" s="438">
        <v>0</v>
      </c>
      <c r="J402" s="438">
        <v>0</v>
      </c>
      <c r="K402" s="438">
        <v>0</v>
      </c>
      <c r="L402" s="438">
        <v>0</v>
      </c>
      <c r="M402" s="438">
        <v>0</v>
      </c>
      <c r="N402" s="438">
        <v>0</v>
      </c>
      <c r="O402" s="438">
        <v>0</v>
      </c>
      <c r="P402" s="438">
        <v>0</v>
      </c>
      <c r="Q402" s="438">
        <v>0</v>
      </c>
      <c r="R402" s="438">
        <v>0</v>
      </c>
      <c r="S402" s="438">
        <v>0</v>
      </c>
      <c r="T402" s="438">
        <v>0</v>
      </c>
      <c r="U402" s="438">
        <v>0</v>
      </c>
      <c r="V402" s="438">
        <v>0</v>
      </c>
      <c r="W402" s="438">
        <v>0</v>
      </c>
      <c r="X402" s="438">
        <v>0</v>
      </c>
      <c r="Y402" s="438">
        <v>0</v>
      </c>
      <c r="Z402" s="438">
        <v>0</v>
      </c>
      <c r="AA402" s="438">
        <v>0</v>
      </c>
      <c r="AB402" s="438">
        <v>0</v>
      </c>
      <c r="AC402" s="438">
        <v>0</v>
      </c>
      <c r="AD402" s="438">
        <v>0</v>
      </c>
      <c r="AE402" s="438">
        <v>0</v>
      </c>
      <c r="AF402" s="438">
        <v>0</v>
      </c>
      <c r="AG402" s="438">
        <v>0</v>
      </c>
      <c r="AH402" s="442">
        <v>2.5000000000000001E-2</v>
      </c>
      <c r="AI402" s="442">
        <v>2.5000000000000001E-2</v>
      </c>
      <c r="AJ402" s="442">
        <v>2.5999999999999999E-2</v>
      </c>
      <c r="AK402" s="442">
        <v>2.5999999999999999E-2</v>
      </c>
      <c r="AL402" s="442">
        <v>2.5999999999999999E-2</v>
      </c>
      <c r="AM402" s="442">
        <v>2.7E-2</v>
      </c>
      <c r="AN402" s="442">
        <v>2.7E-2</v>
      </c>
      <c r="AO402" s="442">
        <v>2.7E-2</v>
      </c>
      <c r="AP402" s="442">
        <v>2.9000000000000001E-2</v>
      </c>
      <c r="AQ402" s="505">
        <v>0.03</v>
      </c>
      <c r="AR402" s="505">
        <v>0</v>
      </c>
      <c r="AS402" s="442">
        <v>0</v>
      </c>
      <c r="AT402" s="442">
        <v>0</v>
      </c>
      <c r="AU402" s="499">
        <v>0</v>
      </c>
      <c r="AV402" s="509" t="s">
        <v>22</v>
      </c>
      <c r="AW402" s="509" t="s">
        <v>3968</v>
      </c>
      <c r="AX402" s="439">
        <v>10</v>
      </c>
      <c r="AY402" s="213">
        <v>2.6800000000000001E-2</v>
      </c>
      <c r="AZ402" s="441" t="s">
        <v>125</v>
      </c>
      <c r="BA402" s="441" t="s">
        <v>39</v>
      </c>
      <c r="BB402" s="441" t="s">
        <v>297</v>
      </c>
      <c r="BC402" s="440" t="s">
        <v>810</v>
      </c>
      <c r="BD402" s="112" t="s">
        <v>6889</v>
      </c>
      <c r="BE402" s="441" t="s">
        <v>287</v>
      </c>
      <c r="BF402" s="513" t="s">
        <v>360</v>
      </c>
      <c r="BG402" s="514" t="s">
        <v>277</v>
      </c>
      <c r="BH402" s="514" t="s">
        <v>277</v>
      </c>
      <c r="BI402" s="514" t="s">
        <v>277</v>
      </c>
      <c r="BJ402" s="215">
        <v>0</v>
      </c>
      <c r="BK402" s="440" t="s">
        <v>277</v>
      </c>
    </row>
    <row r="403" spans="1:65" s="441" customFormat="1" ht="13.5" customHeight="1">
      <c r="A403" s="493" t="s">
        <v>6545</v>
      </c>
      <c r="B403" s="493" t="s">
        <v>6439</v>
      </c>
      <c r="C403" s="438">
        <v>0</v>
      </c>
      <c r="D403" s="438">
        <v>0</v>
      </c>
      <c r="E403" s="438">
        <v>0</v>
      </c>
      <c r="F403" s="438">
        <v>0</v>
      </c>
      <c r="G403" s="438">
        <v>0</v>
      </c>
      <c r="H403" s="438">
        <v>0</v>
      </c>
      <c r="I403" s="438">
        <v>0</v>
      </c>
      <c r="J403" s="438">
        <v>0</v>
      </c>
      <c r="K403" s="438">
        <v>0</v>
      </c>
      <c r="L403" s="438">
        <v>0</v>
      </c>
      <c r="M403" s="438">
        <v>0</v>
      </c>
      <c r="N403" s="438">
        <v>0</v>
      </c>
      <c r="O403" s="438">
        <v>0</v>
      </c>
      <c r="P403" s="438">
        <v>0</v>
      </c>
      <c r="Q403" s="438">
        <v>0</v>
      </c>
      <c r="R403" s="438">
        <v>0</v>
      </c>
      <c r="S403" s="438">
        <v>0</v>
      </c>
      <c r="T403" s="438">
        <v>0</v>
      </c>
      <c r="U403" s="438">
        <v>0</v>
      </c>
      <c r="V403" s="438">
        <v>0</v>
      </c>
      <c r="W403" s="438">
        <v>0</v>
      </c>
      <c r="X403" s="438">
        <v>0</v>
      </c>
      <c r="Y403" s="438">
        <v>0</v>
      </c>
      <c r="Z403" s="438">
        <v>0</v>
      </c>
      <c r="AA403" s="438">
        <v>0</v>
      </c>
      <c r="AB403" s="438">
        <v>0</v>
      </c>
      <c r="AC403" s="438">
        <v>0</v>
      </c>
      <c r="AD403" s="438">
        <v>0</v>
      </c>
      <c r="AE403" s="438">
        <v>0</v>
      </c>
      <c r="AF403" s="438">
        <v>0</v>
      </c>
      <c r="AG403" s="438">
        <v>0</v>
      </c>
      <c r="AH403" s="438">
        <v>0</v>
      </c>
      <c r="AI403" s="438">
        <v>0</v>
      </c>
      <c r="AJ403" s="438">
        <v>0</v>
      </c>
      <c r="AK403" s="438">
        <v>0</v>
      </c>
      <c r="AL403" s="438">
        <v>0</v>
      </c>
      <c r="AM403" s="438">
        <v>0</v>
      </c>
      <c r="AN403" s="438">
        <v>0</v>
      </c>
      <c r="AO403" s="438">
        <v>0</v>
      </c>
      <c r="AP403" s="438">
        <v>0.05</v>
      </c>
      <c r="AQ403" s="504">
        <v>0.05</v>
      </c>
      <c r="AR403" s="504">
        <v>0.05</v>
      </c>
      <c r="AS403" s="442">
        <v>0</v>
      </c>
      <c r="AT403" s="442">
        <v>0</v>
      </c>
      <c r="AU403" s="499">
        <v>0</v>
      </c>
      <c r="AV403" s="509" t="s">
        <v>938</v>
      </c>
      <c r="AW403" s="509" t="s">
        <v>3969</v>
      </c>
      <c r="AX403" s="439">
        <v>3</v>
      </c>
      <c r="AY403" s="213">
        <v>5.000000000000001E-2</v>
      </c>
      <c r="AZ403" s="441" t="s">
        <v>125</v>
      </c>
      <c r="BA403" s="441" t="s">
        <v>53</v>
      </c>
      <c r="BB403" s="441" t="s">
        <v>4191</v>
      </c>
      <c r="BC403" s="440" t="s">
        <v>812</v>
      </c>
      <c r="BE403" s="441" t="s">
        <v>287</v>
      </c>
      <c r="BF403" s="513" t="s">
        <v>6441</v>
      </c>
      <c r="BG403" s="514" t="s">
        <v>6442</v>
      </c>
      <c r="BH403" s="514" t="s">
        <v>277</v>
      </c>
      <c r="BI403" s="514" t="s">
        <v>277</v>
      </c>
      <c r="BJ403" s="159">
        <v>0</v>
      </c>
      <c r="BK403" s="440" t="s">
        <v>277</v>
      </c>
    </row>
    <row r="404" spans="1:65" s="441" customFormat="1" ht="13.5" customHeight="1">
      <c r="A404" s="493" t="s">
        <v>6545</v>
      </c>
      <c r="B404" s="493" t="s">
        <v>4218</v>
      </c>
      <c r="C404" s="438">
        <v>0</v>
      </c>
      <c r="D404" s="438">
        <v>0</v>
      </c>
      <c r="E404" s="438">
        <v>0</v>
      </c>
      <c r="F404" s="438">
        <v>0</v>
      </c>
      <c r="G404" s="438">
        <v>0</v>
      </c>
      <c r="H404" s="438">
        <v>0</v>
      </c>
      <c r="I404" s="438">
        <v>0</v>
      </c>
      <c r="J404" s="438">
        <v>0</v>
      </c>
      <c r="K404" s="438">
        <v>0</v>
      </c>
      <c r="L404" s="438">
        <v>0</v>
      </c>
      <c r="M404" s="438">
        <v>0</v>
      </c>
      <c r="N404" s="438">
        <v>0</v>
      </c>
      <c r="O404" s="438">
        <v>0</v>
      </c>
      <c r="P404" s="438">
        <v>0</v>
      </c>
      <c r="Q404" s="438">
        <v>0</v>
      </c>
      <c r="R404" s="438">
        <v>0</v>
      </c>
      <c r="S404" s="438">
        <v>0</v>
      </c>
      <c r="T404" s="438">
        <v>0</v>
      </c>
      <c r="U404" s="438">
        <v>0</v>
      </c>
      <c r="V404" s="438">
        <v>0</v>
      </c>
      <c r="W404" s="438">
        <v>0</v>
      </c>
      <c r="X404" s="438">
        <v>0</v>
      </c>
      <c r="Y404" s="438">
        <v>0</v>
      </c>
      <c r="Z404" s="438">
        <v>0</v>
      </c>
      <c r="AA404" s="438">
        <v>0</v>
      </c>
      <c r="AB404" s="438">
        <v>0</v>
      </c>
      <c r="AC404" s="438">
        <v>0</v>
      </c>
      <c r="AD404" s="438">
        <v>0</v>
      </c>
      <c r="AE404" s="438">
        <v>0</v>
      </c>
      <c r="AF404" s="438">
        <v>0</v>
      </c>
      <c r="AG404" s="438">
        <v>0</v>
      </c>
      <c r="AH404" s="438">
        <v>0</v>
      </c>
      <c r="AI404" s="438">
        <v>0</v>
      </c>
      <c r="AJ404" s="438">
        <v>9.35E-2</v>
      </c>
      <c r="AK404" s="438">
        <v>9.35E-2</v>
      </c>
      <c r="AL404" s="438">
        <v>9.35E-2</v>
      </c>
      <c r="AM404" s="438">
        <v>0</v>
      </c>
      <c r="AN404" s="438">
        <v>0</v>
      </c>
      <c r="AO404" s="438">
        <v>0</v>
      </c>
      <c r="AP404" s="438">
        <v>0</v>
      </c>
      <c r="AQ404" s="504">
        <v>0</v>
      </c>
      <c r="AR404" s="504">
        <v>0</v>
      </c>
      <c r="AS404" s="442">
        <v>0</v>
      </c>
      <c r="AT404" s="442">
        <v>0</v>
      </c>
      <c r="AU404" s="499">
        <v>0</v>
      </c>
      <c r="AV404" s="509" t="s">
        <v>24</v>
      </c>
      <c r="AW404" s="509" t="s">
        <v>26</v>
      </c>
      <c r="AX404" s="439">
        <v>3</v>
      </c>
      <c r="AY404" s="213">
        <v>9.3499999999999986E-2</v>
      </c>
      <c r="AZ404" s="441" t="s">
        <v>125</v>
      </c>
      <c r="BA404" s="441" t="s">
        <v>53</v>
      </c>
      <c r="BB404" s="441" t="s">
        <v>281</v>
      </c>
      <c r="BC404" s="441" t="s">
        <v>7177</v>
      </c>
      <c r="BE404" s="441" t="s">
        <v>287</v>
      </c>
      <c r="BF404" s="513" t="s">
        <v>277</v>
      </c>
      <c r="BG404" s="514" t="s">
        <v>277</v>
      </c>
      <c r="BH404" s="514" t="s">
        <v>277</v>
      </c>
      <c r="BI404" s="514" t="s">
        <v>277</v>
      </c>
      <c r="BJ404" s="215">
        <v>0</v>
      </c>
      <c r="BK404" s="440" t="s">
        <v>277</v>
      </c>
      <c r="BM404" s="231"/>
    </row>
    <row r="405" spans="1:65" s="441" customFormat="1" ht="13.5" customHeight="1">
      <c r="A405" s="493" t="s">
        <v>6545</v>
      </c>
      <c r="B405" s="493" t="s">
        <v>612</v>
      </c>
      <c r="C405" s="438">
        <v>0</v>
      </c>
      <c r="D405" s="438">
        <v>0</v>
      </c>
      <c r="E405" s="438">
        <v>0</v>
      </c>
      <c r="F405" s="438">
        <v>0</v>
      </c>
      <c r="G405" s="438">
        <v>0</v>
      </c>
      <c r="H405" s="438">
        <v>0</v>
      </c>
      <c r="I405" s="438">
        <v>0</v>
      </c>
      <c r="J405" s="438">
        <v>0</v>
      </c>
      <c r="K405" s="438">
        <v>0</v>
      </c>
      <c r="L405" s="438">
        <v>0</v>
      </c>
      <c r="M405" s="438">
        <v>0</v>
      </c>
      <c r="N405" s="438">
        <v>0</v>
      </c>
      <c r="O405" s="438">
        <v>0</v>
      </c>
      <c r="P405" s="438">
        <v>0</v>
      </c>
      <c r="Q405" s="438">
        <v>0</v>
      </c>
      <c r="R405" s="438">
        <v>0</v>
      </c>
      <c r="S405" s="438">
        <v>0</v>
      </c>
      <c r="T405" s="438">
        <v>0</v>
      </c>
      <c r="U405" s="438">
        <v>0</v>
      </c>
      <c r="V405" s="438">
        <v>0</v>
      </c>
      <c r="W405" s="438">
        <v>0</v>
      </c>
      <c r="X405" s="438">
        <v>0</v>
      </c>
      <c r="Y405" s="438">
        <v>0</v>
      </c>
      <c r="Z405" s="438">
        <v>0</v>
      </c>
      <c r="AA405" s="438">
        <v>0</v>
      </c>
      <c r="AB405" s="438">
        <v>0</v>
      </c>
      <c r="AC405" s="438">
        <v>0</v>
      </c>
      <c r="AD405" s="438">
        <v>0</v>
      </c>
      <c r="AE405" s="438">
        <v>0</v>
      </c>
      <c r="AF405" s="438">
        <v>0</v>
      </c>
      <c r="AG405" s="438">
        <v>0</v>
      </c>
      <c r="AH405" s="438">
        <v>0</v>
      </c>
      <c r="AI405" s="438">
        <v>0</v>
      </c>
      <c r="AJ405" s="438">
        <v>0</v>
      </c>
      <c r="AK405" s="438">
        <v>0</v>
      </c>
      <c r="AL405" s="438">
        <v>0</v>
      </c>
      <c r="AM405" s="438">
        <v>0</v>
      </c>
      <c r="AN405" s="490">
        <v>6.9000000000000006E-2</v>
      </c>
      <c r="AO405" s="490">
        <v>7.0000000000000007E-2</v>
      </c>
      <c r="AP405" s="490">
        <v>6.7000000000000004E-2</v>
      </c>
      <c r="AQ405" s="507">
        <v>6.7000000000000004E-2</v>
      </c>
      <c r="AR405" s="504">
        <v>0</v>
      </c>
      <c r="AS405" s="442">
        <v>0</v>
      </c>
      <c r="AT405" s="442">
        <v>0</v>
      </c>
      <c r="AU405" s="499">
        <v>0</v>
      </c>
      <c r="AV405" s="509" t="s">
        <v>62</v>
      </c>
      <c r="AW405" s="509" t="s">
        <v>3968</v>
      </c>
      <c r="AX405" s="439">
        <v>4</v>
      </c>
      <c r="AY405" s="213">
        <v>6.8250000000000005E-2</v>
      </c>
      <c r="AZ405" s="441" t="s">
        <v>125</v>
      </c>
      <c r="BA405" s="441" t="s">
        <v>53</v>
      </c>
      <c r="BB405" s="441" t="s">
        <v>4191</v>
      </c>
      <c r="BC405" s="440" t="s">
        <v>812</v>
      </c>
      <c r="BE405" s="441" t="s">
        <v>287</v>
      </c>
      <c r="BF405" s="513" t="s">
        <v>611</v>
      </c>
      <c r="BG405" s="514" t="s">
        <v>277</v>
      </c>
      <c r="BH405" s="514" t="s">
        <v>277</v>
      </c>
      <c r="BI405" s="514" t="s">
        <v>277</v>
      </c>
      <c r="BJ405" s="159">
        <v>0</v>
      </c>
      <c r="BK405" s="440" t="s">
        <v>277</v>
      </c>
    </row>
    <row r="406" spans="1:65" s="441" customFormat="1" ht="13.5" customHeight="1">
      <c r="A406" s="493" t="s">
        <v>6545</v>
      </c>
      <c r="B406" s="493" t="s">
        <v>6440</v>
      </c>
      <c r="C406" s="438">
        <v>0</v>
      </c>
      <c r="D406" s="438">
        <v>0</v>
      </c>
      <c r="E406" s="438">
        <v>0</v>
      </c>
      <c r="F406" s="438">
        <v>0</v>
      </c>
      <c r="G406" s="438">
        <v>0</v>
      </c>
      <c r="H406" s="438">
        <v>0</v>
      </c>
      <c r="I406" s="438">
        <v>0</v>
      </c>
      <c r="J406" s="438">
        <v>0</v>
      </c>
      <c r="K406" s="438">
        <v>0</v>
      </c>
      <c r="L406" s="438">
        <v>0</v>
      </c>
      <c r="M406" s="438">
        <v>0</v>
      </c>
      <c r="N406" s="438">
        <v>0</v>
      </c>
      <c r="O406" s="438">
        <v>0</v>
      </c>
      <c r="P406" s="438">
        <v>0</v>
      </c>
      <c r="Q406" s="438">
        <v>0</v>
      </c>
      <c r="R406" s="438">
        <v>0</v>
      </c>
      <c r="S406" s="438">
        <v>0</v>
      </c>
      <c r="T406" s="438">
        <v>0</v>
      </c>
      <c r="U406" s="438">
        <v>0</v>
      </c>
      <c r="V406" s="438">
        <v>0</v>
      </c>
      <c r="W406" s="438">
        <v>0</v>
      </c>
      <c r="X406" s="438">
        <v>0</v>
      </c>
      <c r="Y406" s="438">
        <v>0</v>
      </c>
      <c r="Z406" s="438">
        <v>0</v>
      </c>
      <c r="AA406" s="438">
        <v>0</v>
      </c>
      <c r="AB406" s="438">
        <v>0</v>
      </c>
      <c r="AC406" s="438">
        <v>0</v>
      </c>
      <c r="AD406" s="438">
        <v>0</v>
      </c>
      <c r="AE406" s="438">
        <v>0</v>
      </c>
      <c r="AF406" s="438">
        <v>0</v>
      </c>
      <c r="AG406" s="438">
        <v>0</v>
      </c>
      <c r="AH406" s="438">
        <v>0</v>
      </c>
      <c r="AI406" s="438">
        <v>0</v>
      </c>
      <c r="AJ406" s="438">
        <v>0</v>
      </c>
      <c r="AK406" s="438">
        <v>0</v>
      </c>
      <c r="AL406" s="438">
        <v>0</v>
      </c>
      <c r="AM406" s="438">
        <v>0</v>
      </c>
      <c r="AN406" s="438">
        <v>0</v>
      </c>
      <c r="AO406" s="438">
        <v>0.2</v>
      </c>
      <c r="AP406" s="438">
        <v>0</v>
      </c>
      <c r="AQ406" s="504">
        <v>0</v>
      </c>
      <c r="AR406" s="504">
        <v>0</v>
      </c>
      <c r="AS406" s="442">
        <v>0</v>
      </c>
      <c r="AT406" s="442">
        <v>0</v>
      </c>
      <c r="AU406" s="499">
        <v>0</v>
      </c>
      <c r="AV406" s="509" t="s">
        <v>63</v>
      </c>
      <c r="AW406" s="509" t="s">
        <v>63</v>
      </c>
      <c r="AX406" s="439">
        <v>1</v>
      </c>
      <c r="AY406" s="213">
        <v>0.2</v>
      </c>
      <c r="AZ406" s="441" t="s">
        <v>125</v>
      </c>
      <c r="BA406" s="441" t="s">
        <v>53</v>
      </c>
      <c r="BB406" s="441" t="s">
        <v>356</v>
      </c>
      <c r="BC406" s="441" t="s">
        <v>809</v>
      </c>
      <c r="BE406" s="441" t="s">
        <v>287</v>
      </c>
      <c r="BF406" s="513" t="s">
        <v>6443</v>
      </c>
      <c r="BG406" s="514" t="s">
        <v>6444</v>
      </c>
      <c r="BH406" s="514" t="s">
        <v>277</v>
      </c>
      <c r="BI406" s="514" t="s">
        <v>277</v>
      </c>
      <c r="BJ406" s="159">
        <v>0</v>
      </c>
      <c r="BK406" s="440" t="s">
        <v>277</v>
      </c>
    </row>
    <row r="407" spans="1:65" s="441" customFormat="1" ht="13.5" customHeight="1">
      <c r="A407" s="493" t="s">
        <v>118</v>
      </c>
      <c r="B407" s="493" t="s">
        <v>4043</v>
      </c>
      <c r="C407" s="438">
        <v>0</v>
      </c>
      <c r="D407" s="438">
        <v>0</v>
      </c>
      <c r="E407" s="438">
        <v>0</v>
      </c>
      <c r="F407" s="438">
        <v>0</v>
      </c>
      <c r="G407" s="438">
        <v>0</v>
      </c>
      <c r="H407" s="438">
        <v>0</v>
      </c>
      <c r="I407" s="438">
        <v>0</v>
      </c>
      <c r="J407" s="438">
        <v>0</v>
      </c>
      <c r="K407" s="438">
        <v>0</v>
      </c>
      <c r="L407" s="438">
        <v>0</v>
      </c>
      <c r="M407" s="438">
        <v>0</v>
      </c>
      <c r="N407" s="438">
        <v>0</v>
      </c>
      <c r="O407" s="438">
        <v>0</v>
      </c>
      <c r="P407" s="438">
        <v>0</v>
      </c>
      <c r="Q407" s="438">
        <v>0</v>
      </c>
      <c r="R407" s="438">
        <v>0</v>
      </c>
      <c r="S407" s="438">
        <v>0</v>
      </c>
      <c r="T407" s="438">
        <v>0</v>
      </c>
      <c r="U407" s="438">
        <v>0</v>
      </c>
      <c r="V407" s="438">
        <v>0</v>
      </c>
      <c r="W407" s="438">
        <v>0</v>
      </c>
      <c r="X407" s="438">
        <v>0</v>
      </c>
      <c r="Y407" s="438">
        <v>0</v>
      </c>
      <c r="Z407" s="438">
        <v>0</v>
      </c>
      <c r="AA407" s="438">
        <v>0</v>
      </c>
      <c r="AB407" s="438">
        <v>0</v>
      </c>
      <c r="AC407" s="438">
        <v>0</v>
      </c>
      <c r="AD407" s="438">
        <v>0</v>
      </c>
      <c r="AE407" s="438">
        <v>0</v>
      </c>
      <c r="AF407" s="438">
        <v>0</v>
      </c>
      <c r="AG407" s="438">
        <v>0</v>
      </c>
      <c r="AH407" s="438">
        <v>0</v>
      </c>
      <c r="AI407" s="438">
        <v>0</v>
      </c>
      <c r="AJ407" s="438">
        <v>0</v>
      </c>
      <c r="AK407" s="438">
        <v>0</v>
      </c>
      <c r="AL407" s="438">
        <v>0</v>
      </c>
      <c r="AM407" s="438">
        <v>0</v>
      </c>
      <c r="AN407" s="438">
        <v>0</v>
      </c>
      <c r="AO407" s="438">
        <v>0</v>
      </c>
      <c r="AP407" s="438">
        <v>2</v>
      </c>
      <c r="AQ407" s="504">
        <v>5</v>
      </c>
      <c r="AR407" s="504">
        <v>3</v>
      </c>
      <c r="AS407" s="442">
        <v>0</v>
      </c>
      <c r="AT407" s="442">
        <v>0</v>
      </c>
      <c r="AU407" s="499">
        <v>0</v>
      </c>
      <c r="AV407" s="509" t="s">
        <v>938</v>
      </c>
      <c r="AW407" s="509" t="s">
        <v>3969</v>
      </c>
      <c r="AX407" s="439">
        <v>3</v>
      </c>
      <c r="AY407" s="213">
        <v>3.3333333333333335</v>
      </c>
      <c r="AZ407" s="112" t="s">
        <v>125</v>
      </c>
      <c r="BA407" s="441" t="s">
        <v>53</v>
      </c>
      <c r="BB407" s="441" t="s">
        <v>297</v>
      </c>
      <c r="BC407" s="440" t="s">
        <v>810</v>
      </c>
      <c r="BD407" s="441" t="s">
        <v>50</v>
      </c>
      <c r="BE407" s="441" t="s">
        <v>287</v>
      </c>
      <c r="BF407" s="513" t="s">
        <v>4044</v>
      </c>
      <c r="BG407" s="444" t="s">
        <v>277</v>
      </c>
      <c r="BH407" s="444" t="s">
        <v>277</v>
      </c>
      <c r="BI407" s="444" t="s">
        <v>277</v>
      </c>
      <c r="BJ407" s="159">
        <v>0</v>
      </c>
      <c r="BK407" s="440" t="s">
        <v>277</v>
      </c>
    </row>
    <row r="408" spans="1:65" s="441" customFormat="1" ht="13.5" customHeight="1">
      <c r="A408" s="493" t="s">
        <v>118</v>
      </c>
      <c r="B408" s="493" t="s">
        <v>81</v>
      </c>
      <c r="C408" s="438">
        <v>0</v>
      </c>
      <c r="D408" s="438">
        <v>0</v>
      </c>
      <c r="E408" s="438">
        <v>0</v>
      </c>
      <c r="F408" s="438">
        <v>0</v>
      </c>
      <c r="G408" s="438">
        <v>0</v>
      </c>
      <c r="H408" s="438">
        <v>0</v>
      </c>
      <c r="I408" s="438">
        <v>0</v>
      </c>
      <c r="J408" s="438">
        <v>0</v>
      </c>
      <c r="K408" s="438">
        <v>0</v>
      </c>
      <c r="L408" s="438">
        <v>0</v>
      </c>
      <c r="M408" s="438">
        <v>0</v>
      </c>
      <c r="N408" s="438">
        <v>0</v>
      </c>
      <c r="O408" s="438">
        <v>0</v>
      </c>
      <c r="P408" s="438">
        <v>0</v>
      </c>
      <c r="Q408" s="438">
        <v>0</v>
      </c>
      <c r="R408" s="438">
        <v>0</v>
      </c>
      <c r="S408" s="438">
        <v>0</v>
      </c>
      <c r="T408" s="438">
        <v>0</v>
      </c>
      <c r="U408" s="438">
        <v>0</v>
      </c>
      <c r="V408" s="438">
        <v>0</v>
      </c>
      <c r="W408" s="438">
        <v>0</v>
      </c>
      <c r="X408" s="438">
        <v>3.73</v>
      </c>
      <c r="Y408" s="438">
        <v>3.7650000000000001</v>
      </c>
      <c r="Z408" s="438">
        <v>3.81</v>
      </c>
      <c r="AA408" s="438">
        <v>1.766</v>
      </c>
      <c r="AB408" s="438">
        <v>1.81921</v>
      </c>
      <c r="AC408" s="438">
        <v>1.873786</v>
      </c>
      <c r="AD408" s="438">
        <v>1.93</v>
      </c>
      <c r="AE408" s="438">
        <v>1.835</v>
      </c>
      <c r="AF408" s="438">
        <v>1.7949999999999999</v>
      </c>
      <c r="AG408" s="438">
        <v>2.089</v>
      </c>
      <c r="AH408" s="438">
        <v>2.0379999999999998</v>
      </c>
      <c r="AI408" s="438">
        <v>2.391</v>
      </c>
      <c r="AJ408" s="438">
        <v>2.1379999999999999</v>
      </c>
      <c r="AK408" s="438">
        <v>2.927</v>
      </c>
      <c r="AL408" s="438">
        <v>2.9769999999999999</v>
      </c>
      <c r="AM408" s="438">
        <v>3.0059999999999998</v>
      </c>
      <c r="AN408" s="438">
        <v>0.79700000000000004</v>
      </c>
      <c r="AO408" s="438">
        <v>2.9929999999999999</v>
      </c>
      <c r="AP408" s="438">
        <v>1.4179999999999999</v>
      </c>
      <c r="AQ408" s="504">
        <v>1.3599999999999999</v>
      </c>
      <c r="AR408" s="504">
        <v>1.819</v>
      </c>
      <c r="AS408" s="442">
        <v>1.5</v>
      </c>
      <c r="AT408" s="442">
        <v>1.5</v>
      </c>
      <c r="AU408" s="499">
        <v>1.5</v>
      </c>
      <c r="AV408" s="509" t="s">
        <v>12</v>
      </c>
      <c r="AW408" s="509" t="s">
        <v>3969</v>
      </c>
      <c r="AX408" s="439">
        <v>21</v>
      </c>
      <c r="AY408" s="213">
        <v>2.2989045714285714</v>
      </c>
      <c r="AZ408" s="441" t="s">
        <v>125</v>
      </c>
      <c r="BA408" s="441" t="s">
        <v>407</v>
      </c>
      <c r="BB408" s="441" t="s">
        <v>292</v>
      </c>
      <c r="BC408" s="440" t="s">
        <v>7176</v>
      </c>
      <c r="BE408" s="441" t="s">
        <v>287</v>
      </c>
      <c r="BF408" s="513" t="s">
        <v>715</v>
      </c>
      <c r="BG408" s="514" t="s">
        <v>277</v>
      </c>
      <c r="BH408" s="514" t="s">
        <v>277</v>
      </c>
      <c r="BI408" s="514" t="s">
        <v>277</v>
      </c>
      <c r="BJ408" s="159">
        <v>0</v>
      </c>
      <c r="BK408" s="440" t="s">
        <v>277</v>
      </c>
    </row>
    <row r="409" spans="1:65" s="441" customFormat="1" ht="13.5" customHeight="1">
      <c r="A409" s="493" t="s">
        <v>118</v>
      </c>
      <c r="B409" s="493" t="s">
        <v>355</v>
      </c>
      <c r="C409" s="438">
        <v>0</v>
      </c>
      <c r="D409" s="438">
        <v>0</v>
      </c>
      <c r="E409" s="438">
        <v>0</v>
      </c>
      <c r="F409" s="438">
        <v>0</v>
      </c>
      <c r="G409" s="438">
        <v>0</v>
      </c>
      <c r="H409" s="438">
        <v>0</v>
      </c>
      <c r="I409" s="438">
        <v>0</v>
      </c>
      <c r="J409" s="438">
        <v>0</v>
      </c>
      <c r="K409" s="438">
        <v>0</v>
      </c>
      <c r="L409" s="438">
        <v>0</v>
      </c>
      <c r="M409" s="438">
        <v>0</v>
      </c>
      <c r="N409" s="438">
        <v>0</v>
      </c>
      <c r="O409" s="438">
        <v>0</v>
      </c>
      <c r="P409" s="438">
        <v>0</v>
      </c>
      <c r="Q409" s="438">
        <v>0</v>
      </c>
      <c r="R409" s="438">
        <v>0</v>
      </c>
      <c r="S409" s="438">
        <v>0</v>
      </c>
      <c r="T409" s="438">
        <v>0</v>
      </c>
      <c r="U409" s="438">
        <v>0</v>
      </c>
      <c r="V409" s="438">
        <v>0</v>
      </c>
      <c r="W409" s="438">
        <v>0</v>
      </c>
      <c r="X409" s="438">
        <v>0</v>
      </c>
      <c r="Y409" s="438">
        <v>0</v>
      </c>
      <c r="Z409" s="438">
        <v>0</v>
      </c>
      <c r="AA409" s="438">
        <v>0</v>
      </c>
      <c r="AB409" s="438">
        <v>0</v>
      </c>
      <c r="AC409" s="438">
        <v>0</v>
      </c>
      <c r="AD409" s="438">
        <v>0</v>
      </c>
      <c r="AE409" s="438">
        <v>0</v>
      </c>
      <c r="AF409" s="438">
        <v>0</v>
      </c>
      <c r="AG409" s="438">
        <v>0.5</v>
      </c>
      <c r="AH409" s="438">
        <v>0.51</v>
      </c>
      <c r="AI409" s="438">
        <v>0.52</v>
      </c>
      <c r="AJ409" s="438">
        <v>0.53100000000000003</v>
      </c>
      <c r="AK409" s="438">
        <v>0.54100000000000004</v>
      </c>
      <c r="AL409" s="438">
        <v>0</v>
      </c>
      <c r="AM409" s="438">
        <v>0</v>
      </c>
      <c r="AN409" s="438">
        <v>0</v>
      </c>
      <c r="AO409" s="438">
        <v>0</v>
      </c>
      <c r="AP409" s="438">
        <v>0</v>
      </c>
      <c r="AQ409" s="504">
        <v>0</v>
      </c>
      <c r="AR409" s="504">
        <v>0</v>
      </c>
      <c r="AS409" s="442">
        <v>0</v>
      </c>
      <c r="AT409" s="442">
        <v>0</v>
      </c>
      <c r="AU409" s="499">
        <v>0</v>
      </c>
      <c r="AV409" s="509" t="s">
        <v>21</v>
      </c>
      <c r="AW409" s="509" t="s">
        <v>25</v>
      </c>
      <c r="AX409" s="439">
        <v>5</v>
      </c>
      <c r="AY409" s="213">
        <v>0.52039999999999997</v>
      </c>
      <c r="AZ409" s="441" t="s">
        <v>125</v>
      </c>
      <c r="BA409" s="441" t="s">
        <v>53</v>
      </c>
      <c r="BB409" s="441" t="s">
        <v>292</v>
      </c>
      <c r="BC409" s="440" t="s">
        <v>7176</v>
      </c>
      <c r="BE409" s="441" t="s">
        <v>287</v>
      </c>
      <c r="BF409" s="513" t="s">
        <v>277</v>
      </c>
      <c r="BG409" s="514" t="s">
        <v>277</v>
      </c>
      <c r="BH409" s="514" t="s">
        <v>277</v>
      </c>
      <c r="BI409" s="514" t="s">
        <v>277</v>
      </c>
      <c r="BJ409" s="159">
        <v>0</v>
      </c>
      <c r="BK409" s="440" t="s">
        <v>277</v>
      </c>
    </row>
    <row r="410" spans="1:65" s="441" customFormat="1" ht="13.5" customHeight="1">
      <c r="A410" s="493" t="s">
        <v>118</v>
      </c>
      <c r="B410" s="493" t="s">
        <v>349</v>
      </c>
      <c r="C410" s="438">
        <v>0</v>
      </c>
      <c r="D410" s="438">
        <v>0</v>
      </c>
      <c r="E410" s="438">
        <v>0</v>
      </c>
      <c r="F410" s="438">
        <v>0</v>
      </c>
      <c r="G410" s="438">
        <v>0</v>
      </c>
      <c r="H410" s="438">
        <v>0</v>
      </c>
      <c r="I410" s="438">
        <v>0</v>
      </c>
      <c r="J410" s="438">
        <v>0</v>
      </c>
      <c r="K410" s="438">
        <v>0</v>
      </c>
      <c r="L410" s="438">
        <v>0</v>
      </c>
      <c r="M410" s="438">
        <v>0</v>
      </c>
      <c r="N410" s="438">
        <v>0</v>
      </c>
      <c r="O410" s="438">
        <v>0</v>
      </c>
      <c r="P410" s="438">
        <v>0</v>
      </c>
      <c r="Q410" s="438">
        <v>0</v>
      </c>
      <c r="R410" s="438">
        <v>0</v>
      </c>
      <c r="S410" s="438">
        <v>0</v>
      </c>
      <c r="T410" s="438">
        <v>0</v>
      </c>
      <c r="U410" s="438">
        <v>0</v>
      </c>
      <c r="V410" s="438">
        <v>0</v>
      </c>
      <c r="W410" s="438">
        <v>0</v>
      </c>
      <c r="X410" s="438">
        <v>0</v>
      </c>
      <c r="Y410" s="438">
        <v>0</v>
      </c>
      <c r="Z410" s="438">
        <v>0</v>
      </c>
      <c r="AA410" s="438">
        <v>0</v>
      </c>
      <c r="AB410" s="438">
        <v>0</v>
      </c>
      <c r="AC410" s="438">
        <v>0</v>
      </c>
      <c r="AD410" s="438">
        <v>0</v>
      </c>
      <c r="AE410" s="438">
        <v>0</v>
      </c>
      <c r="AF410" s="438">
        <v>0</v>
      </c>
      <c r="AG410" s="438">
        <v>0</v>
      </c>
      <c r="AH410" s="438">
        <v>0</v>
      </c>
      <c r="AI410" s="438">
        <v>0.27500000000000002</v>
      </c>
      <c r="AJ410" s="438">
        <v>0.27500000000000002</v>
      </c>
      <c r="AK410" s="438">
        <v>0.27500000000000002</v>
      </c>
      <c r="AL410" s="438">
        <v>0</v>
      </c>
      <c r="AM410" s="438">
        <v>0</v>
      </c>
      <c r="AN410" s="438">
        <v>0</v>
      </c>
      <c r="AO410" s="438">
        <v>0</v>
      </c>
      <c r="AP410" s="438">
        <v>0</v>
      </c>
      <c r="AQ410" s="504">
        <v>0</v>
      </c>
      <c r="AR410" s="504">
        <v>0</v>
      </c>
      <c r="AS410" s="442">
        <v>0</v>
      </c>
      <c r="AT410" s="442">
        <v>0</v>
      </c>
      <c r="AU410" s="499">
        <v>0</v>
      </c>
      <c r="AV410" s="509" t="s">
        <v>23</v>
      </c>
      <c r="AW410" s="509" t="s">
        <v>25</v>
      </c>
      <c r="AX410" s="439">
        <v>3</v>
      </c>
      <c r="AY410" s="213">
        <v>0.27500000000000002</v>
      </c>
      <c r="AZ410" s="441" t="s">
        <v>125</v>
      </c>
      <c r="BA410" s="441" t="s">
        <v>53</v>
      </c>
      <c r="BB410" s="441" t="s">
        <v>297</v>
      </c>
      <c r="BC410" s="440" t="s">
        <v>810</v>
      </c>
      <c r="BE410" s="441" t="s">
        <v>287</v>
      </c>
      <c r="BF410" s="513" t="s">
        <v>277</v>
      </c>
      <c r="BG410" s="514" t="s">
        <v>277</v>
      </c>
      <c r="BH410" s="514" t="s">
        <v>277</v>
      </c>
      <c r="BI410" s="514" t="s">
        <v>277</v>
      </c>
      <c r="BJ410" s="159">
        <v>0.03</v>
      </c>
      <c r="BK410" s="440" t="s">
        <v>277</v>
      </c>
    </row>
    <row r="411" spans="1:65" s="441" customFormat="1" ht="13.5" customHeight="1">
      <c r="A411" s="493" t="s">
        <v>118</v>
      </c>
      <c r="B411" s="493" t="s">
        <v>348</v>
      </c>
      <c r="C411" s="438">
        <v>0</v>
      </c>
      <c r="D411" s="438">
        <v>0</v>
      </c>
      <c r="E411" s="438">
        <v>0</v>
      </c>
      <c r="F411" s="438">
        <v>0</v>
      </c>
      <c r="G411" s="438">
        <v>0</v>
      </c>
      <c r="H411" s="438">
        <v>0</v>
      </c>
      <c r="I411" s="438">
        <v>0</v>
      </c>
      <c r="J411" s="438">
        <v>0</v>
      </c>
      <c r="K411" s="438">
        <v>0</v>
      </c>
      <c r="L411" s="438">
        <v>0</v>
      </c>
      <c r="M411" s="438">
        <v>0</v>
      </c>
      <c r="N411" s="438">
        <v>0</v>
      </c>
      <c r="O411" s="438">
        <v>0</v>
      </c>
      <c r="P411" s="438">
        <v>0</v>
      </c>
      <c r="Q411" s="438">
        <v>0</v>
      </c>
      <c r="R411" s="438">
        <v>0</v>
      </c>
      <c r="S411" s="438">
        <v>0</v>
      </c>
      <c r="T411" s="438">
        <v>0</v>
      </c>
      <c r="U411" s="438">
        <v>0</v>
      </c>
      <c r="V411" s="438">
        <v>0</v>
      </c>
      <c r="W411" s="438">
        <v>0</v>
      </c>
      <c r="X411" s="438">
        <v>0</v>
      </c>
      <c r="Y411" s="438">
        <v>0</v>
      </c>
      <c r="Z411" s="438">
        <v>0</v>
      </c>
      <c r="AA411" s="438">
        <v>0</v>
      </c>
      <c r="AB411" s="438">
        <v>0</v>
      </c>
      <c r="AC411" s="438">
        <v>0</v>
      </c>
      <c r="AD411" s="438">
        <v>0.5</v>
      </c>
      <c r="AE411" s="438">
        <v>0.5</v>
      </c>
      <c r="AF411" s="438">
        <v>0.5</v>
      </c>
      <c r="AG411" s="438">
        <v>0.5</v>
      </c>
      <c r="AH411" s="438">
        <v>0.5</v>
      </c>
      <c r="AI411" s="438">
        <v>0</v>
      </c>
      <c r="AJ411" s="438">
        <v>0</v>
      </c>
      <c r="AK411" s="438">
        <v>0</v>
      </c>
      <c r="AL411" s="438">
        <v>0</v>
      </c>
      <c r="AM411" s="438">
        <v>0</v>
      </c>
      <c r="AN411" s="438">
        <v>0</v>
      </c>
      <c r="AO411" s="438">
        <v>0</v>
      </c>
      <c r="AP411" s="438">
        <v>0</v>
      </c>
      <c r="AQ411" s="504">
        <v>0</v>
      </c>
      <c r="AR411" s="504">
        <v>0</v>
      </c>
      <c r="AS411" s="442">
        <v>0</v>
      </c>
      <c r="AT411" s="442">
        <v>0</v>
      </c>
      <c r="AU411" s="499">
        <v>0</v>
      </c>
      <c r="AV411" s="509" t="s">
        <v>18</v>
      </c>
      <c r="AW411" s="509" t="s">
        <v>22</v>
      </c>
      <c r="AX411" s="439">
        <v>5</v>
      </c>
      <c r="AY411" s="213">
        <v>0.5</v>
      </c>
      <c r="AZ411" s="441" t="s">
        <v>125</v>
      </c>
      <c r="BA411" s="441" t="s">
        <v>53</v>
      </c>
      <c r="BB411" s="441" t="s">
        <v>297</v>
      </c>
      <c r="BC411" s="440" t="s">
        <v>810</v>
      </c>
      <c r="BE411" s="441" t="s">
        <v>287</v>
      </c>
      <c r="BF411" s="513" t="s">
        <v>277</v>
      </c>
      <c r="BG411" s="514" t="s">
        <v>277</v>
      </c>
      <c r="BH411" s="514" t="s">
        <v>277</v>
      </c>
      <c r="BI411" s="514" t="s">
        <v>277</v>
      </c>
      <c r="BJ411" s="159">
        <v>0</v>
      </c>
      <c r="BK411" s="440" t="s">
        <v>277</v>
      </c>
    </row>
    <row r="412" spans="1:65" s="441" customFormat="1" ht="13.5" customHeight="1">
      <c r="A412" s="493" t="s">
        <v>118</v>
      </c>
      <c r="B412" s="493" t="s">
        <v>354</v>
      </c>
      <c r="C412" s="438">
        <v>0</v>
      </c>
      <c r="D412" s="438">
        <v>0</v>
      </c>
      <c r="E412" s="438">
        <v>0</v>
      </c>
      <c r="F412" s="438">
        <v>0</v>
      </c>
      <c r="G412" s="438">
        <v>0</v>
      </c>
      <c r="H412" s="438">
        <v>0</v>
      </c>
      <c r="I412" s="438">
        <v>0</v>
      </c>
      <c r="J412" s="438">
        <v>0</v>
      </c>
      <c r="K412" s="438">
        <v>0</v>
      </c>
      <c r="L412" s="438">
        <v>0</v>
      </c>
      <c r="M412" s="438">
        <v>0</v>
      </c>
      <c r="N412" s="438">
        <v>0</v>
      </c>
      <c r="O412" s="438">
        <v>0</v>
      </c>
      <c r="P412" s="438">
        <v>0</v>
      </c>
      <c r="Q412" s="438">
        <v>0</v>
      </c>
      <c r="R412" s="438">
        <v>0</v>
      </c>
      <c r="S412" s="438">
        <v>0</v>
      </c>
      <c r="T412" s="438">
        <v>0</v>
      </c>
      <c r="U412" s="438">
        <v>0</v>
      </c>
      <c r="V412" s="438">
        <v>0</v>
      </c>
      <c r="W412" s="438">
        <v>0</v>
      </c>
      <c r="X412" s="438">
        <v>0</v>
      </c>
      <c r="Y412" s="438">
        <v>0</v>
      </c>
      <c r="Z412" s="438">
        <v>0</v>
      </c>
      <c r="AA412" s="438">
        <v>0</v>
      </c>
      <c r="AB412" s="438">
        <v>0</v>
      </c>
      <c r="AC412" s="438">
        <v>0</v>
      </c>
      <c r="AD412" s="438">
        <v>0</v>
      </c>
      <c r="AE412" s="438">
        <v>0</v>
      </c>
      <c r="AF412" s="438">
        <v>0</v>
      </c>
      <c r="AG412" s="438">
        <v>0</v>
      </c>
      <c r="AH412" s="438">
        <v>0</v>
      </c>
      <c r="AI412" s="438">
        <v>0</v>
      </c>
      <c r="AJ412" s="438">
        <v>0</v>
      </c>
      <c r="AK412" s="438">
        <v>0</v>
      </c>
      <c r="AL412" s="438">
        <v>0.04</v>
      </c>
      <c r="AM412" s="438">
        <v>0.04</v>
      </c>
      <c r="AN412" s="438">
        <v>0.04</v>
      </c>
      <c r="AO412" s="438">
        <v>0</v>
      </c>
      <c r="AP412" s="438">
        <v>0</v>
      </c>
      <c r="AQ412" s="504">
        <v>0</v>
      </c>
      <c r="AR412" s="504">
        <v>0</v>
      </c>
      <c r="AS412" s="442">
        <v>0</v>
      </c>
      <c r="AT412" s="442">
        <v>0</v>
      </c>
      <c r="AU412" s="499">
        <v>0</v>
      </c>
      <c r="AV412" s="509" t="s">
        <v>26</v>
      </c>
      <c r="AW412" s="509" t="s">
        <v>62</v>
      </c>
      <c r="AX412" s="439">
        <v>3</v>
      </c>
      <c r="AY412" s="213">
        <v>0.04</v>
      </c>
      <c r="AZ412" s="441" t="s">
        <v>125</v>
      </c>
      <c r="BA412" s="441" t="s">
        <v>53</v>
      </c>
      <c r="BB412" s="441" t="s">
        <v>281</v>
      </c>
      <c r="BC412" s="441" t="s">
        <v>7177</v>
      </c>
      <c r="BE412" s="441" t="s">
        <v>287</v>
      </c>
      <c r="BF412" s="513" t="s">
        <v>277</v>
      </c>
      <c r="BG412" s="514" t="s">
        <v>277</v>
      </c>
      <c r="BH412" s="514" t="s">
        <v>277</v>
      </c>
      <c r="BI412" s="514" t="s">
        <v>277</v>
      </c>
      <c r="BJ412" s="215">
        <v>0</v>
      </c>
      <c r="BK412" s="440" t="s">
        <v>277</v>
      </c>
    </row>
    <row r="413" spans="1:65" s="441" customFormat="1" ht="13.5" customHeight="1">
      <c r="A413" s="493" t="s">
        <v>118</v>
      </c>
      <c r="B413" s="493" t="s">
        <v>353</v>
      </c>
      <c r="C413" s="438">
        <v>0</v>
      </c>
      <c r="D413" s="438">
        <v>0</v>
      </c>
      <c r="E413" s="438">
        <v>0</v>
      </c>
      <c r="F413" s="438">
        <v>0</v>
      </c>
      <c r="G413" s="438">
        <v>0</v>
      </c>
      <c r="H413" s="438">
        <v>0</v>
      </c>
      <c r="I413" s="438">
        <v>0</v>
      </c>
      <c r="J413" s="438">
        <v>0</v>
      </c>
      <c r="K413" s="438">
        <v>0</v>
      </c>
      <c r="L413" s="438">
        <v>0</v>
      </c>
      <c r="M413" s="438">
        <v>0</v>
      </c>
      <c r="N413" s="438">
        <v>0</v>
      </c>
      <c r="O413" s="438">
        <v>0</v>
      </c>
      <c r="P413" s="438">
        <v>0</v>
      </c>
      <c r="Q413" s="438">
        <v>0</v>
      </c>
      <c r="R413" s="438">
        <v>0</v>
      </c>
      <c r="S413" s="438">
        <v>0</v>
      </c>
      <c r="T413" s="438">
        <v>0</v>
      </c>
      <c r="U413" s="438">
        <v>0</v>
      </c>
      <c r="V413" s="438">
        <v>0</v>
      </c>
      <c r="W413" s="438">
        <v>0</v>
      </c>
      <c r="X413" s="438">
        <v>0</v>
      </c>
      <c r="Y413" s="438">
        <v>0</v>
      </c>
      <c r="Z413" s="438">
        <v>0</v>
      </c>
      <c r="AA413" s="438">
        <v>0</v>
      </c>
      <c r="AB413" s="438">
        <v>0</v>
      </c>
      <c r="AC413" s="438">
        <v>0</v>
      </c>
      <c r="AD413" s="438">
        <v>0</v>
      </c>
      <c r="AE413" s="438">
        <v>0</v>
      </c>
      <c r="AF413" s="438">
        <v>0</v>
      </c>
      <c r="AG413" s="438">
        <v>0</v>
      </c>
      <c r="AH413" s="438">
        <v>0</v>
      </c>
      <c r="AI413" s="438">
        <v>0.47856399999999999</v>
      </c>
      <c r="AJ413" s="438">
        <v>0.49725000000000003</v>
      </c>
      <c r="AK413" s="438">
        <v>0.51641000000000004</v>
      </c>
      <c r="AL413" s="438">
        <v>0.29299999999999998</v>
      </c>
      <c r="AM413" s="438">
        <v>0.30399999999999999</v>
      </c>
      <c r="AN413" s="438">
        <v>0.35899999999999999</v>
      </c>
      <c r="AO413" s="438">
        <v>0.5</v>
      </c>
      <c r="AP413" s="438">
        <v>0.3</v>
      </c>
      <c r="AQ413" s="504">
        <v>0</v>
      </c>
      <c r="AR413" s="504">
        <v>0</v>
      </c>
      <c r="AS413" s="442">
        <v>0</v>
      </c>
      <c r="AT413" s="442">
        <v>0</v>
      </c>
      <c r="AU413" s="499">
        <v>0</v>
      </c>
      <c r="AV413" s="509" t="s">
        <v>23</v>
      </c>
      <c r="AW413" s="509" t="s">
        <v>938</v>
      </c>
      <c r="AX413" s="439">
        <v>8</v>
      </c>
      <c r="AY413" s="213">
        <v>0.40602799999999994</v>
      </c>
      <c r="AZ413" s="441" t="s">
        <v>125</v>
      </c>
      <c r="BA413" s="441" t="s">
        <v>53</v>
      </c>
      <c r="BB413" s="441" t="s">
        <v>281</v>
      </c>
      <c r="BC413" s="441" t="s">
        <v>7177</v>
      </c>
      <c r="BE413" s="441" t="s">
        <v>287</v>
      </c>
      <c r="BF413" s="513" t="s">
        <v>277</v>
      </c>
      <c r="BG413" s="514" t="s">
        <v>277</v>
      </c>
      <c r="BH413" s="514" t="s">
        <v>277</v>
      </c>
      <c r="BI413" s="514" t="s">
        <v>277</v>
      </c>
      <c r="BJ413" s="159">
        <v>0</v>
      </c>
      <c r="BK413" s="440" t="s">
        <v>277</v>
      </c>
    </row>
    <row r="414" spans="1:65" s="441" customFormat="1" ht="13.5" customHeight="1">
      <c r="A414" s="493" t="s">
        <v>118</v>
      </c>
      <c r="B414" s="493" t="s">
        <v>4042</v>
      </c>
      <c r="C414" s="438">
        <v>0</v>
      </c>
      <c r="D414" s="438">
        <v>0</v>
      </c>
      <c r="E414" s="438">
        <v>0</v>
      </c>
      <c r="F414" s="438">
        <v>0</v>
      </c>
      <c r="G414" s="438">
        <v>0</v>
      </c>
      <c r="H414" s="438">
        <v>0</v>
      </c>
      <c r="I414" s="438">
        <v>0</v>
      </c>
      <c r="J414" s="438">
        <v>0</v>
      </c>
      <c r="K414" s="438">
        <v>0</v>
      </c>
      <c r="L414" s="438">
        <v>0</v>
      </c>
      <c r="M414" s="438">
        <v>0</v>
      </c>
      <c r="N414" s="438">
        <v>0</v>
      </c>
      <c r="O414" s="438">
        <v>0</v>
      </c>
      <c r="P414" s="438">
        <v>0</v>
      </c>
      <c r="Q414" s="438">
        <v>0</v>
      </c>
      <c r="R414" s="438">
        <v>0</v>
      </c>
      <c r="S414" s="438">
        <v>0</v>
      </c>
      <c r="T414" s="438">
        <v>0</v>
      </c>
      <c r="U414" s="438">
        <v>0</v>
      </c>
      <c r="V414" s="438">
        <v>0</v>
      </c>
      <c r="W414" s="438">
        <v>0</v>
      </c>
      <c r="X414" s="438">
        <v>0</v>
      </c>
      <c r="Y414" s="438">
        <v>0</v>
      </c>
      <c r="Z414" s="438">
        <v>0</v>
      </c>
      <c r="AA414" s="438">
        <v>0</v>
      </c>
      <c r="AB414" s="438">
        <v>0</v>
      </c>
      <c r="AC414" s="438">
        <v>0</v>
      </c>
      <c r="AD414" s="438">
        <v>0</v>
      </c>
      <c r="AE414" s="438">
        <v>0</v>
      </c>
      <c r="AF414" s="438">
        <v>0</v>
      </c>
      <c r="AG414" s="438">
        <v>0</v>
      </c>
      <c r="AH414" s="438">
        <v>0</v>
      </c>
      <c r="AI414" s="438">
        <v>0</v>
      </c>
      <c r="AJ414" s="438">
        <v>0</v>
      </c>
      <c r="AK414" s="438">
        <v>0</v>
      </c>
      <c r="AL414" s="438">
        <v>0</v>
      </c>
      <c r="AM414" s="438">
        <v>0</v>
      </c>
      <c r="AN414" s="438">
        <v>0.36699999999999999</v>
      </c>
      <c r="AO414" s="438">
        <v>0.42099999999999999</v>
      </c>
      <c r="AP414" s="438">
        <v>0.1</v>
      </c>
      <c r="AQ414" s="504">
        <v>0</v>
      </c>
      <c r="AR414" s="504">
        <v>0</v>
      </c>
      <c r="AS414" s="442">
        <v>0</v>
      </c>
      <c r="AT414" s="442">
        <v>0</v>
      </c>
      <c r="AU414" s="499">
        <v>0</v>
      </c>
      <c r="AV414" s="509" t="s">
        <v>62</v>
      </c>
      <c r="AW414" s="509" t="s">
        <v>938</v>
      </c>
      <c r="AX414" s="439">
        <v>3</v>
      </c>
      <c r="AY414" s="213">
        <v>0.29599999999999999</v>
      </c>
      <c r="AZ414" s="441" t="s">
        <v>125</v>
      </c>
      <c r="BA414" s="441" t="s">
        <v>53</v>
      </c>
      <c r="BB414" s="441" t="s">
        <v>281</v>
      </c>
      <c r="BC414" s="441" t="s">
        <v>7177</v>
      </c>
      <c r="BE414" s="441" t="s">
        <v>287</v>
      </c>
      <c r="BF414" s="513" t="s">
        <v>277</v>
      </c>
      <c r="BG414" s="514" t="s">
        <v>277</v>
      </c>
      <c r="BH414" s="514" t="s">
        <v>277</v>
      </c>
      <c r="BI414" s="514" t="s">
        <v>277</v>
      </c>
      <c r="BJ414" s="159">
        <v>0</v>
      </c>
      <c r="BK414" s="440" t="s">
        <v>277</v>
      </c>
    </row>
    <row r="415" spans="1:65" s="441" customFormat="1" ht="13.5" customHeight="1">
      <c r="A415" s="493" t="s">
        <v>118</v>
      </c>
      <c r="B415" s="493" t="s">
        <v>352</v>
      </c>
      <c r="C415" s="438">
        <v>0</v>
      </c>
      <c r="D415" s="438">
        <v>0</v>
      </c>
      <c r="E415" s="438">
        <v>0</v>
      </c>
      <c r="F415" s="438">
        <v>0</v>
      </c>
      <c r="G415" s="438">
        <v>0</v>
      </c>
      <c r="H415" s="438">
        <v>0</v>
      </c>
      <c r="I415" s="438">
        <v>0</v>
      </c>
      <c r="J415" s="438">
        <v>0</v>
      </c>
      <c r="K415" s="438">
        <v>0</v>
      </c>
      <c r="L415" s="438">
        <v>0</v>
      </c>
      <c r="M415" s="438">
        <v>0</v>
      </c>
      <c r="N415" s="438">
        <v>0</v>
      </c>
      <c r="O415" s="438">
        <v>0</v>
      </c>
      <c r="P415" s="438">
        <v>0</v>
      </c>
      <c r="Q415" s="438">
        <v>0</v>
      </c>
      <c r="R415" s="438">
        <v>0</v>
      </c>
      <c r="S415" s="438">
        <v>0</v>
      </c>
      <c r="T415" s="438">
        <v>0</v>
      </c>
      <c r="U415" s="438">
        <v>0</v>
      </c>
      <c r="V415" s="438">
        <v>0</v>
      </c>
      <c r="W415" s="438">
        <v>0</v>
      </c>
      <c r="X415" s="438">
        <v>0</v>
      </c>
      <c r="Y415" s="438">
        <v>0</v>
      </c>
      <c r="Z415" s="438">
        <v>0</v>
      </c>
      <c r="AA415" s="438">
        <v>0</v>
      </c>
      <c r="AB415" s="438">
        <v>0</v>
      </c>
      <c r="AC415" s="438">
        <v>0</v>
      </c>
      <c r="AD415" s="438">
        <v>0</v>
      </c>
      <c r="AE415" s="438">
        <v>0</v>
      </c>
      <c r="AF415" s="438">
        <v>0</v>
      </c>
      <c r="AG415" s="438">
        <v>0</v>
      </c>
      <c r="AH415" s="438">
        <v>0.1</v>
      </c>
      <c r="AI415" s="438">
        <v>0.1</v>
      </c>
      <c r="AJ415" s="438">
        <v>0.1</v>
      </c>
      <c r="AK415" s="438">
        <v>0</v>
      </c>
      <c r="AL415" s="438">
        <v>0</v>
      </c>
      <c r="AM415" s="438">
        <v>0</v>
      </c>
      <c r="AN415" s="438">
        <v>0</v>
      </c>
      <c r="AO415" s="438">
        <v>0</v>
      </c>
      <c r="AP415" s="438">
        <v>0</v>
      </c>
      <c r="AQ415" s="504">
        <v>0</v>
      </c>
      <c r="AR415" s="504">
        <v>0</v>
      </c>
      <c r="AS415" s="442">
        <v>0</v>
      </c>
      <c r="AT415" s="442">
        <v>0</v>
      </c>
      <c r="AU415" s="499">
        <v>0</v>
      </c>
      <c r="AV415" s="509" t="s">
        <v>22</v>
      </c>
      <c r="AW415" s="509" t="s">
        <v>24</v>
      </c>
      <c r="AX415" s="439">
        <v>3</v>
      </c>
      <c r="AY415" s="213">
        <v>0.10000000000000002</v>
      </c>
      <c r="AZ415" s="441" t="s">
        <v>125</v>
      </c>
      <c r="BA415" s="441" t="s">
        <v>53</v>
      </c>
      <c r="BB415" s="441" t="s">
        <v>281</v>
      </c>
      <c r="BC415" s="441" t="s">
        <v>7177</v>
      </c>
      <c r="BE415" s="441" t="s">
        <v>287</v>
      </c>
      <c r="BF415" s="513" t="s">
        <v>277</v>
      </c>
      <c r="BG415" s="514" t="s">
        <v>277</v>
      </c>
      <c r="BH415" s="514" t="s">
        <v>277</v>
      </c>
      <c r="BI415" s="514" t="s">
        <v>277</v>
      </c>
      <c r="BJ415" s="159">
        <v>0</v>
      </c>
      <c r="BK415" s="440" t="s">
        <v>277</v>
      </c>
    </row>
    <row r="416" spans="1:65" s="441" customFormat="1" ht="13.5" customHeight="1">
      <c r="A416" s="493" t="s">
        <v>118</v>
      </c>
      <c r="B416" s="493" t="s">
        <v>351</v>
      </c>
      <c r="C416" s="438">
        <v>0</v>
      </c>
      <c r="D416" s="438">
        <v>0</v>
      </c>
      <c r="E416" s="438">
        <v>0</v>
      </c>
      <c r="F416" s="438">
        <v>0</v>
      </c>
      <c r="G416" s="438">
        <v>0</v>
      </c>
      <c r="H416" s="438">
        <v>0</v>
      </c>
      <c r="I416" s="438">
        <v>0</v>
      </c>
      <c r="J416" s="438">
        <v>0</v>
      </c>
      <c r="K416" s="438">
        <v>0</v>
      </c>
      <c r="L416" s="438">
        <v>0</v>
      </c>
      <c r="M416" s="438">
        <v>0</v>
      </c>
      <c r="N416" s="438">
        <v>0</v>
      </c>
      <c r="O416" s="438">
        <v>0</v>
      </c>
      <c r="P416" s="438">
        <v>0</v>
      </c>
      <c r="Q416" s="438">
        <v>0</v>
      </c>
      <c r="R416" s="438">
        <v>0</v>
      </c>
      <c r="S416" s="438">
        <v>0</v>
      </c>
      <c r="T416" s="438">
        <v>0</v>
      </c>
      <c r="U416" s="438">
        <v>0</v>
      </c>
      <c r="V416" s="438">
        <v>0</v>
      </c>
      <c r="W416" s="438">
        <v>0</v>
      </c>
      <c r="X416" s="438">
        <v>0</v>
      </c>
      <c r="Y416" s="438">
        <v>0</v>
      </c>
      <c r="Z416" s="438">
        <v>0</v>
      </c>
      <c r="AA416" s="438">
        <v>0</v>
      </c>
      <c r="AB416" s="438">
        <v>0</v>
      </c>
      <c r="AC416" s="438">
        <v>0</v>
      </c>
      <c r="AD416" s="438">
        <v>0</v>
      </c>
      <c r="AE416" s="438">
        <v>0</v>
      </c>
      <c r="AF416" s="438">
        <v>0</v>
      </c>
      <c r="AG416" s="438">
        <v>0</v>
      </c>
      <c r="AH416" s="438">
        <v>0</v>
      </c>
      <c r="AI416" s="438">
        <v>0.38500000000000001</v>
      </c>
      <c r="AJ416" s="438">
        <v>0.38500000000000001</v>
      </c>
      <c r="AK416" s="438">
        <v>0.38500000000000001</v>
      </c>
      <c r="AL416" s="438">
        <v>0.35</v>
      </c>
      <c r="AM416" s="438">
        <v>0.35</v>
      </c>
      <c r="AN416" s="438">
        <v>0.35</v>
      </c>
      <c r="AO416" s="438">
        <v>0</v>
      </c>
      <c r="AP416" s="438">
        <v>0</v>
      </c>
      <c r="AQ416" s="504">
        <v>0</v>
      </c>
      <c r="AR416" s="504">
        <v>0</v>
      </c>
      <c r="AS416" s="442">
        <v>0</v>
      </c>
      <c r="AT416" s="442">
        <v>0</v>
      </c>
      <c r="AU416" s="499">
        <v>0</v>
      </c>
      <c r="AV416" s="509" t="s">
        <v>23</v>
      </c>
      <c r="AW416" s="509" t="s">
        <v>62</v>
      </c>
      <c r="AX416" s="439">
        <v>6</v>
      </c>
      <c r="AY416" s="213">
        <v>0.36749999999999999</v>
      </c>
      <c r="AZ416" s="441" t="s">
        <v>125</v>
      </c>
      <c r="BA416" s="441" t="s">
        <v>53</v>
      </c>
      <c r="BB416" s="441" t="s">
        <v>281</v>
      </c>
      <c r="BC416" s="441" t="s">
        <v>7177</v>
      </c>
      <c r="BE416" s="441" t="s">
        <v>287</v>
      </c>
      <c r="BF416" s="513" t="s">
        <v>277</v>
      </c>
      <c r="BG416" s="514" t="s">
        <v>277</v>
      </c>
      <c r="BH416" s="514" t="s">
        <v>277</v>
      </c>
      <c r="BI416" s="514" t="s">
        <v>277</v>
      </c>
      <c r="BJ416" s="159">
        <v>0</v>
      </c>
      <c r="BK416" s="440" t="s">
        <v>277</v>
      </c>
    </row>
    <row r="417" spans="1:63" s="441" customFormat="1" ht="13.5" customHeight="1">
      <c r="A417" s="493" t="s">
        <v>118</v>
      </c>
      <c r="B417" s="493" t="s">
        <v>847</v>
      </c>
      <c r="C417" s="438">
        <v>0</v>
      </c>
      <c r="D417" s="438">
        <v>0</v>
      </c>
      <c r="E417" s="438">
        <v>0</v>
      </c>
      <c r="F417" s="438">
        <v>0</v>
      </c>
      <c r="G417" s="438">
        <v>0</v>
      </c>
      <c r="H417" s="438">
        <v>0</v>
      </c>
      <c r="I417" s="438">
        <v>0</v>
      </c>
      <c r="J417" s="438">
        <v>0</v>
      </c>
      <c r="K417" s="438">
        <v>0</v>
      </c>
      <c r="L417" s="438">
        <v>0</v>
      </c>
      <c r="M417" s="438">
        <v>0</v>
      </c>
      <c r="N417" s="438">
        <v>0</v>
      </c>
      <c r="O417" s="438">
        <v>0</v>
      </c>
      <c r="P417" s="438">
        <v>0</v>
      </c>
      <c r="Q417" s="438">
        <v>0</v>
      </c>
      <c r="R417" s="438">
        <v>0</v>
      </c>
      <c r="S417" s="438">
        <v>0</v>
      </c>
      <c r="T417" s="438">
        <v>0</v>
      </c>
      <c r="U417" s="438">
        <v>0</v>
      </c>
      <c r="V417" s="438">
        <v>0</v>
      </c>
      <c r="W417" s="438">
        <v>0</v>
      </c>
      <c r="X417" s="438">
        <v>0</v>
      </c>
      <c r="Y417" s="438">
        <v>0</v>
      </c>
      <c r="Z417" s="438">
        <v>0</v>
      </c>
      <c r="AA417" s="438">
        <v>0</v>
      </c>
      <c r="AB417" s="438">
        <v>0</v>
      </c>
      <c r="AC417" s="438">
        <v>0</v>
      </c>
      <c r="AD417" s="438">
        <v>0</v>
      </c>
      <c r="AE417" s="438">
        <v>0.1</v>
      </c>
      <c r="AF417" s="438">
        <v>0.1</v>
      </c>
      <c r="AG417" s="438">
        <v>0.1</v>
      </c>
      <c r="AH417" s="438">
        <v>0</v>
      </c>
      <c r="AI417" s="438">
        <v>0</v>
      </c>
      <c r="AJ417" s="438">
        <v>0</v>
      </c>
      <c r="AK417" s="438">
        <v>0</v>
      </c>
      <c r="AL417" s="438">
        <v>0</v>
      </c>
      <c r="AM417" s="438">
        <v>0</v>
      </c>
      <c r="AN417" s="438">
        <v>0</v>
      </c>
      <c r="AO417" s="438">
        <v>0</v>
      </c>
      <c r="AP417" s="438">
        <v>0</v>
      </c>
      <c r="AQ417" s="504">
        <v>0</v>
      </c>
      <c r="AR417" s="504">
        <v>0</v>
      </c>
      <c r="AS417" s="442">
        <v>0</v>
      </c>
      <c r="AT417" s="442">
        <v>0</v>
      </c>
      <c r="AU417" s="499">
        <v>0</v>
      </c>
      <c r="AV417" s="509" t="s">
        <v>19</v>
      </c>
      <c r="AW417" s="509" t="s">
        <v>21</v>
      </c>
      <c r="AX417" s="439">
        <v>3</v>
      </c>
      <c r="AY417" s="213">
        <v>0.10000000000000002</v>
      </c>
      <c r="AZ417" s="441" t="s">
        <v>125</v>
      </c>
      <c r="BA417" s="441" t="s">
        <v>53</v>
      </c>
      <c r="BB417" s="441" t="s">
        <v>281</v>
      </c>
      <c r="BC417" s="441" t="s">
        <v>7177</v>
      </c>
      <c r="BE417" s="441" t="s">
        <v>287</v>
      </c>
      <c r="BF417" s="513" t="s">
        <v>277</v>
      </c>
      <c r="BG417" s="514" t="s">
        <v>277</v>
      </c>
      <c r="BH417" s="514" t="s">
        <v>277</v>
      </c>
      <c r="BI417" s="514" t="s">
        <v>277</v>
      </c>
      <c r="BJ417" s="215">
        <v>8.1000000000000003E-2</v>
      </c>
      <c r="BK417" s="440" t="s">
        <v>277</v>
      </c>
    </row>
    <row r="418" spans="1:63" s="441" customFormat="1" ht="13.5" customHeight="1">
      <c r="A418" s="493" t="s">
        <v>118</v>
      </c>
      <c r="B418" s="493" t="s">
        <v>350</v>
      </c>
      <c r="C418" s="438">
        <v>0</v>
      </c>
      <c r="D418" s="438">
        <v>0</v>
      </c>
      <c r="E418" s="438">
        <v>0</v>
      </c>
      <c r="F418" s="438">
        <v>0</v>
      </c>
      <c r="G418" s="438">
        <v>0</v>
      </c>
      <c r="H418" s="438">
        <v>0</v>
      </c>
      <c r="I418" s="438">
        <v>0</v>
      </c>
      <c r="J418" s="438">
        <v>0</v>
      </c>
      <c r="K418" s="438">
        <v>0</v>
      </c>
      <c r="L418" s="438">
        <v>0</v>
      </c>
      <c r="M418" s="438">
        <v>0</v>
      </c>
      <c r="N418" s="438">
        <v>0</v>
      </c>
      <c r="O418" s="438">
        <v>0</v>
      </c>
      <c r="P418" s="438">
        <v>0</v>
      </c>
      <c r="Q418" s="438">
        <v>0</v>
      </c>
      <c r="R418" s="438">
        <v>0</v>
      </c>
      <c r="S418" s="438">
        <v>0</v>
      </c>
      <c r="T418" s="438">
        <v>0</v>
      </c>
      <c r="U418" s="438">
        <v>0</v>
      </c>
      <c r="V418" s="438">
        <v>0</v>
      </c>
      <c r="W418" s="438">
        <v>0</v>
      </c>
      <c r="X418" s="438">
        <v>0</v>
      </c>
      <c r="Y418" s="438">
        <v>0</v>
      </c>
      <c r="Z418" s="438">
        <v>0</v>
      </c>
      <c r="AA418" s="438">
        <v>0</v>
      </c>
      <c r="AB418" s="438">
        <v>0</v>
      </c>
      <c r="AC418" s="438">
        <v>0</v>
      </c>
      <c r="AD418" s="438">
        <v>0</v>
      </c>
      <c r="AE418" s="438">
        <v>0</v>
      </c>
      <c r="AF418" s="438">
        <v>0</v>
      </c>
      <c r="AG418" s="438">
        <v>0</v>
      </c>
      <c r="AH418" s="438">
        <v>0</v>
      </c>
      <c r="AI418" s="438">
        <v>0</v>
      </c>
      <c r="AJ418" s="438">
        <v>0</v>
      </c>
      <c r="AK418" s="438">
        <v>0.19</v>
      </c>
      <c r="AL418" s="438">
        <v>0.17899999999999999</v>
      </c>
      <c r="AM418" s="438">
        <v>0.19600000000000001</v>
      </c>
      <c r="AN418" s="438">
        <v>0</v>
      </c>
      <c r="AO418" s="438">
        <v>0</v>
      </c>
      <c r="AP418" s="438">
        <v>0</v>
      </c>
      <c r="AQ418" s="504">
        <v>0</v>
      </c>
      <c r="AR418" s="504">
        <v>0</v>
      </c>
      <c r="AS418" s="442">
        <v>0</v>
      </c>
      <c r="AT418" s="442">
        <v>0</v>
      </c>
      <c r="AU418" s="499">
        <v>0</v>
      </c>
      <c r="AV418" s="509" t="s">
        <v>25</v>
      </c>
      <c r="AW418" s="509" t="s">
        <v>27</v>
      </c>
      <c r="AX418" s="439">
        <v>3</v>
      </c>
      <c r="AY418" s="213">
        <v>0.18833333333333332</v>
      </c>
      <c r="AZ418" s="441" t="s">
        <v>125</v>
      </c>
      <c r="BA418" s="441" t="s">
        <v>53</v>
      </c>
      <c r="BB418" s="441" t="s">
        <v>281</v>
      </c>
      <c r="BC418" s="441" t="s">
        <v>7177</v>
      </c>
      <c r="BE418" s="441" t="s">
        <v>287</v>
      </c>
      <c r="BF418" s="513" t="s">
        <v>277</v>
      </c>
      <c r="BG418" s="514" t="s">
        <v>277</v>
      </c>
      <c r="BH418" s="514" t="s">
        <v>277</v>
      </c>
      <c r="BI418" s="514" t="s">
        <v>277</v>
      </c>
      <c r="BJ418" s="159">
        <v>0</v>
      </c>
      <c r="BK418" s="440" t="s">
        <v>277</v>
      </c>
    </row>
    <row r="419" spans="1:63" s="441" customFormat="1" ht="13.5" customHeight="1">
      <c r="A419" s="493" t="s">
        <v>119</v>
      </c>
      <c r="B419" s="493" t="s">
        <v>331</v>
      </c>
      <c r="C419" s="438">
        <v>0</v>
      </c>
      <c r="D419" s="438">
        <v>0</v>
      </c>
      <c r="E419" s="438">
        <v>0</v>
      </c>
      <c r="F419" s="438">
        <v>0</v>
      </c>
      <c r="G419" s="438">
        <v>0</v>
      </c>
      <c r="H419" s="438">
        <v>0</v>
      </c>
      <c r="I419" s="438">
        <v>0</v>
      </c>
      <c r="J419" s="438">
        <v>0</v>
      </c>
      <c r="K419" s="438">
        <v>0</v>
      </c>
      <c r="L419" s="438">
        <v>0</v>
      </c>
      <c r="M419" s="438">
        <v>0</v>
      </c>
      <c r="N419" s="438">
        <v>0</v>
      </c>
      <c r="O419" s="438">
        <v>0</v>
      </c>
      <c r="P419" s="438">
        <v>0</v>
      </c>
      <c r="Q419" s="438">
        <v>0</v>
      </c>
      <c r="R419" s="438">
        <v>0</v>
      </c>
      <c r="S419" s="438">
        <v>0</v>
      </c>
      <c r="T419" s="438">
        <v>0</v>
      </c>
      <c r="U419" s="438">
        <v>0</v>
      </c>
      <c r="V419" s="438">
        <v>0</v>
      </c>
      <c r="W419" s="438">
        <v>0</v>
      </c>
      <c r="X419" s="438">
        <v>0</v>
      </c>
      <c r="Y419" s="438">
        <v>0</v>
      </c>
      <c r="Z419" s="438">
        <v>0</v>
      </c>
      <c r="AA419" s="438">
        <v>0</v>
      </c>
      <c r="AB419" s="438">
        <v>0</v>
      </c>
      <c r="AC419" s="438">
        <v>0</v>
      </c>
      <c r="AD419" s="438">
        <v>0</v>
      </c>
      <c r="AE419" s="438">
        <v>0</v>
      </c>
      <c r="AF419" s="438">
        <v>0</v>
      </c>
      <c r="AG419" s="438">
        <v>0</v>
      </c>
      <c r="AH419" s="438">
        <v>0</v>
      </c>
      <c r="AI419" s="438">
        <v>9.3000000000000007</v>
      </c>
      <c r="AJ419" s="438">
        <v>9.3000000000000007</v>
      </c>
      <c r="AK419" s="438">
        <v>9.3000000000000007</v>
      </c>
      <c r="AL419" s="438">
        <v>10.481999999999999</v>
      </c>
      <c r="AM419" s="438">
        <v>10.11</v>
      </c>
      <c r="AN419" s="438">
        <v>9.3149999999999995</v>
      </c>
      <c r="AO419" s="438">
        <v>12.846</v>
      </c>
      <c r="AP419" s="438">
        <v>10.930999999999999</v>
      </c>
      <c r="AQ419" s="504">
        <v>11.863</v>
      </c>
      <c r="AR419" s="504">
        <v>12.641</v>
      </c>
      <c r="AS419" s="442">
        <v>13.459</v>
      </c>
      <c r="AT419" s="442">
        <v>13.459</v>
      </c>
      <c r="AU419" s="499">
        <v>13.459</v>
      </c>
      <c r="AV419" s="509" t="s">
        <v>23</v>
      </c>
      <c r="AW419" s="509" t="s">
        <v>3969</v>
      </c>
      <c r="AX419" s="439">
        <v>10</v>
      </c>
      <c r="AY419" s="213">
        <v>10.6088</v>
      </c>
      <c r="AZ419" s="441" t="s">
        <v>125</v>
      </c>
      <c r="BA419" s="441" t="s">
        <v>53</v>
      </c>
      <c r="BB419" s="441" t="s">
        <v>281</v>
      </c>
      <c r="BC419" s="441" t="s">
        <v>7177</v>
      </c>
      <c r="BE419" s="441" t="s">
        <v>287</v>
      </c>
      <c r="BF419" s="513" t="s">
        <v>850</v>
      </c>
      <c r="BG419" s="514" t="s">
        <v>330</v>
      </c>
      <c r="BH419" s="514" t="s">
        <v>277</v>
      </c>
      <c r="BI419" s="514" t="s">
        <v>277</v>
      </c>
      <c r="BJ419" s="159">
        <v>0</v>
      </c>
      <c r="BK419" s="440" t="s">
        <v>277</v>
      </c>
    </row>
    <row r="420" spans="1:63" s="441" customFormat="1" ht="13.5" customHeight="1">
      <c r="A420" s="493" t="s">
        <v>119</v>
      </c>
      <c r="B420" s="493" t="s">
        <v>327</v>
      </c>
      <c r="C420" s="438">
        <v>0</v>
      </c>
      <c r="D420" s="438">
        <v>0</v>
      </c>
      <c r="E420" s="438">
        <v>0</v>
      </c>
      <c r="F420" s="438">
        <v>0</v>
      </c>
      <c r="G420" s="438">
        <v>0</v>
      </c>
      <c r="H420" s="438">
        <v>0</v>
      </c>
      <c r="I420" s="438">
        <v>0</v>
      </c>
      <c r="J420" s="438">
        <v>0</v>
      </c>
      <c r="K420" s="438">
        <v>0</v>
      </c>
      <c r="L420" s="438">
        <v>0</v>
      </c>
      <c r="M420" s="438">
        <v>0</v>
      </c>
      <c r="N420" s="438">
        <v>0</v>
      </c>
      <c r="O420" s="438">
        <v>0</v>
      </c>
      <c r="P420" s="438">
        <v>0</v>
      </c>
      <c r="Q420" s="438">
        <v>0</v>
      </c>
      <c r="R420" s="438">
        <v>0</v>
      </c>
      <c r="S420" s="438">
        <v>0</v>
      </c>
      <c r="T420" s="438">
        <v>0</v>
      </c>
      <c r="U420" s="438">
        <v>0</v>
      </c>
      <c r="V420" s="438">
        <v>0</v>
      </c>
      <c r="W420" s="438">
        <v>0</v>
      </c>
      <c r="X420" s="438">
        <v>0</v>
      </c>
      <c r="Y420" s="438">
        <v>0</v>
      </c>
      <c r="Z420" s="438">
        <v>0</v>
      </c>
      <c r="AA420" s="438">
        <v>0</v>
      </c>
      <c r="AB420" s="438">
        <v>0</v>
      </c>
      <c r="AC420" s="438">
        <v>0</v>
      </c>
      <c r="AD420" s="438">
        <v>0</v>
      </c>
      <c r="AE420" s="438">
        <v>0</v>
      </c>
      <c r="AF420" s="438">
        <v>0</v>
      </c>
      <c r="AG420" s="438">
        <v>0</v>
      </c>
      <c r="AH420" s="438">
        <v>0</v>
      </c>
      <c r="AI420" s="438">
        <v>0</v>
      </c>
      <c r="AJ420" s="438">
        <v>7.8</v>
      </c>
      <c r="AK420" s="438">
        <v>7.8</v>
      </c>
      <c r="AL420" s="438">
        <v>8.7910000000000004</v>
      </c>
      <c r="AM420" s="438">
        <v>8.48</v>
      </c>
      <c r="AN420" s="438">
        <v>7.8239999999999998</v>
      </c>
      <c r="AO420" s="438">
        <v>8.4429999999999996</v>
      </c>
      <c r="AP420" s="438">
        <v>9.6460000000000008</v>
      </c>
      <c r="AQ420" s="504">
        <v>9.6750000000000007</v>
      </c>
      <c r="AR420" s="504">
        <v>10.113</v>
      </c>
      <c r="AS420" s="442">
        <v>10.145</v>
      </c>
      <c r="AT420" s="442">
        <v>10.145</v>
      </c>
      <c r="AU420" s="499">
        <v>10.145</v>
      </c>
      <c r="AV420" s="509" t="s">
        <v>24</v>
      </c>
      <c r="AW420" s="509" t="s">
        <v>3969</v>
      </c>
      <c r="AX420" s="439">
        <v>9</v>
      </c>
      <c r="AY420" s="213">
        <v>8.7302222222222206</v>
      </c>
      <c r="AZ420" s="441" t="s">
        <v>125</v>
      </c>
      <c r="BA420" s="441" t="s">
        <v>53</v>
      </c>
      <c r="BB420" s="441" t="s">
        <v>281</v>
      </c>
      <c r="BC420" s="441" t="s">
        <v>7177</v>
      </c>
      <c r="BE420" s="441" t="s">
        <v>287</v>
      </c>
      <c r="BF420" s="513" t="s">
        <v>326</v>
      </c>
      <c r="BG420" s="514" t="s">
        <v>325</v>
      </c>
      <c r="BH420" s="514" t="s">
        <v>277</v>
      </c>
      <c r="BI420" s="514" t="s">
        <v>277</v>
      </c>
      <c r="BJ420" s="159">
        <v>0</v>
      </c>
      <c r="BK420" s="440" t="s">
        <v>277</v>
      </c>
    </row>
    <row r="421" spans="1:63" s="441" customFormat="1" ht="13.5" customHeight="1">
      <c r="A421" s="493" t="s">
        <v>119</v>
      </c>
      <c r="B421" s="493" t="s">
        <v>309</v>
      </c>
      <c r="C421" s="438">
        <v>0</v>
      </c>
      <c r="D421" s="438">
        <v>0</v>
      </c>
      <c r="E421" s="438">
        <v>0</v>
      </c>
      <c r="F421" s="438">
        <v>0</v>
      </c>
      <c r="G421" s="438">
        <v>0</v>
      </c>
      <c r="H421" s="438">
        <v>0</v>
      </c>
      <c r="I421" s="438">
        <v>0</v>
      </c>
      <c r="J421" s="438">
        <v>0</v>
      </c>
      <c r="K421" s="438">
        <v>0</v>
      </c>
      <c r="L421" s="438">
        <v>0</v>
      </c>
      <c r="M421" s="438">
        <v>0</v>
      </c>
      <c r="N421" s="438">
        <v>0</v>
      </c>
      <c r="O421" s="438">
        <v>0</v>
      </c>
      <c r="P421" s="438">
        <v>0</v>
      </c>
      <c r="Q421" s="438">
        <v>0</v>
      </c>
      <c r="R421" s="438">
        <v>0</v>
      </c>
      <c r="S421" s="438">
        <v>0</v>
      </c>
      <c r="T421" s="438">
        <v>0</v>
      </c>
      <c r="U421" s="438">
        <v>0</v>
      </c>
      <c r="V421" s="438">
        <v>0</v>
      </c>
      <c r="W421" s="438">
        <v>0</v>
      </c>
      <c r="X421" s="438">
        <v>0</v>
      </c>
      <c r="Y421" s="438">
        <v>0</v>
      </c>
      <c r="Z421" s="438">
        <v>0</v>
      </c>
      <c r="AA421" s="438">
        <v>0</v>
      </c>
      <c r="AB421" s="438">
        <v>0</v>
      </c>
      <c r="AC421" s="438">
        <v>0</v>
      </c>
      <c r="AD421" s="438">
        <v>5.8760000000000003</v>
      </c>
      <c r="AE421" s="438">
        <v>0.76300000000000001</v>
      </c>
      <c r="AF421" s="438">
        <v>2.9580000000000002</v>
      </c>
      <c r="AG421" s="438">
        <v>2.9809999999999999</v>
      </c>
      <c r="AH421" s="438">
        <v>2.9849999999999999</v>
      </c>
      <c r="AI421" s="438">
        <v>2.9990000000000001</v>
      </c>
      <c r="AJ421" s="438">
        <v>2.9990000000000001</v>
      </c>
      <c r="AK421" s="438">
        <v>2.9990000000000001</v>
      </c>
      <c r="AL421" s="438">
        <v>3.3809999999999998</v>
      </c>
      <c r="AM421" s="438">
        <v>3.26</v>
      </c>
      <c r="AN421" s="438">
        <v>2.9990000000000001</v>
      </c>
      <c r="AO421" s="438">
        <v>3.8170000000000002</v>
      </c>
      <c r="AP421" s="438">
        <v>5.5049999999999999</v>
      </c>
      <c r="AQ421" s="504">
        <v>5.6159999999999997</v>
      </c>
      <c r="AR421" s="504">
        <v>5.7329999999999997</v>
      </c>
      <c r="AS421" s="442">
        <v>5.8559999999999999</v>
      </c>
      <c r="AT421" s="442">
        <v>5.8559999999999999</v>
      </c>
      <c r="AU421" s="499">
        <v>5.8559999999999999</v>
      </c>
      <c r="AV421" s="509" t="s">
        <v>18</v>
      </c>
      <c r="AW421" s="509" t="s">
        <v>3969</v>
      </c>
      <c r="AX421" s="439">
        <v>15</v>
      </c>
      <c r="AY421" s="213">
        <v>3.658066666666667</v>
      </c>
      <c r="AZ421" s="441" t="s">
        <v>125</v>
      </c>
      <c r="BA421" s="441" t="s">
        <v>53</v>
      </c>
      <c r="BB421" s="441" t="s">
        <v>297</v>
      </c>
      <c r="BC421" s="440" t="s">
        <v>810</v>
      </c>
      <c r="BE421" s="441" t="s">
        <v>287</v>
      </c>
      <c r="BF421" s="513" t="s">
        <v>308</v>
      </c>
      <c r="BG421" s="514" t="s">
        <v>307</v>
      </c>
      <c r="BH421" s="514" t="s">
        <v>277</v>
      </c>
      <c r="BI421" s="514" t="s">
        <v>277</v>
      </c>
      <c r="BJ421" s="159">
        <v>0</v>
      </c>
      <c r="BK421" s="440" t="s">
        <v>277</v>
      </c>
    </row>
    <row r="422" spans="1:63" s="441" customFormat="1" ht="13.5" customHeight="1">
      <c r="A422" s="493" t="s">
        <v>119</v>
      </c>
      <c r="B422" s="493" t="s">
        <v>338</v>
      </c>
      <c r="C422" s="438">
        <v>0</v>
      </c>
      <c r="D422" s="438">
        <v>0</v>
      </c>
      <c r="E422" s="438">
        <v>0</v>
      </c>
      <c r="F422" s="438">
        <v>0</v>
      </c>
      <c r="G422" s="438">
        <v>0</v>
      </c>
      <c r="H422" s="438">
        <v>0</v>
      </c>
      <c r="I422" s="438">
        <v>0</v>
      </c>
      <c r="J422" s="438">
        <v>0</v>
      </c>
      <c r="K422" s="438">
        <v>0</v>
      </c>
      <c r="L422" s="438">
        <v>0</v>
      </c>
      <c r="M422" s="438">
        <v>0</v>
      </c>
      <c r="N422" s="438">
        <v>0</v>
      </c>
      <c r="O422" s="438">
        <v>0</v>
      </c>
      <c r="P422" s="438">
        <v>0</v>
      </c>
      <c r="Q422" s="438">
        <v>0</v>
      </c>
      <c r="R422" s="438">
        <v>0</v>
      </c>
      <c r="S422" s="438">
        <v>0</v>
      </c>
      <c r="T422" s="438">
        <v>0</v>
      </c>
      <c r="U422" s="438">
        <v>0</v>
      </c>
      <c r="V422" s="438">
        <v>0</v>
      </c>
      <c r="W422" s="438">
        <v>0</v>
      </c>
      <c r="X422" s="438">
        <v>0</v>
      </c>
      <c r="Y422" s="438">
        <v>0</v>
      </c>
      <c r="Z422" s="438">
        <v>0</v>
      </c>
      <c r="AA422" s="438">
        <v>0</v>
      </c>
      <c r="AB422" s="438">
        <v>0</v>
      </c>
      <c r="AC422" s="438">
        <v>0</v>
      </c>
      <c r="AD422" s="438">
        <v>0</v>
      </c>
      <c r="AE422" s="438">
        <v>0.312</v>
      </c>
      <c r="AF422" s="438">
        <v>0</v>
      </c>
      <c r="AG422" s="438">
        <v>0</v>
      </c>
      <c r="AH422" s="438">
        <v>1.29</v>
      </c>
      <c r="AI422" s="438">
        <v>5.4</v>
      </c>
      <c r="AJ422" s="438">
        <v>3.6819999999999999</v>
      </c>
      <c r="AK422" s="438">
        <v>0.15</v>
      </c>
      <c r="AL422" s="438">
        <v>6.7</v>
      </c>
      <c r="AM422" s="438">
        <v>5.45</v>
      </c>
      <c r="AN422" s="438">
        <v>0</v>
      </c>
      <c r="AO422" s="438">
        <v>0</v>
      </c>
      <c r="AP422" s="438">
        <v>3.2</v>
      </c>
      <c r="AQ422" s="504">
        <v>4.5</v>
      </c>
      <c r="AR422" s="504">
        <v>3.8</v>
      </c>
      <c r="AS422" s="442">
        <v>3</v>
      </c>
      <c r="AT422" s="442">
        <v>1</v>
      </c>
      <c r="AU422" s="499">
        <v>0</v>
      </c>
      <c r="AV422" s="509" t="s">
        <v>19</v>
      </c>
      <c r="AW422" s="509" t="s">
        <v>3969</v>
      </c>
      <c r="AX422" s="439">
        <v>14</v>
      </c>
      <c r="AY422" s="213">
        <v>2.4631428571428571</v>
      </c>
      <c r="AZ422" s="441" t="s">
        <v>125</v>
      </c>
      <c r="BA422" s="441" t="s">
        <v>53</v>
      </c>
      <c r="BB422" s="441" t="s">
        <v>292</v>
      </c>
      <c r="BC422" s="440" t="s">
        <v>7176</v>
      </c>
      <c r="BE422" s="441" t="s">
        <v>287</v>
      </c>
      <c r="BF422" s="513" t="s">
        <v>302</v>
      </c>
      <c r="BG422" s="514" t="s">
        <v>337</v>
      </c>
      <c r="BH422" s="514" t="s">
        <v>277</v>
      </c>
      <c r="BI422" s="514" t="s">
        <v>277</v>
      </c>
      <c r="BJ422" s="159">
        <v>1.4590000000000001</v>
      </c>
      <c r="BK422" s="440" t="s">
        <v>277</v>
      </c>
    </row>
    <row r="423" spans="1:63" s="441" customFormat="1" ht="13.5" customHeight="1">
      <c r="A423" s="493" t="s">
        <v>119</v>
      </c>
      <c r="B423" s="493" t="s">
        <v>347</v>
      </c>
      <c r="C423" s="438">
        <v>0</v>
      </c>
      <c r="D423" s="438">
        <v>0</v>
      </c>
      <c r="E423" s="438">
        <v>0</v>
      </c>
      <c r="F423" s="438">
        <v>0</v>
      </c>
      <c r="G423" s="438">
        <v>0</v>
      </c>
      <c r="H423" s="438">
        <v>0</v>
      </c>
      <c r="I423" s="438">
        <v>0</v>
      </c>
      <c r="J423" s="438">
        <v>0</v>
      </c>
      <c r="K423" s="438">
        <v>0</v>
      </c>
      <c r="L423" s="438">
        <v>0</v>
      </c>
      <c r="M423" s="438">
        <v>0</v>
      </c>
      <c r="N423" s="438">
        <v>0</v>
      </c>
      <c r="O423" s="438">
        <v>0</v>
      </c>
      <c r="P423" s="438">
        <v>0</v>
      </c>
      <c r="Q423" s="438">
        <v>0</v>
      </c>
      <c r="R423" s="438">
        <v>0</v>
      </c>
      <c r="S423" s="438">
        <v>0</v>
      </c>
      <c r="T423" s="438">
        <v>0</v>
      </c>
      <c r="U423" s="438">
        <v>0</v>
      </c>
      <c r="V423" s="438">
        <v>0</v>
      </c>
      <c r="W423" s="438">
        <v>0</v>
      </c>
      <c r="X423" s="438">
        <v>0</v>
      </c>
      <c r="Y423" s="438">
        <v>0</v>
      </c>
      <c r="Z423" s="438">
        <v>0</v>
      </c>
      <c r="AA423" s="438">
        <v>0</v>
      </c>
      <c r="AB423" s="438">
        <v>0</v>
      </c>
      <c r="AC423" s="438">
        <v>0</v>
      </c>
      <c r="AD423" s="438">
        <v>0</v>
      </c>
      <c r="AE423" s="438">
        <v>0</v>
      </c>
      <c r="AF423" s="438">
        <v>0</v>
      </c>
      <c r="AG423" s="438">
        <v>0</v>
      </c>
      <c r="AH423" s="438">
        <v>0</v>
      </c>
      <c r="AI423" s="438">
        <v>0</v>
      </c>
      <c r="AJ423" s="438">
        <v>0.71599999999999997</v>
      </c>
      <c r="AK423" s="438">
        <v>0.76</v>
      </c>
      <c r="AL423" s="438">
        <v>1.972</v>
      </c>
      <c r="AM423" s="438">
        <v>1.232</v>
      </c>
      <c r="AN423" s="438">
        <v>1.458</v>
      </c>
      <c r="AO423" s="438">
        <v>1.673</v>
      </c>
      <c r="AP423" s="438">
        <v>1.5449999999999999</v>
      </c>
      <c r="AQ423" s="504">
        <v>1.9</v>
      </c>
      <c r="AR423" s="504">
        <v>1.9650000000000001</v>
      </c>
      <c r="AS423" s="442">
        <v>1.988</v>
      </c>
      <c r="AT423" s="442">
        <v>1.988</v>
      </c>
      <c r="AU423" s="499">
        <v>1.988</v>
      </c>
      <c r="AV423" s="509" t="s">
        <v>24</v>
      </c>
      <c r="AW423" s="509" t="s">
        <v>3969</v>
      </c>
      <c r="AX423" s="439">
        <v>9</v>
      </c>
      <c r="AY423" s="213">
        <v>1.4690000000000001</v>
      </c>
      <c r="AZ423" s="441" t="s">
        <v>125</v>
      </c>
      <c r="BA423" s="441" t="s">
        <v>53</v>
      </c>
      <c r="BB423" s="441" t="s">
        <v>292</v>
      </c>
      <c r="BC423" s="440" t="s">
        <v>7176</v>
      </c>
      <c r="BE423" s="441" t="s">
        <v>287</v>
      </c>
      <c r="BF423" s="513" t="s">
        <v>346</v>
      </c>
      <c r="BG423" s="514" t="s">
        <v>345</v>
      </c>
      <c r="BH423" s="514" t="s">
        <v>277</v>
      </c>
      <c r="BI423" s="514" t="s">
        <v>277</v>
      </c>
      <c r="BJ423" s="159">
        <v>4</v>
      </c>
      <c r="BK423" s="440" t="s">
        <v>277</v>
      </c>
    </row>
    <row r="424" spans="1:63" s="441" customFormat="1" ht="13.5" customHeight="1">
      <c r="A424" s="493" t="s">
        <v>119</v>
      </c>
      <c r="B424" s="493" t="s">
        <v>7142</v>
      </c>
      <c r="C424" s="438">
        <v>0</v>
      </c>
      <c r="D424" s="438">
        <v>0</v>
      </c>
      <c r="E424" s="438">
        <v>0</v>
      </c>
      <c r="F424" s="438">
        <v>0</v>
      </c>
      <c r="G424" s="438">
        <v>0</v>
      </c>
      <c r="H424" s="438">
        <v>0</v>
      </c>
      <c r="I424" s="438">
        <v>0</v>
      </c>
      <c r="J424" s="438">
        <v>0</v>
      </c>
      <c r="K424" s="438">
        <v>0</v>
      </c>
      <c r="L424" s="438">
        <v>0</v>
      </c>
      <c r="M424" s="438">
        <v>0</v>
      </c>
      <c r="N424" s="438">
        <v>0</v>
      </c>
      <c r="O424" s="438">
        <v>0</v>
      </c>
      <c r="P424" s="438">
        <v>0</v>
      </c>
      <c r="Q424" s="438">
        <v>0</v>
      </c>
      <c r="R424" s="438">
        <v>0</v>
      </c>
      <c r="S424" s="438">
        <v>0</v>
      </c>
      <c r="T424" s="438">
        <v>0</v>
      </c>
      <c r="U424" s="438">
        <v>0</v>
      </c>
      <c r="V424" s="438">
        <v>0</v>
      </c>
      <c r="W424" s="438">
        <v>0</v>
      </c>
      <c r="X424" s="438">
        <v>0</v>
      </c>
      <c r="Y424" s="438">
        <v>0</v>
      </c>
      <c r="Z424" s="438">
        <v>0</v>
      </c>
      <c r="AA424" s="438">
        <v>0</v>
      </c>
      <c r="AB424" s="438">
        <v>0</v>
      </c>
      <c r="AC424" s="438">
        <v>0</v>
      </c>
      <c r="AD424" s="438">
        <v>0</v>
      </c>
      <c r="AE424" s="438">
        <v>0</v>
      </c>
      <c r="AF424" s="438">
        <v>0</v>
      </c>
      <c r="AG424" s="438">
        <v>0</v>
      </c>
      <c r="AH424" s="438">
        <v>0</v>
      </c>
      <c r="AI424" s="438">
        <v>0</v>
      </c>
      <c r="AJ424" s="438">
        <v>0</v>
      </c>
      <c r="AK424" s="438">
        <v>0</v>
      </c>
      <c r="AL424" s="438">
        <v>0</v>
      </c>
      <c r="AM424" s="438">
        <v>0</v>
      </c>
      <c r="AN424" s="438">
        <v>0</v>
      </c>
      <c r="AO424" s="438">
        <v>1.7</v>
      </c>
      <c r="AP424" s="438">
        <v>1.7</v>
      </c>
      <c r="AQ424" s="504">
        <v>1.7</v>
      </c>
      <c r="AR424" s="504">
        <v>1.7</v>
      </c>
      <c r="AS424" s="442">
        <v>1.7</v>
      </c>
      <c r="AT424" s="442">
        <v>1.7</v>
      </c>
      <c r="AU424" s="499">
        <v>1.7</v>
      </c>
      <c r="AV424" s="509" t="s">
        <v>63</v>
      </c>
      <c r="AW424" s="509" t="s">
        <v>3969</v>
      </c>
      <c r="AX424" s="439">
        <v>4</v>
      </c>
      <c r="AY424" s="213">
        <v>1.7</v>
      </c>
      <c r="AZ424" s="441" t="s">
        <v>125</v>
      </c>
      <c r="BA424" s="441" t="s">
        <v>53</v>
      </c>
      <c r="BB424" s="441" t="s">
        <v>292</v>
      </c>
      <c r="BC424" s="440" t="s">
        <v>7176</v>
      </c>
      <c r="BE424" s="441" t="s">
        <v>287</v>
      </c>
      <c r="BF424" s="513" t="s">
        <v>302</v>
      </c>
      <c r="BG424" s="514" t="s">
        <v>7141</v>
      </c>
      <c r="BH424" s="514" t="s">
        <v>301</v>
      </c>
      <c r="BI424" s="514" t="s">
        <v>277</v>
      </c>
      <c r="BJ424" s="159">
        <v>0</v>
      </c>
      <c r="BK424" s="440" t="s">
        <v>277</v>
      </c>
    </row>
    <row r="425" spans="1:63" s="441" customFormat="1" ht="13.5" customHeight="1">
      <c r="A425" s="522" t="s">
        <v>119</v>
      </c>
      <c r="B425" s="522" t="s">
        <v>7146</v>
      </c>
      <c r="C425" s="438">
        <v>0</v>
      </c>
      <c r="D425" s="438">
        <v>0</v>
      </c>
      <c r="E425" s="438">
        <v>0</v>
      </c>
      <c r="F425" s="438">
        <v>0</v>
      </c>
      <c r="G425" s="438">
        <v>0</v>
      </c>
      <c r="H425" s="438">
        <v>0</v>
      </c>
      <c r="I425" s="438">
        <v>0</v>
      </c>
      <c r="J425" s="438">
        <v>0</v>
      </c>
      <c r="K425" s="438">
        <v>0</v>
      </c>
      <c r="L425" s="438">
        <v>0</v>
      </c>
      <c r="M425" s="438">
        <v>0</v>
      </c>
      <c r="N425" s="438">
        <v>0</v>
      </c>
      <c r="O425" s="438">
        <v>0</v>
      </c>
      <c r="P425" s="438">
        <v>0</v>
      </c>
      <c r="Q425" s="438">
        <v>0</v>
      </c>
      <c r="R425" s="438">
        <v>0</v>
      </c>
      <c r="S425" s="438">
        <v>0</v>
      </c>
      <c r="T425" s="438">
        <v>0</v>
      </c>
      <c r="U425" s="438">
        <v>0</v>
      </c>
      <c r="V425" s="438">
        <v>0</v>
      </c>
      <c r="W425" s="438">
        <v>0</v>
      </c>
      <c r="X425" s="438">
        <v>0</v>
      </c>
      <c r="Y425" s="438">
        <v>0</v>
      </c>
      <c r="Z425" s="438">
        <v>0</v>
      </c>
      <c r="AA425" s="438">
        <v>0</v>
      </c>
      <c r="AB425" s="438">
        <v>0</v>
      </c>
      <c r="AC425" s="438">
        <v>0</v>
      </c>
      <c r="AD425" s="438">
        <v>0</v>
      </c>
      <c r="AE425" s="438">
        <v>0</v>
      </c>
      <c r="AF425" s="438">
        <v>0</v>
      </c>
      <c r="AG425" s="438">
        <v>0</v>
      </c>
      <c r="AH425" s="438">
        <v>0</v>
      </c>
      <c r="AI425" s="438">
        <v>0</v>
      </c>
      <c r="AJ425" s="438">
        <v>0</v>
      </c>
      <c r="AK425" s="438">
        <v>0</v>
      </c>
      <c r="AL425" s="438">
        <v>0</v>
      </c>
      <c r="AM425" s="442">
        <v>0.49199999999999999</v>
      </c>
      <c r="AN425" s="489">
        <v>0.99915799999999999</v>
      </c>
      <c r="AO425" s="489">
        <v>1.014</v>
      </c>
      <c r="AP425" s="489">
        <v>1.034</v>
      </c>
      <c r="AQ425" s="506">
        <v>1.0429999999999999</v>
      </c>
      <c r="AR425" s="506">
        <v>1.0429999999999999</v>
      </c>
      <c r="AS425" s="442">
        <v>0</v>
      </c>
      <c r="AT425" s="442">
        <v>0</v>
      </c>
      <c r="AU425" s="499">
        <v>0</v>
      </c>
      <c r="AV425" s="509" t="s">
        <v>27</v>
      </c>
      <c r="AW425" s="509" t="s">
        <v>3969</v>
      </c>
      <c r="AX425" s="439">
        <v>6</v>
      </c>
      <c r="AY425" s="213">
        <v>0.93752633333333335</v>
      </c>
      <c r="AZ425" s="112" t="s">
        <v>125</v>
      </c>
      <c r="BA425" s="112" t="s">
        <v>53</v>
      </c>
      <c r="BB425" s="112" t="s">
        <v>292</v>
      </c>
      <c r="BC425" s="440" t="s">
        <v>7176</v>
      </c>
      <c r="BD425" s="112"/>
      <c r="BE425" s="193" t="s">
        <v>287</v>
      </c>
      <c r="BF425" s="516" t="s">
        <v>7149</v>
      </c>
      <c r="BG425" s="516" t="s">
        <v>7150</v>
      </c>
      <c r="BH425" s="514"/>
      <c r="BI425" s="514"/>
      <c r="BJ425" s="159">
        <v>3.11</v>
      </c>
      <c r="BK425" s="440" t="s">
        <v>277</v>
      </c>
    </row>
    <row r="426" spans="1:63" s="441" customFormat="1" ht="13.5" customHeight="1">
      <c r="A426" s="522" t="s">
        <v>119</v>
      </c>
      <c r="B426" s="522" t="s">
        <v>7147</v>
      </c>
      <c r="C426" s="438">
        <v>0</v>
      </c>
      <c r="D426" s="438">
        <v>0</v>
      </c>
      <c r="E426" s="438">
        <v>0</v>
      </c>
      <c r="F426" s="438">
        <v>0</v>
      </c>
      <c r="G426" s="438">
        <v>0</v>
      </c>
      <c r="H426" s="438">
        <v>0</v>
      </c>
      <c r="I426" s="438">
        <v>0</v>
      </c>
      <c r="J426" s="438">
        <v>0</v>
      </c>
      <c r="K426" s="438">
        <v>0</v>
      </c>
      <c r="L426" s="438">
        <v>0</v>
      </c>
      <c r="M426" s="438">
        <v>0</v>
      </c>
      <c r="N426" s="438">
        <v>0</v>
      </c>
      <c r="O426" s="438">
        <v>0</v>
      </c>
      <c r="P426" s="438">
        <v>0</v>
      </c>
      <c r="Q426" s="438">
        <v>0</v>
      </c>
      <c r="R426" s="438">
        <v>0</v>
      </c>
      <c r="S426" s="438">
        <v>0</v>
      </c>
      <c r="T426" s="438">
        <v>0</v>
      </c>
      <c r="U426" s="438">
        <v>0</v>
      </c>
      <c r="V426" s="438">
        <v>0</v>
      </c>
      <c r="W426" s="438">
        <v>0</v>
      </c>
      <c r="X426" s="438">
        <v>0</v>
      </c>
      <c r="Y426" s="438">
        <v>0</v>
      </c>
      <c r="Z426" s="438">
        <v>0</v>
      </c>
      <c r="AA426" s="438">
        <v>0</v>
      </c>
      <c r="AB426" s="438">
        <v>0</v>
      </c>
      <c r="AC426" s="438">
        <v>0</v>
      </c>
      <c r="AD426" s="438">
        <v>0</v>
      </c>
      <c r="AE426" s="438">
        <v>0</v>
      </c>
      <c r="AF426" s="438">
        <v>0</v>
      </c>
      <c r="AG426" s="438">
        <v>0</v>
      </c>
      <c r="AH426" s="438">
        <v>0</v>
      </c>
      <c r="AI426" s="438">
        <v>0</v>
      </c>
      <c r="AJ426" s="438">
        <v>0</v>
      </c>
      <c r="AK426" s="438">
        <v>0</v>
      </c>
      <c r="AL426" s="438">
        <v>0</v>
      </c>
      <c r="AM426" s="442">
        <v>1</v>
      </c>
      <c r="AN426" s="442">
        <v>1</v>
      </c>
      <c r="AO426" s="442">
        <v>1</v>
      </c>
      <c r="AP426" s="442">
        <v>1</v>
      </c>
      <c r="AQ426" s="505">
        <v>1</v>
      </c>
      <c r="AR426" s="505">
        <v>0.5</v>
      </c>
      <c r="AS426" s="442">
        <v>0</v>
      </c>
      <c r="AT426" s="442">
        <v>0</v>
      </c>
      <c r="AU426" s="499">
        <v>0</v>
      </c>
      <c r="AV426" s="509" t="s">
        <v>27</v>
      </c>
      <c r="AW426" s="509" t="s">
        <v>3969</v>
      </c>
      <c r="AX426" s="439">
        <v>6</v>
      </c>
      <c r="AY426" s="213">
        <v>0.91666666666666663</v>
      </c>
      <c r="AZ426" s="112" t="s">
        <v>125</v>
      </c>
      <c r="BA426" s="112" t="s">
        <v>53</v>
      </c>
      <c r="BB426" s="112" t="s">
        <v>292</v>
      </c>
      <c r="BC426" s="440" t="s">
        <v>7176</v>
      </c>
      <c r="BD426" s="112"/>
      <c r="BE426" s="193" t="s">
        <v>287</v>
      </c>
      <c r="BF426" s="516" t="s">
        <v>7151</v>
      </c>
      <c r="BG426" s="516" t="s">
        <v>7150</v>
      </c>
      <c r="BH426" s="514"/>
      <c r="BI426" s="514"/>
      <c r="BJ426" s="159">
        <v>11</v>
      </c>
      <c r="BK426" s="440" t="s">
        <v>277</v>
      </c>
    </row>
    <row r="427" spans="1:63" s="441" customFormat="1" ht="13.5" customHeight="1">
      <c r="A427" s="493" t="s">
        <v>119</v>
      </c>
      <c r="B427" s="493" t="s">
        <v>314</v>
      </c>
      <c r="C427" s="438">
        <v>0</v>
      </c>
      <c r="D427" s="438">
        <v>0</v>
      </c>
      <c r="E427" s="438">
        <v>0</v>
      </c>
      <c r="F427" s="438">
        <v>0</v>
      </c>
      <c r="G427" s="438">
        <v>0</v>
      </c>
      <c r="H427" s="438">
        <v>0</v>
      </c>
      <c r="I427" s="438">
        <v>0</v>
      </c>
      <c r="J427" s="438">
        <v>0</v>
      </c>
      <c r="K427" s="438">
        <v>0</v>
      </c>
      <c r="L427" s="438">
        <v>0</v>
      </c>
      <c r="M427" s="438">
        <v>0</v>
      </c>
      <c r="N427" s="438">
        <v>0</v>
      </c>
      <c r="O427" s="438">
        <v>0</v>
      </c>
      <c r="P427" s="438">
        <v>0</v>
      </c>
      <c r="Q427" s="438">
        <v>0</v>
      </c>
      <c r="R427" s="438">
        <v>0</v>
      </c>
      <c r="S427" s="438">
        <v>0</v>
      </c>
      <c r="T427" s="438">
        <v>0</v>
      </c>
      <c r="U427" s="438">
        <v>0</v>
      </c>
      <c r="V427" s="438">
        <v>0</v>
      </c>
      <c r="W427" s="438">
        <v>0</v>
      </c>
      <c r="X427" s="438">
        <v>0</v>
      </c>
      <c r="Y427" s="438">
        <v>0</v>
      </c>
      <c r="Z427" s="438">
        <v>0</v>
      </c>
      <c r="AA427" s="438">
        <v>0</v>
      </c>
      <c r="AB427" s="438">
        <v>0</v>
      </c>
      <c r="AC427" s="438">
        <v>0</v>
      </c>
      <c r="AD427" s="438">
        <v>0.3</v>
      </c>
      <c r="AE427" s="438">
        <v>0.3</v>
      </c>
      <c r="AF427" s="438">
        <v>0</v>
      </c>
      <c r="AG427" s="438">
        <v>0</v>
      </c>
      <c r="AH427" s="438">
        <v>0.3</v>
      </c>
      <c r="AI427" s="438">
        <v>0.3</v>
      </c>
      <c r="AJ427" s="438">
        <v>0.3</v>
      </c>
      <c r="AK427" s="438">
        <v>0.6</v>
      </c>
      <c r="AL427" s="438">
        <v>0</v>
      </c>
      <c r="AM427" s="438">
        <v>0</v>
      </c>
      <c r="AN427" s="438">
        <v>0</v>
      </c>
      <c r="AO427" s="438">
        <v>0</v>
      </c>
      <c r="AP427" s="438">
        <v>0.35</v>
      </c>
      <c r="AQ427" s="504">
        <v>0.5</v>
      </c>
      <c r="AR427" s="504">
        <v>0.5</v>
      </c>
      <c r="AS427" s="442">
        <v>0</v>
      </c>
      <c r="AT427" s="442">
        <v>0</v>
      </c>
      <c r="AU427" s="499">
        <v>0</v>
      </c>
      <c r="AV427" s="509" t="s">
        <v>18</v>
      </c>
      <c r="AW427" s="509" t="s">
        <v>3969</v>
      </c>
      <c r="AX427" s="439">
        <v>15</v>
      </c>
      <c r="AY427" s="213">
        <v>0.23</v>
      </c>
      <c r="AZ427" s="441" t="s">
        <v>125</v>
      </c>
      <c r="BA427" s="441" t="s">
        <v>53</v>
      </c>
      <c r="BB427" s="441" t="s">
        <v>297</v>
      </c>
      <c r="BC427" s="440" t="s">
        <v>810</v>
      </c>
      <c r="BE427" s="441" t="s">
        <v>287</v>
      </c>
      <c r="BF427" s="513" t="s">
        <v>313</v>
      </c>
      <c r="BG427" s="514" t="s">
        <v>277</v>
      </c>
      <c r="BH427" s="514" t="s">
        <v>277</v>
      </c>
      <c r="BI427" s="514" t="s">
        <v>277</v>
      </c>
      <c r="BJ427" s="159">
        <v>0</v>
      </c>
      <c r="BK427" s="440" t="s">
        <v>277</v>
      </c>
    </row>
    <row r="428" spans="1:63" s="441" customFormat="1" ht="13.5" customHeight="1">
      <c r="A428" s="493" t="s">
        <v>119</v>
      </c>
      <c r="B428" s="493" t="s">
        <v>831</v>
      </c>
      <c r="C428" s="438">
        <v>0</v>
      </c>
      <c r="D428" s="438">
        <v>0</v>
      </c>
      <c r="E428" s="438">
        <v>0</v>
      </c>
      <c r="F428" s="438">
        <v>0</v>
      </c>
      <c r="G428" s="438">
        <v>0</v>
      </c>
      <c r="H428" s="438">
        <v>0</v>
      </c>
      <c r="I428" s="438">
        <v>0</v>
      </c>
      <c r="J428" s="438">
        <v>0</v>
      </c>
      <c r="K428" s="438">
        <v>0</v>
      </c>
      <c r="L428" s="438">
        <v>0</v>
      </c>
      <c r="M428" s="438">
        <v>0</v>
      </c>
      <c r="N428" s="438">
        <v>0</v>
      </c>
      <c r="O428" s="438">
        <v>0</v>
      </c>
      <c r="P428" s="438">
        <v>0</v>
      </c>
      <c r="Q428" s="438">
        <v>0</v>
      </c>
      <c r="R428" s="438">
        <v>0</v>
      </c>
      <c r="S428" s="438">
        <v>0</v>
      </c>
      <c r="T428" s="438">
        <v>0</v>
      </c>
      <c r="U428" s="438">
        <v>0</v>
      </c>
      <c r="V428" s="438">
        <v>0</v>
      </c>
      <c r="W428" s="438">
        <v>0</v>
      </c>
      <c r="X428" s="438">
        <v>0</v>
      </c>
      <c r="Y428" s="438">
        <v>0</v>
      </c>
      <c r="Z428" s="438">
        <v>0</v>
      </c>
      <c r="AA428" s="438">
        <v>0</v>
      </c>
      <c r="AB428" s="438">
        <v>0</v>
      </c>
      <c r="AC428" s="438">
        <v>0</v>
      </c>
      <c r="AD428" s="438">
        <v>0</v>
      </c>
      <c r="AE428" s="438">
        <v>0</v>
      </c>
      <c r="AF428" s="438">
        <v>0</v>
      </c>
      <c r="AG428" s="438">
        <v>1.6359999999999999</v>
      </c>
      <c r="AH428" s="438">
        <v>0.19500000000000001</v>
      </c>
      <c r="AI428" s="438">
        <v>0</v>
      </c>
      <c r="AJ428" s="438">
        <v>1.3819999999999999</v>
      </c>
      <c r="AK428" s="438">
        <v>1.4890000000000001</v>
      </c>
      <c r="AL428" s="438">
        <v>0</v>
      </c>
      <c r="AM428" s="438">
        <v>0.63</v>
      </c>
      <c r="AN428" s="438">
        <v>1.1000000000000001</v>
      </c>
      <c r="AO428" s="438">
        <v>2</v>
      </c>
      <c r="AP428" s="438">
        <v>0</v>
      </c>
      <c r="AQ428" s="505">
        <v>0.3</v>
      </c>
      <c r="AR428" s="504">
        <v>0.5</v>
      </c>
      <c r="AS428" s="442">
        <v>1.4</v>
      </c>
      <c r="AT428" s="442">
        <v>1.3</v>
      </c>
      <c r="AU428" s="499">
        <v>0</v>
      </c>
      <c r="AV428" s="509" t="s">
        <v>21</v>
      </c>
      <c r="AW428" s="509" t="s">
        <v>3969</v>
      </c>
      <c r="AX428" s="439">
        <v>12</v>
      </c>
      <c r="AY428" s="213">
        <v>0.76933333333333342</v>
      </c>
      <c r="AZ428" s="441" t="s">
        <v>125</v>
      </c>
      <c r="BA428" s="441" t="s">
        <v>53</v>
      </c>
      <c r="BB428" s="441" t="s">
        <v>297</v>
      </c>
      <c r="BC428" s="440" t="s">
        <v>810</v>
      </c>
      <c r="BE428" s="441" t="s">
        <v>287</v>
      </c>
      <c r="BF428" s="513" t="s">
        <v>302</v>
      </c>
      <c r="BG428" s="514" t="s">
        <v>306</v>
      </c>
      <c r="BH428" s="514" t="s">
        <v>277</v>
      </c>
      <c r="BI428" s="514" t="s">
        <v>277</v>
      </c>
      <c r="BJ428" s="159">
        <v>3.98</v>
      </c>
      <c r="BK428" s="440" t="s">
        <v>277</v>
      </c>
    </row>
    <row r="429" spans="1:63" s="441" customFormat="1" ht="13.5" customHeight="1">
      <c r="A429" s="493" t="s">
        <v>119</v>
      </c>
      <c r="B429" s="493" t="s">
        <v>324</v>
      </c>
      <c r="C429" s="438">
        <v>0</v>
      </c>
      <c r="D429" s="438">
        <v>0</v>
      </c>
      <c r="E429" s="438">
        <v>0</v>
      </c>
      <c r="F429" s="438">
        <v>0</v>
      </c>
      <c r="G429" s="438">
        <v>0</v>
      </c>
      <c r="H429" s="438">
        <v>0</v>
      </c>
      <c r="I429" s="438">
        <v>0</v>
      </c>
      <c r="J429" s="438">
        <v>0</v>
      </c>
      <c r="K429" s="438">
        <v>0</v>
      </c>
      <c r="L429" s="438">
        <v>0</v>
      </c>
      <c r="M429" s="438">
        <v>0</v>
      </c>
      <c r="N429" s="438">
        <v>0</v>
      </c>
      <c r="O429" s="438">
        <v>0</v>
      </c>
      <c r="P429" s="438">
        <v>0</v>
      </c>
      <c r="Q429" s="438">
        <v>0</v>
      </c>
      <c r="R429" s="438">
        <v>0</v>
      </c>
      <c r="S429" s="438">
        <v>0</v>
      </c>
      <c r="T429" s="438">
        <v>0</v>
      </c>
      <c r="U429" s="438">
        <v>0</v>
      </c>
      <c r="V429" s="438">
        <v>0</v>
      </c>
      <c r="W429" s="438">
        <v>0</v>
      </c>
      <c r="X429" s="438">
        <v>0</v>
      </c>
      <c r="Y429" s="438">
        <v>0</v>
      </c>
      <c r="Z429" s="438">
        <v>0</v>
      </c>
      <c r="AA429" s="438">
        <v>0</v>
      </c>
      <c r="AB429" s="438">
        <v>0</v>
      </c>
      <c r="AC429" s="438">
        <v>0</v>
      </c>
      <c r="AD429" s="438">
        <v>0</v>
      </c>
      <c r="AE429" s="438">
        <v>0</v>
      </c>
      <c r="AF429" s="438">
        <v>0</v>
      </c>
      <c r="AG429" s="438">
        <v>0</v>
      </c>
      <c r="AH429" s="442">
        <v>0.47</v>
      </c>
      <c r="AI429" s="442">
        <v>0.32300000000000001</v>
      </c>
      <c r="AJ429" s="442">
        <v>0.86499999999999999</v>
      </c>
      <c r="AK429" s="442">
        <v>1.1339999999999999</v>
      </c>
      <c r="AL429" s="442">
        <v>0.76</v>
      </c>
      <c r="AM429" s="442">
        <v>0.53300000000000003</v>
      </c>
      <c r="AN429" s="442">
        <v>1.379</v>
      </c>
      <c r="AO429" s="442">
        <v>2.29</v>
      </c>
      <c r="AP429" s="438">
        <v>0.81499999999999995</v>
      </c>
      <c r="AQ429" s="504">
        <v>2.13</v>
      </c>
      <c r="AR429" s="503">
        <v>0.43099999999999999</v>
      </c>
      <c r="AS429" s="442">
        <v>0</v>
      </c>
      <c r="AT429" s="442">
        <v>0</v>
      </c>
      <c r="AU429" s="499">
        <v>0</v>
      </c>
      <c r="AV429" s="509" t="s">
        <v>22</v>
      </c>
      <c r="AW429" s="509" t="s">
        <v>3969</v>
      </c>
      <c r="AX429" s="439">
        <v>11</v>
      </c>
      <c r="AY429" s="213">
        <v>1.0118181818181819</v>
      </c>
      <c r="AZ429" s="441" t="s">
        <v>121</v>
      </c>
      <c r="BA429" s="441" t="s">
        <v>53</v>
      </c>
      <c r="BB429" s="441" t="s">
        <v>281</v>
      </c>
      <c r="BC429" s="441" t="s">
        <v>7177</v>
      </c>
      <c r="BE429" s="441" t="s">
        <v>287</v>
      </c>
      <c r="BF429" s="513" t="s">
        <v>323</v>
      </c>
      <c r="BG429" s="514" t="s">
        <v>851</v>
      </c>
      <c r="BH429" s="514" t="s">
        <v>277</v>
      </c>
      <c r="BI429" s="514" t="s">
        <v>277</v>
      </c>
      <c r="BJ429" s="159">
        <v>0</v>
      </c>
      <c r="BK429" s="440" t="s">
        <v>277</v>
      </c>
    </row>
    <row r="430" spans="1:63" s="441" customFormat="1" ht="13.5" customHeight="1">
      <c r="A430" s="493" t="s">
        <v>119</v>
      </c>
      <c r="B430" s="493" t="s">
        <v>6480</v>
      </c>
      <c r="C430" s="438">
        <v>0</v>
      </c>
      <c r="D430" s="438">
        <v>0</v>
      </c>
      <c r="E430" s="438">
        <v>0</v>
      </c>
      <c r="F430" s="438">
        <v>0</v>
      </c>
      <c r="G430" s="438">
        <v>0</v>
      </c>
      <c r="H430" s="438">
        <v>0</v>
      </c>
      <c r="I430" s="438">
        <v>0</v>
      </c>
      <c r="J430" s="438">
        <v>0</v>
      </c>
      <c r="K430" s="438">
        <v>0</v>
      </c>
      <c r="L430" s="438">
        <v>0</v>
      </c>
      <c r="M430" s="438">
        <v>0</v>
      </c>
      <c r="N430" s="438">
        <v>0</v>
      </c>
      <c r="O430" s="438">
        <v>0</v>
      </c>
      <c r="P430" s="438">
        <v>0</v>
      </c>
      <c r="Q430" s="438">
        <v>0</v>
      </c>
      <c r="R430" s="438">
        <v>0</v>
      </c>
      <c r="S430" s="438">
        <v>0</v>
      </c>
      <c r="T430" s="438">
        <v>0</v>
      </c>
      <c r="U430" s="438">
        <v>0</v>
      </c>
      <c r="V430" s="438">
        <v>0</v>
      </c>
      <c r="W430" s="438">
        <v>0</v>
      </c>
      <c r="X430" s="438">
        <v>0</v>
      </c>
      <c r="Y430" s="438">
        <v>0</v>
      </c>
      <c r="Z430" s="438">
        <v>0</v>
      </c>
      <c r="AA430" s="438">
        <v>0</v>
      </c>
      <c r="AB430" s="438">
        <v>0</v>
      </c>
      <c r="AC430" s="438">
        <v>0</v>
      </c>
      <c r="AD430" s="438">
        <v>0</v>
      </c>
      <c r="AE430" s="438">
        <v>0</v>
      </c>
      <c r="AF430" s="438">
        <v>0</v>
      </c>
      <c r="AG430" s="438">
        <v>0</v>
      </c>
      <c r="AH430" s="438">
        <v>0</v>
      </c>
      <c r="AI430" s="438">
        <v>0</v>
      </c>
      <c r="AJ430" s="438">
        <v>0</v>
      </c>
      <c r="AK430" s="438">
        <v>0</v>
      </c>
      <c r="AL430" s="438">
        <v>0</v>
      </c>
      <c r="AM430" s="438">
        <v>0</v>
      </c>
      <c r="AN430" s="438">
        <v>0</v>
      </c>
      <c r="AO430" s="438">
        <v>0.16500000000000001</v>
      </c>
      <c r="AP430" s="438">
        <v>0.03</v>
      </c>
      <c r="AQ430" s="504">
        <v>0.13700000000000001</v>
      </c>
      <c r="AR430" s="504">
        <v>0.20300000000000001</v>
      </c>
      <c r="AS430" s="442">
        <v>0</v>
      </c>
      <c r="AT430" s="442">
        <v>0</v>
      </c>
      <c r="AU430" s="499">
        <v>0</v>
      </c>
      <c r="AV430" s="509" t="s">
        <v>63</v>
      </c>
      <c r="AW430" s="509" t="s">
        <v>3969</v>
      </c>
      <c r="AX430" s="439">
        <v>4</v>
      </c>
      <c r="AY430" s="213">
        <v>0.13375000000000001</v>
      </c>
      <c r="AZ430" s="441" t="s">
        <v>125</v>
      </c>
      <c r="BA430" s="441" t="s">
        <v>53</v>
      </c>
      <c r="BB430" s="441" t="s">
        <v>6508</v>
      </c>
      <c r="BC430" s="441" t="s">
        <v>6775</v>
      </c>
      <c r="BE430" s="441" t="s">
        <v>287</v>
      </c>
      <c r="BF430" s="513" t="s">
        <v>6511</v>
      </c>
      <c r="BG430" s="514" t="s">
        <v>6512</v>
      </c>
      <c r="BH430" s="514" t="s">
        <v>277</v>
      </c>
      <c r="BI430" s="514" t="s">
        <v>277</v>
      </c>
      <c r="BJ430" s="159">
        <v>0</v>
      </c>
      <c r="BK430" s="440" t="s">
        <v>277</v>
      </c>
    </row>
    <row r="431" spans="1:63" s="441" customFormat="1" ht="13.5" customHeight="1">
      <c r="A431" s="493" t="s">
        <v>119</v>
      </c>
      <c r="B431" s="493" t="s">
        <v>334</v>
      </c>
      <c r="C431" s="438">
        <v>0</v>
      </c>
      <c r="D431" s="438">
        <v>0</v>
      </c>
      <c r="E431" s="438">
        <v>0</v>
      </c>
      <c r="F431" s="438">
        <v>0</v>
      </c>
      <c r="G431" s="438">
        <v>0</v>
      </c>
      <c r="H431" s="438">
        <v>0</v>
      </c>
      <c r="I431" s="438">
        <v>0</v>
      </c>
      <c r="J431" s="438">
        <v>0</v>
      </c>
      <c r="K431" s="438">
        <v>0</v>
      </c>
      <c r="L431" s="438">
        <v>0</v>
      </c>
      <c r="M431" s="438">
        <v>0</v>
      </c>
      <c r="N431" s="438">
        <v>0</v>
      </c>
      <c r="O431" s="438">
        <v>0</v>
      </c>
      <c r="P431" s="438">
        <v>0</v>
      </c>
      <c r="Q431" s="438">
        <v>0</v>
      </c>
      <c r="R431" s="438">
        <v>0</v>
      </c>
      <c r="S431" s="438">
        <v>0</v>
      </c>
      <c r="T431" s="438">
        <v>0</v>
      </c>
      <c r="U431" s="438">
        <v>0</v>
      </c>
      <c r="V431" s="438">
        <v>0</v>
      </c>
      <c r="W431" s="438">
        <v>0</v>
      </c>
      <c r="X431" s="438">
        <v>0</v>
      </c>
      <c r="Y431" s="438">
        <v>0</v>
      </c>
      <c r="Z431" s="438">
        <v>0</v>
      </c>
      <c r="AA431" s="438">
        <v>0</v>
      </c>
      <c r="AB431" s="438">
        <v>0</v>
      </c>
      <c r="AC431" s="438">
        <v>0</v>
      </c>
      <c r="AD431" s="438">
        <v>0</v>
      </c>
      <c r="AE431" s="438">
        <v>0</v>
      </c>
      <c r="AF431" s="438">
        <v>0</v>
      </c>
      <c r="AG431" s="438">
        <v>0</v>
      </c>
      <c r="AH431" s="438">
        <v>0</v>
      </c>
      <c r="AI431" s="438">
        <v>0</v>
      </c>
      <c r="AJ431" s="438">
        <v>0</v>
      </c>
      <c r="AK431" s="438">
        <v>0</v>
      </c>
      <c r="AL431" s="438">
        <v>0.25</v>
      </c>
      <c r="AM431" s="438">
        <v>0.15</v>
      </c>
      <c r="AN431" s="438">
        <v>0.15</v>
      </c>
      <c r="AO431" s="438">
        <v>0.15</v>
      </c>
      <c r="AP431" s="438">
        <v>0.15</v>
      </c>
      <c r="AQ431" s="504">
        <v>0.15</v>
      </c>
      <c r="AR431" s="504">
        <v>0.15</v>
      </c>
      <c r="AS431" s="442">
        <v>0</v>
      </c>
      <c r="AT431" s="442">
        <v>0</v>
      </c>
      <c r="AU431" s="499">
        <v>0</v>
      </c>
      <c r="AV431" s="509" t="s">
        <v>26</v>
      </c>
      <c r="AW431" s="509" t="s">
        <v>3969</v>
      </c>
      <c r="AX431" s="439">
        <v>7</v>
      </c>
      <c r="AY431" s="213">
        <v>0.16428571428571428</v>
      </c>
      <c r="AZ431" s="441" t="s">
        <v>125</v>
      </c>
      <c r="BA431" s="441" t="s">
        <v>53</v>
      </c>
      <c r="BB431" s="441" t="s">
        <v>281</v>
      </c>
      <c r="BC431" s="441" t="s">
        <v>7177</v>
      </c>
      <c r="BE431" s="441" t="s">
        <v>287</v>
      </c>
      <c r="BF431" s="513" t="s">
        <v>277</v>
      </c>
      <c r="BG431" s="514" t="s">
        <v>848</v>
      </c>
      <c r="BH431" s="514" t="s">
        <v>277</v>
      </c>
      <c r="BI431" s="514" t="s">
        <v>277</v>
      </c>
      <c r="BJ431" s="159">
        <v>0</v>
      </c>
      <c r="BK431" s="440" t="s">
        <v>277</v>
      </c>
    </row>
    <row r="432" spans="1:63" s="441" customFormat="1" ht="13.5" customHeight="1">
      <c r="A432" s="493" t="s">
        <v>119</v>
      </c>
      <c r="B432" s="493" t="s">
        <v>6496</v>
      </c>
      <c r="C432" s="438">
        <v>0</v>
      </c>
      <c r="D432" s="438">
        <v>0</v>
      </c>
      <c r="E432" s="438">
        <v>0</v>
      </c>
      <c r="F432" s="438">
        <v>0</v>
      </c>
      <c r="G432" s="438">
        <v>0</v>
      </c>
      <c r="H432" s="438">
        <v>0</v>
      </c>
      <c r="I432" s="438">
        <v>0</v>
      </c>
      <c r="J432" s="438">
        <v>0</v>
      </c>
      <c r="K432" s="438">
        <v>0</v>
      </c>
      <c r="L432" s="438">
        <v>0</v>
      </c>
      <c r="M432" s="438">
        <v>0</v>
      </c>
      <c r="N432" s="438">
        <v>0</v>
      </c>
      <c r="O432" s="438">
        <v>0</v>
      </c>
      <c r="P432" s="438">
        <v>0</v>
      </c>
      <c r="Q432" s="438">
        <v>0</v>
      </c>
      <c r="R432" s="438">
        <v>0</v>
      </c>
      <c r="S432" s="438">
        <v>0</v>
      </c>
      <c r="T432" s="438">
        <v>0</v>
      </c>
      <c r="U432" s="438">
        <v>0</v>
      </c>
      <c r="V432" s="438">
        <v>0</v>
      </c>
      <c r="W432" s="438">
        <v>0</v>
      </c>
      <c r="X432" s="438">
        <v>0</v>
      </c>
      <c r="Y432" s="438">
        <v>0</v>
      </c>
      <c r="Z432" s="438">
        <v>0</v>
      </c>
      <c r="AA432" s="438">
        <v>0</v>
      </c>
      <c r="AB432" s="438">
        <v>0</v>
      </c>
      <c r="AC432" s="438">
        <v>0</v>
      </c>
      <c r="AD432" s="438">
        <v>0</v>
      </c>
      <c r="AE432" s="438">
        <v>0</v>
      </c>
      <c r="AF432" s="438">
        <v>0</v>
      </c>
      <c r="AG432" s="438">
        <v>0</v>
      </c>
      <c r="AH432" s="438">
        <v>0</v>
      </c>
      <c r="AI432" s="438">
        <v>0</v>
      </c>
      <c r="AJ432" s="438">
        <v>0</v>
      </c>
      <c r="AK432" s="438">
        <v>0</v>
      </c>
      <c r="AL432" s="438">
        <v>0</v>
      </c>
      <c r="AM432" s="438">
        <v>0</v>
      </c>
      <c r="AN432" s="438">
        <v>0</v>
      </c>
      <c r="AO432" s="438">
        <v>0</v>
      </c>
      <c r="AP432" s="438">
        <v>0.06</v>
      </c>
      <c r="AQ432" s="504">
        <v>8.1000000000000003E-2</v>
      </c>
      <c r="AR432" s="504">
        <v>0.14100000000000001</v>
      </c>
      <c r="AS432" s="442">
        <v>0</v>
      </c>
      <c r="AT432" s="442">
        <v>0</v>
      </c>
      <c r="AU432" s="499">
        <v>0</v>
      </c>
      <c r="AV432" s="509" t="s">
        <v>938</v>
      </c>
      <c r="AW432" s="509" t="s">
        <v>3969</v>
      </c>
      <c r="AX432" s="439">
        <v>3</v>
      </c>
      <c r="AY432" s="213">
        <v>9.4000000000000014E-2</v>
      </c>
      <c r="AZ432" s="441" t="s">
        <v>125</v>
      </c>
      <c r="BA432" s="441" t="s">
        <v>53</v>
      </c>
      <c r="BB432" s="441" t="s">
        <v>292</v>
      </c>
      <c r="BC432" s="440" t="s">
        <v>7176</v>
      </c>
      <c r="BE432" s="441" t="s">
        <v>287</v>
      </c>
      <c r="BF432" s="513" t="s">
        <v>302</v>
      </c>
      <c r="BG432" s="514" t="s">
        <v>6519</v>
      </c>
      <c r="BH432" s="514" t="s">
        <v>301</v>
      </c>
      <c r="BI432" s="514" t="s">
        <v>277</v>
      </c>
      <c r="BJ432" s="215">
        <v>0.22</v>
      </c>
      <c r="BK432" s="440" t="s">
        <v>277</v>
      </c>
    </row>
    <row r="433" spans="1:65" s="441" customFormat="1" ht="13.5" customHeight="1">
      <c r="A433" s="493" t="s">
        <v>119</v>
      </c>
      <c r="B433" s="493" t="s">
        <v>6497</v>
      </c>
      <c r="C433" s="438">
        <v>0</v>
      </c>
      <c r="D433" s="438">
        <v>0</v>
      </c>
      <c r="E433" s="438">
        <v>0</v>
      </c>
      <c r="F433" s="438">
        <v>0</v>
      </c>
      <c r="G433" s="438">
        <v>0</v>
      </c>
      <c r="H433" s="438">
        <v>0</v>
      </c>
      <c r="I433" s="438">
        <v>0</v>
      </c>
      <c r="J433" s="438">
        <v>0</v>
      </c>
      <c r="K433" s="438">
        <v>0</v>
      </c>
      <c r="L433" s="438">
        <v>0</v>
      </c>
      <c r="M433" s="438">
        <v>0</v>
      </c>
      <c r="N433" s="438">
        <v>0</v>
      </c>
      <c r="O433" s="438">
        <v>0</v>
      </c>
      <c r="P433" s="438">
        <v>0</v>
      </c>
      <c r="Q433" s="438">
        <v>0</v>
      </c>
      <c r="R433" s="438">
        <v>0</v>
      </c>
      <c r="S433" s="438">
        <v>0</v>
      </c>
      <c r="T433" s="438">
        <v>0</v>
      </c>
      <c r="U433" s="438">
        <v>0</v>
      </c>
      <c r="V433" s="438">
        <v>0</v>
      </c>
      <c r="W433" s="438">
        <v>0</v>
      </c>
      <c r="X433" s="438">
        <v>0</v>
      </c>
      <c r="Y433" s="438">
        <v>0</v>
      </c>
      <c r="Z433" s="438">
        <v>0</v>
      </c>
      <c r="AA433" s="438">
        <v>0</v>
      </c>
      <c r="AB433" s="438">
        <v>0</v>
      </c>
      <c r="AC433" s="438">
        <v>0</v>
      </c>
      <c r="AD433" s="438">
        <v>0</v>
      </c>
      <c r="AE433" s="438">
        <v>0</v>
      </c>
      <c r="AF433" s="438">
        <v>0</v>
      </c>
      <c r="AG433" s="438">
        <v>0</v>
      </c>
      <c r="AH433" s="438">
        <v>0</v>
      </c>
      <c r="AI433" s="438">
        <v>0</v>
      </c>
      <c r="AJ433" s="438">
        <v>0</v>
      </c>
      <c r="AK433" s="438">
        <v>0</v>
      </c>
      <c r="AL433" s="438">
        <v>0</v>
      </c>
      <c r="AM433" s="438">
        <v>0</v>
      </c>
      <c r="AN433" s="438">
        <v>0</v>
      </c>
      <c r="AO433" s="438">
        <v>0</v>
      </c>
      <c r="AP433" s="438">
        <v>0.27500000000000002</v>
      </c>
      <c r="AQ433" s="504">
        <v>0.2</v>
      </c>
      <c r="AR433" s="504">
        <v>7.4999999999999997E-2</v>
      </c>
      <c r="AS433" s="442">
        <v>0</v>
      </c>
      <c r="AT433" s="442">
        <v>0</v>
      </c>
      <c r="AU433" s="499">
        <v>0</v>
      </c>
      <c r="AV433" s="509" t="s">
        <v>938</v>
      </c>
      <c r="AW433" s="509" t="s">
        <v>3969</v>
      </c>
      <c r="AX433" s="439">
        <v>3</v>
      </c>
      <c r="AY433" s="213">
        <v>0.18333333333333335</v>
      </c>
      <c r="AZ433" s="441" t="s">
        <v>125</v>
      </c>
      <c r="BA433" s="441" t="s">
        <v>53</v>
      </c>
      <c r="BB433" s="441" t="s">
        <v>292</v>
      </c>
      <c r="BC433" s="440" t="s">
        <v>7176</v>
      </c>
      <c r="BE433" s="441" t="s">
        <v>287</v>
      </c>
      <c r="BF433" s="513" t="s">
        <v>302</v>
      </c>
      <c r="BG433" s="514" t="s">
        <v>6516</v>
      </c>
      <c r="BH433" s="514" t="s">
        <v>301</v>
      </c>
      <c r="BI433" s="514" t="s">
        <v>277</v>
      </c>
      <c r="BJ433" s="159">
        <v>0</v>
      </c>
      <c r="BK433" s="440" t="s">
        <v>277</v>
      </c>
    </row>
    <row r="434" spans="1:65" s="441" customFormat="1" ht="13.5" customHeight="1">
      <c r="A434" s="493" t="s">
        <v>119</v>
      </c>
      <c r="B434" s="493" t="s">
        <v>6492</v>
      </c>
      <c r="C434" s="438">
        <v>0</v>
      </c>
      <c r="D434" s="438">
        <v>0</v>
      </c>
      <c r="E434" s="438">
        <v>0</v>
      </c>
      <c r="F434" s="438">
        <v>0</v>
      </c>
      <c r="G434" s="438">
        <v>0</v>
      </c>
      <c r="H434" s="438">
        <v>0</v>
      </c>
      <c r="I434" s="438">
        <v>0</v>
      </c>
      <c r="J434" s="438">
        <v>0</v>
      </c>
      <c r="K434" s="438">
        <v>0</v>
      </c>
      <c r="L434" s="438">
        <v>0</v>
      </c>
      <c r="M434" s="438">
        <v>0</v>
      </c>
      <c r="N434" s="438">
        <v>0</v>
      </c>
      <c r="O434" s="438">
        <v>0</v>
      </c>
      <c r="P434" s="438">
        <v>0</v>
      </c>
      <c r="Q434" s="438">
        <v>0</v>
      </c>
      <c r="R434" s="438">
        <v>0</v>
      </c>
      <c r="S434" s="438">
        <v>0</v>
      </c>
      <c r="T434" s="438">
        <v>0</v>
      </c>
      <c r="U434" s="438">
        <v>0</v>
      </c>
      <c r="V434" s="438">
        <v>0</v>
      </c>
      <c r="W434" s="438">
        <v>0</v>
      </c>
      <c r="X434" s="438">
        <v>0</v>
      </c>
      <c r="Y434" s="438">
        <v>0</v>
      </c>
      <c r="Z434" s="438">
        <v>0</v>
      </c>
      <c r="AA434" s="438">
        <v>0</v>
      </c>
      <c r="AB434" s="438">
        <v>0</v>
      </c>
      <c r="AC434" s="438">
        <v>0</v>
      </c>
      <c r="AD434" s="438">
        <v>0</v>
      </c>
      <c r="AE434" s="438">
        <v>0</v>
      </c>
      <c r="AF434" s="438">
        <v>0</v>
      </c>
      <c r="AG434" s="438">
        <v>0</v>
      </c>
      <c r="AH434" s="438">
        <v>0</v>
      </c>
      <c r="AI434" s="438">
        <v>0</v>
      </c>
      <c r="AJ434" s="438">
        <v>0</v>
      </c>
      <c r="AK434" s="438">
        <v>0</v>
      </c>
      <c r="AL434" s="438">
        <v>0</v>
      </c>
      <c r="AM434" s="438">
        <v>0</v>
      </c>
      <c r="AN434" s="438">
        <v>0</v>
      </c>
      <c r="AO434" s="438">
        <v>0.125</v>
      </c>
      <c r="AP434" s="438">
        <v>0.3</v>
      </c>
      <c r="AQ434" s="504">
        <v>0.1</v>
      </c>
      <c r="AR434" s="504">
        <v>7.4999999999999997E-2</v>
      </c>
      <c r="AS434" s="442">
        <v>0</v>
      </c>
      <c r="AT434" s="442">
        <v>0</v>
      </c>
      <c r="AU434" s="499">
        <v>0</v>
      </c>
      <c r="AV434" s="509" t="s">
        <v>63</v>
      </c>
      <c r="AW434" s="509" t="s">
        <v>3969</v>
      </c>
      <c r="AX434" s="439">
        <v>4</v>
      </c>
      <c r="AY434" s="213">
        <v>0.15</v>
      </c>
      <c r="AZ434" s="441" t="s">
        <v>125</v>
      </c>
      <c r="BA434" s="441" t="s">
        <v>53</v>
      </c>
      <c r="BB434" s="441" t="s">
        <v>292</v>
      </c>
      <c r="BC434" s="440" t="s">
        <v>7176</v>
      </c>
      <c r="BE434" s="441" t="s">
        <v>287</v>
      </c>
      <c r="BF434" s="513" t="s">
        <v>302</v>
      </c>
      <c r="BG434" s="514" t="s">
        <v>6520</v>
      </c>
      <c r="BH434" s="514" t="s">
        <v>301</v>
      </c>
      <c r="BI434" s="514" t="s">
        <v>277</v>
      </c>
      <c r="BJ434" s="159">
        <v>0</v>
      </c>
      <c r="BK434" s="440" t="s">
        <v>277</v>
      </c>
    </row>
    <row r="435" spans="1:65" s="441" customFormat="1" ht="13.5" customHeight="1">
      <c r="A435" s="493" t="s">
        <v>119</v>
      </c>
      <c r="B435" s="493" t="s">
        <v>6483</v>
      </c>
      <c r="C435" s="438">
        <v>0</v>
      </c>
      <c r="D435" s="438">
        <v>0</v>
      </c>
      <c r="E435" s="438">
        <v>0</v>
      </c>
      <c r="F435" s="438">
        <v>0</v>
      </c>
      <c r="G435" s="438">
        <v>0</v>
      </c>
      <c r="H435" s="438">
        <v>0</v>
      </c>
      <c r="I435" s="438">
        <v>0</v>
      </c>
      <c r="J435" s="438">
        <v>0</v>
      </c>
      <c r="K435" s="438">
        <v>0</v>
      </c>
      <c r="L435" s="438">
        <v>0</v>
      </c>
      <c r="M435" s="438">
        <v>0</v>
      </c>
      <c r="N435" s="438">
        <v>0</v>
      </c>
      <c r="O435" s="438">
        <v>0</v>
      </c>
      <c r="P435" s="438">
        <v>0</v>
      </c>
      <c r="Q435" s="438">
        <v>0</v>
      </c>
      <c r="R435" s="438">
        <v>0</v>
      </c>
      <c r="S435" s="438">
        <v>0</v>
      </c>
      <c r="T435" s="438">
        <v>0</v>
      </c>
      <c r="U435" s="438">
        <v>0</v>
      </c>
      <c r="V435" s="438">
        <v>0</v>
      </c>
      <c r="W435" s="438">
        <v>0</v>
      </c>
      <c r="X435" s="438">
        <v>0</v>
      </c>
      <c r="Y435" s="438">
        <v>0</v>
      </c>
      <c r="Z435" s="438">
        <v>0</v>
      </c>
      <c r="AA435" s="438">
        <v>0</v>
      </c>
      <c r="AB435" s="438">
        <v>0</v>
      </c>
      <c r="AC435" s="438">
        <v>0</v>
      </c>
      <c r="AD435" s="438">
        <v>0</v>
      </c>
      <c r="AE435" s="438">
        <v>0</v>
      </c>
      <c r="AF435" s="438">
        <v>0</v>
      </c>
      <c r="AG435" s="438">
        <v>0</v>
      </c>
      <c r="AH435" s="438">
        <v>0</v>
      </c>
      <c r="AI435" s="438">
        <v>0</v>
      </c>
      <c r="AJ435" s="438">
        <v>0</v>
      </c>
      <c r="AK435" s="438">
        <v>0</v>
      </c>
      <c r="AL435" s="438">
        <v>0</v>
      </c>
      <c r="AM435" s="438">
        <v>0</v>
      </c>
      <c r="AN435" s="438">
        <v>0</v>
      </c>
      <c r="AO435" s="438">
        <v>0.72</v>
      </c>
      <c r="AP435" s="438">
        <v>0.56000000000000005</v>
      </c>
      <c r="AQ435" s="505">
        <v>0.66500000000000004</v>
      </c>
      <c r="AR435" s="504">
        <v>0</v>
      </c>
      <c r="AS435" s="442">
        <v>0</v>
      </c>
      <c r="AT435" s="442">
        <v>0</v>
      </c>
      <c r="AU435" s="499">
        <v>0</v>
      </c>
      <c r="AV435" s="509" t="s">
        <v>63</v>
      </c>
      <c r="AW435" s="509" t="s">
        <v>3968</v>
      </c>
      <c r="AX435" s="439">
        <v>3</v>
      </c>
      <c r="AY435" s="213">
        <v>0.64833333333333332</v>
      </c>
      <c r="AZ435" s="441" t="s">
        <v>125</v>
      </c>
      <c r="BA435" s="441" t="s">
        <v>53</v>
      </c>
      <c r="BB435" s="441" t="s">
        <v>292</v>
      </c>
      <c r="BC435" s="440" t="s">
        <v>7176</v>
      </c>
      <c r="BE435" s="441" t="s">
        <v>287</v>
      </c>
      <c r="BF435" s="513" t="s">
        <v>302</v>
      </c>
      <c r="BG435" s="514" t="s">
        <v>6515</v>
      </c>
      <c r="BH435" s="514" t="s">
        <v>301</v>
      </c>
      <c r="BI435" s="514" t="s">
        <v>277</v>
      </c>
      <c r="BJ435" s="159">
        <v>0</v>
      </c>
      <c r="BK435" s="440" t="s">
        <v>277</v>
      </c>
    </row>
    <row r="436" spans="1:65" s="441" customFormat="1" ht="13.5" customHeight="1">
      <c r="A436" s="493" t="s">
        <v>119</v>
      </c>
      <c r="B436" s="493" t="s">
        <v>6488</v>
      </c>
      <c r="C436" s="438">
        <v>0</v>
      </c>
      <c r="D436" s="438">
        <v>0</v>
      </c>
      <c r="E436" s="438">
        <v>0</v>
      </c>
      <c r="F436" s="438">
        <v>0</v>
      </c>
      <c r="G436" s="438">
        <v>0</v>
      </c>
      <c r="H436" s="438">
        <v>0</v>
      </c>
      <c r="I436" s="438">
        <v>0</v>
      </c>
      <c r="J436" s="438">
        <v>0</v>
      </c>
      <c r="K436" s="438">
        <v>0</v>
      </c>
      <c r="L436" s="438">
        <v>0</v>
      </c>
      <c r="M436" s="438">
        <v>0</v>
      </c>
      <c r="N436" s="438">
        <v>0</v>
      </c>
      <c r="O436" s="438">
        <v>0</v>
      </c>
      <c r="P436" s="438">
        <v>0</v>
      </c>
      <c r="Q436" s="438">
        <v>0</v>
      </c>
      <c r="R436" s="438">
        <v>0</v>
      </c>
      <c r="S436" s="438">
        <v>0</v>
      </c>
      <c r="T436" s="438">
        <v>0</v>
      </c>
      <c r="U436" s="438">
        <v>0</v>
      </c>
      <c r="V436" s="438">
        <v>0</v>
      </c>
      <c r="W436" s="438">
        <v>0</v>
      </c>
      <c r="X436" s="438">
        <v>0</v>
      </c>
      <c r="Y436" s="438">
        <v>0</v>
      </c>
      <c r="Z436" s="438">
        <v>0</v>
      </c>
      <c r="AA436" s="438">
        <v>0</v>
      </c>
      <c r="AB436" s="438">
        <v>0</v>
      </c>
      <c r="AC436" s="438">
        <v>0</v>
      </c>
      <c r="AD436" s="438">
        <v>0</v>
      </c>
      <c r="AE436" s="438">
        <v>0</v>
      </c>
      <c r="AF436" s="438">
        <v>0</v>
      </c>
      <c r="AG436" s="438">
        <v>0</v>
      </c>
      <c r="AH436" s="438">
        <v>0</v>
      </c>
      <c r="AI436" s="438">
        <v>0</v>
      </c>
      <c r="AJ436" s="438">
        <v>0</v>
      </c>
      <c r="AK436" s="438">
        <v>0</v>
      </c>
      <c r="AL436" s="438">
        <v>0</v>
      </c>
      <c r="AM436" s="438">
        <v>0</v>
      </c>
      <c r="AN436" s="438">
        <v>0</v>
      </c>
      <c r="AO436" s="438">
        <v>9.5000000000000001E-2</v>
      </c>
      <c r="AP436" s="438">
        <v>0.02</v>
      </c>
      <c r="AQ436" s="504">
        <v>0</v>
      </c>
      <c r="AR436" s="504">
        <v>0</v>
      </c>
      <c r="AS436" s="442">
        <v>0</v>
      </c>
      <c r="AT436" s="442">
        <v>0</v>
      </c>
      <c r="AU436" s="499">
        <v>0</v>
      </c>
      <c r="AV436" s="509" t="s">
        <v>63</v>
      </c>
      <c r="AW436" s="509" t="s">
        <v>938</v>
      </c>
      <c r="AX436" s="439">
        <v>2</v>
      </c>
      <c r="AY436" s="213">
        <v>5.7500000000000002E-2</v>
      </c>
      <c r="AZ436" s="441" t="s">
        <v>125</v>
      </c>
      <c r="BA436" s="441" t="s">
        <v>53</v>
      </c>
      <c r="BB436" s="441" t="s">
        <v>292</v>
      </c>
      <c r="BC436" s="440" t="s">
        <v>7176</v>
      </c>
      <c r="BE436" s="441" t="s">
        <v>287</v>
      </c>
      <c r="BF436" s="513" t="s">
        <v>302</v>
      </c>
      <c r="BG436" s="514" t="s">
        <v>6518</v>
      </c>
      <c r="BH436" s="514" t="s">
        <v>301</v>
      </c>
      <c r="BI436" s="514" t="s">
        <v>277</v>
      </c>
      <c r="BJ436" s="215">
        <v>0</v>
      </c>
      <c r="BK436" s="440" t="s">
        <v>277</v>
      </c>
    </row>
    <row r="437" spans="1:65" s="441" customFormat="1" ht="13.5" customHeight="1">
      <c r="A437" s="493" t="s">
        <v>119</v>
      </c>
      <c r="B437" s="493" t="s">
        <v>6486</v>
      </c>
      <c r="C437" s="438">
        <v>0</v>
      </c>
      <c r="D437" s="438">
        <v>0</v>
      </c>
      <c r="E437" s="438">
        <v>0</v>
      </c>
      <c r="F437" s="438">
        <v>0</v>
      </c>
      <c r="G437" s="438">
        <v>0</v>
      </c>
      <c r="H437" s="438">
        <v>0</v>
      </c>
      <c r="I437" s="438">
        <v>0</v>
      </c>
      <c r="J437" s="438">
        <v>0</v>
      </c>
      <c r="K437" s="438">
        <v>0</v>
      </c>
      <c r="L437" s="438">
        <v>0</v>
      </c>
      <c r="M437" s="438">
        <v>0</v>
      </c>
      <c r="N437" s="438">
        <v>0</v>
      </c>
      <c r="O437" s="438">
        <v>0</v>
      </c>
      <c r="P437" s="438">
        <v>0</v>
      </c>
      <c r="Q437" s="438">
        <v>0</v>
      </c>
      <c r="R437" s="438">
        <v>0</v>
      </c>
      <c r="S437" s="438">
        <v>0</v>
      </c>
      <c r="T437" s="438">
        <v>0</v>
      </c>
      <c r="U437" s="438">
        <v>0</v>
      </c>
      <c r="V437" s="438">
        <v>0</v>
      </c>
      <c r="W437" s="438">
        <v>0</v>
      </c>
      <c r="X437" s="438">
        <v>0</v>
      </c>
      <c r="Y437" s="438">
        <v>0</v>
      </c>
      <c r="Z437" s="438">
        <v>0</v>
      </c>
      <c r="AA437" s="438">
        <v>0</v>
      </c>
      <c r="AB437" s="438">
        <v>0</v>
      </c>
      <c r="AC437" s="438">
        <v>0</v>
      </c>
      <c r="AD437" s="438">
        <v>0</v>
      </c>
      <c r="AE437" s="438">
        <v>0</v>
      </c>
      <c r="AF437" s="438">
        <v>0</v>
      </c>
      <c r="AG437" s="438">
        <v>0</v>
      </c>
      <c r="AH437" s="438">
        <v>0</v>
      </c>
      <c r="AI437" s="438">
        <v>0</v>
      </c>
      <c r="AJ437" s="438">
        <v>0</v>
      </c>
      <c r="AK437" s="438">
        <v>0</v>
      </c>
      <c r="AL437" s="438">
        <v>0</v>
      </c>
      <c r="AM437" s="438">
        <v>0</v>
      </c>
      <c r="AN437" s="438">
        <v>0</v>
      </c>
      <c r="AO437" s="438">
        <v>0.23</v>
      </c>
      <c r="AP437" s="438">
        <v>0.215</v>
      </c>
      <c r="AQ437" s="504">
        <v>0</v>
      </c>
      <c r="AR437" s="504">
        <v>0</v>
      </c>
      <c r="AS437" s="442">
        <v>0</v>
      </c>
      <c r="AT437" s="442">
        <v>0</v>
      </c>
      <c r="AU437" s="499">
        <v>0</v>
      </c>
      <c r="AV437" s="509" t="s">
        <v>63</v>
      </c>
      <c r="AW437" s="509" t="s">
        <v>938</v>
      </c>
      <c r="AX437" s="439">
        <v>2</v>
      </c>
      <c r="AY437" s="213">
        <v>0.2225</v>
      </c>
      <c r="AZ437" s="441" t="s">
        <v>125</v>
      </c>
      <c r="BA437" s="441" t="s">
        <v>53</v>
      </c>
      <c r="BB437" s="441" t="s">
        <v>292</v>
      </c>
      <c r="BC437" s="440" t="s">
        <v>7176</v>
      </c>
      <c r="BE437" s="441" t="s">
        <v>287</v>
      </c>
      <c r="BF437" s="513" t="s">
        <v>302</v>
      </c>
      <c r="BG437" s="514" t="s">
        <v>6517</v>
      </c>
      <c r="BH437" s="514" t="s">
        <v>301</v>
      </c>
      <c r="BI437" s="514" t="s">
        <v>277</v>
      </c>
      <c r="BJ437" s="159">
        <v>11.863</v>
      </c>
      <c r="BK437" s="440" t="s">
        <v>277</v>
      </c>
    </row>
    <row r="438" spans="1:65" s="441" customFormat="1" ht="13.5" customHeight="1">
      <c r="A438" s="493" t="s">
        <v>119</v>
      </c>
      <c r="B438" s="493" t="s">
        <v>6484</v>
      </c>
      <c r="C438" s="438">
        <v>0</v>
      </c>
      <c r="D438" s="438">
        <v>0</v>
      </c>
      <c r="E438" s="438">
        <v>0</v>
      </c>
      <c r="F438" s="438">
        <v>0</v>
      </c>
      <c r="G438" s="438">
        <v>0</v>
      </c>
      <c r="H438" s="438">
        <v>0</v>
      </c>
      <c r="I438" s="438">
        <v>0</v>
      </c>
      <c r="J438" s="438">
        <v>0</v>
      </c>
      <c r="K438" s="438">
        <v>0</v>
      </c>
      <c r="L438" s="438">
        <v>0</v>
      </c>
      <c r="M438" s="438">
        <v>0</v>
      </c>
      <c r="N438" s="438">
        <v>0</v>
      </c>
      <c r="O438" s="438">
        <v>0</v>
      </c>
      <c r="P438" s="438">
        <v>0</v>
      </c>
      <c r="Q438" s="438">
        <v>0</v>
      </c>
      <c r="R438" s="438">
        <v>0</v>
      </c>
      <c r="S438" s="438">
        <v>0</v>
      </c>
      <c r="T438" s="438">
        <v>0</v>
      </c>
      <c r="U438" s="438">
        <v>0</v>
      </c>
      <c r="V438" s="438">
        <v>0</v>
      </c>
      <c r="W438" s="438">
        <v>0</v>
      </c>
      <c r="X438" s="438">
        <v>0</v>
      </c>
      <c r="Y438" s="438">
        <v>0</v>
      </c>
      <c r="Z438" s="438">
        <v>0</v>
      </c>
      <c r="AA438" s="438">
        <v>0</v>
      </c>
      <c r="AB438" s="438">
        <v>0</v>
      </c>
      <c r="AC438" s="438">
        <v>0</v>
      </c>
      <c r="AD438" s="438">
        <v>0</v>
      </c>
      <c r="AE438" s="438">
        <v>0</v>
      </c>
      <c r="AF438" s="438">
        <v>0</v>
      </c>
      <c r="AG438" s="438">
        <v>0</v>
      </c>
      <c r="AH438" s="438">
        <v>0</v>
      </c>
      <c r="AI438" s="438">
        <v>0</v>
      </c>
      <c r="AJ438" s="438">
        <v>0</v>
      </c>
      <c r="AK438" s="438">
        <v>0</v>
      </c>
      <c r="AL438" s="438">
        <v>0</v>
      </c>
      <c r="AM438" s="438">
        <v>0</v>
      </c>
      <c r="AN438" s="438">
        <v>0</v>
      </c>
      <c r="AO438" s="442">
        <v>0.05</v>
      </c>
      <c r="AP438" s="442">
        <v>0.28999999999999998</v>
      </c>
      <c r="AQ438" s="505">
        <v>0.318</v>
      </c>
      <c r="AR438" s="504">
        <v>0</v>
      </c>
      <c r="AS438" s="442">
        <v>0</v>
      </c>
      <c r="AT438" s="442">
        <v>0</v>
      </c>
      <c r="AU438" s="499">
        <v>0</v>
      </c>
      <c r="AV438" s="509" t="s">
        <v>63</v>
      </c>
      <c r="AW438" s="509" t="s">
        <v>3968</v>
      </c>
      <c r="AX438" s="439">
        <v>3</v>
      </c>
      <c r="AY438" s="213">
        <v>0.2193333333333333</v>
      </c>
      <c r="AZ438" s="441" t="s">
        <v>125</v>
      </c>
      <c r="BA438" s="441" t="s">
        <v>53</v>
      </c>
      <c r="BB438" s="441" t="s">
        <v>292</v>
      </c>
      <c r="BC438" s="440" t="s">
        <v>7176</v>
      </c>
      <c r="BE438" s="441" t="s">
        <v>287</v>
      </c>
      <c r="BF438" s="513" t="s">
        <v>302</v>
      </c>
      <c r="BG438" s="514" t="s">
        <v>6516</v>
      </c>
      <c r="BH438" s="514" t="s">
        <v>301</v>
      </c>
      <c r="BI438" s="514" t="s">
        <v>277</v>
      </c>
      <c r="BJ438" s="159">
        <v>0</v>
      </c>
      <c r="BK438" s="440" t="s">
        <v>277</v>
      </c>
    </row>
    <row r="439" spans="1:65" s="441" customFormat="1" ht="13.5" customHeight="1">
      <c r="A439" s="493" t="s">
        <v>119</v>
      </c>
      <c r="B439" s="493" t="s">
        <v>322</v>
      </c>
      <c r="C439" s="438">
        <v>0</v>
      </c>
      <c r="D439" s="438">
        <v>0</v>
      </c>
      <c r="E439" s="438">
        <v>0</v>
      </c>
      <c r="F439" s="438">
        <v>0</v>
      </c>
      <c r="G439" s="438">
        <v>0</v>
      </c>
      <c r="H439" s="438">
        <v>0</v>
      </c>
      <c r="I439" s="438">
        <v>0</v>
      </c>
      <c r="J439" s="438">
        <v>0</v>
      </c>
      <c r="K439" s="438">
        <v>0</v>
      </c>
      <c r="L439" s="438">
        <v>0</v>
      </c>
      <c r="M439" s="438">
        <v>0</v>
      </c>
      <c r="N439" s="438">
        <v>0</v>
      </c>
      <c r="O439" s="438">
        <v>0</v>
      </c>
      <c r="P439" s="438">
        <v>0</v>
      </c>
      <c r="Q439" s="438">
        <v>0</v>
      </c>
      <c r="R439" s="438">
        <v>0</v>
      </c>
      <c r="S439" s="438">
        <v>0</v>
      </c>
      <c r="T439" s="438">
        <v>0</v>
      </c>
      <c r="U439" s="438">
        <v>0</v>
      </c>
      <c r="V439" s="438">
        <v>0</v>
      </c>
      <c r="W439" s="438">
        <v>0</v>
      </c>
      <c r="X439" s="438">
        <v>0</v>
      </c>
      <c r="Y439" s="438">
        <v>0</v>
      </c>
      <c r="Z439" s="438">
        <v>0</v>
      </c>
      <c r="AA439" s="438">
        <v>0</v>
      </c>
      <c r="AB439" s="438">
        <v>0</v>
      </c>
      <c r="AC439" s="438">
        <v>0</v>
      </c>
      <c r="AD439" s="438">
        <v>0</v>
      </c>
      <c r="AE439" s="438">
        <v>0</v>
      </c>
      <c r="AF439" s="438">
        <v>0</v>
      </c>
      <c r="AG439" s="438">
        <v>0</v>
      </c>
      <c r="AH439" s="438">
        <v>0</v>
      </c>
      <c r="AI439" s="438">
        <v>0</v>
      </c>
      <c r="AJ439" s="438">
        <v>0</v>
      </c>
      <c r="AK439" s="438">
        <v>1</v>
      </c>
      <c r="AL439" s="438">
        <v>1.5</v>
      </c>
      <c r="AM439" s="438">
        <v>1.5</v>
      </c>
      <c r="AN439" s="438">
        <v>1.5</v>
      </c>
      <c r="AO439" s="438">
        <v>1.7</v>
      </c>
      <c r="AP439" s="438">
        <v>0</v>
      </c>
      <c r="AQ439" s="504">
        <v>0</v>
      </c>
      <c r="AR439" s="504">
        <v>0</v>
      </c>
      <c r="AS439" s="442">
        <v>0</v>
      </c>
      <c r="AT439" s="442">
        <v>0</v>
      </c>
      <c r="AU439" s="499">
        <v>0</v>
      </c>
      <c r="AV439" s="509" t="s">
        <v>25</v>
      </c>
      <c r="AW439" s="509" t="s">
        <v>63</v>
      </c>
      <c r="AX439" s="439">
        <v>5</v>
      </c>
      <c r="AY439" s="213">
        <v>1.44</v>
      </c>
      <c r="AZ439" s="441" t="s">
        <v>125</v>
      </c>
      <c r="BA439" s="441" t="s">
        <v>53</v>
      </c>
      <c r="BB439" s="441" t="s">
        <v>297</v>
      </c>
      <c r="BC439" s="440" t="s">
        <v>810</v>
      </c>
      <c r="BE439" s="441" t="s">
        <v>287</v>
      </c>
      <c r="BF439" s="513" t="s">
        <v>302</v>
      </c>
      <c r="BG439" s="514" t="s">
        <v>321</v>
      </c>
      <c r="BH439" s="514" t="s">
        <v>277</v>
      </c>
      <c r="BI439" s="514" t="s">
        <v>277</v>
      </c>
      <c r="BJ439" s="159">
        <v>420</v>
      </c>
      <c r="BK439" s="440" t="s">
        <v>277</v>
      </c>
    </row>
    <row r="440" spans="1:65" s="441" customFormat="1" ht="13.5" customHeight="1">
      <c r="A440" s="493" t="s">
        <v>119</v>
      </c>
      <c r="B440" s="493" t="s">
        <v>320</v>
      </c>
      <c r="C440" s="438">
        <v>0</v>
      </c>
      <c r="D440" s="438">
        <v>0</v>
      </c>
      <c r="E440" s="438">
        <v>0</v>
      </c>
      <c r="F440" s="438">
        <v>0</v>
      </c>
      <c r="G440" s="438">
        <v>0</v>
      </c>
      <c r="H440" s="438">
        <v>0</v>
      </c>
      <c r="I440" s="438">
        <v>0</v>
      </c>
      <c r="J440" s="438">
        <v>0</v>
      </c>
      <c r="K440" s="438">
        <v>0</v>
      </c>
      <c r="L440" s="438">
        <v>0</v>
      </c>
      <c r="M440" s="438">
        <v>0</v>
      </c>
      <c r="N440" s="438">
        <v>0</v>
      </c>
      <c r="O440" s="438">
        <v>0</v>
      </c>
      <c r="P440" s="438">
        <v>0</v>
      </c>
      <c r="Q440" s="438">
        <v>0</v>
      </c>
      <c r="R440" s="438">
        <v>0</v>
      </c>
      <c r="S440" s="438">
        <v>0</v>
      </c>
      <c r="T440" s="438">
        <v>0</v>
      </c>
      <c r="U440" s="438">
        <v>0</v>
      </c>
      <c r="V440" s="438">
        <v>0</v>
      </c>
      <c r="W440" s="438">
        <v>0</v>
      </c>
      <c r="X440" s="438">
        <v>0</v>
      </c>
      <c r="Y440" s="438">
        <v>0</v>
      </c>
      <c r="Z440" s="438">
        <v>0</v>
      </c>
      <c r="AA440" s="438">
        <v>0</v>
      </c>
      <c r="AB440" s="438">
        <v>0</v>
      </c>
      <c r="AC440" s="438">
        <v>0</v>
      </c>
      <c r="AD440" s="438">
        <v>0</v>
      </c>
      <c r="AE440" s="438">
        <v>0</v>
      </c>
      <c r="AF440" s="438">
        <v>0</v>
      </c>
      <c r="AG440" s="438">
        <v>0</v>
      </c>
      <c r="AH440" s="438">
        <v>0</v>
      </c>
      <c r="AI440" s="438">
        <v>0</v>
      </c>
      <c r="AJ440" s="438">
        <v>0</v>
      </c>
      <c r="AK440" s="438">
        <v>0</v>
      </c>
      <c r="AL440" s="438">
        <v>0</v>
      </c>
      <c r="AM440" s="438">
        <v>0</v>
      </c>
      <c r="AN440" s="438">
        <v>0.16</v>
      </c>
      <c r="AO440" s="438">
        <v>0</v>
      </c>
      <c r="AP440" s="438">
        <v>0</v>
      </c>
      <c r="AQ440" s="504">
        <v>0</v>
      </c>
      <c r="AR440" s="504">
        <v>0</v>
      </c>
      <c r="AS440" s="442">
        <v>0</v>
      </c>
      <c r="AT440" s="442">
        <v>0</v>
      </c>
      <c r="AU440" s="499">
        <v>0</v>
      </c>
      <c r="AV440" s="509" t="s">
        <v>62</v>
      </c>
      <c r="AW440" s="509" t="s">
        <v>62</v>
      </c>
      <c r="AX440" s="439">
        <v>1</v>
      </c>
      <c r="AY440" s="213">
        <v>0.16</v>
      </c>
      <c r="AZ440" s="441" t="s">
        <v>125</v>
      </c>
      <c r="BA440" s="441" t="s">
        <v>53</v>
      </c>
      <c r="BB440" s="441" t="s">
        <v>297</v>
      </c>
      <c r="BC440" s="440" t="s">
        <v>810</v>
      </c>
      <c r="BE440" s="441" t="s">
        <v>287</v>
      </c>
      <c r="BF440" s="513" t="s">
        <v>302</v>
      </c>
      <c r="BG440" s="514" t="s">
        <v>277</v>
      </c>
      <c r="BH440" s="514" t="s">
        <v>301</v>
      </c>
      <c r="BI440" s="514" t="s">
        <v>277</v>
      </c>
      <c r="BJ440" s="215">
        <v>0.33200000000000002</v>
      </c>
      <c r="BK440" s="440" t="s">
        <v>277</v>
      </c>
    </row>
    <row r="441" spans="1:65" s="441" customFormat="1" ht="13.5" customHeight="1">
      <c r="A441" s="493" t="s">
        <v>119</v>
      </c>
      <c r="B441" s="493" t="s">
        <v>6495</v>
      </c>
      <c r="C441" s="438">
        <v>0</v>
      </c>
      <c r="D441" s="438">
        <v>0</v>
      </c>
      <c r="E441" s="438">
        <v>0</v>
      </c>
      <c r="F441" s="438">
        <v>0</v>
      </c>
      <c r="G441" s="438">
        <v>0</v>
      </c>
      <c r="H441" s="438">
        <v>0</v>
      </c>
      <c r="I441" s="438">
        <v>0</v>
      </c>
      <c r="J441" s="438">
        <v>0</v>
      </c>
      <c r="K441" s="438">
        <v>0</v>
      </c>
      <c r="L441" s="438">
        <v>0</v>
      </c>
      <c r="M441" s="438">
        <v>0</v>
      </c>
      <c r="N441" s="438">
        <v>0</v>
      </c>
      <c r="O441" s="438">
        <v>0</v>
      </c>
      <c r="P441" s="438">
        <v>0</v>
      </c>
      <c r="Q441" s="438">
        <v>0</v>
      </c>
      <c r="R441" s="438">
        <v>0</v>
      </c>
      <c r="S441" s="438">
        <v>0</v>
      </c>
      <c r="T441" s="438">
        <v>0</v>
      </c>
      <c r="U441" s="438">
        <v>0</v>
      </c>
      <c r="V441" s="438">
        <v>0</v>
      </c>
      <c r="W441" s="438">
        <v>0</v>
      </c>
      <c r="X441" s="438">
        <v>0</v>
      </c>
      <c r="Y441" s="438">
        <v>0</v>
      </c>
      <c r="Z441" s="438">
        <v>0</v>
      </c>
      <c r="AA441" s="438">
        <v>0</v>
      </c>
      <c r="AB441" s="438">
        <v>0</v>
      </c>
      <c r="AC441" s="438">
        <v>0</v>
      </c>
      <c r="AD441" s="438">
        <v>0</v>
      </c>
      <c r="AE441" s="438">
        <v>0</v>
      </c>
      <c r="AF441" s="438">
        <v>0</v>
      </c>
      <c r="AG441" s="438">
        <v>0</v>
      </c>
      <c r="AH441" s="438">
        <v>0</v>
      </c>
      <c r="AI441" s="438">
        <v>0</v>
      </c>
      <c r="AJ441" s="438">
        <v>0</v>
      </c>
      <c r="AK441" s="438">
        <v>0</v>
      </c>
      <c r="AL441" s="438">
        <v>0</v>
      </c>
      <c r="AM441" s="438">
        <v>0</v>
      </c>
      <c r="AN441" s="438">
        <v>0</v>
      </c>
      <c r="AO441" s="438">
        <v>0.05</v>
      </c>
      <c r="AP441" s="438">
        <v>0.05</v>
      </c>
      <c r="AQ441" s="504">
        <v>0</v>
      </c>
      <c r="AR441" s="504">
        <v>0</v>
      </c>
      <c r="AS441" s="442">
        <v>0</v>
      </c>
      <c r="AT441" s="442">
        <v>0</v>
      </c>
      <c r="AU441" s="499">
        <v>0</v>
      </c>
      <c r="AV441" s="509" t="s">
        <v>63</v>
      </c>
      <c r="AW441" s="509" t="s">
        <v>938</v>
      </c>
      <c r="AX441" s="439">
        <v>2</v>
      </c>
      <c r="AY441" s="213">
        <v>0.05</v>
      </c>
      <c r="AZ441" s="441" t="s">
        <v>125</v>
      </c>
      <c r="BA441" s="441" t="s">
        <v>53</v>
      </c>
      <c r="BB441" s="441" t="s">
        <v>292</v>
      </c>
      <c r="BC441" s="440" t="s">
        <v>7176</v>
      </c>
      <c r="BE441" s="441" t="s">
        <v>287</v>
      </c>
      <c r="BF441" s="513" t="s">
        <v>302</v>
      </c>
      <c r="BG441" s="514" t="s">
        <v>6522</v>
      </c>
      <c r="BH441" s="514" t="s">
        <v>301</v>
      </c>
      <c r="BI441" s="514" t="s">
        <v>277</v>
      </c>
      <c r="BJ441" s="159">
        <v>0</v>
      </c>
      <c r="BK441" s="440" t="s">
        <v>277</v>
      </c>
    </row>
    <row r="442" spans="1:65" s="441" customFormat="1" ht="13.5" customHeight="1">
      <c r="A442" s="493" t="s">
        <v>119</v>
      </c>
      <c r="B442" s="493" t="s">
        <v>6478</v>
      </c>
      <c r="C442" s="438">
        <v>0</v>
      </c>
      <c r="D442" s="438">
        <v>0</v>
      </c>
      <c r="E442" s="438">
        <v>0</v>
      </c>
      <c r="F442" s="438">
        <v>0</v>
      </c>
      <c r="G442" s="438">
        <v>0</v>
      </c>
      <c r="H442" s="438">
        <v>0</v>
      </c>
      <c r="I442" s="438">
        <v>0</v>
      </c>
      <c r="J442" s="438">
        <v>0</v>
      </c>
      <c r="K442" s="438">
        <v>0</v>
      </c>
      <c r="L442" s="438">
        <v>0</v>
      </c>
      <c r="M442" s="438">
        <v>0</v>
      </c>
      <c r="N442" s="438">
        <v>0</v>
      </c>
      <c r="O442" s="438">
        <v>0</v>
      </c>
      <c r="P442" s="438">
        <v>0</v>
      </c>
      <c r="Q442" s="438">
        <v>0</v>
      </c>
      <c r="R442" s="438">
        <v>0</v>
      </c>
      <c r="S442" s="438">
        <v>0</v>
      </c>
      <c r="T442" s="438">
        <v>0</v>
      </c>
      <c r="U442" s="438">
        <v>0</v>
      </c>
      <c r="V442" s="438">
        <v>0</v>
      </c>
      <c r="W442" s="438">
        <v>0</v>
      </c>
      <c r="X442" s="438">
        <v>0</v>
      </c>
      <c r="Y442" s="438">
        <v>0</v>
      </c>
      <c r="Z442" s="438">
        <v>0</v>
      </c>
      <c r="AA442" s="438">
        <v>0</v>
      </c>
      <c r="AB442" s="438">
        <v>0</v>
      </c>
      <c r="AC442" s="438">
        <v>0</v>
      </c>
      <c r="AD442" s="438">
        <v>0</v>
      </c>
      <c r="AE442" s="438">
        <v>0</v>
      </c>
      <c r="AF442" s="438">
        <v>0</v>
      </c>
      <c r="AG442" s="438">
        <v>0</v>
      </c>
      <c r="AH442" s="438">
        <v>0</v>
      </c>
      <c r="AI442" s="438">
        <v>0</v>
      </c>
      <c r="AJ442" s="438">
        <v>0</v>
      </c>
      <c r="AK442" s="438">
        <v>1</v>
      </c>
      <c r="AL442" s="438">
        <v>1</v>
      </c>
      <c r="AM442" s="438">
        <v>1</v>
      </c>
      <c r="AN442" s="438">
        <v>0</v>
      </c>
      <c r="AO442" s="438">
        <v>0</v>
      </c>
      <c r="AP442" s="438">
        <v>0</v>
      </c>
      <c r="AQ442" s="504">
        <v>0</v>
      </c>
      <c r="AR442" s="504">
        <v>0</v>
      </c>
      <c r="AS442" s="442">
        <v>0</v>
      </c>
      <c r="AT442" s="442">
        <v>0</v>
      </c>
      <c r="AU442" s="499">
        <v>0</v>
      </c>
      <c r="AV442" s="509" t="s">
        <v>25</v>
      </c>
      <c r="AW442" s="509" t="s">
        <v>27</v>
      </c>
      <c r="AX442" s="439">
        <v>3</v>
      </c>
      <c r="AY442" s="213">
        <v>1</v>
      </c>
      <c r="AZ442" s="441" t="s">
        <v>125</v>
      </c>
      <c r="BA442" s="441" t="s">
        <v>53</v>
      </c>
      <c r="BB442" s="441" t="s">
        <v>297</v>
      </c>
      <c r="BC442" s="440" t="s">
        <v>810</v>
      </c>
      <c r="BE442" s="441" t="s">
        <v>287</v>
      </c>
      <c r="BF442" s="513" t="s">
        <v>302</v>
      </c>
      <c r="BG442" s="514" t="s">
        <v>277</v>
      </c>
      <c r="BH442" s="514" t="s">
        <v>301</v>
      </c>
      <c r="BI442" s="514" t="s">
        <v>277</v>
      </c>
      <c r="BJ442" s="159">
        <v>0</v>
      </c>
      <c r="BK442" s="440" t="s">
        <v>277</v>
      </c>
      <c r="BM442" s="231"/>
    </row>
    <row r="443" spans="1:65" s="441" customFormat="1" ht="13.5" customHeight="1">
      <c r="A443" s="493" t="s">
        <v>119</v>
      </c>
      <c r="B443" s="493" t="s">
        <v>6482</v>
      </c>
      <c r="C443" s="438">
        <v>0</v>
      </c>
      <c r="D443" s="438">
        <v>0</v>
      </c>
      <c r="E443" s="438">
        <v>0</v>
      </c>
      <c r="F443" s="438">
        <v>0</v>
      </c>
      <c r="G443" s="438">
        <v>0</v>
      </c>
      <c r="H443" s="438">
        <v>0</v>
      </c>
      <c r="I443" s="438">
        <v>0</v>
      </c>
      <c r="J443" s="438">
        <v>0</v>
      </c>
      <c r="K443" s="438">
        <v>0</v>
      </c>
      <c r="L443" s="438">
        <v>0</v>
      </c>
      <c r="M443" s="438">
        <v>0</v>
      </c>
      <c r="N443" s="438">
        <v>0</v>
      </c>
      <c r="O443" s="438">
        <v>0</v>
      </c>
      <c r="P443" s="438">
        <v>0</v>
      </c>
      <c r="Q443" s="438">
        <v>0</v>
      </c>
      <c r="R443" s="438">
        <v>0</v>
      </c>
      <c r="S443" s="438">
        <v>0</v>
      </c>
      <c r="T443" s="438">
        <v>0</v>
      </c>
      <c r="U443" s="438">
        <v>0</v>
      </c>
      <c r="V443" s="438">
        <v>0</v>
      </c>
      <c r="W443" s="438">
        <v>0</v>
      </c>
      <c r="X443" s="438">
        <v>0</v>
      </c>
      <c r="Y443" s="438">
        <v>0</v>
      </c>
      <c r="Z443" s="438">
        <v>0</v>
      </c>
      <c r="AA443" s="438">
        <v>0</v>
      </c>
      <c r="AB443" s="438">
        <v>0</v>
      </c>
      <c r="AC443" s="438">
        <v>0</v>
      </c>
      <c r="AD443" s="438">
        <v>0</v>
      </c>
      <c r="AE443" s="438">
        <v>0</v>
      </c>
      <c r="AF443" s="438">
        <v>0</v>
      </c>
      <c r="AG443" s="438">
        <v>0</v>
      </c>
      <c r="AH443" s="438">
        <v>0</v>
      </c>
      <c r="AI443" s="438">
        <v>0</v>
      </c>
      <c r="AJ443" s="438">
        <v>0</v>
      </c>
      <c r="AK443" s="438">
        <v>0</v>
      </c>
      <c r="AL443" s="438">
        <v>0</v>
      </c>
      <c r="AM443" s="438">
        <v>0</v>
      </c>
      <c r="AN443" s="438">
        <v>0</v>
      </c>
      <c r="AO443" s="438">
        <v>0</v>
      </c>
      <c r="AP443" s="438">
        <v>0.32400000000000001</v>
      </c>
      <c r="AQ443" s="504">
        <v>0.105</v>
      </c>
      <c r="AR443" s="504">
        <v>0</v>
      </c>
      <c r="AS443" s="442">
        <v>0</v>
      </c>
      <c r="AT443" s="442">
        <v>0</v>
      </c>
      <c r="AU443" s="499">
        <v>0</v>
      </c>
      <c r="AV443" s="509" t="s">
        <v>938</v>
      </c>
      <c r="AW443" s="509" t="s">
        <v>3968</v>
      </c>
      <c r="AX443" s="439">
        <v>2</v>
      </c>
      <c r="AY443" s="213">
        <v>0.2145</v>
      </c>
      <c r="AZ443" s="441" t="s">
        <v>125</v>
      </c>
      <c r="BA443" s="441" t="s">
        <v>53</v>
      </c>
      <c r="BB443" s="441" t="s">
        <v>297</v>
      </c>
      <c r="BC443" s="440" t="s">
        <v>810</v>
      </c>
      <c r="BE443" s="441" t="s">
        <v>287</v>
      </c>
      <c r="BF443" s="513" t="s">
        <v>302</v>
      </c>
      <c r="BG443" s="514" t="s">
        <v>6514</v>
      </c>
      <c r="BH443" s="514" t="s">
        <v>301</v>
      </c>
      <c r="BI443" s="514" t="s">
        <v>277</v>
      </c>
      <c r="BJ443" s="159">
        <v>4.5</v>
      </c>
      <c r="BK443" s="440" t="s">
        <v>277</v>
      </c>
    </row>
    <row r="444" spans="1:65" s="441" customFormat="1" ht="13.5" customHeight="1">
      <c r="A444" s="522" t="s">
        <v>119</v>
      </c>
      <c r="B444" s="522" t="s">
        <v>7148</v>
      </c>
      <c r="C444" s="438">
        <v>0</v>
      </c>
      <c r="D444" s="438">
        <v>0</v>
      </c>
      <c r="E444" s="438">
        <v>0</v>
      </c>
      <c r="F444" s="438">
        <v>0</v>
      </c>
      <c r="G444" s="438">
        <v>0</v>
      </c>
      <c r="H444" s="438">
        <v>0</v>
      </c>
      <c r="I444" s="438">
        <v>0</v>
      </c>
      <c r="J444" s="438">
        <v>0</v>
      </c>
      <c r="K444" s="438">
        <v>0</v>
      </c>
      <c r="L444" s="438">
        <v>0</v>
      </c>
      <c r="M444" s="438">
        <v>0</v>
      </c>
      <c r="N444" s="438">
        <v>0</v>
      </c>
      <c r="O444" s="438">
        <v>0</v>
      </c>
      <c r="P444" s="438">
        <v>0</v>
      </c>
      <c r="Q444" s="438">
        <v>0</v>
      </c>
      <c r="R444" s="438">
        <v>0</v>
      </c>
      <c r="S444" s="438">
        <v>0</v>
      </c>
      <c r="T444" s="438">
        <v>0</v>
      </c>
      <c r="U444" s="438">
        <v>0</v>
      </c>
      <c r="V444" s="438">
        <v>0</v>
      </c>
      <c r="W444" s="438">
        <v>0</v>
      </c>
      <c r="X444" s="438">
        <v>0</v>
      </c>
      <c r="Y444" s="438">
        <v>0</v>
      </c>
      <c r="Z444" s="438">
        <v>0</v>
      </c>
      <c r="AA444" s="438">
        <v>0</v>
      </c>
      <c r="AB444" s="438">
        <v>0</v>
      </c>
      <c r="AC444" s="438">
        <v>0</v>
      </c>
      <c r="AD444" s="438">
        <v>0</v>
      </c>
      <c r="AE444" s="438">
        <v>0</v>
      </c>
      <c r="AF444" s="438">
        <v>0</v>
      </c>
      <c r="AG444" s="438">
        <v>0</v>
      </c>
      <c r="AH444" s="438">
        <v>0</v>
      </c>
      <c r="AI444" s="438">
        <v>0</v>
      </c>
      <c r="AJ444" s="438">
        <v>0</v>
      </c>
      <c r="AK444" s="438">
        <v>0</v>
      </c>
      <c r="AL444" s="438">
        <v>0</v>
      </c>
      <c r="AM444" s="442">
        <v>0</v>
      </c>
      <c r="AN444" s="442">
        <v>0</v>
      </c>
      <c r="AO444" s="442">
        <v>0</v>
      </c>
      <c r="AP444" s="442">
        <v>0</v>
      </c>
      <c r="AQ444" s="505">
        <v>0.5</v>
      </c>
      <c r="AR444" s="505">
        <v>0</v>
      </c>
      <c r="AS444" s="442">
        <v>0</v>
      </c>
      <c r="AT444" s="442">
        <v>0</v>
      </c>
      <c r="AU444" s="499">
        <v>0</v>
      </c>
      <c r="AV444" s="509" t="s">
        <v>3968</v>
      </c>
      <c r="AW444" s="509" t="s">
        <v>3968</v>
      </c>
      <c r="AX444" s="439">
        <v>1</v>
      </c>
      <c r="AY444" s="213">
        <v>0.5</v>
      </c>
      <c r="AZ444" s="440" t="s">
        <v>125</v>
      </c>
      <c r="BA444" s="440" t="s">
        <v>53</v>
      </c>
      <c r="BB444" s="112" t="s">
        <v>292</v>
      </c>
      <c r="BC444" s="440" t="s">
        <v>7176</v>
      </c>
      <c r="BD444" s="112"/>
      <c r="BE444" s="112" t="s">
        <v>287</v>
      </c>
      <c r="BF444" s="491" t="s">
        <v>302</v>
      </c>
      <c r="BG444" s="491" t="s">
        <v>7152</v>
      </c>
      <c r="BH444" s="514"/>
      <c r="BI444" s="514"/>
      <c r="BJ444" s="159">
        <v>0</v>
      </c>
      <c r="BK444" s="440" t="s">
        <v>277</v>
      </c>
    </row>
    <row r="445" spans="1:65" s="441" customFormat="1" ht="13.5" customHeight="1">
      <c r="A445" s="493" t="s">
        <v>119</v>
      </c>
      <c r="B445" s="493" t="s">
        <v>336</v>
      </c>
      <c r="C445" s="438">
        <v>0</v>
      </c>
      <c r="D445" s="438">
        <v>0</v>
      </c>
      <c r="E445" s="438">
        <v>0</v>
      </c>
      <c r="F445" s="438">
        <v>0</v>
      </c>
      <c r="G445" s="438">
        <v>0</v>
      </c>
      <c r="H445" s="438">
        <v>0</v>
      </c>
      <c r="I445" s="438">
        <v>0</v>
      </c>
      <c r="J445" s="438">
        <v>0</v>
      </c>
      <c r="K445" s="438">
        <v>0</v>
      </c>
      <c r="L445" s="438">
        <v>0</v>
      </c>
      <c r="M445" s="438">
        <v>0</v>
      </c>
      <c r="N445" s="438">
        <v>0</v>
      </c>
      <c r="O445" s="438">
        <v>0</v>
      </c>
      <c r="P445" s="438">
        <v>0</v>
      </c>
      <c r="Q445" s="438">
        <v>0</v>
      </c>
      <c r="R445" s="438">
        <v>0</v>
      </c>
      <c r="S445" s="438">
        <v>0</v>
      </c>
      <c r="T445" s="438">
        <v>0</v>
      </c>
      <c r="U445" s="438">
        <v>0</v>
      </c>
      <c r="V445" s="438">
        <v>0</v>
      </c>
      <c r="W445" s="438">
        <v>0</v>
      </c>
      <c r="X445" s="438">
        <v>0</v>
      </c>
      <c r="Y445" s="438">
        <v>0</v>
      </c>
      <c r="Z445" s="438">
        <v>0</v>
      </c>
      <c r="AA445" s="438">
        <v>0</v>
      </c>
      <c r="AB445" s="438">
        <v>0</v>
      </c>
      <c r="AC445" s="438">
        <v>0</v>
      </c>
      <c r="AD445" s="438">
        <v>0</v>
      </c>
      <c r="AE445" s="438">
        <v>0</v>
      </c>
      <c r="AF445" s="438">
        <v>0</v>
      </c>
      <c r="AG445" s="438">
        <v>0</v>
      </c>
      <c r="AH445" s="438">
        <v>0</v>
      </c>
      <c r="AI445" s="438">
        <v>0</v>
      </c>
      <c r="AJ445" s="438">
        <v>0</v>
      </c>
      <c r="AK445" s="438">
        <v>7.1999999999999995E-2</v>
      </c>
      <c r="AL445" s="438">
        <v>3.5999999999999997E-2</v>
      </c>
      <c r="AM445" s="438">
        <v>0</v>
      </c>
      <c r="AN445" s="438">
        <v>0</v>
      </c>
      <c r="AO445" s="438">
        <v>0</v>
      </c>
      <c r="AP445" s="438">
        <v>0</v>
      </c>
      <c r="AQ445" s="504">
        <v>0</v>
      </c>
      <c r="AR445" s="504">
        <v>0</v>
      </c>
      <c r="AS445" s="442">
        <v>0</v>
      </c>
      <c r="AT445" s="442">
        <v>0</v>
      </c>
      <c r="AU445" s="499">
        <v>0</v>
      </c>
      <c r="AV445" s="509" t="s">
        <v>25</v>
      </c>
      <c r="AW445" s="509" t="s">
        <v>26</v>
      </c>
      <c r="AX445" s="439">
        <v>2</v>
      </c>
      <c r="AY445" s="213">
        <v>5.3999999999999992E-2</v>
      </c>
      <c r="AZ445" s="441" t="s">
        <v>125</v>
      </c>
      <c r="BA445" s="441" t="s">
        <v>53</v>
      </c>
      <c r="BB445" s="441" t="s">
        <v>281</v>
      </c>
      <c r="BC445" s="441" t="s">
        <v>7177</v>
      </c>
      <c r="BE445" s="441" t="s">
        <v>287</v>
      </c>
      <c r="BF445" s="513" t="s">
        <v>277</v>
      </c>
      <c r="BG445" s="514" t="s">
        <v>335</v>
      </c>
      <c r="BH445" s="514" t="s">
        <v>277</v>
      </c>
      <c r="BI445" s="514" t="s">
        <v>277</v>
      </c>
      <c r="BJ445" s="215">
        <v>0.15</v>
      </c>
      <c r="BK445" s="440" t="s">
        <v>277</v>
      </c>
    </row>
    <row r="446" spans="1:65" s="441" customFormat="1" ht="13.5" customHeight="1">
      <c r="A446" s="493" t="s">
        <v>119</v>
      </c>
      <c r="B446" s="493" t="s">
        <v>6477</v>
      </c>
      <c r="C446" s="438">
        <v>0</v>
      </c>
      <c r="D446" s="438">
        <v>0</v>
      </c>
      <c r="E446" s="438">
        <v>0</v>
      </c>
      <c r="F446" s="438">
        <v>0</v>
      </c>
      <c r="G446" s="438">
        <v>0</v>
      </c>
      <c r="H446" s="438">
        <v>0</v>
      </c>
      <c r="I446" s="438">
        <v>0</v>
      </c>
      <c r="J446" s="438">
        <v>0</v>
      </c>
      <c r="K446" s="438">
        <v>0</v>
      </c>
      <c r="L446" s="438">
        <v>0</v>
      </c>
      <c r="M446" s="438">
        <v>0</v>
      </c>
      <c r="N446" s="438">
        <v>0</v>
      </c>
      <c r="O446" s="438">
        <v>0</v>
      </c>
      <c r="P446" s="438">
        <v>0</v>
      </c>
      <c r="Q446" s="438">
        <v>0</v>
      </c>
      <c r="R446" s="438">
        <v>0</v>
      </c>
      <c r="S446" s="438">
        <v>0</v>
      </c>
      <c r="T446" s="438">
        <v>0</v>
      </c>
      <c r="U446" s="438">
        <v>0</v>
      </c>
      <c r="V446" s="438">
        <v>0</v>
      </c>
      <c r="W446" s="438">
        <v>0</v>
      </c>
      <c r="X446" s="438">
        <v>0</v>
      </c>
      <c r="Y446" s="438">
        <v>0</v>
      </c>
      <c r="Z446" s="438">
        <v>0</v>
      </c>
      <c r="AA446" s="438">
        <v>0</v>
      </c>
      <c r="AB446" s="438">
        <v>0</v>
      </c>
      <c r="AC446" s="438">
        <v>0</v>
      </c>
      <c r="AD446" s="438">
        <v>0</v>
      </c>
      <c r="AE446" s="438">
        <v>0</v>
      </c>
      <c r="AF446" s="438">
        <v>0</v>
      </c>
      <c r="AG446" s="438">
        <v>0</v>
      </c>
      <c r="AH446" s="438">
        <v>0</v>
      </c>
      <c r="AI446" s="438">
        <v>0</v>
      </c>
      <c r="AJ446" s="438">
        <v>0</v>
      </c>
      <c r="AK446" s="438">
        <v>0.15</v>
      </c>
      <c r="AL446" s="438">
        <v>0</v>
      </c>
      <c r="AM446" s="438">
        <v>0.372</v>
      </c>
      <c r="AN446" s="438">
        <v>0.45500000000000002</v>
      </c>
      <c r="AO446" s="438">
        <v>0.35199999999999998</v>
      </c>
      <c r="AP446" s="438">
        <v>0</v>
      </c>
      <c r="AQ446" s="504">
        <v>6.6000000000000003E-2</v>
      </c>
      <c r="AR446" s="504">
        <v>0</v>
      </c>
      <c r="AS446" s="442">
        <v>0</v>
      </c>
      <c r="AT446" s="442">
        <v>0</v>
      </c>
      <c r="AU446" s="499">
        <v>0</v>
      </c>
      <c r="AV446" s="509" t="s">
        <v>25</v>
      </c>
      <c r="AW446" s="509" t="s">
        <v>3968</v>
      </c>
      <c r="AX446" s="439">
        <v>7</v>
      </c>
      <c r="AY446" s="213">
        <v>0.19928571428571432</v>
      </c>
      <c r="AZ446" s="441" t="s">
        <v>125</v>
      </c>
      <c r="BA446" s="441" t="s">
        <v>53</v>
      </c>
      <c r="BB446" s="441" t="s">
        <v>281</v>
      </c>
      <c r="BC446" s="441" t="s">
        <v>7177</v>
      </c>
      <c r="BE446" s="441" t="s">
        <v>287</v>
      </c>
      <c r="BF446" s="513" t="s">
        <v>849</v>
      </c>
      <c r="BG446" s="514" t="s">
        <v>277</v>
      </c>
      <c r="BH446" s="514" t="s">
        <v>277</v>
      </c>
      <c r="BI446" s="514" t="s">
        <v>277</v>
      </c>
      <c r="BJ446" s="159">
        <v>0</v>
      </c>
      <c r="BK446" s="440" t="s">
        <v>277</v>
      </c>
    </row>
    <row r="447" spans="1:65" s="441" customFormat="1" ht="13.5" customHeight="1">
      <c r="A447" s="493" t="s">
        <v>119</v>
      </c>
      <c r="B447" s="493" t="s">
        <v>319</v>
      </c>
      <c r="C447" s="438">
        <v>0</v>
      </c>
      <c r="D447" s="438">
        <v>0</v>
      </c>
      <c r="E447" s="438">
        <v>0</v>
      </c>
      <c r="F447" s="438">
        <v>0</v>
      </c>
      <c r="G447" s="438">
        <v>0</v>
      </c>
      <c r="H447" s="438">
        <v>0</v>
      </c>
      <c r="I447" s="438">
        <v>0</v>
      </c>
      <c r="J447" s="438">
        <v>0</v>
      </c>
      <c r="K447" s="438">
        <v>0</v>
      </c>
      <c r="L447" s="438">
        <v>0</v>
      </c>
      <c r="M447" s="438">
        <v>0</v>
      </c>
      <c r="N447" s="438">
        <v>0</v>
      </c>
      <c r="O447" s="438">
        <v>0</v>
      </c>
      <c r="P447" s="438">
        <v>0</v>
      </c>
      <c r="Q447" s="438">
        <v>0</v>
      </c>
      <c r="R447" s="438">
        <v>0</v>
      </c>
      <c r="S447" s="438">
        <v>0</v>
      </c>
      <c r="T447" s="438">
        <v>0</v>
      </c>
      <c r="U447" s="438">
        <v>0</v>
      </c>
      <c r="V447" s="438">
        <v>0</v>
      </c>
      <c r="W447" s="438">
        <v>0</v>
      </c>
      <c r="X447" s="438">
        <v>0</v>
      </c>
      <c r="Y447" s="438">
        <v>0</v>
      </c>
      <c r="Z447" s="438">
        <v>0</v>
      </c>
      <c r="AA447" s="438">
        <v>0</v>
      </c>
      <c r="AB447" s="438">
        <v>0</v>
      </c>
      <c r="AC447" s="438">
        <v>0</v>
      </c>
      <c r="AD447" s="438">
        <v>0</v>
      </c>
      <c r="AE447" s="438">
        <v>0</v>
      </c>
      <c r="AF447" s="438">
        <v>0</v>
      </c>
      <c r="AG447" s="438">
        <v>0</v>
      </c>
      <c r="AH447" s="438">
        <v>0</v>
      </c>
      <c r="AI447" s="438">
        <v>0</v>
      </c>
      <c r="AJ447" s="438">
        <v>0</v>
      </c>
      <c r="AK447" s="438">
        <v>0</v>
      </c>
      <c r="AL447" s="438">
        <v>0.15</v>
      </c>
      <c r="AM447" s="438">
        <v>0.15</v>
      </c>
      <c r="AN447" s="438">
        <v>0.15</v>
      </c>
      <c r="AO447" s="438">
        <v>0</v>
      </c>
      <c r="AP447" s="438">
        <v>0</v>
      </c>
      <c r="AQ447" s="504">
        <v>0</v>
      </c>
      <c r="AR447" s="504">
        <v>0</v>
      </c>
      <c r="AS447" s="442">
        <v>0</v>
      </c>
      <c r="AT447" s="442">
        <v>0</v>
      </c>
      <c r="AU447" s="499">
        <v>0</v>
      </c>
      <c r="AV447" s="509" t="s">
        <v>26</v>
      </c>
      <c r="AW447" s="509" t="s">
        <v>62</v>
      </c>
      <c r="AX447" s="439">
        <v>3</v>
      </c>
      <c r="AY447" s="213">
        <v>0.15</v>
      </c>
      <c r="AZ447" s="441" t="s">
        <v>125</v>
      </c>
      <c r="BA447" s="441" t="s">
        <v>53</v>
      </c>
      <c r="BB447" s="441" t="s">
        <v>297</v>
      </c>
      <c r="BC447" s="440" t="s">
        <v>810</v>
      </c>
      <c r="BE447" s="441" t="s">
        <v>287</v>
      </c>
      <c r="BF447" s="513" t="s">
        <v>318</v>
      </c>
      <c r="BG447" s="514" t="s">
        <v>317</v>
      </c>
      <c r="BH447" s="514" t="s">
        <v>277</v>
      </c>
      <c r="BI447" s="514" t="s">
        <v>277</v>
      </c>
      <c r="BJ447" s="159">
        <v>0</v>
      </c>
      <c r="BK447" s="440" t="s">
        <v>277</v>
      </c>
    </row>
    <row r="448" spans="1:65" s="441" customFormat="1" ht="13.5" customHeight="1">
      <c r="A448" s="493" t="s">
        <v>119</v>
      </c>
      <c r="B448" s="493" t="s">
        <v>333</v>
      </c>
      <c r="C448" s="438">
        <v>0</v>
      </c>
      <c r="D448" s="438">
        <v>0</v>
      </c>
      <c r="E448" s="438">
        <v>0</v>
      </c>
      <c r="F448" s="438">
        <v>0</v>
      </c>
      <c r="G448" s="438">
        <v>0</v>
      </c>
      <c r="H448" s="438">
        <v>0</v>
      </c>
      <c r="I448" s="438">
        <v>0</v>
      </c>
      <c r="J448" s="438">
        <v>0</v>
      </c>
      <c r="K448" s="438">
        <v>0</v>
      </c>
      <c r="L448" s="438">
        <v>0</v>
      </c>
      <c r="M448" s="438">
        <v>0</v>
      </c>
      <c r="N448" s="438">
        <v>0</v>
      </c>
      <c r="O448" s="438">
        <v>0</v>
      </c>
      <c r="P448" s="438">
        <v>0</v>
      </c>
      <c r="Q448" s="438">
        <v>0</v>
      </c>
      <c r="R448" s="438">
        <v>0</v>
      </c>
      <c r="S448" s="438">
        <v>0</v>
      </c>
      <c r="T448" s="438">
        <v>0</v>
      </c>
      <c r="U448" s="438">
        <v>0</v>
      </c>
      <c r="V448" s="438">
        <v>0</v>
      </c>
      <c r="W448" s="438">
        <v>0</v>
      </c>
      <c r="X448" s="438">
        <v>0</v>
      </c>
      <c r="Y448" s="438">
        <v>0</v>
      </c>
      <c r="Z448" s="438">
        <v>0</v>
      </c>
      <c r="AA448" s="438">
        <v>0</v>
      </c>
      <c r="AB448" s="438">
        <v>0</v>
      </c>
      <c r="AC448" s="438">
        <v>0</v>
      </c>
      <c r="AD448" s="438">
        <v>0</v>
      </c>
      <c r="AE448" s="438">
        <v>0</v>
      </c>
      <c r="AF448" s="438">
        <v>0.13</v>
      </c>
      <c r="AG448" s="438">
        <v>0.35699999999999998</v>
      </c>
      <c r="AH448" s="438">
        <v>0.25</v>
      </c>
      <c r="AI448" s="438">
        <v>0.27</v>
      </c>
      <c r="AJ448" s="438">
        <v>0.08</v>
      </c>
      <c r="AK448" s="438">
        <v>0</v>
      </c>
      <c r="AL448" s="438">
        <v>0</v>
      </c>
      <c r="AM448" s="438">
        <v>0</v>
      </c>
      <c r="AN448" s="438">
        <v>0</v>
      </c>
      <c r="AO448" s="438">
        <v>0</v>
      </c>
      <c r="AP448" s="438">
        <v>0</v>
      </c>
      <c r="AQ448" s="504">
        <v>0</v>
      </c>
      <c r="AR448" s="504">
        <v>0</v>
      </c>
      <c r="AS448" s="442">
        <v>0</v>
      </c>
      <c r="AT448" s="442">
        <v>0</v>
      </c>
      <c r="AU448" s="499">
        <v>0</v>
      </c>
      <c r="AV448" s="509" t="s">
        <v>20</v>
      </c>
      <c r="AW448" s="509" t="s">
        <v>24</v>
      </c>
      <c r="AX448" s="439">
        <v>5</v>
      </c>
      <c r="AY448" s="213">
        <v>0.21740000000000004</v>
      </c>
      <c r="AZ448" s="441" t="s">
        <v>125</v>
      </c>
      <c r="BA448" s="441" t="s">
        <v>53</v>
      </c>
      <c r="BB448" s="441" t="s">
        <v>281</v>
      </c>
      <c r="BC448" s="441" t="s">
        <v>7177</v>
      </c>
      <c r="BE448" s="441" t="s">
        <v>287</v>
      </c>
      <c r="BF448" s="513" t="s">
        <v>277</v>
      </c>
      <c r="BG448" s="514" t="s">
        <v>332</v>
      </c>
      <c r="BH448" s="514" t="s">
        <v>277</v>
      </c>
      <c r="BI448" s="514" t="s">
        <v>277</v>
      </c>
      <c r="BJ448" s="159">
        <v>0</v>
      </c>
      <c r="BK448" s="440" t="s">
        <v>277</v>
      </c>
    </row>
    <row r="449" spans="1:65" s="441" customFormat="1" ht="13.5" customHeight="1">
      <c r="A449" s="493" t="s">
        <v>119</v>
      </c>
      <c r="B449" s="493" t="s">
        <v>316</v>
      </c>
      <c r="C449" s="438">
        <v>0</v>
      </c>
      <c r="D449" s="438">
        <v>0</v>
      </c>
      <c r="E449" s="438">
        <v>0</v>
      </c>
      <c r="F449" s="438">
        <v>0</v>
      </c>
      <c r="G449" s="438">
        <v>0</v>
      </c>
      <c r="H449" s="438">
        <v>0</v>
      </c>
      <c r="I449" s="438">
        <v>0</v>
      </c>
      <c r="J449" s="438">
        <v>0</v>
      </c>
      <c r="K449" s="438">
        <v>0</v>
      </c>
      <c r="L449" s="438">
        <v>0</v>
      </c>
      <c r="M449" s="438">
        <v>0</v>
      </c>
      <c r="N449" s="438">
        <v>0</v>
      </c>
      <c r="O449" s="438">
        <v>0</v>
      </c>
      <c r="P449" s="438">
        <v>0</v>
      </c>
      <c r="Q449" s="438">
        <v>0</v>
      </c>
      <c r="R449" s="438">
        <v>0</v>
      </c>
      <c r="S449" s="438">
        <v>0</v>
      </c>
      <c r="T449" s="438">
        <v>0</v>
      </c>
      <c r="U449" s="438">
        <v>0</v>
      </c>
      <c r="V449" s="438">
        <v>0</v>
      </c>
      <c r="W449" s="438">
        <v>0</v>
      </c>
      <c r="X449" s="438">
        <v>0</v>
      </c>
      <c r="Y449" s="438">
        <v>0</v>
      </c>
      <c r="Z449" s="438">
        <v>0</v>
      </c>
      <c r="AA449" s="438">
        <v>0</v>
      </c>
      <c r="AB449" s="438">
        <v>0</v>
      </c>
      <c r="AC449" s="438">
        <v>0</v>
      </c>
      <c r="AD449" s="438">
        <v>0</v>
      </c>
      <c r="AE449" s="438">
        <v>0</v>
      </c>
      <c r="AF449" s="438">
        <v>0</v>
      </c>
      <c r="AG449" s="438">
        <v>0</v>
      </c>
      <c r="AH449" s="438">
        <v>0</v>
      </c>
      <c r="AI449" s="438">
        <v>0</v>
      </c>
      <c r="AJ449" s="438">
        <v>0</v>
      </c>
      <c r="AK449" s="438">
        <v>0</v>
      </c>
      <c r="AL449" s="438">
        <v>0</v>
      </c>
      <c r="AM449" s="438">
        <v>0</v>
      </c>
      <c r="AN449" s="438">
        <v>0.3</v>
      </c>
      <c r="AO449" s="438">
        <v>0.3</v>
      </c>
      <c r="AP449" s="438">
        <v>0</v>
      </c>
      <c r="AQ449" s="504">
        <v>0</v>
      </c>
      <c r="AR449" s="504">
        <v>0</v>
      </c>
      <c r="AS449" s="442">
        <v>0</v>
      </c>
      <c r="AT449" s="442">
        <v>0</v>
      </c>
      <c r="AU449" s="499">
        <v>0</v>
      </c>
      <c r="AV449" s="509" t="s">
        <v>62</v>
      </c>
      <c r="AW449" s="509" t="s">
        <v>63</v>
      </c>
      <c r="AX449" s="439">
        <v>2</v>
      </c>
      <c r="AY449" s="213">
        <v>0.3</v>
      </c>
      <c r="AZ449" s="441" t="s">
        <v>125</v>
      </c>
      <c r="BA449" s="441" t="s">
        <v>53</v>
      </c>
      <c r="BB449" s="441" t="s">
        <v>297</v>
      </c>
      <c r="BC449" s="440" t="s">
        <v>810</v>
      </c>
      <c r="BE449" s="441" t="s">
        <v>287</v>
      </c>
      <c r="BF449" s="513" t="s">
        <v>302</v>
      </c>
      <c r="BG449" s="514" t="s">
        <v>277</v>
      </c>
      <c r="BH449" s="514" t="s">
        <v>301</v>
      </c>
      <c r="BI449" s="514" t="s">
        <v>277</v>
      </c>
      <c r="BJ449" s="215">
        <v>0</v>
      </c>
      <c r="BK449" s="440" t="s">
        <v>277</v>
      </c>
    </row>
    <row r="450" spans="1:65" s="441" customFormat="1" ht="13.5" customHeight="1">
      <c r="A450" s="493" t="s">
        <v>119</v>
      </c>
      <c r="B450" s="493" t="s">
        <v>6499</v>
      </c>
      <c r="C450" s="438">
        <v>0</v>
      </c>
      <c r="D450" s="438">
        <v>0</v>
      </c>
      <c r="E450" s="438">
        <v>0</v>
      </c>
      <c r="F450" s="438">
        <v>0</v>
      </c>
      <c r="G450" s="438">
        <v>0</v>
      </c>
      <c r="H450" s="438">
        <v>0</v>
      </c>
      <c r="I450" s="438">
        <v>0</v>
      </c>
      <c r="J450" s="438">
        <v>0</v>
      </c>
      <c r="K450" s="438">
        <v>0</v>
      </c>
      <c r="L450" s="438">
        <v>0</v>
      </c>
      <c r="M450" s="438">
        <v>0</v>
      </c>
      <c r="N450" s="438">
        <v>0</v>
      </c>
      <c r="O450" s="438">
        <v>0</v>
      </c>
      <c r="P450" s="438">
        <v>0</v>
      </c>
      <c r="Q450" s="438">
        <v>0</v>
      </c>
      <c r="R450" s="438">
        <v>0</v>
      </c>
      <c r="S450" s="438">
        <v>0</v>
      </c>
      <c r="T450" s="438">
        <v>0</v>
      </c>
      <c r="U450" s="438">
        <v>0</v>
      </c>
      <c r="V450" s="438">
        <v>0</v>
      </c>
      <c r="W450" s="438">
        <v>0</v>
      </c>
      <c r="X450" s="438">
        <v>0</v>
      </c>
      <c r="Y450" s="438">
        <v>0</v>
      </c>
      <c r="Z450" s="438">
        <v>0</v>
      </c>
      <c r="AA450" s="438">
        <v>0</v>
      </c>
      <c r="AB450" s="438">
        <v>0</v>
      </c>
      <c r="AC450" s="438">
        <v>0</v>
      </c>
      <c r="AD450" s="438">
        <v>0</v>
      </c>
      <c r="AE450" s="438">
        <v>0</v>
      </c>
      <c r="AF450" s="438">
        <v>0</v>
      </c>
      <c r="AG450" s="438">
        <v>0</v>
      </c>
      <c r="AH450" s="438">
        <v>0</v>
      </c>
      <c r="AI450" s="438">
        <v>0</v>
      </c>
      <c r="AJ450" s="438">
        <v>0</v>
      </c>
      <c r="AK450" s="438">
        <v>0</v>
      </c>
      <c r="AL450" s="438">
        <v>0</v>
      </c>
      <c r="AM450" s="438">
        <v>0</v>
      </c>
      <c r="AN450" s="438">
        <v>0</v>
      </c>
      <c r="AO450" s="438">
        <v>0</v>
      </c>
      <c r="AP450" s="438">
        <v>0.27500000000000002</v>
      </c>
      <c r="AQ450" s="504">
        <v>5.5E-2</v>
      </c>
      <c r="AR450" s="504">
        <v>0</v>
      </c>
      <c r="AS450" s="442">
        <v>0</v>
      </c>
      <c r="AT450" s="442">
        <v>0</v>
      </c>
      <c r="AU450" s="499">
        <v>0</v>
      </c>
      <c r="AV450" s="509" t="s">
        <v>938</v>
      </c>
      <c r="AW450" s="509" t="s">
        <v>3968</v>
      </c>
      <c r="AX450" s="439">
        <v>2</v>
      </c>
      <c r="AY450" s="213">
        <v>0.16500000000000001</v>
      </c>
      <c r="AZ450" s="441" t="s">
        <v>125</v>
      </c>
      <c r="BA450" s="441" t="s">
        <v>53</v>
      </c>
      <c r="BB450" s="441" t="s">
        <v>292</v>
      </c>
      <c r="BC450" s="440" t="s">
        <v>7176</v>
      </c>
      <c r="BE450" s="441" t="s">
        <v>287</v>
      </c>
      <c r="BF450" s="513" t="s">
        <v>302</v>
      </c>
      <c r="BG450" s="514" t="s">
        <v>6516</v>
      </c>
      <c r="BH450" s="514" t="s">
        <v>301</v>
      </c>
      <c r="BI450" s="514" t="s">
        <v>277</v>
      </c>
      <c r="BJ450" s="215"/>
      <c r="BK450" s="440" t="s">
        <v>277</v>
      </c>
    </row>
    <row r="451" spans="1:65" s="441" customFormat="1" ht="13.5" customHeight="1">
      <c r="A451" s="493" t="s">
        <v>119</v>
      </c>
      <c r="B451" s="493" t="s">
        <v>6490</v>
      </c>
      <c r="C451" s="438">
        <v>0</v>
      </c>
      <c r="D451" s="438">
        <v>0</v>
      </c>
      <c r="E451" s="438">
        <v>0</v>
      </c>
      <c r="F451" s="438">
        <v>0</v>
      </c>
      <c r="G451" s="438">
        <v>0</v>
      </c>
      <c r="H451" s="438">
        <v>0</v>
      </c>
      <c r="I451" s="438">
        <v>0</v>
      </c>
      <c r="J451" s="438">
        <v>0</v>
      </c>
      <c r="K451" s="438">
        <v>0</v>
      </c>
      <c r="L451" s="438">
        <v>0</v>
      </c>
      <c r="M451" s="438">
        <v>0</v>
      </c>
      <c r="N451" s="438">
        <v>0</v>
      </c>
      <c r="O451" s="438">
        <v>0</v>
      </c>
      <c r="P451" s="438">
        <v>0</v>
      </c>
      <c r="Q451" s="438">
        <v>0</v>
      </c>
      <c r="R451" s="438">
        <v>0</v>
      </c>
      <c r="S451" s="438">
        <v>0</v>
      </c>
      <c r="T451" s="438">
        <v>0</v>
      </c>
      <c r="U451" s="438">
        <v>0</v>
      </c>
      <c r="V451" s="438">
        <v>0</v>
      </c>
      <c r="W451" s="438">
        <v>0</v>
      </c>
      <c r="X451" s="438">
        <v>0</v>
      </c>
      <c r="Y451" s="438">
        <v>0</v>
      </c>
      <c r="Z451" s="438">
        <v>0</v>
      </c>
      <c r="AA451" s="438">
        <v>0</v>
      </c>
      <c r="AB451" s="438">
        <v>0</v>
      </c>
      <c r="AC451" s="438">
        <v>0</v>
      </c>
      <c r="AD451" s="438">
        <v>0</v>
      </c>
      <c r="AE451" s="438">
        <v>0</v>
      </c>
      <c r="AF451" s="438">
        <v>0</v>
      </c>
      <c r="AG451" s="438">
        <v>0</v>
      </c>
      <c r="AH451" s="438">
        <v>0</v>
      </c>
      <c r="AI451" s="438">
        <v>0</v>
      </c>
      <c r="AJ451" s="438">
        <v>0</v>
      </c>
      <c r="AK451" s="438">
        <v>0</v>
      </c>
      <c r="AL451" s="438">
        <v>0</v>
      </c>
      <c r="AM451" s="438">
        <v>0</v>
      </c>
      <c r="AN451" s="438">
        <v>0</v>
      </c>
      <c r="AO451" s="438">
        <v>0.22</v>
      </c>
      <c r="AP451" s="438">
        <v>5.5E-2</v>
      </c>
      <c r="AQ451" s="504">
        <v>0</v>
      </c>
      <c r="AR451" s="504">
        <v>0</v>
      </c>
      <c r="AS451" s="442">
        <v>0</v>
      </c>
      <c r="AT451" s="442">
        <v>0</v>
      </c>
      <c r="AU451" s="499">
        <v>0</v>
      </c>
      <c r="AV451" s="509" t="s">
        <v>63</v>
      </c>
      <c r="AW451" s="509" t="s">
        <v>938</v>
      </c>
      <c r="AX451" s="439">
        <v>2</v>
      </c>
      <c r="AY451" s="213">
        <v>0.13750000000000001</v>
      </c>
      <c r="AZ451" s="441" t="s">
        <v>125</v>
      </c>
      <c r="BA451" s="441" t="s">
        <v>53</v>
      </c>
      <c r="BB451" s="441" t="s">
        <v>292</v>
      </c>
      <c r="BC451" s="440" t="s">
        <v>7176</v>
      </c>
      <c r="BE451" s="441" t="s">
        <v>287</v>
      </c>
      <c r="BF451" s="513" t="s">
        <v>302</v>
      </c>
      <c r="BG451" s="514" t="s">
        <v>6518</v>
      </c>
      <c r="BH451" s="514" t="s">
        <v>301</v>
      </c>
      <c r="BI451" s="514" t="s">
        <v>277</v>
      </c>
      <c r="BJ451" s="159">
        <v>0</v>
      </c>
      <c r="BK451" s="440" t="s">
        <v>277</v>
      </c>
    </row>
    <row r="452" spans="1:65" s="441" customFormat="1" ht="13.5" customHeight="1">
      <c r="A452" s="493" t="s">
        <v>119</v>
      </c>
      <c r="B452" s="493" t="s">
        <v>315</v>
      </c>
      <c r="C452" s="438">
        <v>0</v>
      </c>
      <c r="D452" s="438">
        <v>0</v>
      </c>
      <c r="E452" s="438">
        <v>0</v>
      </c>
      <c r="F452" s="438">
        <v>0</v>
      </c>
      <c r="G452" s="438">
        <v>0</v>
      </c>
      <c r="H452" s="438">
        <v>0</v>
      </c>
      <c r="I452" s="438">
        <v>0</v>
      </c>
      <c r="J452" s="438">
        <v>0</v>
      </c>
      <c r="K452" s="438">
        <v>0</v>
      </c>
      <c r="L452" s="438">
        <v>0</v>
      </c>
      <c r="M452" s="438">
        <v>0</v>
      </c>
      <c r="N452" s="438">
        <v>0</v>
      </c>
      <c r="O452" s="438">
        <v>0</v>
      </c>
      <c r="P452" s="438">
        <v>0</v>
      </c>
      <c r="Q452" s="438">
        <v>0</v>
      </c>
      <c r="R452" s="438">
        <v>0</v>
      </c>
      <c r="S452" s="438">
        <v>0</v>
      </c>
      <c r="T452" s="438">
        <v>0</v>
      </c>
      <c r="U452" s="438">
        <v>0</v>
      </c>
      <c r="V452" s="438">
        <v>0</v>
      </c>
      <c r="W452" s="438">
        <v>0</v>
      </c>
      <c r="X452" s="438">
        <v>0</v>
      </c>
      <c r="Y452" s="438">
        <v>0</v>
      </c>
      <c r="Z452" s="438">
        <v>0</v>
      </c>
      <c r="AA452" s="438">
        <v>0</v>
      </c>
      <c r="AB452" s="438">
        <v>0</v>
      </c>
      <c r="AC452" s="438">
        <v>0</v>
      </c>
      <c r="AD452" s="438">
        <v>0</v>
      </c>
      <c r="AE452" s="438">
        <v>0</v>
      </c>
      <c r="AF452" s="438">
        <v>0</v>
      </c>
      <c r="AG452" s="438">
        <v>0</v>
      </c>
      <c r="AH452" s="438">
        <v>0</v>
      </c>
      <c r="AI452" s="438">
        <v>0</v>
      </c>
      <c r="AJ452" s="438">
        <v>0</v>
      </c>
      <c r="AK452" s="438">
        <v>0</v>
      </c>
      <c r="AL452" s="438">
        <v>0</v>
      </c>
      <c r="AM452" s="438">
        <v>0</v>
      </c>
      <c r="AN452" s="438">
        <v>5.5E-2</v>
      </c>
      <c r="AO452" s="438">
        <v>0</v>
      </c>
      <c r="AP452" s="438">
        <v>0</v>
      </c>
      <c r="AQ452" s="504">
        <v>0</v>
      </c>
      <c r="AR452" s="504">
        <v>0</v>
      </c>
      <c r="AS452" s="442">
        <v>0</v>
      </c>
      <c r="AT452" s="442">
        <v>0</v>
      </c>
      <c r="AU452" s="499">
        <v>0</v>
      </c>
      <c r="AV452" s="509" t="s">
        <v>62</v>
      </c>
      <c r="AW452" s="509" t="s">
        <v>62</v>
      </c>
      <c r="AX452" s="439">
        <v>1</v>
      </c>
      <c r="AY452" s="213">
        <v>5.5E-2</v>
      </c>
      <c r="AZ452" s="441" t="s">
        <v>125</v>
      </c>
      <c r="BA452" s="441" t="s">
        <v>53</v>
      </c>
      <c r="BB452" s="441" t="s">
        <v>297</v>
      </c>
      <c r="BC452" s="440" t="s">
        <v>810</v>
      </c>
      <c r="BE452" s="441" t="s">
        <v>287</v>
      </c>
      <c r="BF452" s="513" t="s">
        <v>302</v>
      </c>
      <c r="BG452" s="514" t="s">
        <v>277</v>
      </c>
      <c r="BH452" s="514" t="s">
        <v>301</v>
      </c>
      <c r="BI452" s="514" t="s">
        <v>277</v>
      </c>
      <c r="BJ452" s="159">
        <v>2.0590000000000002</v>
      </c>
      <c r="BK452" s="440" t="s">
        <v>277</v>
      </c>
    </row>
    <row r="453" spans="1:65" s="441" customFormat="1" ht="13.5" customHeight="1">
      <c r="A453" s="493" t="s">
        <v>119</v>
      </c>
      <c r="B453" s="493" t="s">
        <v>6501</v>
      </c>
      <c r="C453" s="438">
        <v>0</v>
      </c>
      <c r="D453" s="438">
        <v>0</v>
      </c>
      <c r="E453" s="438">
        <v>0</v>
      </c>
      <c r="F453" s="438">
        <v>0</v>
      </c>
      <c r="G453" s="438">
        <v>0</v>
      </c>
      <c r="H453" s="438">
        <v>0</v>
      </c>
      <c r="I453" s="438">
        <v>0</v>
      </c>
      <c r="J453" s="438">
        <v>0</v>
      </c>
      <c r="K453" s="438">
        <v>0</v>
      </c>
      <c r="L453" s="438">
        <v>0</v>
      </c>
      <c r="M453" s="438">
        <v>0</v>
      </c>
      <c r="N453" s="438">
        <v>0</v>
      </c>
      <c r="O453" s="438">
        <v>0</v>
      </c>
      <c r="P453" s="438">
        <v>0</v>
      </c>
      <c r="Q453" s="438">
        <v>0</v>
      </c>
      <c r="R453" s="438">
        <v>0</v>
      </c>
      <c r="S453" s="438">
        <v>0</v>
      </c>
      <c r="T453" s="438">
        <v>0</v>
      </c>
      <c r="U453" s="438">
        <v>0</v>
      </c>
      <c r="V453" s="438">
        <v>0</v>
      </c>
      <c r="W453" s="438">
        <v>0</v>
      </c>
      <c r="X453" s="438">
        <v>0</v>
      </c>
      <c r="Y453" s="438">
        <v>0</v>
      </c>
      <c r="Z453" s="438">
        <v>0</v>
      </c>
      <c r="AA453" s="438">
        <v>0</v>
      </c>
      <c r="AB453" s="438">
        <v>0</v>
      </c>
      <c r="AC453" s="438">
        <v>0</v>
      </c>
      <c r="AD453" s="438">
        <v>0</v>
      </c>
      <c r="AE453" s="438">
        <v>0</v>
      </c>
      <c r="AF453" s="438">
        <v>0</v>
      </c>
      <c r="AG453" s="438">
        <v>0</v>
      </c>
      <c r="AH453" s="438">
        <v>0</v>
      </c>
      <c r="AI453" s="438">
        <v>0</v>
      </c>
      <c r="AJ453" s="438">
        <v>0</v>
      </c>
      <c r="AK453" s="438">
        <v>0</v>
      </c>
      <c r="AL453" s="438">
        <v>0</v>
      </c>
      <c r="AM453" s="438">
        <v>0</v>
      </c>
      <c r="AN453" s="438">
        <v>0</v>
      </c>
      <c r="AO453" s="438">
        <v>0</v>
      </c>
      <c r="AP453" s="438">
        <v>6.9000000000000006E-2</v>
      </c>
      <c r="AQ453" s="504">
        <v>0</v>
      </c>
      <c r="AR453" s="504">
        <v>0</v>
      </c>
      <c r="AS453" s="442">
        <v>0</v>
      </c>
      <c r="AT453" s="442">
        <v>0</v>
      </c>
      <c r="AU453" s="499">
        <v>0</v>
      </c>
      <c r="AV453" s="509" t="s">
        <v>938</v>
      </c>
      <c r="AW453" s="509" t="s">
        <v>938</v>
      </c>
      <c r="AX453" s="439">
        <v>1</v>
      </c>
      <c r="AY453" s="213">
        <v>6.9000000000000006E-2</v>
      </c>
      <c r="AZ453" s="441" t="s">
        <v>125</v>
      </c>
      <c r="BA453" s="441" t="s">
        <v>53</v>
      </c>
      <c r="BB453" s="441" t="s">
        <v>292</v>
      </c>
      <c r="BC453" s="440" t="s">
        <v>7176</v>
      </c>
      <c r="BE453" s="441" t="s">
        <v>287</v>
      </c>
      <c r="BF453" s="513" t="s">
        <v>302</v>
      </c>
      <c r="BG453" s="514" t="s">
        <v>6519</v>
      </c>
      <c r="BH453" s="514" t="s">
        <v>301</v>
      </c>
      <c r="BI453" s="514" t="s">
        <v>277</v>
      </c>
      <c r="BJ453" s="215"/>
      <c r="BK453" s="440" t="s">
        <v>277</v>
      </c>
    </row>
    <row r="454" spans="1:65" s="441" customFormat="1" ht="13.5" customHeight="1">
      <c r="A454" s="493" t="s">
        <v>119</v>
      </c>
      <c r="B454" s="493" t="s">
        <v>6507</v>
      </c>
      <c r="C454" s="438">
        <v>0</v>
      </c>
      <c r="D454" s="438">
        <v>0</v>
      </c>
      <c r="E454" s="438">
        <v>0</v>
      </c>
      <c r="F454" s="438">
        <v>0</v>
      </c>
      <c r="G454" s="438">
        <v>0</v>
      </c>
      <c r="H454" s="438">
        <v>0</v>
      </c>
      <c r="I454" s="438">
        <v>0</v>
      </c>
      <c r="J454" s="438">
        <v>0</v>
      </c>
      <c r="K454" s="438">
        <v>0</v>
      </c>
      <c r="L454" s="438">
        <v>0</v>
      </c>
      <c r="M454" s="438">
        <v>0</v>
      </c>
      <c r="N454" s="438">
        <v>0</v>
      </c>
      <c r="O454" s="438">
        <v>0</v>
      </c>
      <c r="P454" s="438">
        <v>0</v>
      </c>
      <c r="Q454" s="438">
        <v>0</v>
      </c>
      <c r="R454" s="438">
        <v>0</v>
      </c>
      <c r="S454" s="438">
        <v>0</v>
      </c>
      <c r="T454" s="438">
        <v>0</v>
      </c>
      <c r="U454" s="438">
        <v>0</v>
      </c>
      <c r="V454" s="438">
        <v>0</v>
      </c>
      <c r="W454" s="438">
        <v>0</v>
      </c>
      <c r="X454" s="438">
        <v>0</v>
      </c>
      <c r="Y454" s="438">
        <v>0</v>
      </c>
      <c r="Z454" s="438">
        <v>0</v>
      </c>
      <c r="AA454" s="438">
        <v>0</v>
      </c>
      <c r="AB454" s="438">
        <v>0</v>
      </c>
      <c r="AC454" s="438">
        <v>0</v>
      </c>
      <c r="AD454" s="438">
        <v>0</v>
      </c>
      <c r="AE454" s="438">
        <v>0</v>
      </c>
      <c r="AF454" s="438">
        <v>0</v>
      </c>
      <c r="AG454" s="438">
        <v>0</v>
      </c>
      <c r="AH454" s="438">
        <v>0</v>
      </c>
      <c r="AI454" s="438">
        <v>0</v>
      </c>
      <c r="AJ454" s="438">
        <v>0</v>
      </c>
      <c r="AK454" s="438">
        <v>0</v>
      </c>
      <c r="AL454" s="438">
        <v>0</v>
      </c>
      <c r="AM454" s="438">
        <v>0</v>
      </c>
      <c r="AN454" s="438">
        <v>0</v>
      </c>
      <c r="AO454" s="438">
        <v>0</v>
      </c>
      <c r="AP454" s="438">
        <v>0.15</v>
      </c>
      <c r="AQ454" s="504">
        <v>0.2</v>
      </c>
      <c r="AR454" s="504">
        <v>0</v>
      </c>
      <c r="AS454" s="442">
        <v>0</v>
      </c>
      <c r="AT454" s="442">
        <v>0</v>
      </c>
      <c r="AU454" s="499">
        <v>0</v>
      </c>
      <c r="AV454" s="509" t="s">
        <v>938</v>
      </c>
      <c r="AW454" s="509" t="s">
        <v>3968</v>
      </c>
      <c r="AX454" s="439">
        <v>2</v>
      </c>
      <c r="AY454" s="213">
        <v>0.17499999999999999</v>
      </c>
      <c r="AZ454" s="441" t="s">
        <v>125</v>
      </c>
      <c r="BA454" s="441" t="s">
        <v>53</v>
      </c>
      <c r="BB454" s="441" t="s">
        <v>297</v>
      </c>
      <c r="BC454" s="440" t="s">
        <v>810</v>
      </c>
      <c r="BE454" s="441" t="s">
        <v>287</v>
      </c>
      <c r="BF454" s="513" t="s">
        <v>302</v>
      </c>
      <c r="BG454" s="514" t="s">
        <v>6516</v>
      </c>
      <c r="BH454" s="514" t="s">
        <v>301</v>
      </c>
      <c r="BI454" s="514" t="s">
        <v>277</v>
      </c>
      <c r="BJ454" s="159">
        <v>0.5</v>
      </c>
      <c r="BK454" s="440" t="s">
        <v>277</v>
      </c>
      <c r="BM454" s="231"/>
    </row>
    <row r="455" spans="1:65" s="441" customFormat="1" ht="13.5" customHeight="1">
      <c r="A455" s="493" t="s">
        <v>119</v>
      </c>
      <c r="B455" s="493" t="s">
        <v>344</v>
      </c>
      <c r="C455" s="438">
        <v>0</v>
      </c>
      <c r="D455" s="438">
        <v>0</v>
      </c>
      <c r="E455" s="438">
        <v>0</v>
      </c>
      <c r="F455" s="438">
        <v>0</v>
      </c>
      <c r="G455" s="438">
        <v>0</v>
      </c>
      <c r="H455" s="438">
        <v>0</v>
      </c>
      <c r="I455" s="438">
        <v>0</v>
      </c>
      <c r="J455" s="438">
        <v>0</v>
      </c>
      <c r="K455" s="438">
        <v>0</v>
      </c>
      <c r="L455" s="438">
        <v>0</v>
      </c>
      <c r="M455" s="438">
        <v>0</v>
      </c>
      <c r="N455" s="438">
        <v>0</v>
      </c>
      <c r="O455" s="438">
        <v>0</v>
      </c>
      <c r="P455" s="438">
        <v>0</v>
      </c>
      <c r="Q455" s="438">
        <v>0</v>
      </c>
      <c r="R455" s="438">
        <v>0</v>
      </c>
      <c r="S455" s="438">
        <v>0</v>
      </c>
      <c r="T455" s="438">
        <v>0</v>
      </c>
      <c r="U455" s="438">
        <v>0</v>
      </c>
      <c r="V455" s="438">
        <v>0</v>
      </c>
      <c r="W455" s="438">
        <v>0</v>
      </c>
      <c r="X455" s="438">
        <v>0</v>
      </c>
      <c r="Y455" s="438">
        <v>0</v>
      </c>
      <c r="Z455" s="438">
        <v>0</v>
      </c>
      <c r="AA455" s="438">
        <v>0</v>
      </c>
      <c r="AB455" s="438">
        <v>0</v>
      </c>
      <c r="AC455" s="438">
        <v>0</v>
      </c>
      <c r="AD455" s="438">
        <v>0</v>
      </c>
      <c r="AE455" s="438">
        <v>0</v>
      </c>
      <c r="AF455" s="438">
        <v>0</v>
      </c>
      <c r="AG455" s="438">
        <v>0</v>
      </c>
      <c r="AH455" s="438">
        <v>0</v>
      </c>
      <c r="AI455" s="438">
        <v>0</v>
      </c>
      <c r="AJ455" s="438">
        <v>0</v>
      </c>
      <c r="AK455" s="438">
        <v>0.254</v>
      </c>
      <c r="AL455" s="438">
        <v>6.7000000000000004E-2</v>
      </c>
      <c r="AM455" s="438">
        <v>0.27500000000000002</v>
      </c>
      <c r="AN455" s="438">
        <v>0.30299999999999999</v>
      </c>
      <c r="AO455" s="438">
        <v>0.33700000000000002</v>
      </c>
      <c r="AP455" s="438">
        <v>0</v>
      </c>
      <c r="AQ455" s="504">
        <v>0</v>
      </c>
      <c r="AR455" s="504">
        <v>0</v>
      </c>
      <c r="AS455" s="442">
        <v>0</v>
      </c>
      <c r="AT455" s="442">
        <v>0</v>
      </c>
      <c r="AU455" s="499">
        <v>0</v>
      </c>
      <c r="AV455" s="509" t="s">
        <v>25</v>
      </c>
      <c r="AW455" s="509" t="s">
        <v>63</v>
      </c>
      <c r="AX455" s="439">
        <v>5</v>
      </c>
      <c r="AY455" s="213">
        <v>0.2472</v>
      </c>
      <c r="AZ455" s="441" t="s">
        <v>125</v>
      </c>
      <c r="BA455" s="441" t="s">
        <v>53</v>
      </c>
      <c r="BB455" s="441" t="s">
        <v>292</v>
      </c>
      <c r="BC455" s="440" t="s">
        <v>7176</v>
      </c>
      <c r="BE455" s="441" t="s">
        <v>287</v>
      </c>
      <c r="BF455" s="513" t="s">
        <v>302</v>
      </c>
      <c r="BG455" s="514" t="s">
        <v>343</v>
      </c>
      <c r="BH455" s="514" t="s">
        <v>277</v>
      </c>
      <c r="BI455" s="514" t="s">
        <v>277</v>
      </c>
      <c r="BJ455" s="159">
        <v>0</v>
      </c>
      <c r="BK455" s="440" t="s">
        <v>277</v>
      </c>
    </row>
    <row r="456" spans="1:65" s="441" customFormat="1" ht="13.5" customHeight="1">
      <c r="A456" s="493" t="s">
        <v>119</v>
      </c>
      <c r="B456" s="493" t="s">
        <v>342</v>
      </c>
      <c r="C456" s="438">
        <v>0</v>
      </c>
      <c r="D456" s="438">
        <v>0</v>
      </c>
      <c r="E456" s="438">
        <v>0</v>
      </c>
      <c r="F456" s="438">
        <v>0</v>
      </c>
      <c r="G456" s="438">
        <v>0</v>
      </c>
      <c r="H456" s="438">
        <v>0</v>
      </c>
      <c r="I456" s="438">
        <v>0</v>
      </c>
      <c r="J456" s="438">
        <v>0</v>
      </c>
      <c r="K456" s="438">
        <v>0</v>
      </c>
      <c r="L456" s="438">
        <v>0</v>
      </c>
      <c r="M456" s="438">
        <v>0</v>
      </c>
      <c r="N456" s="438">
        <v>0</v>
      </c>
      <c r="O456" s="438">
        <v>0</v>
      </c>
      <c r="P456" s="438">
        <v>0</v>
      </c>
      <c r="Q456" s="438">
        <v>0</v>
      </c>
      <c r="R456" s="438">
        <v>0</v>
      </c>
      <c r="S456" s="438">
        <v>0</v>
      </c>
      <c r="T456" s="438">
        <v>0</v>
      </c>
      <c r="U456" s="438">
        <v>0</v>
      </c>
      <c r="V456" s="438">
        <v>0</v>
      </c>
      <c r="W456" s="438">
        <v>0</v>
      </c>
      <c r="X456" s="438">
        <v>0</v>
      </c>
      <c r="Y456" s="438">
        <v>0</v>
      </c>
      <c r="Z456" s="438">
        <v>0</v>
      </c>
      <c r="AA456" s="438">
        <v>0</v>
      </c>
      <c r="AB456" s="438">
        <v>0</v>
      </c>
      <c r="AC456" s="438">
        <v>0</v>
      </c>
      <c r="AD456" s="438">
        <v>0</v>
      </c>
      <c r="AE456" s="438">
        <v>0</v>
      </c>
      <c r="AF456" s="438">
        <v>0</v>
      </c>
      <c r="AG456" s="438">
        <v>0</v>
      </c>
      <c r="AH456" s="438">
        <v>0</v>
      </c>
      <c r="AI456" s="438">
        <v>0</v>
      </c>
      <c r="AJ456" s="438">
        <v>0</v>
      </c>
      <c r="AK456" s="438">
        <v>0</v>
      </c>
      <c r="AL456" s="438">
        <v>0</v>
      </c>
      <c r="AM456" s="438">
        <v>0</v>
      </c>
      <c r="AN456" s="438">
        <v>8.5000000000000006E-2</v>
      </c>
      <c r="AO456" s="438">
        <v>0</v>
      </c>
      <c r="AP456" s="438">
        <v>0</v>
      </c>
      <c r="AQ456" s="504">
        <v>0</v>
      </c>
      <c r="AR456" s="504">
        <v>0</v>
      </c>
      <c r="AS456" s="442">
        <v>0</v>
      </c>
      <c r="AT456" s="442">
        <v>0</v>
      </c>
      <c r="AU456" s="499">
        <v>0</v>
      </c>
      <c r="AV456" s="509" t="s">
        <v>62</v>
      </c>
      <c r="AW456" s="509" t="s">
        <v>62</v>
      </c>
      <c r="AX456" s="439">
        <v>1</v>
      </c>
      <c r="AY456" s="213">
        <v>8.5000000000000006E-2</v>
      </c>
      <c r="AZ456" s="112" t="s">
        <v>125</v>
      </c>
      <c r="BA456" s="441" t="s">
        <v>53</v>
      </c>
      <c r="BB456" s="441" t="s">
        <v>292</v>
      </c>
      <c r="BC456" s="440" t="s">
        <v>7176</v>
      </c>
      <c r="BE456" s="441" t="s">
        <v>287</v>
      </c>
      <c r="BF456" s="513" t="s">
        <v>302</v>
      </c>
      <c r="BG456" s="514" t="s">
        <v>277</v>
      </c>
      <c r="BH456" s="514" t="s">
        <v>301</v>
      </c>
      <c r="BI456" s="514" t="s">
        <v>277</v>
      </c>
      <c r="BJ456" s="215">
        <v>0</v>
      </c>
      <c r="BK456" s="440" t="s">
        <v>277</v>
      </c>
    </row>
    <row r="457" spans="1:65" s="441" customFormat="1" ht="13.5" customHeight="1">
      <c r="A457" s="493" t="s">
        <v>119</v>
      </c>
      <c r="B457" s="493" t="s">
        <v>6505</v>
      </c>
      <c r="C457" s="438">
        <v>0</v>
      </c>
      <c r="D457" s="438">
        <v>0</v>
      </c>
      <c r="E457" s="438">
        <v>0</v>
      </c>
      <c r="F457" s="438">
        <v>0</v>
      </c>
      <c r="G457" s="438">
        <v>0</v>
      </c>
      <c r="H457" s="438">
        <v>0</v>
      </c>
      <c r="I457" s="438">
        <v>0</v>
      </c>
      <c r="J457" s="438">
        <v>0</v>
      </c>
      <c r="K457" s="438">
        <v>0</v>
      </c>
      <c r="L457" s="438">
        <v>0</v>
      </c>
      <c r="M457" s="438">
        <v>0</v>
      </c>
      <c r="N457" s="438">
        <v>0</v>
      </c>
      <c r="O457" s="438">
        <v>0</v>
      </c>
      <c r="P457" s="438">
        <v>0</v>
      </c>
      <c r="Q457" s="438">
        <v>0</v>
      </c>
      <c r="R457" s="438">
        <v>0</v>
      </c>
      <c r="S457" s="438">
        <v>0</v>
      </c>
      <c r="T457" s="438">
        <v>0</v>
      </c>
      <c r="U457" s="438">
        <v>0</v>
      </c>
      <c r="V457" s="438">
        <v>0</v>
      </c>
      <c r="W457" s="438">
        <v>0</v>
      </c>
      <c r="X457" s="438">
        <v>0</v>
      </c>
      <c r="Y457" s="438">
        <v>0</v>
      </c>
      <c r="Z457" s="438">
        <v>0</v>
      </c>
      <c r="AA457" s="438">
        <v>0</v>
      </c>
      <c r="AB457" s="438">
        <v>0</v>
      </c>
      <c r="AC457" s="438">
        <v>0</v>
      </c>
      <c r="AD457" s="438">
        <v>0</v>
      </c>
      <c r="AE457" s="438">
        <v>0</v>
      </c>
      <c r="AF457" s="438">
        <v>0</v>
      </c>
      <c r="AG457" s="438">
        <v>0</v>
      </c>
      <c r="AH457" s="438">
        <v>0</v>
      </c>
      <c r="AI457" s="438">
        <v>0</v>
      </c>
      <c r="AJ457" s="438">
        <v>0</v>
      </c>
      <c r="AK457" s="438">
        <v>0</v>
      </c>
      <c r="AL457" s="438">
        <v>0</v>
      </c>
      <c r="AM457" s="438">
        <v>0</v>
      </c>
      <c r="AN457" s="438">
        <v>0</v>
      </c>
      <c r="AO457" s="438">
        <v>0</v>
      </c>
      <c r="AP457" s="438">
        <v>0.107</v>
      </c>
      <c r="AQ457" s="504">
        <v>0.33200000000000002</v>
      </c>
      <c r="AR457" s="504">
        <v>0</v>
      </c>
      <c r="AS457" s="442">
        <v>0</v>
      </c>
      <c r="AT457" s="442">
        <v>0</v>
      </c>
      <c r="AU457" s="499">
        <v>0</v>
      </c>
      <c r="AV457" s="509" t="s">
        <v>938</v>
      </c>
      <c r="AW457" s="509" t="s">
        <v>3968</v>
      </c>
      <c r="AX457" s="439">
        <v>2</v>
      </c>
      <c r="AY457" s="213">
        <v>0.2195</v>
      </c>
      <c r="AZ457" s="441" t="s">
        <v>125</v>
      </c>
      <c r="BA457" s="441" t="s">
        <v>53</v>
      </c>
      <c r="BB457" s="441" t="s">
        <v>292</v>
      </c>
      <c r="BC457" s="440" t="s">
        <v>7176</v>
      </c>
      <c r="BE457" s="441" t="s">
        <v>287</v>
      </c>
      <c r="BF457" s="513" t="s">
        <v>302</v>
      </c>
      <c r="BG457" s="514" t="s">
        <v>6516</v>
      </c>
      <c r="BH457" s="514" t="s">
        <v>301</v>
      </c>
      <c r="BI457" s="514" t="s">
        <v>277</v>
      </c>
      <c r="BJ457" s="159">
        <v>9.6750000000000007</v>
      </c>
      <c r="BK457" s="440" t="s">
        <v>277</v>
      </c>
    </row>
    <row r="458" spans="1:65" s="441" customFormat="1" ht="13.5" customHeight="1">
      <c r="A458" s="493" t="s">
        <v>119</v>
      </c>
      <c r="B458" s="493" t="s">
        <v>341</v>
      </c>
      <c r="C458" s="438">
        <v>0</v>
      </c>
      <c r="D458" s="438">
        <v>0</v>
      </c>
      <c r="E458" s="438">
        <v>0</v>
      </c>
      <c r="F458" s="438">
        <v>0</v>
      </c>
      <c r="G458" s="438">
        <v>0</v>
      </c>
      <c r="H458" s="438">
        <v>0</v>
      </c>
      <c r="I458" s="438">
        <v>0</v>
      </c>
      <c r="J458" s="438">
        <v>0</v>
      </c>
      <c r="K458" s="438">
        <v>0</v>
      </c>
      <c r="L458" s="438">
        <v>0</v>
      </c>
      <c r="M458" s="438">
        <v>0</v>
      </c>
      <c r="N458" s="438">
        <v>0</v>
      </c>
      <c r="O458" s="438">
        <v>0</v>
      </c>
      <c r="P458" s="438">
        <v>0</v>
      </c>
      <c r="Q458" s="438">
        <v>0</v>
      </c>
      <c r="R458" s="438">
        <v>0</v>
      </c>
      <c r="S458" s="438">
        <v>0</v>
      </c>
      <c r="T458" s="438">
        <v>0</v>
      </c>
      <c r="U458" s="438">
        <v>0</v>
      </c>
      <c r="V458" s="438">
        <v>0</v>
      </c>
      <c r="W458" s="438">
        <v>0</v>
      </c>
      <c r="X458" s="438">
        <v>0</v>
      </c>
      <c r="Y458" s="438">
        <v>0</v>
      </c>
      <c r="Z458" s="438">
        <v>0</v>
      </c>
      <c r="AA458" s="438">
        <v>0</v>
      </c>
      <c r="AB458" s="438">
        <v>0</v>
      </c>
      <c r="AC458" s="438">
        <v>0</v>
      </c>
      <c r="AD458" s="438">
        <v>0</v>
      </c>
      <c r="AE458" s="438">
        <v>0</v>
      </c>
      <c r="AF458" s="438">
        <v>0</v>
      </c>
      <c r="AG458" s="438">
        <v>0</v>
      </c>
      <c r="AH458" s="438">
        <v>0</v>
      </c>
      <c r="AI458" s="438">
        <v>0</v>
      </c>
      <c r="AJ458" s="438">
        <v>0</v>
      </c>
      <c r="AK458" s="438">
        <v>0</v>
      </c>
      <c r="AL458" s="438">
        <v>0</v>
      </c>
      <c r="AM458" s="438">
        <v>0.8</v>
      </c>
      <c r="AN458" s="438">
        <v>0.59750000000000003</v>
      </c>
      <c r="AO458" s="438">
        <v>0.37311800000000001</v>
      </c>
      <c r="AP458" s="438">
        <v>0</v>
      </c>
      <c r="AQ458" s="504">
        <v>0</v>
      </c>
      <c r="AR458" s="504">
        <v>0</v>
      </c>
      <c r="AS458" s="442">
        <v>0</v>
      </c>
      <c r="AT458" s="442">
        <v>0</v>
      </c>
      <c r="AU458" s="499">
        <v>0</v>
      </c>
      <c r="AV458" s="509" t="s">
        <v>27</v>
      </c>
      <c r="AW458" s="509" t="s">
        <v>63</v>
      </c>
      <c r="AX458" s="439">
        <v>3</v>
      </c>
      <c r="AY458" s="213">
        <v>0.59020600000000001</v>
      </c>
      <c r="AZ458" s="441" t="s">
        <v>121</v>
      </c>
      <c r="BA458" s="441" t="s">
        <v>53</v>
      </c>
      <c r="BB458" s="441" t="s">
        <v>292</v>
      </c>
      <c r="BC458" s="440" t="s">
        <v>7176</v>
      </c>
      <c r="BE458" s="441" t="s">
        <v>287</v>
      </c>
      <c r="BF458" s="513" t="s">
        <v>340</v>
      </c>
      <c r="BG458" s="514" t="s">
        <v>339</v>
      </c>
      <c r="BH458" s="514" t="s">
        <v>277</v>
      </c>
      <c r="BI458" s="514" t="s">
        <v>277</v>
      </c>
      <c r="BJ458" s="159">
        <v>0</v>
      </c>
      <c r="BK458" s="440" t="s">
        <v>277</v>
      </c>
    </row>
    <row r="459" spans="1:65" s="441" customFormat="1" ht="13.5" customHeight="1">
      <c r="A459" s="493" t="s">
        <v>119</v>
      </c>
      <c r="B459" s="493" t="s">
        <v>312</v>
      </c>
      <c r="C459" s="438">
        <v>0</v>
      </c>
      <c r="D459" s="438">
        <v>0</v>
      </c>
      <c r="E459" s="438">
        <v>0</v>
      </c>
      <c r="F459" s="438">
        <v>0</v>
      </c>
      <c r="G459" s="438">
        <v>0</v>
      </c>
      <c r="H459" s="438">
        <v>0</v>
      </c>
      <c r="I459" s="438">
        <v>0</v>
      </c>
      <c r="J459" s="438">
        <v>0</v>
      </c>
      <c r="K459" s="438">
        <v>0</v>
      </c>
      <c r="L459" s="438">
        <v>0</v>
      </c>
      <c r="M459" s="438">
        <v>0</v>
      </c>
      <c r="N459" s="438">
        <v>0</v>
      </c>
      <c r="O459" s="438">
        <v>0</v>
      </c>
      <c r="P459" s="438">
        <v>0</v>
      </c>
      <c r="Q459" s="438">
        <v>0</v>
      </c>
      <c r="R459" s="438">
        <v>0</v>
      </c>
      <c r="S459" s="438">
        <v>0</v>
      </c>
      <c r="T459" s="438">
        <v>0</v>
      </c>
      <c r="U459" s="438">
        <v>0</v>
      </c>
      <c r="V459" s="438">
        <v>0</v>
      </c>
      <c r="W459" s="438">
        <v>0</v>
      </c>
      <c r="X459" s="438">
        <v>0</v>
      </c>
      <c r="Y459" s="438">
        <v>0</v>
      </c>
      <c r="Z459" s="438">
        <v>0</v>
      </c>
      <c r="AA459" s="438">
        <v>0</v>
      </c>
      <c r="AB459" s="438">
        <v>0</v>
      </c>
      <c r="AC459" s="438">
        <v>0</v>
      </c>
      <c r="AD459" s="438">
        <v>0</v>
      </c>
      <c r="AE459" s="438">
        <v>0</v>
      </c>
      <c r="AF459" s="438">
        <v>0</v>
      </c>
      <c r="AG459" s="438">
        <v>0</v>
      </c>
      <c r="AH459" s="438">
        <v>0</v>
      </c>
      <c r="AI459" s="438">
        <v>0</v>
      </c>
      <c r="AJ459" s="438">
        <v>2.794E-2</v>
      </c>
      <c r="AK459" s="438">
        <v>0</v>
      </c>
      <c r="AL459" s="438">
        <v>0</v>
      </c>
      <c r="AM459" s="438">
        <v>0</v>
      </c>
      <c r="AN459" s="438">
        <v>0</v>
      </c>
      <c r="AO459" s="438">
        <v>0</v>
      </c>
      <c r="AP459" s="438">
        <v>0</v>
      </c>
      <c r="AQ459" s="504">
        <v>0</v>
      </c>
      <c r="AR459" s="504">
        <v>0</v>
      </c>
      <c r="AS459" s="442">
        <v>0</v>
      </c>
      <c r="AT459" s="442">
        <v>0</v>
      </c>
      <c r="AU459" s="499">
        <v>0</v>
      </c>
      <c r="AV459" s="509" t="s">
        <v>24</v>
      </c>
      <c r="AW459" s="509" t="s">
        <v>24</v>
      </c>
      <c r="AX459" s="439">
        <v>1</v>
      </c>
      <c r="AY459" s="213">
        <v>2.794E-2</v>
      </c>
      <c r="AZ459" s="441" t="s">
        <v>125</v>
      </c>
      <c r="BA459" s="441" t="s">
        <v>53</v>
      </c>
      <c r="BB459" s="441" t="s">
        <v>297</v>
      </c>
      <c r="BC459" s="440" t="s">
        <v>810</v>
      </c>
      <c r="BE459" s="441" t="s">
        <v>287</v>
      </c>
      <c r="BF459" s="513" t="s">
        <v>277</v>
      </c>
      <c r="BG459" s="514" t="s">
        <v>277</v>
      </c>
      <c r="BH459" s="514" t="s">
        <v>277</v>
      </c>
      <c r="BI459" s="514" t="s">
        <v>277</v>
      </c>
      <c r="BJ459" s="159">
        <v>0</v>
      </c>
      <c r="BK459" s="440" t="s">
        <v>277</v>
      </c>
    </row>
    <row r="460" spans="1:65" s="441" customFormat="1" ht="13.5" customHeight="1">
      <c r="A460" s="493" t="s">
        <v>119</v>
      </c>
      <c r="B460" s="493" t="s">
        <v>311</v>
      </c>
      <c r="C460" s="438">
        <v>0</v>
      </c>
      <c r="D460" s="438">
        <v>0</v>
      </c>
      <c r="E460" s="438">
        <v>0</v>
      </c>
      <c r="F460" s="438">
        <v>0</v>
      </c>
      <c r="G460" s="438">
        <v>0</v>
      </c>
      <c r="H460" s="438">
        <v>0</v>
      </c>
      <c r="I460" s="438">
        <v>0</v>
      </c>
      <c r="J460" s="438">
        <v>0</v>
      </c>
      <c r="K460" s="438">
        <v>0</v>
      </c>
      <c r="L460" s="438">
        <v>0</v>
      </c>
      <c r="M460" s="438">
        <v>0</v>
      </c>
      <c r="N460" s="438">
        <v>0</v>
      </c>
      <c r="O460" s="438">
        <v>0</v>
      </c>
      <c r="P460" s="438">
        <v>0</v>
      </c>
      <c r="Q460" s="438">
        <v>0</v>
      </c>
      <c r="R460" s="438">
        <v>0</v>
      </c>
      <c r="S460" s="438">
        <v>0</v>
      </c>
      <c r="T460" s="438">
        <v>0</v>
      </c>
      <c r="U460" s="438">
        <v>0</v>
      </c>
      <c r="V460" s="438">
        <v>0</v>
      </c>
      <c r="W460" s="438">
        <v>0</v>
      </c>
      <c r="X460" s="438">
        <v>0</v>
      </c>
      <c r="Y460" s="438">
        <v>0</v>
      </c>
      <c r="Z460" s="438">
        <v>0</v>
      </c>
      <c r="AA460" s="438">
        <v>0</v>
      </c>
      <c r="AB460" s="438">
        <v>0</v>
      </c>
      <c r="AC460" s="438">
        <v>0</v>
      </c>
      <c r="AD460" s="438">
        <v>0</v>
      </c>
      <c r="AE460" s="438">
        <v>0</v>
      </c>
      <c r="AF460" s="438">
        <v>0</v>
      </c>
      <c r="AG460" s="438">
        <v>0</v>
      </c>
      <c r="AH460" s="438">
        <v>0</v>
      </c>
      <c r="AI460" s="438">
        <v>0</v>
      </c>
      <c r="AJ460" s="438">
        <v>0.27800000000000002</v>
      </c>
      <c r="AK460" s="438">
        <v>0</v>
      </c>
      <c r="AL460" s="438">
        <v>0</v>
      </c>
      <c r="AM460" s="438">
        <v>0</v>
      </c>
      <c r="AN460" s="438">
        <v>0</v>
      </c>
      <c r="AO460" s="438">
        <v>0</v>
      </c>
      <c r="AP460" s="438">
        <v>0</v>
      </c>
      <c r="AQ460" s="504">
        <v>0</v>
      </c>
      <c r="AR460" s="504">
        <v>0</v>
      </c>
      <c r="AS460" s="442">
        <v>0</v>
      </c>
      <c r="AT460" s="442">
        <v>0</v>
      </c>
      <c r="AU460" s="499">
        <v>0</v>
      </c>
      <c r="AV460" s="509" t="s">
        <v>24</v>
      </c>
      <c r="AW460" s="509" t="s">
        <v>24</v>
      </c>
      <c r="AX460" s="439">
        <v>1</v>
      </c>
      <c r="AY460" s="213">
        <v>0.27800000000000002</v>
      </c>
      <c r="AZ460" s="441" t="s">
        <v>125</v>
      </c>
      <c r="BA460" s="441" t="s">
        <v>53</v>
      </c>
      <c r="BB460" s="441" t="s">
        <v>297</v>
      </c>
      <c r="BC460" s="440" t="s">
        <v>810</v>
      </c>
      <c r="BE460" s="441" t="s">
        <v>287</v>
      </c>
      <c r="BF460" s="513" t="s">
        <v>277</v>
      </c>
      <c r="BG460" s="514" t="s">
        <v>310</v>
      </c>
      <c r="BH460" s="514" t="s">
        <v>277</v>
      </c>
      <c r="BI460" s="514" t="s">
        <v>277</v>
      </c>
      <c r="BJ460" s="215">
        <v>0.218</v>
      </c>
      <c r="BK460" s="440" t="s">
        <v>277</v>
      </c>
    </row>
    <row r="461" spans="1:65" s="441" customFormat="1" ht="13.5" customHeight="1">
      <c r="A461" s="493" t="s">
        <v>119</v>
      </c>
      <c r="B461" s="493" t="s">
        <v>329</v>
      </c>
      <c r="C461" s="438">
        <v>0</v>
      </c>
      <c r="D461" s="438">
        <v>0</v>
      </c>
      <c r="E461" s="438">
        <v>0</v>
      </c>
      <c r="F461" s="438">
        <v>0</v>
      </c>
      <c r="G461" s="438">
        <v>0</v>
      </c>
      <c r="H461" s="438">
        <v>0</v>
      </c>
      <c r="I461" s="438">
        <v>0</v>
      </c>
      <c r="J461" s="438">
        <v>0</v>
      </c>
      <c r="K461" s="438">
        <v>0</v>
      </c>
      <c r="L461" s="438">
        <v>0</v>
      </c>
      <c r="M461" s="438">
        <v>0</v>
      </c>
      <c r="N461" s="438">
        <v>0</v>
      </c>
      <c r="O461" s="438">
        <v>0</v>
      </c>
      <c r="P461" s="438">
        <v>0</v>
      </c>
      <c r="Q461" s="438">
        <v>0</v>
      </c>
      <c r="R461" s="438">
        <v>0</v>
      </c>
      <c r="S461" s="438">
        <v>0</v>
      </c>
      <c r="T461" s="438">
        <v>0</v>
      </c>
      <c r="U461" s="438">
        <v>0</v>
      </c>
      <c r="V461" s="438">
        <v>0</v>
      </c>
      <c r="W461" s="438">
        <v>0</v>
      </c>
      <c r="X461" s="438">
        <v>0</v>
      </c>
      <c r="Y461" s="438">
        <v>0</v>
      </c>
      <c r="Z461" s="438">
        <v>0</v>
      </c>
      <c r="AA461" s="438">
        <v>0</v>
      </c>
      <c r="AB461" s="438">
        <v>0</v>
      </c>
      <c r="AC461" s="438">
        <v>0</v>
      </c>
      <c r="AD461" s="438">
        <v>0</v>
      </c>
      <c r="AE461" s="438">
        <v>0</v>
      </c>
      <c r="AF461" s="438">
        <v>0</v>
      </c>
      <c r="AG461" s="438">
        <v>0</v>
      </c>
      <c r="AH461" s="438">
        <v>0</v>
      </c>
      <c r="AI461" s="438">
        <v>0</v>
      </c>
      <c r="AJ461" s="438">
        <v>0</v>
      </c>
      <c r="AK461" s="438">
        <v>0</v>
      </c>
      <c r="AL461" s="438">
        <v>0</v>
      </c>
      <c r="AM461" s="438">
        <v>0.11</v>
      </c>
      <c r="AN461" s="438">
        <v>0.1</v>
      </c>
      <c r="AO461" s="438">
        <v>0.1</v>
      </c>
      <c r="AP461" s="438">
        <v>0</v>
      </c>
      <c r="AQ461" s="504">
        <v>0</v>
      </c>
      <c r="AR461" s="504">
        <v>0</v>
      </c>
      <c r="AS461" s="442">
        <v>0</v>
      </c>
      <c r="AT461" s="442">
        <v>0</v>
      </c>
      <c r="AU461" s="499">
        <v>0</v>
      </c>
      <c r="AV461" s="509" t="s">
        <v>27</v>
      </c>
      <c r="AW461" s="509" t="s">
        <v>63</v>
      </c>
      <c r="AX461" s="439">
        <v>3</v>
      </c>
      <c r="AY461" s="213">
        <v>0.10333333333333335</v>
      </c>
      <c r="AZ461" s="441" t="s">
        <v>125</v>
      </c>
      <c r="BA461" s="441" t="s">
        <v>53</v>
      </c>
      <c r="BB461" s="441" t="s">
        <v>281</v>
      </c>
      <c r="BC461" s="441" t="s">
        <v>7177</v>
      </c>
      <c r="BE461" s="441" t="s">
        <v>287</v>
      </c>
      <c r="BF461" s="513" t="s">
        <v>277</v>
      </c>
      <c r="BG461" s="491" t="s">
        <v>7143</v>
      </c>
      <c r="BH461" s="514" t="s">
        <v>277</v>
      </c>
      <c r="BI461" s="514" t="s">
        <v>277</v>
      </c>
      <c r="BJ461" s="159">
        <v>0</v>
      </c>
      <c r="BK461" s="440" t="s">
        <v>277</v>
      </c>
    </row>
    <row r="462" spans="1:65" s="441" customFormat="1" ht="13.5" customHeight="1">
      <c r="A462" s="493" t="s">
        <v>119</v>
      </c>
      <c r="B462" s="493" t="s">
        <v>6479</v>
      </c>
      <c r="C462" s="438">
        <v>0</v>
      </c>
      <c r="D462" s="438">
        <v>0</v>
      </c>
      <c r="E462" s="438">
        <v>0</v>
      </c>
      <c r="F462" s="438">
        <v>0</v>
      </c>
      <c r="G462" s="438">
        <v>0</v>
      </c>
      <c r="H462" s="438">
        <v>0</v>
      </c>
      <c r="I462" s="438">
        <v>0</v>
      </c>
      <c r="J462" s="438">
        <v>0</v>
      </c>
      <c r="K462" s="438">
        <v>0</v>
      </c>
      <c r="L462" s="438">
        <v>0</v>
      </c>
      <c r="M462" s="438">
        <v>0</v>
      </c>
      <c r="N462" s="438">
        <v>0</v>
      </c>
      <c r="O462" s="438">
        <v>0</v>
      </c>
      <c r="P462" s="438">
        <v>0</v>
      </c>
      <c r="Q462" s="438">
        <v>0</v>
      </c>
      <c r="R462" s="438">
        <v>0</v>
      </c>
      <c r="S462" s="438">
        <v>0</v>
      </c>
      <c r="T462" s="438">
        <v>0</v>
      </c>
      <c r="U462" s="438">
        <v>0</v>
      </c>
      <c r="V462" s="438">
        <v>0</v>
      </c>
      <c r="W462" s="438">
        <v>0</v>
      </c>
      <c r="X462" s="438">
        <v>0</v>
      </c>
      <c r="Y462" s="438">
        <v>0</v>
      </c>
      <c r="Z462" s="438">
        <v>0</v>
      </c>
      <c r="AA462" s="438">
        <v>0</v>
      </c>
      <c r="AB462" s="438">
        <v>0</v>
      </c>
      <c r="AC462" s="438">
        <v>0</v>
      </c>
      <c r="AD462" s="438">
        <v>0</v>
      </c>
      <c r="AE462" s="438">
        <v>0</v>
      </c>
      <c r="AF462" s="438">
        <v>0</v>
      </c>
      <c r="AG462" s="438">
        <v>0</v>
      </c>
      <c r="AH462" s="438">
        <v>0</v>
      </c>
      <c r="AI462" s="438">
        <v>0</v>
      </c>
      <c r="AJ462" s="438">
        <v>0</v>
      </c>
      <c r="AK462" s="438">
        <v>0</v>
      </c>
      <c r="AL462" s="438">
        <v>0</v>
      </c>
      <c r="AM462" s="438">
        <v>0</v>
      </c>
      <c r="AN462" s="438">
        <v>0</v>
      </c>
      <c r="AO462" s="438">
        <v>6.0999999999999999E-2</v>
      </c>
      <c r="AP462" s="438">
        <v>0.09</v>
      </c>
      <c r="AQ462" s="504">
        <v>0</v>
      </c>
      <c r="AR462" s="504">
        <v>0</v>
      </c>
      <c r="AS462" s="442">
        <v>0</v>
      </c>
      <c r="AT462" s="442">
        <v>0</v>
      </c>
      <c r="AU462" s="499">
        <v>0</v>
      </c>
      <c r="AV462" s="509" t="s">
        <v>63</v>
      </c>
      <c r="AW462" s="509" t="s">
        <v>938</v>
      </c>
      <c r="AX462" s="439">
        <v>2</v>
      </c>
      <c r="AY462" s="213">
        <v>7.5499999999999998E-2</v>
      </c>
      <c r="AZ462" s="441" t="s">
        <v>125</v>
      </c>
      <c r="BA462" s="441" t="s">
        <v>53</v>
      </c>
      <c r="BB462" s="441" t="s">
        <v>6508</v>
      </c>
      <c r="BC462" s="441" t="s">
        <v>6775</v>
      </c>
      <c r="BE462" s="441" t="s">
        <v>287</v>
      </c>
      <c r="BF462" s="513" t="s">
        <v>6509</v>
      </c>
      <c r="BG462" s="514" t="s">
        <v>6510</v>
      </c>
      <c r="BH462" s="514" t="s">
        <v>277</v>
      </c>
      <c r="BI462" s="514" t="s">
        <v>277</v>
      </c>
      <c r="BJ462" s="159">
        <v>0</v>
      </c>
      <c r="BK462" s="440" t="s">
        <v>277</v>
      </c>
    </row>
    <row r="463" spans="1:65" s="441" customFormat="1" ht="13.5" customHeight="1">
      <c r="A463" s="493" t="s">
        <v>119</v>
      </c>
      <c r="B463" s="493" t="s">
        <v>328</v>
      </c>
      <c r="C463" s="438">
        <v>0</v>
      </c>
      <c r="D463" s="438">
        <v>0</v>
      </c>
      <c r="E463" s="438">
        <v>0</v>
      </c>
      <c r="F463" s="438">
        <v>0</v>
      </c>
      <c r="G463" s="438">
        <v>0</v>
      </c>
      <c r="H463" s="438">
        <v>0</v>
      </c>
      <c r="I463" s="438">
        <v>0</v>
      </c>
      <c r="J463" s="438">
        <v>0</v>
      </c>
      <c r="K463" s="438">
        <v>0</v>
      </c>
      <c r="L463" s="438">
        <v>0</v>
      </c>
      <c r="M463" s="438">
        <v>0</v>
      </c>
      <c r="N463" s="438">
        <v>0</v>
      </c>
      <c r="O463" s="438">
        <v>0</v>
      </c>
      <c r="P463" s="438">
        <v>0</v>
      </c>
      <c r="Q463" s="438">
        <v>0</v>
      </c>
      <c r="R463" s="438">
        <v>0</v>
      </c>
      <c r="S463" s="438">
        <v>0</v>
      </c>
      <c r="T463" s="438">
        <v>0</v>
      </c>
      <c r="U463" s="438">
        <v>0</v>
      </c>
      <c r="V463" s="438">
        <v>0</v>
      </c>
      <c r="W463" s="438">
        <v>0</v>
      </c>
      <c r="X463" s="438">
        <v>0</v>
      </c>
      <c r="Y463" s="438">
        <v>0</v>
      </c>
      <c r="Z463" s="438">
        <v>0</v>
      </c>
      <c r="AA463" s="438">
        <v>0</v>
      </c>
      <c r="AB463" s="438">
        <v>0</v>
      </c>
      <c r="AC463" s="438">
        <v>0</v>
      </c>
      <c r="AD463" s="438">
        <v>0</v>
      </c>
      <c r="AE463" s="438">
        <v>0</v>
      </c>
      <c r="AF463" s="438">
        <v>0</v>
      </c>
      <c r="AG463" s="438">
        <v>0</v>
      </c>
      <c r="AH463" s="438">
        <v>0</v>
      </c>
      <c r="AI463" s="438">
        <v>1.57</v>
      </c>
      <c r="AJ463" s="438">
        <v>1.663</v>
      </c>
      <c r="AK463" s="438">
        <v>2.48</v>
      </c>
      <c r="AL463" s="438">
        <v>2.6829999999999998</v>
      </c>
      <c r="AM463" s="438">
        <v>0.1</v>
      </c>
      <c r="AN463" s="438">
        <v>0</v>
      </c>
      <c r="AO463" s="438">
        <v>0</v>
      </c>
      <c r="AP463" s="438">
        <v>0</v>
      </c>
      <c r="AQ463" s="504">
        <v>0</v>
      </c>
      <c r="AR463" s="504">
        <v>0</v>
      </c>
      <c r="AS463" s="442">
        <v>0</v>
      </c>
      <c r="AT463" s="442">
        <v>0</v>
      </c>
      <c r="AU463" s="499">
        <v>0</v>
      </c>
      <c r="AV463" s="509" t="s">
        <v>23</v>
      </c>
      <c r="AW463" s="509" t="s">
        <v>27</v>
      </c>
      <c r="AX463" s="439">
        <v>5</v>
      </c>
      <c r="AY463" s="213">
        <v>1.6992</v>
      </c>
      <c r="AZ463" s="441" t="s">
        <v>125</v>
      </c>
      <c r="BA463" s="441" t="s">
        <v>53</v>
      </c>
      <c r="BB463" s="441" t="s">
        <v>281</v>
      </c>
      <c r="BC463" s="441" t="s">
        <v>7177</v>
      </c>
      <c r="BE463" s="441" t="s">
        <v>287</v>
      </c>
      <c r="BF463" s="491" t="s">
        <v>7144</v>
      </c>
      <c r="BG463" s="491" t="s">
        <v>7145</v>
      </c>
      <c r="BH463" s="514" t="s">
        <v>277</v>
      </c>
      <c r="BI463" s="514" t="s">
        <v>277</v>
      </c>
      <c r="BJ463" s="159"/>
      <c r="BK463" s="440" t="s">
        <v>277</v>
      </c>
    </row>
    <row r="464" spans="1:65" s="441" customFormat="1" ht="13.5" customHeight="1">
      <c r="A464" s="493" t="s">
        <v>119</v>
      </c>
      <c r="B464" s="493" t="s">
        <v>6481</v>
      </c>
      <c r="C464" s="438">
        <v>0</v>
      </c>
      <c r="D464" s="438">
        <v>0</v>
      </c>
      <c r="E464" s="438">
        <v>0</v>
      </c>
      <c r="F464" s="438">
        <v>0</v>
      </c>
      <c r="G464" s="438">
        <v>0</v>
      </c>
      <c r="H464" s="438">
        <v>0</v>
      </c>
      <c r="I464" s="438">
        <v>0</v>
      </c>
      <c r="J464" s="438">
        <v>0</v>
      </c>
      <c r="K464" s="438">
        <v>0</v>
      </c>
      <c r="L464" s="438">
        <v>0</v>
      </c>
      <c r="M464" s="438">
        <v>0</v>
      </c>
      <c r="N464" s="438">
        <v>0</v>
      </c>
      <c r="O464" s="438">
        <v>0</v>
      </c>
      <c r="P464" s="438">
        <v>0</v>
      </c>
      <c r="Q464" s="438">
        <v>0</v>
      </c>
      <c r="R464" s="438">
        <v>0</v>
      </c>
      <c r="S464" s="438">
        <v>0</v>
      </c>
      <c r="T464" s="438">
        <v>0</v>
      </c>
      <c r="U464" s="438">
        <v>0</v>
      </c>
      <c r="V464" s="438">
        <v>0</v>
      </c>
      <c r="W464" s="438">
        <v>0</v>
      </c>
      <c r="X464" s="438">
        <v>0</v>
      </c>
      <c r="Y464" s="438">
        <v>0</v>
      </c>
      <c r="Z464" s="438">
        <v>0</v>
      </c>
      <c r="AA464" s="438">
        <v>0</v>
      </c>
      <c r="AB464" s="438">
        <v>0</v>
      </c>
      <c r="AC464" s="438">
        <v>0</v>
      </c>
      <c r="AD464" s="438">
        <v>0</v>
      </c>
      <c r="AE464" s="438">
        <v>0</v>
      </c>
      <c r="AF464" s="438">
        <v>0</v>
      </c>
      <c r="AG464" s="438">
        <v>0</v>
      </c>
      <c r="AH464" s="438">
        <v>0</v>
      </c>
      <c r="AI464" s="438">
        <v>0</v>
      </c>
      <c r="AJ464" s="438">
        <v>0</v>
      </c>
      <c r="AK464" s="438">
        <v>0</v>
      </c>
      <c r="AL464" s="438">
        <v>0</v>
      </c>
      <c r="AM464" s="438">
        <v>0</v>
      </c>
      <c r="AN464" s="438">
        <v>0.05</v>
      </c>
      <c r="AO464" s="438">
        <v>0</v>
      </c>
      <c r="AP464" s="438">
        <v>0</v>
      </c>
      <c r="AQ464" s="504">
        <v>0</v>
      </c>
      <c r="AR464" s="504">
        <v>0</v>
      </c>
      <c r="AS464" s="442">
        <v>0</v>
      </c>
      <c r="AT464" s="442">
        <v>0</v>
      </c>
      <c r="AU464" s="499">
        <v>0</v>
      </c>
      <c r="AV464" s="509" t="s">
        <v>62</v>
      </c>
      <c r="AW464" s="509" t="s">
        <v>62</v>
      </c>
      <c r="AX464" s="439">
        <v>1</v>
      </c>
      <c r="AY464" s="213">
        <v>0.05</v>
      </c>
      <c r="AZ464" s="441" t="s">
        <v>125</v>
      </c>
      <c r="BA464" s="441" t="s">
        <v>53</v>
      </c>
      <c r="BB464" s="441" t="s">
        <v>297</v>
      </c>
      <c r="BC464" s="440" t="s">
        <v>810</v>
      </c>
      <c r="BE464" s="441" t="s">
        <v>287</v>
      </c>
      <c r="BF464" s="513" t="s">
        <v>302</v>
      </c>
      <c r="BG464" s="514" t="s">
        <v>6513</v>
      </c>
      <c r="BH464" s="514" t="s">
        <v>301</v>
      </c>
      <c r="BI464" s="514" t="s">
        <v>277</v>
      </c>
      <c r="BJ464" s="159">
        <v>1.3819999999999999</v>
      </c>
      <c r="BK464" s="440" t="s">
        <v>277</v>
      </c>
    </row>
    <row r="465" spans="1:63" s="441" customFormat="1" ht="13.5" customHeight="1">
      <c r="A465" s="493" t="s">
        <v>119</v>
      </c>
      <c r="B465" s="493" t="s">
        <v>6494</v>
      </c>
      <c r="C465" s="438">
        <v>0</v>
      </c>
      <c r="D465" s="438">
        <v>0</v>
      </c>
      <c r="E465" s="438">
        <v>0</v>
      </c>
      <c r="F465" s="438">
        <v>0</v>
      </c>
      <c r="G465" s="438">
        <v>0</v>
      </c>
      <c r="H465" s="438">
        <v>0</v>
      </c>
      <c r="I465" s="438">
        <v>0</v>
      </c>
      <c r="J465" s="438">
        <v>0</v>
      </c>
      <c r="K465" s="438">
        <v>0</v>
      </c>
      <c r="L465" s="438">
        <v>0</v>
      </c>
      <c r="M465" s="438">
        <v>0</v>
      </c>
      <c r="N465" s="438">
        <v>0</v>
      </c>
      <c r="O465" s="438">
        <v>0</v>
      </c>
      <c r="P465" s="438">
        <v>0</v>
      </c>
      <c r="Q465" s="438">
        <v>0</v>
      </c>
      <c r="R465" s="438">
        <v>0</v>
      </c>
      <c r="S465" s="438">
        <v>0</v>
      </c>
      <c r="T465" s="438">
        <v>0</v>
      </c>
      <c r="U465" s="438">
        <v>0</v>
      </c>
      <c r="V465" s="438">
        <v>0</v>
      </c>
      <c r="W465" s="438">
        <v>0</v>
      </c>
      <c r="X465" s="438">
        <v>0</v>
      </c>
      <c r="Y465" s="438">
        <v>0</v>
      </c>
      <c r="Z465" s="438">
        <v>0</v>
      </c>
      <c r="AA465" s="438">
        <v>0</v>
      </c>
      <c r="AB465" s="438">
        <v>0</v>
      </c>
      <c r="AC465" s="438">
        <v>0</v>
      </c>
      <c r="AD465" s="438">
        <v>0</v>
      </c>
      <c r="AE465" s="438">
        <v>0</v>
      </c>
      <c r="AF465" s="438">
        <v>0</v>
      </c>
      <c r="AG465" s="438">
        <v>0</v>
      </c>
      <c r="AH465" s="438">
        <v>0</v>
      </c>
      <c r="AI465" s="438">
        <v>0</v>
      </c>
      <c r="AJ465" s="438">
        <v>0</v>
      </c>
      <c r="AK465" s="438">
        <v>0</v>
      </c>
      <c r="AL465" s="438">
        <v>0</v>
      </c>
      <c r="AM465" s="438">
        <v>0</v>
      </c>
      <c r="AN465" s="438">
        <v>0</v>
      </c>
      <c r="AO465" s="438">
        <v>4.2000000000000003E-2</v>
      </c>
      <c r="AP465" s="438">
        <v>7.2999999999999995E-2</v>
      </c>
      <c r="AQ465" s="504">
        <v>0</v>
      </c>
      <c r="AR465" s="504">
        <v>0</v>
      </c>
      <c r="AS465" s="442">
        <v>0</v>
      </c>
      <c r="AT465" s="442">
        <v>0</v>
      </c>
      <c r="AU465" s="499">
        <v>0</v>
      </c>
      <c r="AV465" s="509" t="s">
        <v>63</v>
      </c>
      <c r="AW465" s="509" t="s">
        <v>938</v>
      </c>
      <c r="AX465" s="439">
        <v>2</v>
      </c>
      <c r="AY465" s="213">
        <v>5.7499999999999996E-2</v>
      </c>
      <c r="AZ465" s="441" t="s">
        <v>125</v>
      </c>
      <c r="BA465" s="441" t="s">
        <v>53</v>
      </c>
      <c r="BB465" s="441" t="s">
        <v>292</v>
      </c>
      <c r="BC465" s="440" t="s">
        <v>7176</v>
      </c>
      <c r="BE465" s="441" t="s">
        <v>287</v>
      </c>
      <c r="BF465" s="513" t="s">
        <v>302</v>
      </c>
      <c r="BG465" s="514" t="s">
        <v>6521</v>
      </c>
      <c r="BH465" s="514" t="s">
        <v>301</v>
      </c>
      <c r="BI465" s="514" t="s">
        <v>277</v>
      </c>
      <c r="BJ465" s="215">
        <v>0.11</v>
      </c>
      <c r="BK465" s="440" t="s">
        <v>277</v>
      </c>
    </row>
    <row r="466" spans="1:63" s="441" customFormat="1" ht="13.5" customHeight="1">
      <c r="A466" s="493" t="s">
        <v>119</v>
      </c>
      <c r="B466" s="493" t="s">
        <v>6500</v>
      </c>
      <c r="C466" s="438">
        <v>0</v>
      </c>
      <c r="D466" s="438">
        <v>0</v>
      </c>
      <c r="E466" s="438">
        <v>0</v>
      </c>
      <c r="F466" s="438">
        <v>0</v>
      </c>
      <c r="G466" s="438">
        <v>0</v>
      </c>
      <c r="H466" s="438">
        <v>0</v>
      </c>
      <c r="I466" s="438">
        <v>0</v>
      </c>
      <c r="J466" s="438">
        <v>0</v>
      </c>
      <c r="K466" s="438">
        <v>0</v>
      </c>
      <c r="L466" s="438">
        <v>0</v>
      </c>
      <c r="M466" s="438">
        <v>0</v>
      </c>
      <c r="N466" s="438">
        <v>0</v>
      </c>
      <c r="O466" s="438">
        <v>0</v>
      </c>
      <c r="P466" s="438">
        <v>0</v>
      </c>
      <c r="Q466" s="438">
        <v>0</v>
      </c>
      <c r="R466" s="438">
        <v>0</v>
      </c>
      <c r="S466" s="438">
        <v>0</v>
      </c>
      <c r="T466" s="438">
        <v>0</v>
      </c>
      <c r="U466" s="438">
        <v>0</v>
      </c>
      <c r="V466" s="438">
        <v>0</v>
      </c>
      <c r="W466" s="438">
        <v>0</v>
      </c>
      <c r="X466" s="438">
        <v>0</v>
      </c>
      <c r="Y466" s="438">
        <v>0</v>
      </c>
      <c r="Z466" s="438">
        <v>0</v>
      </c>
      <c r="AA466" s="438">
        <v>0</v>
      </c>
      <c r="AB466" s="438">
        <v>0</v>
      </c>
      <c r="AC466" s="438">
        <v>0</v>
      </c>
      <c r="AD466" s="438">
        <v>0</v>
      </c>
      <c r="AE466" s="438">
        <v>0</v>
      </c>
      <c r="AF466" s="438">
        <v>0</v>
      </c>
      <c r="AG466" s="438">
        <v>0</v>
      </c>
      <c r="AH466" s="438">
        <v>0</v>
      </c>
      <c r="AI466" s="438">
        <v>0</v>
      </c>
      <c r="AJ466" s="438">
        <v>0</v>
      </c>
      <c r="AK466" s="438">
        <v>0</v>
      </c>
      <c r="AL466" s="438">
        <v>0</v>
      </c>
      <c r="AM466" s="438">
        <v>0</v>
      </c>
      <c r="AN466" s="438">
        <v>0</v>
      </c>
      <c r="AO466" s="438">
        <v>0</v>
      </c>
      <c r="AP466" s="438">
        <v>0.1</v>
      </c>
      <c r="AQ466" s="504">
        <v>1.9E-2</v>
      </c>
      <c r="AR466" s="504">
        <v>0</v>
      </c>
      <c r="AS466" s="442">
        <v>0</v>
      </c>
      <c r="AT466" s="442">
        <v>0</v>
      </c>
      <c r="AU466" s="499">
        <v>0</v>
      </c>
      <c r="AV466" s="509" t="s">
        <v>938</v>
      </c>
      <c r="AW466" s="509" t="s">
        <v>3968</v>
      </c>
      <c r="AX466" s="439">
        <v>2</v>
      </c>
      <c r="AY466" s="213">
        <v>5.9500000000000004E-2</v>
      </c>
      <c r="AZ466" s="441" t="s">
        <v>125</v>
      </c>
      <c r="BA466" s="441" t="s">
        <v>53</v>
      </c>
      <c r="BB466" s="441" t="s">
        <v>292</v>
      </c>
      <c r="BC466" s="440" t="s">
        <v>7176</v>
      </c>
      <c r="BE466" s="441" t="s">
        <v>287</v>
      </c>
      <c r="BF466" s="513" t="s">
        <v>302</v>
      </c>
      <c r="BG466" s="514" t="s">
        <v>6516</v>
      </c>
      <c r="BH466" s="514" t="s">
        <v>301</v>
      </c>
      <c r="BI466" s="514" t="s">
        <v>277</v>
      </c>
      <c r="BJ466" s="215">
        <v>0</v>
      </c>
      <c r="BK466" s="440" t="s">
        <v>277</v>
      </c>
    </row>
    <row r="467" spans="1:63" s="441" customFormat="1" ht="13.5" customHeight="1">
      <c r="A467" s="493" t="s">
        <v>119</v>
      </c>
      <c r="B467" s="493" t="s">
        <v>6506</v>
      </c>
      <c r="C467" s="438">
        <v>0</v>
      </c>
      <c r="D467" s="438">
        <v>0</v>
      </c>
      <c r="E467" s="438">
        <v>0</v>
      </c>
      <c r="F467" s="438">
        <v>0</v>
      </c>
      <c r="G467" s="438">
        <v>0</v>
      </c>
      <c r="H467" s="438">
        <v>0</v>
      </c>
      <c r="I467" s="438">
        <v>0</v>
      </c>
      <c r="J467" s="438">
        <v>0</v>
      </c>
      <c r="K467" s="438">
        <v>0</v>
      </c>
      <c r="L467" s="438">
        <v>0</v>
      </c>
      <c r="M467" s="438">
        <v>0</v>
      </c>
      <c r="N467" s="438">
        <v>0</v>
      </c>
      <c r="O467" s="438">
        <v>0</v>
      </c>
      <c r="P467" s="438">
        <v>0</v>
      </c>
      <c r="Q467" s="438">
        <v>0</v>
      </c>
      <c r="R467" s="438">
        <v>0</v>
      </c>
      <c r="S467" s="438">
        <v>0</v>
      </c>
      <c r="T467" s="438">
        <v>0</v>
      </c>
      <c r="U467" s="438">
        <v>0</v>
      </c>
      <c r="V467" s="438">
        <v>0</v>
      </c>
      <c r="W467" s="438">
        <v>0</v>
      </c>
      <c r="X467" s="438">
        <v>0</v>
      </c>
      <c r="Y467" s="438">
        <v>0</v>
      </c>
      <c r="Z467" s="438">
        <v>0</v>
      </c>
      <c r="AA467" s="438">
        <v>0</v>
      </c>
      <c r="AB467" s="438">
        <v>0</v>
      </c>
      <c r="AC467" s="438">
        <v>0</v>
      </c>
      <c r="AD467" s="438">
        <v>0</v>
      </c>
      <c r="AE467" s="438">
        <v>0</v>
      </c>
      <c r="AF467" s="438">
        <v>0</v>
      </c>
      <c r="AG467" s="438">
        <v>0</v>
      </c>
      <c r="AH467" s="438">
        <v>0</v>
      </c>
      <c r="AI467" s="438">
        <v>0</v>
      </c>
      <c r="AJ467" s="438">
        <v>0</v>
      </c>
      <c r="AK467" s="438">
        <v>0</v>
      </c>
      <c r="AL467" s="438">
        <v>0</v>
      </c>
      <c r="AM467" s="438">
        <v>0</v>
      </c>
      <c r="AN467" s="438">
        <v>0</v>
      </c>
      <c r="AO467" s="438">
        <v>0</v>
      </c>
      <c r="AP467" s="438">
        <v>0.2</v>
      </c>
      <c r="AQ467" s="504">
        <v>0</v>
      </c>
      <c r="AR467" s="504">
        <v>0</v>
      </c>
      <c r="AS467" s="442">
        <v>0</v>
      </c>
      <c r="AT467" s="442">
        <v>0</v>
      </c>
      <c r="AU467" s="499">
        <v>0</v>
      </c>
      <c r="AV467" s="509" t="s">
        <v>938</v>
      </c>
      <c r="AW467" s="509" t="s">
        <v>938</v>
      </c>
      <c r="AX467" s="439">
        <v>1</v>
      </c>
      <c r="AY467" s="213">
        <v>0.2</v>
      </c>
      <c r="AZ467" s="441" t="s">
        <v>125</v>
      </c>
      <c r="BA467" s="441" t="s">
        <v>53</v>
      </c>
      <c r="BB467" s="441" t="s">
        <v>292</v>
      </c>
      <c r="BC467" s="440" t="s">
        <v>7176</v>
      </c>
      <c r="BE467" s="441" t="s">
        <v>287</v>
      </c>
      <c r="BF467" s="513" t="s">
        <v>302</v>
      </c>
      <c r="BG467" s="514" t="s">
        <v>6516</v>
      </c>
      <c r="BH467" s="514" t="s">
        <v>301</v>
      </c>
      <c r="BI467" s="514" t="s">
        <v>277</v>
      </c>
      <c r="BJ467" s="215">
        <v>0</v>
      </c>
      <c r="BK467" s="440" t="s">
        <v>277</v>
      </c>
    </row>
    <row r="468" spans="1:63" s="441" customFormat="1" ht="13.5" customHeight="1">
      <c r="A468" s="493" t="s">
        <v>119</v>
      </c>
      <c r="B468" s="493" t="s">
        <v>6498</v>
      </c>
      <c r="C468" s="438">
        <v>0</v>
      </c>
      <c r="D468" s="438">
        <v>0</v>
      </c>
      <c r="E468" s="438">
        <v>0</v>
      </c>
      <c r="F468" s="438">
        <v>0</v>
      </c>
      <c r="G468" s="438">
        <v>0</v>
      </c>
      <c r="H468" s="438">
        <v>0</v>
      </c>
      <c r="I468" s="438">
        <v>0</v>
      </c>
      <c r="J468" s="438">
        <v>0</v>
      </c>
      <c r="K468" s="438">
        <v>0</v>
      </c>
      <c r="L468" s="438">
        <v>0</v>
      </c>
      <c r="M468" s="438">
        <v>0</v>
      </c>
      <c r="N468" s="438">
        <v>0</v>
      </c>
      <c r="O468" s="438">
        <v>0</v>
      </c>
      <c r="P468" s="438">
        <v>0</v>
      </c>
      <c r="Q468" s="438">
        <v>0</v>
      </c>
      <c r="R468" s="438">
        <v>0</v>
      </c>
      <c r="S468" s="438">
        <v>0</v>
      </c>
      <c r="T468" s="438">
        <v>0</v>
      </c>
      <c r="U468" s="438">
        <v>0</v>
      </c>
      <c r="V468" s="438">
        <v>0</v>
      </c>
      <c r="W468" s="438">
        <v>0</v>
      </c>
      <c r="X468" s="438">
        <v>0</v>
      </c>
      <c r="Y468" s="438">
        <v>0</v>
      </c>
      <c r="Z468" s="438">
        <v>0</v>
      </c>
      <c r="AA468" s="438">
        <v>0</v>
      </c>
      <c r="AB468" s="438">
        <v>0</v>
      </c>
      <c r="AC468" s="438">
        <v>0</v>
      </c>
      <c r="AD468" s="438">
        <v>0</v>
      </c>
      <c r="AE468" s="438">
        <v>0</v>
      </c>
      <c r="AF468" s="438">
        <v>0</v>
      </c>
      <c r="AG468" s="438">
        <v>0</v>
      </c>
      <c r="AH468" s="438">
        <v>0</v>
      </c>
      <c r="AI468" s="438">
        <v>0</v>
      </c>
      <c r="AJ468" s="438">
        <v>0</v>
      </c>
      <c r="AK468" s="438">
        <v>0</v>
      </c>
      <c r="AL468" s="438">
        <v>0</v>
      </c>
      <c r="AM468" s="438">
        <v>0</v>
      </c>
      <c r="AN468" s="438">
        <v>0</v>
      </c>
      <c r="AO468" s="438">
        <v>0</v>
      </c>
      <c r="AP468" s="438">
        <v>0.38500000000000001</v>
      </c>
      <c r="AQ468" s="504">
        <v>0.11</v>
      </c>
      <c r="AR468" s="504">
        <v>0</v>
      </c>
      <c r="AS468" s="442">
        <v>0</v>
      </c>
      <c r="AT468" s="442">
        <v>0</v>
      </c>
      <c r="AU468" s="499">
        <v>0</v>
      </c>
      <c r="AV468" s="509" t="s">
        <v>938</v>
      </c>
      <c r="AW468" s="509" t="s">
        <v>3968</v>
      </c>
      <c r="AX468" s="439">
        <v>2</v>
      </c>
      <c r="AY468" s="213">
        <v>0.2475</v>
      </c>
      <c r="AZ468" s="441" t="s">
        <v>125</v>
      </c>
      <c r="BA468" s="441" t="s">
        <v>53</v>
      </c>
      <c r="BB468" s="441" t="s">
        <v>292</v>
      </c>
      <c r="BC468" s="440" t="s">
        <v>7176</v>
      </c>
      <c r="BE468" s="441" t="s">
        <v>287</v>
      </c>
      <c r="BF468" s="513" t="s">
        <v>302</v>
      </c>
      <c r="BG468" s="514" t="s">
        <v>6523</v>
      </c>
      <c r="BH468" s="514" t="s">
        <v>301</v>
      </c>
      <c r="BI468" s="514" t="s">
        <v>277</v>
      </c>
      <c r="BJ468" s="159">
        <v>0</v>
      </c>
      <c r="BK468" s="440" t="s">
        <v>277</v>
      </c>
    </row>
    <row r="469" spans="1:63" s="441" customFormat="1" ht="13.5" customHeight="1">
      <c r="A469" s="493" t="s">
        <v>119</v>
      </c>
      <c r="B469" s="493" t="s">
        <v>305</v>
      </c>
      <c r="C469" s="438">
        <v>0</v>
      </c>
      <c r="D469" s="438">
        <v>0</v>
      </c>
      <c r="E469" s="438">
        <v>0</v>
      </c>
      <c r="F469" s="438">
        <v>0</v>
      </c>
      <c r="G469" s="438">
        <v>0</v>
      </c>
      <c r="H469" s="438">
        <v>0</v>
      </c>
      <c r="I469" s="438">
        <v>0</v>
      </c>
      <c r="J469" s="438">
        <v>0</v>
      </c>
      <c r="K469" s="438">
        <v>0</v>
      </c>
      <c r="L469" s="438">
        <v>0</v>
      </c>
      <c r="M469" s="438">
        <v>0</v>
      </c>
      <c r="N469" s="438">
        <v>0</v>
      </c>
      <c r="O469" s="438">
        <v>0</v>
      </c>
      <c r="P469" s="438">
        <v>0</v>
      </c>
      <c r="Q469" s="438">
        <v>0</v>
      </c>
      <c r="R469" s="438">
        <v>0</v>
      </c>
      <c r="S469" s="438">
        <v>0</v>
      </c>
      <c r="T469" s="438">
        <v>0</v>
      </c>
      <c r="U469" s="438">
        <v>0</v>
      </c>
      <c r="V469" s="438">
        <v>0</v>
      </c>
      <c r="W469" s="438">
        <v>0</v>
      </c>
      <c r="X469" s="438">
        <v>0</v>
      </c>
      <c r="Y469" s="438">
        <v>0</v>
      </c>
      <c r="Z469" s="438">
        <v>0</v>
      </c>
      <c r="AA469" s="438">
        <v>0</v>
      </c>
      <c r="AB469" s="438">
        <v>0</v>
      </c>
      <c r="AC469" s="438">
        <v>0</v>
      </c>
      <c r="AD469" s="438">
        <v>0</v>
      </c>
      <c r="AE469" s="438">
        <v>0</v>
      </c>
      <c r="AF469" s="438">
        <v>0</v>
      </c>
      <c r="AG469" s="438">
        <v>0</v>
      </c>
      <c r="AH469" s="438">
        <v>0.2</v>
      </c>
      <c r="AI469" s="438">
        <v>0.66</v>
      </c>
      <c r="AJ469" s="438">
        <v>0.35</v>
      </c>
      <c r="AK469" s="438">
        <v>1.365</v>
      </c>
      <c r="AL469" s="438">
        <v>0.77</v>
      </c>
      <c r="AM469" s="438">
        <v>0</v>
      </c>
      <c r="AN469" s="438">
        <v>0</v>
      </c>
      <c r="AO469" s="438">
        <v>0</v>
      </c>
      <c r="AP469" s="438">
        <v>0</v>
      </c>
      <c r="AQ469" s="504">
        <v>0</v>
      </c>
      <c r="AR469" s="504">
        <v>0</v>
      </c>
      <c r="AS469" s="442">
        <v>0</v>
      </c>
      <c r="AT469" s="442">
        <v>0</v>
      </c>
      <c r="AU469" s="499">
        <v>0</v>
      </c>
      <c r="AV469" s="509" t="s">
        <v>22</v>
      </c>
      <c r="AW469" s="509" t="s">
        <v>26</v>
      </c>
      <c r="AX469" s="439">
        <v>5</v>
      </c>
      <c r="AY469" s="213">
        <v>0.66900000000000004</v>
      </c>
      <c r="AZ469" s="441" t="s">
        <v>125</v>
      </c>
      <c r="BA469" s="441" t="s">
        <v>53</v>
      </c>
      <c r="BB469" s="441" t="s">
        <v>297</v>
      </c>
      <c r="BC469" s="440" t="s">
        <v>810</v>
      </c>
      <c r="BE469" s="441" t="s">
        <v>287</v>
      </c>
      <c r="BF469" s="513" t="s">
        <v>304</v>
      </c>
      <c r="BG469" s="514" t="s">
        <v>303</v>
      </c>
      <c r="BH469" s="514" t="s">
        <v>277</v>
      </c>
      <c r="BI469" s="514" t="s">
        <v>277</v>
      </c>
      <c r="BJ469" s="159">
        <v>0</v>
      </c>
      <c r="BK469" s="440" t="s">
        <v>277</v>
      </c>
    </row>
    <row r="470" spans="1:63" s="441" customFormat="1" ht="13.5" customHeight="1">
      <c r="A470" s="493" t="s">
        <v>119</v>
      </c>
      <c r="B470" s="493" t="s">
        <v>6502</v>
      </c>
      <c r="C470" s="438">
        <v>0</v>
      </c>
      <c r="D470" s="438">
        <v>0</v>
      </c>
      <c r="E470" s="438">
        <v>0</v>
      </c>
      <c r="F470" s="438">
        <v>0</v>
      </c>
      <c r="G470" s="438">
        <v>0</v>
      </c>
      <c r="H470" s="438">
        <v>0</v>
      </c>
      <c r="I470" s="438">
        <v>0</v>
      </c>
      <c r="J470" s="438">
        <v>0</v>
      </c>
      <c r="K470" s="438">
        <v>0</v>
      </c>
      <c r="L470" s="438">
        <v>0</v>
      </c>
      <c r="M470" s="438">
        <v>0</v>
      </c>
      <c r="N470" s="438">
        <v>0</v>
      </c>
      <c r="O470" s="438">
        <v>0</v>
      </c>
      <c r="P470" s="438">
        <v>0</v>
      </c>
      <c r="Q470" s="438">
        <v>0</v>
      </c>
      <c r="R470" s="438">
        <v>0</v>
      </c>
      <c r="S470" s="438">
        <v>0</v>
      </c>
      <c r="T470" s="438">
        <v>0</v>
      </c>
      <c r="U470" s="438">
        <v>0</v>
      </c>
      <c r="V470" s="438">
        <v>0</v>
      </c>
      <c r="W470" s="438">
        <v>0</v>
      </c>
      <c r="X470" s="438">
        <v>0</v>
      </c>
      <c r="Y470" s="438">
        <v>0</v>
      </c>
      <c r="Z470" s="438">
        <v>0</v>
      </c>
      <c r="AA470" s="438">
        <v>0</v>
      </c>
      <c r="AB470" s="438">
        <v>0</v>
      </c>
      <c r="AC470" s="438">
        <v>0</v>
      </c>
      <c r="AD470" s="438">
        <v>0</v>
      </c>
      <c r="AE470" s="438">
        <v>0</v>
      </c>
      <c r="AF470" s="438">
        <v>0</v>
      </c>
      <c r="AG470" s="438">
        <v>0</v>
      </c>
      <c r="AH470" s="438">
        <v>0</v>
      </c>
      <c r="AI470" s="438">
        <v>0</v>
      </c>
      <c r="AJ470" s="438">
        <v>0</v>
      </c>
      <c r="AK470" s="438">
        <v>0</v>
      </c>
      <c r="AL470" s="438">
        <v>0</v>
      </c>
      <c r="AM470" s="438">
        <v>0</v>
      </c>
      <c r="AN470" s="438">
        <v>0</v>
      </c>
      <c r="AO470" s="438">
        <v>0</v>
      </c>
      <c r="AP470" s="438">
        <v>0.1366</v>
      </c>
      <c r="AQ470" s="504">
        <v>0.15</v>
      </c>
      <c r="AR470" s="504">
        <v>0</v>
      </c>
      <c r="AS470" s="442">
        <v>0</v>
      </c>
      <c r="AT470" s="442">
        <v>0</v>
      </c>
      <c r="AU470" s="499">
        <v>0</v>
      </c>
      <c r="AV470" s="509" t="s">
        <v>938</v>
      </c>
      <c r="AW470" s="509" t="s">
        <v>3968</v>
      </c>
      <c r="AX470" s="439">
        <v>2</v>
      </c>
      <c r="AY470" s="213">
        <v>0.14329999999999998</v>
      </c>
      <c r="AZ470" s="441" t="s">
        <v>125</v>
      </c>
      <c r="BA470" s="441" t="s">
        <v>53</v>
      </c>
      <c r="BB470" s="441" t="s">
        <v>292</v>
      </c>
      <c r="BC470" s="440" t="s">
        <v>7176</v>
      </c>
      <c r="BE470" s="441" t="s">
        <v>287</v>
      </c>
      <c r="BF470" s="513" t="s">
        <v>302</v>
      </c>
      <c r="BG470" s="514" t="s">
        <v>6516</v>
      </c>
      <c r="BH470" s="514" t="s">
        <v>301</v>
      </c>
      <c r="BI470" s="514" t="s">
        <v>277</v>
      </c>
      <c r="BJ470" s="215">
        <v>0.1</v>
      </c>
      <c r="BK470" s="440" t="s">
        <v>277</v>
      </c>
    </row>
    <row r="471" spans="1:63" s="441" customFormat="1" ht="13.5" customHeight="1">
      <c r="A471" s="493" t="s">
        <v>119</v>
      </c>
      <c r="B471" s="493" t="s">
        <v>6504</v>
      </c>
      <c r="C471" s="438">
        <v>0</v>
      </c>
      <c r="D471" s="438">
        <v>0</v>
      </c>
      <c r="E471" s="438">
        <v>0</v>
      </c>
      <c r="F471" s="438">
        <v>0</v>
      </c>
      <c r="G471" s="438">
        <v>0</v>
      </c>
      <c r="H471" s="438">
        <v>0</v>
      </c>
      <c r="I471" s="438">
        <v>0</v>
      </c>
      <c r="J471" s="438">
        <v>0</v>
      </c>
      <c r="K471" s="438">
        <v>0</v>
      </c>
      <c r="L471" s="438">
        <v>0</v>
      </c>
      <c r="M471" s="438">
        <v>0</v>
      </c>
      <c r="N471" s="438">
        <v>0</v>
      </c>
      <c r="O471" s="438">
        <v>0</v>
      </c>
      <c r="P471" s="438">
        <v>0</v>
      </c>
      <c r="Q471" s="438">
        <v>0</v>
      </c>
      <c r="R471" s="438">
        <v>0</v>
      </c>
      <c r="S471" s="438">
        <v>0</v>
      </c>
      <c r="T471" s="438">
        <v>0</v>
      </c>
      <c r="U471" s="438">
        <v>0</v>
      </c>
      <c r="V471" s="438">
        <v>0</v>
      </c>
      <c r="W471" s="438">
        <v>0</v>
      </c>
      <c r="X471" s="438">
        <v>0</v>
      </c>
      <c r="Y471" s="438">
        <v>0</v>
      </c>
      <c r="Z471" s="438">
        <v>0</v>
      </c>
      <c r="AA471" s="438">
        <v>0</v>
      </c>
      <c r="AB471" s="438">
        <v>0</v>
      </c>
      <c r="AC471" s="438">
        <v>0</v>
      </c>
      <c r="AD471" s="438">
        <v>0</v>
      </c>
      <c r="AE471" s="438">
        <v>0</v>
      </c>
      <c r="AF471" s="438">
        <v>0</v>
      </c>
      <c r="AG471" s="438">
        <v>0</v>
      </c>
      <c r="AH471" s="438">
        <v>0</v>
      </c>
      <c r="AI471" s="438">
        <v>0</v>
      </c>
      <c r="AJ471" s="438">
        <v>0</v>
      </c>
      <c r="AK471" s="438">
        <v>0</v>
      </c>
      <c r="AL471" s="438">
        <v>0</v>
      </c>
      <c r="AM471" s="438">
        <v>0</v>
      </c>
      <c r="AN471" s="438">
        <v>0</v>
      </c>
      <c r="AO471" s="438">
        <v>0</v>
      </c>
      <c r="AP471" s="438">
        <v>0.1</v>
      </c>
      <c r="AQ471" s="504">
        <v>0.1</v>
      </c>
      <c r="AR471" s="504">
        <v>0</v>
      </c>
      <c r="AS471" s="442">
        <v>0</v>
      </c>
      <c r="AT471" s="442">
        <v>0</v>
      </c>
      <c r="AU471" s="499">
        <v>0</v>
      </c>
      <c r="AV471" s="509" t="s">
        <v>938</v>
      </c>
      <c r="AW471" s="509" t="s">
        <v>3968</v>
      </c>
      <c r="AX471" s="439">
        <v>2</v>
      </c>
      <c r="AY471" s="213">
        <v>0.1</v>
      </c>
      <c r="AZ471" s="441" t="s">
        <v>125</v>
      </c>
      <c r="BA471" s="441" t="s">
        <v>53</v>
      </c>
      <c r="BB471" s="441" t="s">
        <v>292</v>
      </c>
      <c r="BC471" s="440" t="s">
        <v>7176</v>
      </c>
      <c r="BE471" s="441" t="s">
        <v>287</v>
      </c>
      <c r="BF471" s="513" t="s">
        <v>302</v>
      </c>
      <c r="BG471" s="514" t="s">
        <v>6516</v>
      </c>
      <c r="BH471" s="514" t="s">
        <v>301</v>
      </c>
      <c r="BI471" s="514" t="s">
        <v>277</v>
      </c>
      <c r="BJ471" s="215">
        <v>5.5E-2</v>
      </c>
      <c r="BK471" s="440" t="s">
        <v>277</v>
      </c>
    </row>
    <row r="472" spans="1:63" s="441" customFormat="1" ht="13.5" customHeight="1">
      <c r="A472" s="493" t="s">
        <v>119</v>
      </c>
      <c r="B472" s="493" t="s">
        <v>6503</v>
      </c>
      <c r="C472" s="438">
        <v>0</v>
      </c>
      <c r="D472" s="438">
        <v>0</v>
      </c>
      <c r="E472" s="438">
        <v>0</v>
      </c>
      <c r="F472" s="438">
        <v>0</v>
      </c>
      <c r="G472" s="438">
        <v>0</v>
      </c>
      <c r="H472" s="438">
        <v>0</v>
      </c>
      <c r="I472" s="438">
        <v>0</v>
      </c>
      <c r="J472" s="438">
        <v>0</v>
      </c>
      <c r="K472" s="438">
        <v>0</v>
      </c>
      <c r="L472" s="438">
        <v>0</v>
      </c>
      <c r="M472" s="438">
        <v>0</v>
      </c>
      <c r="N472" s="438">
        <v>0</v>
      </c>
      <c r="O472" s="438">
        <v>0</v>
      </c>
      <c r="P472" s="438">
        <v>0</v>
      </c>
      <c r="Q472" s="438">
        <v>0</v>
      </c>
      <c r="R472" s="438">
        <v>0</v>
      </c>
      <c r="S472" s="438">
        <v>0</v>
      </c>
      <c r="T472" s="438">
        <v>0</v>
      </c>
      <c r="U472" s="438">
        <v>0</v>
      </c>
      <c r="V472" s="438">
        <v>0</v>
      </c>
      <c r="W472" s="438">
        <v>0</v>
      </c>
      <c r="X472" s="438">
        <v>0</v>
      </c>
      <c r="Y472" s="438">
        <v>0</v>
      </c>
      <c r="Z472" s="438">
        <v>0</v>
      </c>
      <c r="AA472" s="438">
        <v>0</v>
      </c>
      <c r="AB472" s="438">
        <v>0</v>
      </c>
      <c r="AC472" s="438">
        <v>0</v>
      </c>
      <c r="AD472" s="438">
        <v>0</v>
      </c>
      <c r="AE472" s="438">
        <v>0</v>
      </c>
      <c r="AF472" s="438">
        <v>0</v>
      </c>
      <c r="AG472" s="438">
        <v>0</v>
      </c>
      <c r="AH472" s="438">
        <v>0</v>
      </c>
      <c r="AI472" s="438">
        <v>0</v>
      </c>
      <c r="AJ472" s="438">
        <v>0</v>
      </c>
      <c r="AK472" s="438">
        <v>0</v>
      </c>
      <c r="AL472" s="438">
        <v>0</v>
      </c>
      <c r="AM472" s="438">
        <v>0</v>
      </c>
      <c r="AN472" s="438">
        <v>0</v>
      </c>
      <c r="AO472" s="438">
        <v>0</v>
      </c>
      <c r="AP472" s="438">
        <v>0.36399999999999999</v>
      </c>
      <c r="AQ472" s="504">
        <v>0.218</v>
      </c>
      <c r="AR472" s="504">
        <v>0</v>
      </c>
      <c r="AS472" s="442">
        <v>0</v>
      </c>
      <c r="AT472" s="442">
        <v>0</v>
      </c>
      <c r="AU472" s="499">
        <v>0</v>
      </c>
      <c r="AV472" s="509" t="s">
        <v>938</v>
      </c>
      <c r="AW472" s="509" t="s">
        <v>3968</v>
      </c>
      <c r="AX472" s="439">
        <v>2</v>
      </c>
      <c r="AY472" s="213">
        <v>0.29099999999999998</v>
      </c>
      <c r="AZ472" s="441" t="s">
        <v>125</v>
      </c>
      <c r="BA472" s="441" t="s">
        <v>53</v>
      </c>
      <c r="BB472" s="441" t="s">
        <v>292</v>
      </c>
      <c r="BC472" s="440" t="s">
        <v>7176</v>
      </c>
      <c r="BE472" s="441" t="s">
        <v>287</v>
      </c>
      <c r="BF472" s="513" t="s">
        <v>302</v>
      </c>
      <c r="BG472" s="514" t="s">
        <v>6524</v>
      </c>
      <c r="BH472" s="514" t="s">
        <v>301</v>
      </c>
      <c r="BI472" s="514" t="s">
        <v>277</v>
      </c>
      <c r="BJ472" s="159">
        <v>0</v>
      </c>
      <c r="BK472" s="440" t="s">
        <v>277</v>
      </c>
    </row>
    <row r="473" spans="1:63" s="441" customFormat="1" ht="13.5" customHeight="1">
      <c r="A473" s="493" t="s">
        <v>119</v>
      </c>
      <c r="B473" s="493" t="s">
        <v>300</v>
      </c>
      <c r="C473" s="438">
        <v>0</v>
      </c>
      <c r="D473" s="438">
        <v>0</v>
      </c>
      <c r="E473" s="438">
        <v>0</v>
      </c>
      <c r="F473" s="438">
        <v>0</v>
      </c>
      <c r="G473" s="438">
        <v>0</v>
      </c>
      <c r="H473" s="438">
        <v>0</v>
      </c>
      <c r="I473" s="438">
        <v>0</v>
      </c>
      <c r="J473" s="438">
        <v>0</v>
      </c>
      <c r="K473" s="438">
        <v>0</v>
      </c>
      <c r="L473" s="438">
        <v>0</v>
      </c>
      <c r="M473" s="438">
        <v>0</v>
      </c>
      <c r="N473" s="438">
        <v>0</v>
      </c>
      <c r="O473" s="438">
        <v>0</v>
      </c>
      <c r="P473" s="438">
        <v>0</v>
      </c>
      <c r="Q473" s="438">
        <v>0</v>
      </c>
      <c r="R473" s="438">
        <v>0</v>
      </c>
      <c r="S473" s="438">
        <v>0</v>
      </c>
      <c r="T473" s="438">
        <v>0</v>
      </c>
      <c r="U473" s="438">
        <v>0</v>
      </c>
      <c r="V473" s="438">
        <v>0</v>
      </c>
      <c r="W473" s="438">
        <v>0</v>
      </c>
      <c r="X473" s="438">
        <v>0</v>
      </c>
      <c r="Y473" s="438">
        <v>0</v>
      </c>
      <c r="Z473" s="438">
        <v>0</v>
      </c>
      <c r="AA473" s="438">
        <v>0</v>
      </c>
      <c r="AB473" s="438">
        <v>0</v>
      </c>
      <c r="AC473" s="438">
        <v>0</v>
      </c>
      <c r="AD473" s="438">
        <v>0</v>
      </c>
      <c r="AE473" s="438">
        <v>0</v>
      </c>
      <c r="AF473" s="438">
        <v>0</v>
      </c>
      <c r="AG473" s="438">
        <v>0</v>
      </c>
      <c r="AH473" s="438">
        <v>0</v>
      </c>
      <c r="AI473" s="438">
        <v>0</v>
      </c>
      <c r="AJ473" s="438">
        <v>0.28551100000000001</v>
      </c>
      <c r="AK473" s="438">
        <v>2.0195000000000001E-2</v>
      </c>
      <c r="AL473" s="438">
        <v>0</v>
      </c>
      <c r="AM473" s="438">
        <v>0</v>
      </c>
      <c r="AN473" s="438">
        <v>0</v>
      </c>
      <c r="AO473" s="438">
        <v>0</v>
      </c>
      <c r="AP473" s="438">
        <v>0</v>
      </c>
      <c r="AQ473" s="504">
        <v>0</v>
      </c>
      <c r="AR473" s="504">
        <v>0</v>
      </c>
      <c r="AS473" s="442">
        <v>0</v>
      </c>
      <c r="AT473" s="442">
        <v>0</v>
      </c>
      <c r="AU473" s="499">
        <v>0</v>
      </c>
      <c r="AV473" s="509" t="s">
        <v>24</v>
      </c>
      <c r="AW473" s="509" t="s">
        <v>25</v>
      </c>
      <c r="AX473" s="439">
        <v>2</v>
      </c>
      <c r="AY473" s="213">
        <v>0.15285300000000002</v>
      </c>
      <c r="AZ473" s="441" t="s">
        <v>125</v>
      </c>
      <c r="BA473" s="441" t="s">
        <v>53</v>
      </c>
      <c r="BB473" s="441" t="s">
        <v>297</v>
      </c>
      <c r="BC473" s="440" t="s">
        <v>810</v>
      </c>
      <c r="BE473" s="441" t="s">
        <v>287</v>
      </c>
      <c r="BF473" s="513" t="s">
        <v>277</v>
      </c>
      <c r="BG473" s="514" t="s">
        <v>299</v>
      </c>
      <c r="BH473" s="514" t="s">
        <v>277</v>
      </c>
      <c r="BI473" s="514" t="s">
        <v>277</v>
      </c>
      <c r="BJ473" s="215">
        <v>0.13700000000000001</v>
      </c>
      <c r="BK473" s="440" t="s">
        <v>277</v>
      </c>
    </row>
    <row r="474" spans="1:63" s="441" customFormat="1" ht="13.5" customHeight="1">
      <c r="A474" s="493" t="s">
        <v>119</v>
      </c>
      <c r="B474" s="493" t="s">
        <v>6487</v>
      </c>
      <c r="C474" s="438">
        <v>0</v>
      </c>
      <c r="D474" s="438">
        <v>0</v>
      </c>
      <c r="E474" s="438">
        <v>0</v>
      </c>
      <c r="F474" s="438">
        <v>0</v>
      </c>
      <c r="G474" s="438">
        <v>0</v>
      </c>
      <c r="H474" s="438">
        <v>0</v>
      </c>
      <c r="I474" s="438">
        <v>0</v>
      </c>
      <c r="J474" s="438">
        <v>0</v>
      </c>
      <c r="K474" s="438">
        <v>0</v>
      </c>
      <c r="L474" s="438">
        <v>0</v>
      </c>
      <c r="M474" s="438">
        <v>0</v>
      </c>
      <c r="N474" s="438">
        <v>0</v>
      </c>
      <c r="O474" s="438">
        <v>0</v>
      </c>
      <c r="P474" s="438">
        <v>0</v>
      </c>
      <c r="Q474" s="438">
        <v>0</v>
      </c>
      <c r="R474" s="438">
        <v>0</v>
      </c>
      <c r="S474" s="438">
        <v>0</v>
      </c>
      <c r="T474" s="438">
        <v>0</v>
      </c>
      <c r="U474" s="438">
        <v>0</v>
      </c>
      <c r="V474" s="438">
        <v>0</v>
      </c>
      <c r="W474" s="438">
        <v>0</v>
      </c>
      <c r="X474" s="438">
        <v>0</v>
      </c>
      <c r="Y474" s="438">
        <v>0</v>
      </c>
      <c r="Z474" s="438">
        <v>0</v>
      </c>
      <c r="AA474" s="438">
        <v>0</v>
      </c>
      <c r="AB474" s="438">
        <v>0</v>
      </c>
      <c r="AC474" s="438">
        <v>0</v>
      </c>
      <c r="AD474" s="438">
        <v>0</v>
      </c>
      <c r="AE474" s="438">
        <v>0</v>
      </c>
      <c r="AF474" s="438">
        <v>0</v>
      </c>
      <c r="AG474" s="438">
        <v>0</v>
      </c>
      <c r="AH474" s="438">
        <v>0</v>
      </c>
      <c r="AI474" s="438">
        <v>0</v>
      </c>
      <c r="AJ474" s="438">
        <v>0</v>
      </c>
      <c r="AK474" s="438">
        <v>0</v>
      </c>
      <c r="AL474" s="438">
        <v>0</v>
      </c>
      <c r="AM474" s="438">
        <v>0</v>
      </c>
      <c r="AN474" s="438">
        <v>0</v>
      </c>
      <c r="AO474" s="438">
        <v>0</v>
      </c>
      <c r="AP474" s="438">
        <v>7.6999999999999999E-2</v>
      </c>
      <c r="AQ474" s="504">
        <v>0</v>
      </c>
      <c r="AR474" s="504">
        <v>0</v>
      </c>
      <c r="AS474" s="442">
        <v>0</v>
      </c>
      <c r="AT474" s="442">
        <v>0</v>
      </c>
      <c r="AU474" s="499">
        <v>0</v>
      </c>
      <c r="AV474" s="509" t="s">
        <v>938</v>
      </c>
      <c r="AW474" s="509" t="s">
        <v>938</v>
      </c>
      <c r="AX474" s="439">
        <v>1</v>
      </c>
      <c r="AY474" s="213">
        <v>7.6999999999999999E-2</v>
      </c>
      <c r="AZ474" s="441" t="s">
        <v>125</v>
      </c>
      <c r="BA474" s="441" t="s">
        <v>53</v>
      </c>
      <c r="BB474" s="441" t="s">
        <v>292</v>
      </c>
      <c r="BC474" s="440" t="s">
        <v>7176</v>
      </c>
      <c r="BE474" s="441" t="s">
        <v>287</v>
      </c>
      <c r="BF474" s="513" t="s">
        <v>302</v>
      </c>
      <c r="BG474" s="514" t="s">
        <v>6518</v>
      </c>
      <c r="BH474" s="514" t="s">
        <v>301</v>
      </c>
      <c r="BI474" s="514" t="s">
        <v>277</v>
      </c>
      <c r="BJ474" s="215">
        <v>0</v>
      </c>
      <c r="BK474" s="440" t="s">
        <v>277</v>
      </c>
    </row>
    <row r="475" spans="1:63" s="441" customFormat="1" ht="13.5" customHeight="1">
      <c r="A475" s="493" t="s">
        <v>119</v>
      </c>
      <c r="B475" s="493" t="s">
        <v>298</v>
      </c>
      <c r="C475" s="438">
        <v>0</v>
      </c>
      <c r="D475" s="438">
        <v>0</v>
      </c>
      <c r="E475" s="438">
        <v>0</v>
      </c>
      <c r="F475" s="438">
        <v>0</v>
      </c>
      <c r="G475" s="438">
        <v>0</v>
      </c>
      <c r="H475" s="438">
        <v>0</v>
      </c>
      <c r="I475" s="438">
        <v>0</v>
      </c>
      <c r="J475" s="438">
        <v>0</v>
      </c>
      <c r="K475" s="438">
        <v>0</v>
      </c>
      <c r="L475" s="438">
        <v>0</v>
      </c>
      <c r="M475" s="438">
        <v>0</v>
      </c>
      <c r="N475" s="438">
        <v>0</v>
      </c>
      <c r="O475" s="438">
        <v>0</v>
      </c>
      <c r="P475" s="438">
        <v>0</v>
      </c>
      <c r="Q475" s="438">
        <v>0</v>
      </c>
      <c r="R475" s="438">
        <v>0</v>
      </c>
      <c r="S475" s="438">
        <v>0</v>
      </c>
      <c r="T475" s="438">
        <v>0</v>
      </c>
      <c r="U475" s="438">
        <v>0</v>
      </c>
      <c r="V475" s="438">
        <v>0</v>
      </c>
      <c r="W475" s="438">
        <v>0</v>
      </c>
      <c r="X475" s="438">
        <v>0</v>
      </c>
      <c r="Y475" s="438">
        <v>0</v>
      </c>
      <c r="Z475" s="438">
        <v>0</v>
      </c>
      <c r="AA475" s="438">
        <v>0</v>
      </c>
      <c r="AB475" s="438">
        <v>0</v>
      </c>
      <c r="AC475" s="438">
        <v>0</v>
      </c>
      <c r="AD475" s="438">
        <v>0</v>
      </c>
      <c r="AE475" s="438">
        <v>0</v>
      </c>
      <c r="AF475" s="438">
        <v>0</v>
      </c>
      <c r="AG475" s="438">
        <v>0</v>
      </c>
      <c r="AH475" s="438">
        <v>0</v>
      </c>
      <c r="AI475" s="438">
        <v>0</v>
      </c>
      <c r="AJ475" s="438">
        <v>0</v>
      </c>
      <c r="AK475" s="438">
        <v>2.5000000000000001E-2</v>
      </c>
      <c r="AL475" s="438">
        <v>0.20200000000000001</v>
      </c>
      <c r="AM475" s="438">
        <v>1.3919999999999999</v>
      </c>
      <c r="AN475" s="438">
        <v>0.57999999999999996</v>
      </c>
      <c r="AO475" s="438">
        <v>0.85</v>
      </c>
      <c r="AP475" s="438">
        <v>0</v>
      </c>
      <c r="AQ475" s="504">
        <v>0</v>
      </c>
      <c r="AR475" s="504">
        <v>0</v>
      </c>
      <c r="AS475" s="442">
        <v>0</v>
      </c>
      <c r="AT475" s="442">
        <v>0</v>
      </c>
      <c r="AU475" s="499">
        <v>0</v>
      </c>
      <c r="AV475" s="509" t="s">
        <v>25</v>
      </c>
      <c r="AW475" s="509" t="s">
        <v>63</v>
      </c>
      <c r="AX475" s="439">
        <v>5</v>
      </c>
      <c r="AY475" s="213">
        <v>0.60980000000000001</v>
      </c>
      <c r="AZ475" s="112" t="s">
        <v>125</v>
      </c>
      <c r="BA475" s="441" t="s">
        <v>53</v>
      </c>
      <c r="BB475" s="441" t="s">
        <v>297</v>
      </c>
      <c r="BC475" s="440" t="s">
        <v>810</v>
      </c>
      <c r="BE475" s="441" t="s">
        <v>287</v>
      </c>
      <c r="BF475" s="513" t="s">
        <v>296</v>
      </c>
      <c r="BG475" s="514" t="s">
        <v>295</v>
      </c>
      <c r="BH475" s="444" t="s">
        <v>277</v>
      </c>
      <c r="BI475" s="444" t="s">
        <v>277</v>
      </c>
      <c r="BJ475" s="159">
        <v>0</v>
      </c>
      <c r="BK475" s="440" t="s">
        <v>277</v>
      </c>
    </row>
    <row r="476" spans="1:63" s="441" customFormat="1" ht="13.5" customHeight="1">
      <c r="A476" s="493" t="s">
        <v>119</v>
      </c>
      <c r="B476" s="493" t="s">
        <v>6491</v>
      </c>
      <c r="C476" s="438">
        <v>0</v>
      </c>
      <c r="D476" s="438">
        <v>0</v>
      </c>
      <c r="E476" s="438">
        <v>0</v>
      </c>
      <c r="F476" s="438">
        <v>0</v>
      </c>
      <c r="G476" s="438">
        <v>0</v>
      </c>
      <c r="H476" s="438">
        <v>0</v>
      </c>
      <c r="I476" s="438">
        <v>0</v>
      </c>
      <c r="J476" s="438">
        <v>0</v>
      </c>
      <c r="K476" s="438">
        <v>0</v>
      </c>
      <c r="L476" s="438">
        <v>0</v>
      </c>
      <c r="M476" s="438">
        <v>0</v>
      </c>
      <c r="N476" s="438">
        <v>0</v>
      </c>
      <c r="O476" s="438">
        <v>0</v>
      </c>
      <c r="P476" s="438">
        <v>0</v>
      </c>
      <c r="Q476" s="438">
        <v>0</v>
      </c>
      <c r="R476" s="438">
        <v>0</v>
      </c>
      <c r="S476" s="438">
        <v>0</v>
      </c>
      <c r="T476" s="438">
        <v>0</v>
      </c>
      <c r="U476" s="438">
        <v>0</v>
      </c>
      <c r="V476" s="438">
        <v>0</v>
      </c>
      <c r="W476" s="438">
        <v>0</v>
      </c>
      <c r="X476" s="438">
        <v>0</v>
      </c>
      <c r="Y476" s="438">
        <v>0</v>
      </c>
      <c r="Z476" s="438">
        <v>0</v>
      </c>
      <c r="AA476" s="438">
        <v>0</v>
      </c>
      <c r="AB476" s="438">
        <v>0</v>
      </c>
      <c r="AC476" s="438">
        <v>0</v>
      </c>
      <c r="AD476" s="438">
        <v>0</v>
      </c>
      <c r="AE476" s="438">
        <v>0</v>
      </c>
      <c r="AF476" s="438">
        <v>0</v>
      </c>
      <c r="AG476" s="438">
        <v>0</v>
      </c>
      <c r="AH476" s="438">
        <v>0</v>
      </c>
      <c r="AI476" s="438">
        <v>0</v>
      </c>
      <c r="AJ476" s="438">
        <v>0</v>
      </c>
      <c r="AK476" s="438">
        <v>0</v>
      </c>
      <c r="AL476" s="438">
        <v>0</v>
      </c>
      <c r="AM476" s="438">
        <v>0</v>
      </c>
      <c r="AN476" s="438">
        <v>0</v>
      </c>
      <c r="AO476" s="438">
        <v>5.5E-2</v>
      </c>
      <c r="AP476" s="438">
        <v>3.6999999999999998E-2</v>
      </c>
      <c r="AQ476" s="504">
        <v>0</v>
      </c>
      <c r="AR476" s="504">
        <v>0</v>
      </c>
      <c r="AS476" s="442">
        <v>0</v>
      </c>
      <c r="AT476" s="442">
        <v>0</v>
      </c>
      <c r="AU476" s="499">
        <v>0</v>
      </c>
      <c r="AV476" s="509" t="s">
        <v>63</v>
      </c>
      <c r="AW476" s="509" t="s">
        <v>938</v>
      </c>
      <c r="AX476" s="439">
        <v>2</v>
      </c>
      <c r="AY476" s="213">
        <v>4.5999999999999999E-2</v>
      </c>
      <c r="AZ476" s="441" t="s">
        <v>125</v>
      </c>
      <c r="BA476" s="441" t="s">
        <v>53</v>
      </c>
      <c r="BB476" s="441" t="s">
        <v>292</v>
      </c>
      <c r="BC476" s="440" t="s">
        <v>7176</v>
      </c>
      <c r="BE476" s="441" t="s">
        <v>287</v>
      </c>
      <c r="BF476" s="513" t="s">
        <v>302</v>
      </c>
      <c r="BG476" s="514" t="s">
        <v>6518</v>
      </c>
      <c r="BH476" s="514" t="s">
        <v>301</v>
      </c>
      <c r="BI476" s="514" t="s">
        <v>277</v>
      </c>
      <c r="BJ476" s="159">
        <v>0</v>
      </c>
      <c r="BK476" s="440" t="s">
        <v>277</v>
      </c>
    </row>
    <row r="477" spans="1:63" s="441" customFormat="1" ht="13.5" customHeight="1">
      <c r="A477" s="493" t="s">
        <v>119</v>
      </c>
      <c r="B477" s="493" t="s">
        <v>6493</v>
      </c>
      <c r="C477" s="438">
        <v>0</v>
      </c>
      <c r="D477" s="438">
        <v>0</v>
      </c>
      <c r="E477" s="438">
        <v>0</v>
      </c>
      <c r="F477" s="438">
        <v>0</v>
      </c>
      <c r="G477" s="438">
        <v>0</v>
      </c>
      <c r="H477" s="438">
        <v>0</v>
      </c>
      <c r="I477" s="438">
        <v>0</v>
      </c>
      <c r="J477" s="438">
        <v>0</v>
      </c>
      <c r="K477" s="438">
        <v>0</v>
      </c>
      <c r="L477" s="438">
        <v>0</v>
      </c>
      <c r="M477" s="438">
        <v>0</v>
      </c>
      <c r="N477" s="438">
        <v>0</v>
      </c>
      <c r="O477" s="438">
        <v>0</v>
      </c>
      <c r="P477" s="438">
        <v>0</v>
      </c>
      <c r="Q477" s="438">
        <v>0</v>
      </c>
      <c r="R477" s="438">
        <v>0</v>
      </c>
      <c r="S477" s="438">
        <v>0</v>
      </c>
      <c r="T477" s="438">
        <v>0</v>
      </c>
      <c r="U477" s="438">
        <v>0</v>
      </c>
      <c r="V477" s="438">
        <v>0</v>
      </c>
      <c r="W477" s="438">
        <v>0</v>
      </c>
      <c r="X477" s="438">
        <v>0</v>
      </c>
      <c r="Y477" s="438">
        <v>0</v>
      </c>
      <c r="Z477" s="438">
        <v>0</v>
      </c>
      <c r="AA477" s="438">
        <v>0</v>
      </c>
      <c r="AB477" s="438">
        <v>0</v>
      </c>
      <c r="AC477" s="438">
        <v>0</v>
      </c>
      <c r="AD477" s="438">
        <v>0</v>
      </c>
      <c r="AE477" s="438">
        <v>0</v>
      </c>
      <c r="AF477" s="438">
        <v>0</v>
      </c>
      <c r="AG477" s="438">
        <v>0</v>
      </c>
      <c r="AH477" s="438">
        <v>0</v>
      </c>
      <c r="AI477" s="438">
        <v>0</v>
      </c>
      <c r="AJ477" s="438">
        <v>0</v>
      </c>
      <c r="AK477" s="438">
        <v>0</v>
      </c>
      <c r="AL477" s="438">
        <v>0</v>
      </c>
      <c r="AM477" s="438">
        <v>0</v>
      </c>
      <c r="AN477" s="438">
        <v>0</v>
      </c>
      <c r="AO477" s="438">
        <v>5.5E-2</v>
      </c>
      <c r="AP477" s="438">
        <v>6.3E-2</v>
      </c>
      <c r="AQ477" s="504">
        <v>0</v>
      </c>
      <c r="AR477" s="504">
        <v>0</v>
      </c>
      <c r="AS477" s="442">
        <v>0</v>
      </c>
      <c r="AT477" s="442">
        <v>0</v>
      </c>
      <c r="AU477" s="499">
        <v>0</v>
      </c>
      <c r="AV477" s="509" t="s">
        <v>63</v>
      </c>
      <c r="AW477" s="509" t="s">
        <v>938</v>
      </c>
      <c r="AX477" s="439">
        <v>2</v>
      </c>
      <c r="AY477" s="213">
        <v>5.8999999999999997E-2</v>
      </c>
      <c r="AZ477" s="441" t="s">
        <v>125</v>
      </c>
      <c r="BA477" s="441" t="s">
        <v>53</v>
      </c>
      <c r="BB477" s="441" t="s">
        <v>292</v>
      </c>
      <c r="BC477" s="440" t="s">
        <v>7176</v>
      </c>
      <c r="BE477" s="441" t="s">
        <v>287</v>
      </c>
      <c r="BF477" s="513" t="s">
        <v>302</v>
      </c>
      <c r="BG477" s="514" t="s">
        <v>6519</v>
      </c>
      <c r="BH477" s="514" t="s">
        <v>301</v>
      </c>
      <c r="BI477" s="514" t="s">
        <v>277</v>
      </c>
      <c r="BJ477" s="215">
        <v>1.9E-2</v>
      </c>
      <c r="BK477" s="440" t="s">
        <v>277</v>
      </c>
    </row>
    <row r="478" spans="1:63" s="441" customFormat="1" ht="13.5" customHeight="1">
      <c r="A478" s="493" t="s">
        <v>119</v>
      </c>
      <c r="B478" s="493" t="s">
        <v>6485</v>
      </c>
      <c r="C478" s="438">
        <v>0</v>
      </c>
      <c r="D478" s="438">
        <v>0</v>
      </c>
      <c r="E478" s="438">
        <v>0</v>
      </c>
      <c r="F478" s="438">
        <v>0</v>
      </c>
      <c r="G478" s="438">
        <v>0</v>
      </c>
      <c r="H478" s="438">
        <v>0</v>
      </c>
      <c r="I478" s="438">
        <v>0</v>
      </c>
      <c r="J478" s="438">
        <v>0</v>
      </c>
      <c r="K478" s="438">
        <v>0</v>
      </c>
      <c r="L478" s="438">
        <v>0</v>
      </c>
      <c r="M478" s="438">
        <v>0</v>
      </c>
      <c r="N478" s="438">
        <v>0</v>
      </c>
      <c r="O478" s="438">
        <v>0</v>
      </c>
      <c r="P478" s="438">
        <v>0</v>
      </c>
      <c r="Q478" s="438">
        <v>0</v>
      </c>
      <c r="R478" s="438">
        <v>0</v>
      </c>
      <c r="S478" s="438">
        <v>0</v>
      </c>
      <c r="T478" s="438">
        <v>0</v>
      </c>
      <c r="U478" s="438">
        <v>0</v>
      </c>
      <c r="V478" s="438">
        <v>0</v>
      </c>
      <c r="W478" s="438">
        <v>0</v>
      </c>
      <c r="X478" s="438">
        <v>0</v>
      </c>
      <c r="Y478" s="438">
        <v>0</v>
      </c>
      <c r="Z478" s="438">
        <v>0</v>
      </c>
      <c r="AA478" s="438">
        <v>0</v>
      </c>
      <c r="AB478" s="438">
        <v>0</v>
      </c>
      <c r="AC478" s="438">
        <v>0</v>
      </c>
      <c r="AD478" s="438">
        <v>0</v>
      </c>
      <c r="AE478" s="438">
        <v>0</v>
      </c>
      <c r="AF478" s="438">
        <v>0</v>
      </c>
      <c r="AG478" s="438">
        <v>0</v>
      </c>
      <c r="AH478" s="438">
        <v>0</v>
      </c>
      <c r="AI478" s="438">
        <v>0</v>
      </c>
      <c r="AJ478" s="438">
        <v>0</v>
      </c>
      <c r="AK478" s="438">
        <v>0</v>
      </c>
      <c r="AL478" s="438">
        <v>0</v>
      </c>
      <c r="AM478" s="438">
        <v>0</v>
      </c>
      <c r="AN478" s="438">
        <v>0</v>
      </c>
      <c r="AO478" s="438">
        <v>1.1000000000000001</v>
      </c>
      <c r="AP478" s="438">
        <v>2.2000000000000002</v>
      </c>
      <c r="AQ478" s="504">
        <v>1.1000000000000001</v>
      </c>
      <c r="AR478" s="504">
        <v>0</v>
      </c>
      <c r="AS478" s="442">
        <v>0</v>
      </c>
      <c r="AT478" s="442">
        <v>0</v>
      </c>
      <c r="AU478" s="499">
        <v>0</v>
      </c>
      <c r="AV478" s="509" t="s">
        <v>63</v>
      </c>
      <c r="AW478" s="509" t="s">
        <v>3968</v>
      </c>
      <c r="AX478" s="439">
        <v>3</v>
      </c>
      <c r="AY478" s="213">
        <v>1.4666666666666668</v>
      </c>
      <c r="AZ478" s="441" t="s">
        <v>125</v>
      </c>
      <c r="BA478" s="441" t="s">
        <v>53</v>
      </c>
      <c r="BB478" s="441" t="s">
        <v>292</v>
      </c>
      <c r="BC478" s="440" t="s">
        <v>7176</v>
      </c>
      <c r="BE478" s="441" t="s">
        <v>287</v>
      </c>
      <c r="BF478" s="513" t="s">
        <v>302</v>
      </c>
      <c r="BG478" s="514" t="s">
        <v>6516</v>
      </c>
      <c r="BH478" s="514" t="s">
        <v>301</v>
      </c>
      <c r="BI478" s="514" t="s">
        <v>277</v>
      </c>
      <c r="BJ478" s="159">
        <v>8.9049999999999994</v>
      </c>
      <c r="BK478" s="440" t="s">
        <v>277</v>
      </c>
    </row>
    <row r="479" spans="1:63" s="441" customFormat="1" ht="13.5" customHeight="1">
      <c r="A479" s="493" t="s">
        <v>119</v>
      </c>
      <c r="B479" s="493" t="s">
        <v>6489</v>
      </c>
      <c r="C479" s="438">
        <v>0</v>
      </c>
      <c r="D479" s="438">
        <v>0</v>
      </c>
      <c r="E479" s="438">
        <v>0</v>
      </c>
      <c r="F479" s="438">
        <v>0</v>
      </c>
      <c r="G479" s="438">
        <v>0</v>
      </c>
      <c r="H479" s="438">
        <v>0</v>
      </c>
      <c r="I479" s="438">
        <v>0</v>
      </c>
      <c r="J479" s="438">
        <v>0</v>
      </c>
      <c r="K479" s="438">
        <v>0</v>
      </c>
      <c r="L479" s="438">
        <v>0</v>
      </c>
      <c r="M479" s="438">
        <v>0</v>
      </c>
      <c r="N479" s="438">
        <v>0</v>
      </c>
      <c r="O479" s="438">
        <v>0</v>
      </c>
      <c r="P479" s="438">
        <v>0</v>
      </c>
      <c r="Q479" s="438">
        <v>0</v>
      </c>
      <c r="R479" s="438">
        <v>0</v>
      </c>
      <c r="S479" s="438">
        <v>0</v>
      </c>
      <c r="T479" s="438">
        <v>0</v>
      </c>
      <c r="U479" s="438">
        <v>0</v>
      </c>
      <c r="V479" s="438">
        <v>0</v>
      </c>
      <c r="W479" s="438">
        <v>0</v>
      </c>
      <c r="X479" s="438">
        <v>0</v>
      </c>
      <c r="Y479" s="438">
        <v>0</v>
      </c>
      <c r="Z479" s="438">
        <v>0</v>
      </c>
      <c r="AA479" s="438">
        <v>0</v>
      </c>
      <c r="AB479" s="438">
        <v>0</v>
      </c>
      <c r="AC479" s="438">
        <v>0</v>
      </c>
      <c r="AD479" s="438">
        <v>0</v>
      </c>
      <c r="AE479" s="438">
        <v>0</v>
      </c>
      <c r="AF479" s="438">
        <v>0</v>
      </c>
      <c r="AG479" s="438">
        <v>0</v>
      </c>
      <c r="AH479" s="438">
        <v>0</v>
      </c>
      <c r="AI479" s="438">
        <v>0</v>
      </c>
      <c r="AJ479" s="438">
        <v>0</v>
      </c>
      <c r="AK479" s="438">
        <v>0</v>
      </c>
      <c r="AL479" s="438">
        <v>0</v>
      </c>
      <c r="AM479" s="438">
        <v>0</v>
      </c>
      <c r="AN479" s="438">
        <v>0</v>
      </c>
      <c r="AO479" s="438">
        <v>0.25</v>
      </c>
      <c r="AP479" s="438">
        <v>0.25</v>
      </c>
      <c r="AQ479" s="504">
        <v>0</v>
      </c>
      <c r="AR479" s="504">
        <v>0</v>
      </c>
      <c r="AS479" s="442">
        <v>0</v>
      </c>
      <c r="AT479" s="442">
        <v>0</v>
      </c>
      <c r="AU479" s="499">
        <v>0</v>
      </c>
      <c r="AV479" s="509" t="s">
        <v>63</v>
      </c>
      <c r="AW479" s="509" t="s">
        <v>938</v>
      </c>
      <c r="AX479" s="439">
        <v>2</v>
      </c>
      <c r="AY479" s="213">
        <v>0.25</v>
      </c>
      <c r="AZ479" s="441" t="s">
        <v>125</v>
      </c>
      <c r="BA479" s="441" t="s">
        <v>53</v>
      </c>
      <c r="BB479" s="441" t="s">
        <v>292</v>
      </c>
      <c r="BC479" s="440" t="s">
        <v>7176</v>
      </c>
      <c r="BE479" s="441" t="s">
        <v>287</v>
      </c>
      <c r="BF479" s="513" t="s">
        <v>302</v>
      </c>
      <c r="BG479" s="514" t="s">
        <v>6519</v>
      </c>
      <c r="BH479" s="514" t="s">
        <v>301</v>
      </c>
      <c r="BI479" s="514" t="s">
        <v>277</v>
      </c>
      <c r="BJ479" s="159">
        <v>0</v>
      </c>
      <c r="BK479" s="440" t="s">
        <v>277</v>
      </c>
    </row>
    <row r="480" spans="1:63" s="441" customFormat="1" ht="13.5" customHeight="1">
      <c r="A480" s="493" t="s">
        <v>3673</v>
      </c>
      <c r="B480" s="493" t="s">
        <v>4112</v>
      </c>
      <c r="C480" s="438">
        <v>0</v>
      </c>
      <c r="D480" s="438">
        <v>0</v>
      </c>
      <c r="E480" s="438">
        <v>0</v>
      </c>
      <c r="F480" s="438">
        <v>0</v>
      </c>
      <c r="G480" s="438">
        <v>0</v>
      </c>
      <c r="H480" s="438">
        <v>0</v>
      </c>
      <c r="I480" s="438">
        <v>0</v>
      </c>
      <c r="J480" s="438">
        <v>0</v>
      </c>
      <c r="K480" s="438">
        <v>0</v>
      </c>
      <c r="L480" s="438">
        <v>0</v>
      </c>
      <c r="M480" s="438">
        <v>0</v>
      </c>
      <c r="N480" s="438">
        <v>0</v>
      </c>
      <c r="O480" s="438">
        <v>0</v>
      </c>
      <c r="P480" s="438">
        <v>0</v>
      </c>
      <c r="Q480" s="438">
        <v>0</v>
      </c>
      <c r="R480" s="438">
        <v>0</v>
      </c>
      <c r="S480" s="438">
        <v>0</v>
      </c>
      <c r="T480" s="438">
        <v>0</v>
      </c>
      <c r="U480" s="438">
        <v>0</v>
      </c>
      <c r="V480" s="438">
        <v>0</v>
      </c>
      <c r="W480" s="438">
        <v>0</v>
      </c>
      <c r="X480" s="438">
        <v>0</v>
      </c>
      <c r="Y480" s="438">
        <v>0</v>
      </c>
      <c r="Z480" s="438">
        <v>0</v>
      </c>
      <c r="AA480" s="438">
        <v>0</v>
      </c>
      <c r="AB480" s="438">
        <v>0</v>
      </c>
      <c r="AC480" s="438">
        <v>0</v>
      </c>
      <c r="AD480" s="438">
        <v>0</v>
      </c>
      <c r="AE480" s="438">
        <v>0</v>
      </c>
      <c r="AF480" s="438">
        <v>0</v>
      </c>
      <c r="AG480" s="438">
        <v>0</v>
      </c>
      <c r="AH480" s="438">
        <v>1.5</v>
      </c>
      <c r="AI480" s="438">
        <v>1.53</v>
      </c>
      <c r="AJ480" s="438">
        <v>1.56</v>
      </c>
      <c r="AK480" s="438">
        <v>1.591812</v>
      </c>
      <c r="AL480" s="438">
        <v>1.623648</v>
      </c>
      <c r="AM480" s="438">
        <v>1.32274392</v>
      </c>
      <c r="AN480" s="438">
        <v>1.34919878</v>
      </c>
      <c r="AO480" s="438">
        <v>1.3761827</v>
      </c>
      <c r="AP480" s="438">
        <v>1.7538</v>
      </c>
      <c r="AQ480" s="504">
        <v>1.7888759999999999</v>
      </c>
      <c r="AR480" s="505">
        <v>1.825</v>
      </c>
      <c r="AS480" s="442">
        <v>1.861</v>
      </c>
      <c r="AT480" s="442">
        <v>0</v>
      </c>
      <c r="AU480" s="499">
        <v>0</v>
      </c>
      <c r="AV480" s="509" t="s">
        <v>22</v>
      </c>
      <c r="AW480" s="509" t="s">
        <v>3969</v>
      </c>
      <c r="AX480" s="439">
        <v>11</v>
      </c>
      <c r="AY480" s="213">
        <v>1.5655692181818182</v>
      </c>
      <c r="AZ480" s="112" t="s">
        <v>125</v>
      </c>
      <c r="BA480" s="441" t="s">
        <v>39</v>
      </c>
      <c r="BB480" s="441" t="s">
        <v>281</v>
      </c>
      <c r="BC480" s="441" t="s">
        <v>7177</v>
      </c>
      <c r="BE480" s="441" t="s">
        <v>287</v>
      </c>
      <c r="BF480" s="513" t="s">
        <v>4113</v>
      </c>
      <c r="BG480" s="514" t="s">
        <v>277</v>
      </c>
      <c r="BH480" s="514" t="s">
        <v>277</v>
      </c>
      <c r="BI480" s="514" t="s">
        <v>277</v>
      </c>
      <c r="BJ480" s="159"/>
      <c r="BK480" s="440"/>
    </row>
    <row r="481" spans="1:230" s="441" customFormat="1" ht="13.5" customHeight="1">
      <c r="A481" s="493" t="s">
        <v>120</v>
      </c>
      <c r="B481" s="493" t="s">
        <v>289</v>
      </c>
      <c r="C481" s="438">
        <v>0</v>
      </c>
      <c r="D481" s="438">
        <v>0</v>
      </c>
      <c r="E481" s="438">
        <v>0</v>
      </c>
      <c r="F481" s="438">
        <v>0</v>
      </c>
      <c r="G481" s="438">
        <v>0</v>
      </c>
      <c r="H481" s="438">
        <v>0</v>
      </c>
      <c r="I481" s="438">
        <v>0</v>
      </c>
      <c r="J481" s="438">
        <v>0</v>
      </c>
      <c r="K481" s="438">
        <v>0</v>
      </c>
      <c r="L481" s="438">
        <v>0</v>
      </c>
      <c r="M481" s="438">
        <v>0</v>
      </c>
      <c r="N481" s="438">
        <v>0</v>
      </c>
      <c r="O481" s="438">
        <v>0</v>
      </c>
      <c r="P481" s="438">
        <v>0</v>
      </c>
      <c r="Q481" s="438">
        <v>0</v>
      </c>
      <c r="R481" s="438">
        <v>0</v>
      </c>
      <c r="S481" s="438">
        <v>0</v>
      </c>
      <c r="T481" s="438">
        <v>0</v>
      </c>
      <c r="U481" s="438">
        <v>0</v>
      </c>
      <c r="V481" s="438">
        <v>0</v>
      </c>
      <c r="W481" s="438">
        <v>0</v>
      </c>
      <c r="X481" s="438">
        <v>0</v>
      </c>
      <c r="Y481" s="438">
        <v>0</v>
      </c>
      <c r="Z481" s="438">
        <v>0</v>
      </c>
      <c r="AA481" s="438">
        <v>0</v>
      </c>
      <c r="AB481" s="438">
        <v>0</v>
      </c>
      <c r="AC481" s="438">
        <v>0</v>
      </c>
      <c r="AD481" s="438">
        <v>0</v>
      </c>
      <c r="AE481" s="438">
        <v>0</v>
      </c>
      <c r="AF481" s="438">
        <v>0</v>
      </c>
      <c r="AG481" s="438">
        <v>0</v>
      </c>
      <c r="AH481" s="438">
        <v>1.4179999999999999</v>
      </c>
      <c r="AI481" s="438">
        <v>2.032</v>
      </c>
      <c r="AJ481" s="438">
        <v>1.6870000000000001</v>
      </c>
      <c r="AK481" s="438">
        <v>1.7430000000000001</v>
      </c>
      <c r="AL481" s="438">
        <v>2.41</v>
      </c>
      <c r="AM481" s="438">
        <v>2.504</v>
      </c>
      <c r="AN481" s="438">
        <v>2.4889999999999999</v>
      </c>
      <c r="AO481" s="438">
        <v>2.5249999999999999</v>
      </c>
      <c r="AP481" s="438">
        <v>2.5579999999999998</v>
      </c>
      <c r="AQ481" s="504">
        <v>2.5960000000000001</v>
      </c>
      <c r="AR481" s="504">
        <v>2.7890000000000001</v>
      </c>
      <c r="AS481" s="442">
        <v>2.851</v>
      </c>
      <c r="AT481" s="442">
        <v>2.9</v>
      </c>
      <c r="AU481" s="499">
        <v>2.94</v>
      </c>
      <c r="AV481" s="509" t="s">
        <v>22</v>
      </c>
      <c r="AW481" s="509" t="s">
        <v>3969</v>
      </c>
      <c r="AX481" s="439">
        <v>11</v>
      </c>
      <c r="AY481" s="213">
        <v>2.2500909090909094</v>
      </c>
      <c r="AZ481" s="441" t="s">
        <v>125</v>
      </c>
      <c r="BA481" s="441" t="s">
        <v>45</v>
      </c>
      <c r="BB481" s="441" t="s">
        <v>281</v>
      </c>
      <c r="BC481" s="441" t="s">
        <v>7177</v>
      </c>
      <c r="BE481" s="441" t="s">
        <v>287</v>
      </c>
      <c r="BF481" s="513" t="s">
        <v>288</v>
      </c>
      <c r="BG481" s="514" t="s">
        <v>277</v>
      </c>
      <c r="BH481" s="514" t="s">
        <v>277</v>
      </c>
      <c r="BI481" s="514" t="s">
        <v>277</v>
      </c>
      <c r="BJ481" s="159">
        <v>0</v>
      </c>
      <c r="BK481" s="440" t="s">
        <v>277</v>
      </c>
    </row>
    <row r="482" spans="1:230" s="441" customFormat="1" ht="13.5" customHeight="1">
      <c r="A482" s="493" t="s">
        <v>120</v>
      </c>
      <c r="B482" s="493" t="s">
        <v>293</v>
      </c>
      <c r="C482" s="438">
        <v>0</v>
      </c>
      <c r="D482" s="438">
        <v>0</v>
      </c>
      <c r="E482" s="438">
        <v>0</v>
      </c>
      <c r="F482" s="438">
        <v>0</v>
      </c>
      <c r="G482" s="438">
        <v>0</v>
      </c>
      <c r="H482" s="438">
        <v>0</v>
      </c>
      <c r="I482" s="438">
        <v>0</v>
      </c>
      <c r="J482" s="438">
        <v>0</v>
      </c>
      <c r="K482" s="438">
        <v>0</v>
      </c>
      <c r="L482" s="438">
        <v>0</v>
      </c>
      <c r="M482" s="438">
        <v>0</v>
      </c>
      <c r="N482" s="438">
        <v>0</v>
      </c>
      <c r="O482" s="438">
        <v>0</v>
      </c>
      <c r="P482" s="438">
        <v>0</v>
      </c>
      <c r="Q482" s="438">
        <v>0</v>
      </c>
      <c r="R482" s="438">
        <v>0</v>
      </c>
      <c r="S482" s="438">
        <v>0</v>
      </c>
      <c r="T482" s="438">
        <v>0</v>
      </c>
      <c r="U482" s="438">
        <v>0</v>
      </c>
      <c r="V482" s="438">
        <v>0</v>
      </c>
      <c r="W482" s="438">
        <v>0</v>
      </c>
      <c r="X482" s="438">
        <v>0</v>
      </c>
      <c r="Y482" s="438">
        <v>0</v>
      </c>
      <c r="Z482" s="438">
        <v>0</v>
      </c>
      <c r="AA482" s="438">
        <v>0</v>
      </c>
      <c r="AB482" s="438">
        <v>1.6775000000000002E-2</v>
      </c>
      <c r="AC482" s="438">
        <v>0.26175999999999999</v>
      </c>
      <c r="AD482" s="438">
        <v>0.291935</v>
      </c>
      <c r="AE482" s="438">
        <v>0.27497100000000002</v>
      </c>
      <c r="AF482" s="438">
        <v>0.18972900000000001</v>
      </c>
      <c r="AG482" s="438">
        <v>0.19941800000000001</v>
      </c>
      <c r="AH482" s="438">
        <v>0.24276800000000001</v>
      </c>
      <c r="AI482" s="438">
        <v>0.174042</v>
      </c>
      <c r="AJ482" s="438">
        <v>0.13</v>
      </c>
      <c r="AK482" s="438">
        <v>0.115</v>
      </c>
      <c r="AL482" s="438">
        <v>0.11700000000000001</v>
      </c>
      <c r="AM482" s="438">
        <v>0.11799999999999999</v>
      </c>
      <c r="AN482" s="438">
        <v>0.20899999999999999</v>
      </c>
      <c r="AO482" s="438">
        <v>3.456</v>
      </c>
      <c r="AP482" s="438">
        <v>1.736</v>
      </c>
      <c r="AQ482" s="504">
        <v>2.0590000000000002</v>
      </c>
      <c r="AR482" s="504">
        <v>2.109</v>
      </c>
      <c r="AS482" s="442">
        <v>2.1520000000000001</v>
      </c>
      <c r="AT482" s="442">
        <v>2.2370000000000001</v>
      </c>
      <c r="AU482" s="499">
        <v>0</v>
      </c>
      <c r="AV482" s="509" t="s">
        <v>16</v>
      </c>
      <c r="AW482" s="642" t="s">
        <v>3969</v>
      </c>
      <c r="AX482" s="439">
        <v>17</v>
      </c>
      <c r="AY482" s="213">
        <v>0.68825870588235294</v>
      </c>
      <c r="AZ482" s="112" t="s">
        <v>125</v>
      </c>
      <c r="BA482" s="112" t="s">
        <v>57</v>
      </c>
      <c r="BB482" s="112" t="s">
        <v>292</v>
      </c>
      <c r="BC482" s="440" t="s">
        <v>7176</v>
      </c>
      <c r="BD482" s="112"/>
      <c r="BE482" s="112" t="s">
        <v>287</v>
      </c>
      <c r="BF482" s="491" t="s">
        <v>291</v>
      </c>
      <c r="BG482" s="444" t="s">
        <v>290</v>
      </c>
      <c r="BH482" s="444" t="s">
        <v>277</v>
      </c>
      <c r="BI482" s="444" t="s">
        <v>277</v>
      </c>
      <c r="BJ482" s="159">
        <v>0.6</v>
      </c>
      <c r="BK482" s="440" t="s">
        <v>277</v>
      </c>
    </row>
    <row r="483" spans="1:230" s="441" customFormat="1" ht="13.5" customHeight="1">
      <c r="A483" s="493" t="s">
        <v>120</v>
      </c>
      <c r="B483" s="493" t="s">
        <v>3915</v>
      </c>
      <c r="C483" s="438">
        <v>0</v>
      </c>
      <c r="D483" s="438">
        <v>0</v>
      </c>
      <c r="E483" s="438">
        <v>0</v>
      </c>
      <c r="F483" s="438">
        <v>0</v>
      </c>
      <c r="G483" s="438">
        <v>0</v>
      </c>
      <c r="H483" s="438">
        <v>0</v>
      </c>
      <c r="I483" s="438">
        <v>0</v>
      </c>
      <c r="J483" s="438">
        <v>0</v>
      </c>
      <c r="K483" s="438">
        <v>0</v>
      </c>
      <c r="L483" s="438">
        <v>0</v>
      </c>
      <c r="M483" s="438">
        <v>0</v>
      </c>
      <c r="N483" s="438">
        <v>0</v>
      </c>
      <c r="O483" s="438">
        <v>0</v>
      </c>
      <c r="P483" s="438">
        <v>0</v>
      </c>
      <c r="Q483" s="438">
        <v>0</v>
      </c>
      <c r="R483" s="438">
        <v>0</v>
      </c>
      <c r="S483" s="438">
        <v>0</v>
      </c>
      <c r="T483" s="438">
        <v>0</v>
      </c>
      <c r="U483" s="438">
        <v>0</v>
      </c>
      <c r="V483" s="438">
        <v>0</v>
      </c>
      <c r="W483" s="438">
        <v>0</v>
      </c>
      <c r="X483" s="438">
        <v>0</v>
      </c>
      <c r="Y483" s="438">
        <v>0</v>
      </c>
      <c r="Z483" s="438">
        <v>0</v>
      </c>
      <c r="AA483" s="438">
        <v>0</v>
      </c>
      <c r="AB483" s="438">
        <v>0</v>
      </c>
      <c r="AC483" s="438">
        <v>0</v>
      </c>
      <c r="AD483" s="438">
        <v>0</v>
      </c>
      <c r="AE483" s="438">
        <v>0</v>
      </c>
      <c r="AF483" s="438">
        <v>0</v>
      </c>
      <c r="AG483" s="438">
        <v>1.6890000000000001</v>
      </c>
      <c r="AH483" s="438">
        <v>1.86</v>
      </c>
      <c r="AI483" s="438">
        <v>1.798</v>
      </c>
      <c r="AJ483" s="438">
        <v>1.794</v>
      </c>
      <c r="AK483" s="438">
        <v>1.98</v>
      </c>
      <c r="AL483" s="438">
        <v>1.917</v>
      </c>
      <c r="AM483" s="438">
        <v>1.9890000000000001</v>
      </c>
      <c r="AN483" s="438">
        <v>1.784</v>
      </c>
      <c r="AO483" s="438">
        <v>1.784</v>
      </c>
      <c r="AP483" s="438">
        <v>1.784</v>
      </c>
      <c r="AQ483" s="504">
        <v>1.784</v>
      </c>
      <c r="AR483" s="504">
        <v>1.784</v>
      </c>
      <c r="AS483" s="442">
        <v>1.784</v>
      </c>
      <c r="AT483" s="442">
        <v>1.784</v>
      </c>
      <c r="AU483" s="499">
        <v>0</v>
      </c>
      <c r="AV483" s="509" t="s">
        <v>21</v>
      </c>
      <c r="AW483" s="509" t="s">
        <v>3969</v>
      </c>
      <c r="AX483" s="439">
        <v>12</v>
      </c>
      <c r="AY483" s="213">
        <v>1.8289166666666665</v>
      </c>
      <c r="AZ483" s="441" t="s">
        <v>125</v>
      </c>
      <c r="BA483" s="441" t="s">
        <v>45</v>
      </c>
      <c r="BB483" s="441" t="s">
        <v>292</v>
      </c>
      <c r="BC483" s="440" t="s">
        <v>7176</v>
      </c>
      <c r="BE483" s="441" t="s">
        <v>287</v>
      </c>
      <c r="BF483" s="513" t="s">
        <v>4049</v>
      </c>
      <c r="BG483" s="514" t="s">
        <v>277</v>
      </c>
      <c r="BH483" s="514" t="s">
        <v>277</v>
      </c>
      <c r="BI483" s="514" t="s">
        <v>277</v>
      </c>
      <c r="BJ483" s="159">
        <v>0</v>
      </c>
      <c r="BK483" s="440" t="s">
        <v>277</v>
      </c>
    </row>
    <row r="484" spans="1:230" s="441" customFormat="1" ht="13.5" customHeight="1">
      <c r="A484" s="493" t="s">
        <v>120</v>
      </c>
      <c r="B484" s="493" t="s">
        <v>284</v>
      </c>
      <c r="C484" s="438">
        <v>0</v>
      </c>
      <c r="D484" s="438">
        <v>0</v>
      </c>
      <c r="E484" s="438">
        <v>0</v>
      </c>
      <c r="F484" s="438">
        <v>0</v>
      </c>
      <c r="G484" s="438">
        <v>0</v>
      </c>
      <c r="H484" s="438">
        <v>0</v>
      </c>
      <c r="I484" s="438">
        <v>0</v>
      </c>
      <c r="J484" s="438">
        <v>0</v>
      </c>
      <c r="K484" s="438">
        <v>0</v>
      </c>
      <c r="L484" s="438">
        <v>0</v>
      </c>
      <c r="M484" s="438">
        <v>0</v>
      </c>
      <c r="N484" s="438">
        <v>0</v>
      </c>
      <c r="O484" s="438">
        <v>0</v>
      </c>
      <c r="P484" s="438">
        <v>0</v>
      </c>
      <c r="Q484" s="438">
        <v>0</v>
      </c>
      <c r="R484" s="438">
        <v>0</v>
      </c>
      <c r="S484" s="438">
        <v>0</v>
      </c>
      <c r="T484" s="438">
        <v>0</v>
      </c>
      <c r="U484" s="438">
        <v>0</v>
      </c>
      <c r="V484" s="438">
        <v>0</v>
      </c>
      <c r="W484" s="438">
        <v>0</v>
      </c>
      <c r="X484" s="438">
        <v>0</v>
      </c>
      <c r="Y484" s="438">
        <v>0</v>
      </c>
      <c r="Z484" s="438">
        <v>0</v>
      </c>
      <c r="AA484" s="438">
        <v>0</v>
      </c>
      <c r="AB484" s="438">
        <v>0</v>
      </c>
      <c r="AC484" s="438">
        <v>0</v>
      </c>
      <c r="AD484" s="438">
        <v>0</v>
      </c>
      <c r="AE484" s="438">
        <v>0</v>
      </c>
      <c r="AF484" s="438">
        <v>0</v>
      </c>
      <c r="AG484" s="438">
        <v>0</v>
      </c>
      <c r="AH484" s="438">
        <v>1.4059999999999999</v>
      </c>
      <c r="AI484" s="438">
        <v>1.363</v>
      </c>
      <c r="AJ484" s="438">
        <v>1.4319999999999999</v>
      </c>
      <c r="AK484" s="438">
        <v>1.357</v>
      </c>
      <c r="AL484" s="438">
        <v>1.2310000000000001</v>
      </c>
      <c r="AM484" s="438">
        <v>1.2649999999999999</v>
      </c>
      <c r="AN484" s="438">
        <v>1.2929999999999999</v>
      </c>
      <c r="AO484" s="438">
        <v>1.325</v>
      </c>
      <c r="AP484" s="438">
        <v>1.3540000000000001</v>
      </c>
      <c r="AQ484" s="504">
        <v>1.3819999999999999</v>
      </c>
      <c r="AR484" s="504">
        <v>1.411</v>
      </c>
      <c r="AS484" s="442">
        <v>1.4410000000000001</v>
      </c>
      <c r="AT484" s="442">
        <v>1.4410000000000001</v>
      </c>
      <c r="AU484" s="499">
        <v>0</v>
      </c>
      <c r="AV484" s="509" t="s">
        <v>22</v>
      </c>
      <c r="AW484" s="509" t="s">
        <v>3969</v>
      </c>
      <c r="AX484" s="439">
        <v>11</v>
      </c>
      <c r="AY484" s="213">
        <v>1.347181818181818</v>
      </c>
      <c r="AZ484" s="441" t="s">
        <v>125</v>
      </c>
      <c r="BA484" s="441" t="s">
        <v>45</v>
      </c>
      <c r="BB484" s="441" t="s">
        <v>281</v>
      </c>
      <c r="BC484" s="441" t="s">
        <v>7177</v>
      </c>
      <c r="BE484" s="441" t="s">
        <v>280</v>
      </c>
      <c r="BF484" s="513" t="s">
        <v>283</v>
      </c>
      <c r="BG484" s="514" t="s">
        <v>277</v>
      </c>
      <c r="BH484" s="514" t="s">
        <v>277</v>
      </c>
      <c r="BI484" s="514" t="s">
        <v>277</v>
      </c>
      <c r="BJ484" s="159">
        <v>2</v>
      </c>
      <c r="BK484" s="440" t="s">
        <v>277</v>
      </c>
    </row>
    <row r="485" spans="1:230" s="441" customFormat="1" ht="13.5" customHeight="1">
      <c r="A485" s="493" t="s">
        <v>120</v>
      </c>
      <c r="B485" s="493" t="s">
        <v>282</v>
      </c>
      <c r="C485" s="438">
        <v>0</v>
      </c>
      <c r="D485" s="438">
        <v>0</v>
      </c>
      <c r="E485" s="438">
        <v>0</v>
      </c>
      <c r="F485" s="438">
        <v>0</v>
      </c>
      <c r="G485" s="438">
        <v>0</v>
      </c>
      <c r="H485" s="438">
        <v>0</v>
      </c>
      <c r="I485" s="438">
        <v>0</v>
      </c>
      <c r="J485" s="438">
        <v>0</v>
      </c>
      <c r="K485" s="438">
        <v>0</v>
      </c>
      <c r="L485" s="438">
        <v>0</v>
      </c>
      <c r="M485" s="438">
        <v>0</v>
      </c>
      <c r="N485" s="438">
        <v>0</v>
      </c>
      <c r="O485" s="438">
        <v>0</v>
      </c>
      <c r="P485" s="438">
        <v>0</v>
      </c>
      <c r="Q485" s="438">
        <v>0</v>
      </c>
      <c r="R485" s="438">
        <v>0</v>
      </c>
      <c r="S485" s="438">
        <v>0</v>
      </c>
      <c r="T485" s="438">
        <v>0</v>
      </c>
      <c r="U485" s="438">
        <v>0</v>
      </c>
      <c r="V485" s="438">
        <v>0</v>
      </c>
      <c r="W485" s="438">
        <v>0</v>
      </c>
      <c r="X485" s="438">
        <v>0</v>
      </c>
      <c r="Y485" s="438">
        <v>0</v>
      </c>
      <c r="Z485" s="438">
        <v>0</v>
      </c>
      <c r="AA485" s="438">
        <v>0</v>
      </c>
      <c r="AB485" s="438">
        <v>0</v>
      </c>
      <c r="AC485" s="438">
        <v>0</v>
      </c>
      <c r="AD485" s="438">
        <v>0</v>
      </c>
      <c r="AE485" s="438">
        <v>0</v>
      </c>
      <c r="AF485" s="438">
        <v>0</v>
      </c>
      <c r="AG485" s="438">
        <v>0</v>
      </c>
      <c r="AH485" s="438">
        <v>0</v>
      </c>
      <c r="AI485" s="438">
        <v>0</v>
      </c>
      <c r="AJ485" s="438">
        <v>0</v>
      </c>
      <c r="AK485" s="438">
        <v>0</v>
      </c>
      <c r="AL485" s="438">
        <v>0</v>
      </c>
      <c r="AM485" s="438">
        <v>1.3</v>
      </c>
      <c r="AN485" s="438">
        <v>1.3</v>
      </c>
      <c r="AO485" s="438">
        <v>1.3</v>
      </c>
      <c r="AP485" s="438">
        <v>1.3</v>
      </c>
      <c r="AQ485" s="504">
        <v>1.3</v>
      </c>
      <c r="AR485" s="504">
        <v>1.3</v>
      </c>
      <c r="AS485" s="442">
        <v>1.3</v>
      </c>
      <c r="AT485" s="442">
        <v>1.3</v>
      </c>
      <c r="AU485" s="499">
        <v>1.3</v>
      </c>
      <c r="AV485" s="642" t="s">
        <v>27</v>
      </c>
      <c r="AW485" s="642" t="s">
        <v>3969</v>
      </c>
      <c r="AX485" s="177">
        <v>6</v>
      </c>
      <c r="AY485" s="418">
        <v>1.3</v>
      </c>
      <c r="AZ485" s="112" t="s">
        <v>125</v>
      </c>
      <c r="BA485" s="112" t="s">
        <v>45</v>
      </c>
      <c r="BB485" s="112" t="s">
        <v>281</v>
      </c>
      <c r="BC485" s="112" t="s">
        <v>7177</v>
      </c>
      <c r="BD485" s="112"/>
      <c r="BE485" s="112" t="s">
        <v>280</v>
      </c>
      <c r="BF485" s="491" t="s">
        <v>279</v>
      </c>
      <c r="BG485" s="444" t="s">
        <v>278</v>
      </c>
      <c r="BH485" s="444" t="s">
        <v>277</v>
      </c>
      <c r="BI485" s="444" t="s">
        <v>277</v>
      </c>
      <c r="BJ485" s="159">
        <v>0</v>
      </c>
      <c r="BK485" s="440" t="s">
        <v>277</v>
      </c>
    </row>
    <row r="486" spans="1:230" s="441" customFormat="1" ht="13.5" customHeight="1">
      <c r="A486" s="493" t="s">
        <v>120</v>
      </c>
      <c r="B486" s="493" t="s">
        <v>4219</v>
      </c>
      <c r="C486" s="438">
        <v>0</v>
      </c>
      <c r="D486" s="438">
        <v>0</v>
      </c>
      <c r="E486" s="438">
        <v>0</v>
      </c>
      <c r="F486" s="438">
        <v>0</v>
      </c>
      <c r="G486" s="438">
        <v>0</v>
      </c>
      <c r="H486" s="438">
        <v>0</v>
      </c>
      <c r="I486" s="438">
        <v>0</v>
      </c>
      <c r="J486" s="438">
        <v>0</v>
      </c>
      <c r="K486" s="438">
        <v>0</v>
      </c>
      <c r="L486" s="438">
        <v>0</v>
      </c>
      <c r="M486" s="438">
        <v>0</v>
      </c>
      <c r="N486" s="438">
        <v>0</v>
      </c>
      <c r="O486" s="438">
        <v>0</v>
      </c>
      <c r="P486" s="438">
        <v>0</v>
      </c>
      <c r="Q486" s="438">
        <v>0</v>
      </c>
      <c r="R486" s="438">
        <v>0</v>
      </c>
      <c r="S486" s="438">
        <v>0</v>
      </c>
      <c r="T486" s="438">
        <v>0</v>
      </c>
      <c r="U486" s="438">
        <v>0</v>
      </c>
      <c r="V486" s="438">
        <v>0</v>
      </c>
      <c r="W486" s="438">
        <v>0</v>
      </c>
      <c r="X486" s="438">
        <v>0</v>
      </c>
      <c r="Y486" s="438">
        <v>0</v>
      </c>
      <c r="Z486" s="438">
        <v>0</v>
      </c>
      <c r="AA486" s="438">
        <v>0</v>
      </c>
      <c r="AB486" s="438">
        <v>0</v>
      </c>
      <c r="AC486" s="438">
        <v>0</v>
      </c>
      <c r="AD486" s="438">
        <v>0</v>
      </c>
      <c r="AE486" s="438">
        <v>0</v>
      </c>
      <c r="AF486" s="438">
        <v>0</v>
      </c>
      <c r="AG486" s="438">
        <v>0</v>
      </c>
      <c r="AH486" s="438">
        <v>0</v>
      </c>
      <c r="AI486" s="438">
        <v>7.0000000000000007E-2</v>
      </c>
      <c r="AJ486" s="438">
        <v>7.0000000000000007E-2</v>
      </c>
      <c r="AK486" s="438">
        <v>7.0000000000000007E-2</v>
      </c>
      <c r="AL486" s="438">
        <v>7.0000000000000007E-2</v>
      </c>
      <c r="AM486" s="438">
        <v>0</v>
      </c>
      <c r="AN486" s="438">
        <v>0</v>
      </c>
      <c r="AO486" s="438">
        <v>0</v>
      </c>
      <c r="AP486" s="438">
        <v>0</v>
      </c>
      <c r="AQ486" s="504">
        <v>0</v>
      </c>
      <c r="AR486" s="504">
        <v>0</v>
      </c>
      <c r="AS486" s="442">
        <v>0</v>
      </c>
      <c r="AT486" s="442">
        <v>0</v>
      </c>
      <c r="AU486" s="499">
        <v>0</v>
      </c>
      <c r="AV486" s="642" t="s">
        <v>23</v>
      </c>
      <c r="AW486" s="642" t="s">
        <v>26</v>
      </c>
      <c r="AX486" s="177">
        <v>4</v>
      </c>
      <c r="AY486" s="418">
        <v>7.0000000000000007E-2</v>
      </c>
      <c r="AZ486" s="112" t="s">
        <v>125</v>
      </c>
      <c r="BA486" s="112" t="s">
        <v>57</v>
      </c>
      <c r="BB486" s="112" t="s">
        <v>281</v>
      </c>
      <c r="BC486" s="112" t="s">
        <v>7177</v>
      </c>
      <c r="BD486" s="112"/>
      <c r="BE486" s="112" t="s">
        <v>287</v>
      </c>
      <c r="BF486" s="491" t="s">
        <v>277</v>
      </c>
      <c r="BG486" s="444" t="s">
        <v>277</v>
      </c>
      <c r="BH486" s="444" t="s">
        <v>277</v>
      </c>
      <c r="BI486" s="444" t="s">
        <v>277</v>
      </c>
      <c r="BJ486" s="215">
        <v>0</v>
      </c>
      <c r="BK486" s="440" t="s">
        <v>277</v>
      </c>
    </row>
    <row r="487" spans="1:230" s="441" customFormat="1" ht="13.5" customHeight="1">
      <c r="A487" s="493" t="s">
        <v>120</v>
      </c>
      <c r="B487" s="493" t="s">
        <v>286</v>
      </c>
      <c r="C487" s="438">
        <v>0</v>
      </c>
      <c r="D487" s="438">
        <v>0</v>
      </c>
      <c r="E487" s="438">
        <v>0</v>
      </c>
      <c r="F487" s="438">
        <v>0</v>
      </c>
      <c r="G487" s="438">
        <v>0</v>
      </c>
      <c r="H487" s="438">
        <v>0</v>
      </c>
      <c r="I487" s="438">
        <v>0</v>
      </c>
      <c r="J487" s="438">
        <v>0</v>
      </c>
      <c r="K487" s="438">
        <v>0</v>
      </c>
      <c r="L487" s="438">
        <v>0</v>
      </c>
      <c r="M487" s="438">
        <v>0</v>
      </c>
      <c r="N487" s="438">
        <v>0</v>
      </c>
      <c r="O487" s="438">
        <v>0</v>
      </c>
      <c r="P487" s="438">
        <v>0</v>
      </c>
      <c r="Q487" s="438">
        <v>0</v>
      </c>
      <c r="R487" s="438">
        <v>0</v>
      </c>
      <c r="S487" s="438">
        <v>0</v>
      </c>
      <c r="T487" s="438">
        <v>0</v>
      </c>
      <c r="U487" s="438">
        <v>0</v>
      </c>
      <c r="V487" s="438">
        <v>0</v>
      </c>
      <c r="W487" s="438">
        <v>0</v>
      </c>
      <c r="X487" s="438">
        <v>0</v>
      </c>
      <c r="Y487" s="438">
        <v>0</v>
      </c>
      <c r="Z487" s="438">
        <v>0</v>
      </c>
      <c r="AA487" s="438">
        <v>0</v>
      </c>
      <c r="AB487" s="438">
        <v>0</v>
      </c>
      <c r="AC487" s="438">
        <v>1</v>
      </c>
      <c r="AD487" s="438">
        <v>1</v>
      </c>
      <c r="AE487" s="438">
        <v>1</v>
      </c>
      <c r="AF487" s="438">
        <v>1.028</v>
      </c>
      <c r="AG487" s="438">
        <v>1.1279999999999999</v>
      </c>
      <c r="AH487" s="438">
        <v>0.54600000000000004</v>
      </c>
      <c r="AI487" s="438">
        <v>1.6819999999999999</v>
      </c>
      <c r="AJ487" s="438">
        <v>0.86199999999999999</v>
      </c>
      <c r="AK487" s="438">
        <v>0.878</v>
      </c>
      <c r="AL487" s="438">
        <v>0.60299999999999998</v>
      </c>
      <c r="AM487" s="438">
        <v>0</v>
      </c>
      <c r="AN487" s="438">
        <v>0</v>
      </c>
      <c r="AO487" s="438">
        <v>0</v>
      </c>
      <c r="AP487" s="438">
        <v>0</v>
      </c>
      <c r="AQ487" s="504">
        <v>0</v>
      </c>
      <c r="AR487" s="504">
        <v>0</v>
      </c>
      <c r="AS487" s="442">
        <v>0</v>
      </c>
      <c r="AT487" s="442">
        <v>0</v>
      </c>
      <c r="AU487" s="499">
        <v>0</v>
      </c>
      <c r="AV487" s="509" t="s">
        <v>17</v>
      </c>
      <c r="AW487" s="509" t="s">
        <v>26</v>
      </c>
      <c r="AX487" s="439">
        <v>10</v>
      </c>
      <c r="AY487" s="213">
        <v>0.97270000000000001</v>
      </c>
      <c r="AZ487" s="441" t="s">
        <v>125</v>
      </c>
      <c r="BA487" s="441" t="s">
        <v>45</v>
      </c>
      <c r="BB487" s="441" t="s">
        <v>281</v>
      </c>
      <c r="BC487" s="441" t="s">
        <v>7177</v>
      </c>
      <c r="BE487" s="441" t="s">
        <v>280</v>
      </c>
      <c r="BF487" s="513" t="s">
        <v>277</v>
      </c>
      <c r="BG487" s="514" t="s">
        <v>285</v>
      </c>
      <c r="BH487" s="514" t="s">
        <v>277</v>
      </c>
      <c r="BI487" s="514" t="s">
        <v>277</v>
      </c>
      <c r="BJ487" s="159">
        <v>0</v>
      </c>
      <c r="BK487" s="440" t="s">
        <v>277</v>
      </c>
    </row>
    <row r="488" spans="1:230" s="441" customFormat="1" ht="13.5" customHeight="1" thickBot="1">
      <c r="A488" s="526" t="s">
        <v>120</v>
      </c>
      <c r="B488" s="527" t="s">
        <v>4220</v>
      </c>
      <c r="C488" s="412">
        <v>0</v>
      </c>
      <c r="D488" s="412">
        <v>0</v>
      </c>
      <c r="E488" s="412">
        <v>0</v>
      </c>
      <c r="F488" s="412">
        <v>0</v>
      </c>
      <c r="G488" s="412">
        <v>0</v>
      </c>
      <c r="H488" s="412">
        <v>0</v>
      </c>
      <c r="I488" s="412">
        <v>0</v>
      </c>
      <c r="J488" s="412">
        <v>0</v>
      </c>
      <c r="K488" s="412">
        <v>0</v>
      </c>
      <c r="L488" s="412">
        <v>0</v>
      </c>
      <c r="M488" s="412">
        <v>0</v>
      </c>
      <c r="N488" s="412">
        <v>0</v>
      </c>
      <c r="O488" s="412">
        <v>0</v>
      </c>
      <c r="P488" s="412">
        <v>0</v>
      </c>
      <c r="Q488" s="412">
        <v>0</v>
      </c>
      <c r="R488" s="412">
        <v>0</v>
      </c>
      <c r="S488" s="412">
        <v>0</v>
      </c>
      <c r="T488" s="412">
        <v>0</v>
      </c>
      <c r="U488" s="412">
        <v>0</v>
      </c>
      <c r="V488" s="412">
        <v>0</v>
      </c>
      <c r="W488" s="412">
        <v>0</v>
      </c>
      <c r="X488" s="412">
        <v>0</v>
      </c>
      <c r="Y488" s="412">
        <v>0</v>
      </c>
      <c r="Z488" s="412">
        <v>0</v>
      </c>
      <c r="AA488" s="412">
        <v>0</v>
      </c>
      <c r="AB488" s="412">
        <v>0</v>
      </c>
      <c r="AC488" s="412">
        <v>0</v>
      </c>
      <c r="AD488" s="412">
        <v>0</v>
      </c>
      <c r="AE488" s="412">
        <v>0</v>
      </c>
      <c r="AF488" s="412">
        <v>0</v>
      </c>
      <c r="AG488" s="412">
        <v>0</v>
      </c>
      <c r="AH488" s="412">
        <v>0</v>
      </c>
      <c r="AI488" s="412">
        <v>0</v>
      </c>
      <c r="AJ488" s="412">
        <v>1.05</v>
      </c>
      <c r="AK488" s="412">
        <v>0.15</v>
      </c>
      <c r="AL488" s="412">
        <v>0.56200000000000006</v>
      </c>
      <c r="AM488" s="412">
        <v>0.35</v>
      </c>
      <c r="AN488" s="412">
        <v>0</v>
      </c>
      <c r="AO488" s="412">
        <v>0</v>
      </c>
      <c r="AP488" s="412">
        <v>0</v>
      </c>
      <c r="AQ488" s="508">
        <v>0</v>
      </c>
      <c r="AR488" s="508">
        <v>0</v>
      </c>
      <c r="AS488" s="442">
        <v>0</v>
      </c>
      <c r="AT488" s="442">
        <v>0</v>
      </c>
      <c r="AU488" s="499">
        <v>0</v>
      </c>
      <c r="AV488" s="643" t="s">
        <v>24</v>
      </c>
      <c r="AW488" s="643" t="s">
        <v>27</v>
      </c>
      <c r="AX488" s="416">
        <v>4</v>
      </c>
      <c r="AY488" s="417">
        <v>0.52800000000000002</v>
      </c>
      <c r="AZ488" s="492" t="s">
        <v>125</v>
      </c>
      <c r="BA488" s="492" t="s">
        <v>45</v>
      </c>
      <c r="BB488" s="492" t="s">
        <v>292</v>
      </c>
      <c r="BC488" s="921" t="s">
        <v>7176</v>
      </c>
      <c r="BD488" s="492"/>
      <c r="BE488" s="492" t="s">
        <v>287</v>
      </c>
      <c r="BF488" s="519" t="s">
        <v>277</v>
      </c>
      <c r="BG488" s="520" t="s">
        <v>294</v>
      </c>
      <c r="BH488" s="520" t="s">
        <v>277</v>
      </c>
      <c r="BI488" s="520" t="s">
        <v>277</v>
      </c>
      <c r="BJ488" s="778">
        <v>0</v>
      </c>
      <c r="BK488" s="440" t="s">
        <v>277</v>
      </c>
    </row>
    <row r="489" spans="1:230" s="118" customFormat="1" ht="13.5" hidden="1" thickBot="1">
      <c r="A489" s="119"/>
      <c r="B489" s="119"/>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216"/>
      <c r="AQ489" s="159"/>
      <c r="AR489" s="234"/>
      <c r="AS489" s="500"/>
      <c r="AT489" s="501"/>
      <c r="AU489" s="498"/>
      <c r="AV489" s="510"/>
      <c r="AW489" s="510"/>
      <c r="AX489" s="121"/>
      <c r="AY489" s="121"/>
      <c r="BC489" s="221"/>
      <c r="BD489" s="221"/>
      <c r="BG489" s="223"/>
      <c r="BJ489" s="159"/>
      <c r="GT489"/>
      <c r="GU489"/>
      <c r="GV489"/>
      <c r="GW489"/>
      <c r="GX489"/>
      <c r="GY489"/>
      <c r="GZ489"/>
      <c r="HA489"/>
      <c r="HB489"/>
      <c r="HC489"/>
      <c r="HD489"/>
      <c r="HE489"/>
      <c r="HF489"/>
      <c r="HG489"/>
      <c r="HH489"/>
      <c r="HI489"/>
      <c r="HJ489"/>
      <c r="HK489"/>
      <c r="HL489"/>
      <c r="HM489"/>
      <c r="HN489"/>
      <c r="HO489"/>
      <c r="HP489"/>
      <c r="HQ489"/>
      <c r="HR489"/>
      <c r="HS489"/>
      <c r="HT489"/>
      <c r="HU489"/>
      <c r="HV489"/>
    </row>
    <row r="490" spans="1:230" ht="14.25" thickTop="1" thickBot="1">
      <c r="A490" s="127"/>
      <c r="B490" s="127" t="s">
        <v>808</v>
      </c>
      <c r="C490" s="568">
        <v>689.2</v>
      </c>
      <c r="D490" s="568">
        <v>778.1</v>
      </c>
      <c r="E490" s="568">
        <v>894.6</v>
      </c>
      <c r="F490" s="568">
        <v>1011.5</v>
      </c>
      <c r="G490" s="568">
        <v>1162.7</v>
      </c>
      <c r="H490" s="568">
        <v>1252.3000000000002</v>
      </c>
      <c r="I490" s="568">
        <v>1432.2999999999997</v>
      </c>
      <c r="J490" s="568">
        <v>1716.1000000000004</v>
      </c>
      <c r="K490" s="568">
        <v>1869</v>
      </c>
      <c r="L490" s="568">
        <v>1936.0000000000002</v>
      </c>
      <c r="M490" s="568">
        <v>2065.5999999999995</v>
      </c>
      <c r="N490" s="568">
        <v>2273.5000000000005</v>
      </c>
      <c r="O490" s="568">
        <v>2487.2000000000003</v>
      </c>
      <c r="P490" s="568">
        <v>2803.974999999999</v>
      </c>
      <c r="Q490" s="568">
        <v>3117.0789999999997</v>
      </c>
      <c r="R490" s="568">
        <v>3456.6280000000002</v>
      </c>
      <c r="S490" s="568">
        <v>3562.3809999999999</v>
      </c>
      <c r="T490" s="568">
        <v>3839.0129999999995</v>
      </c>
      <c r="U490" s="568">
        <v>3717.5</v>
      </c>
      <c r="V490" s="568">
        <v>3689.1</v>
      </c>
      <c r="W490" s="568">
        <v>3765.8199999999993</v>
      </c>
      <c r="X490" s="568">
        <v>3995.5319999999992</v>
      </c>
      <c r="Y490" s="568">
        <v>4163.0539999999992</v>
      </c>
      <c r="Z490" s="568">
        <v>4580.7290000000003</v>
      </c>
      <c r="AA490" s="568">
        <v>4919.7146311799979</v>
      </c>
      <c r="AB490" s="568">
        <v>5585.8718510400022</v>
      </c>
      <c r="AC490" s="568">
        <v>5162.1375239999988</v>
      </c>
      <c r="AD490" s="568">
        <v>6053.3023349999985</v>
      </c>
      <c r="AE490" s="568">
        <v>6561.807331</v>
      </c>
      <c r="AF490" s="568">
        <v>6666.9804980000008</v>
      </c>
      <c r="AG490" s="568">
        <v>7493.2205060000015</v>
      </c>
      <c r="AH490" s="568">
        <v>8317.902207000001</v>
      </c>
      <c r="AI490" s="568">
        <v>8870.2406779999983</v>
      </c>
      <c r="AJ490" s="568">
        <v>10072.130857999997</v>
      </c>
      <c r="AK490" s="568">
        <v>9791.6949169999989</v>
      </c>
      <c r="AL490" s="568">
        <v>9851.1370080000015</v>
      </c>
      <c r="AM490" s="568">
        <v>9835.4773994100015</v>
      </c>
      <c r="AN490" s="568">
        <v>9615.8769567799973</v>
      </c>
      <c r="AO490" s="568">
        <v>9501.8156506999967</v>
      </c>
      <c r="AP490" s="568">
        <v>10285.775576320006</v>
      </c>
      <c r="AQ490" s="626">
        <v>9396.2470014499959</v>
      </c>
      <c r="AR490" s="626">
        <v>9635.8247564500034</v>
      </c>
      <c r="AS490" s="568"/>
      <c r="AT490" s="568"/>
      <c r="AU490" s="568"/>
      <c r="AV490" s="511"/>
      <c r="AW490" s="511"/>
      <c r="AX490" s="219"/>
      <c r="AY490" s="219"/>
      <c r="AZ490" s="219"/>
      <c r="BA490" s="219"/>
      <c r="BB490" s="219"/>
      <c r="BC490" s="219"/>
      <c r="BD490" s="219"/>
      <c r="BE490" s="219"/>
      <c r="BF490" s="219"/>
      <c r="BG490" s="245"/>
      <c r="BH490" s="219"/>
      <c r="BI490" s="219"/>
      <c r="BJ490" s="237">
        <v>9638.4914664500047</v>
      </c>
    </row>
    <row r="491" spans="1:230" s="187" customFormat="1" ht="79.5" customHeight="1" thickTop="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494"/>
      <c r="AP491" s="494"/>
      <c r="AQ491" s="495"/>
      <c r="AR491" s="496"/>
      <c r="AS491" s="952" t="s">
        <v>4257</v>
      </c>
      <c r="AT491" s="953"/>
      <c r="AU491" s="954"/>
      <c r="AV491" s="401"/>
      <c r="AW491" s="401"/>
      <c r="BC491" s="221"/>
      <c r="BD491" s="221"/>
      <c r="BG491" s="223"/>
      <c r="BJ491" s="160"/>
      <c r="GT491"/>
      <c r="GU491"/>
      <c r="GV491"/>
      <c r="GW491"/>
      <c r="GX491"/>
      <c r="GY491"/>
      <c r="GZ491"/>
      <c r="HA491"/>
      <c r="HB491"/>
      <c r="HC491"/>
      <c r="HD491"/>
      <c r="HE491"/>
      <c r="HF491"/>
      <c r="HG491"/>
      <c r="HH491"/>
      <c r="HI491"/>
      <c r="HJ491"/>
      <c r="HK491"/>
      <c r="HL491"/>
      <c r="HM491"/>
      <c r="HN491"/>
      <c r="HO491"/>
      <c r="HP491"/>
      <c r="HQ491"/>
      <c r="HR491"/>
      <c r="HS491"/>
      <c r="HT491"/>
      <c r="HU491"/>
      <c r="HV491"/>
    </row>
    <row r="492" spans="1:230" s="221" customFormat="1">
      <c r="B492" s="225"/>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s="401"/>
      <c r="AW492" s="401"/>
      <c r="AX492"/>
      <c r="AY492"/>
      <c r="AZ492"/>
      <c r="BA492"/>
      <c r="BG492" s="223"/>
      <c r="BJ492" s="160"/>
      <c r="GT492"/>
      <c r="GU492"/>
      <c r="GV492"/>
      <c r="GW492"/>
      <c r="GX492"/>
      <c r="GY492"/>
      <c r="GZ492"/>
      <c r="HA492"/>
      <c r="HB492"/>
      <c r="HC492"/>
      <c r="HD492"/>
      <c r="HE492"/>
      <c r="HF492"/>
      <c r="HG492"/>
      <c r="HH492"/>
      <c r="HI492"/>
      <c r="HJ492"/>
      <c r="HK492"/>
      <c r="HL492"/>
      <c r="HM492"/>
      <c r="HN492"/>
      <c r="HO492"/>
      <c r="HP492"/>
      <c r="HQ492"/>
      <c r="HR492"/>
      <c r="HS492"/>
      <c r="HT492"/>
      <c r="HU492"/>
      <c r="HV492"/>
    </row>
    <row r="493" spans="1:230" ht="13.5" thickBot="1">
      <c r="A493" s="604"/>
      <c r="B493" s="605"/>
      <c r="C493" s="606" t="s">
        <v>64</v>
      </c>
      <c r="D493" s="606" t="s">
        <v>65</v>
      </c>
      <c r="E493" s="606" t="s">
        <v>66</v>
      </c>
      <c r="F493" s="606" t="s">
        <v>67</v>
      </c>
      <c r="G493" s="606" t="s">
        <v>68</v>
      </c>
      <c r="H493" s="606" t="s">
        <v>69</v>
      </c>
      <c r="I493" s="606" t="s">
        <v>70</v>
      </c>
      <c r="J493" s="606" t="s">
        <v>71</v>
      </c>
      <c r="K493" s="606" t="s">
        <v>72</v>
      </c>
      <c r="L493" s="606" t="s">
        <v>73</v>
      </c>
      <c r="M493" s="606" t="s">
        <v>1</v>
      </c>
      <c r="N493" s="606" t="s">
        <v>2</v>
      </c>
      <c r="O493" s="606" t="s">
        <v>3</v>
      </c>
      <c r="P493" s="606" t="s">
        <v>4</v>
      </c>
      <c r="Q493" s="606" t="s">
        <v>5</v>
      </c>
      <c r="R493" s="606" t="s">
        <v>6</v>
      </c>
      <c r="S493" s="606" t="s">
        <v>7</v>
      </c>
      <c r="T493" s="606" t="s">
        <v>8</v>
      </c>
      <c r="U493" s="606" t="s">
        <v>9</v>
      </c>
      <c r="V493" s="606" t="s">
        <v>10</v>
      </c>
      <c r="W493" s="606" t="s">
        <v>11</v>
      </c>
      <c r="X493" s="606" t="s">
        <v>12</v>
      </c>
      <c r="Y493" s="606" t="s">
        <v>13</v>
      </c>
      <c r="Z493" s="606" t="s">
        <v>14</v>
      </c>
      <c r="AA493" s="606" t="s">
        <v>15</v>
      </c>
      <c r="AB493" s="606" t="s">
        <v>16</v>
      </c>
      <c r="AC493" s="606" t="s">
        <v>17</v>
      </c>
      <c r="AD493" s="606" t="s">
        <v>18</v>
      </c>
      <c r="AE493" s="606" t="s">
        <v>19</v>
      </c>
      <c r="AF493" s="606" t="s">
        <v>20</v>
      </c>
      <c r="AG493" s="606" t="s">
        <v>21</v>
      </c>
      <c r="AH493" s="606" t="s">
        <v>22</v>
      </c>
      <c r="AI493" s="606" t="s">
        <v>23</v>
      </c>
      <c r="AJ493" s="606" t="s">
        <v>24</v>
      </c>
      <c r="AK493" s="606" t="s">
        <v>25</v>
      </c>
      <c r="AL493" s="606" t="s">
        <v>26</v>
      </c>
      <c r="AM493" s="606" t="s">
        <v>27</v>
      </c>
      <c r="AN493" s="606" t="s">
        <v>62</v>
      </c>
      <c r="AO493" s="606" t="s">
        <v>63</v>
      </c>
      <c r="AP493" s="606" t="s">
        <v>938</v>
      </c>
      <c r="AQ493" s="606" t="s">
        <v>3968</v>
      </c>
      <c r="AR493" s="606" t="s">
        <v>3969</v>
      </c>
      <c r="BJ493" s="160"/>
    </row>
    <row r="494" spans="1:230" s="186" customFormat="1" ht="14.25" thickTop="1" thickBot="1">
      <c r="A494" s="943" t="s">
        <v>7182</v>
      </c>
      <c r="B494" s="607" t="s">
        <v>7263</v>
      </c>
      <c r="C494" s="608">
        <v>5</v>
      </c>
      <c r="D494" s="608">
        <v>7</v>
      </c>
      <c r="E494" s="608">
        <v>6</v>
      </c>
      <c r="F494" s="608">
        <v>5</v>
      </c>
      <c r="G494" s="608">
        <v>4</v>
      </c>
      <c r="H494" s="608">
        <v>5</v>
      </c>
      <c r="I494" s="608">
        <v>3</v>
      </c>
      <c r="J494" s="608">
        <v>5</v>
      </c>
      <c r="K494" s="608">
        <v>1</v>
      </c>
      <c r="L494" s="608">
        <v>2</v>
      </c>
      <c r="M494" s="608">
        <v>4</v>
      </c>
      <c r="N494" s="608">
        <v>4</v>
      </c>
      <c r="O494" s="608">
        <v>0</v>
      </c>
      <c r="P494" s="608">
        <v>2</v>
      </c>
      <c r="Q494" s="608">
        <v>1</v>
      </c>
      <c r="R494" s="608">
        <v>1</v>
      </c>
      <c r="S494" s="608">
        <v>1</v>
      </c>
      <c r="T494" s="608">
        <v>3</v>
      </c>
      <c r="U494" s="608">
        <v>3</v>
      </c>
      <c r="V494" s="608">
        <v>4</v>
      </c>
      <c r="W494" s="608">
        <v>2</v>
      </c>
      <c r="X494" s="608">
        <v>2</v>
      </c>
      <c r="Y494" s="608">
        <v>1</v>
      </c>
      <c r="Z494" s="608">
        <v>5</v>
      </c>
      <c r="AA494" s="608">
        <v>9</v>
      </c>
      <c r="AB494" s="608">
        <v>9</v>
      </c>
      <c r="AC494" s="608">
        <v>17</v>
      </c>
      <c r="AD494" s="608">
        <v>14</v>
      </c>
      <c r="AE494" s="608">
        <v>16</v>
      </c>
      <c r="AF494" s="608">
        <v>15</v>
      </c>
      <c r="AG494" s="608">
        <v>20</v>
      </c>
      <c r="AH494" s="608">
        <v>31</v>
      </c>
      <c r="AI494" s="608">
        <v>43</v>
      </c>
      <c r="AJ494" s="608">
        <v>50</v>
      </c>
      <c r="AK494" s="608">
        <v>57</v>
      </c>
      <c r="AL494" s="608">
        <v>53</v>
      </c>
      <c r="AM494" s="608">
        <v>53</v>
      </c>
      <c r="AN494" s="608">
        <v>60</v>
      </c>
      <c r="AO494" s="608">
        <v>65</v>
      </c>
      <c r="AP494" s="608">
        <v>63</v>
      </c>
      <c r="AQ494" s="608">
        <v>53</v>
      </c>
      <c r="AR494" s="608">
        <v>38</v>
      </c>
      <c r="AS494" s="211"/>
      <c r="AU494" s="433"/>
      <c r="AV494" s="401"/>
      <c r="AW494" s="401"/>
      <c r="AY494" s="187"/>
      <c r="BC494" s="221"/>
      <c r="BD494" s="221"/>
      <c r="BG494" s="223"/>
      <c r="BJ494" s="160"/>
      <c r="GT494"/>
      <c r="GU494"/>
      <c r="GV494"/>
      <c r="GW494"/>
      <c r="GX494"/>
      <c r="GY494"/>
      <c r="GZ494"/>
      <c r="HA494"/>
      <c r="HB494"/>
      <c r="HC494"/>
      <c r="HD494"/>
      <c r="HE494"/>
      <c r="HF494"/>
      <c r="HG494"/>
      <c r="HH494"/>
      <c r="HI494"/>
      <c r="HJ494"/>
      <c r="HK494"/>
      <c r="HL494"/>
      <c r="HM494"/>
      <c r="HN494"/>
      <c r="HO494"/>
      <c r="HP494"/>
      <c r="HQ494"/>
      <c r="HR494"/>
      <c r="HS494"/>
      <c r="HT494"/>
      <c r="HU494"/>
      <c r="HV494"/>
    </row>
    <row r="495" spans="1:230" s="186" customFormat="1" ht="14.25" thickTop="1" thickBot="1">
      <c r="A495" s="943"/>
      <c r="B495" s="607" t="s">
        <v>7264</v>
      </c>
      <c r="C495" s="608">
        <v>14</v>
      </c>
      <c r="D495" s="608">
        <v>16</v>
      </c>
      <c r="E495" s="608">
        <v>18</v>
      </c>
      <c r="F495" s="608">
        <v>20</v>
      </c>
      <c r="G495" s="608">
        <v>20</v>
      </c>
      <c r="H495" s="608">
        <v>17</v>
      </c>
      <c r="I495" s="608">
        <v>20</v>
      </c>
      <c r="J495" s="608">
        <v>19</v>
      </c>
      <c r="K495" s="608">
        <v>19</v>
      </c>
      <c r="L495" s="608">
        <v>22</v>
      </c>
      <c r="M495" s="608">
        <v>20</v>
      </c>
      <c r="N495" s="608">
        <v>19</v>
      </c>
      <c r="O495" s="608">
        <v>24</v>
      </c>
      <c r="P495" s="608">
        <v>21</v>
      </c>
      <c r="Q495" s="608">
        <v>17</v>
      </c>
      <c r="R495" s="608">
        <v>16</v>
      </c>
      <c r="S495" s="608">
        <v>14</v>
      </c>
      <c r="T495" s="608">
        <v>13</v>
      </c>
      <c r="U495" s="608">
        <v>16</v>
      </c>
      <c r="V495" s="608">
        <v>12</v>
      </c>
      <c r="W495" s="608">
        <v>16</v>
      </c>
      <c r="X495" s="608">
        <v>24</v>
      </c>
      <c r="Y495" s="608">
        <v>26</v>
      </c>
      <c r="Z495" s="608">
        <v>24</v>
      </c>
      <c r="AA495" s="608">
        <v>25</v>
      </c>
      <c r="AB495" s="608">
        <v>24</v>
      </c>
      <c r="AC495" s="608">
        <v>25</v>
      </c>
      <c r="AD495" s="608">
        <v>35</v>
      </c>
      <c r="AE495" s="608">
        <v>37</v>
      </c>
      <c r="AF495" s="608">
        <v>45</v>
      </c>
      <c r="AG495" s="608">
        <v>50</v>
      </c>
      <c r="AH495" s="608">
        <v>49</v>
      </c>
      <c r="AI495" s="608">
        <v>65</v>
      </c>
      <c r="AJ495" s="608">
        <v>69</v>
      </c>
      <c r="AK495" s="608">
        <v>73</v>
      </c>
      <c r="AL495" s="608">
        <v>76</v>
      </c>
      <c r="AM495" s="608">
        <v>58</v>
      </c>
      <c r="AN495" s="608">
        <v>54</v>
      </c>
      <c r="AO495" s="608">
        <v>73</v>
      </c>
      <c r="AP495" s="608">
        <v>67</v>
      </c>
      <c r="AQ495" s="608">
        <v>67</v>
      </c>
      <c r="AR495" s="608">
        <v>59</v>
      </c>
      <c r="AU495" s="433"/>
      <c r="AV495" s="401"/>
      <c r="AW495" s="401"/>
      <c r="AY495" s="187"/>
      <c r="BC495" s="221"/>
      <c r="BD495" s="221"/>
      <c r="BG495" s="223"/>
      <c r="BJ495" s="160"/>
      <c r="GT495"/>
      <c r="GU495"/>
      <c r="GV495"/>
      <c r="GW495"/>
      <c r="GX495"/>
      <c r="GY495"/>
      <c r="GZ495"/>
      <c r="HA495"/>
      <c r="HB495"/>
      <c r="HC495"/>
      <c r="HD495"/>
      <c r="HE495"/>
      <c r="HF495"/>
      <c r="HG495"/>
      <c r="HH495"/>
      <c r="HI495"/>
      <c r="HJ495"/>
      <c r="HK495"/>
      <c r="HL495"/>
      <c r="HM495"/>
      <c r="HN495"/>
      <c r="HO495"/>
      <c r="HP495"/>
      <c r="HQ495"/>
      <c r="HR495"/>
      <c r="HS495"/>
      <c r="HT495"/>
      <c r="HU495"/>
      <c r="HV495"/>
    </row>
    <row r="496" spans="1:230" s="186" customFormat="1" ht="12.75" customHeight="1" thickTop="1" thickBot="1">
      <c r="A496" s="943"/>
      <c r="B496" s="607" t="s">
        <v>7265</v>
      </c>
      <c r="C496" s="608">
        <v>8</v>
      </c>
      <c r="D496" s="608">
        <v>9</v>
      </c>
      <c r="E496" s="608">
        <v>8</v>
      </c>
      <c r="F496" s="608">
        <v>9</v>
      </c>
      <c r="G496" s="608">
        <v>11</v>
      </c>
      <c r="H496" s="608">
        <v>13</v>
      </c>
      <c r="I496" s="608">
        <v>15</v>
      </c>
      <c r="J496" s="608">
        <v>17</v>
      </c>
      <c r="K496" s="608">
        <v>18</v>
      </c>
      <c r="L496" s="608">
        <v>13</v>
      </c>
      <c r="M496" s="608">
        <v>15</v>
      </c>
      <c r="N496" s="608">
        <v>16</v>
      </c>
      <c r="O496" s="608">
        <v>14</v>
      </c>
      <c r="P496" s="608">
        <v>15</v>
      </c>
      <c r="Q496" s="608">
        <v>17</v>
      </c>
      <c r="R496" s="608">
        <v>17</v>
      </c>
      <c r="S496" s="608">
        <v>17</v>
      </c>
      <c r="T496" s="608">
        <v>18</v>
      </c>
      <c r="U496" s="608">
        <v>14</v>
      </c>
      <c r="V496" s="608">
        <v>17</v>
      </c>
      <c r="W496" s="608">
        <v>16</v>
      </c>
      <c r="X496" s="608">
        <v>16</v>
      </c>
      <c r="Y496" s="608">
        <v>19</v>
      </c>
      <c r="Z496" s="608">
        <v>24</v>
      </c>
      <c r="AA496" s="608">
        <v>24</v>
      </c>
      <c r="AB496" s="608">
        <v>26</v>
      </c>
      <c r="AC496" s="608">
        <v>21</v>
      </c>
      <c r="AD496" s="608">
        <v>25</v>
      </c>
      <c r="AE496" s="608">
        <v>27</v>
      </c>
      <c r="AF496" s="608">
        <v>24</v>
      </c>
      <c r="AG496" s="608">
        <v>29</v>
      </c>
      <c r="AH496" s="608">
        <v>41</v>
      </c>
      <c r="AI496" s="608">
        <v>42</v>
      </c>
      <c r="AJ496" s="608">
        <v>35</v>
      </c>
      <c r="AK496" s="608">
        <v>39</v>
      </c>
      <c r="AL496" s="608">
        <v>32</v>
      </c>
      <c r="AM496" s="608">
        <v>25</v>
      </c>
      <c r="AN496" s="608">
        <v>21</v>
      </c>
      <c r="AO496" s="608">
        <v>23</v>
      </c>
      <c r="AP496" s="608">
        <v>26</v>
      </c>
      <c r="AQ496" s="608">
        <v>24</v>
      </c>
      <c r="AR496" s="608">
        <v>25</v>
      </c>
      <c r="AU496" s="433"/>
      <c r="AV496" s="401"/>
      <c r="AW496" s="401"/>
      <c r="AY496" s="187"/>
      <c r="BC496" s="221"/>
      <c r="BD496" s="221"/>
      <c r="BG496" s="223"/>
      <c r="BJ496" s="160"/>
      <c r="GT496"/>
      <c r="GU496"/>
      <c r="GV496"/>
      <c r="GW496"/>
      <c r="GX496"/>
      <c r="GY496"/>
      <c r="GZ496"/>
      <c r="HA496"/>
      <c r="HB496"/>
      <c r="HC496"/>
      <c r="HD496"/>
      <c r="HE496"/>
      <c r="HF496"/>
      <c r="HG496"/>
      <c r="HH496"/>
      <c r="HI496"/>
      <c r="HJ496"/>
      <c r="HK496"/>
      <c r="HL496"/>
      <c r="HM496"/>
      <c r="HN496"/>
      <c r="HO496"/>
      <c r="HP496"/>
      <c r="HQ496"/>
      <c r="HR496"/>
      <c r="HS496"/>
      <c r="HT496"/>
      <c r="HU496"/>
      <c r="HV496"/>
    </row>
    <row r="497" spans="1:230" s="186" customFormat="1" ht="12.75" customHeight="1" thickTop="1" thickBot="1">
      <c r="A497" s="943"/>
      <c r="B497" s="607" t="s">
        <v>7266</v>
      </c>
      <c r="C497" s="608">
        <v>2</v>
      </c>
      <c r="D497" s="608">
        <v>2</v>
      </c>
      <c r="E497" s="608">
        <v>2</v>
      </c>
      <c r="F497" s="608">
        <v>3</v>
      </c>
      <c r="G497" s="608">
        <v>3</v>
      </c>
      <c r="H497" s="608">
        <v>3</v>
      </c>
      <c r="I497" s="608">
        <v>3</v>
      </c>
      <c r="J497" s="608">
        <v>4</v>
      </c>
      <c r="K497" s="608">
        <v>4</v>
      </c>
      <c r="L497" s="608">
        <v>5</v>
      </c>
      <c r="M497" s="608">
        <v>5</v>
      </c>
      <c r="N497" s="608">
        <v>5</v>
      </c>
      <c r="O497" s="608">
        <v>6</v>
      </c>
      <c r="P497" s="608">
        <v>7</v>
      </c>
      <c r="Q497" s="608">
        <v>7</v>
      </c>
      <c r="R497" s="608">
        <v>7</v>
      </c>
      <c r="S497" s="608">
        <v>8</v>
      </c>
      <c r="T497" s="608">
        <v>10</v>
      </c>
      <c r="U497" s="608">
        <v>11</v>
      </c>
      <c r="V497" s="608">
        <v>11</v>
      </c>
      <c r="W497" s="608">
        <v>11</v>
      </c>
      <c r="X497" s="608">
        <v>11</v>
      </c>
      <c r="Y497" s="608">
        <v>12</v>
      </c>
      <c r="Z497" s="608">
        <v>14</v>
      </c>
      <c r="AA497" s="608">
        <v>15</v>
      </c>
      <c r="AB497" s="608">
        <v>16</v>
      </c>
      <c r="AC497" s="608">
        <v>16</v>
      </c>
      <c r="AD497" s="608">
        <v>18</v>
      </c>
      <c r="AE497" s="608">
        <v>17</v>
      </c>
      <c r="AF497" s="608">
        <v>18</v>
      </c>
      <c r="AG497" s="608">
        <v>19</v>
      </c>
      <c r="AH497" s="608">
        <v>22</v>
      </c>
      <c r="AI497" s="608">
        <v>24</v>
      </c>
      <c r="AJ497" s="608">
        <v>23</v>
      </c>
      <c r="AK497" s="608">
        <v>20</v>
      </c>
      <c r="AL497" s="608">
        <v>18</v>
      </c>
      <c r="AM497" s="608">
        <v>19</v>
      </c>
      <c r="AN497" s="608">
        <v>18</v>
      </c>
      <c r="AO497" s="608">
        <v>22</v>
      </c>
      <c r="AP497" s="608">
        <v>18</v>
      </c>
      <c r="AQ497" s="608">
        <v>17</v>
      </c>
      <c r="AR497" s="608">
        <v>17</v>
      </c>
      <c r="AU497" s="433"/>
      <c r="AV497" s="401"/>
      <c r="AW497" s="401"/>
      <c r="AY497" s="187"/>
      <c r="BC497" s="221"/>
      <c r="BD497" s="221"/>
      <c r="BG497" s="223"/>
      <c r="BJ497" s="160"/>
      <c r="GT497"/>
      <c r="GU497"/>
      <c r="GV497"/>
      <c r="GW497"/>
      <c r="GX497"/>
      <c r="GY497"/>
      <c r="GZ497"/>
      <c r="HA497"/>
      <c r="HB497"/>
      <c r="HC497"/>
      <c r="HD497"/>
      <c r="HE497"/>
      <c r="HF497"/>
      <c r="HG497"/>
      <c r="HH497"/>
      <c r="HI497"/>
      <c r="HJ497"/>
      <c r="HK497"/>
      <c r="HL497"/>
      <c r="HM497"/>
      <c r="HN497"/>
      <c r="HO497"/>
      <c r="HP497"/>
      <c r="HQ497"/>
      <c r="HR497"/>
      <c r="HS497"/>
      <c r="HT497"/>
      <c r="HU497"/>
      <c r="HV497"/>
    </row>
    <row r="498" spans="1:230" ht="12.75" customHeight="1" thickTop="1" thickBot="1">
      <c r="A498" s="943"/>
      <c r="B498" s="607" t="s">
        <v>808</v>
      </c>
      <c r="C498" s="608">
        <v>29</v>
      </c>
      <c r="D498" s="608">
        <v>34</v>
      </c>
      <c r="E498" s="608">
        <v>34</v>
      </c>
      <c r="F498" s="608">
        <v>37</v>
      </c>
      <c r="G498" s="608">
        <v>38</v>
      </c>
      <c r="H498" s="608">
        <v>38</v>
      </c>
      <c r="I498" s="608">
        <v>41</v>
      </c>
      <c r="J498" s="608">
        <v>45</v>
      </c>
      <c r="K498" s="608">
        <v>42</v>
      </c>
      <c r="L498" s="608">
        <v>42</v>
      </c>
      <c r="M498" s="608">
        <v>44</v>
      </c>
      <c r="N498" s="608">
        <v>44</v>
      </c>
      <c r="O498" s="608">
        <v>44</v>
      </c>
      <c r="P498" s="608">
        <v>45</v>
      </c>
      <c r="Q498" s="608">
        <v>42</v>
      </c>
      <c r="R498" s="608">
        <v>41</v>
      </c>
      <c r="S498" s="608">
        <v>40</v>
      </c>
      <c r="T498" s="608">
        <v>44</v>
      </c>
      <c r="U498" s="608">
        <v>44</v>
      </c>
      <c r="V498" s="608">
        <v>44</v>
      </c>
      <c r="W498" s="608">
        <v>45</v>
      </c>
      <c r="X498" s="608">
        <v>53</v>
      </c>
      <c r="Y498" s="608">
        <v>58</v>
      </c>
      <c r="Z498" s="608">
        <v>68</v>
      </c>
      <c r="AA498" s="608">
        <v>74</v>
      </c>
      <c r="AB498" s="608">
        <v>76</v>
      </c>
      <c r="AC498" s="608">
        <v>80</v>
      </c>
      <c r="AD498" s="608">
        <v>93</v>
      </c>
      <c r="AE498" s="608">
        <v>98</v>
      </c>
      <c r="AF498" s="608">
        <v>103</v>
      </c>
      <c r="AG498" s="608">
        <v>119</v>
      </c>
      <c r="AH498" s="608">
        <v>142</v>
      </c>
      <c r="AI498" s="608">
        <v>172</v>
      </c>
      <c r="AJ498" s="608">
        <v>175</v>
      </c>
      <c r="AK498" s="608">
        <v>189</v>
      </c>
      <c r="AL498" s="608">
        <v>179</v>
      </c>
      <c r="AM498" s="608">
        <v>153</v>
      </c>
      <c r="AN498" s="608">
        <v>152</v>
      </c>
      <c r="AO498" s="608">
        <v>181</v>
      </c>
      <c r="AP498" s="608">
        <v>165</v>
      </c>
      <c r="AQ498" s="608">
        <f>SUBTOTAL(9,AQ494:AQ497)</f>
        <v>161</v>
      </c>
      <c r="AR498" s="608">
        <f>SUBTOTAL(9,AR494:AR497)</f>
        <v>139</v>
      </c>
      <c r="BJ498" s="160"/>
    </row>
    <row r="499" spans="1:230" s="221" customFormat="1" ht="12.75" customHeight="1" thickTop="1">
      <c r="A499" s="605"/>
      <c r="B499" s="605"/>
      <c r="C499" s="609"/>
      <c r="D499" s="609"/>
      <c r="E499" s="609"/>
      <c r="F499" s="609"/>
      <c r="G499" s="609"/>
      <c r="H499" s="609"/>
      <c r="I499" s="609"/>
      <c r="J499" s="609"/>
      <c r="K499" s="609"/>
      <c r="L499" s="609"/>
      <c r="M499" s="609"/>
      <c r="N499" s="609"/>
      <c r="O499" s="609"/>
      <c r="P499" s="609"/>
      <c r="Q499" s="609"/>
      <c r="R499" s="609"/>
      <c r="S499" s="609"/>
      <c r="T499" s="609"/>
      <c r="U499" s="609"/>
      <c r="V499" s="609"/>
      <c r="W499" s="609"/>
      <c r="X499" s="609"/>
      <c r="Y499" s="609"/>
      <c r="Z499" s="609"/>
      <c r="AA499" s="609"/>
      <c r="AB499" s="609"/>
      <c r="AC499" s="609"/>
      <c r="AD499" s="609"/>
      <c r="AE499" s="609"/>
      <c r="AF499" s="609"/>
      <c r="AG499" s="609"/>
      <c r="AH499" s="609"/>
      <c r="AI499" s="609"/>
      <c r="AJ499" s="609"/>
      <c r="AK499" s="609"/>
      <c r="AL499" s="609"/>
      <c r="AM499" s="609"/>
      <c r="AN499" s="609"/>
      <c r="AO499" s="609"/>
      <c r="AP499" s="609"/>
      <c r="AQ499" s="609"/>
      <c r="AR499" s="604"/>
      <c r="AU499" s="433"/>
      <c r="AV499" s="401"/>
      <c r="AW499" s="401"/>
      <c r="BG499" s="471"/>
      <c r="BJ499" s="160"/>
      <c r="GT499"/>
      <c r="GU499"/>
      <c r="GV499"/>
      <c r="GW499"/>
      <c r="GX499"/>
      <c r="GY499"/>
      <c r="GZ499"/>
      <c r="HA499"/>
      <c r="HB499"/>
      <c r="HC499"/>
      <c r="HD499"/>
      <c r="HE499"/>
      <c r="HF499"/>
      <c r="HG499"/>
      <c r="HH499"/>
      <c r="HI499"/>
      <c r="HJ499"/>
      <c r="HK499"/>
      <c r="HL499"/>
      <c r="HM499"/>
      <c r="HN499"/>
      <c r="HO499"/>
      <c r="HP499"/>
      <c r="HQ499"/>
      <c r="HR499"/>
      <c r="HS499"/>
      <c r="HT499"/>
      <c r="HU499"/>
      <c r="HV499"/>
    </row>
    <row r="500" spans="1:230" s="187" customFormat="1" ht="12.75" customHeight="1">
      <c r="A500" s="604"/>
      <c r="B500" s="605"/>
      <c r="C500" s="609"/>
      <c r="D500" s="609"/>
      <c r="E500" s="609"/>
      <c r="F500" s="609"/>
      <c r="G500" s="609"/>
      <c r="H500" s="609"/>
      <c r="I500" s="609"/>
      <c r="J500" s="609"/>
      <c r="K500" s="609"/>
      <c r="L500" s="609"/>
      <c r="M500" s="609"/>
      <c r="N500" s="609"/>
      <c r="O500" s="609"/>
      <c r="P500" s="609"/>
      <c r="Q500" s="609"/>
      <c r="R500" s="609"/>
      <c r="S500" s="609"/>
      <c r="T500" s="609"/>
      <c r="U500" s="609"/>
      <c r="V500" s="609"/>
      <c r="W500" s="609"/>
      <c r="X500" s="609"/>
      <c r="Y500" s="609"/>
      <c r="Z500" s="609"/>
      <c r="AA500" s="609"/>
      <c r="AB500" s="609"/>
      <c r="AC500" s="609"/>
      <c r="AD500" s="609"/>
      <c r="AE500" s="609"/>
      <c r="AF500" s="609"/>
      <c r="AG500" s="609"/>
      <c r="AH500" s="609"/>
      <c r="AI500" s="609"/>
      <c r="AJ500" s="609"/>
      <c r="AK500" s="609"/>
      <c r="AL500" s="609"/>
      <c r="AM500" s="609"/>
      <c r="AN500" s="609"/>
      <c r="AO500" s="609"/>
      <c r="AP500" s="609"/>
      <c r="AQ500" s="609"/>
      <c r="AR500" s="604"/>
      <c r="AS500" s="221"/>
      <c r="AT500" s="221"/>
      <c r="AU500" s="433"/>
      <c r="AV500" s="401"/>
      <c r="AW500" s="401"/>
      <c r="BC500" s="221"/>
      <c r="BD500" s="221"/>
      <c r="BG500" s="223"/>
      <c r="BJ500" s="160"/>
      <c r="GT500"/>
      <c r="GU500"/>
      <c r="GV500"/>
      <c r="GW500"/>
      <c r="GX500"/>
      <c r="GY500"/>
      <c r="GZ500"/>
      <c r="HA500"/>
      <c r="HB500"/>
      <c r="HC500"/>
      <c r="HD500"/>
      <c r="HE500"/>
      <c r="HF500"/>
      <c r="HG500"/>
      <c r="HH500"/>
      <c r="HI500"/>
      <c r="HJ500"/>
      <c r="HK500"/>
      <c r="HL500"/>
      <c r="HM500"/>
      <c r="HN500"/>
      <c r="HO500"/>
      <c r="HP500"/>
      <c r="HQ500"/>
      <c r="HR500"/>
      <c r="HS500"/>
      <c r="HT500"/>
      <c r="HU500"/>
      <c r="HV500"/>
    </row>
    <row r="501" spans="1:230" s="187" customFormat="1" ht="12.75" customHeight="1" thickBot="1">
      <c r="A501" s="942" t="s">
        <v>7167</v>
      </c>
      <c r="B501" s="605"/>
      <c r="C501" s="606" t="s">
        <v>64</v>
      </c>
      <c r="D501" s="606" t="s">
        <v>65</v>
      </c>
      <c r="E501" s="606" t="s">
        <v>66</v>
      </c>
      <c r="F501" s="606" t="s">
        <v>67</v>
      </c>
      <c r="G501" s="606" t="s">
        <v>68</v>
      </c>
      <c r="H501" s="606" t="s">
        <v>69</v>
      </c>
      <c r="I501" s="606" t="s">
        <v>70</v>
      </c>
      <c r="J501" s="606" t="s">
        <v>71</v>
      </c>
      <c r="K501" s="606" t="s">
        <v>72</v>
      </c>
      <c r="L501" s="606" t="s">
        <v>73</v>
      </c>
      <c r="M501" s="606" t="s">
        <v>1</v>
      </c>
      <c r="N501" s="606" t="s">
        <v>2</v>
      </c>
      <c r="O501" s="606" t="s">
        <v>3</v>
      </c>
      <c r="P501" s="606" t="s">
        <v>4</v>
      </c>
      <c r="Q501" s="606" t="s">
        <v>5</v>
      </c>
      <c r="R501" s="606" t="s">
        <v>6</v>
      </c>
      <c r="S501" s="606" t="s">
        <v>7</v>
      </c>
      <c r="T501" s="606" t="s">
        <v>8</v>
      </c>
      <c r="U501" s="606" t="s">
        <v>9</v>
      </c>
      <c r="V501" s="606" t="s">
        <v>10</v>
      </c>
      <c r="W501" s="606" t="s">
        <v>11</v>
      </c>
      <c r="X501" s="606" t="s">
        <v>12</v>
      </c>
      <c r="Y501" s="606" t="s">
        <v>13</v>
      </c>
      <c r="Z501" s="606" t="s">
        <v>14</v>
      </c>
      <c r="AA501" s="606" t="s">
        <v>15</v>
      </c>
      <c r="AB501" s="606" t="s">
        <v>16</v>
      </c>
      <c r="AC501" s="606" t="s">
        <v>17</v>
      </c>
      <c r="AD501" s="606" t="s">
        <v>18</v>
      </c>
      <c r="AE501" s="606" t="s">
        <v>19</v>
      </c>
      <c r="AF501" s="606" t="s">
        <v>20</v>
      </c>
      <c r="AG501" s="606" t="s">
        <v>21</v>
      </c>
      <c r="AH501" s="606" t="s">
        <v>22</v>
      </c>
      <c r="AI501" s="606" t="s">
        <v>23</v>
      </c>
      <c r="AJ501" s="606" t="s">
        <v>24</v>
      </c>
      <c r="AK501" s="606" t="s">
        <v>25</v>
      </c>
      <c r="AL501" s="606" t="s">
        <v>26</v>
      </c>
      <c r="AM501" s="606" t="s">
        <v>27</v>
      </c>
      <c r="AN501" s="606" t="s">
        <v>62</v>
      </c>
      <c r="AO501" s="606" t="s">
        <v>63</v>
      </c>
      <c r="AP501" s="606" t="s">
        <v>938</v>
      </c>
      <c r="AQ501" s="606" t="s">
        <v>3968</v>
      </c>
      <c r="AR501" s="606" t="s">
        <v>3969</v>
      </c>
      <c r="AT501" s="221"/>
      <c r="AU501" s="433"/>
      <c r="AV501" s="401"/>
      <c r="AW501" s="401"/>
      <c r="BC501" s="221"/>
      <c r="BD501" s="221"/>
      <c r="BG501" s="223"/>
      <c r="BJ501" s="160"/>
      <c r="GT501"/>
      <c r="GU501"/>
      <c r="GV501"/>
      <c r="GW501"/>
      <c r="GX501"/>
      <c r="GY501"/>
      <c r="GZ501"/>
      <c r="HA501"/>
      <c r="HB501"/>
      <c r="HC501"/>
      <c r="HD501"/>
      <c r="HE501"/>
      <c r="HF501"/>
      <c r="HG501"/>
      <c r="HH501"/>
      <c r="HI501"/>
      <c r="HJ501"/>
      <c r="HK501"/>
      <c r="HL501"/>
      <c r="HM501"/>
      <c r="HN501"/>
      <c r="HO501"/>
      <c r="HP501"/>
      <c r="HQ501"/>
      <c r="HR501"/>
      <c r="HS501"/>
      <c r="HT501"/>
      <c r="HU501"/>
      <c r="HV501"/>
    </row>
    <row r="502" spans="1:230" s="187" customFormat="1" ht="12.75" customHeight="1" thickTop="1" thickBot="1">
      <c r="A502" s="942"/>
      <c r="B502" s="607" t="s">
        <v>7263</v>
      </c>
      <c r="C502" s="610">
        <v>2.0999999999999996</v>
      </c>
      <c r="D502" s="610">
        <v>2.8000000000000003</v>
      </c>
      <c r="E502" s="610">
        <v>2.8</v>
      </c>
      <c r="F502" s="610">
        <v>3.3</v>
      </c>
      <c r="G502" s="610">
        <v>1.1000000000000001</v>
      </c>
      <c r="H502" s="610">
        <v>2.6</v>
      </c>
      <c r="I502" s="610">
        <v>1.7</v>
      </c>
      <c r="J502" s="610">
        <v>2.9000000000000004</v>
      </c>
      <c r="K502" s="610">
        <v>0.4</v>
      </c>
      <c r="L502" s="610">
        <v>1.5</v>
      </c>
      <c r="M502" s="610">
        <v>1.8</v>
      </c>
      <c r="N502" s="610">
        <v>1.8</v>
      </c>
      <c r="O502" s="610">
        <v>0</v>
      </c>
      <c r="P502" s="610">
        <v>0.2</v>
      </c>
      <c r="Q502" s="610">
        <v>0.8</v>
      </c>
      <c r="R502" s="610">
        <v>0.8</v>
      </c>
      <c r="S502" s="610">
        <v>0.8</v>
      </c>
      <c r="T502" s="610">
        <v>2.613</v>
      </c>
      <c r="U502" s="610">
        <v>2.2999999999999998</v>
      </c>
      <c r="V502" s="610">
        <v>2.8</v>
      </c>
      <c r="W502" s="610">
        <v>1.82</v>
      </c>
      <c r="X502" s="610">
        <v>1.3279999999999998</v>
      </c>
      <c r="Y502" s="610">
        <v>0.82799999999999996</v>
      </c>
      <c r="Z502" s="610">
        <v>3.9279999999999999</v>
      </c>
      <c r="AA502" s="610">
        <v>3.4982521799999997</v>
      </c>
      <c r="AB502" s="610">
        <v>2.5672800399999995</v>
      </c>
      <c r="AC502" s="610">
        <v>6.9757599999999993</v>
      </c>
      <c r="AD502" s="610">
        <v>4.457935</v>
      </c>
      <c r="AE502" s="610">
        <v>6.442971</v>
      </c>
      <c r="AF502" s="610">
        <v>4.6247289999999994</v>
      </c>
      <c r="AG502" s="610">
        <v>6.6484179999999995</v>
      </c>
      <c r="AH502" s="610">
        <v>11.727767999999998</v>
      </c>
      <c r="AI502" s="610">
        <v>14.715605999999998</v>
      </c>
      <c r="AJ502" s="610">
        <v>17.721200999999997</v>
      </c>
      <c r="AK502" s="610">
        <v>17.616104999999997</v>
      </c>
      <c r="AL502" s="610">
        <v>16.745360000000002</v>
      </c>
      <c r="AM502" s="610">
        <v>16.601324000000005</v>
      </c>
      <c r="AN502" s="610">
        <v>22.129758000000002</v>
      </c>
      <c r="AO502" s="610">
        <v>20.450468000000004</v>
      </c>
      <c r="AP502" s="610">
        <v>16.038910999999999</v>
      </c>
      <c r="AQ502" s="610">
        <v>18.804535000000005</v>
      </c>
      <c r="AR502" s="610">
        <v>14.331999999999999</v>
      </c>
      <c r="AS502" s="221"/>
      <c r="AT502" s="221"/>
      <c r="AU502" s="433"/>
      <c r="AV502" s="401"/>
      <c r="AW502" s="401"/>
      <c r="BC502" s="221"/>
      <c r="BD502" s="221"/>
      <c r="BG502" s="223"/>
      <c r="BJ502" s="160"/>
      <c r="GT502"/>
      <c r="GU502"/>
      <c r="GV502"/>
      <c r="GW502"/>
      <c r="GX502"/>
      <c r="GY502"/>
      <c r="GZ502"/>
      <c r="HA502"/>
      <c r="HB502"/>
      <c r="HC502"/>
      <c r="HD502"/>
      <c r="HE502"/>
      <c r="HF502"/>
      <c r="HG502"/>
      <c r="HH502"/>
      <c r="HI502"/>
      <c r="HJ502"/>
      <c r="HK502"/>
      <c r="HL502"/>
      <c r="HM502"/>
      <c r="HN502"/>
      <c r="HO502"/>
      <c r="HP502"/>
      <c r="HQ502"/>
      <c r="HR502"/>
      <c r="HS502"/>
      <c r="HT502"/>
      <c r="HU502"/>
      <c r="HV502"/>
    </row>
    <row r="503" spans="1:230" s="187" customFormat="1" ht="12.75" customHeight="1" thickTop="1" thickBot="1">
      <c r="A503" s="942"/>
      <c r="B503" s="607" t="s">
        <v>7264</v>
      </c>
      <c r="C503" s="610">
        <v>52.900000000000013</v>
      </c>
      <c r="D503" s="610">
        <v>64.399999999999991</v>
      </c>
      <c r="E503" s="610">
        <v>77.900000000000006</v>
      </c>
      <c r="F503" s="610">
        <v>74.800000000000011</v>
      </c>
      <c r="G503" s="610">
        <v>75</v>
      </c>
      <c r="H503" s="610">
        <v>67.400000000000006</v>
      </c>
      <c r="I503" s="610">
        <v>80.300000000000011</v>
      </c>
      <c r="J503" s="610">
        <v>74.3</v>
      </c>
      <c r="K503" s="610">
        <v>73</v>
      </c>
      <c r="L503" s="610">
        <v>100.20000000000003</v>
      </c>
      <c r="M503" s="610">
        <v>84.7</v>
      </c>
      <c r="N503" s="610">
        <v>88.600000000000009</v>
      </c>
      <c r="O503" s="610">
        <v>91.100000000000023</v>
      </c>
      <c r="P503" s="610">
        <v>92.375000000000028</v>
      </c>
      <c r="Q503" s="610">
        <v>79.679000000000002</v>
      </c>
      <c r="R503" s="610">
        <v>75.028000000000006</v>
      </c>
      <c r="S503" s="610">
        <v>64.281000000000006</v>
      </c>
      <c r="T503" s="610">
        <v>59.400000000000013</v>
      </c>
      <c r="U503" s="610">
        <v>70.800000000000011</v>
      </c>
      <c r="V503" s="610">
        <v>46.8</v>
      </c>
      <c r="W503" s="610">
        <v>52.800000000000011</v>
      </c>
      <c r="X503" s="610">
        <v>97.73</v>
      </c>
      <c r="Y503" s="610">
        <v>126.51500000000003</v>
      </c>
      <c r="Z503" s="610">
        <v>110.40999999999998</v>
      </c>
      <c r="AA503" s="610">
        <v>125.40099999999998</v>
      </c>
      <c r="AB503" s="610">
        <v>109.78460999999997</v>
      </c>
      <c r="AC503" s="610">
        <v>107.29078600000001</v>
      </c>
      <c r="AD503" s="610">
        <v>139.233</v>
      </c>
      <c r="AE503" s="610">
        <v>162.16599999999997</v>
      </c>
      <c r="AF503" s="610">
        <v>168.11550000000005</v>
      </c>
      <c r="AG503" s="610">
        <v>206.53399999999999</v>
      </c>
      <c r="AH503" s="610">
        <v>193.34700000000004</v>
      </c>
      <c r="AI503" s="610">
        <v>259.024</v>
      </c>
      <c r="AJ503" s="610">
        <v>267.92900000000009</v>
      </c>
      <c r="AK503" s="610">
        <v>223.83781199999999</v>
      </c>
      <c r="AL503" s="610">
        <v>269.79464800000011</v>
      </c>
      <c r="AM503" s="610">
        <v>223.58625700999997</v>
      </c>
      <c r="AN503" s="610">
        <v>198.95319878000001</v>
      </c>
      <c r="AO503" s="610">
        <v>251.53818269999996</v>
      </c>
      <c r="AP503" s="610">
        <v>226.6328</v>
      </c>
      <c r="AQ503" s="610">
        <v>234.20270999999994</v>
      </c>
      <c r="AR503" s="610">
        <v>190.83600000000001</v>
      </c>
      <c r="AS503" s="6"/>
      <c r="AT503" s="221"/>
      <c r="AU503" s="433"/>
      <c r="AV503" s="401"/>
      <c r="AW503" s="401"/>
      <c r="BC503" s="221"/>
      <c r="BD503" s="221"/>
      <c r="BG503" s="223"/>
      <c r="BJ503" s="160"/>
      <c r="GT503"/>
      <c r="GU503"/>
      <c r="GV503"/>
      <c r="GW503"/>
      <c r="GX503"/>
      <c r="GY503"/>
      <c r="GZ503"/>
      <c r="HA503"/>
      <c r="HB503"/>
      <c r="HC503"/>
      <c r="HD503"/>
      <c r="HE503"/>
      <c r="HF503"/>
      <c r="HG503"/>
      <c r="HH503"/>
      <c r="HI503"/>
      <c r="HJ503"/>
      <c r="HK503"/>
      <c r="HL503"/>
      <c r="HM503"/>
      <c r="HN503"/>
      <c r="HO503"/>
      <c r="HP503"/>
      <c r="HQ503"/>
      <c r="HR503"/>
      <c r="HS503"/>
      <c r="HT503"/>
      <c r="HU503"/>
      <c r="HV503"/>
    </row>
    <row r="504" spans="1:230" s="187" customFormat="1" ht="12.75" customHeight="1" thickTop="1" thickBot="1">
      <c r="A504" s="942"/>
      <c r="B504" s="607" t="s">
        <v>7265</v>
      </c>
      <c r="C504" s="610">
        <v>236.7</v>
      </c>
      <c r="D504" s="610">
        <v>279.60000000000002</v>
      </c>
      <c r="E504" s="610">
        <v>316.8</v>
      </c>
      <c r="F504" s="610">
        <v>232.39999999999998</v>
      </c>
      <c r="G504" s="610">
        <v>309.60000000000002</v>
      </c>
      <c r="H504" s="610">
        <v>374.1</v>
      </c>
      <c r="I504" s="610">
        <v>449.00000000000006</v>
      </c>
      <c r="J504" s="610">
        <v>506.69999999999993</v>
      </c>
      <c r="K504" s="610">
        <v>516.39999999999986</v>
      </c>
      <c r="L504" s="610">
        <v>392.40000000000003</v>
      </c>
      <c r="M504" s="610">
        <v>447</v>
      </c>
      <c r="N504" s="610">
        <v>547.9</v>
      </c>
      <c r="O504" s="610">
        <v>483.90000000000003</v>
      </c>
      <c r="P504" s="610">
        <v>431.29999999999995</v>
      </c>
      <c r="Q504" s="610">
        <v>522.70000000000005</v>
      </c>
      <c r="R504" s="610">
        <v>550.09999999999991</v>
      </c>
      <c r="S504" s="610">
        <v>505.6</v>
      </c>
      <c r="T504" s="610">
        <v>515.4</v>
      </c>
      <c r="U504" s="610">
        <v>422.7</v>
      </c>
      <c r="V504" s="610">
        <v>483.90000000000003</v>
      </c>
      <c r="W504" s="610">
        <v>487.20000000000005</v>
      </c>
      <c r="X504" s="610">
        <v>478.49999999999994</v>
      </c>
      <c r="Y504" s="610">
        <v>638.98</v>
      </c>
      <c r="Z504" s="610">
        <v>764.75900000000013</v>
      </c>
      <c r="AA504" s="610">
        <v>775.67399999999986</v>
      </c>
      <c r="AB504" s="610">
        <v>887.59966699999984</v>
      </c>
      <c r="AC504" s="610">
        <v>635.31897800000002</v>
      </c>
      <c r="AD504" s="610">
        <v>725.72239999999999</v>
      </c>
      <c r="AE504" s="610">
        <v>847.24836000000005</v>
      </c>
      <c r="AF504" s="610">
        <v>654.99626899999998</v>
      </c>
      <c r="AG504" s="610">
        <v>772.60608800000011</v>
      </c>
      <c r="AH504" s="610">
        <v>1220.6364390000001</v>
      </c>
      <c r="AI504" s="610">
        <v>1159.6880000000003</v>
      </c>
      <c r="AJ504" s="610">
        <v>970.10399999999993</v>
      </c>
      <c r="AK504" s="610">
        <v>1071.992</v>
      </c>
      <c r="AL504" s="610">
        <v>964.71899999999994</v>
      </c>
      <c r="AM504" s="610">
        <v>758.34331840000016</v>
      </c>
      <c r="AN504" s="610">
        <v>770.572</v>
      </c>
      <c r="AO504" s="610">
        <v>594.99399999999991</v>
      </c>
      <c r="AP504" s="610">
        <v>775.30236532000004</v>
      </c>
      <c r="AQ504" s="610">
        <v>610.4357564500001</v>
      </c>
      <c r="AR504" s="610">
        <v>648.58975644999998</v>
      </c>
      <c r="AS504" s="6"/>
      <c r="AT504" s="221"/>
      <c r="AU504" s="433"/>
      <c r="AV504" s="401"/>
      <c r="AW504" s="401"/>
      <c r="BC504" s="221"/>
      <c r="BD504" s="221"/>
      <c r="BG504" s="223"/>
      <c r="BJ504" s="160"/>
      <c r="GT504"/>
      <c r="GU504"/>
      <c r="GV504"/>
      <c r="GW504"/>
      <c r="GX504"/>
      <c r="GY504"/>
      <c r="GZ504"/>
      <c r="HA504"/>
      <c r="HB504"/>
      <c r="HC504"/>
      <c r="HD504"/>
      <c r="HE504"/>
      <c r="HF504"/>
      <c r="HG504"/>
      <c r="HH504"/>
      <c r="HI504"/>
      <c r="HJ504"/>
      <c r="HK504"/>
      <c r="HL504"/>
      <c r="HM504"/>
      <c r="HN504"/>
      <c r="HO504"/>
      <c r="HP504"/>
      <c r="HQ504"/>
      <c r="HR504"/>
      <c r="HS504"/>
      <c r="HT504"/>
      <c r="HU504"/>
      <c r="HV504"/>
    </row>
    <row r="505" spans="1:230" s="187" customFormat="1" ht="12.75" customHeight="1" thickTop="1" thickBot="1">
      <c r="A505" s="942"/>
      <c r="B505" s="607" t="s">
        <v>7266</v>
      </c>
      <c r="C505" s="610">
        <v>397.5</v>
      </c>
      <c r="D505" s="610">
        <v>431.3</v>
      </c>
      <c r="E505" s="610">
        <v>497.1</v>
      </c>
      <c r="F505" s="610">
        <v>701</v>
      </c>
      <c r="G505" s="610">
        <v>777</v>
      </c>
      <c r="H505" s="610">
        <v>808.2</v>
      </c>
      <c r="I505" s="610">
        <v>901.3</v>
      </c>
      <c r="J505" s="610">
        <v>1132.2</v>
      </c>
      <c r="K505" s="610">
        <v>1279.2</v>
      </c>
      <c r="L505" s="610">
        <v>1441.9</v>
      </c>
      <c r="M505" s="610">
        <v>1532.1</v>
      </c>
      <c r="N505" s="610">
        <v>1635.2</v>
      </c>
      <c r="O505" s="610">
        <v>1912.1999999999998</v>
      </c>
      <c r="P505" s="610">
        <v>2280.1</v>
      </c>
      <c r="Q505" s="610">
        <v>2513.9</v>
      </c>
      <c r="R505" s="610">
        <v>2830.7</v>
      </c>
      <c r="S505" s="610">
        <v>2991.7</v>
      </c>
      <c r="T505" s="610">
        <v>3261.6</v>
      </c>
      <c r="U505" s="610">
        <v>3221.7000000000003</v>
      </c>
      <c r="V505" s="610">
        <v>3155.6000000000004</v>
      </c>
      <c r="W505" s="610">
        <v>3224</v>
      </c>
      <c r="X505" s="610">
        <v>3417.9739999999997</v>
      </c>
      <c r="Y505" s="610">
        <v>3396.7310000000002</v>
      </c>
      <c r="Z505" s="610">
        <v>3701.6319999999996</v>
      </c>
      <c r="AA505" s="610">
        <v>4015.1413789999997</v>
      </c>
      <c r="AB505" s="610">
        <v>4585.9202939999996</v>
      </c>
      <c r="AC505" s="610">
        <v>4412.5519999999997</v>
      </c>
      <c r="AD505" s="610">
        <v>5183.8889999999992</v>
      </c>
      <c r="AE505" s="610">
        <v>5545.9500000000007</v>
      </c>
      <c r="AF505" s="610">
        <v>5839.2439999999988</v>
      </c>
      <c r="AG505" s="610">
        <v>6507.4319999999998</v>
      </c>
      <c r="AH505" s="610">
        <v>6892.1909999999989</v>
      </c>
      <c r="AI505" s="610">
        <v>7436.8130719999999</v>
      </c>
      <c r="AJ505" s="610">
        <v>9016.3766570000007</v>
      </c>
      <c r="AK505" s="610">
        <v>8613.2489999999998</v>
      </c>
      <c r="AL505" s="610">
        <v>8684.8780000000006</v>
      </c>
      <c r="AM505" s="610">
        <v>8886.9465000000018</v>
      </c>
      <c r="AN505" s="610">
        <v>8649.2219999999998</v>
      </c>
      <c r="AO505" s="610">
        <v>8659.8329999999987</v>
      </c>
      <c r="AP505" s="610">
        <v>9267.8014999999996</v>
      </c>
      <c r="AQ505" s="610">
        <v>8532.8040000000001</v>
      </c>
      <c r="AR505" s="610">
        <v>8782.0669999999991</v>
      </c>
      <c r="AS505" s="6"/>
      <c r="AT505" s="221"/>
      <c r="AU505" s="433"/>
      <c r="AV505" s="401"/>
      <c r="AW505" s="401"/>
      <c r="BC505" s="221"/>
      <c r="BD505" s="221"/>
      <c r="BG505" s="223"/>
      <c r="BJ505" s="160"/>
      <c r="GT505"/>
      <c r="GU505"/>
      <c r="GV505"/>
      <c r="GW505"/>
      <c r="GX505"/>
      <c r="GY505"/>
      <c r="GZ505"/>
      <c r="HA505"/>
      <c r="HB505"/>
      <c r="HC505"/>
      <c r="HD505"/>
      <c r="HE505"/>
      <c r="HF505"/>
      <c r="HG505"/>
      <c r="HH505"/>
      <c r="HI505"/>
      <c r="HJ505"/>
      <c r="HK505"/>
      <c r="HL505"/>
      <c r="HM505"/>
      <c r="HN505"/>
      <c r="HO505"/>
      <c r="HP505"/>
      <c r="HQ505"/>
      <c r="HR505"/>
      <c r="HS505"/>
      <c r="HT505"/>
      <c r="HU505"/>
      <c r="HV505"/>
    </row>
    <row r="506" spans="1:230" s="187" customFormat="1" ht="12.75" customHeight="1" thickTop="1" thickBot="1">
      <c r="A506" s="942"/>
      <c r="B506" s="607" t="s">
        <v>808</v>
      </c>
      <c r="C506" s="610">
        <v>3162.3911504424777</v>
      </c>
      <c r="D506" s="610">
        <v>3240.5208835341368</v>
      </c>
      <c r="E506" s="610">
        <v>3410.6624999999999</v>
      </c>
      <c r="F506" s="610">
        <v>3450.4128289473683</v>
      </c>
      <c r="G506" s="610">
        <v>3599.1638805970151</v>
      </c>
      <c r="H506" s="610">
        <v>3597.3271468144048</v>
      </c>
      <c r="I506" s="610">
        <v>3929.3521164021172</v>
      </c>
      <c r="J506" s="610">
        <v>4426.8549751243772</v>
      </c>
      <c r="K506" s="610">
        <v>4496.8747099767988</v>
      </c>
      <c r="L506" s="610">
        <v>4345.5238095238092</v>
      </c>
      <c r="M506" s="610">
        <v>4241.6380198019806</v>
      </c>
      <c r="N506" s="610">
        <v>4398.5438432835817</v>
      </c>
      <c r="O506" s="610">
        <v>4672.5115942028988</v>
      </c>
      <c r="P506" s="610">
        <v>5192.3608482142854</v>
      </c>
      <c r="Q506" s="610">
        <v>5721.0812796460177</v>
      </c>
      <c r="R506" s="610">
        <v>6277.6238809106835</v>
      </c>
      <c r="S506" s="610">
        <v>6325.6662619863009</v>
      </c>
      <c r="T506" s="610">
        <v>6635.0941350000003</v>
      </c>
      <c r="U506" s="610">
        <v>6350.9843492586488</v>
      </c>
      <c r="V506" s="610">
        <v>6220.4824390243912</v>
      </c>
      <c r="W506" s="610">
        <v>6329.2631118314421</v>
      </c>
      <c r="X506" s="610">
        <v>6545.6029763033184</v>
      </c>
      <c r="Y506" s="610">
        <v>6521.2794531722066</v>
      </c>
      <c r="Z506" s="610">
        <v>6979.1607533039669</v>
      </c>
      <c r="AA506" s="610">
        <v>7270.9869979111963</v>
      </c>
      <c r="AB506" s="610">
        <v>7982.1458808932239</v>
      </c>
      <c r="AC506" s="610">
        <v>7112.5220616042498</v>
      </c>
      <c r="AD506" s="610">
        <v>7931.1715308017674</v>
      </c>
      <c r="AE506" s="610">
        <v>8192.566214496992</v>
      </c>
      <c r="AF506" s="610">
        <v>7962.5364780506325</v>
      </c>
      <c r="AG506" s="610">
        <v>8525.5300643881565</v>
      </c>
      <c r="AH506" s="610">
        <v>9349.9978197822293</v>
      </c>
      <c r="AI506" s="610">
        <v>9376.6234272028541</v>
      </c>
      <c r="AJ506" s="610">
        <v>10683.58819524942</v>
      </c>
      <c r="AK506" s="610">
        <v>10319.531845736043</v>
      </c>
      <c r="AL506" s="610">
        <v>10258.779530246167</v>
      </c>
      <c r="AM506" s="610">
        <v>10259.028863199641</v>
      </c>
      <c r="AN506" s="610">
        <v>10124.06310590383</v>
      </c>
      <c r="AO506" s="610">
        <v>9676.221370753392</v>
      </c>
      <c r="AP506" s="610">
        <v>10265.436968096719</v>
      </c>
      <c r="AQ506" s="610">
        <f>SUBTOTAL(9,AQ502:AQ505)</f>
        <v>9396.2470014499995</v>
      </c>
      <c r="AR506" s="610">
        <f>SUBTOTAL(9,AR502:AR505)</f>
        <v>9635.8247564499998</v>
      </c>
      <c r="AS506" s="221"/>
      <c r="AT506" s="221"/>
      <c r="AU506" s="433"/>
      <c r="AV506" s="401"/>
      <c r="AW506" s="401"/>
      <c r="BC506" s="221"/>
      <c r="BD506" s="221"/>
      <c r="BG506" s="223"/>
      <c r="BJ506" s="160"/>
      <c r="GT506"/>
      <c r="GU506"/>
      <c r="GV506"/>
      <c r="GW506"/>
      <c r="GX506"/>
      <c r="GY506"/>
      <c r="GZ506"/>
      <c r="HA506"/>
      <c r="HB506"/>
      <c r="HC506"/>
      <c r="HD506"/>
      <c r="HE506"/>
      <c r="HF506"/>
      <c r="HG506"/>
      <c r="HH506"/>
      <c r="HI506"/>
      <c r="HJ506"/>
      <c r="HK506"/>
      <c r="HL506"/>
      <c r="HM506"/>
      <c r="HN506"/>
      <c r="HO506"/>
      <c r="HP506"/>
      <c r="HQ506"/>
      <c r="HR506"/>
      <c r="HS506"/>
      <c r="HT506"/>
      <c r="HU506"/>
      <c r="HV506"/>
    </row>
    <row r="507" spans="1:230" s="187" customFormat="1" ht="12.75" customHeight="1" thickTop="1">
      <c r="A507" s="604"/>
      <c r="B507" s="605"/>
      <c r="C507" s="609"/>
      <c r="D507" s="609"/>
      <c r="E507" s="609"/>
      <c r="F507" s="609"/>
      <c r="G507" s="609"/>
      <c r="H507" s="609"/>
      <c r="I507" s="609"/>
      <c r="J507" s="609"/>
      <c r="K507" s="609"/>
      <c r="L507" s="609"/>
      <c r="M507" s="609"/>
      <c r="N507" s="609"/>
      <c r="O507" s="609"/>
      <c r="P507" s="609"/>
      <c r="Q507" s="609"/>
      <c r="R507" s="609"/>
      <c r="S507" s="609"/>
      <c r="T507" s="609"/>
      <c r="U507" s="609"/>
      <c r="V507" s="609"/>
      <c r="W507" s="609"/>
      <c r="X507" s="609"/>
      <c r="Y507" s="609"/>
      <c r="Z507" s="609"/>
      <c r="AA507" s="609"/>
      <c r="AB507" s="609"/>
      <c r="AC507" s="609"/>
      <c r="AD507" s="609"/>
      <c r="AE507" s="609"/>
      <c r="AF507" s="609"/>
      <c r="AG507" s="609"/>
      <c r="AH507" s="609"/>
      <c r="AI507" s="609"/>
      <c r="AJ507" s="609"/>
      <c r="AK507" s="609"/>
      <c r="AL507" s="609"/>
      <c r="AM507" s="609"/>
      <c r="AN507" s="609"/>
      <c r="AO507" s="609"/>
      <c r="AP507" s="609"/>
      <c r="AQ507" s="609"/>
      <c r="AR507" s="604"/>
      <c r="AS507" s="221"/>
      <c r="AT507" s="221"/>
      <c r="AU507" s="433"/>
      <c r="AV507" s="401"/>
      <c r="AW507" s="401"/>
      <c r="BC507" s="221"/>
      <c r="BD507" s="221"/>
      <c r="BG507" s="223"/>
      <c r="BJ507" s="160"/>
      <c r="GT507"/>
      <c r="GU507"/>
      <c r="GV507"/>
      <c r="GW507"/>
      <c r="GX507"/>
      <c r="GY507"/>
      <c r="GZ507"/>
      <c r="HA507"/>
      <c r="HB507"/>
      <c r="HC507"/>
      <c r="HD507"/>
      <c r="HE507"/>
      <c r="HF507"/>
      <c r="HG507"/>
      <c r="HH507"/>
      <c r="HI507"/>
      <c r="HJ507"/>
      <c r="HK507"/>
      <c r="HL507"/>
      <c r="HM507"/>
      <c r="HN507"/>
      <c r="HO507"/>
      <c r="HP507"/>
      <c r="HQ507"/>
      <c r="HR507"/>
      <c r="HS507"/>
      <c r="HT507"/>
      <c r="HU507"/>
      <c r="HV507"/>
    </row>
    <row r="508" spans="1:230" s="187" customFormat="1" ht="12.75" customHeight="1">
      <c r="A508" s="604"/>
      <c r="B508" s="605"/>
      <c r="C508" s="609"/>
      <c r="D508" s="609"/>
      <c r="E508" s="609"/>
      <c r="F508" s="609"/>
      <c r="G508" s="609"/>
      <c r="H508" s="609"/>
      <c r="I508" s="609"/>
      <c r="J508" s="609"/>
      <c r="K508" s="609"/>
      <c r="L508" s="609"/>
      <c r="M508" s="609"/>
      <c r="N508" s="609"/>
      <c r="O508" s="609"/>
      <c r="P508" s="609"/>
      <c r="Q508" s="609"/>
      <c r="R508" s="609"/>
      <c r="S508" s="609"/>
      <c r="T508" s="609"/>
      <c r="U508" s="609"/>
      <c r="V508" s="609"/>
      <c r="W508" s="609"/>
      <c r="X508" s="609"/>
      <c r="Y508" s="609"/>
      <c r="Z508" s="609"/>
      <c r="AA508" s="609"/>
      <c r="AB508" s="609"/>
      <c r="AC508" s="609"/>
      <c r="AD508" s="609"/>
      <c r="AE508" s="609"/>
      <c r="AF508" s="609"/>
      <c r="AG508" s="609"/>
      <c r="AH508" s="609"/>
      <c r="AI508" s="609"/>
      <c r="AJ508" s="609"/>
      <c r="AK508" s="609"/>
      <c r="AL508" s="609"/>
      <c r="AM508" s="609"/>
      <c r="AN508" s="609"/>
      <c r="AO508" s="609"/>
      <c r="AP508" s="609"/>
      <c r="AQ508" s="609"/>
      <c r="AR508" s="604"/>
      <c r="AS508" s="221"/>
      <c r="AT508" s="221"/>
      <c r="AU508" s="433"/>
      <c r="AV508" s="401"/>
      <c r="AW508" s="401"/>
      <c r="BC508" s="221"/>
      <c r="BD508" s="221"/>
      <c r="BG508" s="223"/>
      <c r="BJ508" s="160"/>
      <c r="GT508"/>
      <c r="GU508"/>
      <c r="GV508"/>
      <c r="GW508"/>
      <c r="GX508"/>
      <c r="GY508"/>
      <c r="GZ508"/>
      <c r="HA508"/>
      <c r="HB508"/>
      <c r="HC508"/>
      <c r="HD508"/>
      <c r="HE508"/>
      <c r="HF508"/>
      <c r="HG508"/>
      <c r="HH508"/>
      <c r="HI508"/>
      <c r="HJ508"/>
      <c r="HK508"/>
      <c r="HL508"/>
      <c r="HM508"/>
      <c r="HN508"/>
      <c r="HO508"/>
      <c r="HP508"/>
      <c r="HQ508"/>
      <c r="HR508"/>
      <c r="HS508"/>
      <c r="HT508"/>
      <c r="HU508"/>
      <c r="HV508"/>
    </row>
    <row r="509" spans="1:230" s="187" customFormat="1" ht="12.75" customHeight="1" thickBot="1">
      <c r="A509" s="942" t="s">
        <v>7168</v>
      </c>
      <c r="B509" s="605"/>
      <c r="C509" s="606" t="s">
        <v>64</v>
      </c>
      <c r="D509" s="606" t="s">
        <v>65</v>
      </c>
      <c r="E509" s="606" t="s">
        <v>66</v>
      </c>
      <c r="F509" s="606" t="s">
        <v>67</v>
      </c>
      <c r="G509" s="606" t="s">
        <v>68</v>
      </c>
      <c r="H509" s="606" t="s">
        <v>69</v>
      </c>
      <c r="I509" s="606" t="s">
        <v>70</v>
      </c>
      <c r="J509" s="606" t="s">
        <v>71</v>
      </c>
      <c r="K509" s="606" t="s">
        <v>72</v>
      </c>
      <c r="L509" s="606" t="s">
        <v>73</v>
      </c>
      <c r="M509" s="606" t="s">
        <v>1</v>
      </c>
      <c r="N509" s="606" t="s">
        <v>2</v>
      </c>
      <c r="O509" s="606" t="s">
        <v>3</v>
      </c>
      <c r="P509" s="606" t="s">
        <v>4</v>
      </c>
      <c r="Q509" s="606" t="s">
        <v>5</v>
      </c>
      <c r="R509" s="606" t="s">
        <v>6</v>
      </c>
      <c r="S509" s="606" t="s">
        <v>7</v>
      </c>
      <c r="T509" s="606" t="s">
        <v>8</v>
      </c>
      <c r="U509" s="606" t="s">
        <v>9</v>
      </c>
      <c r="V509" s="606" t="s">
        <v>10</v>
      </c>
      <c r="W509" s="606" t="s">
        <v>11</v>
      </c>
      <c r="X509" s="606" t="s">
        <v>12</v>
      </c>
      <c r="Y509" s="606" t="s">
        <v>13</v>
      </c>
      <c r="Z509" s="606" t="s">
        <v>14</v>
      </c>
      <c r="AA509" s="606" t="s">
        <v>15</v>
      </c>
      <c r="AB509" s="606" t="s">
        <v>16</v>
      </c>
      <c r="AC509" s="606" t="s">
        <v>17</v>
      </c>
      <c r="AD509" s="606" t="s">
        <v>18</v>
      </c>
      <c r="AE509" s="606" t="s">
        <v>19</v>
      </c>
      <c r="AF509" s="606" t="s">
        <v>20</v>
      </c>
      <c r="AG509" s="606" t="s">
        <v>21</v>
      </c>
      <c r="AH509" s="606" t="s">
        <v>22</v>
      </c>
      <c r="AI509" s="606" t="s">
        <v>23</v>
      </c>
      <c r="AJ509" s="606" t="s">
        <v>24</v>
      </c>
      <c r="AK509" s="606" t="s">
        <v>25</v>
      </c>
      <c r="AL509" s="606" t="s">
        <v>26</v>
      </c>
      <c r="AM509" s="606" t="s">
        <v>27</v>
      </c>
      <c r="AN509" s="606" t="s">
        <v>62</v>
      </c>
      <c r="AO509" s="606" t="s">
        <v>63</v>
      </c>
      <c r="AP509" s="606" t="s">
        <v>938</v>
      </c>
      <c r="AQ509" s="606" t="s">
        <v>3968</v>
      </c>
      <c r="AR509" s="606" t="s">
        <v>3969</v>
      </c>
      <c r="AS509" s="221"/>
      <c r="AT509" s="221"/>
      <c r="AU509" s="433"/>
      <c r="AV509" s="401"/>
      <c r="AW509" s="401"/>
      <c r="BC509" s="221"/>
      <c r="BD509" s="221"/>
      <c r="BG509" s="223"/>
      <c r="BJ509" s="160"/>
      <c r="GT509"/>
      <c r="GU509"/>
      <c r="GV509"/>
      <c r="GW509"/>
      <c r="GX509"/>
      <c r="GY509"/>
      <c r="GZ509"/>
      <c r="HA509"/>
      <c r="HB509"/>
      <c r="HC509"/>
      <c r="HD509"/>
      <c r="HE509"/>
      <c r="HF509"/>
      <c r="HG509"/>
      <c r="HH509"/>
      <c r="HI509"/>
      <c r="HJ509"/>
      <c r="HK509"/>
      <c r="HL509"/>
      <c r="HM509"/>
      <c r="HN509"/>
      <c r="HO509"/>
      <c r="HP509"/>
      <c r="HQ509"/>
      <c r="HR509"/>
      <c r="HS509"/>
      <c r="HT509"/>
      <c r="HU509"/>
      <c r="HV509"/>
    </row>
    <row r="510" spans="1:230" s="187" customFormat="1" ht="12.75" customHeight="1" thickTop="1" thickBot="1">
      <c r="A510" s="942"/>
      <c r="B510" s="607" t="s">
        <v>7263</v>
      </c>
      <c r="C510" s="611">
        <v>3.0470110272780029E-3</v>
      </c>
      <c r="D510" s="611">
        <v>3.5985091890502509E-3</v>
      </c>
      <c r="E510" s="611">
        <v>3.1298904538341154E-3</v>
      </c>
      <c r="F510" s="611">
        <v>3.2624814631735046E-3</v>
      </c>
      <c r="G510" s="611">
        <v>9.4607379375591296E-4</v>
      </c>
      <c r="H510" s="611">
        <v>2.0761798291144291E-3</v>
      </c>
      <c r="I510" s="611">
        <v>1.1869021852963766E-3</v>
      </c>
      <c r="J510" s="611">
        <v>1.6898782122253947E-3</v>
      </c>
      <c r="K510" s="611">
        <v>2.1401819154628145E-4</v>
      </c>
      <c r="L510" s="611">
        <v>7.7479338842975198E-4</v>
      </c>
      <c r="M510" s="611">
        <v>8.714175058094503E-4</v>
      </c>
      <c r="N510" s="611">
        <v>7.917308115240817E-4</v>
      </c>
      <c r="O510" s="611">
        <v>0</v>
      </c>
      <c r="P510" s="611">
        <v>7.1327312119401955E-5</v>
      </c>
      <c r="Q510" s="611">
        <v>2.5665053724977779E-4</v>
      </c>
      <c r="R510" s="611">
        <v>2.314394259376479E-4</v>
      </c>
      <c r="S510" s="611">
        <v>2.2456890489815662E-4</v>
      </c>
      <c r="T510" s="611">
        <v>6.8064369670016759E-4</v>
      </c>
      <c r="U510" s="611">
        <v>6.1869535978480161E-4</v>
      </c>
      <c r="V510" s="611">
        <v>7.5899270824862424E-4</v>
      </c>
      <c r="W510" s="611">
        <v>4.832944750412926E-4</v>
      </c>
      <c r="X510" s="611">
        <v>3.3237125869596339E-4</v>
      </c>
      <c r="Y510" s="611">
        <v>1.9889244770786066E-4</v>
      </c>
      <c r="Z510" s="611">
        <v>8.5750543199564959E-4</v>
      </c>
      <c r="AA510" s="611">
        <v>7.1106810907870497E-4</v>
      </c>
      <c r="AB510" s="611">
        <v>4.596023876777646E-4</v>
      </c>
      <c r="AC510" s="611">
        <v>1.3513316852889021E-3</v>
      </c>
      <c r="AD510" s="611">
        <v>7.3644677785617344E-4</v>
      </c>
      <c r="AE510" s="611">
        <v>9.8188969517002105E-4</v>
      </c>
      <c r="AF510" s="611">
        <v>6.9367669537766794E-4</v>
      </c>
      <c r="AG510" s="611">
        <v>8.8725775448306263E-4</v>
      </c>
      <c r="AH510" s="611">
        <v>1.4099430010286E-3</v>
      </c>
      <c r="AI510" s="611">
        <v>1.6589861013013654E-3</v>
      </c>
      <c r="AJ510" s="611">
        <v>1.7594291863200495E-3</v>
      </c>
      <c r="AK510" s="611">
        <v>1.79908638385123E-3</v>
      </c>
      <c r="AL510" s="611">
        <v>1.6998403317709698E-3</v>
      </c>
      <c r="AM510" s="611">
        <v>1.6879022060480627E-3</v>
      </c>
      <c r="AN510" s="611">
        <v>2.3013769934313345E-3</v>
      </c>
      <c r="AO510" s="611">
        <v>2.152269497934684E-3</v>
      </c>
      <c r="AP510" s="611">
        <v>1.5593292776992828E-3</v>
      </c>
      <c r="AQ510" s="611">
        <v>2.0012814687713249E-3</v>
      </c>
      <c r="AR510" s="611">
        <v>1.4873661946172778E-3</v>
      </c>
      <c r="AS510" s="280"/>
      <c r="AT510" s="221"/>
      <c r="AU510" s="433"/>
      <c r="AV510" s="401"/>
      <c r="AW510" s="401"/>
      <c r="BC510" s="221"/>
      <c r="BD510" s="221"/>
      <c r="BG510" s="223"/>
      <c r="BJ510" s="160"/>
      <c r="GT510"/>
      <c r="GU510"/>
      <c r="GV510"/>
      <c r="GW510"/>
      <c r="GX510"/>
      <c r="GY510"/>
      <c r="GZ510"/>
      <c r="HA510"/>
      <c r="HB510"/>
      <c r="HC510"/>
      <c r="HD510"/>
      <c r="HE510"/>
      <c r="HF510"/>
      <c r="HG510"/>
      <c r="HH510"/>
      <c r="HI510"/>
      <c r="HJ510"/>
      <c r="HK510"/>
      <c r="HL510"/>
      <c r="HM510"/>
      <c r="HN510"/>
      <c r="HO510"/>
      <c r="HP510"/>
      <c r="HQ510"/>
      <c r="HR510"/>
      <c r="HS510"/>
      <c r="HT510"/>
      <c r="HU510"/>
      <c r="HV510"/>
    </row>
    <row r="511" spans="1:230" s="187" customFormat="1" ht="12.75" customHeight="1" thickTop="1" thickBot="1">
      <c r="A511" s="942"/>
      <c r="B511" s="607" t="s">
        <v>7264</v>
      </c>
      <c r="C511" s="611">
        <v>7.6755658734764962E-2</v>
      </c>
      <c r="D511" s="611">
        <v>8.2765711348155746E-2</v>
      </c>
      <c r="E511" s="611">
        <v>8.7078023697742007E-2</v>
      </c>
      <c r="F511" s="611">
        <v>7.3949579831932788E-2</v>
      </c>
      <c r="G511" s="611">
        <v>6.4505031392448606E-2</v>
      </c>
      <c r="H511" s="611">
        <v>5.3820969416274053E-2</v>
      </c>
      <c r="I511" s="611">
        <v>5.6063673811352389E-2</v>
      </c>
      <c r="J511" s="611">
        <v>4.3295845230464411E-2</v>
      </c>
      <c r="K511" s="611">
        <v>3.9058319957196365E-2</v>
      </c>
      <c r="L511" s="611">
        <v>5.175619834710745E-2</v>
      </c>
      <c r="M511" s="611">
        <v>4.1005034856700241E-2</v>
      </c>
      <c r="N511" s="611">
        <v>3.8970749945018687E-2</v>
      </c>
      <c r="O511" s="611">
        <v>3.662753296880026E-2</v>
      </c>
      <c r="P511" s="611">
        <v>3.2944302285148781E-2</v>
      </c>
      <c r="Q511" s="611">
        <v>2.5562072696906305E-2</v>
      </c>
      <c r="R511" s="611">
        <v>2.170554656156231E-2</v>
      </c>
      <c r="S511" s="611">
        <v>1.8044392219698009E-2</v>
      </c>
      <c r="T511" s="611">
        <v>1.5472726974355132E-2</v>
      </c>
      <c r="U511" s="611">
        <v>1.9045057162071288E-2</v>
      </c>
      <c r="V511" s="611">
        <v>1.2686020980727006E-2</v>
      </c>
      <c r="W511" s="611">
        <v>1.4020850704494645E-2</v>
      </c>
      <c r="X511" s="611">
        <v>2.4459821620750385E-2</v>
      </c>
      <c r="Y511" s="611">
        <v>3.0389949301642509E-2</v>
      </c>
      <c r="Z511" s="611">
        <v>2.4103150393747365E-2</v>
      </c>
      <c r="AA511" s="611">
        <v>2.5489486565996703E-2</v>
      </c>
      <c r="AB511" s="611">
        <v>1.9653979347836237E-2</v>
      </c>
      <c r="AC511" s="611">
        <v>2.0784178162859816E-2</v>
      </c>
      <c r="AD511" s="611">
        <v>2.3001164041478533E-2</v>
      </c>
      <c r="AE511" s="611">
        <v>2.4713618035366234E-2</v>
      </c>
      <c r="AF511" s="611">
        <v>2.521613795787048E-2</v>
      </c>
      <c r="AG511" s="611">
        <v>2.7562781561629376E-2</v>
      </c>
      <c r="AH511" s="611">
        <v>2.324468299678821E-2</v>
      </c>
      <c r="AI511" s="611">
        <v>2.9201462440859381E-2</v>
      </c>
      <c r="AJ511" s="611">
        <v>2.6601024527713714E-2</v>
      </c>
      <c r="AK511" s="611">
        <v>2.2859965909618016E-2</v>
      </c>
      <c r="AL511" s="611">
        <v>2.7387158231674456E-2</v>
      </c>
      <c r="AM511" s="611">
        <v>2.2732628822207675E-2</v>
      </c>
      <c r="AN511" s="611">
        <v>2.0690073268847451E-2</v>
      </c>
      <c r="AO511" s="611">
        <v>2.6472643960574967E-2</v>
      </c>
      <c r="AP511" s="611">
        <v>2.2033613150354538E-2</v>
      </c>
      <c r="AQ511" s="611">
        <v>2.4925133403140488E-2</v>
      </c>
      <c r="AR511" s="611">
        <v>1.9804843365614212E-2</v>
      </c>
      <c r="AS511" s="139"/>
      <c r="AT511" s="221"/>
      <c r="AU511" s="433"/>
      <c r="AV511" s="401"/>
      <c r="AW511" s="401"/>
      <c r="BC511" s="221"/>
      <c r="BD511" s="221"/>
      <c r="BG511" s="223"/>
      <c r="BJ511" s="160"/>
      <c r="GT511"/>
      <c r="GU511"/>
      <c r="GV511"/>
      <c r="GW511"/>
      <c r="GX511"/>
      <c r="GY511"/>
      <c r="GZ511"/>
      <c r="HA511"/>
      <c r="HB511"/>
      <c r="HC511"/>
      <c r="HD511"/>
      <c r="HE511"/>
      <c r="HF511"/>
      <c r="HG511"/>
      <c r="HH511"/>
      <c r="HI511"/>
      <c r="HJ511"/>
      <c r="HK511"/>
      <c r="HL511"/>
      <c r="HM511"/>
      <c r="HN511"/>
      <c r="HO511"/>
      <c r="HP511"/>
      <c r="HQ511"/>
      <c r="HR511"/>
      <c r="HS511"/>
      <c r="HT511"/>
      <c r="HU511"/>
      <c r="HV511"/>
    </row>
    <row r="512" spans="1:230" s="187" customFormat="1" ht="12.75" customHeight="1" thickTop="1" thickBot="1">
      <c r="A512" s="942"/>
      <c r="B512" s="607" t="s">
        <v>7265</v>
      </c>
      <c r="C512" s="611">
        <v>0.34344167150319205</v>
      </c>
      <c r="D512" s="611">
        <v>0.35933684616373218</v>
      </c>
      <c r="E512" s="611">
        <v>0.35412474849094566</v>
      </c>
      <c r="F512" s="611">
        <v>0.229757785467128</v>
      </c>
      <c r="G512" s="611">
        <v>0.26627676958802787</v>
      </c>
      <c r="H512" s="611">
        <v>0.29873033618142614</v>
      </c>
      <c r="I512" s="611">
        <v>0.31348181246945483</v>
      </c>
      <c r="J512" s="611">
        <v>0.29526251383951974</v>
      </c>
      <c r="K512" s="611">
        <v>0.27629748528624926</v>
      </c>
      <c r="L512" s="611">
        <v>0.20268595041322313</v>
      </c>
      <c r="M512" s="611">
        <v>0.21640201394268016</v>
      </c>
      <c r="N512" s="611">
        <v>0.24099406201891352</v>
      </c>
      <c r="O512" s="611">
        <v>0.19455612737214537</v>
      </c>
      <c r="P512" s="611">
        <v>0.15381734858549029</v>
      </c>
      <c r="Q512" s="611">
        <v>0.16768904477557356</v>
      </c>
      <c r="R512" s="611">
        <v>0.15914353526037511</v>
      </c>
      <c r="S512" s="611">
        <v>0.14192754789563497</v>
      </c>
      <c r="T512" s="611">
        <v>0.13425325728253593</v>
      </c>
      <c r="U512" s="611">
        <v>0.11370544720914592</v>
      </c>
      <c r="V512" s="611">
        <v>0.13117020411482477</v>
      </c>
      <c r="W512" s="611">
        <v>0.12937421331874602</v>
      </c>
      <c r="X512" s="611">
        <v>0.11975877054670067</v>
      </c>
      <c r="Y512" s="611">
        <v>0.1534882804787063</v>
      </c>
      <c r="Z512" s="611">
        <v>0.16695137389703693</v>
      </c>
      <c r="AA512" s="611">
        <v>0.15766646201061335</v>
      </c>
      <c r="AB512" s="611">
        <v>0.15890082885355536</v>
      </c>
      <c r="AC512" s="611">
        <v>0.12307285016066537</v>
      </c>
      <c r="AD512" s="611">
        <v>0.11988867560833638</v>
      </c>
      <c r="AE512" s="611">
        <v>0.12911814036314931</v>
      </c>
      <c r="AF512" s="611">
        <v>9.8244815504783548E-2</v>
      </c>
      <c r="AG512" s="611">
        <v>0.10310734715218321</v>
      </c>
      <c r="AH512" s="611">
        <v>0.14674811131738999</v>
      </c>
      <c r="AI512" s="611">
        <v>0.13073918082924882</v>
      </c>
      <c r="AJ512" s="611">
        <v>9.6315666831261915E-2</v>
      </c>
      <c r="AK512" s="611">
        <v>0.10947971817819251</v>
      </c>
      <c r="AL512" s="611">
        <v>9.7929710978190851E-2</v>
      </c>
      <c r="AM512" s="611">
        <v>7.7102847945692068E-2</v>
      </c>
      <c r="AN512" s="611">
        <v>8.0135384787414762E-2</v>
      </c>
      <c r="AO512" s="611">
        <v>6.2618979558519097E-2</v>
      </c>
      <c r="AP512" s="611">
        <v>7.5376169698365511E-2</v>
      </c>
      <c r="AQ512" s="611">
        <v>6.4965912066360085E-2</v>
      </c>
      <c r="AR512" s="611">
        <v>6.7310248249984897E-2</v>
      </c>
      <c r="AS512" s="139"/>
      <c r="AT512" s="221"/>
      <c r="AU512" s="433"/>
      <c r="AV512" s="401"/>
      <c r="AW512" s="401"/>
      <c r="BC512" s="221"/>
      <c r="BD512" s="221"/>
      <c r="BG512" s="223"/>
      <c r="BJ512" s="160"/>
      <c r="GT512"/>
      <c r="GU512"/>
      <c r="GV512"/>
      <c r="GW512"/>
      <c r="GX512"/>
      <c r="GY512"/>
      <c r="GZ512"/>
      <c r="HA512"/>
      <c r="HB512"/>
      <c r="HC512"/>
      <c r="HD512"/>
      <c r="HE512"/>
      <c r="HF512"/>
      <c r="HG512"/>
      <c r="HH512"/>
      <c r="HI512"/>
      <c r="HJ512"/>
      <c r="HK512"/>
      <c r="HL512"/>
      <c r="HM512"/>
      <c r="HN512"/>
      <c r="HO512"/>
      <c r="HP512"/>
      <c r="HQ512"/>
      <c r="HR512"/>
      <c r="HS512"/>
      <c r="HT512"/>
      <c r="HU512"/>
      <c r="HV512"/>
    </row>
    <row r="513" spans="1:230" s="187" customFormat="1" ht="12.75" customHeight="1" thickTop="1" thickBot="1">
      <c r="A513" s="942"/>
      <c r="B513" s="607" t="s">
        <v>7266</v>
      </c>
      <c r="C513" s="611">
        <v>0.57675565873476486</v>
      </c>
      <c r="D513" s="611">
        <v>0.55429893329906177</v>
      </c>
      <c r="E513" s="611">
        <v>0.5556673373574782</v>
      </c>
      <c r="F513" s="611">
        <v>0.69303015323776573</v>
      </c>
      <c r="G513" s="611">
        <v>0.66827212522576762</v>
      </c>
      <c r="H513" s="611">
        <v>0.64537251457318523</v>
      </c>
      <c r="I513" s="611">
        <v>0.62926761153389665</v>
      </c>
      <c r="J513" s="611">
        <v>0.65975176271779024</v>
      </c>
      <c r="K513" s="611">
        <v>0.68443017656500804</v>
      </c>
      <c r="L513" s="611">
        <v>0.74478305785123966</v>
      </c>
      <c r="M513" s="611">
        <v>0.74172153369481042</v>
      </c>
      <c r="N513" s="611">
        <v>0.71924345722454353</v>
      </c>
      <c r="O513" s="611">
        <v>0.76881633965905416</v>
      </c>
      <c r="P513" s="611">
        <v>0.81316702181724188</v>
      </c>
      <c r="Q513" s="611">
        <v>0.80649223199027043</v>
      </c>
      <c r="R513" s="611">
        <v>0.81891947875212479</v>
      </c>
      <c r="S513" s="611">
        <v>0.83980349097976881</v>
      </c>
      <c r="T513" s="611">
        <v>0.84959337204640895</v>
      </c>
      <c r="U513" s="611">
        <v>0.86663080026899808</v>
      </c>
      <c r="V513" s="611">
        <v>0.85538478219619973</v>
      </c>
      <c r="W513" s="611">
        <v>0.85612164150171821</v>
      </c>
      <c r="X513" s="611">
        <v>0.85544903657385307</v>
      </c>
      <c r="Y513" s="611">
        <v>0.81592287777194361</v>
      </c>
      <c r="Z513" s="611">
        <v>0.8080879702772199</v>
      </c>
      <c r="AA513" s="611">
        <v>0.81613298331431161</v>
      </c>
      <c r="AB513" s="611">
        <v>0.82098558941093014</v>
      </c>
      <c r="AC513" s="611">
        <v>0.85479163999118613</v>
      </c>
      <c r="AD513" s="611">
        <v>0.85637371357232905</v>
      </c>
      <c r="AE513" s="611">
        <v>0.84518635190631453</v>
      </c>
      <c r="AF513" s="611">
        <v>0.87584536984196804</v>
      </c>
      <c r="AG513" s="611">
        <v>0.86844261353170416</v>
      </c>
      <c r="AH513" s="611">
        <v>0.82859726268479295</v>
      </c>
      <c r="AI513" s="611">
        <v>0.83840037062859063</v>
      </c>
      <c r="AJ513" s="611">
        <v>0.89518065085885556</v>
      </c>
      <c r="AK513" s="611">
        <v>0.87964842379289998</v>
      </c>
      <c r="AL513" s="611">
        <v>0.8816117360815412</v>
      </c>
      <c r="AM513" s="611">
        <v>0.90356025834934062</v>
      </c>
      <c r="AN513" s="611">
        <v>0.89947303182800975</v>
      </c>
      <c r="AO513" s="611">
        <v>0.91138718307611355</v>
      </c>
      <c r="AP513" s="611">
        <v>0.9010308878735801</v>
      </c>
      <c r="AQ513" s="611">
        <v>0.90810767306172857</v>
      </c>
      <c r="AR513" s="611">
        <v>0.91139754218978319</v>
      </c>
      <c r="AS513" s="139"/>
      <c r="AT513" s="221"/>
      <c r="AU513" s="433"/>
      <c r="AV513" s="401"/>
      <c r="AW513" s="401"/>
      <c r="BC513" s="221"/>
      <c r="BD513" s="221"/>
      <c r="BG513" s="223"/>
      <c r="BJ513" s="160"/>
      <c r="GT513"/>
      <c r="GU513"/>
      <c r="GV513"/>
      <c r="GW513"/>
      <c r="GX513"/>
      <c r="GY513"/>
      <c r="GZ513"/>
      <c r="HA513"/>
      <c r="HB513"/>
      <c r="HC513"/>
      <c r="HD513"/>
      <c r="HE513"/>
      <c r="HF513"/>
      <c r="HG513"/>
      <c r="HH513"/>
      <c r="HI513"/>
      <c r="HJ513"/>
      <c r="HK513"/>
      <c r="HL513"/>
      <c r="HM513"/>
      <c r="HN513"/>
      <c r="HO513"/>
      <c r="HP513"/>
      <c r="HQ513"/>
      <c r="HR513"/>
      <c r="HS513"/>
      <c r="HT513"/>
      <c r="HU513"/>
      <c r="HV513"/>
    </row>
    <row r="514" spans="1:230" s="187" customFormat="1" ht="12.75" customHeight="1" thickTop="1" thickBot="1">
      <c r="A514" s="942"/>
      <c r="B514" s="607" t="s">
        <v>808</v>
      </c>
      <c r="C514" s="611">
        <v>1</v>
      </c>
      <c r="D514" s="611">
        <v>1</v>
      </c>
      <c r="E514" s="611">
        <v>1</v>
      </c>
      <c r="F514" s="611">
        <v>1.0000000000000002</v>
      </c>
      <c r="G514" s="611">
        <v>1.0000000000000004</v>
      </c>
      <c r="H514" s="611">
        <v>1</v>
      </c>
      <c r="I514" s="611">
        <v>0.99999999999999989</v>
      </c>
      <c r="J514" s="611">
        <v>0.99999999999999989</v>
      </c>
      <c r="K514" s="611">
        <v>0.99999999999999978</v>
      </c>
      <c r="L514" s="611">
        <v>0.99999999999999956</v>
      </c>
      <c r="M514" s="611">
        <v>1</v>
      </c>
      <c r="N514" s="611">
        <v>0.99999999999999978</v>
      </c>
      <c r="O514" s="611">
        <v>1.0000000000000004</v>
      </c>
      <c r="P514" s="611">
        <v>0.99999999999999989</v>
      </c>
      <c r="Q514" s="611">
        <v>1</v>
      </c>
      <c r="R514" s="611">
        <v>1</v>
      </c>
      <c r="S514" s="611">
        <v>0.99999999999999956</v>
      </c>
      <c r="T514" s="611">
        <v>0.99999999999999989</v>
      </c>
      <c r="U514" s="611">
        <v>1</v>
      </c>
      <c r="V514" s="611">
        <v>1</v>
      </c>
      <c r="W514" s="611">
        <v>1.0000000000000002</v>
      </c>
      <c r="X514" s="611">
        <v>1</v>
      </c>
      <c r="Y514" s="611">
        <v>1</v>
      </c>
      <c r="Z514" s="611">
        <v>1.0000000000000002</v>
      </c>
      <c r="AA514" s="611">
        <v>1.0000000000000002</v>
      </c>
      <c r="AB514" s="611">
        <v>1.0000000000000002</v>
      </c>
      <c r="AC514" s="611">
        <v>1</v>
      </c>
      <c r="AD514" s="611">
        <v>1</v>
      </c>
      <c r="AE514" s="611">
        <v>1.0000000000000002</v>
      </c>
      <c r="AF514" s="611">
        <v>0.99999999999999978</v>
      </c>
      <c r="AG514" s="611">
        <v>0.99999999999999989</v>
      </c>
      <c r="AH514" s="611">
        <v>1</v>
      </c>
      <c r="AI514" s="611">
        <v>0.99999999999999956</v>
      </c>
      <c r="AJ514" s="611">
        <v>1.0000000000000007</v>
      </c>
      <c r="AK514" s="611">
        <v>0.99999999999999944</v>
      </c>
      <c r="AL514" s="611">
        <v>1.0000000000000002</v>
      </c>
      <c r="AM514" s="611">
        <v>1</v>
      </c>
      <c r="AN514" s="611">
        <v>1.0000000000000002</v>
      </c>
      <c r="AO514" s="611">
        <v>0.99999999999999967</v>
      </c>
      <c r="AP514" s="611">
        <v>1.0000000000000002</v>
      </c>
      <c r="AQ514" s="611">
        <f>SUBTOTAL(9,AQ510:AQ513)</f>
        <v>1.0000000000000004</v>
      </c>
      <c r="AR514" s="611">
        <f>SUBTOTAL(9,AR510:AR513)</f>
        <v>0.99999999999999956</v>
      </c>
      <c r="AS514" s="139"/>
      <c r="AT514" s="221"/>
      <c r="AU514" s="433"/>
      <c r="AV514" s="401"/>
      <c r="AW514" s="401"/>
      <c r="BC514" s="221"/>
      <c r="BD514" s="221"/>
      <c r="BG514" s="223"/>
      <c r="BJ514" s="160"/>
      <c r="GT514"/>
      <c r="GU514"/>
      <c r="GV514"/>
      <c r="GW514"/>
      <c r="GX514"/>
      <c r="GY514"/>
      <c r="GZ514"/>
      <c r="HA514"/>
      <c r="HB514"/>
      <c r="HC514"/>
      <c r="HD514"/>
      <c r="HE514"/>
      <c r="HF514"/>
      <c r="HG514"/>
      <c r="HH514"/>
      <c r="HI514"/>
      <c r="HJ514"/>
      <c r="HK514"/>
      <c r="HL514"/>
      <c r="HM514"/>
      <c r="HN514"/>
      <c r="HO514"/>
      <c r="HP514"/>
      <c r="HQ514"/>
      <c r="HR514"/>
      <c r="HS514"/>
      <c r="HT514"/>
      <c r="HU514"/>
      <c r="HV514"/>
    </row>
    <row r="515" spans="1:230" s="187" customFormat="1" ht="12.75" customHeight="1" thickTop="1">
      <c r="A515" s="604"/>
      <c r="B515" s="605"/>
      <c r="C515" s="609"/>
      <c r="D515" s="609"/>
      <c r="E515" s="609"/>
      <c r="F515" s="609"/>
      <c r="G515" s="609"/>
      <c r="H515" s="609"/>
      <c r="I515" s="609"/>
      <c r="J515" s="609"/>
      <c r="K515" s="609"/>
      <c r="L515" s="609"/>
      <c r="M515" s="609"/>
      <c r="N515" s="609"/>
      <c r="O515" s="609"/>
      <c r="P515" s="609"/>
      <c r="Q515" s="609"/>
      <c r="R515" s="609"/>
      <c r="S515" s="609"/>
      <c r="T515" s="609"/>
      <c r="U515" s="609"/>
      <c r="V515" s="609"/>
      <c r="W515" s="609"/>
      <c r="X515" s="609"/>
      <c r="Y515" s="609"/>
      <c r="Z515" s="609"/>
      <c r="AA515" s="609"/>
      <c r="AB515" s="609"/>
      <c r="AC515" s="609"/>
      <c r="AD515" s="609"/>
      <c r="AE515" s="609"/>
      <c r="AF515" s="609"/>
      <c r="AG515" s="609"/>
      <c r="AH515" s="609"/>
      <c r="AI515" s="609"/>
      <c r="AJ515" s="609"/>
      <c r="AK515" s="609"/>
      <c r="AL515" s="609"/>
      <c r="AM515" s="609"/>
      <c r="AN515" s="609"/>
      <c r="AO515" s="609"/>
      <c r="AP515" s="609"/>
      <c r="AQ515" s="609"/>
      <c r="AR515" s="604"/>
      <c r="AS515" s="221"/>
      <c r="AT515" s="221"/>
      <c r="AU515" s="433"/>
      <c r="AV515" s="401"/>
      <c r="AW515" s="401"/>
      <c r="BC515" s="221"/>
      <c r="BD515" s="221"/>
      <c r="BG515" s="223"/>
      <c r="BJ515" s="160"/>
      <c r="GT515"/>
      <c r="GU515"/>
      <c r="GV515"/>
      <c r="GW515"/>
      <c r="GX515"/>
      <c r="GY515"/>
      <c r="GZ515"/>
      <c r="HA515"/>
      <c r="HB515"/>
      <c r="HC515"/>
      <c r="HD515"/>
      <c r="HE515"/>
      <c r="HF515"/>
      <c r="HG515"/>
      <c r="HH515"/>
      <c r="HI515"/>
      <c r="HJ515"/>
      <c r="HK515"/>
      <c r="HL515"/>
      <c r="HM515"/>
      <c r="HN515"/>
      <c r="HO515"/>
      <c r="HP515"/>
      <c r="HQ515"/>
      <c r="HR515"/>
      <c r="HS515"/>
      <c r="HT515"/>
      <c r="HU515"/>
      <c r="HV515"/>
    </row>
    <row r="516" spans="1:230" s="221" customFormat="1" ht="12.75" customHeight="1">
      <c r="A516" s="225"/>
      <c r="B516" s="225"/>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U516" s="433"/>
      <c r="AV516" s="401"/>
      <c r="AW516" s="401"/>
      <c r="BG516" s="223"/>
      <c r="BJ516" s="160"/>
      <c r="GT516"/>
      <c r="GU516"/>
      <c r="GV516"/>
      <c r="GW516"/>
      <c r="GX516"/>
      <c r="GY516"/>
      <c r="GZ516"/>
      <c r="HA516"/>
      <c r="HB516"/>
      <c r="HC516"/>
      <c r="HD516"/>
      <c r="HE516"/>
      <c r="HF516"/>
      <c r="HG516"/>
      <c r="HH516"/>
      <c r="HI516"/>
      <c r="HJ516"/>
      <c r="HK516"/>
      <c r="HL516"/>
      <c r="HM516"/>
      <c r="HN516"/>
      <c r="HO516"/>
      <c r="HP516"/>
      <c r="HQ516"/>
      <c r="HR516"/>
      <c r="HS516"/>
      <c r="HT516"/>
      <c r="HU516"/>
      <c r="HV516"/>
    </row>
    <row r="517" spans="1:230" s="221" customFormat="1" ht="12.75" customHeight="1">
      <c r="A517" s="225"/>
      <c r="B517" s="225"/>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U517" s="433"/>
      <c r="AV517" s="401"/>
      <c r="AW517" s="401"/>
      <c r="BG517" s="223"/>
      <c r="BJ517" s="160"/>
      <c r="GT517"/>
      <c r="GU517"/>
      <c r="GV517"/>
      <c r="GW517"/>
      <c r="GX517"/>
      <c r="GY517"/>
      <c r="GZ517"/>
      <c r="HA517"/>
      <c r="HB517"/>
      <c r="HC517"/>
      <c r="HD517"/>
      <c r="HE517"/>
      <c r="HF517"/>
      <c r="HG517"/>
      <c r="HH517"/>
      <c r="HI517"/>
      <c r="HJ517"/>
      <c r="HK517"/>
      <c r="HL517"/>
      <c r="HM517"/>
      <c r="HN517"/>
      <c r="HO517"/>
      <c r="HP517"/>
      <c r="HQ517"/>
      <c r="HR517"/>
      <c r="HS517"/>
      <c r="HT517"/>
      <c r="HU517"/>
      <c r="HV517"/>
    </row>
    <row r="518" spans="1:230" s="221" customFormat="1" ht="12.75" customHeight="1">
      <c r="A518" s="225"/>
      <c r="B518" s="225"/>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U518" s="433"/>
      <c r="AV518" s="401"/>
      <c r="AW518" s="401"/>
      <c r="BG518" s="223"/>
      <c r="BJ518" s="160"/>
      <c r="GT518"/>
      <c r="GU518"/>
      <c r="GV518"/>
      <c r="GW518"/>
      <c r="GX518"/>
      <c r="GY518"/>
      <c r="GZ518"/>
      <c r="HA518"/>
      <c r="HB518"/>
      <c r="HC518"/>
      <c r="HD518"/>
      <c r="HE518"/>
      <c r="HF518"/>
      <c r="HG518"/>
      <c r="HH518"/>
      <c r="HI518"/>
      <c r="HJ518"/>
      <c r="HK518"/>
      <c r="HL518"/>
      <c r="HM518"/>
      <c r="HN518"/>
      <c r="HO518"/>
      <c r="HP518"/>
      <c r="HQ518"/>
      <c r="HR518"/>
      <c r="HS518"/>
      <c r="HT518"/>
      <c r="HU518"/>
      <c r="HV518"/>
    </row>
    <row r="519" spans="1:230" s="221" customFormat="1" ht="12.75" customHeight="1">
      <c r="A519" s="225"/>
      <c r="B519" s="225"/>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U519" s="433"/>
      <c r="AV519" s="401"/>
      <c r="AW519" s="401"/>
      <c r="BG519" s="223"/>
      <c r="BJ519" s="160"/>
      <c r="GT519"/>
      <c r="GU519"/>
      <c r="GV519"/>
      <c r="GW519"/>
      <c r="GX519"/>
      <c r="GY519"/>
      <c r="GZ519"/>
      <c r="HA519"/>
      <c r="HB519"/>
      <c r="HC519"/>
      <c r="HD519"/>
      <c r="HE519"/>
      <c r="HF519"/>
      <c r="HG519"/>
      <c r="HH519"/>
      <c r="HI519"/>
      <c r="HJ519"/>
      <c r="HK519"/>
      <c r="HL519"/>
      <c r="HM519"/>
      <c r="HN519"/>
      <c r="HO519"/>
      <c r="HP519"/>
      <c r="HQ519"/>
      <c r="HR519"/>
      <c r="HS519"/>
      <c r="HT519"/>
      <c r="HU519"/>
      <c r="HV519"/>
    </row>
    <row r="520" spans="1:230" s="221" customFormat="1" ht="12.75" customHeight="1">
      <c r="A520" s="225"/>
      <c r="B520" s="225"/>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U520" s="433"/>
      <c r="AV520" s="401"/>
      <c r="AW520" s="401"/>
      <c r="BG520" s="223"/>
      <c r="BJ520" s="160"/>
      <c r="GT520"/>
      <c r="GU520"/>
      <c r="GV520"/>
      <c r="GW520"/>
      <c r="GX520"/>
      <c r="GY520"/>
      <c r="GZ520"/>
      <c r="HA520"/>
      <c r="HB520"/>
      <c r="HC520"/>
      <c r="HD520"/>
      <c r="HE520"/>
      <c r="HF520"/>
      <c r="HG520"/>
      <c r="HH520"/>
      <c r="HI520"/>
      <c r="HJ520"/>
      <c r="HK520"/>
      <c r="HL520"/>
      <c r="HM520"/>
      <c r="HN520"/>
      <c r="HO520"/>
      <c r="HP520"/>
      <c r="HQ520"/>
      <c r="HR520"/>
      <c r="HS520"/>
      <c r="HT520"/>
      <c r="HU520"/>
      <c r="HV520"/>
    </row>
    <row r="521" spans="1:230">
      <c r="A521" s="225"/>
      <c r="B521" s="11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c r="AL521" s="189"/>
      <c r="AM521" s="189"/>
      <c r="AN521" s="189"/>
      <c r="AO521" s="189"/>
      <c r="AP521" s="189"/>
      <c r="AQ521" s="189"/>
      <c r="AR521" s="221"/>
      <c r="AS521" s="221"/>
      <c r="AT521" s="221"/>
      <c r="BJ521" s="160"/>
    </row>
    <row r="522" spans="1:230">
      <c r="A522" s="225"/>
      <c r="B522" s="188"/>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c r="AA522" s="189"/>
      <c r="AB522" s="189"/>
      <c r="AC522" s="189"/>
      <c r="AD522" s="189"/>
      <c r="AE522" s="189"/>
      <c r="AF522" s="189"/>
      <c r="AG522" s="189"/>
      <c r="AH522" s="189"/>
      <c r="AI522" s="189"/>
      <c r="AJ522" s="189"/>
      <c r="AK522" s="189"/>
      <c r="AL522" s="189"/>
      <c r="AM522" s="189"/>
      <c r="AN522" s="189"/>
      <c r="AO522" s="189"/>
      <c r="AP522" s="189"/>
      <c r="AQ522" s="189"/>
      <c r="AR522" s="221"/>
      <c r="AS522" s="221"/>
      <c r="AT522" s="221"/>
      <c r="BJ522" s="160"/>
    </row>
    <row r="523" spans="1:230">
      <c r="A523" s="225"/>
      <c r="B523" s="438"/>
      <c r="C523" s="438"/>
      <c r="D523" s="438"/>
      <c r="E523" s="438"/>
      <c r="F523" s="438"/>
      <c r="G523" s="438"/>
      <c r="H523" s="438"/>
      <c r="I523" s="438"/>
      <c r="J523" s="438"/>
      <c r="K523" s="438"/>
      <c r="L523" s="438"/>
      <c r="M523" s="438"/>
      <c r="N523" s="438"/>
      <c r="O523" s="438"/>
      <c r="P523" s="438"/>
      <c r="Q523" s="438"/>
      <c r="R523" s="438"/>
      <c r="S523" s="438"/>
      <c r="T523" s="438"/>
      <c r="U523" s="438"/>
      <c r="V523" s="438"/>
      <c r="W523" s="438"/>
      <c r="X523" s="438"/>
      <c r="Y523" s="438"/>
      <c r="Z523" s="438"/>
      <c r="AA523" s="438"/>
      <c r="AB523" s="438"/>
      <c r="AC523" s="438"/>
      <c r="AD523" s="438"/>
      <c r="AE523" s="438"/>
      <c r="AF523" s="438"/>
      <c r="AG523" s="438"/>
      <c r="AH523" s="438"/>
      <c r="AI523" s="438"/>
      <c r="AJ523" s="438"/>
      <c r="AK523" s="438"/>
      <c r="AL523" s="438"/>
      <c r="AM523" s="438"/>
      <c r="AN523" s="438"/>
      <c r="AO523" s="438"/>
      <c r="AP523" s="438"/>
      <c r="AQ523" s="438"/>
      <c r="AR523" s="438"/>
      <c r="AS523" s="160"/>
      <c r="AT523" s="160"/>
      <c r="AU523" s="160"/>
      <c r="AV523" s="512"/>
      <c r="AW523" s="512"/>
      <c r="AX523" s="160"/>
      <c r="AY523" s="160"/>
      <c r="BJ523" s="160"/>
    </row>
    <row r="524" spans="1:230">
      <c r="A524" s="225"/>
      <c r="B524" s="438"/>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c r="AL524" s="189"/>
      <c r="AM524" s="189"/>
      <c r="AN524" s="189"/>
      <c r="AO524" s="189"/>
      <c r="AP524" s="189"/>
      <c r="AQ524" s="189"/>
      <c r="AR524" s="160"/>
      <c r="AS524" s="160"/>
      <c r="AT524" s="160"/>
      <c r="AU524" s="160"/>
      <c r="AV524" s="512"/>
      <c r="AW524" s="512"/>
      <c r="AX524" s="160"/>
      <c r="AY524" s="160"/>
      <c r="BJ524" s="160"/>
    </row>
    <row r="525" spans="1:230">
      <c r="A525" s="225"/>
      <c r="B525" s="438"/>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c r="AA525" s="189"/>
      <c r="AB525" s="189"/>
      <c r="AC525" s="189"/>
      <c r="AD525" s="189"/>
      <c r="AE525" s="189"/>
      <c r="AF525" s="189"/>
      <c r="AG525" s="189"/>
      <c r="AH525" s="189"/>
      <c r="AI525" s="189"/>
      <c r="AJ525" s="189"/>
      <c r="AK525" s="189"/>
      <c r="AL525" s="189"/>
      <c r="AM525" s="189"/>
      <c r="AN525" s="189"/>
      <c r="AO525" s="189"/>
      <c r="AP525" s="189"/>
      <c r="AQ525" s="189"/>
      <c r="AR525" s="160"/>
      <c r="AS525" s="160"/>
      <c r="AT525" s="160"/>
      <c r="AU525" s="160"/>
      <c r="AV525" s="512"/>
      <c r="AW525" s="512"/>
      <c r="AX525" s="160"/>
      <c r="AY525" s="160"/>
      <c r="BJ525" s="160"/>
    </row>
    <row r="526" spans="1:230">
      <c r="A526" s="225"/>
      <c r="B526" s="438"/>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60"/>
      <c r="AS526" s="160"/>
      <c r="AT526" s="160"/>
      <c r="AU526" s="160"/>
      <c r="AV526" s="512"/>
      <c r="AW526" s="512"/>
      <c r="AX526" s="160"/>
      <c r="AY526" s="160"/>
      <c r="BJ526" s="160"/>
    </row>
    <row r="527" spans="1:230">
      <c r="A527" s="225"/>
      <c r="B527" s="438"/>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60"/>
      <c r="AS527" s="160"/>
      <c r="AT527" s="160"/>
      <c r="AU527" s="160"/>
      <c r="AV527" s="512"/>
      <c r="AW527" s="512"/>
      <c r="AX527" s="160"/>
      <c r="AY527" s="160"/>
      <c r="BJ527" s="160"/>
    </row>
    <row r="528" spans="1:230" s="113" customFormat="1">
      <c r="A528" s="225"/>
      <c r="B528" s="438"/>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60"/>
      <c r="AS528" s="160"/>
      <c r="AT528" s="160"/>
      <c r="AU528" s="160"/>
      <c r="AV528" s="512"/>
      <c r="AW528" s="512"/>
      <c r="AX528" s="160"/>
      <c r="AY528" s="160"/>
      <c r="AZ528"/>
      <c r="BA528"/>
      <c r="BB528"/>
      <c r="BC528" s="221"/>
      <c r="BD528" s="221"/>
      <c r="BE528"/>
      <c r="BF528"/>
      <c r="BG528" s="223"/>
      <c r="BH528"/>
      <c r="BI528"/>
      <c r="BJ528" s="160"/>
    </row>
    <row r="529" spans="1:62">
      <c r="A529" s="225"/>
      <c r="B529" s="438"/>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c r="AL529" s="189"/>
      <c r="AM529" s="189"/>
      <c r="AN529" s="189"/>
      <c r="AO529" s="189"/>
      <c r="AP529" s="189"/>
      <c r="AQ529" s="189"/>
      <c r="AR529" s="160"/>
      <c r="AS529" s="160"/>
      <c r="AT529" s="160"/>
      <c r="AU529" s="160"/>
      <c r="AV529" s="512"/>
      <c r="AW529" s="512"/>
      <c r="AX529" s="160"/>
      <c r="AY529" s="160"/>
      <c r="AZ529" s="113"/>
      <c r="BA529" s="113"/>
      <c r="BB529" s="113"/>
      <c r="BE529" s="113"/>
      <c r="BF529" s="113"/>
      <c r="BH529" s="113"/>
      <c r="BI529" s="113"/>
      <c r="BJ529" s="160"/>
    </row>
    <row r="530" spans="1:62">
      <c r="A530" s="225"/>
      <c r="B530" s="438"/>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c r="AA530" s="189"/>
      <c r="AB530" s="189"/>
      <c r="AC530" s="189"/>
      <c r="AD530" s="189"/>
      <c r="AE530" s="189"/>
      <c r="AF530" s="189"/>
      <c r="AG530" s="189"/>
      <c r="AH530" s="189"/>
      <c r="AI530" s="189"/>
      <c r="AJ530" s="189"/>
      <c r="AK530" s="189"/>
      <c r="AL530" s="189"/>
      <c r="AM530" s="189"/>
      <c r="AN530" s="189"/>
      <c r="AO530" s="189"/>
      <c r="AP530" s="189"/>
      <c r="AQ530" s="189"/>
      <c r="AR530" s="160"/>
      <c r="AS530" s="160"/>
      <c r="AT530" s="160"/>
      <c r="AU530" s="160"/>
      <c r="AV530" s="512"/>
      <c r="AW530" s="512"/>
      <c r="AX530" s="160"/>
      <c r="AY530" s="160"/>
      <c r="BJ530" s="160"/>
    </row>
    <row r="531" spans="1:62">
      <c r="A531" s="225"/>
      <c r="B531" s="438"/>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c r="AL531" s="189"/>
      <c r="AM531" s="189"/>
      <c r="AN531" s="189"/>
      <c r="AO531" s="189"/>
      <c r="AP531" s="189"/>
      <c r="AQ531" s="189"/>
      <c r="BJ531" s="160"/>
    </row>
    <row r="532" spans="1:62">
      <c r="A532" s="225"/>
      <c r="B532" s="438"/>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c r="AL532" s="189"/>
      <c r="AM532" s="189"/>
      <c r="AN532" s="189"/>
      <c r="AO532" s="189"/>
      <c r="AP532" s="189"/>
      <c r="AQ532" s="189"/>
      <c r="BJ532" s="160"/>
    </row>
    <row r="533" spans="1:62">
      <c r="A533" s="225"/>
      <c r="B533" s="438"/>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c r="AL533" s="189"/>
      <c r="AM533" s="189"/>
      <c r="AN533" s="189"/>
      <c r="AO533" s="189"/>
      <c r="AP533" s="189"/>
      <c r="AQ533" s="189"/>
      <c r="BJ533" s="160"/>
    </row>
    <row r="534" spans="1:62">
      <c r="A534" s="225"/>
      <c r="B534" s="438"/>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c r="AA534" s="189"/>
      <c r="AB534" s="189"/>
      <c r="AC534" s="189"/>
      <c r="AD534" s="189"/>
      <c r="AE534" s="189"/>
      <c r="AF534" s="189"/>
      <c r="AG534" s="189"/>
      <c r="AH534" s="189"/>
      <c r="AI534" s="189"/>
      <c r="AJ534" s="189"/>
      <c r="AK534" s="189"/>
      <c r="AL534" s="189"/>
      <c r="AM534" s="189"/>
      <c r="AN534" s="189"/>
      <c r="AO534" s="189"/>
      <c r="AP534" s="189"/>
      <c r="AQ534" s="189"/>
      <c r="BJ534" s="161"/>
    </row>
    <row r="535" spans="1:62">
      <c r="A535" s="225"/>
      <c r="B535" s="438"/>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row>
    <row r="536" spans="1:62">
      <c r="A536" s="225"/>
      <c r="B536" s="438"/>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c r="AA536" s="189"/>
      <c r="AB536" s="189"/>
      <c r="AC536" s="189"/>
      <c r="AD536" s="189"/>
      <c r="AE536" s="189"/>
      <c r="AF536" s="189"/>
      <c r="AG536" s="189"/>
      <c r="AH536" s="189"/>
      <c r="AI536" s="189"/>
      <c r="AJ536" s="189"/>
      <c r="AK536" s="189"/>
      <c r="AL536" s="189"/>
      <c r="AM536" s="189"/>
      <c r="AN536" s="189"/>
      <c r="AO536" s="189"/>
      <c r="AP536" s="189"/>
      <c r="AQ536" s="189"/>
    </row>
    <row r="537" spans="1:62">
      <c r="A537" s="225"/>
      <c r="B537" s="438"/>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c r="AA537" s="189"/>
      <c r="AB537" s="189"/>
      <c r="AC537" s="189"/>
      <c r="AD537" s="189"/>
      <c r="AE537" s="189"/>
      <c r="AF537" s="189"/>
      <c r="AG537" s="189"/>
      <c r="AH537" s="189"/>
      <c r="AI537" s="189"/>
      <c r="AJ537" s="189"/>
      <c r="AK537" s="189"/>
      <c r="AL537" s="189"/>
      <c r="AM537" s="189"/>
      <c r="AN537" s="189"/>
      <c r="AO537" s="189"/>
      <c r="AP537" s="189"/>
      <c r="AQ537" s="189"/>
    </row>
    <row r="538" spans="1:62">
      <c r="A538" s="225"/>
      <c r="B538" s="438"/>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c r="AA538" s="189"/>
      <c r="AB538" s="189"/>
      <c r="AC538" s="189"/>
      <c r="AD538" s="189"/>
      <c r="AE538" s="189"/>
      <c r="AF538" s="189"/>
      <c r="AG538" s="189"/>
      <c r="AH538" s="189"/>
      <c r="AI538" s="189"/>
      <c r="AJ538" s="189"/>
      <c r="AK538" s="189"/>
      <c r="AL538" s="189"/>
      <c r="AM538" s="189"/>
      <c r="AN538" s="189"/>
      <c r="AO538" s="189"/>
      <c r="AP538" s="189"/>
      <c r="AQ538" s="189"/>
    </row>
    <row r="539" spans="1:62">
      <c r="A539" s="225"/>
      <c r="B539" s="438"/>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c r="AA539" s="189"/>
      <c r="AB539" s="189"/>
      <c r="AC539" s="189"/>
      <c r="AD539" s="189"/>
      <c r="AE539" s="189"/>
      <c r="AF539" s="189"/>
      <c r="AG539" s="189"/>
      <c r="AH539" s="189"/>
      <c r="AI539" s="189"/>
      <c r="AJ539" s="189"/>
      <c r="AK539" s="189"/>
      <c r="AL539" s="189"/>
      <c r="AM539" s="189"/>
      <c r="AN539" s="189"/>
      <c r="AO539" s="189"/>
      <c r="AP539" s="189"/>
      <c r="AQ539" s="189"/>
    </row>
    <row r="540" spans="1:62">
      <c r="A540" s="225"/>
      <c r="B540" s="438"/>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c r="AA540" s="189"/>
      <c r="AB540" s="189"/>
      <c r="AC540" s="189"/>
      <c r="AD540" s="189"/>
      <c r="AE540" s="189"/>
      <c r="AF540" s="189"/>
      <c r="AG540" s="189"/>
      <c r="AH540" s="189"/>
      <c r="AI540" s="189"/>
      <c r="AJ540" s="189"/>
      <c r="AK540" s="189"/>
      <c r="AL540" s="189"/>
      <c r="AM540" s="189"/>
      <c r="AN540" s="189"/>
      <c r="AO540" s="189"/>
      <c r="AP540" s="189"/>
      <c r="AQ540" s="189"/>
    </row>
    <row r="541" spans="1:62">
      <c r="A541" s="225"/>
      <c r="B541" s="438"/>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c r="AA541" s="189"/>
      <c r="AB541" s="189"/>
      <c r="AC541" s="189"/>
      <c r="AD541" s="189"/>
      <c r="AE541" s="189"/>
      <c r="AF541" s="189"/>
      <c r="AG541" s="189"/>
      <c r="AH541" s="189"/>
      <c r="AI541" s="189"/>
      <c r="AJ541" s="189"/>
      <c r="AK541" s="189"/>
      <c r="AL541" s="189"/>
      <c r="AM541" s="189"/>
      <c r="AN541" s="189"/>
      <c r="AO541" s="189"/>
      <c r="AP541" s="189"/>
      <c r="AQ541" s="189"/>
    </row>
    <row r="542" spans="1:62">
      <c r="A542" s="225"/>
      <c r="B542" s="438"/>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c r="AA542" s="189"/>
      <c r="AB542" s="189"/>
      <c r="AC542" s="189"/>
      <c r="AD542" s="189"/>
      <c r="AE542" s="189"/>
      <c r="AF542" s="189"/>
      <c r="AG542" s="189"/>
      <c r="AH542" s="189"/>
      <c r="AI542" s="189"/>
      <c r="AJ542" s="189"/>
      <c r="AK542" s="189"/>
      <c r="AL542" s="189"/>
      <c r="AM542" s="189"/>
      <c r="AN542" s="189"/>
      <c r="AO542" s="189"/>
      <c r="AP542" s="189"/>
      <c r="AQ542" s="189"/>
    </row>
    <row r="543" spans="1:62">
      <c r="B543" s="438"/>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c r="AA543" s="189"/>
      <c r="AB543" s="189"/>
      <c r="AC543" s="189"/>
      <c r="AD543" s="189"/>
      <c r="AE543" s="189"/>
      <c r="AF543" s="189"/>
      <c r="AG543" s="189"/>
      <c r="AH543" s="189"/>
      <c r="AI543" s="189"/>
      <c r="AJ543" s="189"/>
      <c r="AK543" s="189"/>
      <c r="AL543" s="189"/>
      <c r="AM543" s="189"/>
      <c r="AN543" s="189"/>
      <c r="AO543" s="189"/>
      <c r="AP543" s="189"/>
      <c r="AQ543" s="189"/>
    </row>
    <row r="544" spans="1:62">
      <c r="B544" s="438"/>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c r="AL544" s="189"/>
      <c r="AM544" s="189"/>
      <c r="AN544" s="189"/>
      <c r="AO544" s="189"/>
      <c r="AP544" s="189"/>
      <c r="AQ544" s="189"/>
    </row>
    <row r="545" spans="2:43">
      <c r="B545" s="438"/>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c r="AA545" s="189"/>
      <c r="AB545" s="189"/>
      <c r="AC545" s="189"/>
      <c r="AD545" s="189"/>
      <c r="AE545" s="189"/>
      <c r="AF545" s="189"/>
      <c r="AG545" s="189"/>
      <c r="AH545" s="189"/>
      <c r="AI545" s="189"/>
      <c r="AJ545" s="189"/>
      <c r="AK545" s="189"/>
      <c r="AL545" s="189"/>
      <c r="AM545" s="189"/>
      <c r="AN545" s="189"/>
      <c r="AO545" s="189"/>
      <c r="AP545" s="189"/>
      <c r="AQ545" s="189"/>
    </row>
    <row r="546" spans="2:43">
      <c r="B546" s="438"/>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c r="AL546" s="189"/>
      <c r="AM546" s="189"/>
      <c r="AN546" s="189"/>
      <c r="AO546" s="189"/>
      <c r="AP546" s="189"/>
      <c r="AQ546" s="189"/>
    </row>
    <row r="547" spans="2:43">
      <c r="B547" s="438"/>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c r="AL547" s="189"/>
      <c r="AM547" s="189"/>
      <c r="AN547" s="189"/>
      <c r="AO547" s="189"/>
      <c r="AP547" s="189"/>
      <c r="AQ547" s="189"/>
    </row>
    <row r="548" spans="2:43">
      <c r="B548" s="438"/>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row>
    <row r="549" spans="2:43">
      <c r="B549" s="438"/>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c r="AL549" s="189"/>
      <c r="AM549" s="189"/>
      <c r="AN549" s="189"/>
      <c r="AO549" s="189"/>
      <c r="AP549" s="189"/>
      <c r="AQ549" s="189"/>
    </row>
    <row r="550" spans="2:43">
      <c r="B550" s="438"/>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c r="AA550" s="189"/>
      <c r="AB550" s="189"/>
      <c r="AC550" s="189"/>
      <c r="AD550" s="189"/>
      <c r="AE550" s="189"/>
      <c r="AF550" s="189"/>
      <c r="AG550" s="189"/>
      <c r="AH550" s="189"/>
      <c r="AI550" s="189"/>
      <c r="AJ550" s="189"/>
      <c r="AK550" s="189"/>
      <c r="AL550" s="189"/>
      <c r="AM550" s="189"/>
      <c r="AN550" s="189"/>
      <c r="AO550" s="189"/>
      <c r="AP550" s="189"/>
      <c r="AQ550" s="189"/>
    </row>
    <row r="551" spans="2:43">
      <c r="B551" s="438"/>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c r="AL551" s="189"/>
      <c r="AM551" s="189"/>
      <c r="AN551" s="189"/>
      <c r="AO551" s="189"/>
      <c r="AP551" s="189"/>
      <c r="AQ551" s="189"/>
    </row>
    <row r="552" spans="2:43">
      <c r="B552" s="438"/>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row>
    <row r="553" spans="2:43">
      <c r="B553" s="438"/>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c r="AL553" s="189"/>
      <c r="AM553" s="189"/>
      <c r="AN553" s="189"/>
      <c r="AO553" s="189"/>
      <c r="AP553" s="189"/>
      <c r="AQ553" s="189"/>
    </row>
    <row r="554" spans="2:43">
      <c r="B554" s="438"/>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c r="AL554" s="189"/>
      <c r="AM554" s="189"/>
      <c r="AN554" s="189"/>
      <c r="AO554" s="189"/>
      <c r="AP554" s="189"/>
      <c r="AQ554" s="189"/>
    </row>
    <row r="555" spans="2:43">
      <c r="B555" s="438"/>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row>
    <row r="556" spans="2:43">
      <c r="B556" s="438"/>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row>
    <row r="557" spans="2:43">
      <c r="B557" s="438"/>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row>
    <row r="558" spans="2:43">
      <c r="B558" s="438"/>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c r="AA558" s="189"/>
      <c r="AB558" s="189"/>
      <c r="AC558" s="189"/>
      <c r="AD558" s="189"/>
      <c r="AE558" s="189"/>
      <c r="AF558" s="189"/>
      <c r="AG558" s="189"/>
      <c r="AH558" s="189"/>
      <c r="AI558" s="189"/>
      <c r="AJ558" s="189"/>
      <c r="AK558" s="189"/>
      <c r="AL558" s="189"/>
      <c r="AM558" s="189"/>
      <c r="AN558" s="189"/>
      <c r="AO558" s="189"/>
      <c r="AP558" s="189"/>
      <c r="AQ558" s="189"/>
    </row>
    <row r="559" spans="2:43">
      <c r="B559" s="438"/>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row>
    <row r="560" spans="2:43">
      <c r="B560" s="438"/>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row>
    <row r="561" spans="2:43">
      <c r="B561" s="438"/>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row>
    <row r="562" spans="2:43">
      <c r="B562" s="438"/>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row>
    <row r="563" spans="2:43">
      <c r="B563" s="438"/>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row>
    <row r="564" spans="2:43">
      <c r="B564" s="438"/>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c r="AA564" s="189"/>
      <c r="AB564" s="189"/>
      <c r="AC564" s="189"/>
      <c r="AD564" s="189"/>
      <c r="AE564" s="189"/>
      <c r="AF564" s="189"/>
      <c r="AG564" s="189"/>
      <c r="AH564" s="189"/>
      <c r="AI564" s="189"/>
      <c r="AJ564" s="189"/>
      <c r="AK564" s="189"/>
      <c r="AL564" s="189"/>
      <c r="AM564" s="189"/>
      <c r="AN564" s="189"/>
      <c r="AO564" s="189"/>
      <c r="AP564" s="189"/>
      <c r="AQ564" s="189"/>
    </row>
    <row r="565" spans="2:43">
      <c r="B565" s="188"/>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c r="AL565" s="189"/>
      <c r="AM565" s="189"/>
      <c r="AN565" s="189"/>
      <c r="AO565" s="189"/>
      <c r="AP565" s="189"/>
      <c r="AQ565" s="189"/>
    </row>
    <row r="566" spans="2:43">
      <c r="B566" s="188"/>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row>
    <row r="567" spans="2:43">
      <c r="B567" s="188"/>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c r="AL567" s="189"/>
      <c r="AM567" s="189"/>
      <c r="AN567" s="189"/>
      <c r="AO567" s="189"/>
      <c r="AP567" s="189"/>
      <c r="AQ567" s="189"/>
    </row>
    <row r="568" spans="2:43">
      <c r="B568" s="188"/>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c r="AL568" s="189"/>
      <c r="AM568" s="189"/>
      <c r="AN568" s="189"/>
      <c r="AO568" s="189"/>
      <c r="AP568" s="189"/>
      <c r="AQ568" s="189"/>
    </row>
    <row r="569" spans="2:43">
      <c r="B569" s="188"/>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c r="AL569" s="189"/>
      <c r="AM569" s="189"/>
      <c r="AN569" s="189"/>
      <c r="AO569" s="189"/>
      <c r="AP569" s="189"/>
      <c r="AQ569" s="189"/>
    </row>
    <row r="570" spans="2:43">
      <c r="B570" s="188"/>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row>
    <row r="571" spans="2:43">
      <c r="B571" s="188"/>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row>
    <row r="572" spans="2:43">
      <c r="B572" s="188"/>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row>
    <row r="573" spans="2:43">
      <c r="B573" s="188"/>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row>
    <row r="574" spans="2:43">
      <c r="B574" s="188"/>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row>
    <row r="575" spans="2:43">
      <c r="B575" s="188"/>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row>
    <row r="576" spans="2:43">
      <c r="B576" s="188"/>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row>
    <row r="577" spans="2:43">
      <c r="B577" s="188"/>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row>
    <row r="578" spans="2:43">
      <c r="B578" s="188"/>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row>
    <row r="579" spans="2:43">
      <c r="B579" s="188"/>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row>
    <row r="580" spans="2:43">
      <c r="B580" s="188"/>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row>
    <row r="581" spans="2:43">
      <c r="B581" s="188"/>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row>
    <row r="582" spans="2:43">
      <c r="B582" s="188"/>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row>
    <row r="583" spans="2:43">
      <c r="B583" s="188"/>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row>
    <row r="584" spans="2:43">
      <c r="B584" s="188"/>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row>
    <row r="585" spans="2:43">
      <c r="B585" s="188"/>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row>
    <row r="586" spans="2:43">
      <c r="B586" s="188"/>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row>
    <row r="587" spans="2:43">
      <c r="B587" s="188"/>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row>
    <row r="588" spans="2:43">
      <c r="B588" s="188"/>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row>
    <row r="589" spans="2:43">
      <c r="B589" s="188"/>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row>
    <row r="590" spans="2:43">
      <c r="B590" s="188"/>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row>
    <row r="591" spans="2:43">
      <c r="B591" s="188"/>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row>
    <row r="592" spans="2:43">
      <c r="B592" s="188"/>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row>
    <row r="593" spans="2:43">
      <c r="B593" s="188"/>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row>
    <row r="594" spans="2:43">
      <c r="B594" s="188"/>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row>
    <row r="595" spans="2:43">
      <c r="B595" s="188"/>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row>
    <row r="596" spans="2:43">
      <c r="B596" s="188"/>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row>
    <row r="597" spans="2:43">
      <c r="B597" s="188"/>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row>
    <row r="598" spans="2:43">
      <c r="B598" s="188"/>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row>
    <row r="599" spans="2:43">
      <c r="B599" s="188"/>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row>
    <row r="600" spans="2:43">
      <c r="B600" s="188"/>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row>
    <row r="601" spans="2:43">
      <c r="B601" s="188"/>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row>
    <row r="602" spans="2:43">
      <c r="B602" s="188"/>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row>
    <row r="603" spans="2:43">
      <c r="B603" s="188"/>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row>
    <row r="604" spans="2:43">
      <c r="B604" s="188"/>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row>
    <row r="605" spans="2:43">
      <c r="B605" s="188"/>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row>
    <row r="606" spans="2:43">
      <c r="B606" s="188"/>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row>
    <row r="607" spans="2:43">
      <c r="B607" s="188"/>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row>
    <row r="608" spans="2:43">
      <c r="B608" s="188"/>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row>
    <row r="609" spans="2:43">
      <c r="B609" s="188"/>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row>
    <row r="610" spans="2:43">
      <c r="B610" s="188"/>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row>
    <row r="611" spans="2:43">
      <c r="B611" s="188"/>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row>
    <row r="612" spans="2:43">
      <c r="B612" s="188"/>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row>
    <row r="613" spans="2:43">
      <c r="B613" s="188"/>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row>
    <row r="614" spans="2:43">
      <c r="B614" s="188"/>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row>
    <row r="615" spans="2:43">
      <c r="B615" s="188"/>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row>
    <row r="616" spans="2:43">
      <c r="B616" s="188"/>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row>
    <row r="617" spans="2:43">
      <c r="B617" s="188"/>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row>
    <row r="618" spans="2:43">
      <c r="B618" s="188"/>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row>
    <row r="619" spans="2:43">
      <c r="B619" s="188"/>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row>
    <row r="620" spans="2:43">
      <c r="B620" s="188"/>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row>
    <row r="621" spans="2:43">
      <c r="B621" s="188"/>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row>
    <row r="622" spans="2:43">
      <c r="B622" s="188"/>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row>
    <row r="623" spans="2:43">
      <c r="B623" s="188"/>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row>
    <row r="624" spans="2:43">
      <c r="B624" s="188"/>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row>
    <row r="625" spans="2:43">
      <c r="B625" s="188"/>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row>
    <row r="626" spans="2:43">
      <c r="B626" s="188"/>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row>
    <row r="627" spans="2:43">
      <c r="B627" s="188"/>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row>
    <row r="628" spans="2:43">
      <c r="B628" s="188"/>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row>
    <row r="629" spans="2:43">
      <c r="B629" s="188"/>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row>
    <row r="630" spans="2:43">
      <c r="B630" s="188"/>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row>
    <row r="631" spans="2:43">
      <c r="B631" s="188"/>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row>
    <row r="632" spans="2:43">
      <c r="B632" s="188"/>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row>
    <row r="633" spans="2:43">
      <c r="B633" s="188"/>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row>
    <row r="634" spans="2:43">
      <c r="B634" s="188"/>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row>
    <row r="635" spans="2:43">
      <c r="B635" s="188"/>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row>
    <row r="636" spans="2:43">
      <c r="B636" s="188"/>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row>
    <row r="637" spans="2:43">
      <c r="B637" s="188"/>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row>
    <row r="638" spans="2:43">
      <c r="B638" s="188"/>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row>
    <row r="639" spans="2:43">
      <c r="B639" s="188"/>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row>
    <row r="640" spans="2:43">
      <c r="B640" s="188"/>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row>
    <row r="641" spans="2:43">
      <c r="B641" s="188"/>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row>
    <row r="642" spans="2:43">
      <c r="B642" s="188"/>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row>
    <row r="643" spans="2:43">
      <c r="B643" s="188"/>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row>
    <row r="644" spans="2:43">
      <c r="B644" s="188"/>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row>
    <row r="645" spans="2:43">
      <c r="B645" s="188"/>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row>
    <row r="646" spans="2:43">
      <c r="B646" s="188"/>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row>
    <row r="647" spans="2:43">
      <c r="B647" s="188"/>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row>
    <row r="648" spans="2:43">
      <c r="B648" s="188"/>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row>
    <row r="649" spans="2:43">
      <c r="B649" s="188"/>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row>
    <row r="650" spans="2:43">
      <c r="B650" s="188"/>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row>
    <row r="651" spans="2:43">
      <c r="B651" s="188"/>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row>
    <row r="652" spans="2:43">
      <c r="B652" s="188"/>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row>
    <row r="653" spans="2:43">
      <c r="B653" s="188"/>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row>
    <row r="654" spans="2:43">
      <c r="B654" s="188"/>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row>
    <row r="655" spans="2:43">
      <c r="B655" s="188"/>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row>
    <row r="656" spans="2:43">
      <c r="B656" s="188"/>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row>
    <row r="657" spans="2:43">
      <c r="B657" s="188"/>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row>
    <row r="658" spans="2:43">
      <c r="B658" s="188"/>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row>
    <row r="659" spans="2:43">
      <c r="B659" s="188"/>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row>
    <row r="660" spans="2:43">
      <c r="B660" s="188"/>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row>
    <row r="661" spans="2:43">
      <c r="B661" s="188"/>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row>
    <row r="662" spans="2:43">
      <c r="B662" s="188"/>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row>
    <row r="663" spans="2:43">
      <c r="B663" s="188"/>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row>
    <row r="664" spans="2:43">
      <c r="B664" s="188"/>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row>
    <row r="665" spans="2:43">
      <c r="B665" s="188"/>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row>
    <row r="666" spans="2:43">
      <c r="B666" s="188"/>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row>
    <row r="667" spans="2:43">
      <c r="B667" s="188"/>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row>
    <row r="668" spans="2:43">
      <c r="B668" s="188"/>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row>
    <row r="669" spans="2:43">
      <c r="B669" s="188"/>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row>
    <row r="670" spans="2:43">
      <c r="B670" s="188"/>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row>
    <row r="671" spans="2:43">
      <c r="B671" s="188"/>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row>
    <row r="672" spans="2:43">
      <c r="B672" s="188"/>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AE672" s="189"/>
      <c r="AF672" s="189"/>
      <c r="AG672" s="189"/>
      <c r="AH672" s="189"/>
      <c r="AI672" s="189"/>
      <c r="AJ672" s="189"/>
      <c r="AK672" s="189"/>
      <c r="AL672" s="189"/>
      <c r="AM672" s="189"/>
      <c r="AN672" s="189"/>
      <c r="AO672" s="189"/>
      <c r="AP672" s="189"/>
      <c r="AQ672" s="189"/>
    </row>
    <row r="673" spans="2:43">
      <c r="B673" s="188"/>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AE673" s="189"/>
      <c r="AF673" s="189"/>
      <c r="AG673" s="189"/>
      <c r="AH673" s="189"/>
      <c r="AI673" s="189"/>
      <c r="AJ673" s="189"/>
      <c r="AK673" s="189"/>
      <c r="AL673" s="189"/>
      <c r="AM673" s="189"/>
      <c r="AN673" s="189"/>
      <c r="AO673" s="189"/>
      <c r="AP673" s="189"/>
      <c r="AQ673" s="189"/>
    </row>
    <row r="674" spans="2:43">
      <c r="B674" s="188"/>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AE674" s="189"/>
      <c r="AF674" s="189"/>
      <c r="AG674" s="189"/>
      <c r="AH674" s="189"/>
      <c r="AI674" s="189"/>
      <c r="AJ674" s="189"/>
      <c r="AK674" s="189"/>
      <c r="AL674" s="189"/>
      <c r="AM674" s="189"/>
      <c r="AN674" s="189"/>
      <c r="AO674" s="189"/>
      <c r="AP674" s="189"/>
      <c r="AQ674" s="189"/>
    </row>
    <row r="675" spans="2:43">
      <c r="B675" s="188"/>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AE675" s="189"/>
      <c r="AF675" s="189"/>
      <c r="AG675" s="189"/>
      <c r="AH675" s="189"/>
      <c r="AI675" s="189"/>
      <c r="AJ675" s="189"/>
      <c r="AK675" s="189"/>
      <c r="AL675" s="189"/>
      <c r="AM675" s="189"/>
      <c r="AN675" s="189"/>
      <c r="AO675" s="189"/>
      <c r="AP675" s="189"/>
      <c r="AQ675" s="189"/>
    </row>
    <row r="676" spans="2:43">
      <c r="B676" s="188"/>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AE676" s="189"/>
      <c r="AF676" s="189"/>
      <c r="AG676" s="189"/>
      <c r="AH676" s="189"/>
      <c r="AI676" s="189"/>
      <c r="AJ676" s="189"/>
      <c r="AK676" s="189"/>
      <c r="AL676" s="189"/>
      <c r="AM676" s="189"/>
      <c r="AN676" s="189"/>
      <c r="AO676" s="189"/>
      <c r="AP676" s="189"/>
      <c r="AQ676" s="189"/>
    </row>
    <row r="677" spans="2:43">
      <c r="B677" s="188"/>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AE677" s="189"/>
      <c r="AF677" s="189"/>
      <c r="AG677" s="189"/>
      <c r="AH677" s="189"/>
      <c r="AI677" s="189"/>
      <c r="AJ677" s="189"/>
      <c r="AK677" s="189"/>
      <c r="AL677" s="189"/>
      <c r="AM677" s="189"/>
      <c r="AN677" s="189"/>
      <c r="AO677" s="189"/>
      <c r="AP677" s="189"/>
      <c r="AQ677" s="189"/>
    </row>
    <row r="678" spans="2:43">
      <c r="B678" s="188"/>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AE678" s="189"/>
      <c r="AF678" s="189"/>
      <c r="AG678" s="189"/>
      <c r="AH678" s="189"/>
      <c r="AI678" s="189"/>
      <c r="AJ678" s="189"/>
      <c r="AK678" s="189"/>
      <c r="AL678" s="189"/>
      <c r="AM678" s="189"/>
      <c r="AN678" s="189"/>
      <c r="AO678" s="189"/>
      <c r="AP678" s="189"/>
      <c r="AQ678" s="189"/>
    </row>
    <row r="679" spans="2:43">
      <c r="B679" s="188"/>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AE679" s="189"/>
      <c r="AF679" s="189"/>
      <c r="AG679" s="189"/>
      <c r="AH679" s="189"/>
      <c r="AI679" s="189"/>
      <c r="AJ679" s="189"/>
      <c r="AK679" s="189"/>
      <c r="AL679" s="189"/>
      <c r="AM679" s="189"/>
      <c r="AN679" s="189"/>
      <c r="AO679" s="189"/>
      <c r="AP679" s="189"/>
      <c r="AQ679" s="189"/>
    </row>
    <row r="680" spans="2:43">
      <c r="B680" s="188"/>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row>
    <row r="681" spans="2:43">
      <c r="B681" s="188"/>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AE681" s="189"/>
      <c r="AF681" s="189"/>
      <c r="AG681" s="189"/>
      <c r="AH681" s="189"/>
      <c r="AI681" s="189"/>
      <c r="AJ681" s="189"/>
      <c r="AK681" s="189"/>
      <c r="AL681" s="189"/>
      <c r="AM681" s="189"/>
      <c r="AN681" s="189"/>
      <c r="AO681" s="189"/>
      <c r="AP681" s="189"/>
      <c r="AQ681" s="189"/>
    </row>
    <row r="682" spans="2:43">
      <c r="B682" s="188"/>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AE682" s="189"/>
      <c r="AF682" s="189"/>
      <c r="AG682" s="189"/>
      <c r="AH682" s="189"/>
      <c r="AI682" s="189"/>
      <c r="AJ682" s="189"/>
      <c r="AK682" s="189"/>
      <c r="AL682" s="189"/>
      <c r="AM682" s="189"/>
      <c r="AN682" s="189"/>
      <c r="AO682" s="189"/>
      <c r="AP682" s="189"/>
      <c r="AQ682" s="189"/>
    </row>
    <row r="683" spans="2:43">
      <c r="B683" s="188"/>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AE683" s="189"/>
      <c r="AF683" s="189"/>
      <c r="AG683" s="189"/>
      <c r="AH683" s="189"/>
      <c r="AI683" s="189"/>
      <c r="AJ683" s="189"/>
      <c r="AK683" s="189"/>
      <c r="AL683" s="189"/>
      <c r="AM683" s="189"/>
      <c r="AN683" s="189"/>
      <c r="AO683" s="189"/>
      <c r="AP683" s="189"/>
      <c r="AQ683" s="189"/>
    </row>
    <row r="684" spans="2:43">
      <c r="B684" s="188"/>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AE684" s="189"/>
      <c r="AF684" s="189"/>
      <c r="AG684" s="189"/>
      <c r="AH684" s="189"/>
      <c r="AI684" s="189"/>
      <c r="AJ684" s="189"/>
      <c r="AK684" s="189"/>
      <c r="AL684" s="189"/>
      <c r="AM684" s="189"/>
      <c r="AN684" s="189"/>
      <c r="AO684" s="189"/>
      <c r="AP684" s="189"/>
      <c r="AQ684" s="189"/>
    </row>
    <row r="685" spans="2:43">
      <c r="B685" s="188"/>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AE685" s="189"/>
      <c r="AF685" s="189"/>
      <c r="AG685" s="189"/>
      <c r="AH685" s="189"/>
      <c r="AI685" s="189"/>
      <c r="AJ685" s="189"/>
      <c r="AK685" s="189"/>
      <c r="AL685" s="189"/>
      <c r="AM685" s="189"/>
      <c r="AN685" s="189"/>
      <c r="AO685" s="189"/>
      <c r="AP685" s="189"/>
      <c r="AQ685" s="189"/>
    </row>
    <row r="686" spans="2:43">
      <c r="B686" s="188"/>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AE686" s="189"/>
      <c r="AF686" s="189"/>
      <c r="AG686" s="189"/>
      <c r="AH686" s="189"/>
      <c r="AI686" s="189"/>
      <c r="AJ686" s="189"/>
      <c r="AK686" s="189"/>
      <c r="AL686" s="189"/>
      <c r="AM686" s="189"/>
      <c r="AN686" s="189"/>
      <c r="AO686" s="189"/>
      <c r="AP686" s="189"/>
      <c r="AQ686" s="189"/>
    </row>
    <row r="687" spans="2:43">
      <c r="B687" s="188"/>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189"/>
      <c r="AM687" s="189"/>
      <c r="AN687" s="189"/>
      <c r="AO687" s="189"/>
      <c r="AP687" s="189"/>
      <c r="AQ687" s="189"/>
    </row>
    <row r="688" spans="2:43">
      <c r="B688" s="188"/>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c r="AL688" s="189"/>
      <c r="AM688" s="189"/>
      <c r="AN688" s="189"/>
      <c r="AO688" s="189"/>
      <c r="AP688" s="189"/>
      <c r="AQ688" s="189"/>
    </row>
    <row r="689" spans="2:43">
      <c r="B689" s="188"/>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AE689" s="189"/>
      <c r="AF689" s="189"/>
      <c r="AG689" s="189"/>
      <c r="AH689" s="189"/>
      <c r="AI689" s="189"/>
      <c r="AJ689" s="189"/>
      <c r="AK689" s="189"/>
      <c r="AL689" s="189"/>
      <c r="AM689" s="189"/>
      <c r="AN689" s="189"/>
      <c r="AO689" s="189"/>
      <c r="AP689" s="189"/>
      <c r="AQ689" s="189"/>
    </row>
    <row r="690" spans="2:43">
      <c r="B690" s="188"/>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AE690" s="189"/>
      <c r="AF690" s="189"/>
      <c r="AG690" s="189"/>
      <c r="AH690" s="189"/>
      <c r="AI690" s="189"/>
      <c r="AJ690" s="189"/>
      <c r="AK690" s="189"/>
      <c r="AL690" s="189"/>
      <c r="AM690" s="189"/>
      <c r="AN690" s="189"/>
      <c r="AO690" s="189"/>
      <c r="AP690" s="189"/>
      <c r="AQ690" s="189"/>
    </row>
    <row r="691" spans="2:43">
      <c r="B691" s="188"/>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AE691" s="189"/>
      <c r="AF691" s="189"/>
      <c r="AG691" s="189"/>
      <c r="AH691" s="189"/>
      <c r="AI691" s="189"/>
      <c r="AJ691" s="189"/>
      <c r="AK691" s="189"/>
      <c r="AL691" s="189"/>
      <c r="AM691" s="189"/>
      <c r="AN691" s="189"/>
      <c r="AO691" s="189"/>
      <c r="AP691" s="189"/>
      <c r="AQ691" s="189"/>
    </row>
    <row r="692" spans="2:43">
      <c r="B692" s="188"/>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c r="AL692" s="189"/>
      <c r="AM692" s="189"/>
      <c r="AN692" s="189"/>
      <c r="AO692" s="189"/>
      <c r="AP692" s="189"/>
      <c r="AQ692" s="189"/>
    </row>
    <row r="693" spans="2:43">
      <c r="B693" s="188"/>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c r="AL693" s="189"/>
      <c r="AM693" s="189"/>
      <c r="AN693" s="189"/>
      <c r="AO693" s="189"/>
      <c r="AP693" s="189"/>
      <c r="AQ693" s="189"/>
    </row>
    <row r="694" spans="2:43">
      <c r="B694" s="188"/>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c r="AL694" s="189"/>
      <c r="AM694" s="189"/>
      <c r="AN694" s="189"/>
      <c r="AO694" s="189"/>
      <c r="AP694" s="189"/>
      <c r="AQ694" s="189"/>
    </row>
    <row r="695" spans="2:43">
      <c r="B695" s="188"/>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c r="AL695" s="189"/>
      <c r="AM695" s="189"/>
      <c r="AN695" s="189"/>
      <c r="AO695" s="189"/>
      <c r="AP695" s="189"/>
      <c r="AQ695" s="189"/>
    </row>
    <row r="696" spans="2:43">
      <c r="B696" s="188"/>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c r="AL696" s="189"/>
      <c r="AM696" s="189"/>
      <c r="AN696" s="189"/>
      <c r="AO696" s="189"/>
      <c r="AP696" s="189"/>
      <c r="AQ696" s="189"/>
    </row>
    <row r="697" spans="2:43">
      <c r="B697" s="188"/>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row>
    <row r="698" spans="2:43">
      <c r="B698" s="188"/>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c r="AL698" s="189"/>
      <c r="AM698" s="189"/>
      <c r="AN698" s="189"/>
      <c r="AO698" s="189"/>
      <c r="AP698" s="189"/>
      <c r="AQ698" s="189"/>
    </row>
    <row r="699" spans="2:43">
      <c r="B699" s="188"/>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c r="AL699" s="189"/>
      <c r="AM699" s="189"/>
      <c r="AN699" s="189"/>
      <c r="AO699" s="189"/>
      <c r="AP699" s="189"/>
      <c r="AQ699" s="189"/>
    </row>
    <row r="700" spans="2:43">
      <c r="B700" s="188"/>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AE700" s="189"/>
      <c r="AF700" s="189"/>
      <c r="AG700" s="189"/>
      <c r="AH700" s="189"/>
      <c r="AI700" s="189"/>
      <c r="AJ700" s="189"/>
      <c r="AK700" s="189"/>
      <c r="AL700" s="189"/>
      <c r="AM700" s="189"/>
      <c r="AN700" s="189"/>
      <c r="AO700" s="189"/>
      <c r="AP700" s="189"/>
      <c r="AQ700" s="189"/>
    </row>
    <row r="701" spans="2:43">
      <c r="B701" s="188"/>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AE701" s="189"/>
      <c r="AF701" s="189"/>
      <c r="AG701" s="189"/>
      <c r="AH701" s="189"/>
      <c r="AI701" s="189"/>
      <c r="AJ701" s="189"/>
      <c r="AK701" s="189"/>
      <c r="AL701" s="189"/>
      <c r="AM701" s="189"/>
      <c r="AN701" s="189"/>
      <c r="AO701" s="189"/>
      <c r="AP701" s="189"/>
      <c r="AQ701" s="189"/>
    </row>
    <row r="702" spans="2:43">
      <c r="B702" s="188"/>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AE702" s="189"/>
      <c r="AF702" s="189"/>
      <c r="AG702" s="189"/>
      <c r="AH702" s="189"/>
      <c r="AI702" s="189"/>
      <c r="AJ702" s="189"/>
      <c r="AK702" s="189"/>
      <c r="AL702" s="189"/>
      <c r="AM702" s="189"/>
      <c r="AN702" s="189"/>
      <c r="AO702" s="189"/>
      <c r="AP702" s="189"/>
      <c r="AQ702" s="189"/>
    </row>
    <row r="703" spans="2:43">
      <c r="B703" s="188"/>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AE703" s="189"/>
      <c r="AF703" s="189"/>
      <c r="AG703" s="189"/>
      <c r="AH703" s="189"/>
      <c r="AI703" s="189"/>
      <c r="AJ703" s="189"/>
      <c r="AK703" s="189"/>
      <c r="AL703" s="189"/>
      <c r="AM703" s="189"/>
      <c r="AN703" s="189"/>
      <c r="AO703" s="189"/>
      <c r="AP703" s="189"/>
      <c r="AQ703" s="189"/>
    </row>
    <row r="704" spans="2:43">
      <c r="B704" s="188"/>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c r="AL704" s="189"/>
      <c r="AM704" s="189"/>
      <c r="AN704" s="189"/>
      <c r="AO704" s="189"/>
      <c r="AP704" s="189"/>
      <c r="AQ704" s="189"/>
    </row>
    <row r="705" spans="2:43">
      <c r="B705" s="188"/>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AE705" s="189"/>
      <c r="AF705" s="189"/>
      <c r="AG705" s="189"/>
      <c r="AH705" s="189"/>
      <c r="AI705" s="189"/>
      <c r="AJ705" s="189"/>
      <c r="AK705" s="189"/>
      <c r="AL705" s="189"/>
      <c r="AM705" s="189"/>
      <c r="AN705" s="189"/>
      <c r="AO705" s="189"/>
      <c r="AP705" s="189"/>
      <c r="AQ705" s="189"/>
    </row>
    <row r="706" spans="2:43">
      <c r="B706" s="188"/>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AE706" s="189"/>
      <c r="AF706" s="189"/>
      <c r="AG706" s="189"/>
      <c r="AH706" s="189"/>
      <c r="AI706" s="189"/>
      <c r="AJ706" s="189"/>
      <c r="AK706" s="189"/>
      <c r="AL706" s="189"/>
      <c r="AM706" s="189"/>
      <c r="AN706" s="189"/>
      <c r="AO706" s="189"/>
      <c r="AP706" s="189"/>
      <c r="AQ706" s="189"/>
    </row>
    <row r="707" spans="2:43">
      <c r="B707" s="188"/>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AE707" s="189"/>
      <c r="AF707" s="189"/>
      <c r="AG707" s="189"/>
      <c r="AH707" s="189"/>
      <c r="AI707" s="189"/>
      <c r="AJ707" s="189"/>
      <c r="AK707" s="189"/>
      <c r="AL707" s="189"/>
      <c r="AM707" s="189"/>
      <c r="AN707" s="189"/>
      <c r="AO707" s="189"/>
      <c r="AP707" s="189"/>
      <c r="AQ707" s="189"/>
    </row>
    <row r="708" spans="2:43">
      <c r="B708" s="188"/>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AE708" s="189"/>
      <c r="AF708" s="189"/>
      <c r="AG708" s="189"/>
      <c r="AH708" s="189"/>
      <c r="AI708" s="189"/>
      <c r="AJ708" s="189"/>
      <c r="AK708" s="189"/>
      <c r="AL708" s="189"/>
      <c r="AM708" s="189"/>
      <c r="AN708" s="189"/>
      <c r="AO708" s="189"/>
      <c r="AP708" s="189"/>
      <c r="AQ708" s="189"/>
    </row>
    <row r="709" spans="2:43">
      <c r="B709" s="188"/>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AE709" s="189"/>
      <c r="AF709" s="189"/>
      <c r="AG709" s="189"/>
      <c r="AH709" s="189"/>
      <c r="AI709" s="189"/>
      <c r="AJ709" s="189"/>
      <c r="AK709" s="189"/>
      <c r="AL709" s="189"/>
      <c r="AM709" s="189"/>
      <c r="AN709" s="189"/>
      <c r="AO709" s="189"/>
      <c r="AP709" s="189"/>
      <c r="AQ709" s="189"/>
    </row>
    <row r="710" spans="2:43">
      <c r="B710" s="188"/>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AE710" s="189"/>
      <c r="AF710" s="189"/>
      <c r="AG710" s="189"/>
      <c r="AH710" s="189"/>
      <c r="AI710" s="189"/>
      <c r="AJ710" s="189"/>
      <c r="AK710" s="189"/>
      <c r="AL710" s="189"/>
      <c r="AM710" s="189"/>
      <c r="AN710" s="189"/>
      <c r="AO710" s="189"/>
      <c r="AP710" s="189"/>
      <c r="AQ710" s="189"/>
    </row>
    <row r="711" spans="2:43">
      <c r="B711" s="188"/>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row>
    <row r="712" spans="2:43">
      <c r="B712" s="188"/>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row>
    <row r="713" spans="2:43">
      <c r="B713" s="188"/>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row>
    <row r="714" spans="2:43">
      <c r="B714" s="188"/>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row>
    <row r="715" spans="2:43">
      <c r="B715" s="188"/>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row>
    <row r="716" spans="2:43">
      <c r="B716" s="188"/>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row>
    <row r="717" spans="2:43">
      <c r="B717" s="188"/>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row>
    <row r="718" spans="2:43">
      <c r="B718" s="188"/>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row>
    <row r="719" spans="2:43">
      <c r="B719" s="188"/>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row>
    <row r="720" spans="2:43">
      <c r="B720" s="188"/>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row>
    <row r="721" spans="2:43">
      <c r="B721" s="188"/>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row>
    <row r="722" spans="2:43">
      <c r="B722" s="188"/>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row>
    <row r="723" spans="2:43">
      <c r="B723" s="188"/>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row>
    <row r="724" spans="2:43">
      <c r="B724" s="188"/>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row>
    <row r="725" spans="2:43">
      <c r="B725" s="188"/>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row>
    <row r="726" spans="2:43">
      <c r="B726" s="188"/>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row>
    <row r="727" spans="2:43">
      <c r="B727" s="188"/>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row>
    <row r="728" spans="2:43">
      <c r="B728" s="188"/>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row>
    <row r="729" spans="2:43">
      <c r="B729" s="188"/>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row>
    <row r="730" spans="2:43">
      <c r="B730" s="188"/>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row>
    <row r="731" spans="2:43">
      <c r="B731" s="188"/>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row>
    <row r="732" spans="2:43">
      <c r="B732" s="188"/>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row>
    <row r="733" spans="2:43">
      <c r="B733" s="188"/>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row>
    <row r="734" spans="2:43">
      <c r="B734" s="188"/>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row>
    <row r="735" spans="2:43">
      <c r="B735" s="188"/>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row>
    <row r="736" spans="2:43">
      <c r="B736" s="188"/>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row>
    <row r="737" spans="2:43">
      <c r="B737" s="188"/>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row>
    <row r="738" spans="2:43">
      <c r="B738" s="188"/>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row>
    <row r="739" spans="2:43">
      <c r="B739" s="188"/>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row>
    <row r="740" spans="2:43">
      <c r="B740" s="188"/>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row>
    <row r="741" spans="2:43">
      <c r="B741" s="188"/>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row>
    <row r="742" spans="2:43">
      <c r="B742" s="188"/>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row>
    <row r="743" spans="2:43">
      <c r="B743" s="188"/>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row>
    <row r="744" spans="2:43">
      <c r="B744" s="188"/>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row>
    <row r="745" spans="2:43">
      <c r="B745" s="188"/>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row>
    <row r="746" spans="2:43">
      <c r="B746" s="188"/>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row>
    <row r="747" spans="2:43">
      <c r="B747" s="188"/>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row>
    <row r="748" spans="2:43">
      <c r="B748" s="188"/>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row>
    <row r="749" spans="2:43">
      <c r="B749" s="188"/>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row>
    <row r="750" spans="2:43">
      <c r="B750" s="188"/>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row>
    <row r="751" spans="2:43">
      <c r="B751" s="188"/>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row>
    <row r="752" spans="2:43">
      <c r="B752" s="188"/>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row>
    <row r="753" spans="2:43">
      <c r="B753" s="188"/>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row>
    <row r="754" spans="2:43">
      <c r="B754" s="188"/>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row>
    <row r="755" spans="2:43">
      <c r="B755" s="188"/>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row>
    <row r="756" spans="2:43">
      <c r="B756" s="188"/>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row>
    <row r="757" spans="2:43">
      <c r="B757" s="188"/>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row>
    <row r="758" spans="2:43">
      <c r="B758" s="188"/>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row>
    <row r="759" spans="2:43">
      <c r="B759" s="188"/>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row>
    <row r="760" spans="2:43">
      <c r="B760" s="188"/>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row>
    <row r="761" spans="2:43">
      <c r="B761" s="188"/>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row>
    <row r="762" spans="2:43">
      <c r="B762" s="188"/>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row>
    <row r="763" spans="2:43">
      <c r="B763" s="188"/>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row>
    <row r="764" spans="2:43">
      <c r="B764" s="188"/>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row>
    <row r="765" spans="2:43">
      <c r="B765" s="188"/>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row>
    <row r="766" spans="2:43">
      <c r="B766" s="188"/>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row>
    <row r="767" spans="2:43">
      <c r="B767" s="188"/>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row>
    <row r="768" spans="2:43">
      <c r="B768" s="188"/>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row>
    <row r="769" spans="2:43">
      <c r="B769" s="188"/>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c r="AA769" s="189"/>
      <c r="AB769" s="189"/>
      <c r="AC769" s="189"/>
      <c r="AD769" s="189"/>
      <c r="AE769" s="189"/>
      <c r="AF769" s="189"/>
      <c r="AG769" s="189"/>
      <c r="AH769" s="189"/>
      <c r="AI769" s="189"/>
      <c r="AJ769" s="189"/>
      <c r="AK769" s="189"/>
      <c r="AL769" s="189"/>
      <c r="AM769" s="189"/>
      <c r="AN769" s="189"/>
      <c r="AO769" s="189"/>
      <c r="AP769" s="189"/>
      <c r="AQ769" s="189"/>
    </row>
    <row r="770" spans="2:43">
      <c r="B770" s="188"/>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c r="AL770" s="189"/>
      <c r="AM770" s="189"/>
      <c r="AN770" s="189"/>
      <c r="AO770" s="189"/>
      <c r="AP770" s="189"/>
      <c r="AQ770" s="189"/>
    </row>
    <row r="771" spans="2:43">
      <c r="B771" s="188"/>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c r="AA771" s="189"/>
      <c r="AB771" s="189"/>
      <c r="AC771" s="189"/>
      <c r="AD771" s="189"/>
      <c r="AE771" s="189"/>
      <c r="AF771" s="189"/>
      <c r="AG771" s="189"/>
      <c r="AH771" s="189"/>
      <c r="AI771" s="189"/>
      <c r="AJ771" s="189"/>
      <c r="AK771" s="189"/>
      <c r="AL771" s="189"/>
      <c r="AM771" s="189"/>
      <c r="AN771" s="189"/>
      <c r="AO771" s="189"/>
      <c r="AP771" s="189"/>
      <c r="AQ771" s="189"/>
    </row>
    <row r="772" spans="2:43">
      <c r="B772" s="188"/>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c r="AA772" s="189"/>
      <c r="AB772" s="189"/>
      <c r="AC772" s="189"/>
      <c r="AD772" s="189"/>
      <c r="AE772" s="189"/>
      <c r="AF772" s="189"/>
      <c r="AG772" s="189"/>
      <c r="AH772" s="189"/>
      <c r="AI772" s="189"/>
      <c r="AJ772" s="189"/>
      <c r="AK772" s="189"/>
      <c r="AL772" s="189"/>
      <c r="AM772" s="189"/>
      <c r="AN772" s="189"/>
      <c r="AO772" s="189"/>
      <c r="AP772" s="189"/>
      <c r="AQ772" s="189"/>
    </row>
    <row r="773" spans="2:43">
      <c r="B773" s="188"/>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c r="AL773" s="189"/>
      <c r="AM773" s="189"/>
      <c r="AN773" s="189"/>
      <c r="AO773" s="189"/>
      <c r="AP773" s="189"/>
      <c r="AQ773" s="189"/>
    </row>
    <row r="774" spans="2:43">
      <c r="B774" s="188"/>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c r="AA774" s="189"/>
      <c r="AB774" s="189"/>
      <c r="AC774" s="189"/>
      <c r="AD774" s="189"/>
      <c r="AE774" s="189"/>
      <c r="AF774" s="189"/>
      <c r="AG774" s="189"/>
      <c r="AH774" s="189"/>
      <c r="AI774" s="189"/>
      <c r="AJ774" s="189"/>
      <c r="AK774" s="189"/>
      <c r="AL774" s="189"/>
      <c r="AM774" s="189"/>
      <c r="AN774" s="189"/>
      <c r="AO774" s="189"/>
      <c r="AP774" s="189"/>
      <c r="AQ774" s="189"/>
    </row>
    <row r="775" spans="2:43">
      <c r="B775" s="188"/>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c r="AA775" s="189"/>
      <c r="AB775" s="189"/>
      <c r="AC775" s="189"/>
      <c r="AD775" s="189"/>
      <c r="AE775" s="189"/>
      <c r="AF775" s="189"/>
      <c r="AG775" s="189"/>
      <c r="AH775" s="189"/>
      <c r="AI775" s="189"/>
      <c r="AJ775" s="189"/>
      <c r="AK775" s="189"/>
      <c r="AL775" s="189"/>
      <c r="AM775" s="189"/>
      <c r="AN775" s="189"/>
      <c r="AO775" s="189"/>
      <c r="AP775" s="189"/>
      <c r="AQ775" s="189"/>
    </row>
    <row r="776" spans="2:43">
      <c r="B776" s="188"/>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c r="AL776" s="189"/>
      <c r="AM776" s="189"/>
      <c r="AN776" s="189"/>
      <c r="AO776" s="189"/>
      <c r="AP776" s="189"/>
      <c r="AQ776" s="189"/>
    </row>
    <row r="777" spans="2:43">
      <c r="B777" s="188"/>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c r="AL777" s="189"/>
      <c r="AM777" s="189"/>
      <c r="AN777" s="189"/>
      <c r="AO777" s="189"/>
      <c r="AP777" s="189"/>
      <c r="AQ777" s="189"/>
    </row>
    <row r="778" spans="2:43">
      <c r="B778" s="188"/>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c r="AA778" s="189"/>
      <c r="AB778" s="189"/>
      <c r="AC778" s="189"/>
      <c r="AD778" s="189"/>
      <c r="AE778" s="189"/>
      <c r="AF778" s="189"/>
      <c r="AG778" s="189"/>
      <c r="AH778" s="189"/>
      <c r="AI778" s="189"/>
      <c r="AJ778" s="189"/>
      <c r="AK778" s="189"/>
      <c r="AL778" s="189"/>
      <c r="AM778" s="189"/>
      <c r="AN778" s="189"/>
      <c r="AO778" s="189"/>
      <c r="AP778" s="189"/>
      <c r="AQ778" s="189"/>
    </row>
    <row r="779" spans="2:43">
      <c r="B779" s="188"/>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c r="AA779" s="189"/>
      <c r="AB779" s="189"/>
      <c r="AC779" s="189"/>
      <c r="AD779" s="189"/>
      <c r="AE779" s="189"/>
      <c r="AF779" s="189"/>
      <c r="AG779" s="189"/>
      <c r="AH779" s="189"/>
      <c r="AI779" s="189"/>
      <c r="AJ779" s="189"/>
      <c r="AK779" s="189"/>
      <c r="AL779" s="189"/>
      <c r="AM779" s="189"/>
      <c r="AN779" s="189"/>
      <c r="AO779" s="189"/>
      <c r="AP779" s="189"/>
      <c r="AQ779" s="189"/>
    </row>
    <row r="780" spans="2:43">
      <c r="B780" s="188"/>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c r="AA780" s="189"/>
      <c r="AB780" s="189"/>
      <c r="AC780" s="189"/>
      <c r="AD780" s="189"/>
      <c r="AE780" s="189"/>
      <c r="AF780" s="189"/>
      <c r="AG780" s="189"/>
      <c r="AH780" s="189"/>
      <c r="AI780" s="189"/>
      <c r="AJ780" s="189"/>
      <c r="AK780" s="189"/>
      <c r="AL780" s="189"/>
      <c r="AM780" s="189"/>
      <c r="AN780" s="189"/>
      <c r="AO780" s="189"/>
      <c r="AP780" s="189"/>
      <c r="AQ780" s="189"/>
    </row>
    <row r="781" spans="2:43">
      <c r="B781" s="188"/>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c r="AA781" s="189"/>
      <c r="AB781" s="189"/>
      <c r="AC781" s="189"/>
      <c r="AD781" s="189"/>
      <c r="AE781" s="189"/>
      <c r="AF781" s="189"/>
      <c r="AG781" s="189"/>
      <c r="AH781" s="189"/>
      <c r="AI781" s="189"/>
      <c r="AJ781" s="189"/>
      <c r="AK781" s="189"/>
      <c r="AL781" s="189"/>
      <c r="AM781" s="189"/>
      <c r="AN781" s="189"/>
      <c r="AO781" s="189"/>
      <c r="AP781" s="189"/>
      <c r="AQ781" s="189"/>
    </row>
    <row r="782" spans="2:43">
      <c r="B782" s="188"/>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c r="AA782" s="189"/>
      <c r="AB782" s="189"/>
      <c r="AC782" s="189"/>
      <c r="AD782" s="189"/>
      <c r="AE782" s="189"/>
      <c r="AF782" s="189"/>
      <c r="AG782" s="189"/>
      <c r="AH782" s="189"/>
      <c r="AI782" s="189"/>
      <c r="AJ782" s="189"/>
      <c r="AK782" s="189"/>
      <c r="AL782" s="189"/>
      <c r="AM782" s="189"/>
      <c r="AN782" s="189"/>
      <c r="AO782" s="189"/>
      <c r="AP782" s="189"/>
      <c r="AQ782" s="189"/>
    </row>
    <row r="783" spans="2:43">
      <c r="B783" s="188"/>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c r="AA783" s="189"/>
      <c r="AB783" s="189"/>
      <c r="AC783" s="189"/>
      <c r="AD783" s="189"/>
      <c r="AE783" s="189"/>
      <c r="AF783" s="189"/>
      <c r="AG783" s="189"/>
      <c r="AH783" s="189"/>
      <c r="AI783" s="189"/>
      <c r="AJ783" s="189"/>
      <c r="AK783" s="189"/>
      <c r="AL783" s="189"/>
      <c r="AM783" s="189"/>
      <c r="AN783" s="189"/>
      <c r="AO783" s="189"/>
      <c r="AP783" s="189"/>
      <c r="AQ783" s="189"/>
    </row>
    <row r="784" spans="2:43">
      <c r="B784" s="188"/>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row>
    <row r="785" spans="2:43">
      <c r="B785" s="188"/>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c r="AL785" s="189"/>
      <c r="AM785" s="189"/>
      <c r="AN785" s="189"/>
      <c r="AO785" s="189"/>
      <c r="AP785" s="189"/>
      <c r="AQ785" s="189"/>
    </row>
    <row r="786" spans="2:43">
      <c r="B786" s="188"/>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c r="AA786" s="189"/>
      <c r="AB786" s="189"/>
      <c r="AC786" s="189"/>
      <c r="AD786" s="189"/>
      <c r="AE786" s="189"/>
      <c r="AF786" s="189"/>
      <c r="AG786" s="189"/>
      <c r="AH786" s="189"/>
      <c r="AI786" s="189"/>
      <c r="AJ786" s="189"/>
      <c r="AK786" s="189"/>
      <c r="AL786" s="189"/>
      <c r="AM786" s="189"/>
      <c r="AN786" s="189"/>
      <c r="AO786" s="189"/>
      <c r="AP786" s="189"/>
      <c r="AQ786" s="189"/>
    </row>
    <row r="787" spans="2:43">
      <c r="B787" s="188"/>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c r="AL787" s="189"/>
      <c r="AM787" s="189"/>
      <c r="AN787" s="189"/>
      <c r="AO787" s="189"/>
      <c r="AP787" s="189"/>
      <c r="AQ787" s="189"/>
    </row>
    <row r="788" spans="2:43">
      <c r="B788" s="188"/>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c r="AL788" s="189"/>
      <c r="AM788" s="189"/>
      <c r="AN788" s="189"/>
      <c r="AO788" s="189"/>
      <c r="AP788" s="189"/>
      <c r="AQ788" s="189"/>
    </row>
    <row r="789" spans="2:43">
      <c r="B789" s="188"/>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c r="AA789" s="189"/>
      <c r="AB789" s="189"/>
      <c r="AC789" s="189"/>
      <c r="AD789" s="189"/>
      <c r="AE789" s="189"/>
      <c r="AF789" s="189"/>
      <c r="AG789" s="189"/>
      <c r="AH789" s="189"/>
      <c r="AI789" s="189"/>
      <c r="AJ789" s="189"/>
      <c r="AK789" s="189"/>
      <c r="AL789" s="189"/>
      <c r="AM789" s="189"/>
      <c r="AN789" s="189"/>
      <c r="AO789" s="189"/>
      <c r="AP789" s="189"/>
      <c r="AQ789" s="189"/>
    </row>
    <row r="790" spans="2:43">
      <c r="B790" s="188"/>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c r="AA790" s="189"/>
      <c r="AB790" s="189"/>
      <c r="AC790" s="189"/>
      <c r="AD790" s="189"/>
      <c r="AE790" s="189"/>
      <c r="AF790" s="189"/>
      <c r="AG790" s="189"/>
      <c r="AH790" s="189"/>
      <c r="AI790" s="189"/>
      <c r="AJ790" s="189"/>
      <c r="AK790" s="189"/>
      <c r="AL790" s="189"/>
      <c r="AM790" s="189"/>
      <c r="AN790" s="189"/>
      <c r="AO790" s="189"/>
      <c r="AP790" s="189"/>
      <c r="AQ790" s="189"/>
    </row>
    <row r="791" spans="2:43">
      <c r="B791" s="188"/>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c r="AA791" s="189"/>
      <c r="AB791" s="189"/>
      <c r="AC791" s="189"/>
      <c r="AD791" s="189"/>
      <c r="AE791" s="189"/>
      <c r="AF791" s="189"/>
      <c r="AG791" s="189"/>
      <c r="AH791" s="189"/>
      <c r="AI791" s="189"/>
      <c r="AJ791" s="189"/>
      <c r="AK791" s="189"/>
      <c r="AL791" s="189"/>
      <c r="AM791" s="189"/>
      <c r="AN791" s="189"/>
      <c r="AO791" s="189"/>
      <c r="AP791" s="189"/>
      <c r="AQ791" s="189"/>
    </row>
    <row r="792" spans="2:43">
      <c r="B792" s="188"/>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c r="AL792" s="189"/>
      <c r="AM792" s="189"/>
      <c r="AN792" s="189"/>
      <c r="AO792" s="189"/>
      <c r="AP792" s="189"/>
      <c r="AQ792" s="189"/>
    </row>
    <row r="793" spans="2:43">
      <c r="B793" s="188"/>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c r="AL793" s="189"/>
      <c r="AM793" s="189"/>
      <c r="AN793" s="189"/>
      <c r="AO793" s="189"/>
      <c r="AP793" s="189"/>
      <c r="AQ793" s="189"/>
    </row>
    <row r="794" spans="2:43">
      <c r="B794" s="188"/>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c r="AA794" s="189"/>
      <c r="AB794" s="189"/>
      <c r="AC794" s="189"/>
      <c r="AD794" s="189"/>
      <c r="AE794" s="189"/>
      <c r="AF794" s="189"/>
      <c r="AG794" s="189"/>
      <c r="AH794" s="189"/>
      <c r="AI794" s="189"/>
      <c r="AJ794" s="189"/>
      <c r="AK794" s="189"/>
      <c r="AL794" s="189"/>
      <c r="AM794" s="189"/>
      <c r="AN794" s="189"/>
      <c r="AO794" s="189"/>
      <c r="AP794" s="189"/>
      <c r="AQ794" s="189"/>
    </row>
    <row r="795" spans="2:43">
      <c r="B795" s="188"/>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c r="AL795" s="189"/>
      <c r="AM795" s="189"/>
      <c r="AN795" s="189"/>
      <c r="AO795" s="189"/>
      <c r="AP795" s="189"/>
      <c r="AQ795" s="189"/>
    </row>
    <row r="796" spans="2:43">
      <c r="B796" s="188"/>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c r="AA796" s="189"/>
      <c r="AB796" s="189"/>
      <c r="AC796" s="189"/>
      <c r="AD796" s="189"/>
      <c r="AE796" s="189"/>
      <c r="AF796" s="189"/>
      <c r="AG796" s="189"/>
      <c r="AH796" s="189"/>
      <c r="AI796" s="189"/>
      <c r="AJ796" s="189"/>
      <c r="AK796" s="189"/>
      <c r="AL796" s="189"/>
      <c r="AM796" s="189"/>
      <c r="AN796" s="189"/>
      <c r="AO796" s="189"/>
      <c r="AP796" s="189"/>
      <c r="AQ796" s="189"/>
    </row>
    <row r="797" spans="2:43">
      <c r="B797" s="188"/>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c r="AA797" s="189"/>
      <c r="AB797" s="189"/>
      <c r="AC797" s="189"/>
      <c r="AD797" s="189"/>
      <c r="AE797" s="189"/>
      <c r="AF797" s="189"/>
      <c r="AG797" s="189"/>
      <c r="AH797" s="189"/>
      <c r="AI797" s="189"/>
      <c r="AJ797" s="189"/>
      <c r="AK797" s="189"/>
      <c r="AL797" s="189"/>
      <c r="AM797" s="189"/>
      <c r="AN797" s="189"/>
      <c r="AO797" s="189"/>
      <c r="AP797" s="189"/>
      <c r="AQ797" s="189"/>
    </row>
    <row r="798" spans="2:43">
      <c r="B798" s="188"/>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c r="AA798" s="189"/>
      <c r="AB798" s="189"/>
      <c r="AC798" s="189"/>
      <c r="AD798" s="189"/>
      <c r="AE798" s="189"/>
      <c r="AF798" s="189"/>
      <c r="AG798" s="189"/>
      <c r="AH798" s="189"/>
      <c r="AI798" s="189"/>
      <c r="AJ798" s="189"/>
      <c r="AK798" s="189"/>
      <c r="AL798" s="189"/>
      <c r="AM798" s="189"/>
      <c r="AN798" s="189"/>
      <c r="AO798" s="189"/>
      <c r="AP798" s="189"/>
      <c r="AQ798" s="189"/>
    </row>
    <row r="799" spans="2:43">
      <c r="B799" s="188"/>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row>
    <row r="800" spans="2:43">
      <c r="B800" s="188"/>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c r="AL800" s="189"/>
      <c r="AM800" s="189"/>
      <c r="AN800" s="189"/>
      <c r="AO800" s="189"/>
      <c r="AP800" s="189"/>
      <c r="AQ800" s="189"/>
    </row>
    <row r="801" spans="2:43">
      <c r="B801" s="188"/>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row>
    <row r="802" spans="2:43">
      <c r="B802" s="188"/>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row>
    <row r="803" spans="2:43">
      <c r="B803" s="188"/>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row>
    <row r="804" spans="2:43">
      <c r="B804" s="188"/>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row>
    <row r="805" spans="2:43">
      <c r="B805" s="188"/>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c r="AL805" s="189"/>
      <c r="AM805" s="189"/>
      <c r="AN805" s="189"/>
      <c r="AO805" s="189"/>
      <c r="AP805" s="189"/>
      <c r="AQ805" s="189"/>
    </row>
    <row r="806" spans="2:43">
      <c r="B806" s="188"/>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c r="AL806" s="189"/>
      <c r="AM806" s="189"/>
      <c r="AN806" s="189"/>
      <c r="AO806" s="189"/>
      <c r="AP806" s="189"/>
      <c r="AQ806" s="189"/>
    </row>
    <row r="807" spans="2:43">
      <c r="B807" s="188"/>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c r="AA807" s="189"/>
      <c r="AB807" s="189"/>
      <c r="AC807" s="189"/>
      <c r="AD807" s="189"/>
      <c r="AE807" s="189"/>
      <c r="AF807" s="189"/>
      <c r="AG807" s="189"/>
      <c r="AH807" s="189"/>
      <c r="AI807" s="189"/>
      <c r="AJ807" s="189"/>
      <c r="AK807" s="189"/>
      <c r="AL807" s="189"/>
      <c r="AM807" s="189"/>
      <c r="AN807" s="189"/>
      <c r="AO807" s="189"/>
      <c r="AP807" s="189"/>
      <c r="AQ807" s="189"/>
    </row>
    <row r="808" spans="2:43">
      <c r="B808" s="188"/>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c r="AA808" s="189"/>
      <c r="AB808" s="189"/>
      <c r="AC808" s="189"/>
      <c r="AD808" s="189"/>
      <c r="AE808" s="189"/>
      <c r="AF808" s="189"/>
      <c r="AG808" s="189"/>
      <c r="AH808" s="189"/>
      <c r="AI808" s="189"/>
      <c r="AJ808" s="189"/>
      <c r="AK808" s="189"/>
      <c r="AL808" s="189"/>
      <c r="AM808" s="189"/>
      <c r="AN808" s="189"/>
      <c r="AO808" s="189"/>
      <c r="AP808" s="189"/>
      <c r="AQ808" s="189"/>
    </row>
    <row r="809" spans="2:43">
      <c r="B809" s="188"/>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c r="AA809" s="189"/>
      <c r="AB809" s="189"/>
      <c r="AC809" s="189"/>
      <c r="AD809" s="189"/>
      <c r="AE809" s="189"/>
      <c r="AF809" s="189"/>
      <c r="AG809" s="189"/>
      <c r="AH809" s="189"/>
      <c r="AI809" s="189"/>
      <c r="AJ809" s="189"/>
      <c r="AK809" s="189"/>
      <c r="AL809" s="189"/>
      <c r="AM809" s="189"/>
      <c r="AN809" s="189"/>
      <c r="AO809" s="189"/>
      <c r="AP809" s="189"/>
      <c r="AQ809" s="189"/>
    </row>
    <row r="810" spans="2:43">
      <c r="B810" s="188"/>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row>
    <row r="811" spans="2:43">
      <c r="B811" s="188"/>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c r="AA811" s="189"/>
      <c r="AB811" s="189"/>
      <c r="AC811" s="189"/>
      <c r="AD811" s="189"/>
      <c r="AE811" s="189"/>
      <c r="AF811" s="189"/>
      <c r="AG811" s="189"/>
      <c r="AH811" s="189"/>
      <c r="AI811" s="189"/>
      <c r="AJ811" s="189"/>
      <c r="AK811" s="189"/>
      <c r="AL811" s="189"/>
      <c r="AM811" s="189"/>
      <c r="AN811" s="189"/>
      <c r="AO811" s="189"/>
      <c r="AP811" s="189"/>
      <c r="AQ811" s="189"/>
    </row>
    <row r="812" spans="2:43">
      <c r="B812" s="188"/>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c r="AA812" s="189"/>
      <c r="AB812" s="189"/>
      <c r="AC812" s="189"/>
      <c r="AD812" s="189"/>
      <c r="AE812" s="189"/>
      <c r="AF812" s="189"/>
      <c r="AG812" s="189"/>
      <c r="AH812" s="189"/>
      <c r="AI812" s="189"/>
      <c r="AJ812" s="189"/>
      <c r="AK812" s="189"/>
      <c r="AL812" s="189"/>
      <c r="AM812" s="189"/>
      <c r="AN812" s="189"/>
      <c r="AO812" s="189"/>
      <c r="AP812" s="189"/>
      <c r="AQ812" s="189"/>
    </row>
    <row r="813" spans="2:43">
      <c r="B813" s="188"/>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c r="AA813" s="189"/>
      <c r="AB813" s="189"/>
      <c r="AC813" s="189"/>
      <c r="AD813" s="189"/>
      <c r="AE813" s="189"/>
      <c r="AF813" s="189"/>
      <c r="AG813" s="189"/>
      <c r="AH813" s="189"/>
      <c r="AI813" s="189"/>
      <c r="AJ813" s="189"/>
      <c r="AK813" s="189"/>
      <c r="AL813" s="189"/>
      <c r="AM813" s="189"/>
      <c r="AN813" s="189"/>
      <c r="AO813" s="189"/>
      <c r="AP813" s="189"/>
      <c r="AQ813" s="189"/>
    </row>
    <row r="814" spans="2:43">
      <c r="B814" s="188"/>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c r="AA814" s="189"/>
      <c r="AB814" s="189"/>
      <c r="AC814" s="189"/>
      <c r="AD814" s="189"/>
      <c r="AE814" s="189"/>
      <c r="AF814" s="189"/>
      <c r="AG814" s="189"/>
      <c r="AH814" s="189"/>
      <c r="AI814" s="189"/>
      <c r="AJ814" s="189"/>
      <c r="AK814" s="189"/>
      <c r="AL814" s="189"/>
      <c r="AM814" s="189"/>
      <c r="AN814" s="189"/>
      <c r="AO814" s="189"/>
      <c r="AP814" s="189"/>
      <c r="AQ814" s="189"/>
    </row>
    <row r="815" spans="2:43">
      <c r="B815" s="188"/>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c r="AA815" s="189"/>
      <c r="AB815" s="189"/>
      <c r="AC815" s="189"/>
      <c r="AD815" s="189"/>
      <c r="AE815" s="189"/>
      <c r="AF815" s="189"/>
      <c r="AG815" s="189"/>
      <c r="AH815" s="189"/>
      <c r="AI815" s="189"/>
      <c r="AJ815" s="189"/>
      <c r="AK815" s="189"/>
      <c r="AL815" s="189"/>
      <c r="AM815" s="189"/>
      <c r="AN815" s="189"/>
      <c r="AO815" s="189"/>
      <c r="AP815" s="189"/>
      <c r="AQ815" s="189"/>
    </row>
    <row r="816" spans="2:43">
      <c r="B816" s="188"/>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c r="AA816" s="189"/>
      <c r="AB816" s="189"/>
      <c r="AC816" s="189"/>
      <c r="AD816" s="189"/>
      <c r="AE816" s="189"/>
      <c r="AF816" s="189"/>
      <c r="AG816" s="189"/>
      <c r="AH816" s="189"/>
      <c r="AI816" s="189"/>
      <c r="AJ816" s="189"/>
      <c r="AK816" s="189"/>
      <c r="AL816" s="189"/>
      <c r="AM816" s="189"/>
      <c r="AN816" s="189"/>
      <c r="AO816" s="189"/>
      <c r="AP816" s="189"/>
      <c r="AQ816" s="189"/>
    </row>
    <row r="817" spans="2:43">
      <c r="B817" s="188"/>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c r="AA817" s="189"/>
      <c r="AB817" s="189"/>
      <c r="AC817" s="189"/>
      <c r="AD817" s="189"/>
      <c r="AE817" s="189"/>
      <c r="AF817" s="189"/>
      <c r="AG817" s="189"/>
      <c r="AH817" s="189"/>
      <c r="AI817" s="189"/>
      <c r="AJ817" s="189"/>
      <c r="AK817" s="189"/>
      <c r="AL817" s="189"/>
      <c r="AM817" s="189"/>
      <c r="AN817" s="189"/>
      <c r="AO817" s="189"/>
      <c r="AP817" s="189"/>
      <c r="AQ817" s="189"/>
    </row>
    <row r="818" spans="2:43">
      <c r="B818" s="188"/>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row>
    <row r="819" spans="2:43">
      <c r="B819" s="188"/>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216"/>
      <c r="AK819" s="216"/>
      <c r="AL819" s="216"/>
      <c r="AM819" s="216"/>
      <c r="AN819" s="216"/>
      <c r="AO819" s="216"/>
      <c r="AP819" s="189"/>
      <c r="AQ819" s="189"/>
    </row>
    <row r="820" spans="2:43">
      <c r="B820" s="188"/>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c r="AA820" s="189"/>
      <c r="AB820" s="189"/>
      <c r="AC820" s="189"/>
      <c r="AD820" s="189"/>
      <c r="AE820" s="189"/>
      <c r="AF820" s="189"/>
      <c r="AG820" s="189"/>
      <c r="AH820" s="189"/>
      <c r="AI820" s="189"/>
      <c r="AJ820" s="216"/>
      <c r="AK820" s="189"/>
      <c r="AL820" s="189"/>
      <c r="AM820" s="189"/>
      <c r="AN820" s="189"/>
      <c r="AO820" s="189"/>
      <c r="AP820" s="189"/>
      <c r="AQ820" s="189"/>
    </row>
    <row r="821" spans="2:43">
      <c r="B821" s="188"/>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row>
    <row r="822" spans="2:43">
      <c r="B822" s="188"/>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c r="AA822" s="189"/>
      <c r="AB822" s="189"/>
      <c r="AC822" s="189"/>
      <c r="AD822" s="189"/>
      <c r="AE822" s="189"/>
      <c r="AF822" s="189"/>
      <c r="AG822" s="189"/>
      <c r="AH822" s="189"/>
      <c r="AI822" s="189"/>
      <c r="AJ822" s="189"/>
      <c r="AK822" s="189"/>
      <c r="AL822" s="189"/>
      <c r="AM822" s="189"/>
      <c r="AN822" s="189"/>
      <c r="AO822" s="189"/>
      <c r="AP822" s="189"/>
      <c r="AQ822" s="189"/>
    </row>
    <row r="823" spans="2:43">
      <c r="B823" s="188"/>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c r="AA823" s="189"/>
      <c r="AB823" s="189"/>
      <c r="AC823" s="189"/>
      <c r="AD823" s="189"/>
      <c r="AE823" s="189"/>
      <c r="AF823" s="189"/>
      <c r="AG823" s="189"/>
      <c r="AH823" s="189"/>
      <c r="AI823" s="189"/>
      <c r="AJ823" s="189"/>
      <c r="AK823" s="189"/>
      <c r="AL823" s="189"/>
      <c r="AM823" s="189"/>
      <c r="AN823" s="189"/>
      <c r="AO823" s="189"/>
      <c r="AP823" s="189"/>
      <c r="AQ823" s="189"/>
    </row>
    <row r="824" spans="2:43">
      <c r="B824" s="188"/>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c r="AA824" s="189"/>
      <c r="AB824" s="189"/>
      <c r="AC824" s="189"/>
      <c r="AD824" s="189"/>
      <c r="AE824" s="189"/>
      <c r="AF824" s="189"/>
      <c r="AG824" s="189"/>
      <c r="AH824" s="189"/>
      <c r="AI824" s="189"/>
      <c r="AJ824" s="189"/>
      <c r="AK824" s="189"/>
      <c r="AL824" s="189"/>
      <c r="AM824" s="189"/>
      <c r="AN824" s="189"/>
      <c r="AO824" s="189"/>
      <c r="AP824" s="189"/>
      <c r="AQ824" s="189"/>
    </row>
    <row r="825" spans="2:43">
      <c r="B825" s="188"/>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c r="AA825" s="189"/>
      <c r="AB825" s="189"/>
      <c r="AC825" s="189"/>
      <c r="AD825" s="189"/>
      <c r="AE825" s="189"/>
      <c r="AF825" s="189"/>
      <c r="AG825" s="189"/>
      <c r="AH825" s="189"/>
      <c r="AI825" s="189"/>
      <c r="AJ825" s="189"/>
      <c r="AK825" s="189"/>
      <c r="AL825" s="189"/>
      <c r="AM825" s="189"/>
      <c r="AN825" s="189"/>
      <c r="AO825" s="189"/>
      <c r="AP825" s="189"/>
      <c r="AQ825" s="189"/>
    </row>
    <row r="826" spans="2:43">
      <c r="B826" s="188"/>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c r="AA826" s="189"/>
      <c r="AB826" s="189"/>
      <c r="AC826" s="189"/>
      <c r="AD826" s="189"/>
      <c r="AE826" s="189"/>
      <c r="AF826" s="189"/>
      <c r="AG826" s="189"/>
      <c r="AH826" s="189"/>
      <c r="AI826" s="189"/>
      <c r="AJ826" s="189"/>
      <c r="AK826" s="189"/>
      <c r="AL826" s="189"/>
      <c r="AM826" s="189"/>
      <c r="AN826" s="189"/>
      <c r="AO826" s="189"/>
      <c r="AP826" s="189"/>
      <c r="AQ826" s="189"/>
    </row>
    <row r="827" spans="2:43">
      <c r="B827" s="188"/>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c r="AL827" s="189"/>
      <c r="AM827" s="189"/>
      <c r="AN827" s="189"/>
      <c r="AO827" s="189"/>
      <c r="AP827" s="189"/>
      <c r="AQ827" s="189"/>
    </row>
    <row r="828" spans="2:43">
      <c r="B828" s="188"/>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c r="AA828" s="189"/>
      <c r="AB828" s="189"/>
      <c r="AC828" s="189"/>
      <c r="AD828" s="189"/>
      <c r="AE828" s="189"/>
      <c r="AF828" s="189"/>
      <c r="AG828" s="189"/>
      <c r="AH828" s="189"/>
      <c r="AI828" s="189"/>
      <c r="AJ828" s="189"/>
      <c r="AK828" s="189"/>
      <c r="AL828" s="189"/>
      <c r="AM828" s="189"/>
      <c r="AN828" s="189"/>
      <c r="AO828" s="189"/>
      <c r="AP828" s="189"/>
      <c r="AQ828" s="189"/>
    </row>
    <row r="829" spans="2:43">
      <c r="B829" s="188"/>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c r="AA829" s="189"/>
      <c r="AB829" s="189"/>
      <c r="AC829" s="189"/>
      <c r="AD829" s="189"/>
      <c r="AE829" s="189"/>
      <c r="AF829" s="189"/>
      <c r="AG829" s="189"/>
      <c r="AH829" s="189"/>
      <c r="AI829" s="189"/>
      <c r="AJ829" s="189"/>
      <c r="AK829" s="189"/>
      <c r="AL829" s="189"/>
      <c r="AM829" s="189"/>
      <c r="AN829" s="189"/>
      <c r="AO829" s="189"/>
      <c r="AP829" s="189"/>
      <c r="AQ829" s="189"/>
    </row>
    <row r="830" spans="2:43">
      <c r="B830" s="188"/>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c r="AA830" s="189"/>
      <c r="AB830" s="189"/>
      <c r="AC830" s="189"/>
      <c r="AD830" s="189"/>
      <c r="AE830" s="189"/>
      <c r="AF830" s="189"/>
      <c r="AG830" s="189"/>
      <c r="AH830" s="189"/>
      <c r="AI830" s="189"/>
      <c r="AJ830" s="189"/>
      <c r="AK830" s="189"/>
      <c r="AL830" s="189"/>
      <c r="AM830" s="189"/>
      <c r="AN830" s="189"/>
      <c r="AO830" s="189"/>
      <c r="AP830" s="189"/>
      <c r="AQ830" s="189"/>
    </row>
    <row r="831" spans="2:43">
      <c r="B831" s="188"/>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s="189"/>
      <c r="AL831" s="189"/>
      <c r="AM831" s="189"/>
      <c r="AN831" s="189"/>
      <c r="AO831" s="189"/>
      <c r="AP831" s="189"/>
      <c r="AQ831" s="189"/>
    </row>
    <row r="832" spans="2:43">
      <c r="B832" s="188"/>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c r="AL832" s="189"/>
      <c r="AM832" s="189"/>
      <c r="AN832" s="189"/>
      <c r="AO832" s="189"/>
      <c r="AP832" s="189"/>
      <c r="AQ832" s="189"/>
    </row>
    <row r="833" spans="2:43">
      <c r="B833" s="188"/>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s="189"/>
      <c r="AL833" s="189"/>
      <c r="AM833" s="189"/>
      <c r="AN833" s="189"/>
      <c r="AO833" s="189"/>
      <c r="AP833" s="189"/>
      <c r="AQ833" s="189"/>
    </row>
    <row r="834" spans="2:43">
      <c r="B834" s="188"/>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c r="AA834" s="189"/>
      <c r="AB834" s="189"/>
      <c r="AC834" s="189"/>
      <c r="AD834" s="189"/>
      <c r="AE834" s="189"/>
      <c r="AF834" s="189"/>
      <c r="AG834" s="189"/>
      <c r="AH834" s="189"/>
      <c r="AI834" s="189"/>
      <c r="AJ834" s="189"/>
      <c r="AK834" s="189"/>
      <c r="AL834" s="189"/>
      <c r="AM834" s="189"/>
      <c r="AN834" s="189"/>
      <c r="AO834" s="189"/>
      <c r="AP834" s="189"/>
      <c r="AQ834" s="189"/>
    </row>
    <row r="835" spans="2:43">
      <c r="B835" s="188"/>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c r="AA835" s="189"/>
      <c r="AB835" s="189"/>
      <c r="AC835" s="189"/>
      <c r="AD835" s="189"/>
      <c r="AE835" s="189"/>
      <c r="AF835" s="189"/>
      <c r="AG835" s="189"/>
      <c r="AH835" s="189"/>
      <c r="AI835" s="189"/>
      <c r="AJ835" s="189"/>
      <c r="AK835" s="189"/>
      <c r="AL835" s="189"/>
      <c r="AM835" s="189"/>
      <c r="AN835" s="189"/>
      <c r="AO835" s="189"/>
      <c r="AP835" s="189"/>
      <c r="AQ835" s="189"/>
    </row>
    <row r="836" spans="2:43">
      <c r="B836" s="188"/>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c r="AA836" s="189"/>
      <c r="AB836" s="189"/>
      <c r="AC836" s="189"/>
      <c r="AD836" s="189"/>
      <c r="AE836" s="189"/>
      <c r="AF836" s="189"/>
      <c r="AG836" s="189"/>
      <c r="AH836" s="189"/>
      <c r="AI836" s="189"/>
      <c r="AJ836" s="189"/>
      <c r="AK836" s="189"/>
      <c r="AL836" s="189"/>
      <c r="AM836" s="189"/>
      <c r="AN836" s="189"/>
      <c r="AO836" s="189"/>
      <c r="AP836" s="189"/>
      <c r="AQ836" s="189"/>
    </row>
    <row r="837" spans="2:43">
      <c r="B837" s="188"/>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c r="AL837" s="189"/>
      <c r="AM837" s="189"/>
      <c r="AN837" s="189"/>
      <c r="AO837" s="189"/>
      <c r="AP837" s="189"/>
      <c r="AQ837" s="189"/>
    </row>
    <row r="838" spans="2:43">
      <c r="B838" s="188"/>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row>
    <row r="839" spans="2:43">
      <c r="B839" s="188"/>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c r="AL839" s="189"/>
      <c r="AM839" s="189"/>
      <c r="AN839" s="189"/>
      <c r="AO839" s="189"/>
      <c r="AP839" s="189"/>
      <c r="AQ839" s="189"/>
    </row>
    <row r="840" spans="2:43">
      <c r="B840" s="188"/>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c r="AL840" s="189"/>
      <c r="AM840" s="189"/>
      <c r="AN840" s="189"/>
      <c r="AO840" s="189"/>
      <c r="AP840" s="189"/>
      <c r="AQ840" s="189"/>
    </row>
    <row r="841" spans="2:43">
      <c r="B841" s="188"/>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c r="AA841" s="189"/>
      <c r="AB841" s="189"/>
      <c r="AC841" s="189"/>
      <c r="AD841" s="189"/>
      <c r="AE841" s="189"/>
      <c r="AF841" s="189"/>
      <c r="AG841" s="189"/>
      <c r="AH841" s="189"/>
      <c r="AI841" s="189"/>
      <c r="AJ841" s="189"/>
      <c r="AK841" s="189"/>
      <c r="AL841" s="189"/>
      <c r="AM841" s="189"/>
      <c r="AN841" s="189"/>
      <c r="AO841" s="189"/>
      <c r="AP841" s="189"/>
      <c r="AQ841" s="189"/>
    </row>
    <row r="842" spans="2:43">
      <c r="B842" s="188"/>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c r="AA842" s="189"/>
      <c r="AB842" s="189"/>
      <c r="AC842" s="189"/>
      <c r="AD842" s="189"/>
      <c r="AE842" s="189"/>
      <c r="AF842" s="189"/>
      <c r="AG842" s="189"/>
      <c r="AH842" s="189"/>
      <c r="AI842" s="189"/>
      <c r="AJ842" s="189"/>
      <c r="AK842" s="189"/>
      <c r="AL842" s="189"/>
      <c r="AM842" s="189"/>
      <c r="AN842" s="189"/>
      <c r="AO842" s="189"/>
      <c r="AP842" s="189"/>
      <c r="AQ842" s="189"/>
    </row>
    <row r="843" spans="2:43">
      <c r="B843" s="188"/>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c r="AL843" s="189"/>
      <c r="AM843" s="189"/>
      <c r="AN843" s="189"/>
      <c r="AO843" s="189"/>
      <c r="AP843" s="189"/>
      <c r="AQ843" s="189"/>
    </row>
    <row r="844" spans="2:43">
      <c r="B844" s="188"/>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c r="AA844" s="189"/>
      <c r="AB844" s="189"/>
      <c r="AC844" s="189"/>
      <c r="AD844" s="189"/>
      <c r="AE844" s="189"/>
      <c r="AF844" s="189"/>
      <c r="AG844" s="189"/>
      <c r="AH844" s="189"/>
      <c r="AI844" s="189"/>
      <c r="AJ844" s="189"/>
      <c r="AK844" s="189"/>
      <c r="AL844" s="189"/>
      <c r="AM844" s="189"/>
      <c r="AN844" s="189"/>
      <c r="AO844" s="189"/>
      <c r="AP844" s="189"/>
      <c r="AQ844" s="189"/>
    </row>
    <row r="845" spans="2:43">
      <c r="B845" s="188"/>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c r="AL845" s="189"/>
      <c r="AM845" s="189"/>
      <c r="AN845" s="189"/>
      <c r="AO845" s="189"/>
      <c r="AP845" s="189"/>
      <c r="AQ845" s="189"/>
    </row>
    <row r="846" spans="2:43">
      <c r="B846" s="188"/>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c r="AA846" s="189"/>
      <c r="AB846" s="189"/>
      <c r="AC846" s="189"/>
      <c r="AD846" s="189"/>
      <c r="AE846" s="189"/>
      <c r="AF846" s="189"/>
      <c r="AG846" s="189"/>
      <c r="AH846" s="189"/>
      <c r="AI846" s="189"/>
      <c r="AJ846" s="189"/>
      <c r="AK846" s="189"/>
      <c r="AL846" s="189"/>
      <c r="AM846" s="189"/>
      <c r="AN846" s="189"/>
      <c r="AO846" s="189"/>
      <c r="AP846" s="189"/>
      <c r="AQ846" s="189"/>
    </row>
    <row r="847" spans="2:43">
      <c r="B847" s="188"/>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c r="AA847" s="189"/>
      <c r="AB847" s="189"/>
      <c r="AC847" s="189"/>
      <c r="AD847" s="189"/>
      <c r="AE847" s="189"/>
      <c r="AF847" s="189"/>
      <c r="AG847" s="189"/>
      <c r="AH847" s="189"/>
      <c r="AI847" s="189"/>
      <c r="AJ847" s="189"/>
      <c r="AK847" s="189"/>
      <c r="AL847" s="189"/>
      <c r="AM847" s="189"/>
      <c r="AN847" s="189"/>
      <c r="AO847" s="189"/>
      <c r="AP847" s="189"/>
      <c r="AQ847" s="189"/>
    </row>
    <row r="848" spans="2:43">
      <c r="B848" s="188"/>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c r="AA848" s="189"/>
      <c r="AB848" s="189"/>
      <c r="AC848" s="189"/>
      <c r="AD848" s="189"/>
      <c r="AE848" s="189"/>
      <c r="AF848" s="189"/>
      <c r="AG848" s="189"/>
      <c r="AH848" s="189"/>
      <c r="AI848" s="189"/>
      <c r="AJ848" s="189"/>
      <c r="AK848" s="189"/>
      <c r="AL848" s="189"/>
      <c r="AM848" s="189"/>
      <c r="AN848" s="189"/>
      <c r="AO848" s="189"/>
      <c r="AP848" s="189"/>
      <c r="AQ848" s="189"/>
    </row>
    <row r="849" spans="2:43">
      <c r="B849" s="188"/>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c r="AA849" s="189"/>
      <c r="AB849" s="189"/>
      <c r="AC849" s="189"/>
      <c r="AD849" s="189"/>
      <c r="AE849" s="189"/>
      <c r="AF849" s="189"/>
      <c r="AG849" s="189"/>
      <c r="AH849" s="189"/>
      <c r="AI849" s="189"/>
      <c r="AJ849" s="189"/>
      <c r="AK849" s="189"/>
      <c r="AL849" s="189"/>
      <c r="AM849" s="189"/>
      <c r="AN849" s="189"/>
      <c r="AO849" s="189"/>
      <c r="AP849" s="189"/>
      <c r="AQ849" s="189"/>
    </row>
    <row r="850" spans="2:43">
      <c r="B850" s="188"/>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c r="AA850" s="189"/>
      <c r="AB850" s="189"/>
      <c r="AC850" s="189"/>
      <c r="AD850" s="189"/>
      <c r="AE850" s="189"/>
      <c r="AF850" s="189"/>
      <c r="AG850" s="189"/>
      <c r="AH850" s="189"/>
      <c r="AI850" s="189"/>
      <c r="AJ850" s="189"/>
      <c r="AK850" s="189"/>
      <c r="AL850" s="189"/>
      <c r="AM850" s="189"/>
      <c r="AN850" s="189"/>
      <c r="AO850" s="189"/>
      <c r="AP850" s="189"/>
      <c r="AQ850" s="189"/>
    </row>
    <row r="851" spans="2:43">
      <c r="B851" s="188"/>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row>
    <row r="852" spans="2:43">
      <c r="B852" s="188"/>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c r="AL852" s="189"/>
      <c r="AM852" s="189"/>
      <c r="AN852" s="189"/>
      <c r="AO852" s="189"/>
      <c r="AP852" s="189"/>
      <c r="AQ852" s="189"/>
    </row>
    <row r="853" spans="2:43">
      <c r="B853" s="188"/>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c r="AA853" s="189"/>
      <c r="AB853" s="189"/>
      <c r="AC853" s="189"/>
      <c r="AD853" s="189"/>
      <c r="AE853" s="189"/>
      <c r="AF853" s="189"/>
      <c r="AG853" s="189"/>
      <c r="AH853" s="189"/>
      <c r="AI853" s="189"/>
      <c r="AJ853" s="189"/>
      <c r="AK853" s="189"/>
      <c r="AL853" s="189"/>
      <c r="AM853" s="189"/>
      <c r="AN853" s="189"/>
      <c r="AO853" s="189"/>
      <c r="AP853" s="189"/>
      <c r="AQ853" s="189"/>
    </row>
    <row r="854" spans="2:43">
      <c r="B854" s="188"/>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c r="AL854" s="189"/>
      <c r="AM854" s="189"/>
      <c r="AN854" s="189"/>
      <c r="AO854" s="189"/>
      <c r="AP854" s="189"/>
      <c r="AQ854" s="189"/>
    </row>
    <row r="855" spans="2:43">
      <c r="B855" s="188"/>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c r="AA855" s="189"/>
      <c r="AB855" s="189"/>
      <c r="AC855" s="189"/>
      <c r="AD855" s="189"/>
      <c r="AE855" s="189"/>
      <c r="AF855" s="189"/>
      <c r="AG855" s="189"/>
      <c r="AH855" s="189"/>
      <c r="AI855" s="189"/>
      <c r="AJ855" s="189"/>
      <c r="AK855" s="189"/>
      <c r="AL855" s="189"/>
      <c r="AM855" s="189"/>
      <c r="AN855" s="189"/>
      <c r="AO855" s="189"/>
      <c r="AP855" s="189"/>
      <c r="AQ855" s="189"/>
    </row>
    <row r="856" spans="2:43">
      <c r="B856" s="188"/>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c r="AA856" s="189"/>
      <c r="AB856" s="189"/>
      <c r="AC856" s="189"/>
      <c r="AD856" s="189"/>
      <c r="AE856" s="189"/>
      <c r="AF856" s="189"/>
      <c r="AG856" s="189"/>
      <c r="AH856" s="189"/>
      <c r="AI856" s="189"/>
      <c r="AJ856" s="189"/>
      <c r="AK856" s="189"/>
      <c r="AL856" s="189"/>
      <c r="AM856" s="189"/>
      <c r="AN856" s="189"/>
      <c r="AO856" s="189"/>
      <c r="AP856" s="189"/>
      <c r="AQ856" s="189"/>
    </row>
    <row r="857" spans="2:43">
      <c r="B857" s="188"/>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c r="AA857" s="189"/>
      <c r="AB857" s="189"/>
      <c r="AC857" s="189"/>
      <c r="AD857" s="189"/>
      <c r="AE857" s="189"/>
      <c r="AF857" s="189"/>
      <c r="AG857" s="189"/>
      <c r="AH857" s="189"/>
      <c r="AI857" s="189"/>
      <c r="AJ857" s="189"/>
      <c r="AK857" s="189"/>
      <c r="AL857" s="189"/>
      <c r="AM857" s="189"/>
      <c r="AN857" s="189"/>
      <c r="AO857" s="189"/>
      <c r="AP857" s="189"/>
      <c r="AQ857" s="189"/>
    </row>
    <row r="858" spans="2:43">
      <c r="B858" s="188"/>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c r="AA858" s="189"/>
      <c r="AB858" s="189"/>
      <c r="AC858" s="189"/>
      <c r="AD858" s="189"/>
      <c r="AE858" s="189"/>
      <c r="AF858" s="189"/>
      <c r="AG858" s="189"/>
      <c r="AH858" s="189"/>
      <c r="AI858" s="189"/>
      <c r="AJ858" s="189"/>
      <c r="AK858" s="189"/>
      <c r="AL858" s="189"/>
      <c r="AM858" s="189"/>
      <c r="AN858" s="189"/>
      <c r="AO858" s="189"/>
      <c r="AP858" s="189"/>
      <c r="AQ858" s="189"/>
    </row>
    <row r="859" spans="2:43">
      <c r="B859" s="188"/>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c r="AA859" s="189"/>
      <c r="AB859" s="189"/>
      <c r="AC859" s="189"/>
      <c r="AD859" s="189"/>
      <c r="AE859" s="189"/>
      <c r="AF859" s="189"/>
      <c r="AG859" s="189"/>
      <c r="AH859" s="189"/>
      <c r="AI859" s="189"/>
      <c r="AJ859" s="189"/>
      <c r="AK859" s="189"/>
      <c r="AL859" s="189"/>
      <c r="AM859" s="189"/>
      <c r="AN859" s="189"/>
      <c r="AO859" s="189"/>
      <c r="AP859" s="189"/>
      <c r="AQ859" s="189"/>
    </row>
    <row r="860" spans="2:43">
      <c r="B860" s="188"/>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c r="AA860" s="189"/>
      <c r="AB860" s="189"/>
      <c r="AC860" s="189"/>
      <c r="AD860" s="189"/>
      <c r="AE860" s="189"/>
      <c r="AF860" s="189"/>
      <c r="AG860" s="189"/>
      <c r="AH860" s="189"/>
      <c r="AI860" s="189"/>
      <c r="AJ860" s="189"/>
      <c r="AK860" s="189"/>
      <c r="AL860" s="189"/>
      <c r="AM860" s="189"/>
      <c r="AN860" s="189"/>
      <c r="AO860" s="189"/>
      <c r="AP860" s="189"/>
      <c r="AQ860" s="189"/>
    </row>
    <row r="861" spans="2:43">
      <c r="B861" s="188"/>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c r="AA861" s="189"/>
      <c r="AB861" s="189"/>
      <c r="AC861" s="189"/>
      <c r="AD861" s="189"/>
      <c r="AE861" s="189"/>
      <c r="AF861" s="189"/>
      <c r="AG861" s="189"/>
      <c r="AH861" s="189"/>
      <c r="AI861" s="189"/>
      <c r="AJ861" s="189"/>
      <c r="AK861" s="189"/>
      <c r="AL861" s="189"/>
      <c r="AM861" s="189"/>
      <c r="AN861" s="189"/>
      <c r="AO861" s="189"/>
      <c r="AP861" s="189"/>
      <c r="AQ861" s="189"/>
    </row>
    <row r="862" spans="2:43">
      <c r="B862" s="188"/>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c r="AA862" s="189"/>
      <c r="AB862" s="189"/>
      <c r="AC862" s="189"/>
      <c r="AD862" s="189"/>
      <c r="AE862" s="189"/>
      <c r="AF862" s="189"/>
      <c r="AG862" s="189"/>
      <c r="AH862" s="189"/>
      <c r="AI862" s="189"/>
      <c r="AJ862" s="189"/>
      <c r="AK862" s="216"/>
      <c r="AL862" s="216"/>
      <c r="AM862" s="216"/>
      <c r="AN862" s="216"/>
      <c r="AO862" s="216"/>
      <c r="AP862" s="189"/>
      <c r="AQ862" s="189"/>
    </row>
    <row r="863" spans="2:43">
      <c r="B863" s="188"/>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c r="AA863" s="189"/>
      <c r="AB863" s="189"/>
      <c r="AC863" s="189"/>
      <c r="AD863" s="189"/>
      <c r="AE863" s="189"/>
      <c r="AF863" s="189"/>
      <c r="AG863" s="189"/>
      <c r="AH863" s="189"/>
      <c r="AI863" s="189"/>
      <c r="AJ863" s="189"/>
      <c r="AK863" s="189"/>
      <c r="AL863" s="189"/>
      <c r="AM863" s="189"/>
      <c r="AN863" s="189"/>
      <c r="AO863" s="189"/>
      <c r="AP863" s="189"/>
      <c r="AQ863" s="189"/>
    </row>
    <row r="864" spans="2:43">
      <c r="B864" s="188"/>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c r="AA864" s="189"/>
      <c r="AB864" s="189"/>
      <c r="AC864" s="189"/>
      <c r="AD864" s="189"/>
      <c r="AE864" s="189"/>
      <c r="AF864" s="189"/>
      <c r="AG864" s="189"/>
      <c r="AH864" s="189"/>
      <c r="AI864" s="189"/>
      <c r="AJ864" s="189"/>
      <c r="AK864" s="189"/>
      <c r="AL864" s="189"/>
      <c r="AM864" s="189"/>
      <c r="AN864" s="189"/>
      <c r="AO864" s="189"/>
      <c r="AP864" s="189"/>
      <c r="AQ864" s="189"/>
    </row>
    <row r="865" spans="2:43">
      <c r="B865" s="188"/>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row>
    <row r="866" spans="2:43">
      <c r="B866" s="188"/>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c r="AA866" s="189"/>
      <c r="AB866" s="189"/>
      <c r="AC866" s="189"/>
      <c r="AD866" s="189"/>
      <c r="AE866" s="189"/>
      <c r="AF866" s="189"/>
      <c r="AG866" s="189"/>
      <c r="AH866" s="189"/>
      <c r="AI866" s="189"/>
      <c r="AJ866" s="189"/>
      <c r="AK866" s="189"/>
      <c r="AL866" s="189"/>
      <c r="AM866" s="189"/>
      <c r="AN866" s="189"/>
      <c r="AO866" s="189"/>
      <c r="AP866" s="189"/>
      <c r="AQ866" s="189"/>
    </row>
    <row r="867" spans="2:43">
      <c r="B867" s="188"/>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c r="AL867" s="189"/>
      <c r="AM867" s="189"/>
      <c r="AN867" s="189"/>
      <c r="AO867" s="189"/>
      <c r="AP867" s="189"/>
      <c r="AQ867" s="189"/>
    </row>
    <row r="868" spans="2:43">
      <c r="B868" s="188"/>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c r="AL868" s="189"/>
      <c r="AM868" s="189"/>
      <c r="AN868" s="189"/>
      <c r="AO868" s="189"/>
      <c r="AP868" s="189"/>
      <c r="AQ868" s="189"/>
    </row>
    <row r="869" spans="2:43">
      <c r="B869" s="188"/>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c r="AL869" s="189"/>
      <c r="AM869" s="189"/>
      <c r="AN869" s="189"/>
      <c r="AO869" s="189"/>
      <c r="AP869" s="189"/>
      <c r="AQ869" s="189"/>
    </row>
    <row r="870" spans="2:43">
      <c r="B870" s="188"/>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c r="AA870" s="189"/>
      <c r="AB870" s="189"/>
      <c r="AC870" s="189"/>
      <c r="AD870" s="189"/>
      <c r="AE870" s="189"/>
      <c r="AF870" s="189"/>
      <c r="AG870" s="189"/>
      <c r="AH870" s="189"/>
      <c r="AI870" s="189"/>
      <c r="AJ870" s="189"/>
      <c r="AK870" s="189"/>
      <c r="AL870" s="189"/>
      <c r="AM870" s="189"/>
      <c r="AN870" s="189"/>
      <c r="AO870" s="189"/>
      <c r="AP870" s="189"/>
      <c r="AQ870" s="189"/>
    </row>
    <row r="871" spans="2:43">
      <c r="B871" s="188"/>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c r="AA871" s="189"/>
      <c r="AB871" s="189"/>
      <c r="AC871" s="189"/>
      <c r="AD871" s="189"/>
      <c r="AE871" s="189"/>
      <c r="AF871" s="189"/>
      <c r="AG871" s="189"/>
      <c r="AH871" s="189"/>
      <c r="AI871" s="189"/>
      <c r="AJ871" s="189"/>
      <c r="AK871" s="189"/>
      <c r="AL871" s="189"/>
      <c r="AM871" s="189"/>
      <c r="AN871" s="189"/>
      <c r="AO871" s="189"/>
      <c r="AP871" s="189"/>
      <c r="AQ871" s="189"/>
    </row>
    <row r="872" spans="2:43">
      <c r="B872" s="188"/>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c r="AA872" s="189"/>
      <c r="AB872" s="189"/>
      <c r="AC872" s="189"/>
      <c r="AD872" s="189"/>
      <c r="AE872" s="189"/>
      <c r="AF872" s="189"/>
      <c r="AG872" s="189"/>
      <c r="AH872" s="189"/>
      <c r="AI872" s="189"/>
      <c r="AJ872" s="189"/>
      <c r="AK872" s="189"/>
      <c r="AL872" s="189"/>
      <c r="AM872" s="189"/>
      <c r="AN872" s="189"/>
      <c r="AO872" s="189"/>
      <c r="AP872" s="189"/>
      <c r="AQ872" s="189"/>
    </row>
    <row r="873" spans="2:43">
      <c r="B873" s="188"/>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c r="AA873" s="189"/>
      <c r="AB873" s="189"/>
      <c r="AC873" s="189"/>
      <c r="AD873" s="189"/>
      <c r="AE873" s="189"/>
      <c r="AF873" s="189"/>
      <c r="AG873" s="189"/>
      <c r="AH873" s="189"/>
      <c r="AI873" s="189"/>
      <c r="AJ873" s="189"/>
      <c r="AK873" s="189"/>
      <c r="AL873" s="189"/>
      <c r="AM873" s="189"/>
      <c r="AN873" s="189"/>
      <c r="AO873" s="189"/>
      <c r="AP873" s="189"/>
      <c r="AQ873" s="189"/>
    </row>
    <row r="874" spans="2:43">
      <c r="B874" s="188"/>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c r="AA874" s="189"/>
      <c r="AB874" s="189"/>
      <c r="AC874" s="189"/>
      <c r="AD874" s="189"/>
      <c r="AE874" s="189"/>
      <c r="AF874" s="189"/>
      <c r="AG874" s="189"/>
      <c r="AH874" s="189"/>
      <c r="AI874" s="189"/>
      <c r="AJ874" s="189"/>
      <c r="AK874" s="189"/>
      <c r="AL874" s="189"/>
      <c r="AM874" s="189"/>
      <c r="AN874" s="189"/>
      <c r="AO874" s="189"/>
      <c r="AP874" s="189"/>
      <c r="AQ874" s="189"/>
    </row>
    <row r="875" spans="2:43">
      <c r="B875" s="188"/>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c r="AA875" s="189"/>
      <c r="AB875" s="189"/>
      <c r="AC875" s="189"/>
      <c r="AD875" s="189"/>
      <c r="AE875" s="189"/>
      <c r="AF875" s="189"/>
      <c r="AG875" s="189"/>
      <c r="AH875" s="189"/>
      <c r="AI875" s="189"/>
      <c r="AJ875" s="189"/>
      <c r="AK875" s="189"/>
      <c r="AL875" s="189"/>
      <c r="AM875" s="189"/>
      <c r="AN875" s="189"/>
      <c r="AO875" s="189"/>
      <c r="AP875" s="189"/>
      <c r="AQ875" s="189"/>
    </row>
    <row r="876" spans="2:43">
      <c r="B876" s="188"/>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c r="AL876" s="189"/>
      <c r="AM876" s="189"/>
      <c r="AN876" s="189"/>
      <c r="AO876" s="189"/>
      <c r="AP876" s="189"/>
      <c r="AQ876" s="189"/>
    </row>
    <row r="877" spans="2:43">
      <c r="B877" s="188"/>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c r="AA877" s="189"/>
      <c r="AB877" s="189"/>
      <c r="AC877" s="189"/>
      <c r="AD877" s="189"/>
      <c r="AE877" s="189"/>
      <c r="AF877" s="189"/>
      <c r="AG877" s="189"/>
      <c r="AH877" s="189"/>
      <c r="AI877" s="189"/>
      <c r="AJ877" s="189"/>
      <c r="AK877" s="189"/>
      <c r="AL877" s="189"/>
      <c r="AM877" s="189"/>
      <c r="AN877" s="189"/>
      <c r="AO877" s="189"/>
      <c r="AP877" s="189"/>
      <c r="AQ877" s="189"/>
    </row>
    <row r="878" spans="2:43">
      <c r="B878" s="188"/>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c r="AA878" s="189"/>
      <c r="AB878" s="189"/>
      <c r="AC878" s="189"/>
      <c r="AD878" s="189"/>
      <c r="AE878" s="189"/>
      <c r="AF878" s="189"/>
      <c r="AG878" s="189"/>
      <c r="AH878" s="189"/>
      <c r="AI878" s="189"/>
      <c r="AJ878" s="189"/>
      <c r="AK878" s="189"/>
      <c r="AL878" s="189"/>
      <c r="AM878" s="189"/>
      <c r="AN878" s="189"/>
      <c r="AO878" s="189"/>
      <c r="AP878" s="189"/>
      <c r="AQ878" s="189"/>
    </row>
    <row r="879" spans="2:43">
      <c r="B879" s="188"/>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c r="AA879" s="189"/>
      <c r="AB879" s="189"/>
      <c r="AC879" s="189"/>
      <c r="AD879" s="189"/>
      <c r="AE879" s="189"/>
      <c r="AF879" s="189"/>
      <c r="AG879" s="189"/>
      <c r="AH879" s="189"/>
      <c r="AI879" s="189"/>
      <c r="AJ879" s="189"/>
      <c r="AK879" s="189"/>
      <c r="AL879" s="189"/>
      <c r="AM879" s="189"/>
      <c r="AN879" s="189"/>
      <c r="AO879" s="189"/>
      <c r="AP879" s="189"/>
      <c r="AQ879" s="189"/>
    </row>
    <row r="880" spans="2:43">
      <c r="B880" s="188"/>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c r="AL880" s="189"/>
      <c r="AM880" s="189"/>
      <c r="AN880" s="189"/>
      <c r="AO880" s="189"/>
      <c r="AP880" s="189"/>
      <c r="AQ880" s="189"/>
    </row>
    <row r="881" spans="2:43">
      <c r="B881" s="188"/>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c r="AL881" s="189"/>
      <c r="AM881" s="189"/>
      <c r="AN881" s="189"/>
      <c r="AO881" s="189"/>
      <c r="AP881" s="189"/>
      <c r="AQ881" s="189"/>
    </row>
    <row r="882" spans="2:43">
      <c r="B882" s="188"/>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c r="AA882" s="189"/>
      <c r="AB882" s="189"/>
      <c r="AC882" s="189"/>
      <c r="AD882" s="189"/>
      <c r="AE882" s="189"/>
      <c r="AF882" s="189"/>
      <c r="AG882" s="189"/>
      <c r="AH882" s="189"/>
      <c r="AI882" s="189"/>
      <c r="AJ882" s="189"/>
      <c r="AK882" s="189"/>
      <c r="AL882" s="189"/>
      <c r="AM882" s="189"/>
      <c r="AN882" s="189"/>
      <c r="AO882" s="189"/>
      <c r="AP882" s="189"/>
      <c r="AQ882" s="189"/>
    </row>
    <row r="883" spans="2:43">
      <c r="B883" s="188"/>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c r="AA883" s="189"/>
      <c r="AB883" s="189"/>
      <c r="AC883" s="189"/>
      <c r="AD883" s="189"/>
      <c r="AE883" s="189"/>
      <c r="AF883" s="189"/>
      <c r="AG883" s="189"/>
      <c r="AH883" s="189"/>
      <c r="AI883" s="189"/>
      <c r="AJ883" s="189"/>
      <c r="AK883" s="189"/>
      <c r="AL883" s="189"/>
      <c r="AM883" s="189"/>
      <c r="AN883" s="189"/>
      <c r="AO883" s="189"/>
      <c r="AP883" s="189"/>
      <c r="AQ883" s="189"/>
    </row>
    <row r="884" spans="2:43">
      <c r="B884" s="188"/>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c r="AA884" s="189"/>
      <c r="AB884" s="189"/>
      <c r="AC884" s="189"/>
      <c r="AD884" s="189"/>
      <c r="AE884" s="189"/>
      <c r="AF884" s="189"/>
      <c r="AG884" s="189"/>
      <c r="AH884" s="189"/>
      <c r="AI884" s="189"/>
      <c r="AJ884" s="189"/>
      <c r="AK884" s="189"/>
      <c r="AL884" s="189"/>
      <c r="AM884" s="189"/>
      <c r="AN884" s="189"/>
      <c r="AO884" s="189"/>
      <c r="AP884" s="189"/>
      <c r="AQ884" s="189"/>
    </row>
    <row r="885" spans="2:43">
      <c r="B885" s="188"/>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c r="AA885" s="189"/>
      <c r="AB885" s="189"/>
      <c r="AC885" s="189"/>
      <c r="AD885" s="189"/>
      <c r="AE885" s="189"/>
      <c r="AF885" s="189"/>
      <c r="AG885" s="189"/>
      <c r="AH885" s="189"/>
      <c r="AI885" s="189"/>
      <c r="AJ885" s="189"/>
      <c r="AK885" s="189"/>
      <c r="AL885" s="189"/>
      <c r="AM885" s="189"/>
      <c r="AN885" s="189"/>
      <c r="AO885" s="189"/>
      <c r="AP885" s="189"/>
      <c r="AQ885" s="189"/>
    </row>
    <row r="886" spans="2:43">
      <c r="B886" s="188"/>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c r="AA886" s="189"/>
      <c r="AB886" s="189"/>
      <c r="AC886" s="189"/>
      <c r="AD886" s="189"/>
      <c r="AE886" s="189"/>
      <c r="AF886" s="189"/>
      <c r="AG886" s="189"/>
      <c r="AH886" s="189"/>
      <c r="AI886" s="189"/>
      <c r="AJ886" s="189"/>
      <c r="AK886" s="189"/>
      <c r="AL886" s="189"/>
      <c r="AM886" s="189"/>
      <c r="AN886" s="189"/>
      <c r="AO886" s="189"/>
      <c r="AP886" s="189"/>
      <c r="AQ886" s="189"/>
    </row>
    <row r="887" spans="2:43">
      <c r="B887" s="188"/>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c r="AL887" s="189"/>
      <c r="AM887" s="189"/>
      <c r="AN887" s="189"/>
      <c r="AO887" s="189"/>
      <c r="AP887" s="189"/>
      <c r="AQ887" s="189"/>
    </row>
    <row r="888" spans="2:43">
      <c r="B888" s="188"/>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c r="AA888" s="189"/>
      <c r="AB888" s="189"/>
      <c r="AC888" s="189"/>
      <c r="AD888" s="189"/>
      <c r="AE888" s="189"/>
      <c r="AF888" s="189"/>
      <c r="AG888" s="189"/>
      <c r="AH888" s="189"/>
      <c r="AI888" s="189"/>
      <c r="AJ888" s="189"/>
      <c r="AK888" s="189"/>
      <c r="AL888" s="189"/>
      <c r="AM888" s="189"/>
      <c r="AN888" s="189"/>
      <c r="AO888" s="189"/>
      <c r="AP888" s="189"/>
      <c r="AQ888" s="189"/>
    </row>
    <row r="889" spans="2:43">
      <c r="B889" s="188"/>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c r="AA889" s="189"/>
      <c r="AB889" s="189"/>
      <c r="AC889" s="189"/>
      <c r="AD889" s="189"/>
      <c r="AE889" s="189"/>
      <c r="AF889" s="189"/>
      <c r="AG889" s="189"/>
      <c r="AH889" s="189"/>
      <c r="AI889" s="189"/>
      <c r="AJ889" s="189"/>
      <c r="AK889" s="189"/>
      <c r="AL889" s="189"/>
      <c r="AM889" s="189"/>
      <c r="AN889" s="189"/>
      <c r="AO889" s="189"/>
      <c r="AP889" s="189"/>
      <c r="AQ889" s="189"/>
    </row>
    <row r="890" spans="2:43">
      <c r="B890" s="188"/>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c r="AA890" s="189"/>
      <c r="AB890" s="189"/>
      <c r="AC890" s="189"/>
      <c r="AD890" s="189"/>
      <c r="AE890" s="189"/>
      <c r="AF890" s="189"/>
      <c r="AG890" s="189"/>
      <c r="AH890" s="189"/>
      <c r="AI890" s="189"/>
      <c r="AJ890" s="189"/>
      <c r="AK890" s="189"/>
      <c r="AL890" s="189"/>
      <c r="AM890" s="189"/>
      <c r="AN890" s="189"/>
      <c r="AO890" s="189"/>
      <c r="AP890" s="189"/>
      <c r="AQ890" s="189"/>
    </row>
    <row r="891" spans="2:43">
      <c r="B891" s="188"/>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c r="AA891" s="189"/>
      <c r="AB891" s="189"/>
      <c r="AC891" s="189"/>
      <c r="AD891" s="189"/>
      <c r="AE891" s="189"/>
      <c r="AF891" s="189"/>
      <c r="AG891" s="189"/>
      <c r="AH891" s="189"/>
      <c r="AI891" s="189"/>
      <c r="AJ891" s="189"/>
      <c r="AK891" s="189"/>
      <c r="AL891" s="189"/>
      <c r="AM891" s="189"/>
      <c r="AN891" s="189"/>
      <c r="AO891" s="189"/>
      <c r="AP891" s="189"/>
      <c r="AQ891" s="189"/>
    </row>
    <row r="892" spans="2:43">
      <c r="B892" s="188"/>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c r="AA892" s="189"/>
      <c r="AB892" s="189"/>
      <c r="AC892" s="189"/>
      <c r="AD892" s="189"/>
      <c r="AE892" s="189"/>
      <c r="AF892" s="189"/>
      <c r="AG892" s="189"/>
      <c r="AH892" s="189"/>
      <c r="AI892" s="189"/>
      <c r="AJ892" s="189"/>
      <c r="AK892" s="189"/>
      <c r="AL892" s="189"/>
      <c r="AM892" s="189"/>
      <c r="AN892" s="189"/>
      <c r="AO892" s="189"/>
      <c r="AP892" s="189"/>
      <c r="AQ892" s="189"/>
    </row>
    <row r="893" spans="2:43">
      <c r="B893" s="188"/>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c r="AA893" s="189"/>
      <c r="AB893" s="189"/>
      <c r="AC893" s="189"/>
      <c r="AD893" s="189"/>
      <c r="AE893" s="189"/>
      <c r="AF893" s="189"/>
      <c r="AG893" s="189"/>
      <c r="AH893" s="189"/>
      <c r="AI893" s="189"/>
      <c r="AJ893" s="189"/>
      <c r="AK893" s="189"/>
      <c r="AL893" s="189"/>
      <c r="AM893" s="189"/>
      <c r="AN893" s="189"/>
      <c r="AO893" s="189"/>
      <c r="AP893" s="189"/>
      <c r="AQ893" s="189"/>
    </row>
    <row r="894" spans="2:43">
      <c r="B894" s="188"/>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c r="AA894" s="189"/>
      <c r="AB894" s="189"/>
      <c r="AC894" s="189"/>
      <c r="AD894" s="189"/>
      <c r="AE894" s="189"/>
      <c r="AF894" s="189"/>
      <c r="AG894" s="189"/>
      <c r="AH894" s="189"/>
      <c r="AI894" s="189"/>
      <c r="AJ894" s="189"/>
      <c r="AK894" s="189"/>
      <c r="AL894" s="189"/>
      <c r="AM894" s="189"/>
      <c r="AN894" s="189"/>
      <c r="AO894" s="189"/>
      <c r="AP894" s="189"/>
      <c r="AQ894" s="189"/>
    </row>
    <row r="895" spans="2:43">
      <c r="B895" s="188"/>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c r="AA895" s="189"/>
      <c r="AB895" s="189"/>
      <c r="AC895" s="189"/>
      <c r="AD895" s="189"/>
      <c r="AE895" s="189"/>
      <c r="AF895" s="189"/>
      <c r="AG895" s="189"/>
      <c r="AH895" s="189"/>
      <c r="AI895" s="189"/>
      <c r="AJ895" s="189"/>
      <c r="AK895" s="189"/>
      <c r="AL895" s="189"/>
      <c r="AM895" s="189"/>
      <c r="AN895" s="189"/>
      <c r="AO895" s="189"/>
      <c r="AP895" s="189"/>
      <c r="AQ895" s="189"/>
    </row>
    <row r="896" spans="2:43">
      <c r="B896" s="188"/>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c r="AA896" s="189"/>
      <c r="AB896" s="189"/>
      <c r="AC896" s="189"/>
      <c r="AD896" s="189"/>
      <c r="AE896" s="189"/>
      <c r="AF896" s="189"/>
      <c r="AG896" s="189"/>
      <c r="AH896" s="189"/>
      <c r="AI896" s="189"/>
      <c r="AJ896" s="189"/>
      <c r="AK896" s="189"/>
      <c r="AL896" s="189"/>
      <c r="AM896" s="189"/>
      <c r="AN896" s="189"/>
      <c r="AO896" s="189"/>
      <c r="AP896" s="189"/>
      <c r="AQ896" s="189"/>
    </row>
    <row r="897" spans="2:43">
      <c r="B897" s="188"/>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c r="AA897" s="189"/>
      <c r="AB897" s="189"/>
      <c r="AC897" s="189"/>
      <c r="AD897" s="189"/>
      <c r="AE897" s="189"/>
      <c r="AF897" s="189"/>
      <c r="AG897" s="189"/>
      <c r="AH897" s="189"/>
      <c r="AI897" s="189"/>
      <c r="AJ897" s="189"/>
      <c r="AK897" s="189"/>
      <c r="AL897" s="189"/>
      <c r="AM897" s="189"/>
      <c r="AN897" s="189"/>
      <c r="AO897" s="189"/>
      <c r="AP897" s="189"/>
      <c r="AQ897" s="189"/>
    </row>
    <row r="898" spans="2:43">
      <c r="B898" s="188"/>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row>
    <row r="899" spans="2:43">
      <c r="B899" s="188"/>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c r="AL899" s="189"/>
      <c r="AM899" s="189"/>
      <c r="AN899" s="189"/>
      <c r="AO899" s="189"/>
      <c r="AP899" s="189"/>
      <c r="AQ899" s="189"/>
    </row>
    <row r="900" spans="2:43">
      <c r="B900" s="188"/>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c r="AL900" s="189"/>
      <c r="AM900" s="189"/>
      <c r="AN900" s="189"/>
      <c r="AO900" s="189"/>
      <c r="AP900" s="189"/>
      <c r="AQ900" s="189"/>
    </row>
    <row r="901" spans="2:43">
      <c r="B901" s="188"/>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c r="AA901" s="189"/>
      <c r="AB901" s="189"/>
      <c r="AC901" s="189"/>
      <c r="AD901" s="189"/>
      <c r="AE901" s="189"/>
      <c r="AF901" s="189"/>
      <c r="AG901" s="189"/>
      <c r="AH901" s="189"/>
      <c r="AI901" s="189"/>
      <c r="AJ901" s="189"/>
      <c r="AK901" s="189"/>
      <c r="AL901" s="189"/>
      <c r="AM901" s="189"/>
      <c r="AN901" s="189"/>
      <c r="AO901" s="189"/>
      <c r="AP901" s="189"/>
      <c r="AQ901" s="189"/>
    </row>
    <row r="902" spans="2:43">
      <c r="B902" s="188"/>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c r="AA902" s="189"/>
      <c r="AB902" s="189"/>
      <c r="AC902" s="189"/>
      <c r="AD902" s="189"/>
      <c r="AE902" s="189"/>
      <c r="AF902" s="189"/>
      <c r="AG902" s="189"/>
      <c r="AH902" s="189"/>
      <c r="AI902" s="189"/>
      <c r="AJ902" s="189"/>
      <c r="AK902" s="189"/>
      <c r="AL902" s="189"/>
      <c r="AM902" s="189"/>
      <c r="AN902" s="189"/>
      <c r="AO902" s="189"/>
      <c r="AP902" s="189"/>
      <c r="AQ902" s="189"/>
    </row>
    <row r="903" spans="2:43">
      <c r="B903" s="188"/>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c r="AA903" s="189"/>
      <c r="AB903" s="189"/>
      <c r="AC903" s="189"/>
      <c r="AD903" s="189"/>
      <c r="AE903" s="189"/>
      <c r="AF903" s="189"/>
      <c r="AG903" s="189"/>
      <c r="AH903" s="189"/>
      <c r="AI903" s="189"/>
      <c r="AJ903" s="189"/>
      <c r="AK903" s="189"/>
      <c r="AL903" s="189"/>
      <c r="AM903" s="189"/>
      <c r="AN903" s="189"/>
      <c r="AO903" s="189"/>
      <c r="AP903" s="189"/>
      <c r="AQ903" s="189"/>
    </row>
    <row r="904" spans="2:43">
      <c r="B904" s="188"/>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c r="AA904" s="189"/>
      <c r="AB904" s="189"/>
      <c r="AC904" s="189"/>
      <c r="AD904" s="189"/>
      <c r="AE904" s="189"/>
      <c r="AF904" s="189"/>
      <c r="AG904" s="189"/>
      <c r="AH904" s="189"/>
      <c r="AI904" s="189"/>
      <c r="AJ904" s="189"/>
      <c r="AK904" s="189"/>
      <c r="AL904" s="189"/>
      <c r="AM904" s="189"/>
      <c r="AN904" s="189"/>
      <c r="AO904" s="189"/>
      <c r="AP904" s="189"/>
      <c r="AQ904" s="189"/>
    </row>
    <row r="905" spans="2:43">
      <c r="B905" s="188"/>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c r="AA905" s="189"/>
      <c r="AB905" s="189"/>
      <c r="AC905" s="189"/>
      <c r="AD905" s="189"/>
      <c r="AE905" s="189"/>
      <c r="AF905" s="189"/>
      <c r="AG905" s="189"/>
      <c r="AH905" s="189"/>
      <c r="AI905" s="189"/>
      <c r="AJ905" s="189"/>
      <c r="AK905" s="189"/>
      <c r="AL905" s="189"/>
      <c r="AM905" s="189"/>
      <c r="AN905" s="189"/>
      <c r="AO905" s="189"/>
      <c r="AP905" s="189"/>
      <c r="AQ905" s="189"/>
    </row>
    <row r="906" spans="2:43">
      <c r="B906" s="188"/>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c r="AA906" s="189"/>
      <c r="AB906" s="189"/>
      <c r="AC906" s="189"/>
      <c r="AD906" s="189"/>
      <c r="AE906" s="189"/>
      <c r="AF906" s="189"/>
      <c r="AG906" s="189"/>
      <c r="AH906" s="189"/>
      <c r="AI906" s="189"/>
      <c r="AJ906" s="189"/>
      <c r="AK906" s="189"/>
      <c r="AL906" s="189"/>
      <c r="AM906" s="189"/>
      <c r="AN906" s="189"/>
      <c r="AO906" s="189"/>
      <c r="AP906" s="189"/>
      <c r="AQ906" s="189"/>
    </row>
    <row r="907" spans="2:43">
      <c r="B907" s="188"/>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c r="AA907" s="189"/>
      <c r="AB907" s="189"/>
      <c r="AC907" s="189"/>
      <c r="AD907" s="189"/>
      <c r="AE907" s="189"/>
      <c r="AF907" s="189"/>
      <c r="AG907" s="189"/>
      <c r="AH907" s="189"/>
      <c r="AI907" s="189"/>
      <c r="AJ907" s="189"/>
      <c r="AK907" s="189"/>
      <c r="AL907" s="189"/>
      <c r="AM907" s="189"/>
      <c r="AN907" s="189"/>
      <c r="AO907" s="189"/>
      <c r="AP907" s="189"/>
      <c r="AQ907" s="189"/>
    </row>
    <row r="908" spans="2:43">
      <c r="B908" s="188"/>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c r="AA908" s="189"/>
      <c r="AB908" s="189"/>
      <c r="AC908" s="189"/>
      <c r="AD908" s="189"/>
      <c r="AE908" s="189"/>
      <c r="AF908" s="189"/>
      <c r="AG908" s="189"/>
      <c r="AH908" s="189"/>
      <c r="AI908" s="189"/>
      <c r="AJ908" s="189"/>
      <c r="AK908" s="189"/>
      <c r="AL908" s="189"/>
      <c r="AM908" s="189"/>
      <c r="AN908" s="189"/>
      <c r="AO908" s="189"/>
      <c r="AP908" s="189"/>
      <c r="AQ908" s="189"/>
    </row>
    <row r="909" spans="2:43">
      <c r="B909" s="188"/>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row>
    <row r="910" spans="2:43">
      <c r="B910" s="188"/>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c r="AL910" s="189"/>
      <c r="AM910" s="189"/>
      <c r="AN910" s="189"/>
      <c r="AO910" s="189"/>
      <c r="AP910" s="189"/>
      <c r="AQ910" s="189"/>
    </row>
    <row r="911" spans="2:43">
      <c r="B911" s="188"/>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c r="AL911" s="189"/>
      <c r="AM911" s="189"/>
      <c r="AN911" s="189"/>
      <c r="AO911" s="189"/>
      <c r="AP911" s="189"/>
      <c r="AQ911" s="189"/>
    </row>
    <row r="912" spans="2:43">
      <c r="B912" s="188"/>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c r="AA912" s="189"/>
      <c r="AB912" s="189"/>
      <c r="AC912" s="189"/>
      <c r="AD912" s="189"/>
      <c r="AE912" s="189"/>
      <c r="AF912" s="189"/>
      <c r="AG912" s="189"/>
      <c r="AH912" s="189"/>
      <c r="AI912" s="189"/>
      <c r="AJ912" s="189"/>
      <c r="AK912" s="189"/>
      <c r="AL912" s="189"/>
      <c r="AM912" s="189"/>
      <c r="AN912" s="189"/>
      <c r="AO912" s="189"/>
      <c r="AP912" s="189"/>
      <c r="AQ912" s="189"/>
    </row>
    <row r="913" spans="2:43">
      <c r="B913" s="188"/>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c r="AA913" s="189"/>
      <c r="AB913" s="189"/>
      <c r="AC913" s="189"/>
      <c r="AD913" s="189"/>
      <c r="AE913" s="189"/>
      <c r="AF913" s="189"/>
      <c r="AG913" s="189"/>
      <c r="AH913" s="189"/>
      <c r="AI913" s="189"/>
      <c r="AJ913" s="189"/>
      <c r="AK913" s="189"/>
      <c r="AL913" s="189"/>
      <c r="AM913" s="189"/>
      <c r="AN913" s="189"/>
      <c r="AO913" s="189"/>
      <c r="AP913" s="189"/>
      <c r="AQ913" s="189"/>
    </row>
    <row r="914" spans="2:43">
      <c r="B914" s="188"/>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c r="AA914" s="189"/>
      <c r="AB914" s="189"/>
      <c r="AC914" s="189"/>
      <c r="AD914" s="189"/>
      <c r="AE914" s="189"/>
      <c r="AF914" s="189"/>
      <c r="AG914" s="189"/>
      <c r="AH914" s="189"/>
      <c r="AI914" s="189"/>
      <c r="AJ914" s="189"/>
      <c r="AK914" s="189"/>
      <c r="AL914" s="189"/>
      <c r="AM914" s="189"/>
      <c r="AN914" s="189"/>
      <c r="AO914" s="189"/>
      <c r="AP914" s="189"/>
      <c r="AQ914" s="189"/>
    </row>
    <row r="915" spans="2:43">
      <c r="B915" s="188"/>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c r="AA915" s="189"/>
      <c r="AB915" s="189"/>
      <c r="AC915" s="189"/>
      <c r="AD915" s="189"/>
      <c r="AE915" s="189"/>
      <c r="AF915" s="189"/>
      <c r="AG915" s="189"/>
      <c r="AH915" s="189"/>
      <c r="AI915" s="189"/>
      <c r="AJ915" s="189"/>
      <c r="AK915" s="189"/>
      <c r="AL915" s="189"/>
      <c r="AM915" s="189"/>
      <c r="AN915" s="189"/>
      <c r="AO915" s="189"/>
      <c r="AP915" s="189"/>
      <c r="AQ915" s="189"/>
    </row>
    <row r="916" spans="2:43">
      <c r="B916" s="188"/>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c r="AA916" s="189"/>
      <c r="AB916" s="189"/>
      <c r="AC916" s="189"/>
      <c r="AD916" s="189"/>
      <c r="AE916" s="189"/>
      <c r="AF916" s="189"/>
      <c r="AG916" s="189"/>
      <c r="AH916" s="189"/>
      <c r="AI916" s="189"/>
      <c r="AJ916" s="189"/>
      <c r="AK916" s="189"/>
      <c r="AL916" s="189"/>
      <c r="AM916" s="189"/>
      <c r="AN916" s="189"/>
      <c r="AO916" s="189"/>
      <c r="AP916" s="189"/>
      <c r="AQ916" s="189"/>
    </row>
    <row r="917" spans="2:43">
      <c r="B917" s="188"/>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c r="AA917" s="189"/>
      <c r="AB917" s="189"/>
      <c r="AC917" s="189"/>
      <c r="AD917" s="189"/>
      <c r="AE917" s="189"/>
      <c r="AF917" s="189"/>
      <c r="AG917" s="189"/>
      <c r="AH917" s="189"/>
      <c r="AI917" s="189"/>
      <c r="AJ917" s="189"/>
      <c r="AK917" s="189"/>
      <c r="AL917" s="189"/>
      <c r="AM917" s="189"/>
      <c r="AN917" s="189"/>
      <c r="AO917" s="189"/>
      <c r="AP917" s="189"/>
      <c r="AQ917" s="189"/>
    </row>
    <row r="918" spans="2:43">
      <c r="B918" s="188"/>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c r="AA918" s="189"/>
      <c r="AB918" s="189"/>
      <c r="AC918" s="189"/>
      <c r="AD918" s="189"/>
      <c r="AE918" s="189"/>
      <c r="AF918" s="189"/>
      <c r="AG918" s="189"/>
      <c r="AH918" s="189"/>
      <c r="AI918" s="189"/>
      <c r="AJ918" s="189"/>
      <c r="AK918" s="189"/>
      <c r="AL918" s="189"/>
      <c r="AM918" s="189"/>
      <c r="AN918" s="189"/>
      <c r="AO918" s="189"/>
      <c r="AP918" s="189"/>
      <c r="AQ918" s="189"/>
    </row>
    <row r="919" spans="2:43">
      <c r="B919" s="188"/>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c r="AA919" s="189"/>
      <c r="AB919" s="189"/>
      <c r="AC919" s="189"/>
      <c r="AD919" s="189"/>
      <c r="AE919" s="189"/>
      <c r="AF919" s="189"/>
      <c r="AG919" s="189"/>
      <c r="AH919" s="189"/>
      <c r="AI919" s="189"/>
      <c r="AJ919" s="189"/>
      <c r="AK919" s="189"/>
      <c r="AL919" s="189"/>
      <c r="AM919" s="189"/>
      <c r="AN919" s="189"/>
      <c r="AO919" s="189"/>
      <c r="AP919" s="189"/>
      <c r="AQ919" s="189"/>
    </row>
    <row r="920" spans="2:43">
      <c r="B920" s="188"/>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c r="AA920" s="189"/>
      <c r="AB920" s="189"/>
      <c r="AC920" s="189"/>
      <c r="AD920" s="189"/>
      <c r="AE920" s="189"/>
      <c r="AF920" s="189"/>
      <c r="AG920" s="189"/>
      <c r="AH920" s="189"/>
      <c r="AI920" s="189"/>
      <c r="AJ920" s="189"/>
      <c r="AK920" s="189"/>
      <c r="AL920" s="189"/>
      <c r="AM920" s="189"/>
      <c r="AN920" s="189"/>
      <c r="AO920" s="189"/>
      <c r="AP920" s="189"/>
      <c r="AQ920" s="189"/>
    </row>
    <row r="921" spans="2:43">
      <c r="B921" s="188"/>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c r="AL921" s="189"/>
      <c r="AM921" s="189"/>
      <c r="AN921" s="189"/>
      <c r="AO921" s="189"/>
      <c r="AP921" s="189"/>
      <c r="AQ921" s="189"/>
    </row>
    <row r="922" spans="2:43">
      <c r="B922" s="188"/>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c r="AA922" s="189"/>
      <c r="AB922" s="189"/>
      <c r="AC922" s="189"/>
      <c r="AD922" s="189"/>
      <c r="AE922" s="189"/>
      <c r="AF922" s="189"/>
      <c r="AG922" s="189"/>
      <c r="AH922" s="189"/>
      <c r="AI922" s="189"/>
      <c r="AJ922" s="189"/>
      <c r="AK922" s="189"/>
      <c r="AL922" s="189"/>
      <c r="AM922" s="189"/>
      <c r="AN922" s="189"/>
      <c r="AO922" s="189"/>
      <c r="AP922" s="189"/>
      <c r="AQ922" s="189"/>
    </row>
    <row r="923" spans="2:43">
      <c r="B923" s="188"/>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c r="AA923" s="189"/>
      <c r="AB923" s="189"/>
      <c r="AC923" s="189"/>
      <c r="AD923" s="189"/>
      <c r="AE923" s="189"/>
      <c r="AF923" s="189"/>
      <c r="AG923" s="189"/>
      <c r="AH923" s="189"/>
      <c r="AI923" s="189"/>
      <c r="AJ923" s="189"/>
      <c r="AK923" s="189"/>
      <c r="AL923" s="189"/>
      <c r="AM923" s="189"/>
      <c r="AN923" s="189"/>
      <c r="AO923" s="189"/>
      <c r="AP923" s="189"/>
      <c r="AQ923" s="189"/>
    </row>
    <row r="924" spans="2:43">
      <c r="B924" s="188"/>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c r="AA924" s="189"/>
      <c r="AB924" s="189"/>
      <c r="AC924" s="189"/>
      <c r="AD924" s="189"/>
      <c r="AE924" s="189"/>
      <c r="AF924" s="189"/>
      <c r="AG924" s="189"/>
      <c r="AH924" s="189"/>
      <c r="AI924" s="189"/>
      <c r="AJ924" s="189"/>
      <c r="AK924" s="189"/>
      <c r="AL924" s="189"/>
      <c r="AM924" s="189"/>
      <c r="AN924" s="189"/>
      <c r="AO924" s="189"/>
      <c r="AP924" s="189"/>
      <c r="AQ924" s="189"/>
    </row>
    <row r="925" spans="2:43">
      <c r="B925" s="188"/>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c r="AA925" s="189"/>
      <c r="AB925" s="189"/>
      <c r="AC925" s="189"/>
      <c r="AD925" s="189"/>
      <c r="AE925" s="189"/>
      <c r="AF925" s="189"/>
      <c r="AG925" s="189"/>
      <c r="AH925" s="189"/>
      <c r="AI925" s="189"/>
      <c r="AJ925" s="189"/>
      <c r="AK925" s="189"/>
      <c r="AL925" s="189"/>
      <c r="AM925" s="189"/>
      <c r="AN925" s="189"/>
      <c r="AO925" s="189"/>
      <c r="AP925" s="189"/>
      <c r="AQ925" s="189"/>
    </row>
    <row r="926" spans="2:43">
      <c r="B926" s="188"/>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c r="AA926" s="189"/>
      <c r="AB926" s="189"/>
      <c r="AC926" s="189"/>
      <c r="AD926" s="189"/>
      <c r="AE926" s="189"/>
      <c r="AF926" s="189"/>
      <c r="AG926" s="189"/>
      <c r="AH926" s="189"/>
      <c r="AI926" s="189"/>
      <c r="AJ926" s="189"/>
      <c r="AK926" s="189"/>
      <c r="AL926" s="189"/>
      <c r="AM926" s="189"/>
      <c r="AN926" s="189"/>
      <c r="AO926" s="189"/>
      <c r="AP926" s="189"/>
      <c r="AQ926" s="189"/>
    </row>
    <row r="927" spans="2:43">
      <c r="B927" s="188"/>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c r="AA927" s="189"/>
      <c r="AB927" s="189"/>
      <c r="AC927" s="189"/>
      <c r="AD927" s="189"/>
      <c r="AE927" s="189"/>
      <c r="AF927" s="189"/>
      <c r="AG927" s="189"/>
      <c r="AH927" s="189"/>
      <c r="AI927" s="189"/>
      <c r="AJ927" s="189"/>
      <c r="AK927" s="189"/>
      <c r="AL927" s="189"/>
      <c r="AM927" s="189"/>
      <c r="AN927" s="189"/>
      <c r="AO927" s="189"/>
      <c r="AP927" s="189"/>
      <c r="AQ927" s="189"/>
    </row>
    <row r="928" spans="2:43">
      <c r="B928" s="188"/>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c r="AA928" s="189"/>
      <c r="AB928" s="189"/>
      <c r="AC928" s="189"/>
      <c r="AD928" s="189"/>
      <c r="AE928" s="189"/>
      <c r="AF928" s="189"/>
      <c r="AG928" s="189"/>
      <c r="AH928" s="189"/>
      <c r="AI928" s="189"/>
      <c r="AJ928" s="189"/>
      <c r="AK928" s="189"/>
      <c r="AL928" s="189"/>
      <c r="AM928" s="189"/>
      <c r="AN928" s="189"/>
      <c r="AO928" s="189"/>
      <c r="AP928" s="189"/>
      <c r="AQ928" s="189"/>
    </row>
    <row r="929" spans="2:43">
      <c r="B929" s="188"/>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c r="AA929" s="189"/>
      <c r="AB929" s="189"/>
      <c r="AC929" s="189"/>
      <c r="AD929" s="189"/>
      <c r="AE929" s="189"/>
      <c r="AF929" s="189"/>
      <c r="AG929" s="189"/>
      <c r="AH929" s="189"/>
      <c r="AI929" s="189"/>
      <c r="AJ929" s="189"/>
      <c r="AK929" s="189"/>
      <c r="AL929" s="189"/>
      <c r="AM929" s="189"/>
      <c r="AN929" s="189"/>
      <c r="AO929" s="189"/>
      <c r="AP929" s="189"/>
      <c r="AQ929" s="189"/>
    </row>
    <row r="930" spans="2:43">
      <c r="B930" s="188"/>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c r="AA930" s="189"/>
      <c r="AB930" s="189"/>
      <c r="AC930" s="189"/>
      <c r="AD930" s="189"/>
      <c r="AE930" s="189"/>
      <c r="AF930" s="189"/>
      <c r="AG930" s="189"/>
      <c r="AH930" s="189"/>
      <c r="AI930" s="189"/>
      <c r="AJ930" s="189"/>
      <c r="AK930" s="189"/>
      <c r="AL930" s="189"/>
      <c r="AM930" s="189"/>
      <c r="AN930" s="189"/>
      <c r="AO930" s="189"/>
      <c r="AP930" s="189"/>
      <c r="AQ930" s="189"/>
    </row>
    <row r="931" spans="2:43">
      <c r="B931" s="188"/>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row>
    <row r="932" spans="2:43">
      <c r="B932" s="188"/>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c r="AA932" s="189"/>
      <c r="AB932" s="189"/>
      <c r="AC932" s="189"/>
      <c r="AD932" s="189"/>
      <c r="AE932" s="189"/>
      <c r="AF932" s="189"/>
      <c r="AG932" s="189"/>
      <c r="AH932" s="189"/>
      <c r="AI932" s="189"/>
      <c r="AJ932" s="189"/>
      <c r="AK932" s="189"/>
      <c r="AL932" s="189"/>
      <c r="AM932" s="189"/>
      <c r="AN932" s="189"/>
      <c r="AO932" s="189"/>
      <c r="AP932" s="189"/>
      <c r="AQ932" s="189"/>
    </row>
    <row r="933" spans="2:43">
      <c r="B933" s="188"/>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c r="AA933" s="189"/>
      <c r="AB933" s="189"/>
      <c r="AC933" s="189"/>
      <c r="AD933" s="189"/>
      <c r="AE933" s="189"/>
      <c r="AF933" s="189"/>
      <c r="AG933" s="189"/>
      <c r="AH933" s="189"/>
      <c r="AI933" s="189"/>
      <c r="AJ933" s="189"/>
      <c r="AK933" s="189"/>
      <c r="AL933" s="189"/>
      <c r="AM933" s="189"/>
      <c r="AN933" s="189"/>
      <c r="AO933" s="189"/>
      <c r="AP933" s="189"/>
      <c r="AQ933" s="189"/>
    </row>
    <row r="934" spans="2:43">
      <c r="B934" s="188"/>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row>
    <row r="935" spans="2:43">
      <c r="B935" s="188"/>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c r="AL935" s="189"/>
      <c r="AM935" s="189"/>
      <c r="AN935" s="189"/>
      <c r="AO935" s="189"/>
      <c r="AP935" s="189"/>
      <c r="AQ935" s="189"/>
    </row>
    <row r="936" spans="2:43">
      <c r="B936" s="188"/>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c r="AL936" s="189"/>
      <c r="AM936" s="189"/>
      <c r="AN936" s="189"/>
      <c r="AO936" s="189"/>
      <c r="AP936" s="189"/>
      <c r="AQ936" s="189"/>
    </row>
    <row r="937" spans="2:43">
      <c r="B937" s="188"/>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c r="AG937" s="189"/>
      <c r="AH937" s="189"/>
      <c r="AI937" s="189"/>
      <c r="AJ937" s="189"/>
      <c r="AK937" s="189"/>
      <c r="AL937" s="189"/>
      <c r="AM937" s="189"/>
      <c r="AN937" s="189"/>
      <c r="AO937" s="189"/>
      <c r="AP937" s="189"/>
      <c r="AQ937" s="189"/>
    </row>
    <row r="938" spans="2:43">
      <c r="B938" s="188"/>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c r="AA938" s="189"/>
      <c r="AB938" s="189"/>
      <c r="AC938" s="189"/>
      <c r="AD938" s="189"/>
      <c r="AE938" s="189"/>
      <c r="AF938" s="189"/>
      <c r="AG938" s="189"/>
      <c r="AH938" s="189"/>
      <c r="AI938" s="189"/>
      <c r="AJ938" s="189"/>
      <c r="AK938" s="189"/>
      <c r="AL938" s="189"/>
      <c r="AM938" s="189"/>
      <c r="AN938" s="189"/>
      <c r="AO938" s="189"/>
      <c r="AP938" s="189"/>
      <c r="AQ938" s="189"/>
    </row>
    <row r="939" spans="2:43">
      <c r="B939" s="188"/>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c r="AG939" s="189"/>
      <c r="AH939" s="189"/>
      <c r="AI939" s="189"/>
      <c r="AJ939" s="189"/>
      <c r="AK939" s="189"/>
      <c r="AL939" s="189"/>
      <c r="AM939" s="189"/>
      <c r="AN939" s="189"/>
      <c r="AO939" s="189"/>
      <c r="AP939" s="189"/>
      <c r="AQ939" s="189"/>
    </row>
    <row r="940" spans="2:43">
      <c r="B940" s="188"/>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c r="AA940" s="189"/>
      <c r="AB940" s="189"/>
      <c r="AC940" s="189"/>
      <c r="AD940" s="189"/>
      <c r="AE940" s="189"/>
      <c r="AF940" s="189"/>
      <c r="AG940" s="189"/>
      <c r="AH940" s="189"/>
      <c r="AI940" s="189"/>
      <c r="AJ940" s="189"/>
      <c r="AK940" s="189"/>
      <c r="AL940" s="189"/>
      <c r="AM940" s="189"/>
      <c r="AN940" s="189"/>
      <c r="AO940" s="189"/>
      <c r="AP940" s="189"/>
      <c r="AQ940" s="189"/>
    </row>
    <row r="941" spans="2:43">
      <c r="B941" s="188"/>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c r="AG941" s="189"/>
      <c r="AH941" s="189"/>
      <c r="AI941" s="189"/>
      <c r="AJ941" s="189"/>
      <c r="AK941" s="189"/>
      <c r="AL941" s="189"/>
      <c r="AM941" s="189"/>
      <c r="AN941" s="189"/>
      <c r="AO941" s="189"/>
      <c r="AP941" s="189"/>
      <c r="AQ941" s="189"/>
    </row>
    <row r="942" spans="2:43">
      <c r="B942" s="188"/>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c r="AL942" s="189"/>
      <c r="AM942" s="189"/>
      <c r="AN942" s="189"/>
      <c r="AO942" s="189"/>
      <c r="AP942" s="189"/>
      <c r="AQ942" s="189"/>
    </row>
    <row r="943" spans="2:43">
      <c r="B943" s="188"/>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c r="AA943" s="189"/>
      <c r="AB943" s="189"/>
      <c r="AC943" s="189"/>
      <c r="AD943" s="189"/>
      <c r="AE943" s="189"/>
      <c r="AF943" s="189"/>
      <c r="AG943" s="189"/>
      <c r="AH943" s="189"/>
      <c r="AI943" s="189"/>
      <c r="AJ943" s="189"/>
      <c r="AK943" s="189"/>
      <c r="AL943" s="189"/>
      <c r="AM943" s="189"/>
      <c r="AN943" s="189"/>
      <c r="AO943" s="189"/>
      <c r="AP943" s="189"/>
      <c r="AQ943" s="189"/>
    </row>
    <row r="944" spans="2:43">
      <c r="B944" s="188"/>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row>
    <row r="945" spans="2:43">
      <c r="B945" s="188"/>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c r="AL945" s="189"/>
      <c r="AM945" s="189"/>
      <c r="AN945" s="189"/>
      <c r="AO945" s="189"/>
      <c r="AP945" s="189"/>
      <c r="AQ945" s="189"/>
    </row>
    <row r="946" spans="2:43">
      <c r="B946" s="188"/>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c r="AA946" s="189"/>
      <c r="AB946" s="189"/>
      <c r="AC946" s="189"/>
      <c r="AD946" s="189"/>
      <c r="AE946" s="189"/>
      <c r="AF946" s="189"/>
      <c r="AG946" s="189"/>
      <c r="AH946" s="189"/>
      <c r="AI946" s="189"/>
      <c r="AJ946" s="189"/>
      <c r="AK946" s="189"/>
      <c r="AL946" s="189"/>
      <c r="AM946" s="189"/>
      <c r="AN946" s="189"/>
      <c r="AO946" s="189"/>
      <c r="AP946" s="189"/>
      <c r="AQ946" s="189"/>
    </row>
    <row r="947" spans="2:43">
      <c r="B947" s="188"/>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c r="AA947" s="189"/>
      <c r="AB947" s="189"/>
      <c r="AC947" s="189"/>
      <c r="AD947" s="189"/>
      <c r="AE947" s="189"/>
      <c r="AF947" s="189"/>
      <c r="AG947" s="189"/>
      <c r="AH947" s="189"/>
      <c r="AI947" s="189"/>
      <c r="AJ947" s="189"/>
      <c r="AK947" s="189"/>
      <c r="AL947" s="189"/>
      <c r="AM947" s="189"/>
      <c r="AN947" s="189"/>
      <c r="AO947" s="189"/>
      <c r="AP947" s="189"/>
      <c r="AQ947" s="189"/>
    </row>
    <row r="948" spans="2:43">
      <c r="B948" s="188"/>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c r="AA948" s="189"/>
      <c r="AB948" s="189"/>
      <c r="AC948" s="189"/>
      <c r="AD948" s="189"/>
      <c r="AE948" s="189"/>
      <c r="AF948" s="189"/>
      <c r="AG948" s="189"/>
      <c r="AH948" s="189"/>
      <c r="AI948" s="189"/>
      <c r="AJ948" s="189"/>
      <c r="AK948" s="189"/>
      <c r="AL948" s="189"/>
      <c r="AM948" s="189"/>
      <c r="AN948" s="189"/>
      <c r="AO948" s="189"/>
      <c r="AP948" s="189"/>
      <c r="AQ948" s="189"/>
    </row>
    <row r="949" spans="2:43">
      <c r="B949" s="188"/>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c r="AL949" s="189"/>
      <c r="AM949" s="189"/>
      <c r="AN949" s="189"/>
      <c r="AO949" s="189"/>
      <c r="AP949" s="189"/>
      <c r="AQ949" s="189"/>
    </row>
    <row r="950" spans="2:43">
      <c r="B950" s="188"/>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c r="AA950" s="189"/>
      <c r="AB950" s="189"/>
      <c r="AC950" s="189"/>
      <c r="AD950" s="189"/>
      <c r="AE950" s="189"/>
      <c r="AF950" s="189"/>
      <c r="AG950" s="189"/>
      <c r="AH950" s="189"/>
      <c r="AI950" s="189"/>
      <c r="AJ950" s="189"/>
      <c r="AK950" s="189"/>
      <c r="AL950" s="189"/>
      <c r="AM950" s="189"/>
      <c r="AN950" s="189"/>
      <c r="AO950" s="189"/>
      <c r="AP950" s="189"/>
      <c r="AQ950" s="189"/>
    </row>
    <row r="951" spans="2:43">
      <c r="B951" s="188"/>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c r="AA951" s="189"/>
      <c r="AB951" s="189"/>
      <c r="AC951" s="189"/>
      <c r="AD951" s="189"/>
      <c r="AE951" s="189"/>
      <c r="AF951" s="189"/>
      <c r="AG951" s="189"/>
      <c r="AH951" s="189"/>
      <c r="AI951" s="189"/>
      <c r="AJ951" s="189"/>
      <c r="AK951" s="189"/>
      <c r="AL951" s="189"/>
      <c r="AM951" s="189"/>
      <c r="AN951" s="189"/>
      <c r="AO951" s="189"/>
      <c r="AP951" s="189"/>
      <c r="AQ951" s="189"/>
    </row>
    <row r="952" spans="2:43">
      <c r="B952" s="188"/>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row>
    <row r="953" spans="2:43">
      <c r="B953" s="188"/>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c r="AL953" s="189"/>
      <c r="AM953" s="189"/>
      <c r="AN953" s="189"/>
      <c r="AO953" s="189"/>
      <c r="AP953" s="189"/>
      <c r="AQ953" s="189"/>
    </row>
    <row r="954" spans="2:43">
      <c r="B954" s="188"/>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c r="AL954" s="189"/>
      <c r="AM954" s="189"/>
      <c r="AN954" s="189"/>
      <c r="AO954" s="189"/>
      <c r="AP954" s="189"/>
      <c r="AQ954" s="189"/>
    </row>
    <row r="955" spans="2:43">
      <c r="B955" s="188"/>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c r="AA955" s="189"/>
      <c r="AB955" s="189"/>
      <c r="AC955" s="189"/>
      <c r="AD955" s="189"/>
      <c r="AE955" s="189"/>
      <c r="AF955" s="189"/>
      <c r="AG955" s="189"/>
      <c r="AH955" s="189"/>
      <c r="AI955" s="189"/>
      <c r="AJ955" s="189"/>
      <c r="AK955" s="189"/>
      <c r="AL955" s="189"/>
      <c r="AM955" s="189"/>
      <c r="AN955" s="189"/>
      <c r="AO955" s="189"/>
      <c r="AP955" s="189"/>
      <c r="AQ955" s="189"/>
    </row>
    <row r="956" spans="2:43">
      <c r="B956" s="188"/>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c r="AA956" s="189"/>
      <c r="AB956" s="189"/>
      <c r="AC956" s="189"/>
      <c r="AD956" s="189"/>
      <c r="AE956" s="189"/>
      <c r="AF956" s="189"/>
      <c r="AG956" s="189"/>
      <c r="AH956" s="189"/>
      <c r="AI956" s="189"/>
      <c r="AJ956" s="189"/>
      <c r="AK956" s="189"/>
      <c r="AL956" s="189"/>
      <c r="AM956" s="189"/>
      <c r="AN956" s="189"/>
      <c r="AO956" s="189"/>
      <c r="AP956" s="189"/>
      <c r="AQ956" s="189"/>
    </row>
    <row r="957" spans="2:43">
      <c r="B957" s="188"/>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c r="AL957" s="189"/>
      <c r="AM957" s="189"/>
      <c r="AN957" s="189"/>
      <c r="AO957" s="189"/>
      <c r="AP957" s="189"/>
      <c r="AQ957" s="189"/>
    </row>
    <row r="958" spans="2:43">
      <c r="B958" s="188"/>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row>
    <row r="959" spans="2:43">
      <c r="B959" s="188"/>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c r="AL959" s="189"/>
      <c r="AM959" s="189"/>
      <c r="AN959" s="189"/>
      <c r="AO959" s="189"/>
      <c r="AP959" s="189"/>
      <c r="AQ959" s="189"/>
    </row>
    <row r="960" spans="2:43">
      <c r="B960" s="188"/>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c r="AL960" s="189"/>
      <c r="AM960" s="189"/>
      <c r="AN960" s="189"/>
      <c r="AO960" s="189"/>
      <c r="AP960" s="189"/>
      <c r="AQ960" s="189"/>
    </row>
    <row r="961" spans="2:43">
      <c r="B961" s="188"/>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c r="AL961" s="189"/>
      <c r="AM961" s="189"/>
      <c r="AN961" s="189"/>
      <c r="AO961" s="189"/>
      <c r="AP961" s="189"/>
      <c r="AQ961" s="189"/>
    </row>
    <row r="962" spans="2:43">
      <c r="B962" s="188"/>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c r="AL962" s="189"/>
      <c r="AM962" s="189"/>
      <c r="AN962" s="189"/>
      <c r="AO962" s="189"/>
      <c r="AP962" s="189"/>
      <c r="AQ962" s="189"/>
    </row>
    <row r="963" spans="2:43">
      <c r="B963" s="188"/>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c r="AL963" s="189"/>
      <c r="AM963" s="189"/>
      <c r="AN963" s="189"/>
      <c r="AO963" s="189"/>
      <c r="AP963" s="189"/>
      <c r="AQ963" s="189"/>
    </row>
    <row r="964" spans="2:43">
      <c r="B964" s="188"/>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c r="AL964" s="189"/>
      <c r="AM964" s="189"/>
      <c r="AN964" s="189"/>
      <c r="AO964" s="189"/>
      <c r="AP964" s="189"/>
      <c r="AQ964" s="189"/>
    </row>
    <row r="965" spans="2:43">
      <c r="B965" s="188"/>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c r="AA965" s="189"/>
      <c r="AB965" s="189"/>
      <c r="AC965" s="189"/>
      <c r="AD965" s="189"/>
      <c r="AE965" s="189"/>
      <c r="AF965" s="189"/>
      <c r="AG965" s="189"/>
      <c r="AH965" s="189"/>
      <c r="AI965" s="189"/>
      <c r="AJ965" s="189"/>
      <c r="AK965" s="189"/>
      <c r="AL965" s="189"/>
      <c r="AM965" s="189"/>
      <c r="AN965" s="189"/>
      <c r="AO965" s="189"/>
      <c r="AP965" s="189"/>
      <c r="AQ965" s="189"/>
    </row>
    <row r="966" spans="2:43">
      <c r="B966" s="188"/>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row>
    <row r="967" spans="2:43">
      <c r="B967" s="188"/>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c r="AL967" s="189"/>
      <c r="AM967" s="189"/>
      <c r="AN967" s="189"/>
      <c r="AO967" s="189"/>
      <c r="AP967" s="189"/>
      <c r="AQ967" s="189"/>
    </row>
    <row r="968" spans="2:43">
      <c r="B968" s="188"/>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c r="AA968" s="189"/>
      <c r="AB968" s="189"/>
      <c r="AC968" s="189"/>
      <c r="AD968" s="189"/>
      <c r="AE968" s="189"/>
      <c r="AF968" s="189"/>
      <c r="AG968" s="189"/>
      <c r="AH968" s="189"/>
      <c r="AI968" s="189"/>
      <c r="AJ968" s="189"/>
      <c r="AK968" s="189"/>
      <c r="AL968" s="189"/>
      <c r="AM968" s="189"/>
      <c r="AN968" s="189"/>
      <c r="AO968" s="189"/>
      <c r="AP968" s="189"/>
      <c r="AQ968" s="189"/>
    </row>
    <row r="969" spans="2:43">
      <c r="B969" s="188"/>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c r="AL969" s="189"/>
      <c r="AM969" s="189"/>
      <c r="AN969" s="189"/>
      <c r="AO969" s="189"/>
      <c r="AP969" s="189"/>
      <c r="AQ969" s="189"/>
    </row>
    <row r="970" spans="2:43">
      <c r="B970" s="188"/>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c r="AL970" s="189"/>
      <c r="AM970" s="189"/>
      <c r="AN970" s="189"/>
      <c r="AO970" s="189"/>
      <c r="AP970" s="189"/>
      <c r="AQ970" s="189"/>
    </row>
    <row r="971" spans="2:43">
      <c r="B971" s="188"/>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c r="AA971" s="189"/>
      <c r="AB971" s="189"/>
      <c r="AC971" s="189"/>
      <c r="AD971" s="189"/>
      <c r="AE971" s="189"/>
      <c r="AF971" s="189"/>
      <c r="AG971" s="189"/>
      <c r="AH971" s="189"/>
      <c r="AI971" s="189"/>
      <c r="AJ971" s="189"/>
      <c r="AK971" s="189"/>
      <c r="AL971" s="189"/>
      <c r="AM971" s="189"/>
      <c r="AN971" s="189"/>
      <c r="AO971" s="189"/>
      <c r="AP971" s="189"/>
      <c r="AQ971" s="189"/>
    </row>
    <row r="972" spans="2:43">
      <c r="B972" s="188"/>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c r="AA972" s="189"/>
      <c r="AB972" s="189"/>
      <c r="AC972" s="189"/>
      <c r="AD972" s="189"/>
      <c r="AE972" s="189"/>
      <c r="AF972" s="189"/>
      <c r="AG972" s="189"/>
      <c r="AH972" s="189"/>
      <c r="AI972" s="189"/>
      <c r="AJ972" s="189"/>
      <c r="AK972" s="189"/>
      <c r="AL972" s="189"/>
      <c r="AM972" s="189"/>
      <c r="AN972" s="189"/>
      <c r="AO972" s="189"/>
      <c r="AP972" s="189"/>
      <c r="AQ972" s="189"/>
    </row>
    <row r="973" spans="2:43">
      <c r="B973" s="188"/>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c r="AA973" s="189"/>
      <c r="AB973" s="189"/>
      <c r="AC973" s="189"/>
      <c r="AD973" s="189"/>
      <c r="AE973" s="189"/>
      <c r="AF973" s="189"/>
      <c r="AG973" s="189"/>
      <c r="AH973" s="189"/>
      <c r="AI973" s="189"/>
      <c r="AJ973" s="189"/>
      <c r="AK973" s="189"/>
      <c r="AL973" s="189"/>
      <c r="AM973" s="189"/>
      <c r="AN973" s="189"/>
      <c r="AO973" s="189"/>
      <c r="AP973" s="189"/>
      <c r="AQ973" s="189"/>
    </row>
    <row r="974" spans="2:43">
      <c r="B974" s="188"/>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c r="AA974" s="189"/>
      <c r="AB974" s="189"/>
      <c r="AC974" s="189"/>
      <c r="AD974" s="189"/>
      <c r="AE974" s="189"/>
      <c r="AF974" s="189"/>
      <c r="AG974" s="189"/>
      <c r="AH974" s="189"/>
      <c r="AI974" s="189"/>
      <c r="AJ974" s="189"/>
      <c r="AK974" s="189"/>
      <c r="AL974" s="189"/>
      <c r="AM974" s="189"/>
      <c r="AN974" s="189"/>
      <c r="AO974" s="189"/>
      <c r="AP974" s="189"/>
      <c r="AQ974" s="189"/>
    </row>
    <row r="975" spans="2:43">
      <c r="B975" s="188"/>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c r="AA975" s="189"/>
      <c r="AB975" s="189"/>
      <c r="AC975" s="189"/>
      <c r="AD975" s="189"/>
      <c r="AE975" s="189"/>
      <c r="AF975" s="189"/>
      <c r="AG975" s="189"/>
      <c r="AH975" s="189"/>
      <c r="AI975" s="189"/>
      <c r="AJ975" s="189"/>
      <c r="AK975" s="189"/>
      <c r="AL975" s="189"/>
      <c r="AM975" s="189"/>
      <c r="AN975" s="189"/>
      <c r="AO975" s="189"/>
      <c r="AP975" s="189"/>
      <c r="AQ975" s="189"/>
    </row>
    <row r="976" spans="2:43">
      <c r="B976" s="188"/>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c r="AA976" s="189"/>
      <c r="AB976" s="189"/>
      <c r="AC976" s="189"/>
      <c r="AD976" s="189"/>
      <c r="AE976" s="189"/>
      <c r="AF976" s="189"/>
      <c r="AG976" s="189"/>
      <c r="AH976" s="189"/>
      <c r="AI976" s="189"/>
      <c r="AJ976" s="189"/>
      <c r="AK976" s="189"/>
      <c r="AL976" s="189"/>
      <c r="AM976" s="189"/>
      <c r="AN976" s="189"/>
      <c r="AO976" s="189"/>
      <c r="AP976" s="189"/>
      <c r="AQ976" s="189"/>
    </row>
    <row r="977" spans="2:43">
      <c r="B977" s="188"/>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c r="AA977" s="189"/>
      <c r="AB977" s="189"/>
      <c r="AC977" s="189"/>
      <c r="AD977" s="189"/>
      <c r="AE977" s="189"/>
      <c r="AF977" s="189"/>
      <c r="AG977" s="189"/>
      <c r="AH977" s="189"/>
      <c r="AI977" s="189"/>
      <c r="AJ977" s="189"/>
      <c r="AK977" s="189"/>
      <c r="AL977" s="189"/>
      <c r="AM977" s="189"/>
      <c r="AN977" s="189"/>
      <c r="AO977" s="189"/>
      <c r="AP977" s="189"/>
      <c r="AQ977" s="189"/>
    </row>
    <row r="978" spans="2:43">
      <c r="B978" s="188"/>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c r="AA978" s="189"/>
      <c r="AB978" s="189"/>
      <c r="AC978" s="189"/>
      <c r="AD978" s="189"/>
      <c r="AE978" s="189"/>
      <c r="AF978" s="189"/>
      <c r="AG978" s="189"/>
      <c r="AH978" s="189"/>
      <c r="AI978" s="189"/>
      <c r="AJ978" s="189"/>
      <c r="AK978" s="189"/>
      <c r="AL978" s="189"/>
      <c r="AM978" s="189"/>
      <c r="AN978" s="189"/>
      <c r="AO978" s="189"/>
      <c r="AP978" s="189"/>
      <c r="AQ978" s="189"/>
    </row>
    <row r="979" spans="2:43">
      <c r="B979" s="188"/>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c r="AA979" s="189"/>
      <c r="AB979" s="189"/>
      <c r="AC979" s="189"/>
      <c r="AD979" s="189"/>
      <c r="AE979" s="189"/>
      <c r="AF979" s="189"/>
      <c r="AG979" s="189"/>
      <c r="AH979" s="189"/>
      <c r="AI979" s="189"/>
      <c r="AJ979" s="189"/>
      <c r="AK979" s="189"/>
      <c r="AL979" s="189"/>
      <c r="AM979" s="189"/>
      <c r="AN979" s="189"/>
      <c r="AO979" s="189"/>
      <c r="AP979" s="189"/>
      <c r="AQ979" s="189"/>
    </row>
    <row r="980" spans="2:43">
      <c r="B980" s="188"/>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c r="AA980" s="189"/>
      <c r="AB980" s="189"/>
      <c r="AC980" s="189"/>
      <c r="AD980" s="189"/>
      <c r="AE980" s="189"/>
      <c r="AF980" s="189"/>
      <c r="AG980" s="189"/>
      <c r="AH980" s="189"/>
      <c r="AI980" s="189"/>
      <c r="AJ980" s="189"/>
      <c r="AK980" s="189"/>
      <c r="AL980" s="189"/>
      <c r="AM980" s="189"/>
      <c r="AN980" s="189"/>
      <c r="AO980" s="189"/>
      <c r="AP980" s="189"/>
      <c r="AQ980" s="189"/>
    </row>
    <row r="981" spans="2:43">
      <c r="B981" s="188"/>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c r="AA981" s="189"/>
      <c r="AB981" s="189"/>
      <c r="AC981" s="189"/>
      <c r="AD981" s="189"/>
      <c r="AE981" s="189"/>
      <c r="AF981" s="189"/>
      <c r="AG981" s="189"/>
      <c r="AH981" s="189"/>
      <c r="AI981" s="189"/>
      <c r="AJ981" s="189"/>
      <c r="AK981" s="189"/>
      <c r="AL981" s="189"/>
      <c r="AM981" s="189"/>
      <c r="AN981" s="189"/>
      <c r="AO981" s="189"/>
      <c r="AP981" s="189"/>
      <c r="AQ981" s="189"/>
    </row>
    <row r="982" spans="2:43">
      <c r="B982" s="188"/>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c r="AA982" s="189"/>
      <c r="AB982" s="189"/>
      <c r="AC982" s="189"/>
      <c r="AD982" s="189"/>
      <c r="AE982" s="189"/>
      <c r="AF982" s="189"/>
      <c r="AG982" s="189"/>
      <c r="AH982" s="189"/>
      <c r="AI982" s="189"/>
      <c r="AJ982" s="189"/>
      <c r="AK982" s="189"/>
      <c r="AL982" s="189"/>
      <c r="AM982" s="189"/>
      <c r="AN982" s="189"/>
      <c r="AO982" s="189"/>
      <c r="AP982" s="189"/>
      <c r="AQ982" s="189"/>
    </row>
    <row r="983" spans="2:43">
      <c r="B983" s="188"/>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c r="AA983" s="189"/>
      <c r="AB983" s="189"/>
      <c r="AC983" s="189"/>
      <c r="AD983" s="189"/>
      <c r="AE983" s="189"/>
      <c r="AF983" s="189"/>
      <c r="AG983" s="189"/>
      <c r="AH983" s="189"/>
      <c r="AI983" s="189"/>
      <c r="AJ983" s="189"/>
      <c r="AK983" s="189"/>
      <c r="AL983" s="189"/>
      <c r="AM983" s="189"/>
      <c r="AN983" s="189"/>
      <c r="AO983" s="189"/>
      <c r="AP983" s="189"/>
      <c r="AQ983" s="189"/>
    </row>
    <row r="984" spans="2:43">
      <c r="B984" s="188"/>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c r="AA984" s="189"/>
      <c r="AB984" s="189"/>
      <c r="AC984" s="189"/>
      <c r="AD984" s="189"/>
      <c r="AE984" s="189"/>
      <c r="AF984" s="189"/>
      <c r="AG984" s="189"/>
      <c r="AH984" s="189"/>
      <c r="AI984" s="189"/>
      <c r="AJ984" s="189"/>
      <c r="AK984" s="189"/>
      <c r="AL984" s="189"/>
      <c r="AM984" s="189"/>
      <c r="AN984" s="189"/>
      <c r="AO984" s="189"/>
      <c r="AP984" s="189"/>
      <c r="AQ984" s="189"/>
    </row>
    <row r="985" spans="2:43">
      <c r="B985" s="188"/>
    </row>
    <row r="986" spans="2:43">
      <c r="B986" s="188"/>
    </row>
    <row r="987" spans="2:43">
      <c r="B987" s="188"/>
    </row>
    <row r="988" spans="2:43">
      <c r="B988" s="188"/>
    </row>
    <row r="989" spans="2:43">
      <c r="B989" s="188"/>
    </row>
    <row r="990" spans="2:43">
      <c r="B990" s="188"/>
    </row>
    <row r="991" spans="2:43">
      <c r="B991" s="188"/>
    </row>
    <row r="992" spans="2:43">
      <c r="B992" s="188"/>
    </row>
    <row r="993" spans="2:2">
      <c r="B993" s="188"/>
    </row>
    <row r="994" spans="2:2">
      <c r="B994" s="188"/>
    </row>
    <row r="995" spans="2:2">
      <c r="B995" s="188"/>
    </row>
    <row r="996" spans="2:2">
      <c r="B996" s="188"/>
    </row>
    <row r="997" spans="2:2">
      <c r="B997" s="188"/>
    </row>
    <row r="998" spans="2:2">
      <c r="B998" s="188"/>
    </row>
    <row r="999" spans="2:2">
      <c r="B999" s="188"/>
    </row>
    <row r="1000" spans="2:2">
      <c r="B1000" s="188"/>
    </row>
    <row r="1001" spans="2:2">
      <c r="B1001" s="188"/>
    </row>
    <row r="1002" spans="2:2">
      <c r="B1002" s="188"/>
    </row>
    <row r="1003" spans="2:2">
      <c r="B1003" s="188"/>
    </row>
    <row r="1004" spans="2:2">
      <c r="B1004" s="188"/>
    </row>
    <row r="1005" spans="2:2">
      <c r="B1005" s="188"/>
    </row>
    <row r="1006" spans="2:2">
      <c r="B1006" s="188"/>
    </row>
    <row r="1007" spans="2:2">
      <c r="B1007" s="188"/>
    </row>
    <row r="1008" spans="2:2">
      <c r="B1008" s="188"/>
    </row>
    <row r="1009" spans="2:2">
      <c r="B1009" s="188"/>
    </row>
    <row r="1010" spans="2:2">
      <c r="B1010" s="188"/>
    </row>
    <row r="1011" spans="2:2">
      <c r="B1011" s="188"/>
    </row>
    <row r="1012" spans="2:2">
      <c r="B1012" s="188"/>
    </row>
    <row r="1013" spans="2:2">
      <c r="B1013" s="188"/>
    </row>
    <row r="1014" spans="2:2">
      <c r="B1014" s="188"/>
    </row>
    <row r="1015" spans="2:2">
      <c r="B1015" s="188"/>
    </row>
    <row r="1016" spans="2:2">
      <c r="B1016" s="188"/>
    </row>
    <row r="1017" spans="2:2">
      <c r="B1017" s="188"/>
    </row>
    <row r="1018" spans="2:2">
      <c r="B1018" s="188"/>
    </row>
    <row r="1019" spans="2:2">
      <c r="B1019" s="188"/>
    </row>
    <row r="1020" spans="2:2">
      <c r="B1020" s="188"/>
    </row>
    <row r="1021" spans="2:2">
      <c r="B1021" s="188"/>
    </row>
    <row r="1022" spans="2:2">
      <c r="B1022" s="188"/>
    </row>
    <row r="1023" spans="2:2">
      <c r="B1023" s="188"/>
    </row>
    <row r="1024" spans="2:2">
      <c r="B1024" s="188"/>
    </row>
    <row r="1025" spans="2:2">
      <c r="B1025" s="188"/>
    </row>
    <row r="1026" spans="2:2">
      <c r="B1026" s="188"/>
    </row>
    <row r="1027" spans="2:2">
      <c r="B1027" s="188"/>
    </row>
    <row r="1028" spans="2:2">
      <c r="B1028" s="188"/>
    </row>
    <row r="1029" spans="2:2">
      <c r="B1029" s="188"/>
    </row>
    <row r="1030" spans="2:2">
      <c r="B1030" s="188"/>
    </row>
    <row r="1031" spans="2:2">
      <c r="B1031" s="188"/>
    </row>
    <row r="1032" spans="2:2">
      <c r="B1032" s="188"/>
    </row>
    <row r="1033" spans="2:2">
      <c r="B1033" s="188"/>
    </row>
    <row r="1034" spans="2:2">
      <c r="B1034" s="188"/>
    </row>
    <row r="1035" spans="2:2">
      <c r="B1035" s="188"/>
    </row>
    <row r="1036" spans="2:2">
      <c r="B1036" s="188"/>
    </row>
    <row r="1037" spans="2:2">
      <c r="B1037" s="188"/>
    </row>
    <row r="1038" spans="2:2">
      <c r="B1038" s="188"/>
    </row>
    <row r="1039" spans="2:2">
      <c r="B1039" s="188"/>
    </row>
    <row r="1040" spans="2:2">
      <c r="B1040" s="188"/>
    </row>
    <row r="1041" spans="2:2">
      <c r="B1041" s="188"/>
    </row>
    <row r="1042" spans="2:2">
      <c r="B1042" s="188"/>
    </row>
    <row r="1043" spans="2:2">
      <c r="B1043" s="188"/>
    </row>
    <row r="1044" spans="2:2">
      <c r="B1044" s="188"/>
    </row>
    <row r="1045" spans="2:2">
      <c r="B1045" s="188"/>
    </row>
    <row r="1046" spans="2:2">
      <c r="B1046" s="188"/>
    </row>
    <row r="1047" spans="2:2">
      <c r="B1047" s="188"/>
    </row>
    <row r="1048" spans="2:2">
      <c r="B1048" s="188"/>
    </row>
    <row r="1049" spans="2:2">
      <c r="B1049" s="188"/>
    </row>
    <row r="1050" spans="2:2">
      <c r="B1050" s="188"/>
    </row>
    <row r="1051" spans="2:2">
      <c r="B1051" s="188"/>
    </row>
    <row r="1052" spans="2:2">
      <c r="B1052" s="188"/>
    </row>
    <row r="1053" spans="2:2">
      <c r="B1053" s="188"/>
    </row>
    <row r="1054" spans="2:2">
      <c r="B1054" s="188"/>
    </row>
    <row r="1055" spans="2:2">
      <c r="B1055" s="188"/>
    </row>
    <row r="1056" spans="2:2">
      <c r="B1056" s="188"/>
    </row>
    <row r="1057" spans="2:2">
      <c r="B1057" s="188"/>
    </row>
    <row r="1058" spans="2:2">
      <c r="B1058" s="188"/>
    </row>
    <row r="1059" spans="2:2">
      <c r="B1059" s="188"/>
    </row>
    <row r="1060" spans="2:2">
      <c r="B1060" s="188"/>
    </row>
    <row r="1061" spans="2:2">
      <c r="B1061" s="188"/>
    </row>
    <row r="1062" spans="2:2">
      <c r="B1062" s="188"/>
    </row>
    <row r="1063" spans="2:2">
      <c r="B1063" s="188"/>
    </row>
    <row r="1064" spans="2:2">
      <c r="B1064" s="188"/>
    </row>
    <row r="1065" spans="2:2">
      <c r="B1065" s="188"/>
    </row>
    <row r="1066" spans="2:2">
      <c r="B1066" s="188"/>
    </row>
    <row r="1067" spans="2:2">
      <c r="B1067" s="188"/>
    </row>
    <row r="1068" spans="2:2">
      <c r="B1068" s="188"/>
    </row>
    <row r="1069" spans="2:2">
      <c r="B1069" s="188"/>
    </row>
    <row r="1070" spans="2:2">
      <c r="B1070" s="188"/>
    </row>
    <row r="1071" spans="2:2">
      <c r="B1071" s="188"/>
    </row>
  </sheetData>
  <autoFilter ref="A4:BJ4">
    <sortState ref="A5:BJ488">
      <sortCondition ref="A4"/>
    </sortState>
  </autoFilter>
  <sortState ref="A5:BJ488">
    <sortCondition ref="A5:A488"/>
    <sortCondition ref="B5:B488"/>
  </sortState>
  <mergeCells count="10">
    <mergeCell ref="AV1:BJ1"/>
    <mergeCell ref="A2:BJ2"/>
    <mergeCell ref="A501:A506"/>
    <mergeCell ref="A509:A514"/>
    <mergeCell ref="A494:A498"/>
    <mergeCell ref="AS1:AU1"/>
    <mergeCell ref="AS3:AU3"/>
    <mergeCell ref="A1:B1"/>
    <mergeCell ref="AH1:AR1"/>
    <mergeCell ref="AS491:AU491"/>
  </mergeCells>
  <conditionalFormatting sqref="C41:AP41 C368:AI369 C500:AQ500 C498:AR498 AR41 C42:AR46 C47:AP47 C215:AQ215 C222:AR227 C221:AP221 C230:AR233 C228:AP228 C229:AM229 C235:AR242 C234:AO234 C243:AQ243 C248:AH248 C254:AQ255 C266:AR267 C269:AR271 C268:AQ268 C273:AR276 C272:AP272 C277:AM277 C296:AI297 C69:AN69 C120:AO120 C153:AP153 C293:AQ293 C125:AR132 C216:AR220 C244:AR247 C249:AR253 C256:AR264 C278:AG284 C399:AR401 C398:AG398 C402:AP402 C406:AM406 AR406 C421:AR422 C420:AP420 AR420 C423:AN423 AR423 C431:AO431 C432:AR456 C458:AR458 C457:AG457 C459:AP459 AR459 C477:AL479 C330:AP330 C331:AR367 C38:AR40 C145:AR152 C285:AR292 C370:AR397 C403:AR405 C5:AG37 C265:AP265 B489:AU489 C460:AR476 C424:AR430 C298:AR329 C48:AR68 C510:AS514 C70:AR119 C154:AR214 C121:AR121 C122:AO124 C480:AR488 AV38:AV40 C294:AR295 C133:AO140 C141:AP143 C144:AQ144 C407:AR419 BJ5:BJ489 AT5:AT488 AU30:AU488 AS6:AS488">
    <cfRule type="cellIs" dxfId="751" priority="290" operator="equal">
      <formula>0</formula>
    </cfRule>
  </conditionalFormatting>
  <conditionalFormatting sqref="AN194:AR194">
    <cfRule type="cellIs" dxfId="750" priority="249" operator="equal">
      <formula>0</formula>
    </cfRule>
  </conditionalFormatting>
  <conditionalFormatting sqref="AO211">
    <cfRule type="cellIs" dxfId="749" priority="248" operator="equal">
      <formula>0</formula>
    </cfRule>
  </conditionalFormatting>
  <conditionalFormatting sqref="AH320:AR320">
    <cfRule type="cellIs" dxfId="748" priority="247" operator="equal">
      <formula>0</formula>
    </cfRule>
  </conditionalFormatting>
  <conditionalFormatting sqref="AP300 AP299:AR299">
    <cfRule type="cellIs" dxfId="747" priority="246" operator="equal">
      <formula>0</formula>
    </cfRule>
  </conditionalFormatting>
  <conditionalFormatting sqref="AQ303:AR303">
    <cfRule type="cellIs" dxfId="746" priority="245" operator="equal">
      <formula>0</formula>
    </cfRule>
  </conditionalFormatting>
  <conditionalFormatting sqref="AP73:AR73">
    <cfRule type="cellIs" dxfId="745" priority="240" operator="equal">
      <formula>0</formula>
    </cfRule>
  </conditionalFormatting>
  <conditionalFormatting sqref="AL72:AR72">
    <cfRule type="cellIs" dxfId="744" priority="239" operator="equal">
      <formula>0</formula>
    </cfRule>
  </conditionalFormatting>
  <conditionalFormatting sqref="AL74:AR78">
    <cfRule type="cellIs" dxfId="743" priority="238" operator="equal">
      <formula>0</formula>
    </cfRule>
  </conditionalFormatting>
  <conditionalFormatting sqref="AP51:AR51">
    <cfRule type="cellIs" dxfId="742" priority="237" operator="equal">
      <formula>0</formula>
    </cfRule>
  </conditionalFormatting>
  <conditionalFormatting sqref="AP52:AR53">
    <cfRule type="cellIs" dxfId="741" priority="236" operator="equal">
      <formula>0</formula>
    </cfRule>
  </conditionalFormatting>
  <conditionalFormatting sqref="AH55:AQ55">
    <cfRule type="cellIs" dxfId="740" priority="235" operator="equal">
      <formula>0</formula>
    </cfRule>
  </conditionalFormatting>
  <conditionalFormatting sqref="AP56">
    <cfRule type="cellIs" dxfId="739" priority="234" operator="equal">
      <formula>0</formula>
    </cfRule>
  </conditionalFormatting>
  <conditionalFormatting sqref="AP309:AR309">
    <cfRule type="cellIs" dxfId="738" priority="233" operator="equal">
      <formula>0</formula>
    </cfRule>
  </conditionalFormatting>
  <conditionalFormatting sqref="AH304:AR304">
    <cfRule type="cellIs" dxfId="737" priority="232" operator="equal">
      <formula>0</formula>
    </cfRule>
  </conditionalFormatting>
  <conditionalFormatting sqref="AO163:AR163">
    <cfRule type="cellIs" dxfId="736" priority="231" operator="equal">
      <formula>0</formula>
    </cfRule>
  </conditionalFormatting>
  <conditionalFormatting sqref="AO164:AR164">
    <cfRule type="cellIs" dxfId="735" priority="230" operator="equal">
      <formula>0</formula>
    </cfRule>
  </conditionalFormatting>
  <conditionalFormatting sqref="AO166:AR166">
    <cfRule type="cellIs" dxfId="734" priority="229" operator="equal">
      <formula>0</formula>
    </cfRule>
  </conditionalFormatting>
  <conditionalFormatting sqref="AO167:AR167">
    <cfRule type="cellIs" dxfId="733" priority="228" operator="equal">
      <formula>0</formula>
    </cfRule>
  </conditionalFormatting>
  <conditionalFormatting sqref="AO168:AR168">
    <cfRule type="cellIs" dxfId="732" priority="227" operator="equal">
      <formula>0</formula>
    </cfRule>
  </conditionalFormatting>
  <conditionalFormatting sqref="AO169:AR169">
    <cfRule type="cellIs" dxfId="731" priority="226" operator="equal">
      <formula>0</formula>
    </cfRule>
  </conditionalFormatting>
  <conditionalFormatting sqref="AO172:AR172">
    <cfRule type="cellIs" dxfId="730" priority="225" operator="equal">
      <formula>0</formula>
    </cfRule>
  </conditionalFormatting>
  <conditionalFormatting sqref="AO174:AR174">
    <cfRule type="cellIs" dxfId="729" priority="224" operator="equal">
      <formula>0</formula>
    </cfRule>
  </conditionalFormatting>
  <conditionalFormatting sqref="AO186:AR186">
    <cfRule type="cellIs" dxfId="728" priority="223" operator="equal">
      <formula>0</formula>
    </cfRule>
  </conditionalFormatting>
  <conditionalFormatting sqref="AP328:AR328">
    <cfRule type="cellIs" dxfId="727" priority="220" operator="equal">
      <formula>0</formula>
    </cfRule>
  </conditionalFormatting>
  <conditionalFormatting sqref="AR305">
    <cfRule type="cellIs" dxfId="726" priority="216" operator="equal">
      <formula>0</formula>
    </cfRule>
  </conditionalFormatting>
  <conditionalFormatting sqref="AH171:AR171">
    <cfRule type="cellIs" dxfId="725" priority="221" operator="equal">
      <formula>0</formula>
    </cfRule>
  </conditionalFormatting>
  <conditionalFormatting sqref="AF330:AN330">
    <cfRule type="cellIs" dxfId="724" priority="215" operator="equal">
      <formula>0</formula>
    </cfRule>
  </conditionalFormatting>
  <conditionalFormatting sqref="AO305">
    <cfRule type="cellIs" dxfId="723" priority="219" operator="equal">
      <formula>0</formula>
    </cfRule>
  </conditionalFormatting>
  <conditionalFormatting sqref="AP305">
    <cfRule type="cellIs" dxfId="722" priority="218" operator="equal">
      <formula>0</formula>
    </cfRule>
  </conditionalFormatting>
  <conditionalFormatting sqref="AQ305">
    <cfRule type="cellIs" dxfId="721" priority="217" operator="equal">
      <formula>0</formula>
    </cfRule>
  </conditionalFormatting>
  <conditionalFormatting sqref="AQ300:AR300">
    <cfRule type="cellIs" dxfId="720" priority="214" operator="equal">
      <formula>0</formula>
    </cfRule>
  </conditionalFormatting>
  <conditionalFormatting sqref="AH210:AR210">
    <cfRule type="cellIs" dxfId="719" priority="213" operator="equal">
      <formula>0</formula>
    </cfRule>
  </conditionalFormatting>
  <conditionalFormatting sqref="AP311:AR311">
    <cfRule type="cellIs" dxfId="718" priority="211" operator="equal">
      <formula>0</formula>
    </cfRule>
  </conditionalFormatting>
  <conditionalFormatting sqref="AP323">
    <cfRule type="cellIs" dxfId="717" priority="210" operator="equal">
      <formula>0</formula>
    </cfRule>
  </conditionalFormatting>
  <conditionalFormatting sqref="AH306:AR306">
    <cfRule type="cellIs" dxfId="716" priority="209" operator="equal">
      <formula>0</formula>
    </cfRule>
  </conditionalFormatting>
  <conditionalFormatting sqref="AH310:AR310">
    <cfRule type="cellIs" dxfId="715" priority="208" operator="equal">
      <formula>0</formula>
    </cfRule>
  </conditionalFormatting>
  <conditionalFormatting sqref="AH314:AR314">
    <cfRule type="cellIs" dxfId="714" priority="207" operator="equal">
      <formula>0</formula>
    </cfRule>
  </conditionalFormatting>
  <conditionalFormatting sqref="AH234:AO234">
    <cfRule type="cellIs" dxfId="713" priority="206" operator="equal">
      <formula>0</formula>
    </cfRule>
  </conditionalFormatting>
  <conditionalFormatting sqref="AH251:AR251">
    <cfRule type="cellIs" dxfId="712" priority="205" operator="equal">
      <formula>0</formula>
    </cfRule>
  </conditionalFormatting>
  <conditionalFormatting sqref="AH483:AQ483 AH482:AR482 AH481:AN481 AH484:AR488">
    <cfRule type="cellIs" dxfId="711" priority="204" operator="equal">
      <formula>0</formula>
    </cfRule>
  </conditionalFormatting>
  <conditionalFormatting sqref="AO481">
    <cfRule type="cellIs" dxfId="710" priority="203" operator="equal">
      <formula>0</formula>
    </cfRule>
  </conditionalFormatting>
  <conditionalFormatting sqref="AH302:AR302">
    <cfRule type="cellIs" dxfId="709" priority="202" operator="equal">
      <formula>0</formula>
    </cfRule>
  </conditionalFormatting>
  <conditionalFormatting sqref="AH318:AP318">
    <cfRule type="cellIs" dxfId="708" priority="201" operator="equal">
      <formula>0</formula>
    </cfRule>
  </conditionalFormatting>
  <conditionalFormatting sqref="AH170:AR170">
    <cfRule type="cellIs" dxfId="707" priority="200" operator="equal">
      <formula>0</formula>
    </cfRule>
  </conditionalFormatting>
  <conditionalFormatting sqref="AO319:AR319">
    <cfRule type="cellIs" dxfId="706" priority="199" operator="equal">
      <formula>0</formula>
    </cfRule>
  </conditionalFormatting>
  <conditionalFormatting sqref="AO315:AQ315">
    <cfRule type="cellIs" dxfId="705" priority="198" operator="equal">
      <formula>0</formula>
    </cfRule>
  </conditionalFormatting>
  <conditionalFormatting sqref="AP391:AR391">
    <cfRule type="cellIs" dxfId="704" priority="197" operator="equal">
      <formula>0</formula>
    </cfRule>
  </conditionalFormatting>
  <conditionalFormatting sqref="AP407:AR407">
    <cfRule type="cellIs" dxfId="703" priority="196" operator="equal">
      <formula>0</formula>
    </cfRule>
  </conditionalFormatting>
  <conditionalFormatting sqref="AO160:AR162">
    <cfRule type="cellIs" dxfId="702" priority="195" operator="equal">
      <formula>0</formula>
    </cfRule>
  </conditionalFormatting>
  <conditionalFormatting sqref="AH301:AR301">
    <cfRule type="cellIs" dxfId="701" priority="194" operator="equal">
      <formula>0</formula>
    </cfRule>
  </conditionalFormatting>
  <conditionalFormatting sqref="AR424">
    <cfRule type="cellIs" dxfId="700" priority="193" operator="equal">
      <formula>0</formula>
    </cfRule>
  </conditionalFormatting>
  <conditionalFormatting sqref="AN424:AQ424">
    <cfRule type="cellIs" dxfId="699" priority="192" operator="equal">
      <formula>0</formula>
    </cfRule>
  </conditionalFormatting>
  <conditionalFormatting sqref="AN437">
    <cfRule type="cellIs" dxfId="698" priority="187" operator="equal">
      <formula>0</formula>
    </cfRule>
  </conditionalFormatting>
  <conditionalFormatting sqref="AO215:AQ215 AO222:AR227 AO221:AP221 AO216:AR220">
    <cfRule type="cellIs" dxfId="697" priority="186" operator="equal">
      <formula>0</formula>
    </cfRule>
  </conditionalFormatting>
  <conditionalFormatting sqref="AN233:AR233">
    <cfRule type="cellIs" dxfId="696" priority="185" operator="equal">
      <formula>0</formula>
    </cfRule>
  </conditionalFormatting>
  <conditionalFormatting sqref="AN235:AR242 AN243:AQ243 AN244:AR247 AN249:AR249">
    <cfRule type="cellIs" dxfId="695" priority="184" operator="equal">
      <formula>0</formula>
    </cfRule>
  </conditionalFormatting>
  <conditionalFormatting sqref="AN265:AP265">
    <cfRule type="cellIs" dxfId="694" priority="183" operator="equal">
      <formula>0</formula>
    </cfRule>
  </conditionalFormatting>
  <conditionalFormatting sqref="AS494 C494:AR497">
    <cfRule type="cellIs" dxfId="693" priority="182" operator="equal">
      <formula>0</formula>
    </cfRule>
  </conditionalFormatting>
  <conditionalFormatting sqref="AH44:AR46 AH47:AP47">
    <cfRule type="cellIs" dxfId="692" priority="180" operator="equal">
      <formula>0</formula>
    </cfRule>
  </conditionalFormatting>
  <conditionalFormatting sqref="C515:AQ520 C507:AQ508">
    <cfRule type="cellIs" dxfId="691" priority="170" operator="equal">
      <formula>0</formula>
    </cfRule>
  </conditionalFormatting>
  <conditionalFormatting sqref="AH37:AP37 AH36:AO36 AR37">
    <cfRule type="cellIs" dxfId="690" priority="172" operator="equal">
      <formula>0</formula>
    </cfRule>
  </conditionalFormatting>
  <conditionalFormatting sqref="C521:AQ522 C524:AQ984">
    <cfRule type="cellIs" dxfId="689" priority="169" operator="equal">
      <formula>0</formula>
    </cfRule>
  </conditionalFormatting>
  <conditionalFormatting sqref="AH5:AP5 AH7:AP7 AH6:AO6 AH12:AP14 AH18:AP18 AH15:AO17 AH20:AP20 AH19:AO19 AH23:AP23 AH21:AO22 AH25:AP30 AH24:AO24 AH32:AP34 AH31:AO31 AH35:AO35 AH8:AO11 AR33:AR34 AR25:AR30 AR23 AR20 AR14">
    <cfRule type="cellIs" dxfId="688" priority="168" operator="equal">
      <formula>0</formula>
    </cfRule>
  </conditionalFormatting>
  <conditionalFormatting sqref="AQ13:AQ14 AQ18 AQ20 AQ23 AQ25:AQ30 AQ33:AQ34 AQ37 AQ41">
    <cfRule type="cellIs" dxfId="687" priority="167" operator="equal">
      <formula>0</formula>
    </cfRule>
  </conditionalFormatting>
  <conditionalFormatting sqref="C506:AR506">
    <cfRule type="cellIs" dxfId="686" priority="165" operator="equal">
      <formula>0</formula>
    </cfRule>
  </conditionalFormatting>
  <conditionalFormatting sqref="AS503:AS505 C502:AR506">
    <cfRule type="cellIs" dxfId="685" priority="164" operator="equal">
      <formula>0</formula>
    </cfRule>
  </conditionalFormatting>
  <conditionalFormatting sqref="C514:AR514">
    <cfRule type="cellIs" dxfId="684" priority="162" operator="equal">
      <formula>0</formula>
    </cfRule>
  </conditionalFormatting>
  <conditionalFormatting sqref="AJ368:AR368">
    <cfRule type="cellIs" dxfId="683" priority="159" operator="equal">
      <formula>0</formula>
    </cfRule>
  </conditionalFormatting>
  <conditionalFormatting sqref="AJ369:AR369">
    <cfRule type="cellIs" dxfId="682" priority="158" operator="equal">
      <formula>0</formula>
    </cfRule>
  </conditionalFormatting>
  <conditionalFormatting sqref="AQ5:AS5 AU5">
    <cfRule type="cellIs" dxfId="681" priority="154" operator="equal">
      <formula>0</formula>
    </cfRule>
  </conditionalFormatting>
  <conditionalFormatting sqref="AP6:AR6 AU6">
    <cfRule type="cellIs" dxfId="680" priority="153" operator="equal">
      <formula>0</formula>
    </cfRule>
  </conditionalFormatting>
  <conditionalFormatting sqref="AQ7:AR7">
    <cfRule type="cellIs" dxfId="679" priority="152" operator="equal">
      <formula>0</formula>
    </cfRule>
  </conditionalFormatting>
  <conditionalFormatting sqref="AP9:AR9">
    <cfRule type="cellIs" dxfId="678" priority="151" operator="equal">
      <formula>0</formula>
    </cfRule>
  </conditionalFormatting>
  <conditionalFormatting sqref="AP10:AR10">
    <cfRule type="cellIs" dxfId="677" priority="150" operator="equal">
      <formula>0</formula>
    </cfRule>
  </conditionalFormatting>
  <conditionalFormatting sqref="AP11:AR11">
    <cfRule type="cellIs" dxfId="676" priority="149" operator="equal">
      <formula>0</formula>
    </cfRule>
  </conditionalFormatting>
  <conditionalFormatting sqref="AQ12:AR12">
    <cfRule type="cellIs" dxfId="675" priority="148" operator="equal">
      <formula>0</formula>
    </cfRule>
  </conditionalFormatting>
  <conditionalFormatting sqref="AR13">
    <cfRule type="cellIs" dxfId="674" priority="147" operator="equal">
      <formula>0</formula>
    </cfRule>
  </conditionalFormatting>
  <conditionalFormatting sqref="AP15:AR15">
    <cfRule type="cellIs" dxfId="673" priority="146" operator="equal">
      <formula>0</formula>
    </cfRule>
  </conditionalFormatting>
  <conditionalFormatting sqref="AP16:AR16">
    <cfRule type="cellIs" dxfId="672" priority="145" operator="equal">
      <formula>0</formula>
    </cfRule>
  </conditionalFormatting>
  <conditionalFormatting sqref="AP17:AR17">
    <cfRule type="cellIs" dxfId="671" priority="144" operator="equal">
      <formula>0</formula>
    </cfRule>
  </conditionalFormatting>
  <conditionalFormatting sqref="AR18">
    <cfRule type="cellIs" dxfId="670" priority="143" operator="equal">
      <formula>0</formula>
    </cfRule>
  </conditionalFormatting>
  <conditionalFormatting sqref="AP19:AR19">
    <cfRule type="cellIs" dxfId="669" priority="142" operator="equal">
      <formula>0</formula>
    </cfRule>
  </conditionalFormatting>
  <conditionalFormatting sqref="AP21:AR21">
    <cfRule type="cellIs" dxfId="668" priority="141" operator="equal">
      <formula>0</formula>
    </cfRule>
  </conditionalFormatting>
  <conditionalFormatting sqref="AP22:AR22">
    <cfRule type="cellIs" dxfId="667" priority="140" operator="equal">
      <formula>0</formula>
    </cfRule>
  </conditionalFormatting>
  <conditionalFormatting sqref="AP24:AR24">
    <cfRule type="cellIs" dxfId="666" priority="139" operator="equal">
      <formula>0</formula>
    </cfRule>
  </conditionalFormatting>
  <conditionalFormatting sqref="AP31:AR31">
    <cfRule type="cellIs" dxfId="665" priority="138" operator="equal">
      <formula>0</formula>
    </cfRule>
  </conditionalFormatting>
  <conditionalFormatting sqref="AQ32:AR32">
    <cfRule type="cellIs" dxfId="664" priority="137" operator="equal">
      <formula>0</formula>
    </cfRule>
  </conditionalFormatting>
  <conditionalFormatting sqref="AP35:AR35">
    <cfRule type="cellIs" dxfId="663" priority="136" operator="equal">
      <formula>0</formula>
    </cfRule>
  </conditionalFormatting>
  <conditionalFormatting sqref="AP36:AR36">
    <cfRule type="cellIs" dxfId="662" priority="135" operator="equal">
      <formula>0</formula>
    </cfRule>
  </conditionalFormatting>
  <conditionalFormatting sqref="AQ47:AR47">
    <cfRule type="cellIs" dxfId="661" priority="132" operator="equal">
      <formula>0</formula>
    </cfRule>
  </conditionalFormatting>
  <conditionalFormatting sqref="AR215">
    <cfRule type="cellIs" dxfId="660" priority="130" operator="equal">
      <formula>0</formula>
    </cfRule>
  </conditionalFormatting>
  <conditionalFormatting sqref="AP8:AR8">
    <cfRule type="cellIs" dxfId="659" priority="106" operator="equal">
      <formula>0</formula>
    </cfRule>
  </conditionalFormatting>
  <conditionalFormatting sqref="AJ296:AR296">
    <cfRule type="cellIs" dxfId="658" priority="108" operator="equal">
      <formula>0</formula>
    </cfRule>
  </conditionalFormatting>
  <conditionalFormatting sqref="AJ297:AR297">
    <cfRule type="cellIs" dxfId="657" priority="107" operator="equal">
      <formula>0</formula>
    </cfRule>
  </conditionalFormatting>
  <conditionalFormatting sqref="AO69:AQ69">
    <cfRule type="cellIs" dxfId="656" priority="105" operator="equal">
      <formula>0</formula>
    </cfRule>
  </conditionalFormatting>
  <conditionalFormatting sqref="AR69">
    <cfRule type="cellIs" dxfId="655" priority="104" operator="equal">
      <formula>0</formula>
    </cfRule>
  </conditionalFormatting>
  <conditionalFormatting sqref="AZ69">
    <cfRule type="cellIs" dxfId="654" priority="103" operator="equal">
      <formula>0</formula>
    </cfRule>
  </conditionalFormatting>
  <conditionalFormatting sqref="AR293">
    <cfRule type="cellIs" dxfId="653" priority="92" operator="equal">
      <formula>0</formula>
    </cfRule>
  </conditionalFormatting>
  <conditionalFormatting sqref="AQ153:AR153">
    <cfRule type="cellIs" dxfId="652" priority="94" operator="equal">
      <formula>0</formula>
    </cfRule>
  </conditionalFormatting>
  <conditionalFormatting sqref="AH398:AM398">
    <cfRule type="cellIs" dxfId="651" priority="86" operator="equal">
      <formula>0</formula>
    </cfRule>
  </conditionalFormatting>
  <conditionalFormatting sqref="AN398:AR398">
    <cfRule type="cellIs" dxfId="650" priority="87" operator="equal">
      <formula>0</formula>
    </cfRule>
  </conditionalFormatting>
  <conditionalFormatting sqref="AQ402:AR402">
    <cfRule type="cellIs" dxfId="649" priority="85" operator="equal">
      <formula>0</formula>
    </cfRule>
  </conditionalFormatting>
  <conditionalFormatting sqref="AZ402">
    <cfRule type="cellIs" dxfId="648" priority="84" operator="equal">
      <formula>0</formula>
    </cfRule>
  </conditionalFormatting>
  <conditionalFormatting sqref="AN406:AQ406">
    <cfRule type="cellIs" dxfId="647" priority="83" operator="equal">
      <formula>0</formula>
    </cfRule>
  </conditionalFormatting>
  <conditionalFormatting sqref="AQ459">
    <cfRule type="cellIs" dxfId="646" priority="73" operator="equal">
      <formula>0</formula>
    </cfRule>
  </conditionalFormatting>
  <conditionalFormatting sqref="AQ420">
    <cfRule type="cellIs" dxfId="645" priority="82" operator="equal">
      <formula>0</formula>
    </cfRule>
  </conditionalFormatting>
  <conditionalFormatting sqref="AO423:AQ423">
    <cfRule type="cellIs" dxfId="644" priority="81" operator="equal">
      <formula>0</formula>
    </cfRule>
  </conditionalFormatting>
  <conditionalFormatting sqref="AP431:AR431">
    <cfRule type="cellIs" dxfId="643" priority="79" operator="equal">
      <formula>0</formula>
    </cfRule>
  </conditionalFormatting>
  <conditionalFormatting sqref="AM477:AR479">
    <cfRule type="cellIs" dxfId="642" priority="72" operator="equal">
      <formula>0</formula>
    </cfRule>
  </conditionalFormatting>
  <conditionalFormatting sqref="AZ477:AZ479">
    <cfRule type="cellIs" dxfId="641" priority="71" operator="equal">
      <formula>0</formula>
    </cfRule>
  </conditionalFormatting>
  <conditionalFormatting sqref="AH457:AR457">
    <cfRule type="cellIs" dxfId="640" priority="74" operator="equal">
      <formula>0</formula>
    </cfRule>
  </conditionalFormatting>
  <conditionalFormatting sqref="AQ330:AR330">
    <cfRule type="cellIs" dxfId="639" priority="60" operator="equal">
      <formula>0</formula>
    </cfRule>
  </conditionalFormatting>
  <conditionalFormatting sqref="AN277">
    <cfRule type="cellIs" dxfId="638" priority="59" operator="equal">
      <formula>0</formula>
    </cfRule>
  </conditionalFormatting>
  <conditionalFormatting sqref="AO277:AP277">
    <cfRule type="cellIs" dxfId="637" priority="58" operator="equal">
      <formula>0</formula>
    </cfRule>
  </conditionalFormatting>
  <conditionalFormatting sqref="AH278:AP281">
    <cfRule type="cellIs" dxfId="636" priority="57" operator="equal">
      <formula>0</formula>
    </cfRule>
  </conditionalFormatting>
  <conditionalFormatting sqref="AH282:AP284">
    <cfRule type="cellIs" dxfId="635" priority="56" operator="equal">
      <formula>0</formula>
    </cfRule>
  </conditionalFormatting>
  <conditionalFormatting sqref="AQ277:AQ284">
    <cfRule type="cellIs" dxfId="634" priority="55" operator="equal">
      <formula>0</formula>
    </cfRule>
  </conditionalFormatting>
  <conditionalFormatting sqref="AR277:AR284">
    <cfRule type="cellIs" dxfId="633" priority="54" operator="equal">
      <formula>0</formula>
    </cfRule>
  </conditionalFormatting>
  <conditionalFormatting sqref="AR268">
    <cfRule type="cellIs" dxfId="632" priority="46" operator="equal">
      <formula>0</formula>
    </cfRule>
  </conditionalFormatting>
  <conditionalFormatting sqref="AQ272">
    <cfRule type="cellIs" dxfId="631" priority="50" operator="equal">
      <formula>0</formula>
    </cfRule>
  </conditionalFormatting>
  <conditionalFormatting sqref="AR272">
    <cfRule type="cellIs" dxfId="630" priority="49" operator="equal">
      <formula>0</formula>
    </cfRule>
  </conditionalFormatting>
  <conditionalFormatting sqref="AQ265:AR265">
    <cfRule type="cellIs" dxfId="629" priority="43" operator="equal">
      <formula>0</formula>
    </cfRule>
  </conditionalFormatting>
  <conditionalFormatting sqref="AR254">
    <cfRule type="cellIs" dxfId="628" priority="42" operator="equal">
      <formula>0</formula>
    </cfRule>
  </conditionalFormatting>
  <conditionalFormatting sqref="AR243">
    <cfRule type="cellIs" dxfId="627" priority="34" operator="equal">
      <formula>0</formula>
    </cfRule>
  </conditionalFormatting>
  <conditionalFormatting sqref="AR255">
    <cfRule type="cellIs" dxfId="626" priority="38" operator="equal">
      <formula>0</formula>
    </cfRule>
  </conditionalFormatting>
  <conditionalFormatting sqref="AR248">
    <cfRule type="cellIs" dxfId="625" priority="35" operator="equal">
      <formula>0</formula>
    </cfRule>
  </conditionalFormatting>
  <conditionalFormatting sqref="AV245:AY245">
    <cfRule type="cellIs" dxfId="624" priority="33" operator="equal">
      <formula>0</formula>
    </cfRule>
  </conditionalFormatting>
  <conditionalFormatting sqref="AP234:AR234">
    <cfRule type="cellIs" dxfId="623" priority="32" operator="equal">
      <formula>0</formula>
    </cfRule>
  </conditionalFormatting>
  <conditionalFormatting sqref="AQ229:AR229">
    <cfRule type="cellIs" dxfId="622" priority="31" operator="equal">
      <formula>0</formula>
    </cfRule>
  </conditionalFormatting>
  <conditionalFormatting sqref="AM248:AN248">
    <cfRule type="cellIs" dxfId="621" priority="25" operator="equal">
      <formula>0</formula>
    </cfRule>
  </conditionalFormatting>
  <conditionalFormatting sqref="AI248:AJ248">
    <cfRule type="cellIs" dxfId="620" priority="29" operator="equal">
      <formula>0</formula>
    </cfRule>
  </conditionalFormatting>
  <conditionalFormatting sqref="AL248">
    <cfRule type="cellIs" dxfId="619" priority="28" operator="equal">
      <formula>0</formula>
    </cfRule>
  </conditionalFormatting>
  <conditionalFormatting sqref="AO248">
    <cfRule type="cellIs" dxfId="618" priority="27" operator="equal">
      <formula>0</formula>
    </cfRule>
  </conditionalFormatting>
  <conditionalFormatting sqref="AK248">
    <cfRule type="cellIs" dxfId="617" priority="26" operator="equal">
      <formula>0</formula>
    </cfRule>
  </conditionalFormatting>
  <conditionalFormatting sqref="AP248:AQ248">
    <cfRule type="cellIs" dxfId="616" priority="24" operator="equal">
      <formula>0</formula>
    </cfRule>
  </conditionalFormatting>
  <conditionalFormatting sqref="AN229:AP229">
    <cfRule type="cellIs" dxfId="615" priority="22" operator="equal">
      <formula>0</formula>
    </cfRule>
  </conditionalFormatting>
  <conditionalFormatting sqref="AQ228:AR228">
    <cfRule type="cellIs" dxfId="614" priority="21" operator="equal">
      <formula>0</formula>
    </cfRule>
  </conditionalFormatting>
  <conditionalFormatting sqref="AQ221:AR221">
    <cfRule type="cellIs" dxfId="613" priority="19" operator="equal">
      <formula>0</formula>
    </cfRule>
  </conditionalFormatting>
  <conditionalFormatting sqref="AP122:AR124">
    <cfRule type="cellIs" dxfId="612" priority="11" operator="equal">
      <formula>0</formula>
    </cfRule>
  </conditionalFormatting>
  <conditionalFormatting sqref="B38:B40">
    <cfRule type="duplicateValues" dxfId="611" priority="509"/>
  </conditionalFormatting>
  <conditionalFormatting sqref="C499:AQ499">
    <cfRule type="cellIs" dxfId="610" priority="15" operator="equal">
      <formula>0</formula>
    </cfRule>
  </conditionalFormatting>
  <conditionalFormatting sqref="B523:B564">
    <cfRule type="cellIs" dxfId="609" priority="14" operator="equal">
      <formula>0</formula>
    </cfRule>
  </conditionalFormatting>
  <conditionalFormatting sqref="C523:AR523">
    <cfRule type="cellIs" dxfId="608" priority="13" operator="equal">
      <formula>0</formula>
    </cfRule>
  </conditionalFormatting>
  <conditionalFormatting sqref="AP120:AR120">
    <cfRule type="cellIs" dxfId="607" priority="12" operator="equal">
      <formula>0</formula>
    </cfRule>
  </conditionalFormatting>
  <conditionalFormatting sqref="AU7:AU9 AU11:AU28">
    <cfRule type="cellIs" dxfId="606" priority="8" operator="equal">
      <formula>0</formula>
    </cfRule>
  </conditionalFormatting>
  <conditionalFormatting sqref="AU29">
    <cfRule type="cellIs" dxfId="605" priority="7" operator="equal">
      <formula>0</formula>
    </cfRule>
  </conditionalFormatting>
  <conditionalFormatting sqref="AU10">
    <cfRule type="cellIs" dxfId="604" priority="6" operator="equal">
      <formula>0</formula>
    </cfRule>
  </conditionalFormatting>
  <conditionalFormatting sqref="AP133:AP140">
    <cfRule type="cellIs" dxfId="603" priority="3" operator="equal">
      <formula>0</formula>
    </cfRule>
  </conditionalFormatting>
  <conditionalFormatting sqref="AQ133:AQ143">
    <cfRule type="cellIs" dxfId="602" priority="2" operator="equal">
      <formula>0</formula>
    </cfRule>
  </conditionalFormatting>
  <conditionalFormatting sqref="AR133:AR144">
    <cfRule type="cellIs" dxfId="601" priority="1" operator="equal">
      <formula>0</formula>
    </cfRule>
  </conditionalFormatting>
  <pageMargins left="0.7" right="0.7" top="0.75" bottom="0.75" header="0.3" footer="0.3"/>
  <pageSetup paperSize="9" orientation="portrait" horizontalDpi="300" verticalDpi="300" r:id="rId1"/>
  <ignoredErrors>
    <ignoredError sqref="AY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1:AK116"/>
  <sheetViews>
    <sheetView zoomScaleNormal="100" workbookViewId="0">
      <selection sqref="A1:B1"/>
    </sheetView>
  </sheetViews>
  <sheetFormatPr defaultRowHeight="12.75"/>
  <cols>
    <col min="1" max="1" width="29" bestFit="1" customWidth="1"/>
    <col min="2" max="2" width="78.28515625" customWidth="1"/>
    <col min="3" max="14" width="9.85546875" hidden="1" customWidth="1"/>
    <col min="15" max="23" width="9" customWidth="1"/>
    <col min="24" max="24" width="10.28515625" customWidth="1"/>
    <col min="25" max="26" width="9" customWidth="1"/>
    <col min="27" max="27" width="9" style="118" customWidth="1"/>
    <col min="28" max="28" width="9" style="221" customWidth="1"/>
    <col min="29" max="29" width="19.7109375" customWidth="1"/>
    <col min="30" max="30" width="35.28515625" customWidth="1"/>
    <col min="31" max="31" width="18.140625" customWidth="1"/>
    <col min="32" max="32" width="19.7109375" style="221" customWidth="1"/>
    <col min="33" max="33" width="15.85546875" bestFit="1" customWidth="1"/>
    <col min="34" max="34" width="44.28515625" customWidth="1"/>
    <col min="35" max="35" width="42.5703125" style="223" customWidth="1"/>
    <col min="36" max="36" width="37.7109375" customWidth="1"/>
    <col min="37" max="37" width="27.7109375" customWidth="1"/>
  </cols>
  <sheetData>
    <row r="1" spans="1:37" s="118" customFormat="1" ht="78" customHeight="1">
      <c r="A1" s="956" t="s">
        <v>7227</v>
      </c>
      <c r="B1" s="956"/>
      <c r="O1" s="939"/>
      <c r="P1" s="939"/>
      <c r="Q1" s="939"/>
      <c r="R1" s="939"/>
      <c r="S1" s="939"/>
      <c r="T1" s="939"/>
      <c r="U1" s="939"/>
      <c r="V1" s="939"/>
      <c r="W1" s="939"/>
      <c r="X1" s="939"/>
      <c r="Y1" s="951"/>
      <c r="Z1" s="966" t="s">
        <v>4228</v>
      </c>
      <c r="AA1" s="967"/>
      <c r="AB1" s="968"/>
      <c r="AC1" s="955"/>
      <c r="AD1" s="939"/>
      <c r="AE1" s="939"/>
      <c r="AF1" s="939"/>
      <c r="AG1" s="939"/>
      <c r="AH1" s="939"/>
      <c r="AI1" s="939"/>
      <c r="AJ1" s="939"/>
      <c r="AK1" s="939"/>
    </row>
    <row r="2" spans="1:37" s="221" customFormat="1" ht="14.25" customHeigh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row>
    <row r="3" spans="1:37" ht="49.5" customHeight="1">
      <c r="A3" s="958" t="s">
        <v>6876</v>
      </c>
      <c r="B3" s="958"/>
      <c r="C3" s="308"/>
      <c r="D3" s="308"/>
      <c r="E3" s="308"/>
      <c r="F3" s="308"/>
      <c r="G3" s="308"/>
      <c r="H3" s="308"/>
      <c r="I3" s="308"/>
      <c r="J3" s="308"/>
      <c r="K3" s="308"/>
      <c r="L3" s="308"/>
      <c r="M3" s="308"/>
      <c r="N3" s="308"/>
      <c r="O3" s="308"/>
      <c r="P3" s="308"/>
      <c r="Q3" s="308"/>
      <c r="R3" s="308"/>
      <c r="S3" s="308"/>
      <c r="T3" s="308"/>
      <c r="U3" s="308"/>
      <c r="V3" s="308"/>
      <c r="W3" s="308"/>
      <c r="X3" s="600" t="s">
        <v>3966</v>
      </c>
      <c r="Y3" s="323" t="s">
        <v>3967</v>
      </c>
      <c r="Z3" s="969" t="s">
        <v>4209</v>
      </c>
      <c r="AA3" s="948"/>
      <c r="AB3" s="970"/>
      <c r="AC3" s="308"/>
      <c r="AD3" s="308"/>
      <c r="AE3" s="308"/>
      <c r="AF3" s="308"/>
      <c r="AG3" s="308"/>
      <c r="AH3" s="308"/>
      <c r="AI3" s="309"/>
      <c r="AJ3" s="308"/>
      <c r="AK3" s="308"/>
    </row>
    <row r="4" spans="1:37" s="880" customFormat="1" ht="25.5">
      <c r="A4" s="917" t="s">
        <v>127</v>
      </c>
      <c r="B4" s="917" t="s">
        <v>3953</v>
      </c>
      <c r="C4" s="917" t="s">
        <v>10</v>
      </c>
      <c r="D4" s="917" t="s">
        <v>11</v>
      </c>
      <c r="E4" s="917" t="s">
        <v>12</v>
      </c>
      <c r="F4" s="917" t="s">
        <v>13</v>
      </c>
      <c r="G4" s="917" t="s">
        <v>14</v>
      </c>
      <c r="H4" s="917" t="s">
        <v>15</v>
      </c>
      <c r="I4" s="917" t="s">
        <v>16</v>
      </c>
      <c r="J4" s="917" t="s">
        <v>17</v>
      </c>
      <c r="K4" s="917" t="s">
        <v>18</v>
      </c>
      <c r="L4" s="917" t="s">
        <v>19</v>
      </c>
      <c r="M4" s="917" t="s">
        <v>20</v>
      </c>
      <c r="N4" s="917" t="s">
        <v>21</v>
      </c>
      <c r="O4" s="917" t="s">
        <v>22</v>
      </c>
      <c r="P4" s="917" t="s">
        <v>23</v>
      </c>
      <c r="Q4" s="917" t="s">
        <v>24</v>
      </c>
      <c r="R4" s="917" t="s">
        <v>25</v>
      </c>
      <c r="S4" s="917" t="s">
        <v>26</v>
      </c>
      <c r="T4" s="917" t="s">
        <v>27</v>
      </c>
      <c r="U4" s="917" t="s">
        <v>62</v>
      </c>
      <c r="V4" s="917" t="s">
        <v>63</v>
      </c>
      <c r="W4" s="918" t="s">
        <v>938</v>
      </c>
      <c r="X4" s="323" t="s">
        <v>3968</v>
      </c>
      <c r="Y4" s="323" t="s">
        <v>3969</v>
      </c>
      <c r="Z4" s="917" t="s">
        <v>3970</v>
      </c>
      <c r="AA4" s="414" t="s">
        <v>4436</v>
      </c>
      <c r="AB4" s="323" t="s">
        <v>6884</v>
      </c>
      <c r="AC4" s="917" t="s">
        <v>791</v>
      </c>
      <c r="AD4" s="917" t="s">
        <v>790</v>
      </c>
      <c r="AE4" s="917" t="s">
        <v>102</v>
      </c>
      <c r="AF4" s="917" t="s">
        <v>6995</v>
      </c>
      <c r="AG4" s="917" t="s">
        <v>789</v>
      </c>
      <c r="AH4" s="917" t="s">
        <v>788</v>
      </c>
      <c r="AI4" s="917" t="s">
        <v>28</v>
      </c>
      <c r="AJ4" s="917" t="s">
        <v>787</v>
      </c>
      <c r="AK4" s="414" t="s">
        <v>786</v>
      </c>
    </row>
    <row r="5" spans="1:37" s="528" customFormat="1" ht="12.75" customHeight="1">
      <c r="A5" s="612" t="s">
        <v>109</v>
      </c>
      <c r="B5" s="532" t="s">
        <v>782</v>
      </c>
      <c r="C5" s="438">
        <v>0</v>
      </c>
      <c r="D5" s="438">
        <v>0</v>
      </c>
      <c r="E5" s="438">
        <v>0</v>
      </c>
      <c r="F5" s="438">
        <v>0</v>
      </c>
      <c r="G5" s="438">
        <v>0</v>
      </c>
      <c r="H5" s="438">
        <v>0</v>
      </c>
      <c r="I5" s="438">
        <v>0</v>
      </c>
      <c r="J5" s="438">
        <v>0</v>
      </c>
      <c r="K5" s="438">
        <v>5.5E-2</v>
      </c>
      <c r="L5" s="438">
        <v>0</v>
      </c>
      <c r="M5" s="438">
        <v>0</v>
      </c>
      <c r="N5" s="438">
        <v>8.2000000000000003E-2</v>
      </c>
      <c r="O5" s="438">
        <v>0.02</v>
      </c>
      <c r="P5" s="438">
        <v>0.125</v>
      </c>
      <c r="Q5" s="258">
        <v>0.20799999999999999</v>
      </c>
      <c r="R5" s="258">
        <v>2.9089999999999998</v>
      </c>
      <c r="S5" s="258">
        <v>0.19900000000000001</v>
      </c>
      <c r="T5" s="258">
        <v>3.0000000000000001E-3</v>
      </c>
      <c r="U5" s="258">
        <v>0</v>
      </c>
      <c r="V5" s="258">
        <v>0</v>
      </c>
      <c r="W5" s="258">
        <v>0</v>
      </c>
      <c r="X5" s="613">
        <v>0</v>
      </c>
      <c r="Y5" s="613">
        <v>0</v>
      </c>
      <c r="Z5" s="258">
        <v>0</v>
      </c>
      <c r="AA5" s="281">
        <v>0</v>
      </c>
      <c r="AB5" s="537">
        <v>0</v>
      </c>
      <c r="AC5" s="194" t="s">
        <v>125</v>
      </c>
      <c r="AD5" s="194" t="s">
        <v>47</v>
      </c>
      <c r="AE5" s="112" t="s">
        <v>810</v>
      </c>
      <c r="AF5" s="112"/>
      <c r="AG5" s="194" t="s">
        <v>287</v>
      </c>
      <c r="AH5" s="440" t="s">
        <v>277</v>
      </c>
      <c r="AI5" s="228" t="s">
        <v>781</v>
      </c>
      <c r="AJ5" s="440" t="s">
        <v>277</v>
      </c>
      <c r="AK5" s="614" t="s">
        <v>277</v>
      </c>
    </row>
    <row r="6" spans="1:37" s="441" customFormat="1" ht="12.75" customHeight="1">
      <c r="A6" s="533" t="s">
        <v>109</v>
      </c>
      <c r="B6" s="534" t="s">
        <v>770</v>
      </c>
      <c r="C6" s="438">
        <v>0</v>
      </c>
      <c r="D6" s="438">
        <v>0</v>
      </c>
      <c r="E6" s="438">
        <v>0</v>
      </c>
      <c r="F6" s="438">
        <v>0</v>
      </c>
      <c r="G6" s="438">
        <v>0</v>
      </c>
      <c r="H6" s="438">
        <v>0</v>
      </c>
      <c r="I6" s="438">
        <v>0</v>
      </c>
      <c r="J6" s="438">
        <v>0</v>
      </c>
      <c r="K6" s="438">
        <v>0</v>
      </c>
      <c r="L6" s="438">
        <v>0</v>
      </c>
      <c r="M6" s="438">
        <v>0</v>
      </c>
      <c r="N6" s="438">
        <v>0</v>
      </c>
      <c r="O6" s="258">
        <v>0</v>
      </c>
      <c r="P6" s="258">
        <v>0</v>
      </c>
      <c r="Q6" s="258">
        <v>8.0730000000000004</v>
      </c>
      <c r="R6" s="258">
        <v>7.0229999999999997</v>
      </c>
      <c r="S6" s="258">
        <v>11.529</v>
      </c>
      <c r="T6" s="258">
        <v>9.7159999999999993</v>
      </c>
      <c r="U6" s="258">
        <v>4.0419999999999998</v>
      </c>
      <c r="V6" s="258">
        <v>2.9060000000000001</v>
      </c>
      <c r="W6" s="258">
        <v>0</v>
      </c>
      <c r="X6" s="538">
        <v>0</v>
      </c>
      <c r="Y6" s="504">
        <v>0</v>
      </c>
      <c r="Z6" s="258">
        <v>0</v>
      </c>
      <c r="AA6" s="258">
        <v>0</v>
      </c>
      <c r="AB6" s="536">
        <v>0</v>
      </c>
      <c r="AC6" s="194" t="s">
        <v>121</v>
      </c>
      <c r="AD6" s="194" t="s">
        <v>47</v>
      </c>
      <c r="AE6" s="441" t="s">
        <v>810</v>
      </c>
      <c r="AG6" s="194" t="s">
        <v>287</v>
      </c>
      <c r="AH6" s="440" t="s">
        <v>769</v>
      </c>
      <c r="AI6" s="228" t="s">
        <v>277</v>
      </c>
      <c r="AJ6" s="440" t="s">
        <v>277</v>
      </c>
      <c r="AK6" s="248" t="s">
        <v>277</v>
      </c>
    </row>
    <row r="7" spans="1:37" s="441" customFormat="1" ht="12.75" customHeight="1">
      <c r="A7" s="533" t="s">
        <v>109</v>
      </c>
      <c r="B7" s="534" t="s">
        <v>838</v>
      </c>
      <c r="C7" s="438">
        <v>0</v>
      </c>
      <c r="D7" s="438">
        <v>0</v>
      </c>
      <c r="E7" s="438">
        <v>0</v>
      </c>
      <c r="F7" s="438">
        <v>0</v>
      </c>
      <c r="G7" s="438">
        <v>0</v>
      </c>
      <c r="H7" s="438">
        <v>0</v>
      </c>
      <c r="I7" s="438">
        <v>0</v>
      </c>
      <c r="J7" s="438">
        <v>0</v>
      </c>
      <c r="K7" s="438">
        <v>0</v>
      </c>
      <c r="L7" s="438">
        <v>0</v>
      </c>
      <c r="M7" s="438">
        <v>0</v>
      </c>
      <c r="N7" s="438">
        <v>0</v>
      </c>
      <c r="O7" s="258">
        <v>0</v>
      </c>
      <c r="P7" s="258">
        <v>0</v>
      </c>
      <c r="Q7" s="258">
        <v>0.97199999999999998</v>
      </c>
      <c r="R7" s="258">
        <v>5.117</v>
      </c>
      <c r="S7" s="258">
        <v>6.08</v>
      </c>
      <c r="T7" s="258">
        <v>6.0869999999999997</v>
      </c>
      <c r="U7" s="258">
        <v>3.492</v>
      </c>
      <c r="V7" s="258">
        <v>2.5089999999999999</v>
      </c>
      <c r="W7" s="258">
        <v>0</v>
      </c>
      <c r="X7" s="538">
        <v>0</v>
      </c>
      <c r="Y7" s="504">
        <v>0</v>
      </c>
      <c r="Z7" s="258">
        <v>0</v>
      </c>
      <c r="AA7" s="258">
        <v>0</v>
      </c>
      <c r="AB7" s="536">
        <v>0</v>
      </c>
      <c r="AC7" s="194" t="s">
        <v>121</v>
      </c>
      <c r="AD7" s="194" t="s">
        <v>47</v>
      </c>
      <c r="AE7" s="441" t="s">
        <v>810</v>
      </c>
      <c r="AG7" s="194" t="s">
        <v>287</v>
      </c>
      <c r="AH7" s="440" t="s">
        <v>768</v>
      </c>
      <c r="AI7" s="228" t="s">
        <v>277</v>
      </c>
      <c r="AJ7" s="440" t="s">
        <v>277</v>
      </c>
      <c r="AK7" s="248" t="s">
        <v>277</v>
      </c>
    </row>
    <row r="8" spans="1:37" s="441" customFormat="1" ht="12.75" customHeight="1">
      <c r="A8" s="533" t="s">
        <v>109</v>
      </c>
      <c r="B8" s="534" t="s">
        <v>767</v>
      </c>
      <c r="C8" s="438">
        <v>0</v>
      </c>
      <c r="D8" s="438">
        <v>0</v>
      </c>
      <c r="E8" s="438">
        <v>0</v>
      </c>
      <c r="F8" s="438">
        <v>0</v>
      </c>
      <c r="G8" s="438">
        <v>0</v>
      </c>
      <c r="H8" s="438">
        <v>0</v>
      </c>
      <c r="I8" s="438">
        <v>0</v>
      </c>
      <c r="J8" s="438">
        <v>0</v>
      </c>
      <c r="K8" s="438">
        <v>0</v>
      </c>
      <c r="L8" s="438">
        <v>0</v>
      </c>
      <c r="M8" s="438">
        <v>0</v>
      </c>
      <c r="N8" s="438">
        <v>0</v>
      </c>
      <c r="O8" s="258">
        <v>0</v>
      </c>
      <c r="P8" s="258">
        <v>0</v>
      </c>
      <c r="Q8" s="258">
        <v>17.628</v>
      </c>
      <c r="R8" s="258">
        <v>8.1069999999999993</v>
      </c>
      <c r="S8" s="258">
        <v>39.576999999999998</v>
      </c>
      <c r="T8" s="258">
        <v>25.97099991</v>
      </c>
      <c r="U8" s="258">
        <v>7.0970000000000004</v>
      </c>
      <c r="V8" s="258">
        <v>6.548</v>
      </c>
      <c r="W8" s="258">
        <v>0</v>
      </c>
      <c r="X8" s="538">
        <v>0</v>
      </c>
      <c r="Y8" s="504">
        <v>0</v>
      </c>
      <c r="Z8" s="258">
        <v>0</v>
      </c>
      <c r="AA8" s="258">
        <v>0</v>
      </c>
      <c r="AB8" s="536">
        <v>0</v>
      </c>
      <c r="AC8" s="194" t="s">
        <v>121</v>
      </c>
      <c r="AD8" s="194" t="s">
        <v>47</v>
      </c>
      <c r="AE8" s="441" t="s">
        <v>810</v>
      </c>
      <c r="AG8" s="194" t="s">
        <v>287</v>
      </c>
      <c r="AH8" s="440" t="s">
        <v>766</v>
      </c>
      <c r="AI8" s="228" t="s">
        <v>277</v>
      </c>
      <c r="AJ8" s="440" t="s">
        <v>277</v>
      </c>
      <c r="AK8" s="248" t="s">
        <v>277</v>
      </c>
    </row>
    <row r="9" spans="1:37" s="441" customFormat="1" ht="12.75" customHeight="1">
      <c r="A9" s="533" t="s">
        <v>109</v>
      </c>
      <c r="B9" s="534" t="s">
        <v>765</v>
      </c>
      <c r="C9" s="438">
        <v>0</v>
      </c>
      <c r="D9" s="438">
        <v>0</v>
      </c>
      <c r="E9" s="438">
        <v>0</v>
      </c>
      <c r="F9" s="438">
        <v>0</v>
      </c>
      <c r="G9" s="438">
        <v>0</v>
      </c>
      <c r="H9" s="438">
        <v>0</v>
      </c>
      <c r="I9" s="438">
        <v>0</v>
      </c>
      <c r="J9" s="438">
        <v>0</v>
      </c>
      <c r="K9" s="438">
        <v>0</v>
      </c>
      <c r="L9" s="438">
        <v>0</v>
      </c>
      <c r="M9" s="438">
        <v>0</v>
      </c>
      <c r="N9" s="438">
        <v>0</v>
      </c>
      <c r="O9" s="258">
        <v>0</v>
      </c>
      <c r="P9" s="258">
        <v>0.28399999999999997</v>
      </c>
      <c r="Q9" s="258">
        <v>1.984</v>
      </c>
      <c r="R9" s="258">
        <v>1.8140000000000001</v>
      </c>
      <c r="S9" s="258">
        <v>0.2</v>
      </c>
      <c r="T9" s="258">
        <v>0</v>
      </c>
      <c r="U9" s="258">
        <v>0.9</v>
      </c>
      <c r="V9" s="258">
        <v>0</v>
      </c>
      <c r="W9" s="258">
        <v>0</v>
      </c>
      <c r="X9" s="538">
        <v>0</v>
      </c>
      <c r="Y9" s="504">
        <v>0</v>
      </c>
      <c r="Z9" s="258">
        <v>0</v>
      </c>
      <c r="AA9" s="258">
        <v>0</v>
      </c>
      <c r="AB9" s="536">
        <v>0</v>
      </c>
      <c r="AC9" s="194" t="s">
        <v>126</v>
      </c>
      <c r="AD9" s="194" t="s">
        <v>47</v>
      </c>
      <c r="AE9" s="441" t="s">
        <v>810</v>
      </c>
      <c r="AG9" s="194" t="s">
        <v>287</v>
      </c>
      <c r="AH9" s="440" t="s">
        <v>277</v>
      </c>
      <c r="AI9" s="228" t="s">
        <v>277</v>
      </c>
      <c r="AJ9" s="440" t="s">
        <v>277</v>
      </c>
      <c r="AK9" s="248" t="s">
        <v>277</v>
      </c>
    </row>
    <row r="10" spans="1:37" s="441" customFormat="1" ht="12.75" customHeight="1">
      <c r="A10" s="533" t="s">
        <v>109</v>
      </c>
      <c r="B10" s="534" t="s">
        <v>764</v>
      </c>
      <c r="C10" s="438">
        <v>0</v>
      </c>
      <c r="D10" s="438">
        <v>0</v>
      </c>
      <c r="E10" s="438">
        <v>0</v>
      </c>
      <c r="F10" s="438">
        <v>0</v>
      </c>
      <c r="G10" s="438">
        <v>0</v>
      </c>
      <c r="H10" s="438">
        <v>0</v>
      </c>
      <c r="I10" s="438">
        <v>0</v>
      </c>
      <c r="J10" s="438">
        <v>0</v>
      </c>
      <c r="K10" s="438">
        <v>0</v>
      </c>
      <c r="L10" s="438">
        <v>0</v>
      </c>
      <c r="M10" s="438">
        <v>0</v>
      </c>
      <c r="N10" s="438">
        <v>0</v>
      </c>
      <c r="O10" s="258">
        <v>0</v>
      </c>
      <c r="P10" s="258">
        <v>0</v>
      </c>
      <c r="Q10" s="258">
        <v>0</v>
      </c>
      <c r="R10" s="258">
        <v>0</v>
      </c>
      <c r="S10" s="258">
        <v>0</v>
      </c>
      <c r="T10" s="258">
        <v>0</v>
      </c>
      <c r="U10" s="258">
        <v>0.9</v>
      </c>
      <c r="V10" s="258">
        <v>8.36</v>
      </c>
      <c r="W10" s="258">
        <v>9.35</v>
      </c>
      <c r="X10" s="538">
        <v>5.8730000000000002</v>
      </c>
      <c r="Y10" s="504">
        <v>4.79</v>
      </c>
      <c r="Z10" s="258">
        <v>4.1740000000000004</v>
      </c>
      <c r="AA10" s="258">
        <v>5.7859999999999996</v>
      </c>
      <c r="AB10" s="536">
        <v>8.4930000000000003</v>
      </c>
      <c r="AC10" s="194" t="s">
        <v>122</v>
      </c>
      <c r="AD10" s="194" t="s">
        <v>47</v>
      </c>
      <c r="AE10" s="441" t="s">
        <v>810</v>
      </c>
      <c r="AF10" s="441" t="s">
        <v>7060</v>
      </c>
      <c r="AG10" s="194" t="s">
        <v>287</v>
      </c>
      <c r="AH10" s="194" t="s">
        <v>7081</v>
      </c>
      <c r="AI10" s="440" t="s">
        <v>7082</v>
      </c>
      <c r="AJ10" s="440" t="s">
        <v>277</v>
      </c>
      <c r="AK10" s="248" t="s">
        <v>277</v>
      </c>
    </row>
    <row r="11" spans="1:37" s="441" customFormat="1" ht="12.75" customHeight="1">
      <c r="A11" s="533" t="s">
        <v>109</v>
      </c>
      <c r="B11" s="533" t="s">
        <v>7084</v>
      </c>
      <c r="C11" s="529">
        <v>0</v>
      </c>
      <c r="D11" s="529">
        <v>0</v>
      </c>
      <c r="E11" s="529">
        <v>0</v>
      </c>
      <c r="F11" s="529">
        <v>0</v>
      </c>
      <c r="G11" s="529">
        <v>0</v>
      </c>
      <c r="H11" s="529">
        <v>0</v>
      </c>
      <c r="I11" s="529">
        <v>0</v>
      </c>
      <c r="J11" s="529">
        <v>0</v>
      </c>
      <c r="K11" s="529">
        <v>0</v>
      </c>
      <c r="L11" s="529">
        <v>0</v>
      </c>
      <c r="M11" s="529">
        <v>0</v>
      </c>
      <c r="N11" s="529">
        <v>0</v>
      </c>
      <c r="O11" s="529">
        <v>0</v>
      </c>
      <c r="P11" s="529">
        <v>0</v>
      </c>
      <c r="Q11" s="529">
        <v>0</v>
      </c>
      <c r="R11" s="529">
        <v>0</v>
      </c>
      <c r="S11" s="529">
        <v>0</v>
      </c>
      <c r="T11" s="529">
        <v>0</v>
      </c>
      <c r="U11" s="530">
        <v>1.698</v>
      </c>
      <c r="V11" s="530">
        <v>2.5</v>
      </c>
      <c r="W11" s="530">
        <v>1.93</v>
      </c>
      <c r="X11" s="539">
        <v>2</v>
      </c>
      <c r="Y11" s="504">
        <v>2</v>
      </c>
      <c r="Z11" s="258">
        <v>0</v>
      </c>
      <c r="AA11" s="258">
        <v>0</v>
      </c>
      <c r="AB11" s="536">
        <v>0</v>
      </c>
      <c r="AC11" s="194" t="s">
        <v>7085</v>
      </c>
      <c r="AD11" s="194" t="s">
        <v>47</v>
      </c>
      <c r="AE11" s="194" t="s">
        <v>810</v>
      </c>
      <c r="AG11" s="194" t="s">
        <v>287</v>
      </c>
      <c r="AH11" s="440" t="s">
        <v>7086</v>
      </c>
      <c r="AI11" s="440" t="s">
        <v>7087</v>
      </c>
      <c r="AJ11" s="440" t="s">
        <v>277</v>
      </c>
      <c r="AK11" s="248" t="s">
        <v>277</v>
      </c>
    </row>
    <row r="12" spans="1:37" s="441" customFormat="1" ht="12.75" customHeight="1">
      <c r="A12" s="533" t="s">
        <v>109</v>
      </c>
      <c r="B12" s="534" t="s">
        <v>775</v>
      </c>
      <c r="C12" s="438">
        <v>0</v>
      </c>
      <c r="D12" s="438">
        <v>0</v>
      </c>
      <c r="E12" s="438">
        <v>0</v>
      </c>
      <c r="F12" s="438">
        <v>0</v>
      </c>
      <c r="G12" s="438">
        <v>0</v>
      </c>
      <c r="H12" s="438">
        <v>0</v>
      </c>
      <c r="I12" s="438">
        <v>0</v>
      </c>
      <c r="J12" s="438">
        <v>0</v>
      </c>
      <c r="K12" s="438">
        <v>0</v>
      </c>
      <c r="L12" s="438">
        <v>0</v>
      </c>
      <c r="M12" s="438">
        <v>0</v>
      </c>
      <c r="N12" s="438">
        <v>0</v>
      </c>
      <c r="O12" s="258">
        <v>0</v>
      </c>
      <c r="P12" s="258">
        <v>0</v>
      </c>
      <c r="Q12" s="258">
        <v>0</v>
      </c>
      <c r="R12" s="258">
        <v>0</v>
      </c>
      <c r="S12" s="258">
        <v>0</v>
      </c>
      <c r="T12" s="258">
        <v>0</v>
      </c>
      <c r="U12" s="258">
        <v>1</v>
      </c>
      <c r="V12" s="442">
        <v>0</v>
      </c>
      <c r="W12" s="258">
        <v>0</v>
      </c>
      <c r="X12" s="538">
        <v>0</v>
      </c>
      <c r="Y12" s="504">
        <v>0.5</v>
      </c>
      <c r="Z12" s="258">
        <v>0</v>
      </c>
      <c r="AA12" s="258">
        <v>0</v>
      </c>
      <c r="AB12" s="536">
        <v>0</v>
      </c>
      <c r="AC12" s="194" t="s">
        <v>125</v>
      </c>
      <c r="AD12" s="194" t="s">
        <v>34</v>
      </c>
      <c r="AE12" s="441" t="s">
        <v>810</v>
      </c>
      <c r="AG12" s="194" t="s">
        <v>287</v>
      </c>
      <c r="AH12" s="440" t="s">
        <v>774</v>
      </c>
      <c r="AI12" s="228" t="s">
        <v>773</v>
      </c>
      <c r="AJ12" s="440" t="s">
        <v>277</v>
      </c>
      <c r="AK12" s="248" t="s">
        <v>277</v>
      </c>
    </row>
    <row r="13" spans="1:37" s="441" customFormat="1" ht="12.75" customHeight="1">
      <c r="A13" s="533" t="s">
        <v>109</v>
      </c>
      <c r="B13" s="534" t="s">
        <v>6749</v>
      </c>
      <c r="C13" s="438">
        <v>0</v>
      </c>
      <c r="D13" s="438">
        <v>0</v>
      </c>
      <c r="E13" s="438">
        <v>0</v>
      </c>
      <c r="F13" s="438">
        <v>0</v>
      </c>
      <c r="G13" s="438">
        <v>0</v>
      </c>
      <c r="H13" s="438">
        <v>0</v>
      </c>
      <c r="I13" s="438">
        <v>0</v>
      </c>
      <c r="J13" s="438">
        <v>0</v>
      </c>
      <c r="K13" s="438">
        <v>0</v>
      </c>
      <c r="L13" s="438">
        <v>0</v>
      </c>
      <c r="M13" s="438">
        <v>0</v>
      </c>
      <c r="N13" s="438">
        <v>0</v>
      </c>
      <c r="O13" s="258">
        <v>0</v>
      </c>
      <c r="P13" s="258">
        <v>0</v>
      </c>
      <c r="Q13" s="258">
        <v>0</v>
      </c>
      <c r="R13" s="258">
        <v>0</v>
      </c>
      <c r="S13" s="258">
        <v>0</v>
      </c>
      <c r="T13" s="258">
        <v>0</v>
      </c>
      <c r="U13" s="258">
        <v>0</v>
      </c>
      <c r="V13" s="258">
        <v>0.2</v>
      </c>
      <c r="W13" s="258">
        <v>1</v>
      </c>
      <c r="X13" s="538">
        <v>1</v>
      </c>
      <c r="Y13" s="504">
        <v>1</v>
      </c>
      <c r="Z13" s="258">
        <v>0.8</v>
      </c>
      <c r="AA13" s="258">
        <v>0</v>
      </c>
      <c r="AB13" s="536">
        <v>0</v>
      </c>
      <c r="AC13" s="194" t="s">
        <v>122</v>
      </c>
      <c r="AD13" s="194" t="s">
        <v>47</v>
      </c>
      <c r="AE13" s="194" t="s">
        <v>992</v>
      </c>
      <c r="AG13" s="194" t="s">
        <v>287</v>
      </c>
      <c r="AH13" s="440" t="s">
        <v>6751</v>
      </c>
      <c r="AI13" s="228" t="s">
        <v>6752</v>
      </c>
      <c r="AJ13" s="440" t="s">
        <v>277</v>
      </c>
      <c r="AK13" s="248" t="s">
        <v>277</v>
      </c>
    </row>
    <row r="14" spans="1:37" s="441" customFormat="1" ht="12.75" customHeight="1">
      <c r="A14" s="533" t="s">
        <v>109</v>
      </c>
      <c r="B14" s="533" t="s">
        <v>777</v>
      </c>
      <c r="C14" s="529">
        <v>0</v>
      </c>
      <c r="D14" s="529">
        <v>0</v>
      </c>
      <c r="E14" s="529">
        <v>0</v>
      </c>
      <c r="F14" s="529">
        <v>0</v>
      </c>
      <c r="G14" s="529">
        <v>0</v>
      </c>
      <c r="H14" s="529">
        <v>0</v>
      </c>
      <c r="I14" s="529">
        <v>0</v>
      </c>
      <c r="J14" s="529">
        <v>0</v>
      </c>
      <c r="K14" s="529">
        <v>0</v>
      </c>
      <c r="L14" s="529">
        <v>0</v>
      </c>
      <c r="M14" s="529">
        <v>0</v>
      </c>
      <c r="N14" s="529">
        <v>0</v>
      </c>
      <c r="O14" s="529">
        <v>0</v>
      </c>
      <c r="P14" s="529">
        <v>0</v>
      </c>
      <c r="Q14" s="529">
        <v>0</v>
      </c>
      <c r="R14" s="529">
        <v>2.1999999999999997</v>
      </c>
      <c r="S14" s="529">
        <v>1.2849999999999999</v>
      </c>
      <c r="T14" s="529">
        <v>1.2849999999999999</v>
      </c>
      <c r="U14" s="530">
        <v>1.2849999999999999</v>
      </c>
      <c r="V14" s="530">
        <v>1.2849999999999999</v>
      </c>
      <c r="W14" s="258">
        <v>1.2849999999999999</v>
      </c>
      <c r="X14" s="539">
        <v>1.3859999999999999</v>
      </c>
      <c r="Y14" s="504">
        <v>1.381</v>
      </c>
      <c r="Z14" s="258">
        <v>1.405</v>
      </c>
      <c r="AA14" s="258">
        <v>1.429</v>
      </c>
      <c r="AB14" s="536">
        <v>1.454</v>
      </c>
      <c r="AC14" s="194" t="s">
        <v>122</v>
      </c>
      <c r="AD14" s="194" t="s">
        <v>47</v>
      </c>
      <c r="AE14" s="194" t="s">
        <v>810</v>
      </c>
      <c r="AG14" s="194" t="s">
        <v>287</v>
      </c>
      <c r="AH14" s="440" t="s">
        <v>7090</v>
      </c>
      <c r="AI14" s="440"/>
      <c r="AJ14" s="440" t="s">
        <v>277</v>
      </c>
      <c r="AK14" s="248"/>
    </row>
    <row r="15" spans="1:37" s="441" customFormat="1" ht="12.75" customHeight="1">
      <c r="A15" s="533" t="s">
        <v>109</v>
      </c>
      <c r="B15" s="534" t="s">
        <v>6748</v>
      </c>
      <c r="C15" s="438">
        <v>0</v>
      </c>
      <c r="D15" s="438">
        <v>0</v>
      </c>
      <c r="E15" s="438">
        <v>0</v>
      </c>
      <c r="F15" s="438">
        <v>0</v>
      </c>
      <c r="G15" s="438">
        <v>0</v>
      </c>
      <c r="H15" s="438">
        <v>0</v>
      </c>
      <c r="I15" s="438">
        <v>0</v>
      </c>
      <c r="J15" s="438">
        <v>0</v>
      </c>
      <c r="K15" s="438">
        <v>0</v>
      </c>
      <c r="L15" s="438">
        <v>0</v>
      </c>
      <c r="M15" s="438">
        <v>0</v>
      </c>
      <c r="N15" s="438">
        <v>0</v>
      </c>
      <c r="O15" s="258">
        <v>0</v>
      </c>
      <c r="P15" s="258">
        <v>0</v>
      </c>
      <c r="Q15" s="258">
        <v>0</v>
      </c>
      <c r="R15" s="258">
        <v>0</v>
      </c>
      <c r="S15" s="258">
        <v>0</v>
      </c>
      <c r="T15" s="258">
        <v>0</v>
      </c>
      <c r="U15" s="258">
        <v>0</v>
      </c>
      <c r="V15" s="258">
        <v>0</v>
      </c>
      <c r="W15" s="258">
        <v>0</v>
      </c>
      <c r="X15" s="538">
        <v>1.909</v>
      </c>
      <c r="Y15" s="504">
        <v>2.2549999999999999</v>
      </c>
      <c r="Z15" s="258">
        <v>3.9350000000000005</v>
      </c>
      <c r="AA15" s="258">
        <v>4.4950000000000001</v>
      </c>
      <c r="AB15" s="536">
        <v>2.73</v>
      </c>
      <c r="AC15" s="194" t="s">
        <v>122</v>
      </c>
      <c r="AD15" s="441" t="s">
        <v>407</v>
      </c>
      <c r="AE15" s="441" t="s">
        <v>810</v>
      </c>
      <c r="AG15" s="194" t="s">
        <v>287</v>
      </c>
      <c r="AH15" s="440" t="s">
        <v>6750</v>
      </c>
      <c r="AI15" s="228"/>
      <c r="AJ15" s="440" t="s">
        <v>277</v>
      </c>
      <c r="AK15" s="248" t="s">
        <v>277</v>
      </c>
    </row>
    <row r="16" spans="1:37" s="441" customFormat="1" ht="12.75" customHeight="1">
      <c r="A16" s="533" t="s">
        <v>109</v>
      </c>
      <c r="B16" s="534" t="s">
        <v>759</v>
      </c>
      <c r="C16" s="438">
        <v>0</v>
      </c>
      <c r="D16" s="438">
        <v>0</v>
      </c>
      <c r="E16" s="438">
        <v>0</v>
      </c>
      <c r="F16" s="438">
        <v>0</v>
      </c>
      <c r="G16" s="438">
        <v>0</v>
      </c>
      <c r="H16" s="438">
        <v>0</v>
      </c>
      <c r="I16" s="438">
        <v>0</v>
      </c>
      <c r="J16" s="438">
        <v>0</v>
      </c>
      <c r="K16" s="438">
        <v>0</v>
      </c>
      <c r="L16" s="438">
        <v>0</v>
      </c>
      <c r="M16" s="438">
        <v>0</v>
      </c>
      <c r="N16" s="438">
        <v>0</v>
      </c>
      <c r="O16" s="258">
        <v>2.9649999999999999</v>
      </c>
      <c r="P16" s="258">
        <v>5.1230000000000002</v>
      </c>
      <c r="Q16" s="258">
        <v>0.41799999999999998</v>
      </c>
      <c r="R16" s="258">
        <v>0</v>
      </c>
      <c r="S16" s="258">
        <v>0</v>
      </c>
      <c r="T16" s="258">
        <v>0</v>
      </c>
      <c r="U16" s="258">
        <v>0</v>
      </c>
      <c r="V16" s="258">
        <v>0</v>
      </c>
      <c r="W16" s="258">
        <v>0</v>
      </c>
      <c r="X16" s="538">
        <v>0</v>
      </c>
      <c r="Y16" s="504">
        <v>0</v>
      </c>
      <c r="Z16" s="258">
        <v>0</v>
      </c>
      <c r="AA16" s="258">
        <v>0</v>
      </c>
      <c r="AB16" s="536">
        <v>0</v>
      </c>
      <c r="AC16" s="194" t="s">
        <v>126</v>
      </c>
      <c r="AD16" s="194" t="s">
        <v>47</v>
      </c>
      <c r="AE16" s="441" t="s">
        <v>810</v>
      </c>
      <c r="AG16" s="194" t="s">
        <v>287</v>
      </c>
      <c r="AH16" s="440" t="s">
        <v>277</v>
      </c>
      <c r="AI16" s="228" t="s">
        <v>277</v>
      </c>
      <c r="AJ16" s="440" t="s">
        <v>277</v>
      </c>
      <c r="AK16" s="248" t="s">
        <v>277</v>
      </c>
    </row>
    <row r="17" spans="1:37" s="441" customFormat="1" ht="12.75" customHeight="1">
      <c r="A17" s="533" t="s">
        <v>109</v>
      </c>
      <c r="B17" s="534" t="s">
        <v>4067</v>
      </c>
      <c r="C17" s="438">
        <v>0</v>
      </c>
      <c r="D17" s="438">
        <v>0</v>
      </c>
      <c r="E17" s="438">
        <v>0</v>
      </c>
      <c r="F17" s="438">
        <v>0</v>
      </c>
      <c r="G17" s="438">
        <v>0</v>
      </c>
      <c r="H17" s="438">
        <v>0</v>
      </c>
      <c r="I17" s="438">
        <v>0</v>
      </c>
      <c r="J17" s="438">
        <v>0</v>
      </c>
      <c r="K17" s="438">
        <v>0</v>
      </c>
      <c r="L17" s="438">
        <v>0</v>
      </c>
      <c r="M17" s="438">
        <v>0</v>
      </c>
      <c r="N17" s="438">
        <v>0</v>
      </c>
      <c r="O17" s="258">
        <v>0</v>
      </c>
      <c r="P17" s="258">
        <v>0</v>
      </c>
      <c r="Q17" s="258">
        <v>3.1E-2</v>
      </c>
      <c r="R17" s="258">
        <v>3.1E-2</v>
      </c>
      <c r="S17" s="258">
        <v>3.1E-2</v>
      </c>
      <c r="T17" s="258">
        <v>3.1E-2</v>
      </c>
      <c r="U17" s="258">
        <v>3.1E-2</v>
      </c>
      <c r="V17" s="258">
        <v>0.38300000000000001</v>
      </c>
      <c r="W17" s="258">
        <v>8.5000000000000006E-2</v>
      </c>
      <c r="X17" s="538">
        <v>0.127</v>
      </c>
      <c r="Y17" s="504">
        <v>0.10100000000000001</v>
      </c>
      <c r="Z17" s="258">
        <v>0</v>
      </c>
      <c r="AA17" s="258">
        <v>0</v>
      </c>
      <c r="AB17" s="536">
        <v>0</v>
      </c>
      <c r="AC17" s="194" t="s">
        <v>122</v>
      </c>
      <c r="AD17" s="440" t="s">
        <v>34</v>
      </c>
      <c r="AE17" s="440" t="s">
        <v>810</v>
      </c>
      <c r="AG17" s="440" t="s">
        <v>280</v>
      </c>
      <c r="AH17" s="440" t="s">
        <v>4068</v>
      </c>
      <c r="AI17" s="440" t="s">
        <v>7083</v>
      </c>
      <c r="AJ17" s="112" t="s">
        <v>2274</v>
      </c>
      <c r="AK17" s="249" t="s">
        <v>277</v>
      </c>
    </row>
    <row r="18" spans="1:37" s="441" customFormat="1" ht="12.75" customHeight="1">
      <c r="A18" s="533" t="s">
        <v>109</v>
      </c>
      <c r="B18" s="534" t="s">
        <v>756</v>
      </c>
      <c r="C18" s="438">
        <v>0</v>
      </c>
      <c r="D18" s="438">
        <v>0</v>
      </c>
      <c r="E18" s="438">
        <v>0</v>
      </c>
      <c r="F18" s="438">
        <v>0</v>
      </c>
      <c r="G18" s="438">
        <v>0</v>
      </c>
      <c r="H18" s="438">
        <v>0</v>
      </c>
      <c r="I18" s="438">
        <v>0</v>
      </c>
      <c r="J18" s="438">
        <v>0</v>
      </c>
      <c r="K18" s="438">
        <v>0</v>
      </c>
      <c r="L18" s="438">
        <v>0</v>
      </c>
      <c r="M18" s="438">
        <v>0</v>
      </c>
      <c r="N18" s="438">
        <v>0</v>
      </c>
      <c r="O18" s="258">
        <v>3.5000000000000003E-2</v>
      </c>
      <c r="P18" s="258">
        <v>3.2542000000000001E-2</v>
      </c>
      <c r="Q18" s="258">
        <v>3.2739999999999998E-2</v>
      </c>
      <c r="R18" s="258">
        <v>3.2433999999999998E-2</v>
      </c>
      <c r="S18" s="258">
        <v>1.5272000000000001E-2</v>
      </c>
      <c r="T18" s="258">
        <v>0.22522545999999999</v>
      </c>
      <c r="U18" s="258">
        <v>0.23899999999999999</v>
      </c>
      <c r="V18" s="258">
        <v>0.24199999999999999</v>
      </c>
      <c r="W18" s="258">
        <v>0.26</v>
      </c>
      <c r="X18" s="538">
        <v>0.26</v>
      </c>
      <c r="Y18" s="504">
        <v>0.24</v>
      </c>
      <c r="Z18" s="258">
        <v>0.24</v>
      </c>
      <c r="AA18" s="258">
        <v>0.24</v>
      </c>
      <c r="AB18" s="536">
        <v>0.24</v>
      </c>
      <c r="AC18" s="194" t="s">
        <v>121</v>
      </c>
      <c r="AD18" s="194" t="s">
        <v>47</v>
      </c>
      <c r="AE18" s="441" t="s">
        <v>810</v>
      </c>
      <c r="AG18" s="194" t="s">
        <v>287</v>
      </c>
      <c r="AH18" s="440" t="s">
        <v>755</v>
      </c>
      <c r="AI18" s="228" t="s">
        <v>6809</v>
      </c>
      <c r="AJ18" s="440" t="s">
        <v>277</v>
      </c>
      <c r="AK18" s="248" t="s">
        <v>277</v>
      </c>
    </row>
    <row r="19" spans="1:37" s="441" customFormat="1" ht="12.75" customHeight="1">
      <c r="A19" s="533" t="s">
        <v>109</v>
      </c>
      <c r="B19" s="533" t="s">
        <v>7088</v>
      </c>
      <c r="C19" s="529">
        <v>0</v>
      </c>
      <c r="D19" s="529">
        <v>0</v>
      </c>
      <c r="E19" s="529">
        <v>0</v>
      </c>
      <c r="F19" s="529">
        <v>0</v>
      </c>
      <c r="G19" s="529">
        <v>0</v>
      </c>
      <c r="H19" s="529">
        <v>0</v>
      </c>
      <c r="I19" s="529">
        <v>0</v>
      </c>
      <c r="J19" s="529">
        <v>0</v>
      </c>
      <c r="K19" s="529">
        <v>0</v>
      </c>
      <c r="L19" s="529">
        <v>0</v>
      </c>
      <c r="M19" s="529">
        <v>0</v>
      </c>
      <c r="N19" s="529">
        <v>0</v>
      </c>
      <c r="O19" s="529">
        <v>0</v>
      </c>
      <c r="P19" s="529">
        <v>0</v>
      </c>
      <c r="Q19" s="529">
        <v>0</v>
      </c>
      <c r="R19" s="529">
        <v>0</v>
      </c>
      <c r="S19" s="529">
        <v>0</v>
      </c>
      <c r="T19" s="529">
        <v>0</v>
      </c>
      <c r="U19" s="529">
        <v>0</v>
      </c>
      <c r="V19" s="529">
        <v>0</v>
      </c>
      <c r="W19" s="258">
        <v>0</v>
      </c>
      <c r="X19" s="539">
        <v>0.1</v>
      </c>
      <c r="Y19" s="504">
        <v>0.1</v>
      </c>
      <c r="Z19" s="258">
        <v>0</v>
      </c>
      <c r="AA19" s="258">
        <v>0</v>
      </c>
      <c r="AB19" s="536">
        <v>0</v>
      </c>
      <c r="AC19" s="193" t="s">
        <v>125</v>
      </c>
      <c r="AD19" s="193" t="s">
        <v>47</v>
      </c>
      <c r="AE19" s="193" t="s">
        <v>810</v>
      </c>
      <c r="AG19" s="193" t="s">
        <v>287</v>
      </c>
      <c r="AH19" s="193" t="s">
        <v>7089</v>
      </c>
      <c r="AI19" s="193"/>
      <c r="AJ19" s="193" t="s">
        <v>277</v>
      </c>
      <c r="AK19" s="248"/>
    </row>
    <row r="20" spans="1:37" s="441" customFormat="1" ht="12.75" customHeight="1">
      <c r="A20" s="533" t="s">
        <v>109</v>
      </c>
      <c r="B20" s="534" t="s">
        <v>4059</v>
      </c>
      <c r="C20" s="438">
        <v>0</v>
      </c>
      <c r="D20" s="438">
        <v>0</v>
      </c>
      <c r="E20" s="438">
        <v>0</v>
      </c>
      <c r="F20" s="438">
        <v>0</v>
      </c>
      <c r="G20" s="438">
        <v>0</v>
      </c>
      <c r="H20" s="438">
        <v>0</v>
      </c>
      <c r="I20" s="438">
        <v>0</v>
      </c>
      <c r="J20" s="438">
        <v>0</v>
      </c>
      <c r="K20" s="438">
        <v>0</v>
      </c>
      <c r="L20" s="438">
        <v>0</v>
      </c>
      <c r="M20" s="438">
        <v>0</v>
      </c>
      <c r="N20" s="438">
        <v>0</v>
      </c>
      <c r="O20" s="258">
        <v>0</v>
      </c>
      <c r="P20" s="258">
        <v>0</v>
      </c>
      <c r="Q20" s="258">
        <v>0</v>
      </c>
      <c r="R20" s="258">
        <v>0</v>
      </c>
      <c r="S20" s="258">
        <v>0</v>
      </c>
      <c r="T20" s="258">
        <v>0</v>
      </c>
      <c r="U20" s="258">
        <v>0</v>
      </c>
      <c r="V20" s="258">
        <v>0.58699999999999997</v>
      </c>
      <c r="W20" s="258">
        <v>0.9</v>
      </c>
      <c r="X20" s="505">
        <v>0</v>
      </c>
      <c r="Y20" s="504">
        <v>0</v>
      </c>
      <c r="Z20" s="258">
        <v>0</v>
      </c>
      <c r="AA20" s="258">
        <v>0</v>
      </c>
      <c r="AB20" s="536">
        <v>0</v>
      </c>
      <c r="AC20" s="194" t="s">
        <v>125</v>
      </c>
      <c r="AD20" s="194" t="s">
        <v>47</v>
      </c>
      <c r="AE20" s="441" t="s">
        <v>810</v>
      </c>
      <c r="AF20" s="221"/>
      <c r="AG20" s="194" t="s">
        <v>287</v>
      </c>
      <c r="AH20" s="440" t="s">
        <v>4065</v>
      </c>
      <c r="AI20" s="228" t="s">
        <v>4066</v>
      </c>
      <c r="AJ20" s="440" t="s">
        <v>277</v>
      </c>
      <c r="AK20" s="248" t="s">
        <v>277</v>
      </c>
    </row>
    <row r="21" spans="1:37" s="441" customFormat="1">
      <c r="A21" s="533" t="s">
        <v>109</v>
      </c>
      <c r="B21" s="534" t="s">
        <v>4596</v>
      </c>
      <c r="C21" s="438">
        <v>0</v>
      </c>
      <c r="D21" s="438">
        <v>0</v>
      </c>
      <c r="E21" s="438">
        <v>0</v>
      </c>
      <c r="F21" s="438">
        <v>0</v>
      </c>
      <c r="G21" s="438">
        <v>0</v>
      </c>
      <c r="H21" s="438">
        <v>0</v>
      </c>
      <c r="I21" s="438">
        <v>0</v>
      </c>
      <c r="J21" s="438">
        <v>0</v>
      </c>
      <c r="K21" s="438">
        <v>0</v>
      </c>
      <c r="L21" s="438">
        <v>0</v>
      </c>
      <c r="M21" s="438">
        <v>0</v>
      </c>
      <c r="N21" s="438">
        <v>0</v>
      </c>
      <c r="O21" s="258">
        <v>0</v>
      </c>
      <c r="P21" s="258">
        <v>0</v>
      </c>
      <c r="Q21" s="258">
        <v>0</v>
      </c>
      <c r="R21" s="258">
        <v>0</v>
      </c>
      <c r="S21" s="258">
        <v>0</v>
      </c>
      <c r="T21" s="258">
        <v>0</v>
      </c>
      <c r="U21" s="258">
        <v>0</v>
      </c>
      <c r="V21" s="258">
        <v>0</v>
      </c>
      <c r="W21" s="258">
        <v>16.013999999999999</v>
      </c>
      <c r="X21" s="538">
        <v>15.923999999999999</v>
      </c>
      <c r="Y21" s="504">
        <v>16.062000000000001</v>
      </c>
      <c r="Z21" s="258">
        <v>0</v>
      </c>
      <c r="AA21" s="258">
        <v>0</v>
      </c>
      <c r="AB21" s="536">
        <v>0</v>
      </c>
      <c r="AC21" s="194" t="s">
        <v>124</v>
      </c>
      <c r="AD21" s="194" t="s">
        <v>47</v>
      </c>
      <c r="AE21" s="441" t="s">
        <v>810</v>
      </c>
      <c r="AF21" s="221"/>
      <c r="AG21" s="194" t="s">
        <v>287</v>
      </c>
      <c r="AH21" s="440" t="s">
        <v>6753</v>
      </c>
      <c r="AI21" s="228" t="s">
        <v>277</v>
      </c>
      <c r="AJ21" s="440" t="s">
        <v>277</v>
      </c>
      <c r="AK21" s="248" t="s">
        <v>277</v>
      </c>
    </row>
    <row r="22" spans="1:37" s="441" customFormat="1" ht="12.75" customHeight="1">
      <c r="A22" s="534" t="s">
        <v>111</v>
      </c>
      <c r="B22" s="534" t="s">
        <v>4196</v>
      </c>
      <c r="C22" s="438">
        <v>0</v>
      </c>
      <c r="D22" s="438">
        <v>0</v>
      </c>
      <c r="E22" s="438">
        <v>0</v>
      </c>
      <c r="F22" s="438">
        <v>0</v>
      </c>
      <c r="G22" s="438">
        <v>0</v>
      </c>
      <c r="H22" s="438">
        <v>0</v>
      </c>
      <c r="I22" s="438">
        <v>0</v>
      </c>
      <c r="J22" s="438">
        <v>0</v>
      </c>
      <c r="K22" s="438">
        <v>0</v>
      </c>
      <c r="L22" s="438">
        <v>0</v>
      </c>
      <c r="M22" s="438">
        <v>0</v>
      </c>
      <c r="N22" s="438">
        <v>0</v>
      </c>
      <c r="O22" s="438">
        <v>0</v>
      </c>
      <c r="P22" s="438">
        <v>0</v>
      </c>
      <c r="Q22" s="438">
        <v>0</v>
      </c>
      <c r="R22" s="438">
        <v>0</v>
      </c>
      <c r="S22" s="438">
        <v>0</v>
      </c>
      <c r="T22" s="438">
        <v>0</v>
      </c>
      <c r="U22" s="438">
        <v>0</v>
      </c>
      <c r="V22" s="438">
        <v>0</v>
      </c>
      <c r="W22" s="258">
        <v>2.6669999999999998</v>
      </c>
      <c r="X22" s="504">
        <v>3.0779999999999998</v>
      </c>
      <c r="Y22" s="504">
        <v>3.194</v>
      </c>
      <c r="Z22" s="258">
        <v>0</v>
      </c>
      <c r="AA22" s="258">
        <v>0</v>
      </c>
      <c r="AB22" s="536">
        <v>0</v>
      </c>
      <c r="AC22" s="441" t="s">
        <v>125</v>
      </c>
      <c r="AD22" s="441" t="s">
        <v>57</v>
      </c>
      <c r="AE22" s="441" t="s">
        <v>103</v>
      </c>
      <c r="AF22" s="221"/>
      <c r="AG22" s="441" t="s">
        <v>287</v>
      </c>
      <c r="AH22" s="441" t="s">
        <v>4197</v>
      </c>
      <c r="AI22" s="277" t="s">
        <v>277</v>
      </c>
      <c r="AJ22" s="441" t="s">
        <v>277</v>
      </c>
      <c r="AK22" s="249" t="s">
        <v>277</v>
      </c>
    </row>
    <row r="23" spans="1:37" s="441" customFormat="1" ht="12.75" customHeight="1">
      <c r="A23" s="534" t="s">
        <v>112</v>
      </c>
      <c r="B23" s="534" t="s">
        <v>6337</v>
      </c>
      <c r="C23" s="438">
        <v>0</v>
      </c>
      <c r="D23" s="438">
        <v>0</v>
      </c>
      <c r="E23" s="438">
        <v>0</v>
      </c>
      <c r="F23" s="438">
        <v>0</v>
      </c>
      <c r="G23" s="438">
        <v>0</v>
      </c>
      <c r="H23" s="438">
        <v>0</v>
      </c>
      <c r="I23" s="438">
        <v>0</v>
      </c>
      <c r="J23" s="438">
        <v>0</v>
      </c>
      <c r="K23" s="438">
        <v>0</v>
      </c>
      <c r="L23" s="438">
        <v>0</v>
      </c>
      <c r="M23" s="438">
        <v>0</v>
      </c>
      <c r="N23" s="438">
        <v>0</v>
      </c>
      <c r="O23" s="438">
        <v>0</v>
      </c>
      <c r="P23" s="438">
        <v>0</v>
      </c>
      <c r="Q23" s="438">
        <v>0</v>
      </c>
      <c r="R23" s="438">
        <v>0</v>
      </c>
      <c r="S23" s="438">
        <v>0</v>
      </c>
      <c r="T23" s="438">
        <v>0</v>
      </c>
      <c r="U23" s="438">
        <v>0</v>
      </c>
      <c r="V23" s="438">
        <v>5.8310000000000004</v>
      </c>
      <c r="W23" s="258">
        <v>20.558</v>
      </c>
      <c r="X23" s="504">
        <v>22.11</v>
      </c>
      <c r="Y23" s="504">
        <v>44.1</v>
      </c>
      <c r="Z23" s="258">
        <v>44.1</v>
      </c>
      <c r="AA23" s="258">
        <v>44.1</v>
      </c>
      <c r="AB23" s="536">
        <v>44.1</v>
      </c>
      <c r="AC23" s="441" t="s">
        <v>106</v>
      </c>
      <c r="AD23" s="441" t="s">
        <v>43</v>
      </c>
      <c r="AE23" s="441" t="s">
        <v>810</v>
      </c>
      <c r="AG23" s="441" t="s">
        <v>287</v>
      </c>
      <c r="AH23" s="441" t="s">
        <v>4077</v>
      </c>
      <c r="AI23" s="277" t="s">
        <v>277</v>
      </c>
      <c r="AJ23" s="441" t="s">
        <v>277</v>
      </c>
      <c r="AK23" s="249" t="s">
        <v>277</v>
      </c>
    </row>
    <row r="24" spans="1:37" s="25" customFormat="1" ht="12.75" customHeight="1">
      <c r="A24" s="534" t="s">
        <v>112</v>
      </c>
      <c r="B24" s="534" t="s">
        <v>6338</v>
      </c>
      <c r="C24" s="438">
        <v>0</v>
      </c>
      <c r="D24" s="438">
        <v>0</v>
      </c>
      <c r="E24" s="438">
        <v>0</v>
      </c>
      <c r="F24" s="438">
        <v>0</v>
      </c>
      <c r="G24" s="438">
        <v>0</v>
      </c>
      <c r="H24" s="438">
        <v>0</v>
      </c>
      <c r="I24" s="438">
        <v>0</v>
      </c>
      <c r="J24" s="438">
        <v>0</v>
      </c>
      <c r="K24" s="438">
        <v>0</v>
      </c>
      <c r="L24" s="438">
        <v>0</v>
      </c>
      <c r="M24" s="438">
        <v>0</v>
      </c>
      <c r="N24" s="438">
        <v>0</v>
      </c>
      <c r="O24" s="438">
        <v>0</v>
      </c>
      <c r="P24" s="438">
        <v>0</v>
      </c>
      <c r="Q24" s="438">
        <v>0</v>
      </c>
      <c r="R24" s="438">
        <v>0</v>
      </c>
      <c r="S24" s="438">
        <v>0</v>
      </c>
      <c r="T24" s="438">
        <v>0</v>
      </c>
      <c r="U24" s="438">
        <v>0</v>
      </c>
      <c r="V24" s="438">
        <v>39.5</v>
      </c>
      <c r="W24" s="258">
        <v>55.3</v>
      </c>
      <c r="X24" s="504">
        <v>52.9</v>
      </c>
      <c r="Y24" s="504">
        <v>64.587000000000003</v>
      </c>
      <c r="Z24" s="258">
        <v>64.155000000000001</v>
      </c>
      <c r="AA24" s="258">
        <v>66.067999999999998</v>
      </c>
      <c r="AB24" s="536">
        <v>68.039000000000001</v>
      </c>
      <c r="AC24" s="194" t="s">
        <v>122</v>
      </c>
      <c r="AD24" s="441" t="s">
        <v>59</v>
      </c>
      <c r="AE24" s="441" t="s">
        <v>810</v>
      </c>
      <c r="AF24" s="441"/>
      <c r="AG24" s="441" t="s">
        <v>287</v>
      </c>
      <c r="AH24" s="441" t="s">
        <v>6339</v>
      </c>
      <c r="AI24" s="277" t="s">
        <v>277</v>
      </c>
      <c r="AJ24" s="441" t="s">
        <v>277</v>
      </c>
      <c r="AK24" s="249" t="s">
        <v>277</v>
      </c>
    </row>
    <row r="25" spans="1:37" s="25" customFormat="1" ht="12.75" customHeight="1">
      <c r="A25" s="534" t="s">
        <v>112</v>
      </c>
      <c r="B25" s="534" t="s">
        <v>7039</v>
      </c>
      <c r="C25" s="438">
        <v>0</v>
      </c>
      <c r="D25" s="438">
        <v>0</v>
      </c>
      <c r="E25" s="438">
        <v>0</v>
      </c>
      <c r="F25" s="438">
        <v>0</v>
      </c>
      <c r="G25" s="438">
        <v>0</v>
      </c>
      <c r="H25" s="438">
        <v>0</v>
      </c>
      <c r="I25" s="438">
        <v>0</v>
      </c>
      <c r="J25" s="438">
        <v>0</v>
      </c>
      <c r="K25" s="438">
        <v>0</v>
      </c>
      <c r="L25" s="438">
        <v>0</v>
      </c>
      <c r="M25" s="438">
        <v>0</v>
      </c>
      <c r="N25" s="438">
        <v>0</v>
      </c>
      <c r="O25" s="438">
        <v>0</v>
      </c>
      <c r="P25" s="438">
        <v>0</v>
      </c>
      <c r="Q25" s="438">
        <v>0</v>
      </c>
      <c r="R25" s="438">
        <v>0</v>
      </c>
      <c r="S25" s="438">
        <v>0</v>
      </c>
      <c r="T25" s="438">
        <v>0</v>
      </c>
      <c r="U25" s="438">
        <v>0</v>
      </c>
      <c r="V25" s="438">
        <v>0</v>
      </c>
      <c r="W25" s="258">
        <v>0</v>
      </c>
      <c r="X25" s="504">
        <v>0.22800000000000001</v>
      </c>
      <c r="Y25" s="504">
        <v>1.077</v>
      </c>
      <c r="Z25" s="258">
        <v>1</v>
      </c>
      <c r="AA25" s="258">
        <v>1</v>
      </c>
      <c r="AB25" s="536">
        <v>0</v>
      </c>
      <c r="AC25" s="441" t="s">
        <v>125</v>
      </c>
      <c r="AD25" s="441" t="s">
        <v>43</v>
      </c>
      <c r="AE25" s="441" t="s">
        <v>810</v>
      </c>
      <c r="AF25" s="441" t="s">
        <v>6891</v>
      </c>
      <c r="AG25" s="441" t="s">
        <v>287</v>
      </c>
      <c r="AH25" s="441" t="s">
        <v>7040</v>
      </c>
      <c r="AI25" s="277" t="s">
        <v>277</v>
      </c>
      <c r="AJ25" s="441" t="s">
        <v>277</v>
      </c>
      <c r="AK25" s="249" t="s">
        <v>277</v>
      </c>
    </row>
    <row r="26" spans="1:37" s="25" customFormat="1" ht="12.75" customHeight="1">
      <c r="A26" s="534" t="s">
        <v>113</v>
      </c>
      <c r="B26" s="534" t="s">
        <v>7134</v>
      </c>
      <c r="C26" s="438">
        <v>0</v>
      </c>
      <c r="D26" s="438">
        <v>0</v>
      </c>
      <c r="E26" s="438">
        <v>0</v>
      </c>
      <c r="F26" s="438">
        <v>0</v>
      </c>
      <c r="G26" s="438">
        <v>0</v>
      </c>
      <c r="H26" s="438">
        <v>0</v>
      </c>
      <c r="I26" s="438">
        <v>0</v>
      </c>
      <c r="J26" s="438">
        <v>0</v>
      </c>
      <c r="K26" s="438">
        <v>0</v>
      </c>
      <c r="L26" s="438">
        <v>0</v>
      </c>
      <c r="M26" s="438">
        <v>0</v>
      </c>
      <c r="N26" s="438">
        <v>0</v>
      </c>
      <c r="O26" s="438">
        <v>0</v>
      </c>
      <c r="P26" s="438">
        <v>0</v>
      </c>
      <c r="Q26" s="438">
        <v>0</v>
      </c>
      <c r="R26" s="438">
        <v>0</v>
      </c>
      <c r="S26" s="438">
        <v>0</v>
      </c>
      <c r="T26" s="438">
        <v>0</v>
      </c>
      <c r="U26" s="438">
        <v>0</v>
      </c>
      <c r="V26" s="438">
        <v>0.48699999999999999</v>
      </c>
      <c r="W26" s="258">
        <v>0.495</v>
      </c>
      <c r="X26" s="504">
        <v>0.503</v>
      </c>
      <c r="Y26" s="504">
        <v>0.51200000000000001</v>
      </c>
      <c r="Z26" s="258">
        <v>0.52300000000000002</v>
      </c>
      <c r="AA26" s="258">
        <v>0.53500000000000003</v>
      </c>
      <c r="AB26" s="536">
        <v>0.54600000000000004</v>
      </c>
      <c r="AC26" s="194" t="s">
        <v>125</v>
      </c>
      <c r="AD26" s="194" t="s">
        <v>49</v>
      </c>
      <c r="AE26" s="441" t="s">
        <v>991</v>
      </c>
      <c r="AF26" s="441"/>
      <c r="AG26" s="441" t="s">
        <v>280</v>
      </c>
      <c r="AH26" s="441" t="s">
        <v>7135</v>
      </c>
      <c r="AI26" s="441" t="s">
        <v>7136</v>
      </c>
      <c r="AJ26" s="441" t="s">
        <v>277</v>
      </c>
      <c r="AK26" s="249"/>
    </row>
    <row r="27" spans="1:37" s="441" customFormat="1" ht="12.75" customHeight="1">
      <c r="A27" s="534" t="s">
        <v>113</v>
      </c>
      <c r="B27" s="534" t="s">
        <v>4031</v>
      </c>
      <c r="C27" s="438">
        <v>0</v>
      </c>
      <c r="D27" s="438">
        <v>0</v>
      </c>
      <c r="E27" s="438">
        <v>0</v>
      </c>
      <c r="F27" s="438">
        <v>0</v>
      </c>
      <c r="G27" s="438">
        <v>0</v>
      </c>
      <c r="H27" s="438">
        <v>0</v>
      </c>
      <c r="I27" s="438">
        <v>0</v>
      </c>
      <c r="J27" s="438">
        <v>0</v>
      </c>
      <c r="K27" s="438">
        <v>0</v>
      </c>
      <c r="L27" s="438">
        <v>0</v>
      </c>
      <c r="M27" s="438">
        <v>0</v>
      </c>
      <c r="N27" s="438">
        <v>0</v>
      </c>
      <c r="O27" s="438">
        <v>0</v>
      </c>
      <c r="P27" s="438">
        <v>0</v>
      </c>
      <c r="Q27" s="438">
        <v>0</v>
      </c>
      <c r="R27" s="438">
        <v>0</v>
      </c>
      <c r="S27" s="438">
        <v>0</v>
      </c>
      <c r="T27" s="438">
        <v>0</v>
      </c>
      <c r="U27" s="438">
        <v>0</v>
      </c>
      <c r="V27" s="438">
        <v>0</v>
      </c>
      <c r="W27" s="258">
        <v>4.984</v>
      </c>
      <c r="X27" s="504">
        <v>4.82</v>
      </c>
      <c r="Y27" s="504">
        <v>4.5060000000000002</v>
      </c>
      <c r="Z27" s="258">
        <v>0</v>
      </c>
      <c r="AA27" s="258">
        <v>0</v>
      </c>
      <c r="AB27" s="536">
        <v>0</v>
      </c>
      <c r="AC27" s="194" t="s">
        <v>122</v>
      </c>
      <c r="AD27" s="441" t="s">
        <v>407</v>
      </c>
      <c r="AE27" s="441" t="s">
        <v>103</v>
      </c>
      <c r="AG27" s="441" t="s">
        <v>287</v>
      </c>
      <c r="AH27" s="441" t="s">
        <v>4033</v>
      </c>
      <c r="AI27" s="277" t="s">
        <v>4034</v>
      </c>
      <c r="AJ27" s="441" t="s">
        <v>4035</v>
      </c>
      <c r="AK27" s="249" t="s">
        <v>277</v>
      </c>
    </row>
    <row r="28" spans="1:37" s="441" customFormat="1" ht="12.75" customHeight="1">
      <c r="A28" s="534" t="s">
        <v>113</v>
      </c>
      <c r="B28" s="534" t="s">
        <v>6315</v>
      </c>
      <c r="C28" s="438">
        <v>0</v>
      </c>
      <c r="D28" s="438">
        <v>0</v>
      </c>
      <c r="E28" s="438">
        <v>0</v>
      </c>
      <c r="F28" s="438">
        <v>0</v>
      </c>
      <c r="G28" s="438">
        <v>0</v>
      </c>
      <c r="H28" s="438">
        <v>0</v>
      </c>
      <c r="I28" s="438">
        <v>0</v>
      </c>
      <c r="J28" s="438">
        <v>0</v>
      </c>
      <c r="K28" s="438">
        <v>0</v>
      </c>
      <c r="L28" s="438">
        <v>0</v>
      </c>
      <c r="M28" s="438">
        <v>0</v>
      </c>
      <c r="N28" s="438">
        <v>0</v>
      </c>
      <c r="O28" s="438">
        <v>0</v>
      </c>
      <c r="P28" s="438">
        <v>0</v>
      </c>
      <c r="Q28" s="438">
        <v>0</v>
      </c>
      <c r="R28" s="438">
        <v>0</v>
      </c>
      <c r="S28" s="438">
        <v>0</v>
      </c>
      <c r="T28" s="438">
        <v>0</v>
      </c>
      <c r="U28" s="438">
        <v>0</v>
      </c>
      <c r="V28" s="438">
        <v>10.567</v>
      </c>
      <c r="W28" s="258">
        <v>12.166</v>
      </c>
      <c r="X28" s="504">
        <v>11.692</v>
      </c>
      <c r="Y28" s="504">
        <v>14.35</v>
      </c>
      <c r="Z28" s="258">
        <v>0</v>
      </c>
      <c r="AA28" s="258">
        <v>0</v>
      </c>
      <c r="AB28" s="536">
        <v>0</v>
      </c>
      <c r="AC28" s="194" t="s">
        <v>122</v>
      </c>
      <c r="AD28" s="194" t="s">
        <v>407</v>
      </c>
      <c r="AE28" s="441" t="s">
        <v>810</v>
      </c>
      <c r="AG28" s="441" t="s">
        <v>287</v>
      </c>
      <c r="AH28" s="441" t="s">
        <v>6316</v>
      </c>
      <c r="AI28" s="441" t="s">
        <v>6317</v>
      </c>
      <c r="AJ28" s="441" t="s">
        <v>3982</v>
      </c>
      <c r="AK28" s="249" t="s">
        <v>277</v>
      </c>
    </row>
    <row r="29" spans="1:37" s="441" customFormat="1" ht="12.75" customHeight="1">
      <c r="A29" s="534" t="s">
        <v>113</v>
      </c>
      <c r="B29" s="534" t="s">
        <v>4097</v>
      </c>
      <c r="C29" s="438">
        <v>0</v>
      </c>
      <c r="D29" s="438">
        <v>0</v>
      </c>
      <c r="E29" s="438">
        <v>0</v>
      </c>
      <c r="F29" s="438">
        <v>0</v>
      </c>
      <c r="G29" s="438">
        <v>0</v>
      </c>
      <c r="H29" s="438">
        <v>0</v>
      </c>
      <c r="I29" s="438">
        <v>0</v>
      </c>
      <c r="J29" s="438">
        <v>0</v>
      </c>
      <c r="K29" s="438">
        <v>0</v>
      </c>
      <c r="L29" s="438">
        <v>0</v>
      </c>
      <c r="M29" s="438">
        <v>0</v>
      </c>
      <c r="N29" s="438">
        <v>0</v>
      </c>
      <c r="O29" s="438">
        <v>6.9329999999999998</v>
      </c>
      <c r="P29" s="438">
        <v>9.6940000000000008</v>
      </c>
      <c r="Q29" s="438">
        <v>4.2530000000000001</v>
      </c>
      <c r="R29" s="438">
        <v>7.1040000000000001</v>
      </c>
      <c r="S29" s="438">
        <v>4.3970000000000002</v>
      </c>
      <c r="T29" s="438">
        <v>6.1749999999999998</v>
      </c>
      <c r="U29" s="438">
        <v>8.048</v>
      </c>
      <c r="V29" s="438">
        <v>4.62</v>
      </c>
      <c r="W29" s="258">
        <v>5.7539999999999996</v>
      </c>
      <c r="X29" s="504">
        <v>9.0370000000000008</v>
      </c>
      <c r="Y29" s="504">
        <v>7.4189999999999996</v>
      </c>
      <c r="Z29" s="258">
        <v>7.04</v>
      </c>
      <c r="AA29" s="258">
        <v>7.1319999999999997</v>
      </c>
      <c r="AB29" s="536">
        <v>7.2370000000000001</v>
      </c>
      <c r="AC29" s="441" t="s">
        <v>125</v>
      </c>
      <c r="AD29" s="194" t="s">
        <v>407</v>
      </c>
      <c r="AE29" s="441" t="s">
        <v>991</v>
      </c>
      <c r="AG29" s="441" t="s">
        <v>287</v>
      </c>
      <c r="AH29" s="441" t="s">
        <v>4098</v>
      </c>
      <c r="AI29" s="441" t="s">
        <v>6314</v>
      </c>
      <c r="AJ29" s="441" t="s">
        <v>4099</v>
      </c>
      <c r="AK29" s="249" t="s">
        <v>277</v>
      </c>
    </row>
    <row r="30" spans="1:37" s="441" customFormat="1" ht="12.75" customHeight="1">
      <c r="A30" s="534" t="s">
        <v>113</v>
      </c>
      <c r="B30" s="534" t="s">
        <v>4045</v>
      </c>
      <c r="C30" s="438">
        <v>0</v>
      </c>
      <c r="D30" s="438">
        <v>0</v>
      </c>
      <c r="E30" s="438">
        <v>0</v>
      </c>
      <c r="F30" s="438">
        <v>0</v>
      </c>
      <c r="G30" s="438">
        <v>0</v>
      </c>
      <c r="H30" s="438">
        <v>0</v>
      </c>
      <c r="I30" s="438">
        <v>0</v>
      </c>
      <c r="J30" s="438">
        <v>0</v>
      </c>
      <c r="K30" s="438">
        <v>0</v>
      </c>
      <c r="L30" s="438">
        <v>0</v>
      </c>
      <c r="M30" s="438">
        <v>0</v>
      </c>
      <c r="N30" s="438">
        <v>0</v>
      </c>
      <c r="O30" s="438">
        <v>0</v>
      </c>
      <c r="P30" s="438">
        <v>0</v>
      </c>
      <c r="Q30" s="438">
        <v>0</v>
      </c>
      <c r="R30" s="438">
        <v>0</v>
      </c>
      <c r="S30" s="438">
        <v>0</v>
      </c>
      <c r="T30" s="438">
        <v>1.8779999999999999</v>
      </c>
      <c r="U30" s="438">
        <v>16.251000000000001</v>
      </c>
      <c r="V30" s="438">
        <v>15.574</v>
      </c>
      <c r="W30" s="258">
        <v>15.316000000000001</v>
      </c>
      <c r="X30" s="504">
        <v>1.994</v>
      </c>
      <c r="Y30" s="504">
        <v>0</v>
      </c>
      <c r="Z30" s="258">
        <v>0</v>
      </c>
      <c r="AA30" s="258">
        <v>0</v>
      </c>
      <c r="AB30" s="536">
        <v>0</v>
      </c>
      <c r="AC30" s="441" t="s">
        <v>121</v>
      </c>
      <c r="AD30" s="194" t="s">
        <v>407</v>
      </c>
      <c r="AE30" s="441" t="s">
        <v>990</v>
      </c>
      <c r="AG30" s="441" t="s">
        <v>287</v>
      </c>
      <c r="AH30" s="441" t="s">
        <v>4048</v>
      </c>
      <c r="AI30" s="441" t="s">
        <v>4046</v>
      </c>
      <c r="AJ30" s="441" t="s">
        <v>4047</v>
      </c>
      <c r="AK30" s="249" t="s">
        <v>277</v>
      </c>
    </row>
    <row r="31" spans="1:37" s="441" customFormat="1" ht="12.75" customHeight="1">
      <c r="A31" s="534" t="s">
        <v>113</v>
      </c>
      <c r="B31" s="534" t="s">
        <v>6318</v>
      </c>
      <c r="C31" s="438">
        <v>0</v>
      </c>
      <c r="D31" s="438">
        <v>0</v>
      </c>
      <c r="E31" s="438">
        <v>0</v>
      </c>
      <c r="F31" s="438">
        <v>0</v>
      </c>
      <c r="G31" s="438">
        <v>0</v>
      </c>
      <c r="H31" s="438">
        <v>0</v>
      </c>
      <c r="I31" s="438">
        <v>0</v>
      </c>
      <c r="J31" s="438">
        <v>0</v>
      </c>
      <c r="K31" s="438">
        <v>0</v>
      </c>
      <c r="L31" s="438">
        <v>0</v>
      </c>
      <c r="M31" s="438">
        <v>0</v>
      </c>
      <c r="N31" s="438">
        <v>0</v>
      </c>
      <c r="O31" s="438">
        <v>0</v>
      </c>
      <c r="P31" s="438">
        <v>0</v>
      </c>
      <c r="Q31" s="438">
        <v>0</v>
      </c>
      <c r="R31" s="438">
        <v>0</v>
      </c>
      <c r="S31" s="438">
        <v>0</v>
      </c>
      <c r="T31" s="438">
        <v>0</v>
      </c>
      <c r="U31" s="438">
        <v>0</v>
      </c>
      <c r="V31" s="438">
        <v>4.34</v>
      </c>
      <c r="W31" s="258">
        <v>4.33</v>
      </c>
      <c r="X31" s="504">
        <v>4.33</v>
      </c>
      <c r="Y31" s="504">
        <v>1</v>
      </c>
      <c r="Z31" s="258">
        <v>0</v>
      </c>
      <c r="AA31" s="258">
        <v>0</v>
      </c>
      <c r="AB31" s="536">
        <v>0</v>
      </c>
      <c r="AC31" s="194" t="s">
        <v>122</v>
      </c>
      <c r="AD31" s="194" t="s">
        <v>407</v>
      </c>
      <c r="AE31" s="441" t="s">
        <v>810</v>
      </c>
      <c r="AG31" s="441" t="s">
        <v>287</v>
      </c>
      <c r="AH31" s="441" t="s">
        <v>6316</v>
      </c>
      <c r="AI31" s="441" t="s">
        <v>6317</v>
      </c>
      <c r="AJ31" s="441" t="s">
        <v>3982</v>
      </c>
      <c r="AK31" s="249" t="s">
        <v>277</v>
      </c>
    </row>
    <row r="32" spans="1:37" s="441" customFormat="1" ht="12.75" customHeight="1">
      <c r="A32" s="534" t="s">
        <v>113</v>
      </c>
      <c r="B32" s="534" t="s">
        <v>6322</v>
      </c>
      <c r="C32" s="438">
        <v>0</v>
      </c>
      <c r="D32" s="438">
        <v>0</v>
      </c>
      <c r="E32" s="438">
        <v>0</v>
      </c>
      <c r="F32" s="438">
        <v>0</v>
      </c>
      <c r="G32" s="438">
        <v>0</v>
      </c>
      <c r="H32" s="438">
        <v>0</v>
      </c>
      <c r="I32" s="438">
        <v>0</v>
      </c>
      <c r="J32" s="438">
        <v>0</v>
      </c>
      <c r="K32" s="438">
        <v>0</v>
      </c>
      <c r="L32" s="438">
        <v>0</v>
      </c>
      <c r="M32" s="438">
        <v>0</v>
      </c>
      <c r="N32" s="438">
        <v>0</v>
      </c>
      <c r="O32" s="438">
        <v>0</v>
      </c>
      <c r="P32" s="438">
        <v>0</v>
      </c>
      <c r="Q32" s="438">
        <v>0</v>
      </c>
      <c r="R32" s="438">
        <v>3.1</v>
      </c>
      <c r="S32" s="438">
        <v>4.6500000000000004</v>
      </c>
      <c r="T32" s="438">
        <v>5.7</v>
      </c>
      <c r="U32" s="438">
        <v>5.25</v>
      </c>
      <c r="V32" s="438">
        <v>2</v>
      </c>
      <c r="W32" s="258">
        <v>1</v>
      </c>
      <c r="X32" s="504">
        <v>0</v>
      </c>
      <c r="Y32" s="504">
        <v>0</v>
      </c>
      <c r="Z32" s="258">
        <v>0</v>
      </c>
      <c r="AA32" s="258">
        <v>0</v>
      </c>
      <c r="AB32" s="536">
        <v>0</v>
      </c>
      <c r="AC32" s="194" t="s">
        <v>122</v>
      </c>
      <c r="AD32" s="194" t="s">
        <v>407</v>
      </c>
      <c r="AE32" s="441" t="s">
        <v>810</v>
      </c>
      <c r="AG32" s="441" t="s">
        <v>287</v>
      </c>
      <c r="AH32" s="441" t="s">
        <v>6316</v>
      </c>
      <c r="AI32" s="441" t="s">
        <v>6323</v>
      </c>
      <c r="AJ32" s="441" t="s">
        <v>4100</v>
      </c>
      <c r="AK32" s="249" t="s">
        <v>277</v>
      </c>
    </row>
    <row r="33" spans="1:37" s="441" customFormat="1" ht="12.75" customHeight="1">
      <c r="A33" s="534" t="s">
        <v>113</v>
      </c>
      <c r="B33" s="534" t="s">
        <v>6327</v>
      </c>
      <c r="C33" s="438">
        <v>0</v>
      </c>
      <c r="D33" s="438">
        <v>0</v>
      </c>
      <c r="E33" s="438">
        <v>0</v>
      </c>
      <c r="F33" s="438">
        <v>0</v>
      </c>
      <c r="G33" s="438">
        <v>0</v>
      </c>
      <c r="H33" s="438">
        <v>0</v>
      </c>
      <c r="I33" s="438">
        <v>0</v>
      </c>
      <c r="J33" s="438">
        <v>0</v>
      </c>
      <c r="K33" s="438">
        <v>0</v>
      </c>
      <c r="L33" s="438">
        <v>0</v>
      </c>
      <c r="M33" s="438">
        <v>0</v>
      </c>
      <c r="N33" s="438">
        <v>0</v>
      </c>
      <c r="O33" s="438">
        <v>0</v>
      </c>
      <c r="P33" s="438">
        <v>0</v>
      </c>
      <c r="Q33" s="438">
        <v>0</v>
      </c>
      <c r="R33" s="438">
        <v>0</v>
      </c>
      <c r="S33" s="438">
        <v>0</v>
      </c>
      <c r="T33" s="438">
        <v>0</v>
      </c>
      <c r="U33" s="438">
        <v>0.25</v>
      </c>
      <c r="V33" s="438">
        <v>0.86599999999999999</v>
      </c>
      <c r="W33" s="258">
        <v>1.675</v>
      </c>
      <c r="X33" s="504">
        <v>1.617</v>
      </c>
      <c r="Y33" s="504">
        <v>0.625</v>
      </c>
      <c r="Z33" s="258">
        <v>6.7000000000000004E-2</v>
      </c>
      <c r="AA33" s="258">
        <v>0</v>
      </c>
      <c r="AB33" s="536">
        <v>0</v>
      </c>
      <c r="AC33" s="441" t="s">
        <v>125</v>
      </c>
      <c r="AD33" s="194" t="s">
        <v>49</v>
      </c>
      <c r="AE33" s="441" t="s">
        <v>810</v>
      </c>
      <c r="AG33" s="441" t="s">
        <v>287</v>
      </c>
      <c r="AH33" s="441" t="s">
        <v>6328</v>
      </c>
      <c r="AI33" s="441" t="s">
        <v>462</v>
      </c>
      <c r="AJ33" s="441" t="s">
        <v>4047</v>
      </c>
      <c r="AK33" s="249" t="s">
        <v>462</v>
      </c>
    </row>
    <row r="34" spans="1:37" s="441" customFormat="1" ht="12.75" customHeight="1">
      <c r="A34" s="534" t="s">
        <v>113</v>
      </c>
      <c r="B34" s="534" t="s">
        <v>6319</v>
      </c>
      <c r="C34" s="438">
        <v>0</v>
      </c>
      <c r="D34" s="438">
        <v>0</v>
      </c>
      <c r="E34" s="438">
        <v>0</v>
      </c>
      <c r="F34" s="438">
        <v>0</v>
      </c>
      <c r="G34" s="438">
        <v>0</v>
      </c>
      <c r="H34" s="438">
        <v>0</v>
      </c>
      <c r="I34" s="438">
        <v>0</v>
      </c>
      <c r="J34" s="438">
        <v>0</v>
      </c>
      <c r="K34" s="438">
        <v>0</v>
      </c>
      <c r="L34" s="438">
        <v>0</v>
      </c>
      <c r="M34" s="438">
        <v>0</v>
      </c>
      <c r="N34" s="438">
        <v>0</v>
      </c>
      <c r="O34" s="438">
        <v>0</v>
      </c>
      <c r="P34" s="438">
        <v>0</v>
      </c>
      <c r="Q34" s="438">
        <v>0</v>
      </c>
      <c r="R34" s="438">
        <v>0</v>
      </c>
      <c r="S34" s="438">
        <v>0</v>
      </c>
      <c r="T34" s="438">
        <v>1</v>
      </c>
      <c r="U34" s="438">
        <v>3.6</v>
      </c>
      <c r="V34" s="438">
        <v>3.7</v>
      </c>
      <c r="W34" s="258">
        <v>3.2</v>
      </c>
      <c r="X34" s="504">
        <v>0</v>
      </c>
      <c r="Y34" s="504">
        <v>0</v>
      </c>
      <c r="Z34" s="258">
        <v>0.55000000000000004</v>
      </c>
      <c r="AA34" s="258">
        <v>0.55000000000000004</v>
      </c>
      <c r="AB34" s="536">
        <v>0.55000000000000004</v>
      </c>
      <c r="AC34" s="194" t="s">
        <v>122</v>
      </c>
      <c r="AD34" s="194" t="s">
        <v>407</v>
      </c>
      <c r="AE34" s="441" t="s">
        <v>810</v>
      </c>
      <c r="AG34" s="441" t="s">
        <v>287</v>
      </c>
      <c r="AH34" s="441" t="s">
        <v>7137</v>
      </c>
      <c r="AI34" s="441" t="s">
        <v>6320</v>
      </c>
      <c r="AJ34" s="441" t="s">
        <v>6321</v>
      </c>
      <c r="AK34" s="249" t="s">
        <v>277</v>
      </c>
    </row>
    <row r="35" spans="1:37" s="441" customFormat="1" ht="12.75" customHeight="1">
      <c r="A35" s="534" t="s">
        <v>113</v>
      </c>
      <c r="B35" s="534" t="s">
        <v>6324</v>
      </c>
      <c r="C35" s="438">
        <v>0</v>
      </c>
      <c r="D35" s="438">
        <v>0</v>
      </c>
      <c r="E35" s="438">
        <v>0</v>
      </c>
      <c r="F35" s="438">
        <v>0</v>
      </c>
      <c r="G35" s="438">
        <v>0</v>
      </c>
      <c r="H35" s="438">
        <v>0</v>
      </c>
      <c r="I35" s="438">
        <v>0</v>
      </c>
      <c r="J35" s="438">
        <v>0</v>
      </c>
      <c r="K35" s="438">
        <v>0</v>
      </c>
      <c r="L35" s="438">
        <v>0</v>
      </c>
      <c r="M35" s="438">
        <v>0</v>
      </c>
      <c r="N35" s="438">
        <v>0</v>
      </c>
      <c r="O35" s="438">
        <v>0</v>
      </c>
      <c r="P35" s="438">
        <v>0</v>
      </c>
      <c r="Q35" s="438">
        <v>0</v>
      </c>
      <c r="R35" s="438">
        <v>0</v>
      </c>
      <c r="S35" s="438">
        <v>0</v>
      </c>
      <c r="T35" s="438">
        <v>0</v>
      </c>
      <c r="U35" s="438">
        <v>0</v>
      </c>
      <c r="V35" s="438">
        <v>0</v>
      </c>
      <c r="W35" s="258">
        <v>0</v>
      </c>
      <c r="X35" s="504">
        <v>0.22</v>
      </c>
      <c r="Y35" s="504">
        <v>0.31</v>
      </c>
      <c r="Z35" s="258">
        <v>0.35</v>
      </c>
      <c r="AA35" s="258">
        <v>0.3</v>
      </c>
      <c r="AB35" s="536">
        <v>0</v>
      </c>
      <c r="AC35" s="194" t="s">
        <v>122</v>
      </c>
      <c r="AD35" s="194" t="s">
        <v>407</v>
      </c>
      <c r="AE35" s="441" t="s">
        <v>810</v>
      </c>
      <c r="AF35" s="221"/>
      <c r="AG35" s="441" t="s">
        <v>287</v>
      </c>
      <c r="AH35" s="441" t="s">
        <v>7137</v>
      </c>
      <c r="AI35" s="441" t="s">
        <v>6325</v>
      </c>
      <c r="AJ35" s="441" t="s">
        <v>6326</v>
      </c>
      <c r="AK35" s="249" t="s">
        <v>277</v>
      </c>
    </row>
    <row r="36" spans="1:37" s="441" customFormat="1" ht="12.75" customHeight="1">
      <c r="A36" s="534" t="s">
        <v>114</v>
      </c>
      <c r="B36" s="534" t="s">
        <v>6377</v>
      </c>
      <c r="C36" s="438">
        <v>0</v>
      </c>
      <c r="D36" s="438">
        <v>0</v>
      </c>
      <c r="E36" s="438">
        <v>0</v>
      </c>
      <c r="F36" s="438">
        <v>0</v>
      </c>
      <c r="G36" s="438">
        <v>0</v>
      </c>
      <c r="H36" s="438">
        <v>0</v>
      </c>
      <c r="I36" s="438">
        <v>0</v>
      </c>
      <c r="J36" s="438">
        <v>0</v>
      </c>
      <c r="K36" s="438">
        <v>0</v>
      </c>
      <c r="L36" s="438">
        <v>0</v>
      </c>
      <c r="M36" s="438">
        <v>0</v>
      </c>
      <c r="N36" s="438">
        <v>0</v>
      </c>
      <c r="O36" s="438">
        <v>0</v>
      </c>
      <c r="P36" s="438">
        <v>0</v>
      </c>
      <c r="Q36" s="438">
        <v>0</v>
      </c>
      <c r="R36" s="438">
        <v>0</v>
      </c>
      <c r="S36" s="438">
        <v>0</v>
      </c>
      <c r="T36" s="438">
        <v>0</v>
      </c>
      <c r="U36" s="438">
        <v>0</v>
      </c>
      <c r="V36" s="438">
        <v>0.161</v>
      </c>
      <c r="W36" s="258">
        <v>3.4000000000000002E-2</v>
      </c>
      <c r="X36" s="504">
        <v>0</v>
      </c>
      <c r="Y36" s="504">
        <v>0</v>
      </c>
      <c r="Z36" s="258">
        <v>0</v>
      </c>
      <c r="AA36" s="258">
        <v>0</v>
      </c>
      <c r="AB36" s="536">
        <v>0</v>
      </c>
      <c r="AC36" s="194" t="s">
        <v>125</v>
      </c>
      <c r="AD36" s="194" t="s">
        <v>34</v>
      </c>
      <c r="AE36" s="441" t="s">
        <v>103</v>
      </c>
      <c r="AG36" s="441" t="s">
        <v>287</v>
      </c>
      <c r="AH36" s="441" t="s">
        <v>6378</v>
      </c>
      <c r="AI36" s="441" t="s">
        <v>277</v>
      </c>
      <c r="AJ36" s="441" t="s">
        <v>277</v>
      </c>
      <c r="AK36" s="249" t="s">
        <v>277</v>
      </c>
    </row>
    <row r="37" spans="1:37" s="441" customFormat="1" ht="12.75" customHeight="1">
      <c r="A37" s="534" t="s">
        <v>114</v>
      </c>
      <c r="B37" s="534" t="s">
        <v>4025</v>
      </c>
      <c r="C37" s="438">
        <v>0</v>
      </c>
      <c r="D37" s="438">
        <v>0</v>
      </c>
      <c r="E37" s="438">
        <v>0</v>
      </c>
      <c r="F37" s="438">
        <v>0</v>
      </c>
      <c r="G37" s="438">
        <v>0</v>
      </c>
      <c r="H37" s="438">
        <v>0</v>
      </c>
      <c r="I37" s="438">
        <v>0</v>
      </c>
      <c r="J37" s="438">
        <v>0</v>
      </c>
      <c r="K37" s="438">
        <v>0</v>
      </c>
      <c r="L37" s="438">
        <v>0</v>
      </c>
      <c r="M37" s="438">
        <v>0</v>
      </c>
      <c r="N37" s="438">
        <v>0</v>
      </c>
      <c r="O37" s="438">
        <v>0</v>
      </c>
      <c r="P37" s="438">
        <v>0</v>
      </c>
      <c r="Q37" s="438">
        <v>0</v>
      </c>
      <c r="R37" s="438">
        <v>0</v>
      </c>
      <c r="S37" s="438">
        <v>0</v>
      </c>
      <c r="T37" s="438">
        <v>0</v>
      </c>
      <c r="U37" s="438">
        <v>0</v>
      </c>
      <c r="V37" s="438">
        <v>7.6999999999999999E-2</v>
      </c>
      <c r="W37" s="258">
        <v>5.6000000000000001E-2</v>
      </c>
      <c r="X37" s="504">
        <v>8.5000000000000006E-2</v>
      </c>
      <c r="Y37" s="504">
        <v>0.11</v>
      </c>
      <c r="Z37" s="258">
        <v>0</v>
      </c>
      <c r="AA37" s="258">
        <v>0</v>
      </c>
      <c r="AB37" s="536">
        <v>0</v>
      </c>
      <c r="AC37" s="194" t="s">
        <v>125</v>
      </c>
      <c r="AD37" s="194" t="s">
        <v>34</v>
      </c>
      <c r="AE37" s="441" t="s">
        <v>103</v>
      </c>
      <c r="AF37" s="441" t="s">
        <v>7058</v>
      </c>
      <c r="AG37" s="441" t="s">
        <v>287</v>
      </c>
      <c r="AH37" s="441" t="s">
        <v>7059</v>
      </c>
      <c r="AI37" s="441" t="s">
        <v>277</v>
      </c>
      <c r="AJ37" s="441" t="s">
        <v>277</v>
      </c>
      <c r="AK37" s="249" t="s">
        <v>277</v>
      </c>
    </row>
    <row r="38" spans="1:37" s="441" customFormat="1" ht="12.75" customHeight="1">
      <c r="A38" s="534" t="s">
        <v>114</v>
      </c>
      <c r="B38" s="534" t="s">
        <v>4022</v>
      </c>
      <c r="C38" s="438">
        <v>0</v>
      </c>
      <c r="D38" s="438">
        <v>0</v>
      </c>
      <c r="E38" s="438">
        <v>0</v>
      </c>
      <c r="F38" s="438">
        <v>0</v>
      </c>
      <c r="G38" s="438">
        <v>0</v>
      </c>
      <c r="H38" s="438">
        <v>0</v>
      </c>
      <c r="I38" s="438">
        <v>0</v>
      </c>
      <c r="J38" s="438">
        <v>0</v>
      </c>
      <c r="K38" s="438">
        <v>0</v>
      </c>
      <c r="L38" s="438">
        <v>0</v>
      </c>
      <c r="M38" s="438">
        <v>0</v>
      </c>
      <c r="N38" s="438">
        <v>0</v>
      </c>
      <c r="O38" s="438">
        <v>0</v>
      </c>
      <c r="P38" s="438">
        <v>0</v>
      </c>
      <c r="Q38" s="438">
        <v>0</v>
      </c>
      <c r="R38" s="438">
        <v>0</v>
      </c>
      <c r="S38" s="438">
        <v>0</v>
      </c>
      <c r="T38" s="438">
        <v>0</v>
      </c>
      <c r="U38" s="438">
        <v>0</v>
      </c>
      <c r="V38" s="438">
        <v>7.0000000000000007E-2</v>
      </c>
      <c r="W38" s="258">
        <v>0</v>
      </c>
      <c r="X38" s="504">
        <v>0</v>
      </c>
      <c r="Y38" s="504">
        <v>0</v>
      </c>
      <c r="Z38" s="258">
        <v>0</v>
      </c>
      <c r="AA38" s="258">
        <v>0</v>
      </c>
      <c r="AB38" s="536">
        <v>0</v>
      </c>
      <c r="AC38" s="194" t="s">
        <v>125</v>
      </c>
      <c r="AD38" s="194" t="s">
        <v>34</v>
      </c>
      <c r="AE38" s="441" t="s">
        <v>103</v>
      </c>
      <c r="AF38" s="441" t="s">
        <v>7060</v>
      </c>
      <c r="AG38" s="441" t="s">
        <v>287</v>
      </c>
      <c r="AH38" s="441" t="s">
        <v>4026</v>
      </c>
      <c r="AI38" s="441" t="s">
        <v>4027</v>
      </c>
      <c r="AJ38" s="441" t="s">
        <v>277</v>
      </c>
      <c r="AK38" s="249" t="s">
        <v>277</v>
      </c>
    </row>
    <row r="39" spans="1:37" s="441" customFormat="1" ht="12.75" customHeight="1">
      <c r="A39" s="534" t="s">
        <v>114</v>
      </c>
      <c r="B39" s="534" t="s">
        <v>4130</v>
      </c>
      <c r="C39" s="438">
        <v>0</v>
      </c>
      <c r="D39" s="438">
        <v>0</v>
      </c>
      <c r="E39" s="438">
        <v>0</v>
      </c>
      <c r="F39" s="438">
        <v>0</v>
      </c>
      <c r="G39" s="438">
        <v>0</v>
      </c>
      <c r="H39" s="438">
        <v>0</v>
      </c>
      <c r="I39" s="438">
        <v>0</v>
      </c>
      <c r="J39" s="438">
        <v>0</v>
      </c>
      <c r="K39" s="438">
        <v>0</v>
      </c>
      <c r="L39" s="438">
        <v>0</v>
      </c>
      <c r="M39" s="438">
        <v>0</v>
      </c>
      <c r="N39" s="438">
        <v>0</v>
      </c>
      <c r="O39" s="438">
        <v>0</v>
      </c>
      <c r="P39" s="438">
        <v>0</v>
      </c>
      <c r="Q39" s="438">
        <v>0</v>
      </c>
      <c r="R39" s="438">
        <v>0</v>
      </c>
      <c r="S39" s="438">
        <v>0</v>
      </c>
      <c r="T39" s="438">
        <v>0</v>
      </c>
      <c r="U39" s="438">
        <v>0</v>
      </c>
      <c r="V39" s="438">
        <v>1.17</v>
      </c>
      <c r="W39" s="258">
        <v>1.3</v>
      </c>
      <c r="X39" s="504">
        <v>0</v>
      </c>
      <c r="Y39" s="504">
        <v>0</v>
      </c>
      <c r="Z39" s="258">
        <v>0</v>
      </c>
      <c r="AA39" s="258">
        <v>0</v>
      </c>
      <c r="AB39" s="536">
        <v>0</v>
      </c>
      <c r="AC39" s="194" t="s">
        <v>125</v>
      </c>
      <c r="AD39" s="194" t="s">
        <v>31</v>
      </c>
      <c r="AE39" s="441" t="s">
        <v>103</v>
      </c>
      <c r="AG39" s="441" t="s">
        <v>287</v>
      </c>
      <c r="AH39" s="441" t="s">
        <v>4133</v>
      </c>
      <c r="AI39" s="441" t="s">
        <v>4134</v>
      </c>
      <c r="AJ39" s="441" t="s">
        <v>277</v>
      </c>
      <c r="AK39" s="249" t="s">
        <v>277</v>
      </c>
    </row>
    <row r="40" spans="1:37" s="441" customFormat="1" ht="12.75" customHeight="1">
      <c r="A40" s="534" t="s">
        <v>114</v>
      </c>
      <c r="B40" s="534" t="s">
        <v>4129</v>
      </c>
      <c r="C40" s="438">
        <v>0</v>
      </c>
      <c r="D40" s="438">
        <v>0</v>
      </c>
      <c r="E40" s="438">
        <v>0</v>
      </c>
      <c r="F40" s="438">
        <v>0</v>
      </c>
      <c r="G40" s="438">
        <v>0</v>
      </c>
      <c r="H40" s="438">
        <v>0</v>
      </c>
      <c r="I40" s="438">
        <v>0</v>
      </c>
      <c r="J40" s="438">
        <v>0</v>
      </c>
      <c r="K40" s="438">
        <v>0</v>
      </c>
      <c r="L40" s="438">
        <v>0</v>
      </c>
      <c r="M40" s="438">
        <v>0</v>
      </c>
      <c r="N40" s="438">
        <v>0</v>
      </c>
      <c r="O40" s="438">
        <v>0</v>
      </c>
      <c r="P40" s="438">
        <v>3.3</v>
      </c>
      <c r="Q40" s="438">
        <v>3.9</v>
      </c>
      <c r="R40" s="438">
        <v>4.4000000000000004</v>
      </c>
      <c r="S40" s="438">
        <v>4.0999999999999996</v>
      </c>
      <c r="T40" s="438">
        <v>3.4</v>
      </c>
      <c r="U40" s="438">
        <v>2.8</v>
      </c>
      <c r="V40" s="438">
        <v>2.8</v>
      </c>
      <c r="W40" s="258">
        <v>2.4</v>
      </c>
      <c r="X40" s="504">
        <v>0</v>
      </c>
      <c r="Y40" s="504">
        <v>0</v>
      </c>
      <c r="Z40" s="258">
        <v>0</v>
      </c>
      <c r="AA40" s="258">
        <v>0</v>
      </c>
      <c r="AB40" s="536">
        <v>0</v>
      </c>
      <c r="AC40" s="194" t="s">
        <v>125</v>
      </c>
      <c r="AD40" s="194" t="s">
        <v>34</v>
      </c>
      <c r="AE40" s="441" t="s">
        <v>103</v>
      </c>
      <c r="AG40" s="441" t="s">
        <v>287</v>
      </c>
      <c r="AH40" s="441" t="s">
        <v>4131</v>
      </c>
      <c r="AI40" s="441" t="s">
        <v>4132</v>
      </c>
      <c r="AJ40" s="441" t="s">
        <v>277</v>
      </c>
      <c r="AK40" s="249" t="s">
        <v>277</v>
      </c>
    </row>
    <row r="41" spans="1:37" s="441" customFormat="1" ht="12.75" customHeight="1">
      <c r="A41" s="534" t="s">
        <v>114</v>
      </c>
      <c r="B41" s="534" t="s">
        <v>6362</v>
      </c>
      <c r="C41" s="438">
        <v>0</v>
      </c>
      <c r="D41" s="438">
        <v>0</v>
      </c>
      <c r="E41" s="438">
        <v>0</v>
      </c>
      <c r="F41" s="438">
        <v>0</v>
      </c>
      <c r="G41" s="438">
        <v>0</v>
      </c>
      <c r="H41" s="438">
        <v>0</v>
      </c>
      <c r="I41" s="438">
        <v>0</v>
      </c>
      <c r="J41" s="438">
        <v>0</v>
      </c>
      <c r="K41" s="438">
        <v>0</v>
      </c>
      <c r="L41" s="438">
        <v>0</v>
      </c>
      <c r="M41" s="438">
        <v>0</v>
      </c>
      <c r="N41" s="438">
        <v>0</v>
      </c>
      <c r="O41" s="438">
        <v>0</v>
      </c>
      <c r="P41" s="438">
        <v>0</v>
      </c>
      <c r="Q41" s="438">
        <v>0</v>
      </c>
      <c r="R41" s="438">
        <v>0</v>
      </c>
      <c r="S41" s="438">
        <v>0</v>
      </c>
      <c r="T41" s="438">
        <v>0</v>
      </c>
      <c r="U41" s="438">
        <v>0</v>
      </c>
      <c r="V41" s="258">
        <v>0</v>
      </c>
      <c r="W41" s="258">
        <v>0</v>
      </c>
      <c r="X41" s="504">
        <v>1.5</v>
      </c>
      <c r="Y41" s="504">
        <v>0</v>
      </c>
      <c r="Z41" s="258">
        <v>0</v>
      </c>
      <c r="AA41" s="258">
        <v>0</v>
      </c>
      <c r="AB41" s="536">
        <v>0</v>
      </c>
      <c r="AC41" s="194" t="s">
        <v>125</v>
      </c>
      <c r="AD41" s="194" t="s">
        <v>34</v>
      </c>
      <c r="AE41" s="441" t="s">
        <v>103</v>
      </c>
      <c r="AG41" s="441" t="s">
        <v>287</v>
      </c>
      <c r="AH41" s="441" t="s">
        <v>6363</v>
      </c>
      <c r="AI41" s="441" t="s">
        <v>277</v>
      </c>
      <c r="AJ41" s="441" t="s">
        <v>277</v>
      </c>
      <c r="AK41" s="249" t="s">
        <v>277</v>
      </c>
    </row>
    <row r="42" spans="1:37" s="441" customFormat="1" ht="12.75" customHeight="1">
      <c r="A42" s="534" t="s">
        <v>114</v>
      </c>
      <c r="B42" s="534" t="s">
        <v>4024</v>
      </c>
      <c r="C42" s="438">
        <v>0</v>
      </c>
      <c r="D42" s="438">
        <v>0</v>
      </c>
      <c r="E42" s="438">
        <v>0</v>
      </c>
      <c r="F42" s="438">
        <v>0</v>
      </c>
      <c r="G42" s="438">
        <v>0</v>
      </c>
      <c r="H42" s="438">
        <v>0</v>
      </c>
      <c r="I42" s="438">
        <v>0</v>
      </c>
      <c r="J42" s="438">
        <v>0</v>
      </c>
      <c r="K42" s="438">
        <v>0</v>
      </c>
      <c r="L42" s="438">
        <v>0</v>
      </c>
      <c r="M42" s="438">
        <v>0</v>
      </c>
      <c r="N42" s="438">
        <v>0</v>
      </c>
      <c r="O42" s="438">
        <v>0</v>
      </c>
      <c r="P42" s="438">
        <v>0</v>
      </c>
      <c r="Q42" s="438">
        <v>0</v>
      </c>
      <c r="R42" s="438">
        <v>0</v>
      </c>
      <c r="S42" s="438">
        <v>0</v>
      </c>
      <c r="T42" s="438">
        <v>0</v>
      </c>
      <c r="U42" s="438">
        <v>0</v>
      </c>
      <c r="V42" s="258">
        <v>0.04</v>
      </c>
      <c r="W42" s="258">
        <v>0</v>
      </c>
      <c r="X42" s="504">
        <v>0</v>
      </c>
      <c r="Y42" s="504">
        <v>0</v>
      </c>
      <c r="Z42" s="258">
        <v>0</v>
      </c>
      <c r="AA42" s="258">
        <v>0</v>
      </c>
      <c r="AB42" s="536">
        <v>0</v>
      </c>
      <c r="AC42" s="194" t="s">
        <v>125</v>
      </c>
      <c r="AD42" s="194" t="s">
        <v>34</v>
      </c>
      <c r="AE42" s="441" t="s">
        <v>103</v>
      </c>
      <c r="AF42" s="441" t="s">
        <v>7060</v>
      </c>
      <c r="AG42" s="441" t="s">
        <v>287</v>
      </c>
      <c r="AH42" s="441" t="s">
        <v>7061</v>
      </c>
      <c r="AI42" s="441" t="s">
        <v>4030</v>
      </c>
      <c r="AJ42" s="441" t="s">
        <v>277</v>
      </c>
      <c r="AK42" s="249" t="s">
        <v>277</v>
      </c>
    </row>
    <row r="43" spans="1:37" s="441" customFormat="1" ht="12.75" customHeight="1">
      <c r="A43" s="534" t="s">
        <v>114</v>
      </c>
      <c r="B43" s="534" t="s">
        <v>4023</v>
      </c>
      <c r="C43" s="438">
        <v>0</v>
      </c>
      <c r="D43" s="438">
        <v>0</v>
      </c>
      <c r="E43" s="438">
        <v>0</v>
      </c>
      <c r="F43" s="438">
        <v>0</v>
      </c>
      <c r="G43" s="438">
        <v>0</v>
      </c>
      <c r="H43" s="438">
        <v>0</v>
      </c>
      <c r="I43" s="438">
        <v>0</v>
      </c>
      <c r="J43" s="438">
        <v>0</v>
      </c>
      <c r="K43" s="438">
        <v>0</v>
      </c>
      <c r="L43" s="438">
        <v>0</v>
      </c>
      <c r="M43" s="438">
        <v>0</v>
      </c>
      <c r="N43" s="438">
        <v>0</v>
      </c>
      <c r="O43" s="438">
        <v>0</v>
      </c>
      <c r="P43" s="438">
        <v>0</v>
      </c>
      <c r="Q43" s="438">
        <v>0</v>
      </c>
      <c r="R43" s="438">
        <v>0</v>
      </c>
      <c r="S43" s="438">
        <v>0</v>
      </c>
      <c r="T43" s="438">
        <v>0</v>
      </c>
      <c r="U43" s="438">
        <v>0</v>
      </c>
      <c r="V43" s="258">
        <v>6.0999999999999999E-2</v>
      </c>
      <c r="W43" s="258">
        <v>0</v>
      </c>
      <c r="X43" s="504">
        <v>0</v>
      </c>
      <c r="Y43" s="504">
        <v>0</v>
      </c>
      <c r="Z43" s="258">
        <v>0</v>
      </c>
      <c r="AA43" s="258">
        <v>0</v>
      </c>
      <c r="AB43" s="536">
        <v>0</v>
      </c>
      <c r="AC43" s="194" t="s">
        <v>125</v>
      </c>
      <c r="AD43" s="194" t="s">
        <v>34</v>
      </c>
      <c r="AE43" s="441" t="s">
        <v>103</v>
      </c>
      <c r="AF43" s="441" t="s">
        <v>7060</v>
      </c>
      <c r="AG43" s="441" t="s">
        <v>287</v>
      </c>
      <c r="AH43" s="441" t="s">
        <v>4028</v>
      </c>
      <c r="AI43" s="441" t="s">
        <v>4029</v>
      </c>
      <c r="AJ43" s="441" t="s">
        <v>277</v>
      </c>
      <c r="AK43" s="249" t="s">
        <v>277</v>
      </c>
    </row>
    <row r="44" spans="1:37" s="441" customFormat="1" ht="12.75" customHeight="1">
      <c r="A44" s="534" t="s">
        <v>2296</v>
      </c>
      <c r="B44" s="534" t="s">
        <v>4031</v>
      </c>
      <c r="C44" s="438">
        <v>0</v>
      </c>
      <c r="D44" s="438">
        <v>0</v>
      </c>
      <c r="E44" s="438">
        <v>0</v>
      </c>
      <c r="F44" s="438">
        <v>0</v>
      </c>
      <c r="G44" s="438">
        <v>0</v>
      </c>
      <c r="H44" s="438">
        <v>0</v>
      </c>
      <c r="I44" s="438">
        <v>0</v>
      </c>
      <c r="J44" s="438">
        <v>0</v>
      </c>
      <c r="K44" s="438">
        <v>0</v>
      </c>
      <c r="L44" s="438">
        <v>0</v>
      </c>
      <c r="M44" s="438">
        <v>0</v>
      </c>
      <c r="N44" s="438">
        <v>0</v>
      </c>
      <c r="O44" s="438">
        <v>0</v>
      </c>
      <c r="P44" s="438">
        <v>0</v>
      </c>
      <c r="Q44" s="438">
        <v>0</v>
      </c>
      <c r="R44" s="438">
        <v>0</v>
      </c>
      <c r="S44" s="438">
        <v>0</v>
      </c>
      <c r="T44" s="438">
        <v>0</v>
      </c>
      <c r="U44" s="438">
        <v>0</v>
      </c>
      <c r="V44" s="258">
        <v>0</v>
      </c>
      <c r="W44" s="258">
        <v>1.3</v>
      </c>
      <c r="X44" s="504">
        <v>4.4000000000000004</v>
      </c>
      <c r="Y44" s="504">
        <v>1.1000000000000001</v>
      </c>
      <c r="Z44" s="258">
        <v>0</v>
      </c>
      <c r="AA44" s="258">
        <v>0</v>
      </c>
      <c r="AB44" s="536">
        <v>0</v>
      </c>
      <c r="AC44" s="194" t="s">
        <v>122</v>
      </c>
      <c r="AD44" s="194" t="s">
        <v>53</v>
      </c>
      <c r="AE44" s="441" t="s">
        <v>103</v>
      </c>
      <c r="AG44" s="441" t="s">
        <v>287</v>
      </c>
      <c r="AH44" s="194" t="s">
        <v>4033</v>
      </c>
      <c r="AI44" s="441" t="s">
        <v>4034</v>
      </c>
      <c r="AJ44" s="441" t="s">
        <v>4035</v>
      </c>
      <c r="AK44" s="249" t="s">
        <v>277</v>
      </c>
    </row>
    <row r="45" spans="1:37" s="441" customFormat="1" ht="12.75" customHeight="1">
      <c r="A45" s="534" t="s">
        <v>115</v>
      </c>
      <c r="B45" s="534" t="s">
        <v>3984</v>
      </c>
      <c r="C45" s="438">
        <v>0</v>
      </c>
      <c r="D45" s="438">
        <v>0</v>
      </c>
      <c r="E45" s="438">
        <v>0</v>
      </c>
      <c r="F45" s="438">
        <v>0</v>
      </c>
      <c r="G45" s="438">
        <v>0</v>
      </c>
      <c r="H45" s="438">
        <v>0</v>
      </c>
      <c r="I45" s="438">
        <v>0</v>
      </c>
      <c r="J45" s="438">
        <v>0</v>
      </c>
      <c r="K45" s="438">
        <v>0</v>
      </c>
      <c r="L45" s="438">
        <v>0</v>
      </c>
      <c r="M45" s="438">
        <v>0</v>
      </c>
      <c r="N45" s="438">
        <v>0</v>
      </c>
      <c r="O45" s="438">
        <v>0</v>
      </c>
      <c r="P45" s="438">
        <v>0</v>
      </c>
      <c r="Q45" s="438">
        <v>0</v>
      </c>
      <c r="R45" s="438">
        <v>0</v>
      </c>
      <c r="S45" s="438">
        <v>0</v>
      </c>
      <c r="T45" s="438">
        <v>0</v>
      </c>
      <c r="U45" s="438">
        <v>0</v>
      </c>
      <c r="V45" s="258">
        <v>1.18</v>
      </c>
      <c r="W45" s="258">
        <v>1.1859999999999999</v>
      </c>
      <c r="X45" s="504">
        <v>0</v>
      </c>
      <c r="Y45" s="504">
        <v>0</v>
      </c>
      <c r="Z45" s="258">
        <v>0</v>
      </c>
      <c r="AA45" s="258">
        <v>0</v>
      </c>
      <c r="AB45" s="536">
        <v>0</v>
      </c>
      <c r="AC45" s="194" t="s">
        <v>122</v>
      </c>
      <c r="AD45" s="194" t="s">
        <v>407</v>
      </c>
      <c r="AE45" s="441" t="s">
        <v>990</v>
      </c>
      <c r="AG45" s="441" t="s">
        <v>287</v>
      </c>
      <c r="AH45" s="441" t="s">
        <v>3983</v>
      </c>
      <c r="AI45" s="441" t="s">
        <v>277</v>
      </c>
      <c r="AJ45" s="441" t="s">
        <v>374</v>
      </c>
      <c r="AK45" s="249" t="s">
        <v>277</v>
      </c>
    </row>
    <row r="46" spans="1:37" s="441" customFormat="1" ht="12.75" customHeight="1">
      <c r="A46" s="534" t="s">
        <v>115</v>
      </c>
      <c r="B46" s="534" t="s">
        <v>3985</v>
      </c>
      <c r="C46" s="438">
        <v>0</v>
      </c>
      <c r="D46" s="438">
        <v>0</v>
      </c>
      <c r="E46" s="438">
        <v>0</v>
      </c>
      <c r="F46" s="438">
        <v>0</v>
      </c>
      <c r="G46" s="438">
        <v>0</v>
      </c>
      <c r="H46" s="438">
        <v>0</v>
      </c>
      <c r="I46" s="438">
        <v>0</v>
      </c>
      <c r="J46" s="438">
        <v>0</v>
      </c>
      <c r="K46" s="438">
        <v>0</v>
      </c>
      <c r="L46" s="438">
        <v>0</v>
      </c>
      <c r="M46" s="438">
        <v>0</v>
      </c>
      <c r="N46" s="438">
        <v>0</v>
      </c>
      <c r="O46" s="438">
        <v>0</v>
      </c>
      <c r="P46" s="438">
        <v>0</v>
      </c>
      <c r="Q46" s="438">
        <v>0</v>
      </c>
      <c r="R46" s="438">
        <v>0</v>
      </c>
      <c r="S46" s="438">
        <v>0</v>
      </c>
      <c r="T46" s="438">
        <v>0</v>
      </c>
      <c r="U46" s="438">
        <v>1.377</v>
      </c>
      <c r="V46" s="258">
        <v>1.5840000000000001</v>
      </c>
      <c r="W46" s="258">
        <v>2.101</v>
      </c>
      <c r="X46" s="504">
        <v>2.4430000000000001</v>
      </c>
      <c r="Y46" s="504">
        <v>0</v>
      </c>
      <c r="Z46" s="258">
        <v>0</v>
      </c>
      <c r="AA46" s="258">
        <v>0</v>
      </c>
      <c r="AB46" s="536">
        <v>0</v>
      </c>
      <c r="AC46" s="194" t="s">
        <v>121</v>
      </c>
      <c r="AD46" s="194" t="s">
        <v>45</v>
      </c>
      <c r="AE46" s="441" t="s">
        <v>810</v>
      </c>
      <c r="AG46" s="441" t="s">
        <v>287</v>
      </c>
      <c r="AH46" s="441" t="s">
        <v>3987</v>
      </c>
      <c r="AI46" s="441" t="s">
        <v>277</v>
      </c>
      <c r="AJ46" s="441" t="s">
        <v>3986</v>
      </c>
      <c r="AK46" s="249" t="s">
        <v>277</v>
      </c>
    </row>
    <row r="47" spans="1:37" s="441" customFormat="1" ht="12.75" customHeight="1">
      <c r="A47" s="534" t="s">
        <v>115</v>
      </c>
      <c r="B47" s="534" t="s">
        <v>3992</v>
      </c>
      <c r="C47" s="438">
        <v>0</v>
      </c>
      <c r="D47" s="438">
        <v>0</v>
      </c>
      <c r="E47" s="438">
        <v>0</v>
      </c>
      <c r="F47" s="438">
        <v>0</v>
      </c>
      <c r="G47" s="438">
        <v>0</v>
      </c>
      <c r="H47" s="438">
        <v>0</v>
      </c>
      <c r="I47" s="438">
        <v>0</v>
      </c>
      <c r="J47" s="438">
        <v>0</v>
      </c>
      <c r="K47" s="438">
        <v>0</v>
      </c>
      <c r="L47" s="438">
        <v>0</v>
      </c>
      <c r="M47" s="438">
        <v>0</v>
      </c>
      <c r="N47" s="438">
        <v>0</v>
      </c>
      <c r="O47" s="438">
        <v>0</v>
      </c>
      <c r="P47" s="438">
        <v>0</v>
      </c>
      <c r="Q47" s="438">
        <v>0</v>
      </c>
      <c r="R47" s="438">
        <v>0</v>
      </c>
      <c r="S47" s="438">
        <v>0</v>
      </c>
      <c r="T47" s="438">
        <v>0</v>
      </c>
      <c r="U47" s="438">
        <v>0</v>
      </c>
      <c r="V47" s="258">
        <v>2.0579999999999998</v>
      </c>
      <c r="W47" s="258">
        <v>2.3679999999999999</v>
      </c>
      <c r="X47" s="504">
        <v>2.6829999999999998</v>
      </c>
      <c r="Y47" s="504">
        <v>3.2890000000000001</v>
      </c>
      <c r="Z47" s="258">
        <v>3.2890000000000001</v>
      </c>
      <c r="AA47" s="258">
        <v>3.2890000000000001</v>
      </c>
      <c r="AB47" s="536">
        <v>0</v>
      </c>
      <c r="AC47" s="194" t="s">
        <v>122</v>
      </c>
      <c r="AD47" s="194" t="s">
        <v>407</v>
      </c>
      <c r="AE47" s="441" t="s">
        <v>990</v>
      </c>
      <c r="AG47" s="441" t="s">
        <v>287</v>
      </c>
      <c r="AH47" s="441" t="s">
        <v>3983</v>
      </c>
      <c r="AI47" s="441" t="s">
        <v>277</v>
      </c>
      <c r="AJ47" s="441" t="s">
        <v>374</v>
      </c>
      <c r="AK47" s="249" t="s">
        <v>277</v>
      </c>
    </row>
    <row r="48" spans="1:37" s="441" customFormat="1" ht="12.75" customHeight="1">
      <c r="A48" s="534" t="s">
        <v>50</v>
      </c>
      <c r="B48" s="534" t="s">
        <v>4108</v>
      </c>
      <c r="C48" s="438">
        <v>0</v>
      </c>
      <c r="D48" s="438">
        <v>0</v>
      </c>
      <c r="E48" s="438">
        <v>0</v>
      </c>
      <c r="F48" s="438">
        <v>0</v>
      </c>
      <c r="G48" s="438">
        <v>0</v>
      </c>
      <c r="H48" s="438">
        <v>0</v>
      </c>
      <c r="I48" s="438">
        <v>0</v>
      </c>
      <c r="J48" s="438">
        <v>0</v>
      </c>
      <c r="K48" s="438">
        <v>0</v>
      </c>
      <c r="L48" s="438">
        <v>0</v>
      </c>
      <c r="M48" s="438">
        <v>0</v>
      </c>
      <c r="N48" s="438">
        <v>0</v>
      </c>
      <c r="O48" s="438">
        <v>0</v>
      </c>
      <c r="P48" s="438">
        <v>0</v>
      </c>
      <c r="Q48" s="438">
        <v>0</v>
      </c>
      <c r="R48" s="438">
        <v>0</v>
      </c>
      <c r="S48" s="438">
        <v>0</v>
      </c>
      <c r="T48" s="438">
        <v>0</v>
      </c>
      <c r="U48" s="438">
        <v>0</v>
      </c>
      <c r="V48" s="258">
        <v>0</v>
      </c>
      <c r="W48" s="258">
        <v>5</v>
      </c>
      <c r="X48" s="504">
        <v>0</v>
      </c>
      <c r="Y48" s="504">
        <v>0</v>
      </c>
      <c r="Z48" s="258">
        <v>0</v>
      </c>
      <c r="AA48" s="258">
        <v>0</v>
      </c>
      <c r="AB48" s="536">
        <v>0</v>
      </c>
      <c r="AC48" s="194" t="s">
        <v>125</v>
      </c>
      <c r="AD48" s="194" t="s">
        <v>45</v>
      </c>
      <c r="AE48" s="441" t="s">
        <v>103</v>
      </c>
      <c r="AG48" s="441" t="s">
        <v>287</v>
      </c>
      <c r="AH48" s="441" t="s">
        <v>4109</v>
      </c>
      <c r="AI48" s="441" t="s">
        <v>277</v>
      </c>
      <c r="AJ48" s="441" t="s">
        <v>277</v>
      </c>
      <c r="AK48" s="249" t="s">
        <v>277</v>
      </c>
    </row>
    <row r="49" spans="1:37" s="441" customFormat="1" ht="12.75" customHeight="1">
      <c r="A49" s="534" t="s">
        <v>50</v>
      </c>
      <c r="B49" s="534" t="s">
        <v>4178</v>
      </c>
      <c r="C49" s="438">
        <v>0</v>
      </c>
      <c r="D49" s="438">
        <v>0</v>
      </c>
      <c r="E49" s="438">
        <v>0</v>
      </c>
      <c r="F49" s="438">
        <v>0</v>
      </c>
      <c r="G49" s="438">
        <v>0</v>
      </c>
      <c r="H49" s="438">
        <v>0</v>
      </c>
      <c r="I49" s="438">
        <v>0</v>
      </c>
      <c r="J49" s="438">
        <v>0</v>
      </c>
      <c r="K49" s="438">
        <v>0</v>
      </c>
      <c r="L49" s="438">
        <v>0</v>
      </c>
      <c r="M49" s="438">
        <v>0</v>
      </c>
      <c r="N49" s="438">
        <v>0</v>
      </c>
      <c r="O49" s="438">
        <v>0</v>
      </c>
      <c r="P49" s="438">
        <v>0</v>
      </c>
      <c r="Q49" s="438">
        <v>0</v>
      </c>
      <c r="R49" s="438">
        <v>0</v>
      </c>
      <c r="S49" s="438">
        <v>0.32500000000000001</v>
      </c>
      <c r="T49" s="438">
        <v>1.24</v>
      </c>
      <c r="U49" s="438">
        <v>1.228</v>
      </c>
      <c r="V49" s="258">
        <v>0.95699999999999996</v>
      </c>
      <c r="W49" s="258">
        <v>1.5489999999999999</v>
      </c>
      <c r="X49" s="504">
        <v>1.5489999999999999</v>
      </c>
      <c r="Y49" s="504">
        <v>1.5489999999999999</v>
      </c>
      <c r="Z49" s="258">
        <v>1.5489999999999999</v>
      </c>
      <c r="AA49" s="258">
        <v>1.5489999999999999</v>
      </c>
      <c r="AB49" s="536">
        <v>1.5489999999999999</v>
      </c>
      <c r="AC49" s="194" t="s">
        <v>121</v>
      </c>
      <c r="AD49" s="194" t="s">
        <v>45</v>
      </c>
      <c r="AE49" s="441" t="s">
        <v>810</v>
      </c>
      <c r="AG49" s="441" t="s">
        <v>287</v>
      </c>
      <c r="AH49" s="441" t="s">
        <v>4183</v>
      </c>
      <c r="AI49" s="277" t="s">
        <v>277</v>
      </c>
      <c r="AJ49" s="441" t="s">
        <v>277</v>
      </c>
      <c r="AK49" s="249" t="s">
        <v>277</v>
      </c>
    </row>
    <row r="50" spans="1:37" s="441" customFormat="1" ht="12.75" customHeight="1">
      <c r="A50" s="534" t="s">
        <v>50</v>
      </c>
      <c r="B50" s="534" t="s">
        <v>4177</v>
      </c>
      <c r="C50" s="438">
        <v>0</v>
      </c>
      <c r="D50" s="438">
        <v>0</v>
      </c>
      <c r="E50" s="438">
        <v>0</v>
      </c>
      <c r="F50" s="438">
        <v>0</v>
      </c>
      <c r="G50" s="438">
        <v>0</v>
      </c>
      <c r="H50" s="438">
        <v>0</v>
      </c>
      <c r="I50" s="438">
        <v>0</v>
      </c>
      <c r="J50" s="438">
        <v>0</v>
      </c>
      <c r="K50" s="438">
        <v>0</v>
      </c>
      <c r="L50" s="438">
        <v>0</v>
      </c>
      <c r="M50" s="438">
        <v>0</v>
      </c>
      <c r="N50" s="438">
        <v>0</v>
      </c>
      <c r="O50" s="438">
        <v>0</v>
      </c>
      <c r="P50" s="438">
        <v>0</v>
      </c>
      <c r="Q50" s="438">
        <v>0</v>
      </c>
      <c r="R50" s="438">
        <v>0</v>
      </c>
      <c r="S50" s="438">
        <v>1.5960000000000001</v>
      </c>
      <c r="T50" s="438">
        <v>2.0990000000000002</v>
      </c>
      <c r="U50" s="438">
        <v>2.25</v>
      </c>
      <c r="V50" s="258">
        <v>2.8180000000000001</v>
      </c>
      <c r="W50" s="258">
        <v>3.2330000000000001</v>
      </c>
      <c r="X50" s="504">
        <v>3.2330000000000001</v>
      </c>
      <c r="Y50" s="504">
        <v>3.2330000000000001</v>
      </c>
      <c r="Z50" s="258">
        <v>3.2330000000000001</v>
      </c>
      <c r="AA50" s="258">
        <v>3.2330000000000001</v>
      </c>
      <c r="AB50" s="536">
        <v>3.2330000000000001</v>
      </c>
      <c r="AC50" s="194" t="s">
        <v>122</v>
      </c>
      <c r="AD50" s="194" t="s">
        <v>45</v>
      </c>
      <c r="AE50" s="441" t="s">
        <v>810</v>
      </c>
      <c r="AG50" s="441" t="s">
        <v>287</v>
      </c>
      <c r="AH50" s="441" t="s">
        <v>4182</v>
      </c>
      <c r="AI50" s="277" t="s">
        <v>277</v>
      </c>
      <c r="AJ50" s="441" t="s">
        <v>277</v>
      </c>
      <c r="AK50" s="249" t="s">
        <v>277</v>
      </c>
    </row>
    <row r="51" spans="1:37" s="441" customFormat="1" ht="12.75" customHeight="1">
      <c r="A51" s="534" t="s">
        <v>50</v>
      </c>
      <c r="B51" s="534" t="s">
        <v>4031</v>
      </c>
      <c r="C51" s="438">
        <v>0</v>
      </c>
      <c r="D51" s="438">
        <v>0</v>
      </c>
      <c r="E51" s="438">
        <v>0</v>
      </c>
      <c r="F51" s="438">
        <v>0</v>
      </c>
      <c r="G51" s="438">
        <v>0</v>
      </c>
      <c r="H51" s="438">
        <v>0</v>
      </c>
      <c r="I51" s="438">
        <v>0</v>
      </c>
      <c r="J51" s="438">
        <v>0</v>
      </c>
      <c r="K51" s="438">
        <v>0</v>
      </c>
      <c r="L51" s="438">
        <v>0</v>
      </c>
      <c r="M51" s="438">
        <v>0</v>
      </c>
      <c r="N51" s="438">
        <v>0</v>
      </c>
      <c r="O51" s="438">
        <v>0</v>
      </c>
      <c r="P51" s="438">
        <v>0</v>
      </c>
      <c r="Q51" s="438">
        <v>0</v>
      </c>
      <c r="R51" s="438">
        <v>0</v>
      </c>
      <c r="S51" s="438">
        <v>0</v>
      </c>
      <c r="T51" s="438">
        <v>0</v>
      </c>
      <c r="U51" s="438">
        <v>0</v>
      </c>
      <c r="V51" s="258">
        <v>0</v>
      </c>
      <c r="W51" s="258">
        <v>6.1980000000000004</v>
      </c>
      <c r="X51" s="504">
        <v>9.1029999999999998</v>
      </c>
      <c r="Y51" s="504">
        <v>3.6589999999999998</v>
      </c>
      <c r="Z51" s="258">
        <v>0</v>
      </c>
      <c r="AA51" s="258">
        <v>0</v>
      </c>
      <c r="AB51" s="536">
        <v>0</v>
      </c>
      <c r="AC51" s="194" t="s">
        <v>122</v>
      </c>
      <c r="AD51" s="194" t="s">
        <v>407</v>
      </c>
      <c r="AE51" s="441" t="s">
        <v>103</v>
      </c>
      <c r="AG51" s="441" t="s">
        <v>287</v>
      </c>
      <c r="AH51" s="441" t="s">
        <v>4033</v>
      </c>
      <c r="AI51" s="277" t="s">
        <v>4036</v>
      </c>
      <c r="AJ51" s="441" t="s">
        <v>4035</v>
      </c>
      <c r="AK51" s="249" t="s">
        <v>277</v>
      </c>
    </row>
    <row r="52" spans="1:37" s="441" customFormat="1" ht="12.75" customHeight="1">
      <c r="A52" s="534" t="s">
        <v>50</v>
      </c>
      <c r="B52" s="534" t="s">
        <v>4174</v>
      </c>
      <c r="C52" s="438">
        <v>0</v>
      </c>
      <c r="D52" s="438">
        <v>0</v>
      </c>
      <c r="E52" s="438">
        <v>0</v>
      </c>
      <c r="F52" s="438">
        <v>0</v>
      </c>
      <c r="G52" s="438">
        <v>0</v>
      </c>
      <c r="H52" s="438">
        <v>0</v>
      </c>
      <c r="I52" s="438">
        <v>0</v>
      </c>
      <c r="J52" s="438">
        <v>0</v>
      </c>
      <c r="K52" s="438">
        <v>0</v>
      </c>
      <c r="L52" s="438">
        <v>0</v>
      </c>
      <c r="M52" s="438">
        <v>0</v>
      </c>
      <c r="N52" s="438">
        <v>0</v>
      </c>
      <c r="O52" s="438">
        <v>0</v>
      </c>
      <c r="P52" s="438">
        <v>0</v>
      </c>
      <c r="Q52" s="438">
        <v>0</v>
      </c>
      <c r="R52" s="438">
        <v>0</v>
      </c>
      <c r="S52" s="438">
        <v>0</v>
      </c>
      <c r="T52" s="438">
        <v>0</v>
      </c>
      <c r="U52" s="438">
        <v>0</v>
      </c>
      <c r="V52" s="258">
        <v>9.5690000000000008</v>
      </c>
      <c r="W52" s="258">
        <v>11.164</v>
      </c>
      <c r="X52" s="504">
        <v>21.164000000000001</v>
      </c>
      <c r="Y52" s="504">
        <v>3.556</v>
      </c>
      <c r="Z52" s="258">
        <v>7.4</v>
      </c>
      <c r="AA52" s="258">
        <v>7.3</v>
      </c>
      <c r="AB52" s="536">
        <v>0</v>
      </c>
      <c r="AC52" s="194" t="s">
        <v>122</v>
      </c>
      <c r="AD52" s="194" t="s">
        <v>45</v>
      </c>
      <c r="AE52" s="441" t="s">
        <v>992</v>
      </c>
      <c r="AG52" s="441" t="s">
        <v>287</v>
      </c>
      <c r="AH52" s="441" t="s">
        <v>4179</v>
      </c>
      <c r="AI52" s="277" t="s">
        <v>277</v>
      </c>
      <c r="AJ52" s="441" t="s">
        <v>277</v>
      </c>
      <c r="AK52" s="249" t="s">
        <v>277</v>
      </c>
    </row>
    <row r="53" spans="1:37" s="441" customFormat="1" ht="12.75" customHeight="1">
      <c r="A53" s="534" t="s">
        <v>50</v>
      </c>
      <c r="B53" s="534" t="s">
        <v>4176</v>
      </c>
      <c r="C53" s="438">
        <v>0</v>
      </c>
      <c r="D53" s="438">
        <v>0</v>
      </c>
      <c r="E53" s="438">
        <v>0</v>
      </c>
      <c r="F53" s="438">
        <v>0</v>
      </c>
      <c r="G53" s="438">
        <v>0</v>
      </c>
      <c r="H53" s="438">
        <v>0</v>
      </c>
      <c r="I53" s="438">
        <v>0</v>
      </c>
      <c r="J53" s="438">
        <v>0</v>
      </c>
      <c r="K53" s="438">
        <v>0</v>
      </c>
      <c r="L53" s="438">
        <v>0</v>
      </c>
      <c r="M53" s="438">
        <v>0</v>
      </c>
      <c r="N53" s="438">
        <v>0</v>
      </c>
      <c r="O53" s="438">
        <v>0</v>
      </c>
      <c r="P53" s="438">
        <v>0</v>
      </c>
      <c r="Q53" s="438">
        <v>0</v>
      </c>
      <c r="R53" s="438">
        <v>0</v>
      </c>
      <c r="S53" s="438">
        <v>0</v>
      </c>
      <c r="T53" s="438">
        <v>0</v>
      </c>
      <c r="U53" s="438">
        <v>0.37</v>
      </c>
      <c r="V53" s="258">
        <v>0.33</v>
      </c>
      <c r="W53" s="258">
        <v>0.2</v>
      </c>
      <c r="X53" s="504">
        <v>0</v>
      </c>
      <c r="Y53" s="504">
        <v>0</v>
      </c>
      <c r="Z53" s="258">
        <v>0</v>
      </c>
      <c r="AA53" s="258">
        <v>0</v>
      </c>
      <c r="AB53" s="536">
        <v>0</v>
      </c>
      <c r="AC53" s="194" t="s">
        <v>122</v>
      </c>
      <c r="AD53" s="194" t="s">
        <v>45</v>
      </c>
      <c r="AE53" s="441" t="s">
        <v>990</v>
      </c>
      <c r="AG53" s="441" t="s">
        <v>287</v>
      </c>
      <c r="AH53" s="441" t="s">
        <v>4181</v>
      </c>
      <c r="AI53" s="277" t="s">
        <v>277</v>
      </c>
      <c r="AJ53" s="441" t="s">
        <v>277</v>
      </c>
      <c r="AK53" s="249" t="s">
        <v>277</v>
      </c>
    </row>
    <row r="54" spans="1:37" s="441" customFormat="1" ht="12.75" customHeight="1">
      <c r="A54" s="534" t="s">
        <v>50</v>
      </c>
      <c r="B54" s="534" t="s">
        <v>6542</v>
      </c>
      <c r="C54" s="438">
        <v>0</v>
      </c>
      <c r="D54" s="438">
        <v>0</v>
      </c>
      <c r="E54" s="438">
        <v>0</v>
      </c>
      <c r="F54" s="438">
        <v>0</v>
      </c>
      <c r="G54" s="438">
        <v>0</v>
      </c>
      <c r="H54" s="438">
        <v>0</v>
      </c>
      <c r="I54" s="438">
        <v>0</v>
      </c>
      <c r="J54" s="438">
        <v>0</v>
      </c>
      <c r="K54" s="438">
        <v>0</v>
      </c>
      <c r="L54" s="438">
        <v>0</v>
      </c>
      <c r="M54" s="438">
        <v>0</v>
      </c>
      <c r="N54" s="438">
        <v>0</v>
      </c>
      <c r="O54" s="438">
        <v>0</v>
      </c>
      <c r="P54" s="438">
        <v>0</v>
      </c>
      <c r="Q54" s="438">
        <v>0</v>
      </c>
      <c r="R54" s="438">
        <v>0</v>
      </c>
      <c r="S54" s="438">
        <v>0</v>
      </c>
      <c r="T54" s="438">
        <v>0</v>
      </c>
      <c r="U54" s="438">
        <v>0</v>
      </c>
      <c r="V54" s="258">
        <v>0</v>
      </c>
      <c r="W54" s="258">
        <v>0.16200000000000001</v>
      </c>
      <c r="X54" s="504">
        <v>0.14099999999999999</v>
      </c>
      <c r="Y54" s="504">
        <v>0</v>
      </c>
      <c r="Z54" s="258">
        <v>0</v>
      </c>
      <c r="AA54" s="258">
        <v>0</v>
      </c>
      <c r="AB54" s="536">
        <v>0</v>
      </c>
      <c r="AC54" s="194" t="s">
        <v>122</v>
      </c>
      <c r="AD54" s="194" t="s">
        <v>45</v>
      </c>
      <c r="AE54" s="441" t="s">
        <v>103</v>
      </c>
      <c r="AG54" s="441" t="s">
        <v>287</v>
      </c>
      <c r="AH54" s="441" t="s">
        <v>6543</v>
      </c>
      <c r="AI54" s="277" t="s">
        <v>277</v>
      </c>
      <c r="AJ54" s="441" t="s">
        <v>277</v>
      </c>
      <c r="AK54" s="249" t="s">
        <v>277</v>
      </c>
    </row>
    <row r="55" spans="1:37" s="441" customFormat="1" ht="12.75" customHeight="1">
      <c r="A55" s="534" t="s">
        <v>50</v>
      </c>
      <c r="B55" s="534" t="s">
        <v>3993</v>
      </c>
      <c r="C55" s="438">
        <v>0</v>
      </c>
      <c r="D55" s="438">
        <v>0</v>
      </c>
      <c r="E55" s="438">
        <v>0</v>
      </c>
      <c r="F55" s="438">
        <v>0</v>
      </c>
      <c r="G55" s="438">
        <v>0</v>
      </c>
      <c r="H55" s="438">
        <v>0</v>
      </c>
      <c r="I55" s="438">
        <v>0</v>
      </c>
      <c r="J55" s="438">
        <v>0</v>
      </c>
      <c r="K55" s="438">
        <v>0</v>
      </c>
      <c r="L55" s="438">
        <v>0</v>
      </c>
      <c r="M55" s="438">
        <v>0</v>
      </c>
      <c r="N55" s="438">
        <v>0</v>
      </c>
      <c r="O55" s="438">
        <v>0</v>
      </c>
      <c r="P55" s="438">
        <v>0</v>
      </c>
      <c r="Q55" s="438">
        <v>0</v>
      </c>
      <c r="R55" s="438">
        <v>0</v>
      </c>
      <c r="S55" s="438">
        <v>0</v>
      </c>
      <c r="T55" s="438">
        <v>0</v>
      </c>
      <c r="U55" s="438">
        <v>0</v>
      </c>
      <c r="V55" s="258">
        <v>0</v>
      </c>
      <c r="W55" s="258">
        <v>5.9450000000000003</v>
      </c>
      <c r="X55" s="504">
        <v>1.2429999999999999</v>
      </c>
      <c r="Y55" s="504">
        <v>1.302</v>
      </c>
      <c r="Z55" s="258">
        <v>0</v>
      </c>
      <c r="AA55" s="258">
        <v>0</v>
      </c>
      <c r="AB55" s="536">
        <v>0</v>
      </c>
      <c r="AC55" s="441" t="s">
        <v>121</v>
      </c>
      <c r="AD55" s="194" t="s">
        <v>45</v>
      </c>
      <c r="AE55" s="441" t="s">
        <v>103</v>
      </c>
      <c r="AG55" s="441" t="s">
        <v>287</v>
      </c>
      <c r="AH55" s="441" t="s">
        <v>3994</v>
      </c>
      <c r="AI55" s="277" t="s">
        <v>277</v>
      </c>
      <c r="AJ55" s="441" t="s">
        <v>277</v>
      </c>
      <c r="AK55" s="249" t="s">
        <v>277</v>
      </c>
    </row>
    <row r="56" spans="1:37" s="441" customFormat="1" ht="12.75" customHeight="1">
      <c r="A56" s="534" t="s">
        <v>50</v>
      </c>
      <c r="B56" s="534" t="s">
        <v>4175</v>
      </c>
      <c r="C56" s="438">
        <v>0</v>
      </c>
      <c r="D56" s="438">
        <v>0</v>
      </c>
      <c r="E56" s="438">
        <v>0</v>
      </c>
      <c r="F56" s="438">
        <v>0</v>
      </c>
      <c r="G56" s="438">
        <v>0</v>
      </c>
      <c r="H56" s="438">
        <v>0</v>
      </c>
      <c r="I56" s="438">
        <v>0</v>
      </c>
      <c r="J56" s="438">
        <v>0</v>
      </c>
      <c r="K56" s="438">
        <v>0</v>
      </c>
      <c r="L56" s="438">
        <v>0</v>
      </c>
      <c r="M56" s="438">
        <v>0</v>
      </c>
      <c r="N56" s="438">
        <v>0</v>
      </c>
      <c r="O56" s="438">
        <v>0</v>
      </c>
      <c r="P56" s="438">
        <v>0</v>
      </c>
      <c r="Q56" s="438">
        <v>0</v>
      </c>
      <c r="R56" s="438">
        <v>0</v>
      </c>
      <c r="S56" s="438">
        <v>0</v>
      </c>
      <c r="T56" s="438">
        <v>0</v>
      </c>
      <c r="U56" s="438">
        <v>0.9</v>
      </c>
      <c r="V56" s="258">
        <v>2.7</v>
      </c>
      <c r="W56" s="258">
        <v>2.7</v>
      </c>
      <c r="X56" s="504">
        <v>0</v>
      </c>
      <c r="Y56" s="504">
        <v>0</v>
      </c>
      <c r="Z56" s="258">
        <v>0</v>
      </c>
      <c r="AA56" s="258">
        <v>0</v>
      </c>
      <c r="AB56" s="536">
        <v>0</v>
      </c>
      <c r="AC56" s="441" t="s">
        <v>121</v>
      </c>
      <c r="AD56" s="194" t="s">
        <v>45</v>
      </c>
      <c r="AE56" s="441" t="s">
        <v>103</v>
      </c>
      <c r="AG56" s="441" t="s">
        <v>287</v>
      </c>
      <c r="AH56" s="441" t="s">
        <v>4180</v>
      </c>
      <c r="AI56" s="277" t="s">
        <v>277</v>
      </c>
      <c r="AJ56" s="441" t="s">
        <v>277</v>
      </c>
      <c r="AK56" s="249" t="s">
        <v>277</v>
      </c>
    </row>
    <row r="57" spans="1:37" s="441" customFormat="1" ht="12.75" customHeight="1">
      <c r="A57" s="534" t="s">
        <v>4732</v>
      </c>
      <c r="B57" s="534" t="s">
        <v>4093</v>
      </c>
      <c r="C57" s="438">
        <v>0</v>
      </c>
      <c r="D57" s="438">
        <v>0</v>
      </c>
      <c r="E57" s="438">
        <v>0</v>
      </c>
      <c r="F57" s="438">
        <v>0</v>
      </c>
      <c r="G57" s="438">
        <v>0</v>
      </c>
      <c r="H57" s="438">
        <v>0</v>
      </c>
      <c r="I57" s="438">
        <v>0</v>
      </c>
      <c r="J57" s="438">
        <v>0</v>
      </c>
      <c r="K57" s="438">
        <v>0</v>
      </c>
      <c r="L57" s="438">
        <v>0</v>
      </c>
      <c r="M57" s="438">
        <v>0</v>
      </c>
      <c r="N57" s="438">
        <v>0</v>
      </c>
      <c r="O57" s="438">
        <v>0</v>
      </c>
      <c r="P57" s="438">
        <v>0</v>
      </c>
      <c r="Q57" s="438">
        <v>0</v>
      </c>
      <c r="R57" s="438">
        <v>0</v>
      </c>
      <c r="S57" s="438">
        <v>0</v>
      </c>
      <c r="T57" s="438">
        <v>0</v>
      </c>
      <c r="U57" s="438">
        <v>0</v>
      </c>
      <c r="V57" s="258">
        <v>1.135</v>
      </c>
      <c r="W57" s="258">
        <v>0.97596000000000005</v>
      </c>
      <c r="X57" s="504">
        <v>0</v>
      </c>
      <c r="Y57" s="504">
        <v>0</v>
      </c>
      <c r="Z57" s="258">
        <v>0</v>
      </c>
      <c r="AA57" s="258">
        <v>0</v>
      </c>
      <c r="AB57" s="536">
        <v>0</v>
      </c>
      <c r="AC57" s="441" t="s">
        <v>125</v>
      </c>
      <c r="AD57" s="194" t="s">
        <v>53</v>
      </c>
      <c r="AE57" s="441" t="s">
        <v>103</v>
      </c>
      <c r="AG57" s="441" t="s">
        <v>287</v>
      </c>
      <c r="AH57" s="441" t="s">
        <v>4094</v>
      </c>
      <c r="AI57" s="277" t="s">
        <v>277</v>
      </c>
      <c r="AJ57" s="441" t="s">
        <v>277</v>
      </c>
      <c r="AK57" s="249" t="s">
        <v>277</v>
      </c>
    </row>
    <row r="58" spans="1:37" s="441" customFormat="1" ht="12.75" customHeight="1">
      <c r="A58" s="534" t="s">
        <v>116</v>
      </c>
      <c r="B58" s="534" t="s">
        <v>4120</v>
      </c>
      <c r="C58" s="438">
        <v>0</v>
      </c>
      <c r="D58" s="438">
        <v>0</v>
      </c>
      <c r="E58" s="438">
        <v>0</v>
      </c>
      <c r="F58" s="438">
        <v>0</v>
      </c>
      <c r="G58" s="438">
        <v>0</v>
      </c>
      <c r="H58" s="438">
        <v>0</v>
      </c>
      <c r="I58" s="438">
        <v>0</v>
      </c>
      <c r="J58" s="438">
        <v>0</v>
      </c>
      <c r="K58" s="438">
        <v>0</v>
      </c>
      <c r="L58" s="438">
        <v>0</v>
      </c>
      <c r="M58" s="438">
        <v>0</v>
      </c>
      <c r="N58" s="438">
        <v>0</v>
      </c>
      <c r="O58" s="438">
        <v>0</v>
      </c>
      <c r="P58" s="438">
        <v>0</v>
      </c>
      <c r="Q58" s="438">
        <v>0</v>
      </c>
      <c r="R58" s="438">
        <v>0</v>
      </c>
      <c r="S58" s="438">
        <v>0</v>
      </c>
      <c r="T58" s="438">
        <v>0</v>
      </c>
      <c r="U58" s="438">
        <v>0</v>
      </c>
      <c r="V58" s="438">
        <v>0.3</v>
      </c>
      <c r="W58" s="258">
        <v>6.5549999999999997</v>
      </c>
      <c r="X58" s="504">
        <v>8.4589999999999996</v>
      </c>
      <c r="Y58" s="504">
        <v>0</v>
      </c>
      <c r="Z58" s="258">
        <v>0</v>
      </c>
      <c r="AA58" s="258">
        <v>0</v>
      </c>
      <c r="AB58" s="536">
        <v>0</v>
      </c>
      <c r="AC58" s="441" t="s">
        <v>125</v>
      </c>
      <c r="AD58" s="194" t="s">
        <v>53</v>
      </c>
      <c r="AE58" s="441" t="s">
        <v>103</v>
      </c>
      <c r="AG58" s="441" t="s">
        <v>287</v>
      </c>
      <c r="AH58" s="441" t="s">
        <v>4125</v>
      </c>
      <c r="AI58" s="277" t="s">
        <v>277</v>
      </c>
      <c r="AJ58" s="441" t="s">
        <v>277</v>
      </c>
      <c r="AK58" s="249" t="s">
        <v>277</v>
      </c>
    </row>
    <row r="59" spans="1:37" s="441" customFormat="1" ht="12.75" customHeight="1">
      <c r="A59" s="534" t="s">
        <v>116</v>
      </c>
      <c r="B59" s="534" t="s">
        <v>4123</v>
      </c>
      <c r="C59" s="438">
        <v>0</v>
      </c>
      <c r="D59" s="438">
        <v>0</v>
      </c>
      <c r="E59" s="438">
        <v>0</v>
      </c>
      <c r="F59" s="438">
        <v>0</v>
      </c>
      <c r="G59" s="438">
        <v>0</v>
      </c>
      <c r="H59" s="438">
        <v>0</v>
      </c>
      <c r="I59" s="438">
        <v>0</v>
      </c>
      <c r="J59" s="438">
        <v>0</v>
      </c>
      <c r="K59" s="438">
        <v>0</v>
      </c>
      <c r="L59" s="438">
        <v>0</v>
      </c>
      <c r="M59" s="438">
        <v>0</v>
      </c>
      <c r="N59" s="438">
        <v>0</v>
      </c>
      <c r="O59" s="438">
        <v>0</v>
      </c>
      <c r="P59" s="438">
        <v>0</v>
      </c>
      <c r="Q59" s="438">
        <v>0</v>
      </c>
      <c r="R59" s="438">
        <v>0</v>
      </c>
      <c r="S59" s="438">
        <v>0</v>
      </c>
      <c r="T59" s="438">
        <v>0</v>
      </c>
      <c r="U59" s="438">
        <v>63.145855579999996</v>
      </c>
      <c r="V59" s="438">
        <v>75.176000000000002</v>
      </c>
      <c r="W59" s="258">
        <v>154.88131691999999</v>
      </c>
      <c r="X59" s="504">
        <v>269.72169961899999</v>
      </c>
      <c r="Y59" s="504">
        <v>0</v>
      </c>
      <c r="Z59" s="258">
        <v>0</v>
      </c>
      <c r="AA59" s="258">
        <v>0</v>
      </c>
      <c r="AB59" s="536">
        <v>0</v>
      </c>
      <c r="AC59" s="441" t="s">
        <v>125</v>
      </c>
      <c r="AD59" s="194" t="s">
        <v>53</v>
      </c>
      <c r="AE59" s="441" t="s">
        <v>103</v>
      </c>
      <c r="AG59" s="441" t="s">
        <v>287</v>
      </c>
      <c r="AH59" s="441" t="s">
        <v>4128</v>
      </c>
      <c r="AI59" s="440" t="s">
        <v>7138</v>
      </c>
      <c r="AJ59" s="441" t="s">
        <v>277</v>
      </c>
      <c r="AK59" s="249" t="s">
        <v>277</v>
      </c>
    </row>
    <row r="60" spans="1:37" s="441" customFormat="1" ht="12.75" customHeight="1">
      <c r="A60" s="534" t="s">
        <v>116</v>
      </c>
      <c r="B60" s="534" t="s">
        <v>4119</v>
      </c>
      <c r="C60" s="438">
        <v>0</v>
      </c>
      <c r="D60" s="438">
        <v>0</v>
      </c>
      <c r="E60" s="438">
        <v>0</v>
      </c>
      <c r="F60" s="438">
        <v>0</v>
      </c>
      <c r="G60" s="438">
        <v>0</v>
      </c>
      <c r="H60" s="438">
        <v>0</v>
      </c>
      <c r="I60" s="438">
        <v>0</v>
      </c>
      <c r="J60" s="438">
        <v>0</v>
      </c>
      <c r="K60" s="438">
        <v>0</v>
      </c>
      <c r="L60" s="438">
        <v>0</v>
      </c>
      <c r="M60" s="438">
        <v>0</v>
      </c>
      <c r="N60" s="438">
        <v>0</v>
      </c>
      <c r="O60" s="438">
        <v>0</v>
      </c>
      <c r="P60" s="438">
        <v>0</v>
      </c>
      <c r="Q60" s="438">
        <v>0</v>
      </c>
      <c r="R60" s="438">
        <v>3.6586155099999997</v>
      </c>
      <c r="S60" s="438">
        <v>15.412037</v>
      </c>
      <c r="T60" s="438">
        <v>9.1008305700000012</v>
      </c>
      <c r="U60" s="438">
        <v>12.093416099999999</v>
      </c>
      <c r="V60" s="438">
        <v>7.0818079100000002</v>
      </c>
      <c r="W60" s="258">
        <v>4.2809999999999997</v>
      </c>
      <c r="X60" s="504">
        <v>0</v>
      </c>
      <c r="Y60" s="504">
        <v>0</v>
      </c>
      <c r="Z60" s="258">
        <v>0</v>
      </c>
      <c r="AA60" s="258">
        <v>0</v>
      </c>
      <c r="AB60" s="536">
        <v>0</v>
      </c>
      <c r="AC60" s="441" t="s">
        <v>125</v>
      </c>
      <c r="AD60" s="194" t="s">
        <v>53</v>
      </c>
      <c r="AE60" s="441" t="s">
        <v>103</v>
      </c>
      <c r="AG60" s="441" t="s">
        <v>287</v>
      </c>
      <c r="AH60" s="441" t="s">
        <v>4124</v>
      </c>
      <c r="AI60" s="277" t="s">
        <v>277</v>
      </c>
      <c r="AJ60" s="441" t="s">
        <v>277</v>
      </c>
      <c r="AK60" s="249" t="s">
        <v>277</v>
      </c>
    </row>
    <row r="61" spans="1:37" s="441" customFormat="1" ht="12.75" customHeight="1">
      <c r="A61" s="534" t="s">
        <v>116</v>
      </c>
      <c r="B61" s="534" t="s">
        <v>4122</v>
      </c>
      <c r="C61" s="438">
        <v>0</v>
      </c>
      <c r="D61" s="438">
        <v>0</v>
      </c>
      <c r="E61" s="438">
        <v>0</v>
      </c>
      <c r="F61" s="438">
        <v>0</v>
      </c>
      <c r="G61" s="438">
        <v>0</v>
      </c>
      <c r="H61" s="438">
        <v>0</v>
      </c>
      <c r="I61" s="438">
        <v>0</v>
      </c>
      <c r="J61" s="438">
        <v>0</v>
      </c>
      <c r="K61" s="438">
        <v>0</v>
      </c>
      <c r="L61" s="438">
        <v>0</v>
      </c>
      <c r="M61" s="438">
        <v>0</v>
      </c>
      <c r="N61" s="438">
        <v>0</v>
      </c>
      <c r="O61" s="438">
        <v>0</v>
      </c>
      <c r="P61" s="438">
        <v>0</v>
      </c>
      <c r="Q61" s="438">
        <v>0</v>
      </c>
      <c r="R61" s="438">
        <v>0</v>
      </c>
      <c r="S61" s="438">
        <v>0</v>
      </c>
      <c r="T61" s="438">
        <v>0</v>
      </c>
      <c r="U61" s="438">
        <v>0.17977299999999999</v>
      </c>
      <c r="V61" s="438">
        <v>1.5487690000000001</v>
      </c>
      <c r="W61" s="258">
        <v>1.0609999999999999</v>
      </c>
      <c r="X61" s="504">
        <v>1.59</v>
      </c>
      <c r="Y61" s="504">
        <v>0</v>
      </c>
      <c r="Z61" s="258">
        <v>0</v>
      </c>
      <c r="AA61" s="258">
        <v>0</v>
      </c>
      <c r="AB61" s="536">
        <v>0</v>
      </c>
      <c r="AC61" s="441" t="s">
        <v>125</v>
      </c>
      <c r="AD61" s="194" t="s">
        <v>53</v>
      </c>
      <c r="AE61" s="441" t="s">
        <v>103</v>
      </c>
      <c r="AG61" s="441" t="s">
        <v>287</v>
      </c>
      <c r="AH61" s="441" t="s">
        <v>4127</v>
      </c>
      <c r="AI61" s="277" t="s">
        <v>277</v>
      </c>
      <c r="AJ61" s="441" t="s">
        <v>277</v>
      </c>
      <c r="AK61" s="249" t="s">
        <v>277</v>
      </c>
    </row>
    <row r="62" spans="1:37" s="441" customFormat="1" ht="12.75" customHeight="1">
      <c r="A62" s="534" t="s">
        <v>116</v>
      </c>
      <c r="B62" s="534" t="s">
        <v>4121</v>
      </c>
      <c r="C62" s="438">
        <v>0</v>
      </c>
      <c r="D62" s="438">
        <v>0</v>
      </c>
      <c r="E62" s="438">
        <v>0</v>
      </c>
      <c r="F62" s="438">
        <v>0</v>
      </c>
      <c r="G62" s="438">
        <v>0</v>
      </c>
      <c r="H62" s="438">
        <v>0</v>
      </c>
      <c r="I62" s="438">
        <v>0</v>
      </c>
      <c r="J62" s="438">
        <v>0</v>
      </c>
      <c r="K62" s="438">
        <v>0</v>
      </c>
      <c r="L62" s="438">
        <v>0</v>
      </c>
      <c r="M62" s="438">
        <v>0</v>
      </c>
      <c r="N62" s="438">
        <v>0</v>
      </c>
      <c r="O62" s="438">
        <v>0</v>
      </c>
      <c r="P62" s="438">
        <v>0</v>
      </c>
      <c r="Q62" s="438">
        <v>0</v>
      </c>
      <c r="R62" s="438">
        <v>0</v>
      </c>
      <c r="S62" s="438">
        <v>0</v>
      </c>
      <c r="T62" s="438">
        <v>0</v>
      </c>
      <c r="U62" s="438">
        <v>0</v>
      </c>
      <c r="V62" s="438">
        <v>0.73</v>
      </c>
      <c r="W62" s="258">
        <f>0.645+0.26059851</f>
        <v>0.90559851000000002</v>
      </c>
      <c r="X62" s="504">
        <v>0.94932335999999995</v>
      </c>
      <c r="Y62" s="504">
        <v>0</v>
      </c>
      <c r="Z62" s="258">
        <v>0</v>
      </c>
      <c r="AA62" s="258">
        <v>0</v>
      </c>
      <c r="AB62" s="536">
        <v>0</v>
      </c>
      <c r="AC62" s="441" t="s">
        <v>125</v>
      </c>
      <c r="AD62" s="441" t="s">
        <v>53</v>
      </c>
      <c r="AE62" s="441" t="s">
        <v>103</v>
      </c>
      <c r="AG62" s="441" t="s">
        <v>287</v>
      </c>
      <c r="AH62" s="441" t="s">
        <v>4126</v>
      </c>
      <c r="AI62" s="277" t="s">
        <v>277</v>
      </c>
      <c r="AJ62" s="441" t="s">
        <v>277</v>
      </c>
      <c r="AK62" s="249" t="s">
        <v>277</v>
      </c>
    </row>
    <row r="63" spans="1:37" s="441" customFormat="1" ht="12.75" customHeight="1">
      <c r="A63" s="534" t="s">
        <v>117</v>
      </c>
      <c r="B63" s="534" t="s">
        <v>7126</v>
      </c>
      <c r="C63" s="438">
        <v>0</v>
      </c>
      <c r="D63" s="438">
        <v>0</v>
      </c>
      <c r="E63" s="438">
        <v>0</v>
      </c>
      <c r="F63" s="438">
        <v>0</v>
      </c>
      <c r="G63" s="438">
        <v>0</v>
      </c>
      <c r="H63" s="438">
        <v>0</v>
      </c>
      <c r="I63" s="438">
        <v>0</v>
      </c>
      <c r="J63" s="438">
        <v>0</v>
      </c>
      <c r="K63" s="438">
        <v>0</v>
      </c>
      <c r="L63" s="438">
        <v>0</v>
      </c>
      <c r="M63" s="438">
        <v>0</v>
      </c>
      <c r="N63" s="438">
        <v>0</v>
      </c>
      <c r="O63" s="438">
        <v>0</v>
      </c>
      <c r="P63" s="438">
        <v>0</v>
      </c>
      <c r="Q63" s="438">
        <v>0</v>
      </c>
      <c r="R63" s="438">
        <v>0</v>
      </c>
      <c r="S63" s="438">
        <v>0</v>
      </c>
      <c r="T63" s="438">
        <v>0</v>
      </c>
      <c r="U63" s="438">
        <v>0</v>
      </c>
      <c r="V63" s="438">
        <v>0</v>
      </c>
      <c r="W63" s="258">
        <v>0.58299999999999996</v>
      </c>
      <c r="X63" s="504">
        <v>7.25</v>
      </c>
      <c r="Y63" s="504">
        <v>2</v>
      </c>
      <c r="Z63" s="258">
        <v>0.75</v>
      </c>
      <c r="AA63" s="258">
        <v>0</v>
      </c>
      <c r="AB63" s="536">
        <v>0</v>
      </c>
      <c r="AC63" s="441" t="s">
        <v>125</v>
      </c>
      <c r="AD63" s="441" t="s">
        <v>43</v>
      </c>
      <c r="AE63" s="441" t="s">
        <v>990</v>
      </c>
      <c r="AG63" s="441" t="s">
        <v>287</v>
      </c>
      <c r="AH63" s="441" t="s">
        <v>6805</v>
      </c>
      <c r="AI63" s="441" t="s">
        <v>7127</v>
      </c>
      <c r="AJ63" s="441" t="s">
        <v>3997</v>
      </c>
      <c r="AK63" s="249" t="s">
        <v>277</v>
      </c>
    </row>
    <row r="64" spans="1:37" s="441" customFormat="1" ht="12.75" customHeight="1">
      <c r="A64" s="534" t="s">
        <v>117</v>
      </c>
      <c r="B64" s="534" t="s">
        <v>4224</v>
      </c>
      <c r="C64" s="438">
        <v>0</v>
      </c>
      <c r="D64" s="438">
        <v>0</v>
      </c>
      <c r="E64" s="438">
        <v>0</v>
      </c>
      <c r="F64" s="438">
        <v>0</v>
      </c>
      <c r="G64" s="438">
        <v>0</v>
      </c>
      <c r="H64" s="438">
        <v>0</v>
      </c>
      <c r="I64" s="438">
        <v>0</v>
      </c>
      <c r="J64" s="438">
        <v>0</v>
      </c>
      <c r="K64" s="438">
        <v>0</v>
      </c>
      <c r="L64" s="438">
        <v>0</v>
      </c>
      <c r="M64" s="438">
        <v>0</v>
      </c>
      <c r="N64" s="438">
        <v>0</v>
      </c>
      <c r="O64" s="438">
        <v>0</v>
      </c>
      <c r="P64" s="438">
        <v>0</v>
      </c>
      <c r="Q64" s="438">
        <v>0</v>
      </c>
      <c r="R64" s="438">
        <v>0</v>
      </c>
      <c r="S64" s="438">
        <v>0</v>
      </c>
      <c r="T64" s="438">
        <v>0</v>
      </c>
      <c r="U64" s="438">
        <v>0</v>
      </c>
      <c r="V64" s="438">
        <v>2.2450000000000001</v>
      </c>
      <c r="W64" s="258">
        <v>8.4819999999999993</v>
      </c>
      <c r="X64" s="504">
        <v>3.56</v>
      </c>
      <c r="Y64" s="504">
        <v>9.2140000000000004</v>
      </c>
      <c r="Z64" s="258">
        <v>3.468</v>
      </c>
      <c r="AA64" s="258">
        <v>9.2219999999999995</v>
      </c>
      <c r="AB64" s="536">
        <v>0</v>
      </c>
      <c r="AC64" s="441" t="s">
        <v>121</v>
      </c>
      <c r="AD64" s="441" t="s">
        <v>43</v>
      </c>
      <c r="AE64" s="441" t="s">
        <v>990</v>
      </c>
      <c r="AG64" s="441" t="s">
        <v>287</v>
      </c>
      <c r="AH64" s="441" t="s">
        <v>417</v>
      </c>
      <c r="AI64" s="277" t="s">
        <v>416</v>
      </c>
      <c r="AJ64" s="441" t="s">
        <v>374</v>
      </c>
      <c r="AK64" s="249" t="s">
        <v>277</v>
      </c>
    </row>
    <row r="65" spans="1:37" s="441" customFormat="1" ht="12.75" customHeight="1">
      <c r="A65" s="534" t="s">
        <v>117</v>
      </c>
      <c r="B65" s="534" t="s">
        <v>439</v>
      </c>
      <c r="C65" s="438">
        <v>0</v>
      </c>
      <c r="D65" s="438">
        <v>0</v>
      </c>
      <c r="E65" s="438">
        <v>0</v>
      </c>
      <c r="F65" s="438">
        <v>0</v>
      </c>
      <c r="G65" s="438">
        <v>0</v>
      </c>
      <c r="H65" s="438">
        <v>0</v>
      </c>
      <c r="I65" s="438">
        <v>0</v>
      </c>
      <c r="J65" s="438">
        <v>0</v>
      </c>
      <c r="K65" s="438">
        <v>0</v>
      </c>
      <c r="L65" s="438">
        <v>0</v>
      </c>
      <c r="M65" s="438">
        <v>0</v>
      </c>
      <c r="N65" s="438">
        <v>0</v>
      </c>
      <c r="O65" s="438">
        <v>2.2959999999999998</v>
      </c>
      <c r="P65" s="438">
        <v>23.465</v>
      </c>
      <c r="Q65" s="438">
        <v>51.034999999999997</v>
      </c>
      <c r="R65" s="438">
        <v>63.923000000000002</v>
      </c>
      <c r="S65" s="438">
        <v>65.781000000000006</v>
      </c>
      <c r="T65" s="438">
        <v>38.744</v>
      </c>
      <c r="U65" s="438">
        <v>5.9269999999999996</v>
      </c>
      <c r="V65" s="438">
        <v>0</v>
      </c>
      <c r="W65" s="258">
        <v>0</v>
      </c>
      <c r="X65" s="504">
        <v>0</v>
      </c>
      <c r="Y65" s="504">
        <v>0</v>
      </c>
      <c r="Z65" s="258">
        <v>0</v>
      </c>
      <c r="AA65" s="258">
        <v>0</v>
      </c>
      <c r="AB65" s="536">
        <v>0</v>
      </c>
      <c r="AC65" s="441" t="s">
        <v>121</v>
      </c>
      <c r="AD65" s="441" t="s">
        <v>43</v>
      </c>
      <c r="AE65" s="441" t="s">
        <v>990</v>
      </c>
      <c r="AG65" s="441" t="s">
        <v>287</v>
      </c>
      <c r="AH65" s="441" t="s">
        <v>6368</v>
      </c>
      <c r="AI65" s="277" t="s">
        <v>277</v>
      </c>
      <c r="AJ65" s="441" t="s">
        <v>277</v>
      </c>
      <c r="AK65" s="249" t="s">
        <v>277</v>
      </c>
    </row>
    <row r="66" spans="1:37" s="441" customFormat="1" ht="12.75" customHeight="1">
      <c r="A66" s="534" t="s">
        <v>117</v>
      </c>
      <c r="B66" s="534" t="s">
        <v>437</v>
      </c>
      <c r="C66" s="438">
        <v>0</v>
      </c>
      <c r="D66" s="438">
        <v>0</v>
      </c>
      <c r="E66" s="438">
        <v>0</v>
      </c>
      <c r="F66" s="438">
        <v>0</v>
      </c>
      <c r="G66" s="438">
        <v>0</v>
      </c>
      <c r="H66" s="438">
        <v>4.2</v>
      </c>
      <c r="I66" s="438">
        <v>6.4</v>
      </c>
      <c r="J66" s="438">
        <v>6.7</v>
      </c>
      <c r="K66" s="438">
        <v>12.494</v>
      </c>
      <c r="L66" s="438">
        <v>8.8179999999999996</v>
      </c>
      <c r="M66" s="438">
        <v>7.5650000000000004</v>
      </c>
      <c r="N66" s="438">
        <v>6.8760000000000003</v>
      </c>
      <c r="O66" s="438">
        <v>5.4589999999999996</v>
      </c>
      <c r="P66" s="438">
        <v>3.718</v>
      </c>
      <c r="Q66" s="438">
        <v>2.8530000000000002</v>
      </c>
      <c r="R66" s="438">
        <v>0.92500000000000004</v>
      </c>
      <c r="S66" s="438">
        <v>-0.10073322000000007</v>
      </c>
      <c r="T66" s="438">
        <v>0.17799999999999999</v>
      </c>
      <c r="U66" s="438">
        <v>1.7000000000000001E-2</v>
      </c>
      <c r="V66" s="438">
        <v>0</v>
      </c>
      <c r="W66" s="258">
        <v>3.0430000000000001</v>
      </c>
      <c r="X66" s="504">
        <v>0</v>
      </c>
      <c r="Y66" s="504">
        <v>0</v>
      </c>
      <c r="Z66" s="258">
        <v>0</v>
      </c>
      <c r="AA66" s="258">
        <v>0</v>
      </c>
      <c r="AB66" s="536">
        <v>0</v>
      </c>
      <c r="AC66" s="441" t="s">
        <v>121</v>
      </c>
      <c r="AD66" s="441" t="s">
        <v>43</v>
      </c>
      <c r="AE66" s="441" t="s">
        <v>990</v>
      </c>
      <c r="AG66" s="441" t="s">
        <v>287</v>
      </c>
      <c r="AH66" s="441" t="s">
        <v>277</v>
      </c>
      <c r="AI66" s="277" t="s">
        <v>436</v>
      </c>
      <c r="AJ66" s="441" t="s">
        <v>406</v>
      </c>
      <c r="AK66" s="249" t="s">
        <v>277</v>
      </c>
    </row>
    <row r="67" spans="1:37" s="441" customFormat="1" ht="12.75" customHeight="1">
      <c r="A67" s="534" t="s">
        <v>117</v>
      </c>
      <c r="B67" s="534" t="s">
        <v>4031</v>
      </c>
      <c r="C67" s="438">
        <v>0</v>
      </c>
      <c r="D67" s="438">
        <v>0</v>
      </c>
      <c r="E67" s="438">
        <v>0</v>
      </c>
      <c r="F67" s="438">
        <v>0</v>
      </c>
      <c r="G67" s="438">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258">
        <v>0.26</v>
      </c>
      <c r="X67" s="504">
        <v>0.93</v>
      </c>
      <c r="Y67" s="504">
        <v>0.627</v>
      </c>
      <c r="Z67" s="258">
        <v>0</v>
      </c>
      <c r="AA67" s="258">
        <v>0</v>
      </c>
      <c r="AB67" s="536">
        <v>0</v>
      </c>
      <c r="AC67" s="194" t="s">
        <v>122</v>
      </c>
      <c r="AD67" s="441" t="s">
        <v>407</v>
      </c>
      <c r="AE67" s="441" t="s">
        <v>103</v>
      </c>
      <c r="AG67" s="441" t="s">
        <v>287</v>
      </c>
      <c r="AH67" s="441" t="s">
        <v>4033</v>
      </c>
      <c r="AI67" s="277" t="s">
        <v>4037</v>
      </c>
      <c r="AJ67" s="441" t="s">
        <v>4035</v>
      </c>
      <c r="AK67" s="249" t="s">
        <v>277</v>
      </c>
    </row>
    <row r="68" spans="1:37" s="441" customFormat="1" ht="12.75" customHeight="1">
      <c r="A68" s="534" t="s">
        <v>117</v>
      </c>
      <c r="B68" s="534" t="s">
        <v>6364</v>
      </c>
      <c r="C68" s="438">
        <v>0</v>
      </c>
      <c r="D68" s="438">
        <v>0</v>
      </c>
      <c r="E68" s="438">
        <v>0</v>
      </c>
      <c r="F68" s="438">
        <v>0</v>
      </c>
      <c r="G68" s="438">
        <v>0</v>
      </c>
      <c r="H68" s="438">
        <v>0</v>
      </c>
      <c r="I68" s="438">
        <v>0</v>
      </c>
      <c r="J68" s="438">
        <v>0</v>
      </c>
      <c r="K68" s="438">
        <v>0</v>
      </c>
      <c r="L68" s="438">
        <v>0</v>
      </c>
      <c r="M68" s="438">
        <v>0</v>
      </c>
      <c r="N68" s="438">
        <v>0</v>
      </c>
      <c r="O68" s="438">
        <v>0</v>
      </c>
      <c r="P68" s="438">
        <v>0</v>
      </c>
      <c r="Q68" s="438">
        <v>0</v>
      </c>
      <c r="R68" s="438">
        <v>0</v>
      </c>
      <c r="S68" s="438">
        <v>0</v>
      </c>
      <c r="T68" s="438">
        <v>0</v>
      </c>
      <c r="U68" s="438">
        <v>0</v>
      </c>
      <c r="V68" s="438">
        <v>0</v>
      </c>
      <c r="W68" s="258">
        <v>0</v>
      </c>
      <c r="X68" s="504">
        <v>0.1</v>
      </c>
      <c r="Y68" s="504">
        <v>0</v>
      </c>
      <c r="Z68" s="258">
        <v>0</v>
      </c>
      <c r="AA68" s="258">
        <v>0</v>
      </c>
      <c r="AB68" s="536">
        <v>0</v>
      </c>
      <c r="AC68" s="441" t="s">
        <v>125</v>
      </c>
      <c r="AD68" s="441" t="s">
        <v>407</v>
      </c>
      <c r="AE68" s="441" t="s">
        <v>103</v>
      </c>
      <c r="AG68" s="441" t="s">
        <v>287</v>
      </c>
      <c r="AH68" s="441" t="s">
        <v>6365</v>
      </c>
      <c r="AI68" s="277" t="s">
        <v>6366</v>
      </c>
      <c r="AJ68" s="441" t="s">
        <v>6367</v>
      </c>
      <c r="AK68" s="249" t="s">
        <v>277</v>
      </c>
    </row>
    <row r="69" spans="1:37" s="441" customFormat="1" ht="12.75" customHeight="1">
      <c r="A69" s="534" t="s">
        <v>117</v>
      </c>
      <c r="B69" s="534" t="s">
        <v>4194</v>
      </c>
      <c r="C69" s="438">
        <v>0</v>
      </c>
      <c r="D69" s="438">
        <v>0</v>
      </c>
      <c r="E69" s="438">
        <v>0</v>
      </c>
      <c r="F69" s="438">
        <v>0</v>
      </c>
      <c r="G69" s="438">
        <v>0</v>
      </c>
      <c r="H69" s="438">
        <v>0</v>
      </c>
      <c r="I69" s="438">
        <v>0</v>
      </c>
      <c r="J69" s="438">
        <v>0</v>
      </c>
      <c r="K69" s="438">
        <v>0</v>
      </c>
      <c r="L69" s="438">
        <v>0</v>
      </c>
      <c r="M69" s="438">
        <v>0</v>
      </c>
      <c r="N69" s="438">
        <v>0</v>
      </c>
      <c r="O69" s="438">
        <v>0</v>
      </c>
      <c r="P69" s="438">
        <v>0</v>
      </c>
      <c r="Q69" s="438">
        <v>0</v>
      </c>
      <c r="R69" s="438">
        <v>0</v>
      </c>
      <c r="S69" s="438">
        <v>0</v>
      </c>
      <c r="T69" s="438">
        <v>12.513</v>
      </c>
      <c r="U69" s="438">
        <v>76.757000000000005</v>
      </c>
      <c r="V69" s="438">
        <v>85.081999999999994</v>
      </c>
      <c r="W69" s="258">
        <v>85.995000000000005</v>
      </c>
      <c r="X69" s="504">
        <v>91.17</v>
      </c>
      <c r="Y69" s="504">
        <v>91.146000000000001</v>
      </c>
      <c r="Z69" s="258">
        <v>85.274000000000001</v>
      </c>
      <c r="AA69" s="258">
        <v>86.063999999999993</v>
      </c>
      <c r="AB69" s="536">
        <v>87.045000000000002</v>
      </c>
      <c r="AC69" s="441" t="s">
        <v>4101</v>
      </c>
      <c r="AD69" s="441" t="s">
        <v>43</v>
      </c>
      <c r="AE69" s="441" t="s">
        <v>990</v>
      </c>
      <c r="AG69" s="441" t="s">
        <v>287</v>
      </c>
      <c r="AH69" s="441" t="s">
        <v>4102</v>
      </c>
      <c r="AI69" s="277" t="s">
        <v>4103</v>
      </c>
      <c r="AJ69" s="441" t="s">
        <v>374</v>
      </c>
      <c r="AK69" s="249" t="s">
        <v>277</v>
      </c>
    </row>
    <row r="70" spans="1:37" s="441" customFormat="1" ht="12.75" customHeight="1">
      <c r="A70" s="534" t="s">
        <v>117</v>
      </c>
      <c r="B70" s="534" t="s">
        <v>6354</v>
      </c>
      <c r="C70" s="438">
        <v>0</v>
      </c>
      <c r="D70" s="438">
        <v>0</v>
      </c>
      <c r="E70" s="438">
        <v>0</v>
      </c>
      <c r="F70" s="438">
        <v>0</v>
      </c>
      <c r="G70" s="438">
        <v>0</v>
      </c>
      <c r="H70" s="438">
        <v>0</v>
      </c>
      <c r="I70" s="438">
        <v>0</v>
      </c>
      <c r="J70" s="438">
        <v>0</v>
      </c>
      <c r="K70" s="438">
        <v>0</v>
      </c>
      <c r="L70" s="438">
        <v>0</v>
      </c>
      <c r="M70" s="438">
        <v>0</v>
      </c>
      <c r="N70" s="438">
        <v>0</v>
      </c>
      <c r="O70" s="438">
        <v>0</v>
      </c>
      <c r="P70" s="438">
        <v>0</v>
      </c>
      <c r="Q70" s="438">
        <v>0</v>
      </c>
      <c r="R70" s="438">
        <v>0</v>
      </c>
      <c r="S70" s="438">
        <v>0</v>
      </c>
      <c r="T70" s="438">
        <v>0</v>
      </c>
      <c r="U70" s="438">
        <v>0</v>
      </c>
      <c r="V70" s="438">
        <v>0</v>
      </c>
      <c r="W70" s="258">
        <v>0</v>
      </c>
      <c r="X70" s="504">
        <v>5.65</v>
      </c>
      <c r="Y70" s="504">
        <v>0</v>
      </c>
      <c r="Z70" s="258">
        <v>0</v>
      </c>
      <c r="AA70" s="258">
        <v>0</v>
      </c>
      <c r="AB70" s="536">
        <v>0</v>
      </c>
      <c r="AC70" s="441" t="s">
        <v>125</v>
      </c>
      <c r="AD70" s="441" t="s">
        <v>43</v>
      </c>
      <c r="AE70" s="441" t="s">
        <v>991</v>
      </c>
      <c r="AG70" s="441" t="s">
        <v>280</v>
      </c>
      <c r="AH70" s="441" t="s">
        <v>6355</v>
      </c>
      <c r="AI70" s="277" t="s">
        <v>277</v>
      </c>
      <c r="AJ70" s="441" t="s">
        <v>277</v>
      </c>
      <c r="AK70" s="249" t="s">
        <v>277</v>
      </c>
    </row>
    <row r="71" spans="1:37" s="441" customFormat="1" ht="12.75" customHeight="1">
      <c r="A71" s="534" t="s">
        <v>117</v>
      </c>
      <c r="B71" s="534" t="s">
        <v>4006</v>
      </c>
      <c r="C71" s="438">
        <v>0</v>
      </c>
      <c r="D71" s="438">
        <v>0</v>
      </c>
      <c r="E71" s="438">
        <v>0</v>
      </c>
      <c r="F71" s="438">
        <v>0</v>
      </c>
      <c r="G71" s="438">
        <v>0</v>
      </c>
      <c r="H71" s="438">
        <v>0</v>
      </c>
      <c r="I71" s="438">
        <v>0</v>
      </c>
      <c r="J71" s="438">
        <v>0</v>
      </c>
      <c r="K71" s="438">
        <v>0</v>
      </c>
      <c r="L71" s="438">
        <v>0</v>
      </c>
      <c r="M71" s="438">
        <v>0</v>
      </c>
      <c r="N71" s="438">
        <v>0</v>
      </c>
      <c r="O71" s="438">
        <v>0</v>
      </c>
      <c r="P71" s="438">
        <v>0</v>
      </c>
      <c r="Q71" s="438">
        <v>0</v>
      </c>
      <c r="R71" s="438">
        <v>0</v>
      </c>
      <c r="S71" s="438">
        <v>0</v>
      </c>
      <c r="T71" s="438">
        <v>0</v>
      </c>
      <c r="U71" s="438">
        <v>1.75</v>
      </c>
      <c r="V71" s="438">
        <v>4</v>
      </c>
      <c r="W71" s="258">
        <v>10.75</v>
      </c>
      <c r="X71" s="504">
        <v>5.5</v>
      </c>
      <c r="Y71" s="504">
        <v>1.25</v>
      </c>
      <c r="Z71" s="258">
        <v>0</v>
      </c>
      <c r="AA71" s="258">
        <v>0</v>
      </c>
      <c r="AB71" s="536">
        <v>0</v>
      </c>
      <c r="AC71" s="194" t="s">
        <v>122</v>
      </c>
      <c r="AD71" s="441" t="s">
        <v>43</v>
      </c>
      <c r="AE71" s="441" t="s">
        <v>990</v>
      </c>
      <c r="AG71" s="441" t="s">
        <v>287</v>
      </c>
      <c r="AH71" s="25" t="s">
        <v>6806</v>
      </c>
      <c r="AI71" s="277" t="s">
        <v>277</v>
      </c>
      <c r="AJ71" s="441" t="s">
        <v>277</v>
      </c>
      <c r="AK71" s="249" t="s">
        <v>277</v>
      </c>
    </row>
    <row r="72" spans="1:37" s="441" customFormat="1" ht="12.75" customHeight="1">
      <c r="A72" s="534" t="s">
        <v>117</v>
      </c>
      <c r="B72" s="534" t="s">
        <v>4221</v>
      </c>
      <c r="C72" s="438">
        <v>0</v>
      </c>
      <c r="D72" s="438">
        <v>0</v>
      </c>
      <c r="E72" s="438">
        <v>0</v>
      </c>
      <c r="F72" s="438">
        <v>0</v>
      </c>
      <c r="G72" s="438">
        <v>0</v>
      </c>
      <c r="H72" s="438">
        <v>0</v>
      </c>
      <c r="I72" s="438">
        <v>0</v>
      </c>
      <c r="J72" s="438">
        <v>0</v>
      </c>
      <c r="K72" s="438">
        <v>0</v>
      </c>
      <c r="L72" s="438">
        <v>0</v>
      </c>
      <c r="M72" s="438">
        <v>0</v>
      </c>
      <c r="N72" s="438">
        <v>0</v>
      </c>
      <c r="O72" s="438">
        <v>0</v>
      </c>
      <c r="P72" s="438">
        <v>0</v>
      </c>
      <c r="Q72" s="438">
        <v>0</v>
      </c>
      <c r="R72" s="438">
        <v>0</v>
      </c>
      <c r="S72" s="438">
        <v>0</v>
      </c>
      <c r="T72" s="438">
        <v>1</v>
      </c>
      <c r="U72" s="438">
        <v>12</v>
      </c>
      <c r="V72" s="438">
        <v>20</v>
      </c>
      <c r="W72" s="258">
        <v>12</v>
      </c>
      <c r="X72" s="504">
        <v>14.417999999999999</v>
      </c>
      <c r="Y72" s="504">
        <v>16.329999999999998</v>
      </c>
      <c r="Z72" s="258">
        <v>15.917</v>
      </c>
      <c r="AA72" s="258">
        <v>18</v>
      </c>
      <c r="AB72" s="536">
        <v>18</v>
      </c>
      <c r="AC72" s="441" t="s">
        <v>121</v>
      </c>
      <c r="AD72" s="441" t="s">
        <v>43</v>
      </c>
      <c r="AE72" s="441" t="s">
        <v>990</v>
      </c>
      <c r="AG72" s="441" t="s">
        <v>287</v>
      </c>
      <c r="AH72" s="441" t="s">
        <v>431</v>
      </c>
      <c r="AI72" s="277" t="s">
        <v>277</v>
      </c>
      <c r="AJ72" s="441" t="s">
        <v>277</v>
      </c>
      <c r="AK72" s="249" t="s">
        <v>277</v>
      </c>
    </row>
    <row r="73" spans="1:37" s="441" customFormat="1" ht="12.75" customHeight="1">
      <c r="A73" s="534" t="s">
        <v>117</v>
      </c>
      <c r="B73" s="534" t="s">
        <v>453</v>
      </c>
      <c r="C73" s="438">
        <v>0</v>
      </c>
      <c r="D73" s="438">
        <v>0</v>
      </c>
      <c r="E73" s="438">
        <v>0</v>
      </c>
      <c r="F73" s="438">
        <v>0</v>
      </c>
      <c r="G73" s="438">
        <v>0</v>
      </c>
      <c r="H73" s="438">
        <v>0</v>
      </c>
      <c r="I73" s="438">
        <v>0</v>
      </c>
      <c r="J73" s="438">
        <v>0</v>
      </c>
      <c r="K73" s="438">
        <v>0</v>
      </c>
      <c r="L73" s="438">
        <v>0</v>
      </c>
      <c r="M73" s="438">
        <v>0</v>
      </c>
      <c r="N73" s="438">
        <v>0</v>
      </c>
      <c r="O73" s="438">
        <v>0</v>
      </c>
      <c r="P73" s="438">
        <v>0</v>
      </c>
      <c r="Q73" s="438">
        <v>0</v>
      </c>
      <c r="R73" s="438">
        <v>0</v>
      </c>
      <c r="S73" s="438">
        <v>0</v>
      </c>
      <c r="T73" s="438">
        <v>0</v>
      </c>
      <c r="U73" s="438">
        <v>0.376</v>
      </c>
      <c r="V73" s="438">
        <v>0.60699999999999998</v>
      </c>
      <c r="W73" s="258">
        <v>0.83699999999999997</v>
      </c>
      <c r="X73" s="504">
        <v>0.87</v>
      </c>
      <c r="Y73" s="504">
        <v>0.87</v>
      </c>
      <c r="Z73" s="258">
        <v>0.87</v>
      </c>
      <c r="AA73" s="258">
        <v>0</v>
      </c>
      <c r="AB73" s="536">
        <v>0</v>
      </c>
      <c r="AC73" s="441" t="s">
        <v>125</v>
      </c>
      <c r="AD73" s="441" t="s">
        <v>53</v>
      </c>
      <c r="AE73" s="441" t="s">
        <v>103</v>
      </c>
      <c r="AG73" s="441" t="s">
        <v>287</v>
      </c>
      <c r="AH73" s="441" t="s">
        <v>452</v>
      </c>
      <c r="AI73" s="277" t="s">
        <v>277</v>
      </c>
      <c r="AJ73" s="441" t="s">
        <v>374</v>
      </c>
      <c r="AK73" s="249" t="s">
        <v>277</v>
      </c>
    </row>
    <row r="74" spans="1:37" s="441" customFormat="1" ht="12.75" customHeight="1">
      <c r="A74" s="534" t="s">
        <v>117</v>
      </c>
      <c r="B74" s="534" t="s">
        <v>429</v>
      </c>
      <c r="C74" s="438">
        <v>4</v>
      </c>
      <c r="D74" s="438">
        <v>20.7</v>
      </c>
      <c r="E74" s="438">
        <v>35.200000000000003</v>
      </c>
      <c r="F74" s="438">
        <v>25.3</v>
      </c>
      <c r="G74" s="438">
        <v>27.3</v>
      </c>
      <c r="H74" s="438">
        <v>24.7</v>
      </c>
      <c r="I74" s="438">
        <v>17.600000000000001</v>
      </c>
      <c r="J74" s="438">
        <v>19.600000000000001</v>
      </c>
      <c r="K74" s="438">
        <v>14.7</v>
      </c>
      <c r="L74" s="438">
        <v>12.3</v>
      </c>
      <c r="M74" s="438">
        <v>12.071999999999999</v>
      </c>
      <c r="N74" s="438">
        <v>8.1430000000000007</v>
      </c>
      <c r="O74" s="438">
        <v>47.914000000000001</v>
      </c>
      <c r="P74" s="438">
        <v>25.777000000000001</v>
      </c>
      <c r="Q74" s="438">
        <v>20.238</v>
      </c>
      <c r="R74" s="438">
        <v>23</v>
      </c>
      <c r="S74" s="438">
        <v>22.489002519999996</v>
      </c>
      <c r="T74" s="438">
        <v>21.265914739999996</v>
      </c>
      <c r="U74" s="438">
        <v>18.417337359999998</v>
      </c>
      <c r="V74" s="438">
        <v>19.027098779999999</v>
      </c>
      <c r="W74" s="258">
        <v>36.256238369999998</v>
      </c>
      <c r="X74" s="504">
        <v>1.24</v>
      </c>
      <c r="Y74" s="504">
        <v>1.24</v>
      </c>
      <c r="Z74" s="258">
        <v>1.24</v>
      </c>
      <c r="AA74" s="258">
        <v>1.24</v>
      </c>
      <c r="AB74" s="536">
        <v>0</v>
      </c>
      <c r="AC74" s="441" t="s">
        <v>121</v>
      </c>
      <c r="AD74" s="441" t="s">
        <v>43</v>
      </c>
      <c r="AE74" s="441" t="s">
        <v>990</v>
      </c>
      <c r="AG74" s="441" t="s">
        <v>287</v>
      </c>
      <c r="AH74" s="441" t="s">
        <v>428</v>
      </c>
      <c r="AI74" s="277" t="s">
        <v>3991</v>
      </c>
      <c r="AJ74" s="441" t="s">
        <v>406</v>
      </c>
      <c r="AK74" s="249" t="s">
        <v>277</v>
      </c>
    </row>
    <row r="75" spans="1:37" s="441" customFormat="1" ht="12.75" customHeight="1">
      <c r="A75" s="534" t="s">
        <v>117</v>
      </c>
      <c r="B75" s="534" t="s">
        <v>3975</v>
      </c>
      <c r="C75" s="438">
        <v>0</v>
      </c>
      <c r="D75" s="438">
        <v>0</v>
      </c>
      <c r="E75" s="438">
        <v>0</v>
      </c>
      <c r="F75" s="438">
        <v>0</v>
      </c>
      <c r="G75" s="438">
        <v>0</v>
      </c>
      <c r="H75" s="438">
        <v>0</v>
      </c>
      <c r="I75" s="438">
        <v>0</v>
      </c>
      <c r="J75" s="438">
        <v>0</v>
      </c>
      <c r="K75" s="438">
        <v>0</v>
      </c>
      <c r="L75" s="438">
        <v>0</v>
      </c>
      <c r="M75" s="438">
        <v>0</v>
      </c>
      <c r="N75" s="438">
        <v>0</v>
      </c>
      <c r="O75" s="438">
        <v>0</v>
      </c>
      <c r="P75" s="438">
        <v>0</v>
      </c>
      <c r="Q75" s="438">
        <v>0</v>
      </c>
      <c r="R75" s="438">
        <v>0</v>
      </c>
      <c r="S75" s="438">
        <v>0</v>
      </c>
      <c r="T75" s="438">
        <v>0</v>
      </c>
      <c r="U75" s="438">
        <v>0</v>
      </c>
      <c r="V75" s="438">
        <v>9.2390000000000008</v>
      </c>
      <c r="W75" s="258">
        <v>9.2390000000000008</v>
      </c>
      <c r="X75" s="504">
        <v>9.2249999999999996</v>
      </c>
      <c r="Y75" s="504">
        <v>8.4049999999999994</v>
      </c>
      <c r="Z75" s="258">
        <v>8.4049999999999994</v>
      </c>
      <c r="AA75" s="258">
        <v>0</v>
      </c>
      <c r="AB75" s="536">
        <v>0</v>
      </c>
      <c r="AC75" s="441" t="s">
        <v>121</v>
      </c>
      <c r="AD75" s="441" t="s">
        <v>43</v>
      </c>
      <c r="AE75" s="441" t="s">
        <v>990</v>
      </c>
      <c r="AG75" s="441" t="s">
        <v>287</v>
      </c>
      <c r="AH75" s="441" t="s">
        <v>3976</v>
      </c>
      <c r="AI75" s="277" t="s">
        <v>6406</v>
      </c>
      <c r="AJ75" s="441" t="s">
        <v>3974</v>
      </c>
      <c r="AK75" s="249" t="s">
        <v>277</v>
      </c>
    </row>
    <row r="76" spans="1:37" s="25" customFormat="1" ht="12.75" customHeight="1">
      <c r="A76" s="535" t="s">
        <v>117</v>
      </c>
      <c r="B76" s="533" t="s">
        <v>7042</v>
      </c>
      <c r="C76" s="529">
        <v>0</v>
      </c>
      <c r="D76" s="529">
        <v>0</v>
      </c>
      <c r="E76" s="529">
        <v>0</v>
      </c>
      <c r="F76" s="529">
        <v>0</v>
      </c>
      <c r="G76" s="529">
        <v>0</v>
      </c>
      <c r="H76" s="529">
        <v>0</v>
      </c>
      <c r="I76" s="529">
        <v>0</v>
      </c>
      <c r="J76" s="529">
        <v>0</v>
      </c>
      <c r="K76" s="529">
        <v>0</v>
      </c>
      <c r="L76" s="529">
        <v>0</v>
      </c>
      <c r="M76" s="529">
        <v>0</v>
      </c>
      <c r="N76" s="529">
        <v>0</v>
      </c>
      <c r="O76" s="529">
        <v>0</v>
      </c>
      <c r="P76" s="529">
        <v>0</v>
      </c>
      <c r="Q76" s="442">
        <v>0</v>
      </c>
      <c r="R76" s="442">
        <v>0</v>
      </c>
      <c r="S76" s="442">
        <v>0</v>
      </c>
      <c r="T76" s="442">
        <v>0</v>
      </c>
      <c r="U76" s="442">
        <v>0</v>
      </c>
      <c r="V76" s="442">
        <v>0</v>
      </c>
      <c r="W76" s="258">
        <v>0</v>
      </c>
      <c r="X76" s="504">
        <v>0</v>
      </c>
      <c r="Y76" s="504">
        <v>3</v>
      </c>
      <c r="Z76" s="258">
        <v>5</v>
      </c>
      <c r="AA76" s="258">
        <v>7</v>
      </c>
      <c r="AB76" s="536">
        <v>0</v>
      </c>
      <c r="AC76" s="193" t="s">
        <v>4101</v>
      </c>
      <c r="AD76" s="194" t="s">
        <v>37</v>
      </c>
      <c r="AE76" s="194" t="s">
        <v>810</v>
      </c>
      <c r="AF76" s="112"/>
      <c r="AG76" s="194" t="s">
        <v>287</v>
      </c>
      <c r="AH76" s="194" t="s">
        <v>7043</v>
      </c>
      <c r="AI76" s="440"/>
      <c r="AJ76" s="440" t="s">
        <v>277</v>
      </c>
      <c r="AK76" s="248"/>
    </row>
    <row r="77" spans="1:37" s="25" customFormat="1" ht="12.75" customHeight="1">
      <c r="A77" s="534" t="s">
        <v>117</v>
      </c>
      <c r="B77" s="534" t="s">
        <v>4032</v>
      </c>
      <c r="C77" s="438">
        <v>0</v>
      </c>
      <c r="D77" s="438">
        <v>0</v>
      </c>
      <c r="E77" s="438">
        <v>0</v>
      </c>
      <c r="F77" s="438">
        <v>0</v>
      </c>
      <c r="G77" s="438">
        <v>0</v>
      </c>
      <c r="H77" s="438">
        <v>0</v>
      </c>
      <c r="I77" s="438">
        <v>0</v>
      </c>
      <c r="J77" s="438">
        <v>0</v>
      </c>
      <c r="K77" s="438">
        <v>0</v>
      </c>
      <c r="L77" s="438">
        <v>0</v>
      </c>
      <c r="M77" s="438">
        <v>0</v>
      </c>
      <c r="N77" s="438">
        <v>0</v>
      </c>
      <c r="O77" s="438">
        <v>0</v>
      </c>
      <c r="P77" s="438">
        <v>0</v>
      </c>
      <c r="Q77" s="438">
        <v>0</v>
      </c>
      <c r="R77" s="438">
        <v>0</v>
      </c>
      <c r="S77" s="438">
        <v>0</v>
      </c>
      <c r="T77" s="438">
        <v>0</v>
      </c>
      <c r="U77" s="438">
        <v>4.3140000000000001</v>
      </c>
      <c r="V77" s="438">
        <v>8.14</v>
      </c>
      <c r="W77" s="258">
        <v>8.2959999999999994</v>
      </c>
      <c r="X77" s="504">
        <v>8.4550000000000001</v>
      </c>
      <c r="Y77" s="504">
        <v>0</v>
      </c>
      <c r="Z77" s="258">
        <v>0</v>
      </c>
      <c r="AA77" s="258">
        <v>0</v>
      </c>
      <c r="AB77" s="536">
        <v>0</v>
      </c>
      <c r="AC77" s="441" t="s">
        <v>125</v>
      </c>
      <c r="AD77" s="441" t="s">
        <v>407</v>
      </c>
      <c r="AE77" s="441" t="s">
        <v>103</v>
      </c>
      <c r="AF77" s="441"/>
      <c r="AG77" s="441" t="s">
        <v>287</v>
      </c>
      <c r="AH77" s="441" t="s">
        <v>4039</v>
      </c>
      <c r="AI77" s="277" t="s">
        <v>277</v>
      </c>
      <c r="AJ77" s="441" t="s">
        <v>4040</v>
      </c>
      <c r="AK77" s="249" t="s">
        <v>4041</v>
      </c>
    </row>
    <row r="78" spans="1:37" s="25" customFormat="1" ht="12.75" customHeight="1">
      <c r="A78" s="534" t="s">
        <v>117</v>
      </c>
      <c r="B78" s="534" t="s">
        <v>6380</v>
      </c>
      <c r="C78" s="438">
        <v>0</v>
      </c>
      <c r="D78" s="438">
        <v>0</v>
      </c>
      <c r="E78" s="438">
        <v>0</v>
      </c>
      <c r="F78" s="438">
        <v>0</v>
      </c>
      <c r="G78" s="438">
        <v>0</v>
      </c>
      <c r="H78" s="438">
        <v>0</v>
      </c>
      <c r="I78" s="438">
        <v>0</v>
      </c>
      <c r="J78" s="438">
        <v>0</v>
      </c>
      <c r="K78" s="438">
        <v>0</v>
      </c>
      <c r="L78" s="438">
        <v>0</v>
      </c>
      <c r="M78" s="438">
        <v>0</v>
      </c>
      <c r="N78" s="438">
        <v>11.532</v>
      </c>
      <c r="O78" s="438">
        <v>11.603999999999999</v>
      </c>
      <c r="P78" s="438">
        <v>8.4130000000000003</v>
      </c>
      <c r="Q78" s="438">
        <v>8.4450000000000003</v>
      </c>
      <c r="R78" s="438">
        <v>8.4450000000000003</v>
      </c>
      <c r="S78" s="438">
        <v>8.4450000000000003</v>
      </c>
      <c r="T78" s="438">
        <v>8.4450000000000003</v>
      </c>
      <c r="U78" s="438">
        <v>8.4450000000000003</v>
      </c>
      <c r="V78" s="438">
        <v>8.4450000000000003</v>
      </c>
      <c r="W78" s="258">
        <v>8.4450000000000003</v>
      </c>
      <c r="X78" s="504">
        <v>8.4450000000000003</v>
      </c>
      <c r="Y78" s="504">
        <v>8.4450000000000003</v>
      </c>
      <c r="Z78" s="258">
        <v>8.4450000000000003</v>
      </c>
      <c r="AA78" s="258">
        <v>8.4450000000000003</v>
      </c>
      <c r="AB78" s="536">
        <v>8.4450000000000003</v>
      </c>
      <c r="AC78" s="441" t="s">
        <v>125</v>
      </c>
      <c r="AD78" s="441" t="s">
        <v>57</v>
      </c>
      <c r="AE78" s="441" t="s">
        <v>103</v>
      </c>
      <c r="AF78" s="441"/>
      <c r="AG78" s="441" t="s">
        <v>287</v>
      </c>
      <c r="AH78" s="441" t="s">
        <v>6385</v>
      </c>
      <c r="AI78" s="277" t="s">
        <v>6386</v>
      </c>
      <c r="AJ78" s="441" t="s">
        <v>6387</v>
      </c>
      <c r="AK78" s="249" t="s">
        <v>277</v>
      </c>
    </row>
    <row r="79" spans="1:37" s="25" customFormat="1" ht="12.75" customHeight="1">
      <c r="A79" s="534" t="s">
        <v>117</v>
      </c>
      <c r="B79" s="534" t="s">
        <v>7024</v>
      </c>
      <c r="C79" s="438">
        <v>0</v>
      </c>
      <c r="D79" s="438">
        <v>0</v>
      </c>
      <c r="E79" s="438">
        <v>0</v>
      </c>
      <c r="F79" s="438">
        <v>0</v>
      </c>
      <c r="G79" s="438">
        <v>0</v>
      </c>
      <c r="H79" s="438">
        <v>0</v>
      </c>
      <c r="I79" s="438">
        <v>0</v>
      </c>
      <c r="J79" s="438">
        <v>0</v>
      </c>
      <c r="K79" s="438">
        <v>0</v>
      </c>
      <c r="L79" s="438">
        <v>0</v>
      </c>
      <c r="M79" s="438">
        <v>0</v>
      </c>
      <c r="N79" s="438">
        <v>0</v>
      </c>
      <c r="O79" s="438">
        <v>0</v>
      </c>
      <c r="P79" s="438">
        <v>0</v>
      </c>
      <c r="Q79" s="438">
        <v>0</v>
      </c>
      <c r="R79" s="438">
        <v>0</v>
      </c>
      <c r="S79" s="438">
        <v>0</v>
      </c>
      <c r="T79" s="438">
        <v>0</v>
      </c>
      <c r="U79" s="438">
        <v>0</v>
      </c>
      <c r="V79" s="438">
        <v>0</v>
      </c>
      <c r="W79" s="258">
        <v>0</v>
      </c>
      <c r="X79" s="504">
        <v>0</v>
      </c>
      <c r="Y79" s="504">
        <v>1.859</v>
      </c>
      <c r="Z79" s="258">
        <v>1.9590000000000001</v>
      </c>
      <c r="AA79" s="258">
        <v>1.9590000000000001</v>
      </c>
      <c r="AB79" s="536">
        <v>0</v>
      </c>
      <c r="AC79" s="441" t="s">
        <v>125</v>
      </c>
      <c r="AD79" s="441" t="s">
        <v>57</v>
      </c>
      <c r="AE79" s="441" t="s">
        <v>103</v>
      </c>
      <c r="AF79" s="441"/>
      <c r="AG79" s="441"/>
      <c r="AH79" s="441"/>
      <c r="AI79" s="277"/>
      <c r="AJ79" s="441"/>
      <c r="AK79" s="249"/>
    </row>
    <row r="80" spans="1:37" s="441" customFormat="1" ht="12.75" customHeight="1">
      <c r="A80" s="534" t="s">
        <v>117</v>
      </c>
      <c r="B80" s="534" t="s">
        <v>7025</v>
      </c>
      <c r="C80" s="438">
        <v>0</v>
      </c>
      <c r="D80" s="438">
        <v>0</v>
      </c>
      <c r="E80" s="438">
        <v>0</v>
      </c>
      <c r="F80" s="438">
        <v>0</v>
      </c>
      <c r="G80" s="438">
        <v>0</v>
      </c>
      <c r="H80" s="438">
        <v>0</v>
      </c>
      <c r="I80" s="438">
        <v>0</v>
      </c>
      <c r="J80" s="438">
        <v>0</v>
      </c>
      <c r="K80" s="438">
        <v>0</v>
      </c>
      <c r="L80" s="438">
        <v>0</v>
      </c>
      <c r="M80" s="438">
        <v>0</v>
      </c>
      <c r="N80" s="438">
        <v>0</v>
      </c>
      <c r="O80" s="438">
        <v>0</v>
      </c>
      <c r="P80" s="438">
        <v>0</v>
      </c>
      <c r="Q80" s="438">
        <v>0</v>
      </c>
      <c r="R80" s="438">
        <v>0</v>
      </c>
      <c r="S80" s="438">
        <v>0</v>
      </c>
      <c r="T80" s="438">
        <v>0</v>
      </c>
      <c r="U80" s="438">
        <v>0</v>
      </c>
      <c r="V80" s="438">
        <v>0</v>
      </c>
      <c r="W80" s="258">
        <v>0</v>
      </c>
      <c r="X80" s="504">
        <v>0</v>
      </c>
      <c r="Y80" s="504">
        <v>2.5840000000000001</v>
      </c>
      <c r="Z80" s="258">
        <v>2.6059999999999999</v>
      </c>
      <c r="AA80" s="258">
        <v>2.6259999999999999</v>
      </c>
      <c r="AB80" s="536">
        <v>0</v>
      </c>
      <c r="AC80" s="441" t="s">
        <v>125</v>
      </c>
      <c r="AD80" s="441" t="s">
        <v>57</v>
      </c>
      <c r="AE80" s="441" t="s">
        <v>103</v>
      </c>
      <c r="AI80" s="277"/>
      <c r="AK80" s="249"/>
    </row>
    <row r="81" spans="1:37" s="441" customFormat="1" ht="12.75" customHeight="1">
      <c r="A81" s="534" t="s">
        <v>117</v>
      </c>
      <c r="B81" s="534" t="s">
        <v>6381</v>
      </c>
      <c r="C81" s="438">
        <v>0</v>
      </c>
      <c r="D81" s="438">
        <v>0</v>
      </c>
      <c r="E81" s="438">
        <v>0</v>
      </c>
      <c r="F81" s="438">
        <v>0</v>
      </c>
      <c r="G81" s="438">
        <v>0</v>
      </c>
      <c r="H81" s="438">
        <v>0</v>
      </c>
      <c r="I81" s="438">
        <v>0</v>
      </c>
      <c r="J81" s="438">
        <v>0</v>
      </c>
      <c r="K81" s="438">
        <v>0</v>
      </c>
      <c r="L81" s="438">
        <v>0</v>
      </c>
      <c r="M81" s="438">
        <v>0</v>
      </c>
      <c r="N81" s="438">
        <v>0</v>
      </c>
      <c r="O81" s="438">
        <v>0</v>
      </c>
      <c r="P81" s="438">
        <v>0</v>
      </c>
      <c r="Q81" s="438">
        <v>0</v>
      </c>
      <c r="R81" s="438">
        <v>0</v>
      </c>
      <c r="S81" s="438">
        <v>0</v>
      </c>
      <c r="T81" s="438">
        <v>0</v>
      </c>
      <c r="U81" s="438">
        <v>0</v>
      </c>
      <c r="V81" s="438">
        <v>0</v>
      </c>
      <c r="W81" s="258">
        <v>0</v>
      </c>
      <c r="X81" s="504">
        <v>2.6720000000000002</v>
      </c>
      <c r="Y81" s="504">
        <v>2.6930000000000001</v>
      </c>
      <c r="Z81" s="258">
        <v>2.6930000000000001</v>
      </c>
      <c r="AA81" s="258">
        <v>2.6930000000000001</v>
      </c>
      <c r="AB81" s="536">
        <v>2.6930000000000001</v>
      </c>
      <c r="AC81" s="441" t="s">
        <v>125</v>
      </c>
      <c r="AD81" s="441" t="s">
        <v>57</v>
      </c>
      <c r="AE81" s="441" t="s">
        <v>103</v>
      </c>
      <c r="AG81" s="441" t="s">
        <v>287</v>
      </c>
      <c r="AH81" s="441" t="s">
        <v>6388</v>
      </c>
      <c r="AI81" s="277" t="s">
        <v>6810</v>
      </c>
      <c r="AJ81" s="441" t="s">
        <v>6389</v>
      </c>
      <c r="AK81" s="249" t="s">
        <v>277</v>
      </c>
    </row>
    <row r="82" spans="1:37" s="441" customFormat="1" ht="12.75" customHeight="1">
      <c r="A82" s="534" t="s">
        <v>117</v>
      </c>
      <c r="B82" s="534" t="s">
        <v>6382</v>
      </c>
      <c r="C82" s="438">
        <v>0</v>
      </c>
      <c r="D82" s="438">
        <v>0</v>
      </c>
      <c r="E82" s="438">
        <v>0</v>
      </c>
      <c r="F82" s="438">
        <v>0</v>
      </c>
      <c r="G82" s="438">
        <v>0</v>
      </c>
      <c r="H82" s="438">
        <v>0</v>
      </c>
      <c r="I82" s="438">
        <v>0</v>
      </c>
      <c r="J82" s="438">
        <v>0</v>
      </c>
      <c r="K82" s="438">
        <v>0</v>
      </c>
      <c r="L82" s="438">
        <v>0</v>
      </c>
      <c r="M82" s="438">
        <v>0</v>
      </c>
      <c r="N82" s="438">
        <v>0</v>
      </c>
      <c r="O82" s="438">
        <v>1.756</v>
      </c>
      <c r="P82" s="438">
        <v>1.7709999999999999</v>
      </c>
      <c r="Q82" s="438">
        <v>1.788</v>
      </c>
      <c r="R82" s="438">
        <v>1.806</v>
      </c>
      <c r="S82" s="438">
        <v>1.8069999999999999</v>
      </c>
      <c r="T82" s="531">
        <v>1.8069999999999999</v>
      </c>
      <c r="U82" s="531">
        <v>1.843</v>
      </c>
      <c r="V82" s="531">
        <v>1.88</v>
      </c>
      <c r="W82" s="258">
        <v>1.917</v>
      </c>
      <c r="X82" s="504">
        <v>1.956</v>
      </c>
      <c r="Y82" s="504">
        <v>1.956</v>
      </c>
      <c r="Z82" s="258">
        <v>1.956</v>
      </c>
      <c r="AA82" s="258">
        <v>1.956</v>
      </c>
      <c r="AB82" s="536">
        <v>1.956</v>
      </c>
      <c r="AC82" s="441" t="s">
        <v>125</v>
      </c>
      <c r="AD82" s="441" t="s">
        <v>57</v>
      </c>
      <c r="AE82" s="441" t="s">
        <v>103</v>
      </c>
      <c r="AG82" s="441" t="s">
        <v>287</v>
      </c>
      <c r="AH82" s="441" t="s">
        <v>6390</v>
      </c>
      <c r="AI82" s="277" t="s">
        <v>277</v>
      </c>
      <c r="AJ82" s="441" t="s">
        <v>6391</v>
      </c>
      <c r="AK82" s="249" t="s">
        <v>277</v>
      </c>
    </row>
    <row r="83" spans="1:37" s="441" customFormat="1" ht="12.75" customHeight="1">
      <c r="A83" s="534" t="s">
        <v>117</v>
      </c>
      <c r="B83" s="534" t="s">
        <v>6383</v>
      </c>
      <c r="C83" s="438">
        <v>0</v>
      </c>
      <c r="D83" s="438">
        <v>0</v>
      </c>
      <c r="E83" s="438">
        <v>0</v>
      </c>
      <c r="F83" s="438">
        <v>0</v>
      </c>
      <c r="G83" s="438">
        <v>0</v>
      </c>
      <c r="H83" s="438">
        <v>0</v>
      </c>
      <c r="I83" s="438">
        <v>0</v>
      </c>
      <c r="J83" s="438">
        <v>0</v>
      </c>
      <c r="K83" s="438">
        <v>0</v>
      </c>
      <c r="L83" s="438">
        <v>0</v>
      </c>
      <c r="M83" s="438">
        <v>0</v>
      </c>
      <c r="N83" s="438">
        <v>0</v>
      </c>
      <c r="O83" s="438">
        <v>0</v>
      </c>
      <c r="P83" s="438">
        <v>0</v>
      </c>
      <c r="Q83" s="438">
        <v>0</v>
      </c>
      <c r="R83" s="438">
        <v>0</v>
      </c>
      <c r="S83" s="438">
        <v>0</v>
      </c>
      <c r="T83" s="438">
        <f>2.841+3.989</f>
        <v>6.83</v>
      </c>
      <c r="U83" s="438">
        <f>2.825+3.989</f>
        <v>6.8140000000000001</v>
      </c>
      <c r="V83" s="438">
        <f>2.814+3.989</f>
        <v>6.8029999999999999</v>
      </c>
      <c r="W83" s="258">
        <f>2.841+3.989</f>
        <v>6.83</v>
      </c>
      <c r="X83" s="504">
        <v>0</v>
      </c>
      <c r="Y83" s="504">
        <v>0</v>
      </c>
      <c r="Z83" s="258">
        <v>0</v>
      </c>
      <c r="AA83" s="258">
        <v>0</v>
      </c>
      <c r="AB83" s="536">
        <v>0</v>
      </c>
      <c r="AC83" s="441" t="s">
        <v>125</v>
      </c>
      <c r="AD83" s="441" t="s">
        <v>57</v>
      </c>
      <c r="AE83" s="441" t="s">
        <v>103</v>
      </c>
      <c r="AG83" s="441" t="s">
        <v>287</v>
      </c>
      <c r="AH83" s="441" t="s">
        <v>6392</v>
      </c>
      <c r="AI83" s="277" t="s">
        <v>6393</v>
      </c>
      <c r="AJ83" s="441" t="s">
        <v>6394</v>
      </c>
      <c r="AK83" s="249" t="s">
        <v>277</v>
      </c>
    </row>
    <row r="84" spans="1:37" s="441" customFormat="1" ht="12.75" customHeight="1">
      <c r="A84" s="534" t="s">
        <v>117</v>
      </c>
      <c r="B84" s="534" t="s">
        <v>6384</v>
      </c>
      <c r="C84" s="438">
        <v>0</v>
      </c>
      <c r="D84" s="438">
        <v>0</v>
      </c>
      <c r="E84" s="438">
        <v>0</v>
      </c>
      <c r="F84" s="438">
        <v>0</v>
      </c>
      <c r="G84" s="438">
        <v>0</v>
      </c>
      <c r="H84" s="438">
        <v>0</v>
      </c>
      <c r="I84" s="438">
        <v>0</v>
      </c>
      <c r="J84" s="438">
        <v>0</v>
      </c>
      <c r="K84" s="438">
        <v>0</v>
      </c>
      <c r="L84" s="438">
        <v>0</v>
      </c>
      <c r="M84" s="438">
        <v>0</v>
      </c>
      <c r="N84" s="438">
        <v>0</v>
      </c>
      <c r="O84" s="438">
        <v>0</v>
      </c>
      <c r="P84" s="438">
        <v>0</v>
      </c>
      <c r="Q84" s="438">
        <f>1.542+4.416</f>
        <v>5.9580000000000002</v>
      </c>
      <c r="R84" s="438">
        <f>1.551+4.416</f>
        <v>5.9670000000000005</v>
      </c>
      <c r="S84" s="438">
        <f>1.561+4.416</f>
        <v>5.9770000000000003</v>
      </c>
      <c r="T84" s="438">
        <v>0</v>
      </c>
      <c r="U84" s="438">
        <v>0</v>
      </c>
      <c r="V84" s="438">
        <v>0</v>
      </c>
      <c r="W84" s="258">
        <v>0</v>
      </c>
      <c r="X84" s="504">
        <v>0</v>
      </c>
      <c r="Y84" s="504">
        <v>0</v>
      </c>
      <c r="Z84" s="258">
        <v>0</v>
      </c>
      <c r="AA84" s="258">
        <v>0</v>
      </c>
      <c r="AB84" s="536">
        <v>0</v>
      </c>
      <c r="AC84" s="441" t="s">
        <v>125</v>
      </c>
      <c r="AD84" s="441" t="s">
        <v>57</v>
      </c>
      <c r="AE84" s="441" t="s">
        <v>103</v>
      </c>
      <c r="AG84" s="441" t="s">
        <v>287</v>
      </c>
      <c r="AH84" s="441" t="s">
        <v>6388</v>
      </c>
      <c r="AI84" s="277" t="s">
        <v>6395</v>
      </c>
      <c r="AJ84" s="441" t="s">
        <v>6396</v>
      </c>
      <c r="AK84" s="249" t="s">
        <v>277</v>
      </c>
    </row>
    <row r="85" spans="1:37" s="441" customFormat="1" ht="12.75" customHeight="1">
      <c r="A85" s="535" t="s">
        <v>117</v>
      </c>
      <c r="B85" s="533" t="s">
        <v>7044</v>
      </c>
      <c r="C85" s="442">
        <v>0</v>
      </c>
      <c r="D85" s="442">
        <v>0</v>
      </c>
      <c r="E85" s="442">
        <v>0</v>
      </c>
      <c r="F85" s="442">
        <v>0</v>
      </c>
      <c r="G85" s="442">
        <v>0</v>
      </c>
      <c r="H85" s="442">
        <v>0</v>
      </c>
      <c r="I85" s="442">
        <v>0</v>
      </c>
      <c r="J85" s="442">
        <v>0</v>
      </c>
      <c r="K85" s="442">
        <v>0</v>
      </c>
      <c r="L85" s="442">
        <v>0</v>
      </c>
      <c r="M85" s="442">
        <v>0</v>
      </c>
      <c r="N85" s="442">
        <v>0</v>
      </c>
      <c r="O85" s="442">
        <v>0</v>
      </c>
      <c r="P85" s="442">
        <v>0</v>
      </c>
      <c r="Q85" s="442">
        <v>0</v>
      </c>
      <c r="R85" s="442">
        <v>0</v>
      </c>
      <c r="S85" s="442">
        <v>0</v>
      </c>
      <c r="T85" s="442">
        <v>0</v>
      </c>
      <c r="U85" s="442">
        <v>0</v>
      </c>
      <c r="V85" s="442">
        <v>0</v>
      </c>
      <c r="W85" s="258">
        <v>0</v>
      </c>
      <c r="X85" s="504">
        <v>0.23699999999999999</v>
      </c>
      <c r="Y85" s="504">
        <v>6.02</v>
      </c>
      <c r="Z85" s="258">
        <v>7.9610000000000003</v>
      </c>
      <c r="AA85" s="258">
        <v>5.2629999999999999</v>
      </c>
      <c r="AB85" s="536">
        <v>0</v>
      </c>
      <c r="AC85" s="193" t="s">
        <v>121</v>
      </c>
      <c r="AD85" s="194" t="s">
        <v>37</v>
      </c>
      <c r="AE85" s="194" t="s">
        <v>810</v>
      </c>
      <c r="AF85" s="112"/>
      <c r="AG85" s="194" t="s">
        <v>287</v>
      </c>
      <c r="AH85" s="194" t="s">
        <v>7045</v>
      </c>
      <c r="AI85" s="440" t="s">
        <v>7046</v>
      </c>
      <c r="AJ85" s="440" t="s">
        <v>7047</v>
      </c>
      <c r="AK85" s="248"/>
    </row>
    <row r="86" spans="1:37" s="441" customFormat="1" ht="12.75" customHeight="1">
      <c r="A86" s="534" t="s">
        <v>117</v>
      </c>
      <c r="B86" s="534" t="s">
        <v>6405</v>
      </c>
      <c r="C86" s="438">
        <v>0</v>
      </c>
      <c r="D86" s="438">
        <v>0</v>
      </c>
      <c r="E86" s="438">
        <v>0</v>
      </c>
      <c r="F86" s="438">
        <v>0</v>
      </c>
      <c r="G86" s="438">
        <v>0</v>
      </c>
      <c r="H86" s="438">
        <v>0</v>
      </c>
      <c r="I86" s="438">
        <v>0</v>
      </c>
      <c r="J86" s="438">
        <v>0</v>
      </c>
      <c r="K86" s="438">
        <v>0</v>
      </c>
      <c r="L86" s="438">
        <v>0</v>
      </c>
      <c r="M86" s="438">
        <v>0</v>
      </c>
      <c r="N86" s="438">
        <v>0</v>
      </c>
      <c r="O86" s="438">
        <v>0</v>
      </c>
      <c r="P86" s="438">
        <v>0</v>
      </c>
      <c r="Q86" s="438">
        <v>0</v>
      </c>
      <c r="R86" s="438">
        <v>0</v>
      </c>
      <c r="S86" s="438">
        <v>0</v>
      </c>
      <c r="T86" s="438">
        <v>0</v>
      </c>
      <c r="U86" s="438">
        <v>0</v>
      </c>
      <c r="V86" s="438">
        <v>0</v>
      </c>
      <c r="W86" s="258">
        <v>1.3</v>
      </c>
      <c r="X86" s="504">
        <v>0</v>
      </c>
      <c r="Y86" s="504">
        <v>0</v>
      </c>
      <c r="Z86" s="258">
        <v>0</v>
      </c>
      <c r="AA86" s="258">
        <v>0</v>
      </c>
      <c r="AB86" s="536">
        <v>0</v>
      </c>
      <c r="AC86" s="441" t="s">
        <v>125</v>
      </c>
      <c r="AD86" s="441" t="s">
        <v>43</v>
      </c>
      <c r="AE86" s="441" t="s">
        <v>990</v>
      </c>
      <c r="AG86" s="441" t="s">
        <v>287</v>
      </c>
      <c r="AH86" s="441" t="s">
        <v>6412</v>
      </c>
      <c r="AI86" s="277" t="s">
        <v>6413</v>
      </c>
      <c r="AJ86" s="441" t="s">
        <v>277</v>
      </c>
      <c r="AK86" s="249" t="s">
        <v>277</v>
      </c>
    </row>
    <row r="87" spans="1:37" s="441" customFormat="1" ht="12.75" customHeight="1">
      <c r="A87" s="534" t="s">
        <v>117</v>
      </c>
      <c r="B87" s="534" t="s">
        <v>3977</v>
      </c>
      <c r="C87" s="438">
        <v>0</v>
      </c>
      <c r="D87" s="438">
        <v>0</v>
      </c>
      <c r="E87" s="438">
        <v>0</v>
      </c>
      <c r="F87" s="438">
        <v>0</v>
      </c>
      <c r="G87" s="438">
        <v>0</v>
      </c>
      <c r="H87" s="438">
        <v>0</v>
      </c>
      <c r="I87" s="438">
        <v>0</v>
      </c>
      <c r="J87" s="438">
        <v>0</v>
      </c>
      <c r="K87" s="438">
        <v>0</v>
      </c>
      <c r="L87" s="438">
        <v>0</v>
      </c>
      <c r="M87" s="438">
        <v>0</v>
      </c>
      <c r="N87" s="438">
        <v>0</v>
      </c>
      <c r="O87" s="438">
        <v>0</v>
      </c>
      <c r="P87" s="438">
        <v>0</v>
      </c>
      <c r="Q87" s="438">
        <v>0</v>
      </c>
      <c r="R87" s="438">
        <v>0</v>
      </c>
      <c r="S87" s="438">
        <v>10</v>
      </c>
      <c r="T87" s="438">
        <v>10</v>
      </c>
      <c r="U87" s="438">
        <v>5.7</v>
      </c>
      <c r="V87" s="438">
        <v>4.3</v>
      </c>
      <c r="W87" s="258">
        <v>0</v>
      </c>
      <c r="X87" s="504">
        <v>0</v>
      </c>
      <c r="Y87" s="504">
        <v>0</v>
      </c>
      <c r="Z87" s="258">
        <v>0</v>
      </c>
      <c r="AA87" s="258">
        <v>0</v>
      </c>
      <c r="AB87" s="536">
        <v>0</v>
      </c>
      <c r="AC87" s="194" t="s">
        <v>122</v>
      </c>
      <c r="AD87" s="441" t="s">
        <v>43</v>
      </c>
      <c r="AE87" s="441" t="s">
        <v>990</v>
      </c>
      <c r="AG87" s="441" t="s">
        <v>287</v>
      </c>
      <c r="AH87" s="441" t="s">
        <v>3978</v>
      </c>
      <c r="AI87" s="277" t="s">
        <v>3979</v>
      </c>
      <c r="AJ87" s="441" t="s">
        <v>3980</v>
      </c>
      <c r="AK87" s="249" t="s">
        <v>277</v>
      </c>
    </row>
    <row r="88" spans="1:37" s="441" customFormat="1" ht="12.75" customHeight="1">
      <c r="A88" s="534" t="s">
        <v>117</v>
      </c>
      <c r="B88" s="534" t="s">
        <v>6404</v>
      </c>
      <c r="C88" s="438">
        <v>0</v>
      </c>
      <c r="D88" s="438">
        <v>0</v>
      </c>
      <c r="E88" s="438">
        <v>0</v>
      </c>
      <c r="F88" s="438">
        <v>0</v>
      </c>
      <c r="G88" s="438">
        <v>0</v>
      </c>
      <c r="H88" s="438">
        <v>0</v>
      </c>
      <c r="I88" s="438">
        <v>0</v>
      </c>
      <c r="J88" s="438">
        <v>0</v>
      </c>
      <c r="K88" s="438">
        <v>0</v>
      </c>
      <c r="L88" s="438">
        <v>0</v>
      </c>
      <c r="M88" s="438">
        <v>0</v>
      </c>
      <c r="N88" s="438">
        <v>0</v>
      </c>
      <c r="O88" s="438">
        <v>0</v>
      </c>
      <c r="P88" s="438">
        <v>0</v>
      </c>
      <c r="Q88" s="438">
        <v>0</v>
      </c>
      <c r="R88" s="438">
        <v>0</v>
      </c>
      <c r="S88" s="438">
        <v>0</v>
      </c>
      <c r="T88" s="438">
        <v>0</v>
      </c>
      <c r="U88" s="438">
        <v>0</v>
      </c>
      <c r="V88" s="438">
        <v>0</v>
      </c>
      <c r="W88" s="258">
        <v>0</v>
      </c>
      <c r="X88" s="504">
        <v>1.75</v>
      </c>
      <c r="Y88" s="504">
        <v>1.1100000000000001</v>
      </c>
      <c r="Z88" s="258">
        <v>0.81</v>
      </c>
      <c r="AA88" s="258">
        <v>0.81</v>
      </c>
      <c r="AB88" s="536">
        <v>0</v>
      </c>
      <c r="AC88" s="194" t="s">
        <v>122</v>
      </c>
      <c r="AD88" s="441" t="s">
        <v>43</v>
      </c>
      <c r="AE88" s="441" t="s">
        <v>990</v>
      </c>
      <c r="AG88" s="441" t="s">
        <v>287</v>
      </c>
      <c r="AH88" s="441" t="s">
        <v>6409</v>
      </c>
      <c r="AI88" s="277" t="s">
        <v>6410</v>
      </c>
      <c r="AJ88" s="441" t="s">
        <v>6411</v>
      </c>
      <c r="AK88" s="249" t="s">
        <v>277</v>
      </c>
    </row>
    <row r="89" spans="1:37" s="441" customFormat="1" ht="12.75" customHeight="1">
      <c r="A89" s="534" t="s">
        <v>117</v>
      </c>
      <c r="B89" s="534" t="s">
        <v>3981</v>
      </c>
      <c r="C89" s="438">
        <v>0</v>
      </c>
      <c r="D89" s="438">
        <v>0</v>
      </c>
      <c r="E89" s="438">
        <v>0</v>
      </c>
      <c r="F89" s="438">
        <v>0</v>
      </c>
      <c r="G89" s="438">
        <v>0</v>
      </c>
      <c r="H89" s="438">
        <v>0</v>
      </c>
      <c r="I89" s="438">
        <v>0</v>
      </c>
      <c r="J89" s="438">
        <v>0</v>
      </c>
      <c r="K89" s="438">
        <v>0</v>
      </c>
      <c r="L89" s="438">
        <v>0</v>
      </c>
      <c r="M89" s="438">
        <v>0</v>
      </c>
      <c r="N89" s="438">
        <v>0</v>
      </c>
      <c r="O89" s="438">
        <v>0</v>
      </c>
      <c r="P89" s="438">
        <v>0</v>
      </c>
      <c r="Q89" s="438">
        <v>0</v>
      </c>
      <c r="R89" s="438">
        <v>0</v>
      </c>
      <c r="S89" s="438">
        <v>0</v>
      </c>
      <c r="T89" s="438">
        <v>0</v>
      </c>
      <c r="U89" s="438">
        <v>0</v>
      </c>
      <c r="V89" s="438">
        <v>5.42</v>
      </c>
      <c r="W89" s="258">
        <v>3.42</v>
      </c>
      <c r="X89" s="504">
        <v>3.42</v>
      </c>
      <c r="Y89" s="504">
        <v>1.42</v>
      </c>
      <c r="Z89" s="258">
        <v>1.42</v>
      </c>
      <c r="AA89" s="258">
        <v>1.42</v>
      </c>
      <c r="AB89" s="536">
        <v>0</v>
      </c>
      <c r="AC89" s="194" t="s">
        <v>122</v>
      </c>
      <c r="AD89" s="441" t="s">
        <v>43</v>
      </c>
      <c r="AE89" s="441" t="s">
        <v>990</v>
      </c>
      <c r="AF89" s="221"/>
      <c r="AG89" s="441" t="s">
        <v>287</v>
      </c>
      <c r="AH89" s="441" t="s">
        <v>6407</v>
      </c>
      <c r="AI89" s="277" t="s">
        <v>6408</v>
      </c>
      <c r="AJ89" s="441" t="s">
        <v>3982</v>
      </c>
      <c r="AK89" s="249" t="s">
        <v>277</v>
      </c>
    </row>
    <row r="90" spans="1:37" s="441" customFormat="1" ht="12.75" customHeight="1">
      <c r="A90" s="534" t="s">
        <v>118</v>
      </c>
      <c r="B90" s="534" t="s">
        <v>4050</v>
      </c>
      <c r="C90" s="438">
        <v>0</v>
      </c>
      <c r="D90" s="438">
        <v>0</v>
      </c>
      <c r="E90" s="438">
        <v>0</v>
      </c>
      <c r="F90" s="438">
        <v>0</v>
      </c>
      <c r="G90" s="438">
        <v>0</v>
      </c>
      <c r="H90" s="438">
        <v>0</v>
      </c>
      <c r="I90" s="438">
        <v>0</v>
      </c>
      <c r="J90" s="438">
        <v>0</v>
      </c>
      <c r="K90" s="438">
        <v>0</v>
      </c>
      <c r="L90" s="438">
        <v>0</v>
      </c>
      <c r="M90" s="438">
        <v>0</v>
      </c>
      <c r="N90" s="438">
        <v>0</v>
      </c>
      <c r="O90" s="438">
        <v>0</v>
      </c>
      <c r="P90" s="438">
        <v>0</v>
      </c>
      <c r="Q90" s="438">
        <v>0</v>
      </c>
      <c r="R90" s="438">
        <v>0</v>
      </c>
      <c r="S90" s="438">
        <v>0</v>
      </c>
      <c r="T90" s="438">
        <v>0</v>
      </c>
      <c r="U90" s="438">
        <v>0</v>
      </c>
      <c r="V90" s="438">
        <v>0</v>
      </c>
      <c r="W90" s="258">
        <v>5.6509999999999998</v>
      </c>
      <c r="X90" s="504">
        <v>1.9279999999999999</v>
      </c>
      <c r="Y90" s="504">
        <v>1.7150000000000001</v>
      </c>
      <c r="Z90" s="258">
        <v>0</v>
      </c>
      <c r="AA90" s="258">
        <v>0</v>
      </c>
      <c r="AB90" s="536">
        <v>0</v>
      </c>
      <c r="AC90" s="441" t="s">
        <v>121</v>
      </c>
      <c r="AD90" s="441" t="s">
        <v>39</v>
      </c>
      <c r="AE90" s="441" t="s">
        <v>103</v>
      </c>
      <c r="AG90" s="441" t="s">
        <v>287</v>
      </c>
      <c r="AH90" s="441" t="s">
        <v>4053</v>
      </c>
      <c r="AI90" s="277" t="s">
        <v>277</v>
      </c>
      <c r="AJ90" s="441" t="s">
        <v>277</v>
      </c>
      <c r="AK90" s="249" t="s">
        <v>277</v>
      </c>
    </row>
    <row r="91" spans="1:37" s="441" customFormat="1" ht="12.75" customHeight="1">
      <c r="A91" s="534" t="s">
        <v>118</v>
      </c>
      <c r="B91" s="534" t="s">
        <v>4031</v>
      </c>
      <c r="C91" s="438">
        <v>0</v>
      </c>
      <c r="D91" s="438">
        <v>0</v>
      </c>
      <c r="E91" s="438">
        <v>0</v>
      </c>
      <c r="F91" s="438">
        <v>0</v>
      </c>
      <c r="G91" s="438">
        <v>0</v>
      </c>
      <c r="H91" s="438">
        <v>0</v>
      </c>
      <c r="I91" s="438">
        <v>0</v>
      </c>
      <c r="J91" s="438">
        <v>0</v>
      </c>
      <c r="K91" s="438">
        <v>0</v>
      </c>
      <c r="L91" s="438">
        <v>0</v>
      </c>
      <c r="M91" s="438">
        <v>0</v>
      </c>
      <c r="N91" s="438">
        <v>0</v>
      </c>
      <c r="O91" s="438">
        <v>0</v>
      </c>
      <c r="P91" s="438">
        <v>0</v>
      </c>
      <c r="Q91" s="438">
        <v>0</v>
      </c>
      <c r="R91" s="438">
        <v>0</v>
      </c>
      <c r="S91" s="438">
        <v>0</v>
      </c>
      <c r="T91" s="438">
        <v>0</v>
      </c>
      <c r="U91" s="438">
        <v>0</v>
      </c>
      <c r="V91" s="438">
        <v>0</v>
      </c>
      <c r="W91" s="258">
        <v>2.5230000000000001</v>
      </c>
      <c r="X91" s="504">
        <v>10.542</v>
      </c>
      <c r="Y91" s="504">
        <v>7.3550000000000004</v>
      </c>
      <c r="Z91" s="258">
        <v>0</v>
      </c>
      <c r="AA91" s="258">
        <v>0</v>
      </c>
      <c r="AB91" s="536">
        <v>0</v>
      </c>
      <c r="AC91" s="194" t="s">
        <v>122</v>
      </c>
      <c r="AD91" s="441" t="s">
        <v>407</v>
      </c>
      <c r="AE91" s="441" t="s">
        <v>103</v>
      </c>
      <c r="AG91" s="441" t="s">
        <v>287</v>
      </c>
      <c r="AH91" s="441" t="s">
        <v>4033</v>
      </c>
      <c r="AI91" s="277" t="s">
        <v>4034</v>
      </c>
      <c r="AJ91" s="441" t="s">
        <v>4035</v>
      </c>
      <c r="AK91" s="249" t="s">
        <v>277</v>
      </c>
    </row>
    <row r="92" spans="1:37" s="441" customFormat="1" ht="12.75" customHeight="1">
      <c r="A92" s="534" t="s">
        <v>118</v>
      </c>
      <c r="B92" s="534" t="s">
        <v>4051</v>
      </c>
      <c r="C92" s="438">
        <v>0</v>
      </c>
      <c r="D92" s="438">
        <v>0</v>
      </c>
      <c r="E92" s="438">
        <v>0</v>
      </c>
      <c r="F92" s="438">
        <v>0</v>
      </c>
      <c r="G92" s="438">
        <v>0</v>
      </c>
      <c r="H92" s="438">
        <v>0</v>
      </c>
      <c r="I92" s="438">
        <v>0</v>
      </c>
      <c r="J92" s="438">
        <v>0</v>
      </c>
      <c r="K92" s="438">
        <v>0</v>
      </c>
      <c r="L92" s="438">
        <v>0</v>
      </c>
      <c r="M92" s="438">
        <v>0</v>
      </c>
      <c r="N92" s="438">
        <v>0</v>
      </c>
      <c r="O92" s="438">
        <v>0</v>
      </c>
      <c r="P92" s="438">
        <v>0</v>
      </c>
      <c r="Q92" s="438">
        <v>0</v>
      </c>
      <c r="R92" s="438">
        <v>0</v>
      </c>
      <c r="S92" s="438">
        <v>0</v>
      </c>
      <c r="T92" s="438">
        <v>0</v>
      </c>
      <c r="U92" s="438">
        <v>0</v>
      </c>
      <c r="V92" s="438">
        <v>0</v>
      </c>
      <c r="W92" s="258">
        <v>3.2360000000000002</v>
      </c>
      <c r="X92" s="504">
        <v>17.373999999999999</v>
      </c>
      <c r="Y92" s="504">
        <v>7.6820000000000004</v>
      </c>
      <c r="Z92" s="258">
        <v>0</v>
      </c>
      <c r="AA92" s="258">
        <v>0</v>
      </c>
      <c r="AB92" s="536">
        <v>0</v>
      </c>
      <c r="AC92" s="441" t="s">
        <v>121</v>
      </c>
      <c r="AD92" s="441" t="s">
        <v>39</v>
      </c>
      <c r="AE92" s="441" t="s">
        <v>103</v>
      </c>
      <c r="AG92" s="441" t="s">
        <v>287</v>
      </c>
      <c r="AH92" s="441" t="s">
        <v>4054</v>
      </c>
      <c r="AI92" s="277" t="s">
        <v>277</v>
      </c>
      <c r="AJ92" s="441" t="s">
        <v>277</v>
      </c>
      <c r="AK92" s="249" t="s">
        <v>277</v>
      </c>
    </row>
    <row r="93" spans="1:37" s="441" customFormat="1" ht="12.75" customHeight="1">
      <c r="A93" s="534" t="s">
        <v>118</v>
      </c>
      <c r="B93" s="534" t="s">
        <v>4052</v>
      </c>
      <c r="C93" s="438">
        <v>0</v>
      </c>
      <c r="D93" s="438">
        <v>0</v>
      </c>
      <c r="E93" s="438">
        <v>0</v>
      </c>
      <c r="F93" s="438">
        <v>0</v>
      </c>
      <c r="G93" s="438">
        <v>0</v>
      </c>
      <c r="H93" s="438">
        <v>0</v>
      </c>
      <c r="I93" s="438">
        <v>0</v>
      </c>
      <c r="J93" s="438">
        <v>0</v>
      </c>
      <c r="K93" s="438">
        <v>0</v>
      </c>
      <c r="L93" s="438">
        <v>0</v>
      </c>
      <c r="M93" s="438">
        <v>0</v>
      </c>
      <c r="N93" s="438">
        <v>0</v>
      </c>
      <c r="O93" s="438">
        <v>0</v>
      </c>
      <c r="P93" s="438">
        <v>0</v>
      </c>
      <c r="Q93" s="438">
        <v>0</v>
      </c>
      <c r="R93" s="438">
        <v>0</v>
      </c>
      <c r="S93" s="438">
        <v>0</v>
      </c>
      <c r="T93" s="438">
        <v>0</v>
      </c>
      <c r="U93" s="438">
        <v>0</v>
      </c>
      <c r="V93" s="438">
        <v>0</v>
      </c>
      <c r="W93" s="258">
        <v>0.48599999999999999</v>
      </c>
      <c r="X93" s="504">
        <v>0.48299999999999998</v>
      </c>
      <c r="Y93" s="504">
        <v>0.48499999999999999</v>
      </c>
      <c r="Z93" s="258">
        <v>0</v>
      </c>
      <c r="AA93" s="258">
        <v>0</v>
      </c>
      <c r="AB93" s="536">
        <v>0</v>
      </c>
      <c r="AC93" s="441" t="s">
        <v>121</v>
      </c>
      <c r="AD93" s="441" t="s">
        <v>39</v>
      </c>
      <c r="AE93" s="441" t="s">
        <v>103</v>
      </c>
      <c r="AG93" s="441" t="s">
        <v>287</v>
      </c>
      <c r="AH93" s="441" t="s">
        <v>4055</v>
      </c>
      <c r="AI93" s="277" t="s">
        <v>277</v>
      </c>
      <c r="AJ93" s="441" t="s">
        <v>277</v>
      </c>
      <c r="AK93" s="249" t="s">
        <v>277</v>
      </c>
    </row>
    <row r="94" spans="1:37" s="441" customFormat="1" ht="12.75" customHeight="1">
      <c r="A94" s="534" t="s">
        <v>119</v>
      </c>
      <c r="B94" s="534" t="s">
        <v>4193</v>
      </c>
      <c r="C94" s="438">
        <v>0</v>
      </c>
      <c r="D94" s="438">
        <v>0</v>
      </c>
      <c r="E94" s="438">
        <v>0</v>
      </c>
      <c r="F94" s="438">
        <v>0</v>
      </c>
      <c r="G94" s="438">
        <v>0</v>
      </c>
      <c r="H94" s="438">
        <v>0</v>
      </c>
      <c r="I94" s="438">
        <v>0</v>
      </c>
      <c r="J94" s="438">
        <v>0</v>
      </c>
      <c r="K94" s="438">
        <v>0</v>
      </c>
      <c r="L94" s="438">
        <v>0</v>
      </c>
      <c r="M94" s="438">
        <v>0</v>
      </c>
      <c r="N94" s="438">
        <v>0</v>
      </c>
      <c r="O94" s="438">
        <v>0</v>
      </c>
      <c r="P94" s="438">
        <v>0</v>
      </c>
      <c r="Q94" s="438">
        <v>0</v>
      </c>
      <c r="R94" s="438">
        <v>0</v>
      </c>
      <c r="S94" s="438">
        <v>0</v>
      </c>
      <c r="T94" s="438">
        <v>0</v>
      </c>
      <c r="U94" s="438">
        <v>0</v>
      </c>
      <c r="V94" s="438">
        <v>0</v>
      </c>
      <c r="W94" s="258">
        <v>6.05</v>
      </c>
      <c r="X94" s="504">
        <v>13.081</v>
      </c>
      <c r="Y94" s="504">
        <v>10.669</v>
      </c>
      <c r="Z94" s="258">
        <v>0</v>
      </c>
      <c r="AA94" s="258">
        <v>0</v>
      </c>
      <c r="AB94" s="536">
        <v>0</v>
      </c>
      <c r="AC94" s="441" t="s">
        <v>125</v>
      </c>
      <c r="AD94" s="441" t="s">
        <v>51</v>
      </c>
      <c r="AE94" s="441" t="s">
        <v>103</v>
      </c>
      <c r="AG94" s="441" t="s">
        <v>287</v>
      </c>
      <c r="AH94" s="441" t="s">
        <v>4013</v>
      </c>
      <c r="AI94" s="277" t="s">
        <v>277</v>
      </c>
      <c r="AJ94" s="441" t="s">
        <v>4035</v>
      </c>
      <c r="AK94" s="249" t="s">
        <v>277</v>
      </c>
    </row>
    <row r="95" spans="1:37" s="441" customFormat="1" ht="12.75" customHeight="1">
      <c r="A95" s="534" t="s">
        <v>119</v>
      </c>
      <c r="B95" s="534" t="s">
        <v>4010</v>
      </c>
      <c r="C95" s="438">
        <v>0</v>
      </c>
      <c r="D95" s="438">
        <v>0</v>
      </c>
      <c r="E95" s="438">
        <v>0</v>
      </c>
      <c r="F95" s="438">
        <v>0</v>
      </c>
      <c r="G95" s="438">
        <v>0</v>
      </c>
      <c r="H95" s="438">
        <v>0</v>
      </c>
      <c r="I95" s="438">
        <v>0</v>
      </c>
      <c r="J95" s="438">
        <v>0</v>
      </c>
      <c r="K95" s="438">
        <v>0</v>
      </c>
      <c r="L95" s="438">
        <v>0</v>
      </c>
      <c r="M95" s="438">
        <v>0</v>
      </c>
      <c r="N95" s="438">
        <v>0</v>
      </c>
      <c r="O95" s="438">
        <v>0</v>
      </c>
      <c r="P95" s="438">
        <v>0</v>
      </c>
      <c r="Q95" s="438">
        <v>0</v>
      </c>
      <c r="R95" s="438">
        <v>0</v>
      </c>
      <c r="S95" s="438">
        <v>0</v>
      </c>
      <c r="T95" s="438">
        <v>0</v>
      </c>
      <c r="U95" s="438">
        <v>13.997999999999999</v>
      </c>
      <c r="V95" s="438">
        <v>11.135999999999999</v>
      </c>
      <c r="W95" s="258">
        <v>3.9289999999999998</v>
      </c>
      <c r="X95" s="504">
        <v>3.9670000000000001</v>
      </c>
      <c r="Y95" s="504">
        <v>3.7669999999999999</v>
      </c>
      <c r="Z95" s="258">
        <v>2.7290000000000001</v>
      </c>
      <c r="AA95" s="258">
        <v>2.7290000000000001</v>
      </c>
      <c r="AB95" s="536">
        <v>2.7290000000000001</v>
      </c>
      <c r="AC95" s="441" t="s">
        <v>125</v>
      </c>
      <c r="AD95" s="441" t="s">
        <v>53</v>
      </c>
      <c r="AE95" s="441" t="s">
        <v>990</v>
      </c>
      <c r="AG95" s="441" t="s">
        <v>287</v>
      </c>
      <c r="AH95" s="441" t="s">
        <v>6807</v>
      </c>
      <c r="AI95" s="277" t="s">
        <v>277</v>
      </c>
      <c r="AJ95" s="441" t="s">
        <v>277</v>
      </c>
      <c r="AK95" s="249" t="s">
        <v>277</v>
      </c>
    </row>
    <row r="96" spans="1:37" s="441" customFormat="1" ht="12.75" customHeight="1">
      <c r="A96" s="534" t="s">
        <v>119</v>
      </c>
      <c r="B96" s="534" t="s">
        <v>6528</v>
      </c>
      <c r="C96" s="438">
        <v>0</v>
      </c>
      <c r="D96" s="438">
        <v>0</v>
      </c>
      <c r="E96" s="438">
        <v>0</v>
      </c>
      <c r="F96" s="438">
        <v>0</v>
      </c>
      <c r="G96" s="438">
        <v>0</v>
      </c>
      <c r="H96" s="438">
        <v>0</v>
      </c>
      <c r="I96" s="438">
        <v>0</v>
      </c>
      <c r="J96" s="438">
        <v>0</v>
      </c>
      <c r="K96" s="438">
        <v>0</v>
      </c>
      <c r="L96" s="438">
        <v>0</v>
      </c>
      <c r="M96" s="438">
        <v>0</v>
      </c>
      <c r="N96" s="438">
        <v>0</v>
      </c>
      <c r="O96" s="438">
        <v>0</v>
      </c>
      <c r="P96" s="438">
        <v>0</v>
      </c>
      <c r="Q96" s="438">
        <v>0</v>
      </c>
      <c r="R96" s="438">
        <v>0</v>
      </c>
      <c r="S96" s="438">
        <v>0</v>
      </c>
      <c r="T96" s="438">
        <v>0</v>
      </c>
      <c r="U96" s="438">
        <v>0</v>
      </c>
      <c r="V96" s="438">
        <v>0</v>
      </c>
      <c r="W96" s="258">
        <v>0</v>
      </c>
      <c r="X96" s="504">
        <v>8.5</v>
      </c>
      <c r="Y96" s="504">
        <v>19.21</v>
      </c>
      <c r="Z96" s="258">
        <v>17.922999999999998</v>
      </c>
      <c r="AA96" s="258">
        <v>0</v>
      </c>
      <c r="AB96" s="536">
        <v>0</v>
      </c>
      <c r="AC96" s="441" t="s">
        <v>125</v>
      </c>
      <c r="AD96" s="441" t="s">
        <v>53</v>
      </c>
      <c r="AE96" s="441" t="s">
        <v>810</v>
      </c>
      <c r="AG96" s="441" t="s">
        <v>287</v>
      </c>
      <c r="AH96" s="441" t="s">
        <v>6534</v>
      </c>
      <c r="AI96" s="277" t="s">
        <v>277</v>
      </c>
      <c r="AJ96" s="441" t="s">
        <v>277</v>
      </c>
      <c r="AK96" s="249" t="s">
        <v>277</v>
      </c>
    </row>
    <row r="97" spans="1:37" s="441" customFormat="1" ht="12.75" customHeight="1">
      <c r="A97" s="534" t="s">
        <v>119</v>
      </c>
      <c r="B97" s="534" t="s">
        <v>4008</v>
      </c>
      <c r="C97" s="438">
        <v>0</v>
      </c>
      <c r="D97" s="438">
        <v>0</v>
      </c>
      <c r="E97" s="438">
        <v>0</v>
      </c>
      <c r="F97" s="438">
        <v>0</v>
      </c>
      <c r="G97" s="438">
        <v>0</v>
      </c>
      <c r="H97" s="438">
        <v>0</v>
      </c>
      <c r="I97" s="438">
        <v>0</v>
      </c>
      <c r="J97" s="438">
        <v>0</v>
      </c>
      <c r="K97" s="438">
        <v>0</v>
      </c>
      <c r="L97" s="438">
        <v>0</v>
      </c>
      <c r="M97" s="438">
        <v>0</v>
      </c>
      <c r="N97" s="438">
        <v>0</v>
      </c>
      <c r="O97" s="438">
        <v>0</v>
      </c>
      <c r="P97" s="438">
        <v>0</v>
      </c>
      <c r="Q97" s="438">
        <v>0</v>
      </c>
      <c r="R97" s="438">
        <v>0</v>
      </c>
      <c r="S97" s="438">
        <v>0</v>
      </c>
      <c r="T97" s="438">
        <v>0</v>
      </c>
      <c r="U97" s="438">
        <v>0</v>
      </c>
      <c r="V97" s="438">
        <v>0</v>
      </c>
      <c r="W97" s="258">
        <v>0.12</v>
      </c>
      <c r="X97" s="504">
        <v>0.88</v>
      </c>
      <c r="Y97" s="504">
        <v>0.88</v>
      </c>
      <c r="Z97" s="258">
        <v>0.72</v>
      </c>
      <c r="AA97" s="258">
        <v>0</v>
      </c>
      <c r="AB97" s="536">
        <v>0</v>
      </c>
      <c r="AC97" s="441" t="s">
        <v>125</v>
      </c>
      <c r="AD97" s="441" t="s">
        <v>53</v>
      </c>
      <c r="AE97" s="441" t="s">
        <v>992</v>
      </c>
      <c r="AG97" s="441" t="s">
        <v>287</v>
      </c>
      <c r="AH97" s="441" t="s">
        <v>4012</v>
      </c>
      <c r="AI97" s="277" t="s">
        <v>277</v>
      </c>
      <c r="AJ97" s="441" t="s">
        <v>277</v>
      </c>
      <c r="AK97" s="249" t="s">
        <v>277</v>
      </c>
    </row>
    <row r="98" spans="1:37" s="441" customFormat="1" ht="12.75" customHeight="1">
      <c r="A98" s="534" t="s">
        <v>119</v>
      </c>
      <c r="B98" s="534" t="s">
        <v>6526</v>
      </c>
      <c r="C98" s="438">
        <v>0</v>
      </c>
      <c r="D98" s="438">
        <v>0</v>
      </c>
      <c r="E98" s="438">
        <v>0</v>
      </c>
      <c r="F98" s="438">
        <v>0</v>
      </c>
      <c r="G98" s="438">
        <v>0</v>
      </c>
      <c r="H98" s="438">
        <v>0</v>
      </c>
      <c r="I98" s="438">
        <v>0</v>
      </c>
      <c r="J98" s="438">
        <v>0</v>
      </c>
      <c r="K98" s="438">
        <v>0</v>
      </c>
      <c r="L98" s="438">
        <v>0</v>
      </c>
      <c r="M98" s="438">
        <v>0</v>
      </c>
      <c r="N98" s="438">
        <v>0</v>
      </c>
      <c r="O98" s="438">
        <v>0</v>
      </c>
      <c r="P98" s="438">
        <v>0</v>
      </c>
      <c r="Q98" s="438">
        <v>0</v>
      </c>
      <c r="R98" s="438">
        <v>0</v>
      </c>
      <c r="S98" s="438">
        <v>0</v>
      </c>
      <c r="T98" s="438">
        <v>0</v>
      </c>
      <c r="U98" s="438">
        <v>0</v>
      </c>
      <c r="V98" s="438">
        <v>0</v>
      </c>
      <c r="W98" s="258">
        <v>0</v>
      </c>
      <c r="X98" s="504">
        <v>1.5449999999999999</v>
      </c>
      <c r="Y98" s="504">
        <v>1.643</v>
      </c>
      <c r="Z98" s="258">
        <v>1.643</v>
      </c>
      <c r="AA98" s="258">
        <v>1.843</v>
      </c>
      <c r="AB98" s="536">
        <v>0</v>
      </c>
      <c r="AC98" s="194" t="s">
        <v>122</v>
      </c>
      <c r="AD98" s="441" t="s">
        <v>53</v>
      </c>
      <c r="AE98" s="441" t="s">
        <v>992</v>
      </c>
      <c r="AG98" s="441" t="s">
        <v>287</v>
      </c>
      <c r="AH98" s="441" t="s">
        <v>6532</v>
      </c>
      <c r="AI98" s="277" t="s">
        <v>277</v>
      </c>
      <c r="AJ98" s="441" t="s">
        <v>277</v>
      </c>
      <c r="AK98" s="249" t="s">
        <v>277</v>
      </c>
    </row>
    <row r="99" spans="1:37" s="441" customFormat="1" ht="12.75" customHeight="1">
      <c r="A99" s="534" t="s">
        <v>119</v>
      </c>
      <c r="B99" s="534" t="s">
        <v>6529</v>
      </c>
      <c r="C99" s="438">
        <v>0</v>
      </c>
      <c r="D99" s="438">
        <v>0</v>
      </c>
      <c r="E99" s="438">
        <v>0</v>
      </c>
      <c r="F99" s="438">
        <v>0</v>
      </c>
      <c r="G99" s="438">
        <v>0</v>
      </c>
      <c r="H99" s="438">
        <v>0</v>
      </c>
      <c r="I99" s="438">
        <v>0</v>
      </c>
      <c r="J99" s="438">
        <v>0</v>
      </c>
      <c r="K99" s="438">
        <v>0</v>
      </c>
      <c r="L99" s="438">
        <v>0</v>
      </c>
      <c r="M99" s="438">
        <v>0</v>
      </c>
      <c r="N99" s="438">
        <v>0</v>
      </c>
      <c r="O99" s="438">
        <v>0</v>
      </c>
      <c r="P99" s="438">
        <v>0</v>
      </c>
      <c r="Q99" s="438">
        <v>0</v>
      </c>
      <c r="R99" s="438">
        <v>0</v>
      </c>
      <c r="S99" s="438">
        <v>0</v>
      </c>
      <c r="T99" s="438">
        <v>0</v>
      </c>
      <c r="U99" s="438">
        <v>0</v>
      </c>
      <c r="V99" s="438">
        <v>0</v>
      </c>
      <c r="W99" s="258">
        <v>0</v>
      </c>
      <c r="X99" s="504">
        <v>0.56200000000000006</v>
      </c>
      <c r="Y99" s="504">
        <v>0.61899999999999999</v>
      </c>
      <c r="Z99" s="258">
        <v>0.60299999999999998</v>
      </c>
      <c r="AA99" s="258">
        <v>0.54600000000000004</v>
      </c>
      <c r="AB99" s="536">
        <v>0.53100000000000003</v>
      </c>
      <c r="AC99" s="441" t="s">
        <v>125</v>
      </c>
      <c r="AD99" s="441" t="s">
        <v>53</v>
      </c>
      <c r="AE99" s="441" t="s">
        <v>810</v>
      </c>
      <c r="AG99" s="441" t="s">
        <v>287</v>
      </c>
      <c r="AH99" s="441" t="s">
        <v>6535</v>
      </c>
      <c r="AI99" s="277" t="s">
        <v>277</v>
      </c>
      <c r="AJ99" s="441" t="s">
        <v>277</v>
      </c>
      <c r="AK99" s="249" t="s">
        <v>277</v>
      </c>
    </row>
    <row r="100" spans="1:37" s="441" customFormat="1" ht="12.75" customHeight="1">
      <c r="A100" s="534" t="s">
        <v>119</v>
      </c>
      <c r="B100" s="534" t="s">
        <v>6530</v>
      </c>
      <c r="C100" s="438">
        <v>0</v>
      </c>
      <c r="D100" s="438">
        <v>0</v>
      </c>
      <c r="E100" s="438">
        <v>0</v>
      </c>
      <c r="F100" s="438">
        <v>0</v>
      </c>
      <c r="G100" s="438">
        <v>0</v>
      </c>
      <c r="H100" s="438">
        <v>0</v>
      </c>
      <c r="I100" s="438">
        <v>0</v>
      </c>
      <c r="J100" s="438">
        <v>0</v>
      </c>
      <c r="K100" s="438">
        <v>0</v>
      </c>
      <c r="L100" s="438">
        <v>0</v>
      </c>
      <c r="M100" s="438">
        <v>0</v>
      </c>
      <c r="N100" s="438">
        <v>0</v>
      </c>
      <c r="O100" s="438">
        <v>0</v>
      </c>
      <c r="P100" s="438">
        <v>0</v>
      </c>
      <c r="Q100" s="438">
        <v>0</v>
      </c>
      <c r="R100" s="438">
        <v>0</v>
      </c>
      <c r="S100" s="438">
        <v>0</v>
      </c>
      <c r="T100" s="438">
        <v>0</v>
      </c>
      <c r="U100" s="438">
        <v>0</v>
      </c>
      <c r="V100" s="438">
        <v>0</v>
      </c>
      <c r="W100" s="258">
        <v>0</v>
      </c>
      <c r="X100" s="504">
        <v>1.7110000000000001</v>
      </c>
      <c r="Y100" s="504">
        <v>0.61899999999999999</v>
      </c>
      <c r="Z100" s="258">
        <v>0.60299999999999998</v>
      </c>
      <c r="AA100" s="258">
        <v>0.54600000000000004</v>
      </c>
      <c r="AB100" s="536">
        <v>0.53100000000000003</v>
      </c>
      <c r="AC100" s="441" t="s">
        <v>125</v>
      </c>
      <c r="AD100" s="441" t="s">
        <v>53</v>
      </c>
      <c r="AE100" s="441" t="s">
        <v>810</v>
      </c>
      <c r="AG100" s="441" t="s">
        <v>287</v>
      </c>
      <c r="AH100" s="441" t="s">
        <v>6536</v>
      </c>
      <c r="AI100" s="277" t="s">
        <v>277</v>
      </c>
      <c r="AJ100" s="441" t="s">
        <v>277</v>
      </c>
      <c r="AK100" s="249" t="s">
        <v>277</v>
      </c>
    </row>
    <row r="101" spans="1:37" s="441" customFormat="1" ht="12.75" customHeight="1">
      <c r="A101" s="534" t="s">
        <v>119</v>
      </c>
      <c r="B101" s="534" t="s">
        <v>6525</v>
      </c>
      <c r="C101" s="438">
        <v>0</v>
      </c>
      <c r="D101" s="438">
        <v>0</v>
      </c>
      <c r="E101" s="438">
        <v>0</v>
      </c>
      <c r="F101" s="438">
        <v>0</v>
      </c>
      <c r="G101" s="438">
        <v>0</v>
      </c>
      <c r="H101" s="438">
        <v>0</v>
      </c>
      <c r="I101" s="438">
        <v>0</v>
      </c>
      <c r="J101" s="438">
        <v>0</v>
      </c>
      <c r="K101" s="438">
        <v>0</v>
      </c>
      <c r="L101" s="438">
        <v>0</v>
      </c>
      <c r="M101" s="438">
        <v>0</v>
      </c>
      <c r="N101" s="438">
        <v>0</v>
      </c>
      <c r="O101" s="438">
        <v>0</v>
      </c>
      <c r="P101" s="438">
        <v>0</v>
      </c>
      <c r="Q101" s="438">
        <v>0</v>
      </c>
      <c r="R101" s="438">
        <v>0</v>
      </c>
      <c r="S101" s="438">
        <v>0</v>
      </c>
      <c r="T101" s="438">
        <v>0</v>
      </c>
      <c r="U101" s="438">
        <v>0</v>
      </c>
      <c r="V101" s="438">
        <v>0</v>
      </c>
      <c r="W101" s="258">
        <v>1.01</v>
      </c>
      <c r="X101" s="504">
        <v>1.8640000000000001</v>
      </c>
      <c r="Y101" s="538">
        <v>2.4180000000000001</v>
      </c>
      <c r="Z101" s="258">
        <v>3.6070000000000002</v>
      </c>
      <c r="AA101" s="258">
        <v>0</v>
      </c>
      <c r="AB101" s="536">
        <v>0</v>
      </c>
      <c r="AC101" s="194" t="s">
        <v>122</v>
      </c>
      <c r="AD101" s="441" t="s">
        <v>53</v>
      </c>
      <c r="AE101" s="441" t="s">
        <v>992</v>
      </c>
      <c r="AG101" s="441" t="s">
        <v>287</v>
      </c>
      <c r="AH101" s="441" t="s">
        <v>6531</v>
      </c>
      <c r="AI101" s="277" t="s">
        <v>277</v>
      </c>
      <c r="AJ101" s="441" t="s">
        <v>277</v>
      </c>
      <c r="AK101" s="249" t="s">
        <v>277</v>
      </c>
    </row>
    <row r="102" spans="1:37" s="441" customFormat="1" ht="12.75" customHeight="1">
      <c r="A102" s="534" t="s">
        <v>119</v>
      </c>
      <c r="B102" s="534" t="s">
        <v>6527</v>
      </c>
      <c r="C102" s="438">
        <v>0</v>
      </c>
      <c r="D102" s="438">
        <v>0</v>
      </c>
      <c r="E102" s="438">
        <v>0</v>
      </c>
      <c r="F102" s="438">
        <v>0</v>
      </c>
      <c r="G102" s="438">
        <v>0</v>
      </c>
      <c r="H102" s="438">
        <v>0</v>
      </c>
      <c r="I102" s="438">
        <v>0</v>
      </c>
      <c r="J102" s="438">
        <v>0</v>
      </c>
      <c r="K102" s="438">
        <v>0</v>
      </c>
      <c r="L102" s="438">
        <v>0</v>
      </c>
      <c r="M102" s="438">
        <v>0</v>
      </c>
      <c r="N102" s="438">
        <v>0</v>
      </c>
      <c r="O102" s="438">
        <v>0</v>
      </c>
      <c r="P102" s="438">
        <v>0</v>
      </c>
      <c r="Q102" s="438">
        <v>0</v>
      </c>
      <c r="R102" s="438">
        <v>0</v>
      </c>
      <c r="S102" s="438">
        <v>0</v>
      </c>
      <c r="T102" s="438">
        <v>0</v>
      </c>
      <c r="U102" s="438">
        <v>0</v>
      </c>
      <c r="V102" s="438">
        <v>0</v>
      </c>
      <c r="W102" s="258">
        <v>0</v>
      </c>
      <c r="X102" s="504">
        <v>0.496</v>
      </c>
      <c r="Y102" s="538">
        <v>3</v>
      </c>
      <c r="Z102" s="258">
        <v>1.6</v>
      </c>
      <c r="AA102" s="258">
        <v>4.0999999999999996</v>
      </c>
      <c r="AB102" s="536">
        <v>5.9</v>
      </c>
      <c r="AC102" s="194" t="s">
        <v>122</v>
      </c>
      <c r="AD102" s="441" t="s">
        <v>53</v>
      </c>
      <c r="AE102" s="441" t="s">
        <v>992</v>
      </c>
      <c r="AG102" s="441" t="s">
        <v>287</v>
      </c>
      <c r="AH102" s="441" t="s">
        <v>6533</v>
      </c>
      <c r="AI102" s="277" t="s">
        <v>277</v>
      </c>
      <c r="AJ102" s="441" t="s">
        <v>277</v>
      </c>
      <c r="AK102" s="249" t="s">
        <v>277</v>
      </c>
    </row>
    <row r="103" spans="1:37" s="441" customFormat="1" ht="12.75" customHeight="1">
      <c r="A103" s="534" t="s">
        <v>119</v>
      </c>
      <c r="B103" s="534" t="s">
        <v>4007</v>
      </c>
      <c r="C103" s="438">
        <v>0</v>
      </c>
      <c r="D103" s="438">
        <v>0</v>
      </c>
      <c r="E103" s="438">
        <v>0</v>
      </c>
      <c r="F103" s="438">
        <v>0</v>
      </c>
      <c r="G103" s="438">
        <v>0</v>
      </c>
      <c r="H103" s="438">
        <v>0</v>
      </c>
      <c r="I103" s="438">
        <v>0</v>
      </c>
      <c r="J103" s="438">
        <v>0</v>
      </c>
      <c r="K103" s="438">
        <v>0</v>
      </c>
      <c r="L103" s="438">
        <v>0</v>
      </c>
      <c r="M103" s="438">
        <v>0</v>
      </c>
      <c r="N103" s="438">
        <v>0</v>
      </c>
      <c r="O103" s="438">
        <v>0</v>
      </c>
      <c r="P103" s="438">
        <v>0</v>
      </c>
      <c r="Q103" s="438">
        <v>0</v>
      </c>
      <c r="R103" s="438">
        <v>0</v>
      </c>
      <c r="S103" s="438">
        <v>0</v>
      </c>
      <c r="T103" s="438">
        <v>0</v>
      </c>
      <c r="U103" s="438">
        <v>0</v>
      </c>
      <c r="V103" s="438">
        <v>0</v>
      </c>
      <c r="W103" s="258">
        <v>0</v>
      </c>
      <c r="X103" s="504">
        <v>0</v>
      </c>
      <c r="Y103" s="504">
        <v>0</v>
      </c>
      <c r="Z103" s="258">
        <v>0</v>
      </c>
      <c r="AA103" s="258">
        <v>0</v>
      </c>
      <c r="AB103" s="536">
        <v>0</v>
      </c>
      <c r="AC103" s="194" t="s">
        <v>122</v>
      </c>
      <c r="AD103" s="112" t="s">
        <v>53</v>
      </c>
      <c r="AE103" s="112" t="s">
        <v>992</v>
      </c>
      <c r="AF103" s="112"/>
      <c r="AG103" s="112" t="s">
        <v>287</v>
      </c>
      <c r="AH103" s="112" t="s">
        <v>4011</v>
      </c>
      <c r="AI103" s="916" t="s">
        <v>277</v>
      </c>
      <c r="AJ103" s="112" t="s">
        <v>277</v>
      </c>
      <c r="AK103" s="249" t="s">
        <v>277</v>
      </c>
    </row>
    <row r="104" spans="1:37" s="441" customFormat="1" ht="12.75" customHeight="1">
      <c r="A104" s="534" t="s">
        <v>119</v>
      </c>
      <c r="B104" s="534" t="s">
        <v>4009</v>
      </c>
      <c r="C104" s="438">
        <v>0</v>
      </c>
      <c r="D104" s="438">
        <v>0</v>
      </c>
      <c r="E104" s="438">
        <v>0</v>
      </c>
      <c r="F104" s="438">
        <v>0</v>
      </c>
      <c r="G104" s="438">
        <v>0</v>
      </c>
      <c r="H104" s="438">
        <v>0</v>
      </c>
      <c r="I104" s="438">
        <v>0</v>
      </c>
      <c r="J104" s="438">
        <v>0</v>
      </c>
      <c r="K104" s="438">
        <v>0</v>
      </c>
      <c r="L104" s="438">
        <v>0</v>
      </c>
      <c r="M104" s="438">
        <v>0</v>
      </c>
      <c r="N104" s="438">
        <v>0</v>
      </c>
      <c r="O104" s="438">
        <v>0</v>
      </c>
      <c r="P104" s="438">
        <v>0</v>
      </c>
      <c r="Q104" s="438">
        <v>0</v>
      </c>
      <c r="R104" s="438">
        <v>0</v>
      </c>
      <c r="S104" s="438">
        <v>0</v>
      </c>
      <c r="T104" s="438">
        <v>0</v>
      </c>
      <c r="U104" s="438">
        <v>0</v>
      </c>
      <c r="V104" s="193">
        <v>1.532</v>
      </c>
      <c r="W104" s="258">
        <v>7.194</v>
      </c>
      <c r="X104" s="504">
        <v>29.32</v>
      </c>
      <c r="Y104" s="538">
        <v>32.412999999999997</v>
      </c>
      <c r="Z104" s="258">
        <v>8</v>
      </c>
      <c r="AA104" s="258">
        <v>0</v>
      </c>
      <c r="AB104" s="536">
        <v>0</v>
      </c>
      <c r="AC104" s="194" t="s">
        <v>122</v>
      </c>
      <c r="AD104" s="441" t="s">
        <v>53</v>
      </c>
      <c r="AE104" s="441" t="s">
        <v>810</v>
      </c>
      <c r="AG104" s="441" t="s">
        <v>280</v>
      </c>
      <c r="AH104" s="441" t="s">
        <v>6808</v>
      </c>
      <c r="AI104" s="277" t="s">
        <v>277</v>
      </c>
      <c r="AJ104" s="441" t="s">
        <v>277</v>
      </c>
      <c r="AK104" s="249" t="s">
        <v>277</v>
      </c>
    </row>
    <row r="105" spans="1:37" s="441" customFormat="1" ht="12.75" customHeight="1">
      <c r="A105" s="534" t="s">
        <v>3673</v>
      </c>
      <c r="B105" s="534" t="s">
        <v>4031</v>
      </c>
      <c r="C105" s="438">
        <v>0</v>
      </c>
      <c r="D105" s="438">
        <v>0</v>
      </c>
      <c r="E105" s="438">
        <v>0</v>
      </c>
      <c r="F105" s="438">
        <v>0</v>
      </c>
      <c r="G105" s="438">
        <v>0</v>
      </c>
      <c r="H105" s="438">
        <v>0</v>
      </c>
      <c r="I105" s="438">
        <v>0</v>
      </c>
      <c r="J105" s="438">
        <v>0</v>
      </c>
      <c r="K105" s="438">
        <v>0</v>
      </c>
      <c r="L105" s="438">
        <v>0</v>
      </c>
      <c r="M105" s="438">
        <v>0</v>
      </c>
      <c r="N105" s="438">
        <v>0</v>
      </c>
      <c r="O105" s="438">
        <v>0</v>
      </c>
      <c r="P105" s="438">
        <v>0</v>
      </c>
      <c r="Q105" s="438">
        <v>0</v>
      </c>
      <c r="R105" s="438">
        <v>0</v>
      </c>
      <c r="S105" s="438">
        <v>0</v>
      </c>
      <c r="T105" s="438">
        <v>0</v>
      </c>
      <c r="U105" s="438">
        <v>0</v>
      </c>
      <c r="V105" s="438">
        <v>0</v>
      </c>
      <c r="W105" s="258">
        <v>5.8230000000000004</v>
      </c>
      <c r="X105" s="504">
        <v>14.102</v>
      </c>
      <c r="Y105" s="504">
        <v>17.821000000000002</v>
      </c>
      <c r="Z105" s="258">
        <v>0</v>
      </c>
      <c r="AA105" s="258">
        <v>0</v>
      </c>
      <c r="AB105" s="536">
        <v>0</v>
      </c>
      <c r="AC105" s="194" t="s">
        <v>122</v>
      </c>
      <c r="AD105" s="441" t="s">
        <v>407</v>
      </c>
      <c r="AE105" s="441" t="s">
        <v>103</v>
      </c>
      <c r="AG105" s="441" t="s">
        <v>287</v>
      </c>
      <c r="AH105" s="441" t="s">
        <v>4033</v>
      </c>
      <c r="AI105" s="277" t="s">
        <v>4038</v>
      </c>
      <c r="AJ105" s="441" t="s">
        <v>4035</v>
      </c>
      <c r="AK105" s="249" t="s">
        <v>277</v>
      </c>
    </row>
    <row r="106" spans="1:37" s="441" customFormat="1" ht="12.75" customHeight="1">
      <c r="A106" s="534" t="s">
        <v>3673</v>
      </c>
      <c r="B106" s="534" t="s">
        <v>4258</v>
      </c>
      <c r="C106" s="438">
        <v>0</v>
      </c>
      <c r="D106" s="438">
        <v>0</v>
      </c>
      <c r="E106" s="438">
        <v>0</v>
      </c>
      <c r="F106" s="438">
        <v>0</v>
      </c>
      <c r="G106" s="438">
        <v>0</v>
      </c>
      <c r="H106" s="438">
        <v>0</v>
      </c>
      <c r="I106" s="438">
        <v>0</v>
      </c>
      <c r="J106" s="438">
        <v>0</v>
      </c>
      <c r="K106" s="438">
        <v>0</v>
      </c>
      <c r="L106" s="438">
        <v>0</v>
      </c>
      <c r="M106" s="438">
        <v>0</v>
      </c>
      <c r="N106" s="438">
        <v>0</v>
      </c>
      <c r="O106" s="438">
        <v>0</v>
      </c>
      <c r="P106" s="438">
        <v>0</v>
      </c>
      <c r="Q106" s="438">
        <v>0</v>
      </c>
      <c r="R106" s="438">
        <v>0</v>
      </c>
      <c r="S106" s="438">
        <v>0</v>
      </c>
      <c r="T106" s="438">
        <v>0</v>
      </c>
      <c r="U106" s="438">
        <v>0</v>
      </c>
      <c r="V106" s="258">
        <v>25</v>
      </c>
      <c r="W106" s="258">
        <v>30</v>
      </c>
      <c r="X106" s="504">
        <v>30</v>
      </c>
      <c r="Y106" s="504">
        <v>30</v>
      </c>
      <c r="Z106" s="258">
        <v>30</v>
      </c>
      <c r="AA106" s="258">
        <v>0</v>
      </c>
      <c r="AB106" s="536">
        <v>0</v>
      </c>
      <c r="AC106" s="441" t="s">
        <v>123</v>
      </c>
      <c r="AD106" s="441" t="s">
        <v>407</v>
      </c>
      <c r="AE106" s="441" t="s">
        <v>990</v>
      </c>
      <c r="AG106" s="441" t="s">
        <v>280</v>
      </c>
      <c r="AH106" s="441" t="s">
        <v>3990</v>
      </c>
      <c r="AI106" s="277" t="s">
        <v>277</v>
      </c>
      <c r="AJ106" s="441" t="s">
        <v>406</v>
      </c>
      <c r="AK106" s="249" t="s">
        <v>277</v>
      </c>
    </row>
    <row r="107" spans="1:37" s="441" customFormat="1" ht="0.95" customHeight="1" thickBot="1">
      <c r="A107" s="112"/>
      <c r="B107" s="112"/>
      <c r="C107" s="438"/>
      <c r="D107" s="438"/>
      <c r="E107" s="438"/>
      <c r="F107" s="438"/>
      <c r="G107" s="438"/>
      <c r="H107" s="438"/>
      <c r="I107" s="438"/>
      <c r="J107" s="438"/>
      <c r="K107" s="438"/>
      <c r="L107" s="438"/>
      <c r="M107" s="438"/>
      <c r="N107" s="438"/>
      <c r="O107" s="438"/>
      <c r="P107" s="438"/>
      <c r="Q107" s="438"/>
      <c r="R107" s="438"/>
      <c r="S107" s="438"/>
      <c r="T107" s="438"/>
      <c r="U107" s="438"/>
      <c r="V107" s="438"/>
      <c r="W107" s="258"/>
      <c r="X107" s="438"/>
      <c r="Y107" s="438"/>
      <c r="Z107" s="258"/>
      <c r="AA107" s="258"/>
      <c r="AB107" s="536"/>
      <c r="AI107" s="277"/>
      <c r="AK107" s="249"/>
    </row>
    <row r="108" spans="1:37" s="186" customFormat="1" ht="14.25" thickTop="1" thickBot="1">
      <c r="A108" s="128"/>
      <c r="B108" s="128" t="s">
        <v>808</v>
      </c>
      <c r="C108" s="129"/>
      <c r="D108" s="129"/>
      <c r="E108" s="129"/>
      <c r="F108" s="129"/>
      <c r="G108" s="129"/>
      <c r="H108" s="129"/>
      <c r="I108" s="129"/>
      <c r="J108" s="129"/>
      <c r="K108" s="129"/>
      <c r="L108" s="129"/>
      <c r="M108" s="129"/>
      <c r="N108" s="129"/>
      <c r="O108" s="129"/>
      <c r="P108" s="129"/>
      <c r="Q108" s="129"/>
      <c r="R108" s="129"/>
      <c r="S108" s="129"/>
      <c r="T108" s="129"/>
      <c r="U108" s="129"/>
      <c r="V108" s="129"/>
      <c r="W108" s="574">
        <v>637.50011379999989</v>
      </c>
      <c r="X108" s="879">
        <v>772.57502297899998</v>
      </c>
      <c r="Y108" s="879">
        <v>488.37200000000001</v>
      </c>
      <c r="Z108" s="129"/>
      <c r="AA108" s="129"/>
      <c r="AB108" s="257"/>
      <c r="AC108" s="128"/>
      <c r="AD108" s="128"/>
      <c r="AE108" s="128"/>
      <c r="AF108" s="128"/>
      <c r="AG108" s="128"/>
      <c r="AH108" s="128"/>
      <c r="AI108" s="247"/>
      <c r="AJ108" s="128"/>
      <c r="AK108" s="250"/>
    </row>
    <row r="109" spans="1:37" ht="14.25" thickTop="1" thickBot="1"/>
    <row r="110" spans="1:37" s="118" customFormat="1" ht="13.5" thickTop="1">
      <c r="A110"/>
      <c r="B110" s="957" t="s">
        <v>7221</v>
      </c>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962" t="s">
        <v>6774</v>
      </c>
      <c r="Y110" s="963"/>
      <c r="Z110" s="959" t="s">
        <v>4257</v>
      </c>
      <c r="AA110" s="959"/>
      <c r="AB110" s="959"/>
      <c r="AC110"/>
      <c r="AD110"/>
      <c r="AE110"/>
      <c r="AF110" s="221"/>
      <c r="AG110"/>
      <c r="AH110"/>
      <c r="AI110" s="223"/>
      <c r="AJ110"/>
      <c r="AK110"/>
    </row>
    <row r="111" spans="1:37">
      <c r="B111" s="957"/>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964"/>
      <c r="Y111" s="964"/>
      <c r="Z111" s="960"/>
      <c r="AA111" s="960"/>
      <c r="AB111" s="960"/>
    </row>
    <row r="112" spans="1:37">
      <c r="B112" s="957"/>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964"/>
      <c r="Y112" s="964"/>
      <c r="Z112" s="960"/>
      <c r="AA112" s="960"/>
      <c r="AB112" s="960"/>
    </row>
    <row r="113" spans="2:28">
      <c r="B113" s="957"/>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964"/>
      <c r="Y113" s="964"/>
      <c r="Z113" s="960"/>
      <c r="AA113" s="960"/>
      <c r="AB113" s="960"/>
    </row>
    <row r="114" spans="2:28">
      <c r="B114" s="957"/>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964"/>
      <c r="Y114" s="964"/>
      <c r="Z114" s="960"/>
      <c r="AA114" s="960"/>
      <c r="AB114" s="960"/>
    </row>
    <row r="115" spans="2:28">
      <c r="B115" s="957"/>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965"/>
      <c r="Y115" s="965"/>
      <c r="Z115" s="961"/>
      <c r="AA115" s="961"/>
      <c r="AB115" s="961"/>
    </row>
    <row r="116" spans="2:28">
      <c r="B116" s="122"/>
    </row>
  </sheetData>
  <autoFilter ref="A4:AK4"/>
  <sortState ref="A5:AK106">
    <sortCondition ref="A5:A106"/>
    <sortCondition ref="B5:B106"/>
  </sortState>
  <mergeCells count="10">
    <mergeCell ref="AC1:AK1"/>
    <mergeCell ref="A2:AK2"/>
    <mergeCell ref="A1:B1"/>
    <mergeCell ref="B110:B115"/>
    <mergeCell ref="A3:B3"/>
    <mergeCell ref="Z110:AB115"/>
    <mergeCell ref="X110:Y115"/>
    <mergeCell ref="Z1:AB1"/>
    <mergeCell ref="Z3:AB3"/>
    <mergeCell ref="O1:Y1"/>
  </mergeCells>
  <conditionalFormatting sqref="V27:V40 Y106:Y107 Y104 C18:N19 C17:J17 C86:U86 C22:N22 C28:U28 C81:S81 C91:V104 C105:U105 C23:V27 C41:U57 C58:V80 C106:V107 C36:V40 C35:U35 C29:V34 C5:N16 C90:P90 C82:V85 C87:V89 X87:X107 W20:W107 C20:T21 Y6:Y101 Z8:AB107 X20:X21">
    <cfRule type="cellIs" dxfId="600" priority="116" operator="equal">
      <formula>0</formula>
    </cfRule>
  </conditionalFormatting>
  <conditionalFormatting sqref="O68:V68">
    <cfRule type="cellIs" dxfId="599" priority="115" operator="equal">
      <formula>0</formula>
    </cfRule>
  </conditionalFormatting>
  <conditionalFormatting sqref="O27:V27 V27:V40">
    <cfRule type="cellIs" dxfId="598" priority="113" operator="equal">
      <formula>0</formula>
    </cfRule>
  </conditionalFormatting>
  <conditionalFormatting sqref="V26">
    <cfRule type="cellIs" dxfId="597" priority="110" operator="equal">
      <formula>0</formula>
    </cfRule>
  </conditionalFormatting>
  <conditionalFormatting sqref="V24:V25">
    <cfRule type="cellIs" dxfId="596" priority="109" operator="equal">
      <formula>0</formula>
    </cfRule>
  </conditionalFormatting>
  <conditionalFormatting sqref="T69:V69">
    <cfRule type="cellIs" dxfId="595" priority="108" operator="equal">
      <formula>0</formula>
    </cfRule>
  </conditionalFormatting>
  <conditionalFormatting sqref="R95:V99 Y98:Y99">
    <cfRule type="cellIs" dxfId="594" priority="106" operator="equal">
      <formula>0</formula>
    </cfRule>
  </conditionalFormatting>
  <conditionalFormatting sqref="P42:U43">
    <cfRule type="cellIs" dxfId="593" priority="96" operator="equal">
      <formula>0</formula>
    </cfRule>
  </conditionalFormatting>
  <conditionalFormatting sqref="U37:V40 U41">
    <cfRule type="cellIs" dxfId="592" priority="95" operator="equal">
      <formula>0</formula>
    </cfRule>
  </conditionalFormatting>
  <conditionalFormatting sqref="N76:V79">
    <cfRule type="cellIs" dxfId="591" priority="97" operator="equal">
      <formula>0</formula>
    </cfRule>
  </conditionalFormatting>
  <conditionalFormatting sqref="U72:V72">
    <cfRule type="cellIs" dxfId="590" priority="92" operator="equal">
      <formula>0</formula>
    </cfRule>
  </conditionalFormatting>
  <conditionalFormatting sqref="U51:U53">
    <cfRule type="cellIs" dxfId="589" priority="93" operator="equal">
      <formula>0</formula>
    </cfRule>
  </conditionalFormatting>
  <conditionalFormatting sqref="N80:V80">
    <cfRule type="cellIs" dxfId="588" priority="81" operator="equal">
      <formula>0</formula>
    </cfRule>
  </conditionalFormatting>
  <conditionalFormatting sqref="O6:V6 X6 Z6:AB6">
    <cfRule type="cellIs" dxfId="587" priority="77" operator="equal">
      <formula>0</formula>
    </cfRule>
  </conditionalFormatting>
  <conditionalFormatting sqref="O7:V8 X7:X8 Z7:AB7">
    <cfRule type="cellIs" dxfId="586" priority="76" operator="equal">
      <formula>0</formula>
    </cfRule>
  </conditionalFormatting>
  <conditionalFormatting sqref="O22:V22 O13:U13 Q17:V17 O14:V16 O9:V12 X9:X10 X12:X15 X17 O18:V19 X22">
    <cfRule type="cellIs" dxfId="585" priority="75" operator="equal">
      <formula>0</formula>
    </cfRule>
  </conditionalFormatting>
  <conditionalFormatting sqref="O5:V5 Y5:AB5">
    <cfRule type="cellIs" dxfId="584" priority="73" operator="equal">
      <formula>0</formula>
    </cfRule>
  </conditionalFormatting>
  <conditionalFormatting sqref="K17:P17">
    <cfRule type="cellIs" dxfId="583" priority="72" operator="equal">
      <formula>0</formula>
    </cfRule>
  </conditionalFormatting>
  <conditionalFormatting sqref="X5">
    <cfRule type="cellIs" dxfId="582" priority="71" operator="equal">
      <formula>0</formula>
    </cfRule>
  </conditionalFormatting>
  <conditionalFormatting sqref="V86">
    <cfRule type="cellIs" dxfId="581" priority="67" operator="equal">
      <formula>0</formula>
    </cfRule>
  </conditionalFormatting>
  <conditionalFormatting sqref="V13">
    <cfRule type="cellIs" dxfId="580" priority="51" operator="equal">
      <formula>0</formula>
    </cfRule>
  </conditionalFormatting>
  <conditionalFormatting sqref="U20:V20">
    <cfRule type="cellIs" dxfId="579" priority="41" operator="equal">
      <formula>0</formula>
    </cfRule>
  </conditionalFormatting>
  <conditionalFormatting sqref="V35">
    <cfRule type="cellIs" dxfId="578" priority="31" operator="equal">
      <formula>0</formula>
    </cfRule>
  </conditionalFormatting>
  <conditionalFormatting sqref="Q90:V90">
    <cfRule type="cellIs" dxfId="577" priority="19" operator="equal">
      <formula>0</formula>
    </cfRule>
  </conditionalFormatting>
  <conditionalFormatting sqref="V41:V57">
    <cfRule type="cellIs" dxfId="576" priority="15" operator="equal">
      <formula>0</formula>
    </cfRule>
  </conditionalFormatting>
  <conditionalFormatting sqref="W5:W19">
    <cfRule type="cellIs" dxfId="575" priority="13" operator="equal">
      <formula>0</formula>
    </cfRule>
  </conditionalFormatting>
  <conditionalFormatting sqref="X23:X44">
    <cfRule type="cellIs" dxfId="574" priority="11" operator="equal">
      <formula>0</formula>
    </cfRule>
  </conditionalFormatting>
  <conditionalFormatting sqref="X45:X67">
    <cfRule type="cellIs" dxfId="573" priority="10" operator="equal">
      <formula>0</formula>
    </cfRule>
  </conditionalFormatting>
  <conditionalFormatting sqref="X68:X86">
    <cfRule type="cellIs" dxfId="572" priority="9" operator="equal">
      <formula>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249977111117893"/>
  </sheetPr>
  <dimension ref="A1:R88"/>
  <sheetViews>
    <sheetView workbookViewId="0">
      <selection sqref="A1:B1"/>
    </sheetView>
  </sheetViews>
  <sheetFormatPr defaultRowHeight="12.75"/>
  <cols>
    <col min="1" max="1" width="55.5703125" style="155" customWidth="1"/>
    <col min="2" max="2" width="71.42578125" style="155" bestFit="1" customWidth="1"/>
    <col min="3" max="3" width="13" style="310" customWidth="1"/>
    <col min="4" max="4" width="16.28515625" style="310" customWidth="1"/>
    <col min="5" max="5" width="16.140625" style="310" customWidth="1"/>
    <col min="6" max="6" width="14.7109375" style="310" customWidth="1"/>
    <col min="7" max="7" width="17.5703125" style="310" customWidth="1"/>
    <col min="8" max="9" width="16.5703125" style="310" customWidth="1"/>
    <col min="10" max="10" width="14.5703125" style="310" customWidth="1"/>
    <col min="11" max="13" width="13.85546875" style="310" customWidth="1"/>
    <col min="14" max="14" width="9.7109375" style="310" customWidth="1"/>
    <col min="15" max="15" width="57.5703125" style="155" customWidth="1"/>
    <col min="16" max="16" width="33.28515625" style="155" customWidth="1"/>
    <col min="17" max="17" width="44" style="155" customWidth="1"/>
    <col min="18" max="16384" width="9.140625" style="155"/>
  </cols>
  <sheetData>
    <row r="1" spans="1:18" ht="51" customHeight="1">
      <c r="A1" s="971" t="s">
        <v>6864</v>
      </c>
      <c r="B1" s="971"/>
      <c r="C1" s="972"/>
      <c r="D1" s="972"/>
      <c r="E1" s="972"/>
      <c r="F1" s="972"/>
      <c r="G1" s="972"/>
      <c r="H1" s="972"/>
      <c r="I1" s="972"/>
      <c r="J1" s="972"/>
      <c r="K1" s="972"/>
      <c r="L1" s="972"/>
      <c r="M1" s="972"/>
      <c r="N1" s="972"/>
      <c r="O1" s="972"/>
      <c r="P1" s="972"/>
      <c r="Q1" s="972"/>
    </row>
    <row r="2" spans="1:18" ht="15" customHeight="1">
      <c r="A2" s="973"/>
      <c r="B2" s="973"/>
      <c r="C2" s="973"/>
      <c r="D2" s="973"/>
      <c r="E2" s="973"/>
      <c r="F2" s="973"/>
      <c r="G2" s="973"/>
      <c r="H2" s="973"/>
      <c r="I2" s="973"/>
      <c r="J2" s="973"/>
      <c r="K2" s="973"/>
      <c r="L2" s="973"/>
      <c r="M2" s="973"/>
      <c r="N2" s="973"/>
      <c r="O2" s="973"/>
      <c r="P2" s="973"/>
      <c r="Q2" s="973"/>
    </row>
    <row r="3" spans="1:18" s="145" customFormat="1">
      <c r="A3" s="976"/>
      <c r="B3" s="976"/>
      <c r="C3" s="975" t="s">
        <v>7198</v>
      </c>
      <c r="D3" s="975"/>
      <c r="E3" s="975"/>
      <c r="F3" s="975"/>
      <c r="G3" s="975"/>
      <c r="H3" s="975"/>
      <c r="I3" s="975"/>
      <c r="J3" s="975"/>
      <c r="K3" s="975"/>
      <c r="L3" s="975"/>
      <c r="M3" s="975"/>
      <c r="N3" s="976"/>
      <c r="O3" s="976"/>
      <c r="P3" s="976"/>
      <c r="Q3" s="976"/>
    </row>
    <row r="4" spans="1:18">
      <c r="A4" s="977"/>
      <c r="B4" s="977"/>
      <c r="C4" s="974" t="s">
        <v>7197</v>
      </c>
      <c r="D4" s="974"/>
      <c r="E4" s="974" t="s">
        <v>4351</v>
      </c>
      <c r="F4" s="974"/>
      <c r="G4" s="974"/>
      <c r="H4" s="974"/>
      <c r="I4" s="974" t="s">
        <v>4352</v>
      </c>
      <c r="J4" s="974"/>
      <c r="K4" s="974"/>
      <c r="L4" s="974"/>
      <c r="M4" s="974"/>
      <c r="N4" s="977"/>
      <c r="O4" s="977"/>
      <c r="P4" s="977"/>
      <c r="Q4" s="977"/>
    </row>
    <row r="5" spans="1:18" ht="60">
      <c r="A5" s="881" t="s">
        <v>7222</v>
      </c>
      <c r="B5" s="881" t="s">
        <v>4353</v>
      </c>
      <c r="C5" s="883" t="s">
        <v>4354</v>
      </c>
      <c r="D5" s="883" t="s">
        <v>4355</v>
      </c>
      <c r="E5" s="883" t="s">
        <v>4356</v>
      </c>
      <c r="F5" s="883" t="s">
        <v>4357</v>
      </c>
      <c r="G5" s="883" t="s">
        <v>4358</v>
      </c>
      <c r="H5" s="883" t="s">
        <v>4359</v>
      </c>
      <c r="I5" s="883" t="s">
        <v>7239</v>
      </c>
      <c r="J5" s="883" t="s">
        <v>4360</v>
      </c>
      <c r="K5" s="883" t="s">
        <v>6776</v>
      </c>
      <c r="L5" s="883" t="s">
        <v>4361</v>
      </c>
      <c r="M5" s="883" t="s">
        <v>106</v>
      </c>
      <c r="N5" s="882" t="s">
        <v>6820</v>
      </c>
      <c r="O5" s="882" t="s">
        <v>4362</v>
      </c>
      <c r="P5" s="881" t="s">
        <v>4363</v>
      </c>
      <c r="Q5" s="881" t="s">
        <v>28</v>
      </c>
    </row>
    <row r="6" spans="1:18" ht="12.75" customHeight="1">
      <c r="A6" s="155" t="s">
        <v>80</v>
      </c>
      <c r="B6" s="625" t="s">
        <v>2526</v>
      </c>
      <c r="C6" s="311">
        <v>0</v>
      </c>
      <c r="D6" s="311">
        <v>0</v>
      </c>
      <c r="E6" s="311">
        <v>0</v>
      </c>
      <c r="F6" s="311">
        <v>0</v>
      </c>
      <c r="G6" s="311">
        <v>0</v>
      </c>
      <c r="H6" s="311">
        <v>0</v>
      </c>
      <c r="I6" s="311">
        <v>0</v>
      </c>
      <c r="J6" s="311">
        <v>0</v>
      </c>
      <c r="K6" s="311">
        <v>0</v>
      </c>
      <c r="L6" s="311">
        <v>0</v>
      </c>
      <c r="M6" s="311">
        <v>1</v>
      </c>
      <c r="N6" s="311">
        <f t="shared" ref="N6:N37" si="0">SUM(C6:M6)</f>
        <v>1</v>
      </c>
      <c r="O6" s="145" t="s">
        <v>552</v>
      </c>
      <c r="P6" s="155" t="s">
        <v>462</v>
      </c>
      <c r="Q6" s="253" t="s">
        <v>462</v>
      </c>
      <c r="R6" s="155" t="s">
        <v>462</v>
      </c>
    </row>
    <row r="7" spans="1:18" ht="12.75" customHeight="1">
      <c r="A7" s="155" t="s">
        <v>803</v>
      </c>
      <c r="B7" s="157" t="s">
        <v>4365</v>
      </c>
      <c r="C7" s="311">
        <v>0</v>
      </c>
      <c r="D7" s="311">
        <v>0</v>
      </c>
      <c r="E7" s="311">
        <v>0</v>
      </c>
      <c r="F7" s="311">
        <v>1</v>
      </c>
      <c r="G7" s="312">
        <v>1</v>
      </c>
      <c r="H7" s="311">
        <v>1</v>
      </c>
      <c r="I7" s="311">
        <v>1</v>
      </c>
      <c r="J7" s="311">
        <v>0</v>
      </c>
      <c r="K7" s="311">
        <v>0</v>
      </c>
      <c r="L7" s="311">
        <v>0</v>
      </c>
      <c r="M7" s="311">
        <v>0</v>
      </c>
      <c r="N7" s="311">
        <f t="shared" si="0"/>
        <v>4</v>
      </c>
      <c r="O7" s="145" t="s">
        <v>4366</v>
      </c>
      <c r="P7" s="155" t="s">
        <v>4367</v>
      </c>
      <c r="Q7" s="253" t="s">
        <v>462</v>
      </c>
      <c r="R7" s="155" t="s">
        <v>462</v>
      </c>
    </row>
    <row r="8" spans="1:18" ht="12.75" customHeight="1">
      <c r="A8" s="155" t="s">
        <v>803</v>
      </c>
      <c r="B8" s="22" t="s">
        <v>4364</v>
      </c>
      <c r="C8" s="311">
        <v>0</v>
      </c>
      <c r="D8" s="311">
        <v>0</v>
      </c>
      <c r="E8" s="311">
        <v>0</v>
      </c>
      <c r="F8" s="311">
        <v>0</v>
      </c>
      <c r="G8" s="622">
        <v>1</v>
      </c>
      <c r="H8" s="311">
        <v>1</v>
      </c>
      <c r="I8" s="311">
        <v>0</v>
      </c>
      <c r="J8" s="311">
        <v>0</v>
      </c>
      <c r="K8" s="311">
        <v>0</v>
      </c>
      <c r="L8" s="311">
        <v>0</v>
      </c>
      <c r="M8" s="311">
        <v>0</v>
      </c>
      <c r="N8" s="311">
        <f t="shared" si="0"/>
        <v>2</v>
      </c>
      <c r="O8" s="145" t="s">
        <v>7130</v>
      </c>
      <c r="P8" s="155" t="s">
        <v>7131</v>
      </c>
      <c r="Q8" s="253" t="s">
        <v>462</v>
      </c>
      <c r="R8" s="155" t="s">
        <v>462</v>
      </c>
    </row>
    <row r="9" spans="1:18" ht="12.75" customHeight="1">
      <c r="A9" s="155" t="s">
        <v>803</v>
      </c>
      <c r="B9" s="625" t="s">
        <v>4368</v>
      </c>
      <c r="C9" s="443">
        <v>0</v>
      </c>
      <c r="D9" s="443">
        <v>0</v>
      </c>
      <c r="E9" s="443">
        <v>0</v>
      </c>
      <c r="F9" s="443">
        <v>1</v>
      </c>
      <c r="G9" s="443">
        <v>1</v>
      </c>
      <c r="H9" s="443">
        <v>1</v>
      </c>
      <c r="I9" s="443">
        <v>1</v>
      </c>
      <c r="J9" s="443">
        <v>0</v>
      </c>
      <c r="K9" s="443">
        <v>0</v>
      </c>
      <c r="L9" s="443">
        <v>0</v>
      </c>
      <c r="M9" s="443">
        <v>0</v>
      </c>
      <c r="N9" s="443">
        <f t="shared" si="0"/>
        <v>4</v>
      </c>
      <c r="O9" s="145" t="s">
        <v>4369</v>
      </c>
      <c r="P9" s="155" t="s">
        <v>4367</v>
      </c>
      <c r="Q9" s="253" t="s">
        <v>462</v>
      </c>
      <c r="R9" s="155" t="s">
        <v>462</v>
      </c>
    </row>
    <row r="10" spans="1:18" ht="12.75" customHeight="1">
      <c r="A10" s="155" t="s">
        <v>803</v>
      </c>
      <c r="B10" s="157" t="s">
        <v>4370</v>
      </c>
      <c r="C10" s="311">
        <v>0</v>
      </c>
      <c r="D10" s="311">
        <v>0</v>
      </c>
      <c r="E10" s="311">
        <v>1</v>
      </c>
      <c r="F10" s="311">
        <v>1</v>
      </c>
      <c r="G10" s="311">
        <v>1</v>
      </c>
      <c r="H10" s="311">
        <v>1</v>
      </c>
      <c r="I10" s="311">
        <v>0</v>
      </c>
      <c r="J10" s="311">
        <v>0</v>
      </c>
      <c r="K10" s="311">
        <v>0</v>
      </c>
      <c r="L10" s="311">
        <v>0</v>
      </c>
      <c r="M10" s="311">
        <v>0</v>
      </c>
      <c r="N10" s="311">
        <f t="shared" si="0"/>
        <v>4</v>
      </c>
      <c r="O10" s="145" t="s">
        <v>4371</v>
      </c>
      <c r="P10" s="155" t="s">
        <v>4367</v>
      </c>
      <c r="Q10" s="253" t="s">
        <v>462</v>
      </c>
      <c r="R10" s="155" t="s">
        <v>462</v>
      </c>
    </row>
    <row r="11" spans="1:18" ht="12.75" customHeight="1">
      <c r="A11" s="155" t="s">
        <v>803</v>
      </c>
      <c r="B11" s="157" t="s">
        <v>4372</v>
      </c>
      <c r="C11" s="311">
        <v>0</v>
      </c>
      <c r="D11" s="311">
        <v>0</v>
      </c>
      <c r="E11" s="311">
        <v>0</v>
      </c>
      <c r="F11" s="311">
        <v>1</v>
      </c>
      <c r="G11" s="311">
        <v>1</v>
      </c>
      <c r="H11" s="311">
        <v>1</v>
      </c>
      <c r="I11" s="311">
        <v>1</v>
      </c>
      <c r="J11" s="311">
        <v>0</v>
      </c>
      <c r="K11" s="311">
        <v>0</v>
      </c>
      <c r="L11" s="311">
        <v>0</v>
      </c>
      <c r="M11" s="311">
        <v>0</v>
      </c>
      <c r="N11" s="311">
        <f t="shared" si="0"/>
        <v>4</v>
      </c>
      <c r="O11" s="145" t="s">
        <v>4373</v>
      </c>
      <c r="P11" s="155" t="s">
        <v>4367</v>
      </c>
      <c r="Q11" s="253" t="s">
        <v>462</v>
      </c>
      <c r="R11" s="155" t="s">
        <v>462</v>
      </c>
    </row>
    <row r="12" spans="1:18" ht="12.75" customHeight="1">
      <c r="A12" s="155" t="s">
        <v>821</v>
      </c>
      <c r="B12" s="157" t="s">
        <v>6460</v>
      </c>
      <c r="C12" s="311">
        <v>0</v>
      </c>
      <c r="D12" s="311">
        <v>0</v>
      </c>
      <c r="E12" s="311">
        <v>1</v>
      </c>
      <c r="F12" s="311">
        <v>1</v>
      </c>
      <c r="G12" s="311">
        <v>0</v>
      </c>
      <c r="H12" s="311">
        <v>1</v>
      </c>
      <c r="I12" s="311">
        <v>0</v>
      </c>
      <c r="J12" s="311">
        <v>0</v>
      </c>
      <c r="K12" s="311">
        <v>0</v>
      </c>
      <c r="L12" s="311">
        <v>0</v>
      </c>
      <c r="M12" s="311">
        <v>0</v>
      </c>
      <c r="N12" s="311">
        <f t="shared" si="0"/>
        <v>3</v>
      </c>
      <c r="O12" s="145" t="s">
        <v>6461</v>
      </c>
      <c r="P12" s="155" t="s">
        <v>6458</v>
      </c>
      <c r="Q12" s="253" t="s">
        <v>6462</v>
      </c>
      <c r="R12" s="155" t="s">
        <v>462</v>
      </c>
    </row>
    <row r="13" spans="1:18" ht="12.75" customHeight="1">
      <c r="A13" s="155" t="s">
        <v>821</v>
      </c>
      <c r="B13" s="157" t="s">
        <v>6456</v>
      </c>
      <c r="C13" s="311">
        <v>0</v>
      </c>
      <c r="D13" s="311">
        <v>0</v>
      </c>
      <c r="E13" s="311">
        <v>1</v>
      </c>
      <c r="F13" s="311">
        <v>1</v>
      </c>
      <c r="G13" s="311">
        <v>0</v>
      </c>
      <c r="H13" s="311">
        <v>1</v>
      </c>
      <c r="I13" s="311">
        <v>0</v>
      </c>
      <c r="J13" s="311">
        <v>0</v>
      </c>
      <c r="K13" s="311">
        <v>0</v>
      </c>
      <c r="L13" s="311">
        <v>0</v>
      </c>
      <c r="M13" s="311">
        <v>0</v>
      </c>
      <c r="N13" s="311">
        <f t="shared" si="0"/>
        <v>3</v>
      </c>
      <c r="O13" s="145" t="s">
        <v>6457</v>
      </c>
      <c r="P13" s="155" t="s">
        <v>6458</v>
      </c>
      <c r="Q13" s="253" t="s">
        <v>6459</v>
      </c>
      <c r="R13" s="155" t="s">
        <v>462</v>
      </c>
    </row>
    <row r="14" spans="1:18" ht="12.75" customHeight="1">
      <c r="A14" s="155" t="s">
        <v>821</v>
      </c>
      <c r="B14" s="157" t="s">
        <v>6469</v>
      </c>
      <c r="C14" s="311">
        <v>0</v>
      </c>
      <c r="D14" s="311">
        <v>0</v>
      </c>
      <c r="E14" s="311">
        <v>0</v>
      </c>
      <c r="F14" s="311">
        <v>1</v>
      </c>
      <c r="G14" s="311">
        <v>0</v>
      </c>
      <c r="H14" s="311">
        <v>0</v>
      </c>
      <c r="I14" s="311">
        <v>0</v>
      </c>
      <c r="J14" s="311">
        <v>0</v>
      </c>
      <c r="K14" s="311">
        <v>0</v>
      </c>
      <c r="L14" s="311">
        <v>0</v>
      </c>
      <c r="M14" s="311">
        <v>1</v>
      </c>
      <c r="N14" s="311">
        <f t="shared" si="0"/>
        <v>2</v>
      </c>
      <c r="O14" s="145" t="s">
        <v>6470</v>
      </c>
      <c r="P14" s="155" t="s">
        <v>6449</v>
      </c>
      <c r="Q14" s="253" t="s">
        <v>6471</v>
      </c>
      <c r="R14" s="155" t="s">
        <v>462</v>
      </c>
    </row>
    <row r="15" spans="1:18" ht="12.75" customHeight="1">
      <c r="A15" s="155" t="s">
        <v>821</v>
      </c>
      <c r="B15" s="157" t="s">
        <v>6466</v>
      </c>
      <c r="C15" s="311">
        <v>1</v>
      </c>
      <c r="D15" s="311">
        <v>0</v>
      </c>
      <c r="E15" s="311">
        <v>0</v>
      </c>
      <c r="F15" s="311">
        <v>0</v>
      </c>
      <c r="G15" s="311">
        <v>0</v>
      </c>
      <c r="H15" s="311">
        <v>1</v>
      </c>
      <c r="I15" s="311">
        <v>0</v>
      </c>
      <c r="J15" s="311">
        <v>0</v>
      </c>
      <c r="K15" s="311">
        <v>0</v>
      </c>
      <c r="L15" s="311">
        <v>0</v>
      </c>
      <c r="M15" s="311">
        <v>1</v>
      </c>
      <c r="N15" s="311">
        <f t="shared" si="0"/>
        <v>3</v>
      </c>
      <c r="O15" s="145" t="s">
        <v>6467</v>
      </c>
      <c r="P15" s="155" t="s">
        <v>6449</v>
      </c>
      <c r="Q15" s="253" t="s">
        <v>6468</v>
      </c>
      <c r="R15" s="155" t="s">
        <v>462</v>
      </c>
    </row>
    <row r="16" spans="1:18" ht="12.75" customHeight="1">
      <c r="A16" s="155" t="s">
        <v>821</v>
      </c>
      <c r="B16" s="157" t="s">
        <v>6452</v>
      </c>
      <c r="C16" s="311">
        <v>0</v>
      </c>
      <c r="D16" s="311">
        <v>0</v>
      </c>
      <c r="E16" s="311">
        <v>1</v>
      </c>
      <c r="F16" s="311">
        <v>1</v>
      </c>
      <c r="G16" s="311">
        <v>1</v>
      </c>
      <c r="H16" s="311">
        <v>1</v>
      </c>
      <c r="I16" s="311">
        <v>1</v>
      </c>
      <c r="J16" s="311">
        <v>0</v>
      </c>
      <c r="K16" s="311">
        <v>0</v>
      </c>
      <c r="L16" s="311">
        <v>0</v>
      </c>
      <c r="M16" s="311">
        <v>0</v>
      </c>
      <c r="N16" s="311">
        <f t="shared" si="0"/>
        <v>5</v>
      </c>
      <c r="O16" s="145" t="s">
        <v>6453</v>
      </c>
      <c r="P16" s="155" t="s">
        <v>6454</v>
      </c>
      <c r="Q16" s="253" t="s">
        <v>6455</v>
      </c>
      <c r="R16" s="155" t="s">
        <v>462</v>
      </c>
    </row>
    <row r="17" spans="1:18" ht="12.75" customHeight="1">
      <c r="A17" s="155" t="s">
        <v>821</v>
      </c>
      <c r="B17" s="157" t="s">
        <v>6451</v>
      </c>
      <c r="C17" s="311">
        <v>0</v>
      </c>
      <c r="D17" s="311">
        <v>0</v>
      </c>
      <c r="E17" s="311">
        <v>0</v>
      </c>
      <c r="F17" s="311">
        <v>1</v>
      </c>
      <c r="G17" s="311">
        <v>1</v>
      </c>
      <c r="H17" s="311">
        <v>1</v>
      </c>
      <c r="I17" s="311">
        <v>0</v>
      </c>
      <c r="J17" s="311">
        <v>0</v>
      </c>
      <c r="K17" s="311">
        <v>0</v>
      </c>
      <c r="L17" s="311">
        <v>0</v>
      </c>
      <c r="M17" s="311">
        <v>0</v>
      </c>
      <c r="N17" s="311">
        <f t="shared" si="0"/>
        <v>3</v>
      </c>
      <c r="O17" s="145" t="s">
        <v>4382</v>
      </c>
      <c r="P17" s="155" t="s">
        <v>6448</v>
      </c>
      <c r="Q17" s="253" t="s">
        <v>462</v>
      </c>
      <c r="R17" s="155" t="s">
        <v>462</v>
      </c>
    </row>
    <row r="18" spans="1:18" ht="12.75" customHeight="1">
      <c r="A18" s="155" t="s">
        <v>821</v>
      </c>
      <c r="B18" s="157" t="s">
        <v>4374</v>
      </c>
      <c r="C18" s="311">
        <v>0</v>
      </c>
      <c r="D18" s="311">
        <v>0</v>
      </c>
      <c r="E18" s="311">
        <v>0</v>
      </c>
      <c r="F18" s="311">
        <v>0</v>
      </c>
      <c r="G18" s="311">
        <v>1</v>
      </c>
      <c r="H18" s="311">
        <v>1</v>
      </c>
      <c r="I18" s="311">
        <v>1</v>
      </c>
      <c r="J18" s="311">
        <v>0</v>
      </c>
      <c r="K18" s="311">
        <v>1</v>
      </c>
      <c r="L18" s="311">
        <v>0</v>
      </c>
      <c r="M18" s="311">
        <v>0</v>
      </c>
      <c r="N18" s="311">
        <f t="shared" si="0"/>
        <v>4</v>
      </c>
      <c r="O18" s="145" t="s">
        <v>4375</v>
      </c>
      <c r="P18" s="155" t="s">
        <v>6447</v>
      </c>
      <c r="Q18" s="253" t="s">
        <v>462</v>
      </c>
      <c r="R18" s="155" t="s">
        <v>462</v>
      </c>
    </row>
    <row r="19" spans="1:18" ht="12.75" customHeight="1">
      <c r="A19" s="155" t="s">
        <v>821</v>
      </c>
      <c r="B19" s="157" t="s">
        <v>4376</v>
      </c>
      <c r="C19" s="311">
        <v>0</v>
      </c>
      <c r="D19" s="311">
        <v>0</v>
      </c>
      <c r="E19" s="311">
        <v>0</v>
      </c>
      <c r="F19" s="311">
        <v>1</v>
      </c>
      <c r="G19" s="311">
        <v>1</v>
      </c>
      <c r="H19" s="311">
        <v>1</v>
      </c>
      <c r="I19" s="311">
        <v>1</v>
      </c>
      <c r="J19" s="311">
        <v>1</v>
      </c>
      <c r="K19" s="311">
        <v>1</v>
      </c>
      <c r="L19" s="311">
        <v>0</v>
      </c>
      <c r="M19" s="311">
        <v>0</v>
      </c>
      <c r="N19" s="311">
        <f t="shared" si="0"/>
        <v>6</v>
      </c>
      <c r="O19" s="145" t="s">
        <v>4377</v>
      </c>
      <c r="P19" s="155" t="s">
        <v>6448</v>
      </c>
      <c r="Q19" s="253" t="s">
        <v>462</v>
      </c>
      <c r="R19" s="155" t="s">
        <v>462</v>
      </c>
    </row>
    <row r="20" spans="1:18" ht="12.75" customHeight="1">
      <c r="A20" s="155" t="s">
        <v>821</v>
      </c>
      <c r="B20" s="157" t="s">
        <v>6463</v>
      </c>
      <c r="C20" s="311">
        <v>0</v>
      </c>
      <c r="D20" s="311">
        <v>0</v>
      </c>
      <c r="E20" s="311">
        <v>0</v>
      </c>
      <c r="F20" s="311">
        <v>0</v>
      </c>
      <c r="G20" s="311">
        <v>0</v>
      </c>
      <c r="H20" s="311">
        <v>0</v>
      </c>
      <c r="I20" s="311">
        <v>0</v>
      </c>
      <c r="J20" s="311">
        <v>0</v>
      </c>
      <c r="K20" s="311">
        <v>0</v>
      </c>
      <c r="L20" s="311">
        <v>0</v>
      </c>
      <c r="M20" s="311">
        <v>1</v>
      </c>
      <c r="N20" s="311">
        <f t="shared" si="0"/>
        <v>1</v>
      </c>
      <c r="O20" s="145" t="s">
        <v>6464</v>
      </c>
      <c r="P20" s="155" t="s">
        <v>6449</v>
      </c>
      <c r="Q20" s="253" t="s">
        <v>6465</v>
      </c>
      <c r="R20" s="155" t="s">
        <v>462</v>
      </c>
    </row>
    <row r="21" spans="1:18" ht="12.75" customHeight="1">
      <c r="A21" s="155" t="s">
        <v>821</v>
      </c>
      <c r="B21" s="157" t="s">
        <v>4378</v>
      </c>
      <c r="C21" s="311">
        <v>0</v>
      </c>
      <c r="D21" s="311">
        <v>0</v>
      </c>
      <c r="E21" s="311">
        <v>0</v>
      </c>
      <c r="F21" s="311">
        <v>0</v>
      </c>
      <c r="G21" s="311">
        <v>1</v>
      </c>
      <c r="H21" s="311">
        <v>1</v>
      </c>
      <c r="I21" s="311">
        <v>1</v>
      </c>
      <c r="J21" s="311">
        <v>0</v>
      </c>
      <c r="K21" s="311">
        <v>1</v>
      </c>
      <c r="L21" s="311">
        <v>0</v>
      </c>
      <c r="M21" s="311">
        <v>0</v>
      </c>
      <c r="N21" s="311">
        <f t="shared" si="0"/>
        <v>4</v>
      </c>
      <c r="O21" s="145" t="s">
        <v>4379</v>
      </c>
      <c r="P21" s="155" t="s">
        <v>6449</v>
      </c>
      <c r="Q21" s="253" t="s">
        <v>462</v>
      </c>
      <c r="R21" s="155" t="s">
        <v>462</v>
      </c>
    </row>
    <row r="22" spans="1:18" ht="12.75" customHeight="1">
      <c r="A22" s="155" t="s">
        <v>821</v>
      </c>
      <c r="B22" s="157" t="s">
        <v>6450</v>
      </c>
      <c r="C22" s="311">
        <v>0</v>
      </c>
      <c r="D22" s="311">
        <v>0</v>
      </c>
      <c r="E22" s="311">
        <v>0</v>
      </c>
      <c r="F22" s="311">
        <v>1</v>
      </c>
      <c r="G22" s="311">
        <v>1</v>
      </c>
      <c r="H22" s="311">
        <v>1</v>
      </c>
      <c r="I22" s="311">
        <v>0</v>
      </c>
      <c r="J22" s="311">
        <v>0</v>
      </c>
      <c r="K22" s="311">
        <v>0</v>
      </c>
      <c r="L22" s="311">
        <v>0</v>
      </c>
      <c r="M22" s="311">
        <v>0</v>
      </c>
      <c r="N22" s="311">
        <f t="shared" si="0"/>
        <v>3</v>
      </c>
      <c r="O22" s="145" t="s">
        <v>4380</v>
      </c>
      <c r="P22" s="155" t="s">
        <v>6447</v>
      </c>
      <c r="Q22" s="253" t="s">
        <v>4381</v>
      </c>
      <c r="R22" s="155" t="s">
        <v>462</v>
      </c>
    </row>
    <row r="23" spans="1:18" ht="12.75" customHeight="1">
      <c r="A23" s="115" t="s">
        <v>1051</v>
      </c>
      <c r="B23" s="208" t="s">
        <v>4383</v>
      </c>
      <c r="C23" s="311">
        <v>0</v>
      </c>
      <c r="D23" s="311">
        <v>0</v>
      </c>
      <c r="E23" s="311">
        <v>0</v>
      </c>
      <c r="F23" s="311">
        <v>0</v>
      </c>
      <c r="G23" s="311">
        <v>1</v>
      </c>
      <c r="H23" s="311">
        <v>1</v>
      </c>
      <c r="I23" s="311">
        <v>0</v>
      </c>
      <c r="J23" s="311">
        <v>0</v>
      </c>
      <c r="K23" s="311">
        <v>0</v>
      </c>
      <c r="L23" s="311">
        <v>0</v>
      </c>
      <c r="M23" s="311">
        <v>0</v>
      </c>
      <c r="N23" s="311">
        <f t="shared" si="0"/>
        <v>2</v>
      </c>
      <c r="O23" s="145" t="s">
        <v>4384</v>
      </c>
      <c r="P23" s="155" t="s">
        <v>462</v>
      </c>
      <c r="Q23" s="253" t="s">
        <v>4385</v>
      </c>
      <c r="R23" s="155" t="s">
        <v>462</v>
      </c>
    </row>
    <row r="24" spans="1:18" ht="12.75" customHeight="1">
      <c r="A24" s="155" t="s">
        <v>6374</v>
      </c>
      <c r="B24" s="157" t="s">
        <v>6346</v>
      </c>
      <c r="C24" s="311">
        <v>0</v>
      </c>
      <c r="D24" s="311">
        <v>0</v>
      </c>
      <c r="E24" s="311">
        <v>0</v>
      </c>
      <c r="F24" s="311">
        <v>0</v>
      </c>
      <c r="G24" s="311">
        <v>1</v>
      </c>
      <c r="H24" s="311">
        <v>1</v>
      </c>
      <c r="I24" s="311">
        <v>0</v>
      </c>
      <c r="J24" s="311">
        <v>0</v>
      </c>
      <c r="K24" s="311">
        <v>0</v>
      </c>
      <c r="L24" s="311">
        <v>0</v>
      </c>
      <c r="M24" s="311">
        <v>1</v>
      </c>
      <c r="N24" s="311">
        <f t="shared" si="0"/>
        <v>3</v>
      </c>
      <c r="O24" s="145" t="s">
        <v>6347</v>
      </c>
      <c r="P24" s="155" t="s">
        <v>6348</v>
      </c>
      <c r="Q24" s="253" t="s">
        <v>6349</v>
      </c>
      <c r="R24" s="155" t="s">
        <v>462</v>
      </c>
    </row>
    <row r="25" spans="1:18" ht="12.75" customHeight="1">
      <c r="A25" s="155" t="s">
        <v>6374</v>
      </c>
      <c r="B25" s="157" t="s">
        <v>6350</v>
      </c>
      <c r="C25" s="311">
        <v>0</v>
      </c>
      <c r="D25" s="311">
        <v>0</v>
      </c>
      <c r="E25" s="311">
        <v>0</v>
      </c>
      <c r="F25" s="311">
        <v>0</v>
      </c>
      <c r="G25" s="311">
        <v>1</v>
      </c>
      <c r="H25" s="311">
        <v>0</v>
      </c>
      <c r="I25" s="311">
        <v>1</v>
      </c>
      <c r="J25" s="311">
        <v>0</v>
      </c>
      <c r="K25" s="311">
        <v>1</v>
      </c>
      <c r="L25" s="311">
        <v>0</v>
      </c>
      <c r="M25" s="311">
        <v>0</v>
      </c>
      <c r="N25" s="311">
        <f t="shared" si="0"/>
        <v>3</v>
      </c>
      <c r="O25" s="145" t="s">
        <v>6347</v>
      </c>
      <c r="P25" s="155" t="s">
        <v>6348</v>
      </c>
      <c r="Q25" s="253" t="s">
        <v>6349</v>
      </c>
      <c r="R25" s="155" t="s">
        <v>462</v>
      </c>
    </row>
    <row r="26" spans="1:18" ht="12.75" customHeight="1">
      <c r="A26" s="155" t="s">
        <v>6374</v>
      </c>
      <c r="B26" s="157" t="s">
        <v>6351</v>
      </c>
      <c r="C26" s="311">
        <v>0</v>
      </c>
      <c r="D26" s="311">
        <v>0</v>
      </c>
      <c r="E26" s="311">
        <v>0</v>
      </c>
      <c r="F26" s="311">
        <v>0</v>
      </c>
      <c r="G26" s="311">
        <v>1</v>
      </c>
      <c r="H26" s="311">
        <v>0</v>
      </c>
      <c r="I26" s="311">
        <v>0</v>
      </c>
      <c r="J26" s="311">
        <v>0</v>
      </c>
      <c r="K26" s="311">
        <v>0</v>
      </c>
      <c r="L26" s="311">
        <v>0</v>
      </c>
      <c r="M26" s="311">
        <v>0</v>
      </c>
      <c r="N26" s="311">
        <f t="shared" si="0"/>
        <v>1</v>
      </c>
      <c r="O26" s="145" t="s">
        <v>6352</v>
      </c>
      <c r="P26" s="155" t="s">
        <v>6348</v>
      </c>
      <c r="Q26" s="253" t="s">
        <v>6349</v>
      </c>
      <c r="R26" s="155" t="s">
        <v>462</v>
      </c>
    </row>
    <row r="27" spans="1:18" ht="12.75" customHeight="1">
      <c r="A27" s="155" t="s">
        <v>6374</v>
      </c>
      <c r="B27" s="157" t="s">
        <v>6343</v>
      </c>
      <c r="C27" s="311">
        <v>0</v>
      </c>
      <c r="D27" s="311">
        <v>0</v>
      </c>
      <c r="E27" s="311">
        <v>0</v>
      </c>
      <c r="F27" s="311">
        <v>0</v>
      </c>
      <c r="G27" s="311">
        <v>1</v>
      </c>
      <c r="H27" s="311">
        <v>1</v>
      </c>
      <c r="I27" s="311">
        <v>0</v>
      </c>
      <c r="J27" s="311">
        <v>0</v>
      </c>
      <c r="K27" s="311">
        <v>1</v>
      </c>
      <c r="L27" s="311">
        <v>0</v>
      </c>
      <c r="M27" s="311">
        <v>0</v>
      </c>
      <c r="N27" s="311">
        <f t="shared" si="0"/>
        <v>3</v>
      </c>
      <c r="O27" s="145" t="s">
        <v>6344</v>
      </c>
      <c r="P27" s="155" t="s">
        <v>6343</v>
      </c>
      <c r="Q27" s="253" t="s">
        <v>6345</v>
      </c>
      <c r="R27" s="155" t="s">
        <v>462</v>
      </c>
    </row>
    <row r="28" spans="1:18" ht="12.75" customHeight="1">
      <c r="A28" s="155" t="s">
        <v>826</v>
      </c>
      <c r="B28" s="157" t="s">
        <v>674</v>
      </c>
      <c r="C28" s="311">
        <v>1</v>
      </c>
      <c r="D28" s="311">
        <v>1</v>
      </c>
      <c r="E28" s="311">
        <v>0</v>
      </c>
      <c r="F28" s="311">
        <v>1</v>
      </c>
      <c r="G28" s="311">
        <v>1</v>
      </c>
      <c r="H28" s="311">
        <v>1</v>
      </c>
      <c r="I28" s="311">
        <v>0</v>
      </c>
      <c r="J28" s="311">
        <v>0</v>
      </c>
      <c r="K28" s="311">
        <v>0</v>
      </c>
      <c r="L28" s="311">
        <v>0</v>
      </c>
      <c r="M28" s="311">
        <v>0</v>
      </c>
      <c r="N28" s="311">
        <f t="shared" si="0"/>
        <v>5</v>
      </c>
      <c r="O28" s="145" t="s">
        <v>4386</v>
      </c>
      <c r="P28" s="155" t="s">
        <v>462</v>
      </c>
      <c r="Q28" s="253" t="s">
        <v>462</v>
      </c>
      <c r="R28" s="155" t="s">
        <v>462</v>
      </c>
    </row>
    <row r="29" spans="1:18" ht="12.75" customHeight="1">
      <c r="A29" s="155" t="s">
        <v>826</v>
      </c>
      <c r="B29" s="157" t="s">
        <v>4387</v>
      </c>
      <c r="C29" s="311">
        <v>0</v>
      </c>
      <c r="D29" s="311">
        <v>0</v>
      </c>
      <c r="E29" s="311">
        <v>0</v>
      </c>
      <c r="F29" s="311">
        <v>1</v>
      </c>
      <c r="G29" s="311">
        <v>1</v>
      </c>
      <c r="H29" s="311">
        <v>1</v>
      </c>
      <c r="I29" s="311">
        <v>0</v>
      </c>
      <c r="J29" s="311">
        <v>0</v>
      </c>
      <c r="K29" s="311">
        <v>0</v>
      </c>
      <c r="L29" s="311">
        <v>0</v>
      </c>
      <c r="M29" s="311">
        <v>0</v>
      </c>
      <c r="N29" s="311">
        <f t="shared" si="0"/>
        <v>3</v>
      </c>
      <c r="O29" s="145" t="s">
        <v>4388</v>
      </c>
      <c r="P29" s="155" t="s">
        <v>462</v>
      </c>
      <c r="Q29" s="253" t="s">
        <v>462</v>
      </c>
      <c r="R29" s="155" t="s">
        <v>462</v>
      </c>
    </row>
    <row r="30" spans="1:18" ht="12.75" customHeight="1">
      <c r="A30" s="155" t="s">
        <v>826</v>
      </c>
      <c r="B30" s="157" t="s">
        <v>798</v>
      </c>
      <c r="C30" s="311">
        <v>1</v>
      </c>
      <c r="D30" s="311">
        <v>1</v>
      </c>
      <c r="E30" s="311">
        <v>0</v>
      </c>
      <c r="F30" s="311">
        <v>0</v>
      </c>
      <c r="G30" s="311">
        <v>1</v>
      </c>
      <c r="H30" s="311">
        <v>0</v>
      </c>
      <c r="I30" s="311">
        <v>0</v>
      </c>
      <c r="J30" s="311">
        <v>0</v>
      </c>
      <c r="K30" s="311">
        <v>0</v>
      </c>
      <c r="L30" s="311">
        <v>0</v>
      </c>
      <c r="M30" s="443">
        <v>0</v>
      </c>
      <c r="N30" s="311">
        <f t="shared" si="0"/>
        <v>3</v>
      </c>
      <c r="O30" s="145" t="s">
        <v>4389</v>
      </c>
      <c r="P30" s="155" t="s">
        <v>462</v>
      </c>
      <c r="Q30" s="253" t="s">
        <v>4390</v>
      </c>
      <c r="R30" s="155" t="s">
        <v>462</v>
      </c>
    </row>
    <row r="31" spans="1:18" ht="12.75" customHeight="1">
      <c r="A31" s="155" t="s">
        <v>826</v>
      </c>
      <c r="B31" s="157" t="s">
        <v>697</v>
      </c>
      <c r="C31" s="311">
        <v>0</v>
      </c>
      <c r="D31" s="311">
        <v>0</v>
      </c>
      <c r="E31" s="311">
        <v>0</v>
      </c>
      <c r="F31" s="311">
        <v>0</v>
      </c>
      <c r="G31" s="311">
        <v>0</v>
      </c>
      <c r="H31" s="311">
        <v>0</v>
      </c>
      <c r="I31" s="311">
        <v>0</v>
      </c>
      <c r="J31" s="311">
        <v>0</v>
      </c>
      <c r="K31" s="311">
        <v>0</v>
      </c>
      <c r="L31" s="311">
        <v>0</v>
      </c>
      <c r="M31" s="311">
        <v>1</v>
      </c>
      <c r="N31" s="311">
        <f t="shared" si="0"/>
        <v>1</v>
      </c>
      <c r="O31" s="145" t="s">
        <v>6329</v>
      </c>
      <c r="P31" s="155" t="s">
        <v>462</v>
      </c>
      <c r="Q31" s="253" t="s">
        <v>462</v>
      </c>
      <c r="R31" s="155" t="s">
        <v>462</v>
      </c>
    </row>
    <row r="32" spans="1:18" ht="12.75" customHeight="1">
      <c r="A32" s="155" t="s">
        <v>826</v>
      </c>
      <c r="B32" s="157" t="s">
        <v>695</v>
      </c>
      <c r="C32" s="311">
        <v>0</v>
      </c>
      <c r="D32" s="311">
        <v>0</v>
      </c>
      <c r="E32" s="311">
        <v>0</v>
      </c>
      <c r="F32" s="311">
        <v>1</v>
      </c>
      <c r="G32" s="311">
        <v>0</v>
      </c>
      <c r="H32" s="311">
        <v>0</v>
      </c>
      <c r="I32" s="311">
        <v>0</v>
      </c>
      <c r="J32" s="311">
        <v>0</v>
      </c>
      <c r="K32" s="311">
        <v>0</v>
      </c>
      <c r="L32" s="311">
        <v>0</v>
      </c>
      <c r="M32" s="311">
        <v>0</v>
      </c>
      <c r="N32" s="311">
        <f t="shared" si="0"/>
        <v>1</v>
      </c>
      <c r="O32" s="145" t="s">
        <v>6330</v>
      </c>
      <c r="P32" s="155" t="s">
        <v>462</v>
      </c>
      <c r="Q32" s="253" t="s">
        <v>462</v>
      </c>
      <c r="R32" s="155" t="s">
        <v>462</v>
      </c>
    </row>
    <row r="33" spans="1:18" ht="12.75" customHeight="1">
      <c r="A33" s="444" t="s">
        <v>824</v>
      </c>
      <c r="B33" s="444" t="s">
        <v>7108</v>
      </c>
      <c r="C33" s="311">
        <v>1</v>
      </c>
      <c r="D33" s="311">
        <v>0</v>
      </c>
      <c r="E33" s="311">
        <v>1</v>
      </c>
      <c r="F33" s="311">
        <v>0</v>
      </c>
      <c r="G33" s="311">
        <v>0</v>
      </c>
      <c r="H33" s="311">
        <v>0</v>
      </c>
      <c r="I33" s="311">
        <v>1</v>
      </c>
      <c r="J33" s="311">
        <v>0</v>
      </c>
      <c r="K33" s="311">
        <v>0</v>
      </c>
      <c r="L33" s="311">
        <v>1</v>
      </c>
      <c r="M33" s="311">
        <v>0</v>
      </c>
      <c r="N33" s="311">
        <f t="shared" si="0"/>
        <v>4</v>
      </c>
      <c r="O33" s="780" t="s">
        <v>7122</v>
      </c>
      <c r="P33" s="445"/>
      <c r="Q33" s="575"/>
      <c r="R33" s="155" t="s">
        <v>462</v>
      </c>
    </row>
    <row r="34" spans="1:18" ht="12.75" customHeight="1">
      <c r="A34" s="155" t="s">
        <v>824</v>
      </c>
      <c r="B34" s="157" t="s">
        <v>4391</v>
      </c>
      <c r="C34" s="311">
        <v>0</v>
      </c>
      <c r="D34" s="311">
        <v>0</v>
      </c>
      <c r="E34" s="311">
        <v>0</v>
      </c>
      <c r="F34" s="311">
        <v>0</v>
      </c>
      <c r="G34" s="311">
        <v>1</v>
      </c>
      <c r="H34" s="311">
        <v>1</v>
      </c>
      <c r="I34" s="311">
        <v>1</v>
      </c>
      <c r="J34" s="311">
        <v>0</v>
      </c>
      <c r="K34" s="311">
        <v>1</v>
      </c>
      <c r="L34" s="311">
        <v>0</v>
      </c>
      <c r="M34" s="311">
        <v>0</v>
      </c>
      <c r="N34" s="311">
        <f t="shared" si="0"/>
        <v>4</v>
      </c>
      <c r="O34" s="145" t="s">
        <v>4392</v>
      </c>
      <c r="P34" s="155" t="s">
        <v>462</v>
      </c>
      <c r="Q34" s="253" t="s">
        <v>4393</v>
      </c>
      <c r="R34" s="155" t="s">
        <v>462</v>
      </c>
    </row>
    <row r="35" spans="1:18" ht="12.75" customHeight="1">
      <c r="A35" s="155" t="s">
        <v>824</v>
      </c>
      <c r="B35" s="781" t="s">
        <v>4394</v>
      </c>
      <c r="C35" s="443">
        <v>0</v>
      </c>
      <c r="D35" s="443">
        <v>0</v>
      </c>
      <c r="E35" s="443">
        <v>0</v>
      </c>
      <c r="F35" s="443">
        <v>0</v>
      </c>
      <c r="G35" s="443">
        <v>1</v>
      </c>
      <c r="H35" s="443">
        <v>1</v>
      </c>
      <c r="I35" s="443">
        <v>0</v>
      </c>
      <c r="J35" s="443">
        <v>0</v>
      </c>
      <c r="K35" s="443">
        <v>1</v>
      </c>
      <c r="L35" s="443">
        <v>0</v>
      </c>
      <c r="M35" s="443">
        <v>0</v>
      </c>
      <c r="N35" s="443">
        <f t="shared" si="0"/>
        <v>3</v>
      </c>
      <c r="O35" s="145" t="s">
        <v>4395</v>
      </c>
      <c r="P35" s="155" t="s">
        <v>462</v>
      </c>
      <c r="Q35" s="253" t="s">
        <v>4396</v>
      </c>
    </row>
    <row r="36" spans="1:18" ht="12.75" customHeight="1">
      <c r="A36" s="445" t="s">
        <v>824</v>
      </c>
      <c r="B36" s="445" t="s">
        <v>7121</v>
      </c>
      <c r="C36" s="443">
        <v>1</v>
      </c>
      <c r="D36" s="443">
        <v>0</v>
      </c>
      <c r="E36" s="443">
        <v>0</v>
      </c>
      <c r="F36" s="443">
        <v>1</v>
      </c>
      <c r="G36" s="443">
        <v>1</v>
      </c>
      <c r="H36" s="443">
        <v>1</v>
      </c>
      <c r="I36" s="443">
        <v>0</v>
      </c>
      <c r="J36" s="443">
        <v>0</v>
      </c>
      <c r="K36" s="443">
        <v>0</v>
      </c>
      <c r="L36" s="443">
        <v>0</v>
      </c>
      <c r="M36" s="443">
        <v>0</v>
      </c>
      <c r="N36" s="443">
        <f t="shared" si="0"/>
        <v>4</v>
      </c>
      <c r="O36" s="445" t="s">
        <v>7123</v>
      </c>
      <c r="P36" s="445" t="s">
        <v>462</v>
      </c>
      <c r="Q36" s="575" t="s">
        <v>7124</v>
      </c>
      <c r="R36" s="155" t="s">
        <v>4162</v>
      </c>
    </row>
    <row r="37" spans="1:18" ht="12.75" customHeight="1">
      <c r="A37" s="445" t="s">
        <v>824</v>
      </c>
      <c r="B37" s="445" t="s">
        <v>7121</v>
      </c>
      <c r="C37" s="443">
        <v>0</v>
      </c>
      <c r="D37" s="443">
        <v>1</v>
      </c>
      <c r="E37" s="443">
        <v>1</v>
      </c>
      <c r="F37" s="443">
        <v>0</v>
      </c>
      <c r="G37" s="443">
        <v>0</v>
      </c>
      <c r="H37" s="443">
        <v>0</v>
      </c>
      <c r="I37" s="443">
        <v>0</v>
      </c>
      <c r="J37" s="443">
        <v>0</v>
      </c>
      <c r="K37" s="443">
        <v>0</v>
      </c>
      <c r="L37" s="443">
        <v>0</v>
      </c>
      <c r="M37" s="443">
        <v>0</v>
      </c>
      <c r="N37" s="443">
        <f t="shared" si="0"/>
        <v>2</v>
      </c>
      <c r="O37" s="445" t="s">
        <v>7125</v>
      </c>
      <c r="P37" s="445" t="s">
        <v>462</v>
      </c>
      <c r="Q37" s="575" t="s">
        <v>462</v>
      </c>
    </row>
    <row r="38" spans="1:18" ht="12.75" customHeight="1">
      <c r="A38" s="155" t="s">
        <v>151</v>
      </c>
      <c r="B38" s="157" t="s">
        <v>4398</v>
      </c>
      <c r="C38" s="311">
        <v>0</v>
      </c>
      <c r="D38" s="311">
        <v>0</v>
      </c>
      <c r="E38" s="311">
        <v>0</v>
      </c>
      <c r="F38" s="311">
        <v>0</v>
      </c>
      <c r="G38" s="311">
        <v>1</v>
      </c>
      <c r="H38" s="311">
        <v>1</v>
      </c>
      <c r="I38" s="311">
        <v>0</v>
      </c>
      <c r="J38" s="311">
        <v>0</v>
      </c>
      <c r="K38" s="311">
        <v>1</v>
      </c>
      <c r="L38" s="311">
        <v>0</v>
      </c>
      <c r="M38" s="311">
        <v>0</v>
      </c>
      <c r="N38" s="311">
        <f t="shared" ref="N38:N69" si="1">SUM(C38:M38)</f>
        <v>3</v>
      </c>
      <c r="O38" s="145" t="s">
        <v>4399</v>
      </c>
      <c r="P38" s="155" t="s">
        <v>462</v>
      </c>
      <c r="Q38" s="253" t="s">
        <v>462</v>
      </c>
      <c r="R38" s="155" t="s">
        <v>462</v>
      </c>
    </row>
    <row r="39" spans="1:18" ht="12.75" customHeight="1">
      <c r="A39" s="155" t="s">
        <v>151</v>
      </c>
      <c r="B39" s="157" t="s">
        <v>3997</v>
      </c>
      <c r="C39" s="311">
        <v>0</v>
      </c>
      <c r="D39" s="311">
        <v>1</v>
      </c>
      <c r="E39" s="311">
        <v>0</v>
      </c>
      <c r="F39" s="311">
        <v>0</v>
      </c>
      <c r="G39" s="311">
        <v>1</v>
      </c>
      <c r="H39" s="311">
        <v>1</v>
      </c>
      <c r="I39" s="311">
        <v>0</v>
      </c>
      <c r="J39" s="311">
        <v>0</v>
      </c>
      <c r="K39" s="311">
        <v>1</v>
      </c>
      <c r="L39" s="311">
        <v>0</v>
      </c>
      <c r="M39" s="311">
        <v>0</v>
      </c>
      <c r="N39" s="311">
        <f t="shared" si="1"/>
        <v>4</v>
      </c>
      <c r="O39" s="145" t="s">
        <v>4397</v>
      </c>
      <c r="P39" s="155" t="s">
        <v>462</v>
      </c>
      <c r="Q39" s="253" t="s">
        <v>462</v>
      </c>
      <c r="R39" s="155" t="s">
        <v>462</v>
      </c>
    </row>
    <row r="40" spans="1:18" ht="12.75" customHeight="1">
      <c r="A40" s="155" t="s">
        <v>151</v>
      </c>
      <c r="B40" s="157" t="s">
        <v>6369</v>
      </c>
      <c r="C40" s="311">
        <v>0</v>
      </c>
      <c r="D40" s="311">
        <v>0</v>
      </c>
      <c r="E40" s="311">
        <v>0</v>
      </c>
      <c r="F40" s="311">
        <v>1</v>
      </c>
      <c r="G40" s="311">
        <v>1</v>
      </c>
      <c r="H40" s="311">
        <v>0</v>
      </c>
      <c r="I40" s="311">
        <v>0</v>
      </c>
      <c r="J40" s="311">
        <v>0</v>
      </c>
      <c r="K40" s="311">
        <v>0</v>
      </c>
      <c r="L40" s="311">
        <v>0</v>
      </c>
      <c r="M40" s="311">
        <v>0</v>
      </c>
      <c r="N40" s="311">
        <f t="shared" si="1"/>
        <v>2</v>
      </c>
      <c r="O40" s="145" t="s">
        <v>6372</v>
      </c>
      <c r="P40" s="155" t="s">
        <v>462</v>
      </c>
      <c r="Q40" s="253" t="s">
        <v>462</v>
      </c>
      <c r="R40" s="155" t="s">
        <v>462</v>
      </c>
    </row>
    <row r="41" spans="1:18" ht="12.75" customHeight="1">
      <c r="A41" s="155" t="s">
        <v>151</v>
      </c>
      <c r="B41" s="157" t="s">
        <v>6426</v>
      </c>
      <c r="C41" s="311">
        <v>0</v>
      </c>
      <c r="D41" s="311">
        <v>0</v>
      </c>
      <c r="E41" s="311">
        <v>0</v>
      </c>
      <c r="F41" s="311">
        <v>0</v>
      </c>
      <c r="G41" s="311">
        <v>1</v>
      </c>
      <c r="H41" s="311">
        <v>1</v>
      </c>
      <c r="I41" s="311">
        <v>0</v>
      </c>
      <c r="J41" s="311">
        <v>0</v>
      </c>
      <c r="K41" s="311">
        <v>0</v>
      </c>
      <c r="L41" s="311">
        <v>0</v>
      </c>
      <c r="M41" s="311">
        <v>0</v>
      </c>
      <c r="N41" s="311">
        <f t="shared" si="1"/>
        <v>2</v>
      </c>
      <c r="O41" s="145" t="s">
        <v>6427</v>
      </c>
      <c r="P41" s="155" t="s">
        <v>462</v>
      </c>
      <c r="Q41" s="253" t="s">
        <v>6428</v>
      </c>
      <c r="R41" s="155" t="s">
        <v>462</v>
      </c>
    </row>
    <row r="42" spans="1:18" ht="12.75" customHeight="1">
      <c r="A42" s="155" t="s">
        <v>151</v>
      </c>
      <c r="B42" s="157" t="s">
        <v>6429</v>
      </c>
      <c r="C42" s="311">
        <v>0</v>
      </c>
      <c r="D42" s="311">
        <v>0</v>
      </c>
      <c r="E42" s="311">
        <v>0</v>
      </c>
      <c r="F42" s="311">
        <v>0</v>
      </c>
      <c r="G42" s="311">
        <v>1</v>
      </c>
      <c r="H42" s="311">
        <v>1</v>
      </c>
      <c r="I42" s="311">
        <v>0</v>
      </c>
      <c r="J42" s="311">
        <v>0</v>
      </c>
      <c r="K42" s="311">
        <v>0</v>
      </c>
      <c r="L42" s="311">
        <v>0</v>
      </c>
      <c r="M42" s="311">
        <v>0</v>
      </c>
      <c r="N42" s="311">
        <f t="shared" si="1"/>
        <v>2</v>
      </c>
      <c r="O42" s="145" t="s">
        <v>383</v>
      </c>
      <c r="P42" s="155" t="s">
        <v>462</v>
      </c>
      <c r="Q42" s="253" t="s">
        <v>6430</v>
      </c>
      <c r="R42" s="155" t="s">
        <v>462</v>
      </c>
    </row>
    <row r="43" spans="1:18" ht="12.75" customHeight="1">
      <c r="A43" s="155" t="s">
        <v>151</v>
      </c>
      <c r="B43" s="157" t="s">
        <v>4224</v>
      </c>
      <c r="C43" s="311">
        <v>0</v>
      </c>
      <c r="D43" s="311">
        <v>0</v>
      </c>
      <c r="E43" s="311">
        <v>0</v>
      </c>
      <c r="F43" s="311">
        <v>0</v>
      </c>
      <c r="G43" s="311">
        <v>0</v>
      </c>
      <c r="H43" s="311">
        <v>0</v>
      </c>
      <c r="I43" s="311">
        <v>1</v>
      </c>
      <c r="J43" s="311">
        <v>0</v>
      </c>
      <c r="K43" s="311">
        <v>1</v>
      </c>
      <c r="L43" s="311">
        <v>1</v>
      </c>
      <c r="M43" s="311">
        <v>0</v>
      </c>
      <c r="N43" s="311">
        <f t="shared" si="1"/>
        <v>3</v>
      </c>
      <c r="O43" s="145" t="s">
        <v>6370</v>
      </c>
      <c r="P43" s="155" t="s">
        <v>462</v>
      </c>
      <c r="Q43" s="253" t="s">
        <v>462</v>
      </c>
      <c r="R43" s="155" t="s">
        <v>462</v>
      </c>
    </row>
    <row r="44" spans="1:18" ht="12.75" customHeight="1">
      <c r="A44" s="155" t="s">
        <v>151</v>
      </c>
      <c r="B44" s="157" t="s">
        <v>437</v>
      </c>
      <c r="C44" s="311">
        <v>0</v>
      </c>
      <c r="D44" s="311">
        <v>0</v>
      </c>
      <c r="E44" s="311">
        <v>0</v>
      </c>
      <c r="F44" s="311">
        <v>0</v>
      </c>
      <c r="G44" s="311">
        <v>0</v>
      </c>
      <c r="H44" s="311">
        <v>0</v>
      </c>
      <c r="I44" s="311">
        <v>1</v>
      </c>
      <c r="J44" s="311">
        <v>0</v>
      </c>
      <c r="K44" s="311">
        <v>1</v>
      </c>
      <c r="L44" s="311">
        <v>0</v>
      </c>
      <c r="M44" s="311">
        <v>0</v>
      </c>
      <c r="N44" s="311">
        <f t="shared" si="1"/>
        <v>2</v>
      </c>
      <c r="O44" s="145" t="s">
        <v>6313</v>
      </c>
      <c r="P44" s="155" t="s">
        <v>462</v>
      </c>
      <c r="Q44" s="253" t="s">
        <v>462</v>
      </c>
      <c r="R44" s="155" t="s">
        <v>462</v>
      </c>
    </row>
    <row r="45" spans="1:18" ht="12.75" customHeight="1">
      <c r="A45" s="155" t="s">
        <v>151</v>
      </c>
      <c r="B45" s="157" t="s">
        <v>4407</v>
      </c>
      <c r="C45" s="311">
        <v>0</v>
      </c>
      <c r="D45" s="311">
        <v>0</v>
      </c>
      <c r="E45" s="311">
        <v>0</v>
      </c>
      <c r="F45" s="311">
        <v>1</v>
      </c>
      <c r="G45" s="311">
        <v>1</v>
      </c>
      <c r="H45" s="311">
        <v>1</v>
      </c>
      <c r="I45" s="311">
        <v>0</v>
      </c>
      <c r="J45" s="311">
        <v>0</v>
      </c>
      <c r="K45" s="311">
        <v>0</v>
      </c>
      <c r="L45" s="311">
        <v>0</v>
      </c>
      <c r="M45" s="311">
        <v>1</v>
      </c>
      <c r="N45" s="311">
        <f t="shared" si="1"/>
        <v>4</v>
      </c>
      <c r="O45" s="145" t="s">
        <v>6371</v>
      </c>
      <c r="P45" s="155" t="s">
        <v>462</v>
      </c>
      <c r="Q45" s="253" t="s">
        <v>6309</v>
      </c>
      <c r="R45" s="155" t="s">
        <v>462</v>
      </c>
    </row>
    <row r="46" spans="1:18" ht="12.75" customHeight="1">
      <c r="A46" s="155" t="s">
        <v>151</v>
      </c>
      <c r="B46" s="157" t="s">
        <v>6421</v>
      </c>
      <c r="C46" s="311">
        <v>1</v>
      </c>
      <c r="D46" s="311">
        <v>0</v>
      </c>
      <c r="E46" s="311">
        <v>0</v>
      </c>
      <c r="F46" s="311">
        <v>0</v>
      </c>
      <c r="G46" s="311">
        <v>1</v>
      </c>
      <c r="H46" s="311">
        <v>1</v>
      </c>
      <c r="I46" s="311">
        <v>0</v>
      </c>
      <c r="J46" s="311">
        <v>0</v>
      </c>
      <c r="K46" s="311">
        <v>0</v>
      </c>
      <c r="L46" s="311">
        <v>0</v>
      </c>
      <c r="M46" s="311">
        <v>0</v>
      </c>
      <c r="N46" s="311">
        <f t="shared" si="1"/>
        <v>3</v>
      </c>
      <c r="O46" s="145" t="s">
        <v>6422</v>
      </c>
      <c r="P46" s="155" t="s">
        <v>6404</v>
      </c>
      <c r="Q46" s="253" t="s">
        <v>462</v>
      </c>
      <c r="R46" s="155" t="s">
        <v>462</v>
      </c>
    </row>
    <row r="47" spans="1:18" ht="12.75" customHeight="1">
      <c r="A47" s="155" t="s">
        <v>151</v>
      </c>
      <c r="B47" s="157" t="s">
        <v>3989</v>
      </c>
      <c r="C47" s="311">
        <v>0</v>
      </c>
      <c r="D47" s="311">
        <v>0</v>
      </c>
      <c r="E47" s="311">
        <v>0</v>
      </c>
      <c r="F47" s="311">
        <v>0</v>
      </c>
      <c r="G47" s="311">
        <v>0</v>
      </c>
      <c r="H47" s="311">
        <v>0</v>
      </c>
      <c r="I47" s="311">
        <v>1</v>
      </c>
      <c r="J47" s="311">
        <v>0</v>
      </c>
      <c r="K47" s="311">
        <v>1</v>
      </c>
      <c r="L47" s="311">
        <v>0</v>
      </c>
      <c r="M47" s="311">
        <v>0</v>
      </c>
      <c r="N47" s="311">
        <f t="shared" si="1"/>
        <v>2</v>
      </c>
      <c r="O47" s="145" t="s">
        <v>6310</v>
      </c>
      <c r="P47" s="155" t="s">
        <v>462</v>
      </c>
      <c r="Q47" s="253" t="s">
        <v>462</v>
      </c>
      <c r="R47" s="155" t="s">
        <v>462</v>
      </c>
    </row>
    <row r="48" spans="1:18" ht="12.75" customHeight="1">
      <c r="A48" s="155" t="s">
        <v>151</v>
      </c>
      <c r="B48" s="157" t="s">
        <v>4402</v>
      </c>
      <c r="C48" s="311">
        <v>0</v>
      </c>
      <c r="D48" s="311">
        <v>0</v>
      </c>
      <c r="E48" s="311">
        <v>0</v>
      </c>
      <c r="F48" s="311">
        <v>0</v>
      </c>
      <c r="G48" s="311">
        <v>1</v>
      </c>
      <c r="H48" s="311">
        <v>0</v>
      </c>
      <c r="I48" s="311">
        <v>1</v>
      </c>
      <c r="J48" s="311">
        <v>0</v>
      </c>
      <c r="K48" s="311">
        <v>1</v>
      </c>
      <c r="L48" s="311">
        <v>1</v>
      </c>
      <c r="M48" s="311">
        <v>0</v>
      </c>
      <c r="N48" s="311">
        <f t="shared" si="1"/>
        <v>4</v>
      </c>
      <c r="O48" s="145" t="s">
        <v>4403</v>
      </c>
      <c r="P48" s="155" t="s">
        <v>4400</v>
      </c>
      <c r="Q48" s="253" t="s">
        <v>7026</v>
      </c>
      <c r="R48" s="155" t="s">
        <v>462</v>
      </c>
    </row>
    <row r="49" spans="1:18" ht="12.75" customHeight="1">
      <c r="A49" s="155" t="s">
        <v>151</v>
      </c>
      <c r="B49" s="157" t="s">
        <v>6331</v>
      </c>
      <c r="C49" s="311">
        <v>0</v>
      </c>
      <c r="D49" s="311">
        <v>0</v>
      </c>
      <c r="E49" s="311">
        <v>0</v>
      </c>
      <c r="F49" s="311">
        <v>0</v>
      </c>
      <c r="G49" s="311">
        <v>0</v>
      </c>
      <c r="H49" s="311">
        <v>0</v>
      </c>
      <c r="I49" s="311">
        <v>1</v>
      </c>
      <c r="J49" s="311">
        <v>0</v>
      </c>
      <c r="K49" s="311">
        <v>0</v>
      </c>
      <c r="L49" s="311">
        <v>1</v>
      </c>
      <c r="M49" s="311">
        <v>0</v>
      </c>
      <c r="N49" s="311">
        <f t="shared" si="1"/>
        <v>2</v>
      </c>
      <c r="O49" s="145" t="s">
        <v>4401</v>
      </c>
      <c r="P49" s="155" t="s">
        <v>4400</v>
      </c>
      <c r="Q49" s="253" t="s">
        <v>7027</v>
      </c>
      <c r="R49" s="155" t="s">
        <v>462</v>
      </c>
    </row>
    <row r="50" spans="1:18" ht="12.75" customHeight="1">
      <c r="A50" s="155" t="s">
        <v>151</v>
      </c>
      <c r="B50" s="157" t="s">
        <v>4404</v>
      </c>
      <c r="C50" s="311">
        <v>0</v>
      </c>
      <c r="D50" s="311">
        <v>1</v>
      </c>
      <c r="E50" s="311">
        <v>0</v>
      </c>
      <c r="F50" s="311">
        <v>0</v>
      </c>
      <c r="G50" s="311">
        <v>0</v>
      </c>
      <c r="H50" s="311">
        <v>0</v>
      </c>
      <c r="I50" s="311">
        <v>1</v>
      </c>
      <c r="J50" s="311">
        <v>1</v>
      </c>
      <c r="K50" s="311">
        <v>1</v>
      </c>
      <c r="L50" s="311">
        <v>1</v>
      </c>
      <c r="M50" s="311">
        <v>0</v>
      </c>
      <c r="N50" s="311">
        <f t="shared" si="1"/>
        <v>5</v>
      </c>
      <c r="O50" s="145" t="s">
        <v>6332</v>
      </c>
      <c r="P50" s="155" t="s">
        <v>4400</v>
      </c>
      <c r="Q50" s="253" t="s">
        <v>7028</v>
      </c>
      <c r="R50" s="155" t="s">
        <v>462</v>
      </c>
    </row>
    <row r="51" spans="1:18" ht="12.75" customHeight="1">
      <c r="A51" s="155" t="s">
        <v>151</v>
      </c>
      <c r="B51" s="157" t="s">
        <v>4405</v>
      </c>
      <c r="C51" s="311">
        <v>0</v>
      </c>
      <c r="D51" s="311">
        <v>0</v>
      </c>
      <c r="E51" s="311">
        <v>0</v>
      </c>
      <c r="F51" s="311">
        <v>0</v>
      </c>
      <c r="G51" s="311">
        <v>0</v>
      </c>
      <c r="H51" s="311">
        <v>1</v>
      </c>
      <c r="I51" s="311">
        <v>1</v>
      </c>
      <c r="J51" s="311">
        <v>0</v>
      </c>
      <c r="K51" s="311">
        <v>0</v>
      </c>
      <c r="L51" s="311">
        <v>0</v>
      </c>
      <c r="M51" s="311">
        <v>0</v>
      </c>
      <c r="N51" s="311">
        <f t="shared" si="1"/>
        <v>2</v>
      </c>
      <c r="O51" s="145" t="s">
        <v>4406</v>
      </c>
      <c r="P51" s="155" t="s">
        <v>4400</v>
      </c>
      <c r="Q51" s="253" t="s">
        <v>7029</v>
      </c>
      <c r="R51" s="155" t="s">
        <v>462</v>
      </c>
    </row>
    <row r="52" spans="1:18" ht="12.75" customHeight="1">
      <c r="A52" s="155" t="s">
        <v>151</v>
      </c>
      <c r="B52" s="157" t="s">
        <v>4408</v>
      </c>
      <c r="C52" s="311">
        <v>0</v>
      </c>
      <c r="D52" s="311">
        <v>0</v>
      </c>
      <c r="E52" s="311">
        <v>0</v>
      </c>
      <c r="F52" s="311">
        <v>0</v>
      </c>
      <c r="G52" s="311">
        <v>1</v>
      </c>
      <c r="H52" s="311">
        <v>1</v>
      </c>
      <c r="I52" s="311">
        <v>0</v>
      </c>
      <c r="J52" s="311">
        <v>0</v>
      </c>
      <c r="K52" s="311">
        <v>1</v>
      </c>
      <c r="L52" s="311">
        <v>0</v>
      </c>
      <c r="M52" s="311">
        <v>0</v>
      </c>
      <c r="N52" s="311">
        <f t="shared" si="1"/>
        <v>3</v>
      </c>
      <c r="O52" s="145" t="s">
        <v>4409</v>
      </c>
      <c r="P52" s="155" t="s">
        <v>4000</v>
      </c>
      <c r="Q52" s="253" t="s">
        <v>462</v>
      </c>
      <c r="R52" s="155" t="s">
        <v>462</v>
      </c>
    </row>
    <row r="53" spans="1:18" ht="12.75" customHeight="1">
      <c r="A53" s="155" t="s">
        <v>151</v>
      </c>
      <c r="B53" s="157" t="s">
        <v>4410</v>
      </c>
      <c r="C53" s="311">
        <v>0</v>
      </c>
      <c r="D53" s="311">
        <v>0</v>
      </c>
      <c r="E53" s="311">
        <v>0</v>
      </c>
      <c r="F53" s="311">
        <v>0</v>
      </c>
      <c r="G53" s="311">
        <v>1</v>
      </c>
      <c r="H53" s="311">
        <v>1</v>
      </c>
      <c r="I53" s="311">
        <v>0</v>
      </c>
      <c r="J53" s="311">
        <v>0</v>
      </c>
      <c r="K53" s="311">
        <v>1</v>
      </c>
      <c r="L53" s="311">
        <v>0</v>
      </c>
      <c r="M53" s="311">
        <v>0</v>
      </c>
      <c r="N53" s="311">
        <f t="shared" si="1"/>
        <v>3</v>
      </c>
      <c r="O53" s="145" t="s">
        <v>4411</v>
      </c>
      <c r="P53" s="155" t="s">
        <v>4000</v>
      </c>
      <c r="Q53" s="253" t="s">
        <v>462</v>
      </c>
      <c r="R53" s="155" t="s">
        <v>462</v>
      </c>
    </row>
    <row r="54" spans="1:18" ht="12.75" customHeight="1">
      <c r="A54" s="155" t="s">
        <v>151</v>
      </c>
      <c r="B54" s="157" t="s">
        <v>6398</v>
      </c>
      <c r="C54" s="311">
        <v>0</v>
      </c>
      <c r="D54" s="311">
        <v>0</v>
      </c>
      <c r="E54" s="311">
        <v>1</v>
      </c>
      <c r="F54" s="311">
        <v>1</v>
      </c>
      <c r="G54" s="311">
        <v>1</v>
      </c>
      <c r="H54" s="311">
        <v>1</v>
      </c>
      <c r="I54" s="311">
        <v>1</v>
      </c>
      <c r="J54" s="311">
        <v>0</v>
      </c>
      <c r="K54" s="311">
        <v>0</v>
      </c>
      <c r="L54" s="311">
        <v>0</v>
      </c>
      <c r="M54" s="311">
        <v>0</v>
      </c>
      <c r="N54" s="311">
        <f t="shared" si="1"/>
        <v>5</v>
      </c>
      <c r="O54" s="145" t="s">
        <v>6402</v>
      </c>
      <c r="P54" s="155" t="s">
        <v>462</v>
      </c>
      <c r="Q54" s="253" t="s">
        <v>6403</v>
      </c>
      <c r="R54" s="155" t="s">
        <v>462</v>
      </c>
    </row>
    <row r="55" spans="1:18" ht="12.75" customHeight="1">
      <c r="A55" s="155" t="s">
        <v>151</v>
      </c>
      <c r="B55" s="157" t="s">
        <v>4412</v>
      </c>
      <c r="C55" s="311">
        <v>1</v>
      </c>
      <c r="D55" s="311">
        <v>1</v>
      </c>
      <c r="E55" s="311">
        <v>1</v>
      </c>
      <c r="F55" s="311">
        <v>1</v>
      </c>
      <c r="G55" s="311">
        <v>1</v>
      </c>
      <c r="H55" s="311">
        <v>1</v>
      </c>
      <c r="I55" s="311">
        <v>1</v>
      </c>
      <c r="J55" s="311">
        <v>1</v>
      </c>
      <c r="K55" s="311">
        <v>1</v>
      </c>
      <c r="L55" s="311">
        <v>1</v>
      </c>
      <c r="M55" s="311">
        <v>0</v>
      </c>
      <c r="N55" s="311">
        <f t="shared" si="1"/>
        <v>10</v>
      </c>
      <c r="O55" s="145" t="s">
        <v>4413</v>
      </c>
      <c r="P55" s="155" t="s">
        <v>462</v>
      </c>
      <c r="Q55" s="253" t="s">
        <v>6356</v>
      </c>
      <c r="R55" s="155" t="s">
        <v>462</v>
      </c>
    </row>
    <row r="56" spans="1:18" ht="12.75" customHeight="1">
      <c r="A56" s="155" t="s">
        <v>151</v>
      </c>
      <c r="B56" s="157" t="s">
        <v>453</v>
      </c>
      <c r="C56" s="311">
        <v>1</v>
      </c>
      <c r="D56" s="311">
        <v>0</v>
      </c>
      <c r="E56" s="311">
        <v>0</v>
      </c>
      <c r="F56" s="311">
        <v>0</v>
      </c>
      <c r="G56" s="311">
        <v>0</v>
      </c>
      <c r="H56" s="311">
        <v>0</v>
      </c>
      <c r="I56" s="311">
        <v>0</v>
      </c>
      <c r="J56" s="311">
        <v>0</v>
      </c>
      <c r="K56" s="311">
        <v>0</v>
      </c>
      <c r="L56" s="311">
        <v>0</v>
      </c>
      <c r="M56" s="311">
        <v>0</v>
      </c>
      <c r="N56" s="311">
        <f t="shared" si="1"/>
        <v>1</v>
      </c>
      <c r="O56" s="145" t="s">
        <v>6791</v>
      </c>
      <c r="P56" s="155" t="s">
        <v>462</v>
      </c>
      <c r="Q56" s="253" t="s">
        <v>462</v>
      </c>
      <c r="R56" s="155" t="s">
        <v>462</v>
      </c>
    </row>
    <row r="57" spans="1:18" ht="12.75" customHeight="1">
      <c r="A57" s="155" t="s">
        <v>151</v>
      </c>
      <c r="B57" s="157" t="s">
        <v>429</v>
      </c>
      <c r="C57" s="311">
        <v>0</v>
      </c>
      <c r="D57" s="311">
        <v>0</v>
      </c>
      <c r="E57" s="311">
        <v>0</v>
      </c>
      <c r="F57" s="311">
        <v>0</v>
      </c>
      <c r="G57" s="311">
        <v>0</v>
      </c>
      <c r="H57" s="311">
        <v>0</v>
      </c>
      <c r="I57" s="311">
        <v>1</v>
      </c>
      <c r="J57" s="311">
        <v>0</v>
      </c>
      <c r="K57" s="311">
        <v>1</v>
      </c>
      <c r="L57" s="311">
        <v>0</v>
      </c>
      <c r="M57" s="311">
        <v>0</v>
      </c>
      <c r="N57" s="311">
        <f t="shared" si="1"/>
        <v>2</v>
      </c>
      <c r="O57" s="145" t="s">
        <v>6312</v>
      </c>
      <c r="P57" s="155" t="s">
        <v>462</v>
      </c>
      <c r="Q57" s="253" t="s">
        <v>462</v>
      </c>
      <c r="R57" s="155" t="s">
        <v>462</v>
      </c>
    </row>
    <row r="58" spans="1:18" ht="12.75" customHeight="1">
      <c r="A58" s="155" t="s">
        <v>151</v>
      </c>
      <c r="B58" s="157" t="s">
        <v>6417</v>
      </c>
      <c r="C58" s="311">
        <v>1</v>
      </c>
      <c r="D58" s="311">
        <v>0</v>
      </c>
      <c r="E58" s="311">
        <v>0</v>
      </c>
      <c r="F58" s="311">
        <v>0</v>
      </c>
      <c r="G58" s="311">
        <v>1</v>
      </c>
      <c r="H58" s="311">
        <v>1</v>
      </c>
      <c r="I58" s="311">
        <v>0</v>
      </c>
      <c r="J58" s="311">
        <v>0</v>
      </c>
      <c r="K58" s="311">
        <v>0</v>
      </c>
      <c r="L58" s="311">
        <v>0</v>
      </c>
      <c r="M58" s="311">
        <v>0</v>
      </c>
      <c r="N58" s="311">
        <f t="shared" si="1"/>
        <v>3</v>
      </c>
      <c r="O58" s="145" t="s">
        <v>6418</v>
      </c>
      <c r="P58" s="155" t="s">
        <v>6416</v>
      </c>
      <c r="Q58" s="253" t="s">
        <v>462</v>
      </c>
      <c r="R58" s="155" t="s">
        <v>462</v>
      </c>
    </row>
    <row r="59" spans="1:18" ht="12.75" customHeight="1">
      <c r="A59" s="155" t="s">
        <v>151</v>
      </c>
      <c r="B59" s="157" t="s">
        <v>3099</v>
      </c>
      <c r="C59" s="311">
        <v>0</v>
      </c>
      <c r="D59" s="311">
        <v>0</v>
      </c>
      <c r="E59" s="311">
        <v>1</v>
      </c>
      <c r="F59" s="311">
        <v>1</v>
      </c>
      <c r="G59" s="311">
        <v>0</v>
      </c>
      <c r="H59" s="311">
        <v>0</v>
      </c>
      <c r="I59" s="311">
        <v>1</v>
      </c>
      <c r="J59" s="311">
        <v>0</v>
      </c>
      <c r="K59" s="311">
        <v>1</v>
      </c>
      <c r="L59" s="311">
        <v>1</v>
      </c>
      <c r="M59" s="311">
        <v>1</v>
      </c>
      <c r="N59" s="311">
        <f t="shared" si="1"/>
        <v>6</v>
      </c>
      <c r="O59" s="145" t="s">
        <v>6357</v>
      </c>
      <c r="P59" s="155" t="s">
        <v>462</v>
      </c>
      <c r="Q59" s="253" t="s">
        <v>462</v>
      </c>
      <c r="R59" s="155" t="s">
        <v>462</v>
      </c>
    </row>
    <row r="60" spans="1:18" ht="12.75" customHeight="1">
      <c r="A60" s="155" t="s">
        <v>151</v>
      </c>
      <c r="B60" s="157" t="s">
        <v>415</v>
      </c>
      <c r="C60" s="311">
        <v>0</v>
      </c>
      <c r="D60" s="311">
        <v>0</v>
      </c>
      <c r="E60" s="311">
        <v>0</v>
      </c>
      <c r="F60" s="311">
        <v>0</v>
      </c>
      <c r="G60" s="311">
        <v>0</v>
      </c>
      <c r="H60" s="311">
        <v>0</v>
      </c>
      <c r="I60" s="311">
        <v>1</v>
      </c>
      <c r="J60" s="311">
        <v>0</v>
      </c>
      <c r="K60" s="311">
        <v>1</v>
      </c>
      <c r="L60" s="311">
        <v>0</v>
      </c>
      <c r="M60" s="311">
        <v>0</v>
      </c>
      <c r="N60" s="311">
        <f t="shared" si="1"/>
        <v>2</v>
      </c>
      <c r="O60" s="145" t="s">
        <v>6311</v>
      </c>
      <c r="P60" s="155" t="s">
        <v>462</v>
      </c>
      <c r="Q60" s="253" t="s">
        <v>462</v>
      </c>
      <c r="R60" s="155" t="s">
        <v>462</v>
      </c>
    </row>
    <row r="61" spans="1:18" ht="12.75" customHeight="1">
      <c r="A61" s="155" t="s">
        <v>151</v>
      </c>
      <c r="B61" s="157" t="s">
        <v>6414</v>
      </c>
      <c r="C61" s="311">
        <v>1</v>
      </c>
      <c r="D61" s="311">
        <v>0</v>
      </c>
      <c r="E61" s="311">
        <v>0</v>
      </c>
      <c r="F61" s="311">
        <v>0</v>
      </c>
      <c r="G61" s="311">
        <v>0</v>
      </c>
      <c r="H61" s="311">
        <v>0</v>
      </c>
      <c r="I61" s="311">
        <v>0</v>
      </c>
      <c r="J61" s="311">
        <v>0</v>
      </c>
      <c r="K61" s="311">
        <v>0</v>
      </c>
      <c r="L61" s="311">
        <v>0</v>
      </c>
      <c r="M61" s="311">
        <v>0</v>
      </c>
      <c r="N61" s="311">
        <f t="shared" si="1"/>
        <v>1</v>
      </c>
      <c r="O61" s="145" t="s">
        <v>6415</v>
      </c>
      <c r="P61" s="155" t="s">
        <v>6416</v>
      </c>
      <c r="Q61" s="253" t="s">
        <v>462</v>
      </c>
      <c r="R61" s="155" t="s">
        <v>462</v>
      </c>
    </row>
    <row r="62" spans="1:18" ht="12.75" customHeight="1">
      <c r="A62" s="155" t="s">
        <v>151</v>
      </c>
      <c r="B62" s="157" t="s">
        <v>4258</v>
      </c>
      <c r="C62" s="311">
        <v>0</v>
      </c>
      <c r="D62" s="311">
        <v>0</v>
      </c>
      <c r="E62" s="311">
        <v>0</v>
      </c>
      <c r="F62" s="311">
        <v>0</v>
      </c>
      <c r="G62" s="311">
        <v>0</v>
      </c>
      <c r="H62" s="311">
        <v>0</v>
      </c>
      <c r="I62" s="311">
        <v>1</v>
      </c>
      <c r="J62" s="311">
        <v>0</v>
      </c>
      <c r="K62" s="311">
        <v>1</v>
      </c>
      <c r="L62" s="311">
        <v>0</v>
      </c>
      <c r="M62" s="311">
        <v>0</v>
      </c>
      <c r="N62" s="311">
        <f t="shared" si="1"/>
        <v>2</v>
      </c>
      <c r="O62" s="145" t="s">
        <v>6310</v>
      </c>
      <c r="P62" s="155" t="s">
        <v>462</v>
      </c>
      <c r="Q62" s="253" t="s">
        <v>462</v>
      </c>
      <c r="R62" s="155" t="s">
        <v>462</v>
      </c>
    </row>
    <row r="63" spans="1:18" ht="12.75" customHeight="1">
      <c r="A63" s="155" t="s">
        <v>151</v>
      </c>
      <c r="B63" s="157" t="s">
        <v>874</v>
      </c>
      <c r="C63" s="311">
        <v>0</v>
      </c>
      <c r="D63" s="311">
        <v>0</v>
      </c>
      <c r="E63" s="311">
        <v>0</v>
      </c>
      <c r="F63" s="311">
        <v>0</v>
      </c>
      <c r="G63" s="311">
        <v>0</v>
      </c>
      <c r="H63" s="311">
        <v>0</v>
      </c>
      <c r="I63" s="311">
        <v>1</v>
      </c>
      <c r="J63" s="311">
        <v>0</v>
      </c>
      <c r="K63" s="311">
        <v>0</v>
      </c>
      <c r="L63" s="311">
        <v>0</v>
      </c>
      <c r="M63" s="311">
        <v>0</v>
      </c>
      <c r="N63" s="311">
        <f t="shared" si="1"/>
        <v>1</v>
      </c>
      <c r="O63" s="145" t="s">
        <v>6310</v>
      </c>
      <c r="P63" s="155" t="s">
        <v>462</v>
      </c>
      <c r="Q63" s="253" t="s">
        <v>462</v>
      </c>
      <c r="R63" s="155" t="s">
        <v>462</v>
      </c>
    </row>
    <row r="64" spans="1:18" ht="12.75" customHeight="1">
      <c r="A64" s="155" t="s">
        <v>151</v>
      </c>
      <c r="B64" s="157" t="s">
        <v>6419</v>
      </c>
      <c r="C64" s="311">
        <v>0</v>
      </c>
      <c r="D64" s="311">
        <v>0</v>
      </c>
      <c r="E64" s="311">
        <v>0</v>
      </c>
      <c r="F64" s="311">
        <v>1</v>
      </c>
      <c r="G64" s="311">
        <v>0</v>
      </c>
      <c r="H64" s="311">
        <v>0</v>
      </c>
      <c r="I64" s="311">
        <v>0</v>
      </c>
      <c r="J64" s="311">
        <v>1</v>
      </c>
      <c r="K64" s="311">
        <v>1</v>
      </c>
      <c r="L64" s="311">
        <v>0</v>
      </c>
      <c r="M64" s="311">
        <v>0</v>
      </c>
      <c r="N64" s="311">
        <f t="shared" si="1"/>
        <v>3</v>
      </c>
      <c r="O64" s="145" t="s">
        <v>6420</v>
      </c>
      <c r="P64" s="155" t="s">
        <v>6416</v>
      </c>
      <c r="Q64" s="253" t="s">
        <v>462</v>
      </c>
      <c r="R64" s="155" t="s">
        <v>462</v>
      </c>
    </row>
    <row r="65" spans="1:18" ht="12.75" customHeight="1">
      <c r="A65" s="155" t="s">
        <v>151</v>
      </c>
      <c r="B65" s="157" t="s">
        <v>6423</v>
      </c>
      <c r="C65" s="311">
        <v>1</v>
      </c>
      <c r="D65" s="311">
        <v>0</v>
      </c>
      <c r="E65" s="311">
        <v>0</v>
      </c>
      <c r="F65" s="311">
        <v>0</v>
      </c>
      <c r="G65" s="311">
        <v>0</v>
      </c>
      <c r="H65" s="311">
        <v>0</v>
      </c>
      <c r="I65" s="311">
        <v>0</v>
      </c>
      <c r="J65" s="311">
        <v>0</v>
      </c>
      <c r="K65" s="311">
        <v>0</v>
      </c>
      <c r="L65" s="311">
        <v>0</v>
      </c>
      <c r="M65" s="311">
        <v>0</v>
      </c>
      <c r="N65" s="311">
        <f t="shared" si="1"/>
        <v>1</v>
      </c>
      <c r="O65" s="145" t="s">
        <v>6424</v>
      </c>
      <c r="P65" s="155" t="s">
        <v>6404</v>
      </c>
      <c r="Q65" s="253" t="s">
        <v>462</v>
      </c>
      <c r="R65" s="155" t="s">
        <v>462</v>
      </c>
    </row>
    <row r="66" spans="1:18" ht="12.75" customHeight="1">
      <c r="A66" s="228" t="s">
        <v>114</v>
      </c>
      <c r="B66" s="155" t="s">
        <v>563</v>
      </c>
      <c r="C66" s="446">
        <v>1</v>
      </c>
      <c r="D66" s="446"/>
      <c r="E66" s="446">
        <v>1</v>
      </c>
      <c r="F66" s="446">
        <v>1</v>
      </c>
      <c r="G66" s="446"/>
      <c r="H66" s="446"/>
      <c r="I66" s="446"/>
      <c r="J66" s="446"/>
      <c r="K66" s="446"/>
      <c r="L66" s="446"/>
      <c r="M66" s="446"/>
      <c r="N66" s="642">
        <f t="shared" si="1"/>
        <v>3</v>
      </c>
      <c r="O66" s="448" t="s">
        <v>7062</v>
      </c>
      <c r="P66" s="446" t="s">
        <v>7063</v>
      </c>
      <c r="Q66" s="447"/>
      <c r="R66" s="155" t="s">
        <v>462</v>
      </c>
    </row>
    <row r="67" spans="1:18" ht="12.75" customHeight="1">
      <c r="A67" s="155" t="s">
        <v>85</v>
      </c>
      <c r="B67" s="157" t="s">
        <v>6473</v>
      </c>
      <c r="C67" s="427">
        <v>1</v>
      </c>
      <c r="D67" s="311">
        <v>0</v>
      </c>
      <c r="E67" s="311">
        <v>0</v>
      </c>
      <c r="F67" s="311">
        <v>0</v>
      </c>
      <c r="G67" s="311">
        <v>0</v>
      </c>
      <c r="H67" s="311">
        <v>0</v>
      </c>
      <c r="I67" s="311">
        <v>1</v>
      </c>
      <c r="J67" s="311">
        <v>0</v>
      </c>
      <c r="K67" s="311">
        <v>0</v>
      </c>
      <c r="L67" s="311">
        <v>0</v>
      </c>
      <c r="M67" s="311">
        <v>0</v>
      </c>
      <c r="N67" s="311">
        <f t="shared" si="1"/>
        <v>2</v>
      </c>
      <c r="O67" s="145" t="s">
        <v>6434</v>
      </c>
      <c r="P67" s="155" t="s">
        <v>6433</v>
      </c>
      <c r="Q67" s="253" t="s">
        <v>462</v>
      </c>
      <c r="R67" s="155" t="s">
        <v>462</v>
      </c>
    </row>
    <row r="68" spans="1:18" ht="12.75" customHeight="1">
      <c r="A68" s="155" t="s">
        <v>85</v>
      </c>
      <c r="B68" s="157" t="s">
        <v>6472</v>
      </c>
      <c r="C68" s="427">
        <v>1</v>
      </c>
      <c r="D68" s="311">
        <v>0</v>
      </c>
      <c r="E68" s="311">
        <v>0</v>
      </c>
      <c r="F68" s="311">
        <v>0</v>
      </c>
      <c r="G68" s="311">
        <v>0</v>
      </c>
      <c r="H68" s="311">
        <v>0</v>
      </c>
      <c r="I68" s="311">
        <v>1</v>
      </c>
      <c r="J68" s="311">
        <v>0</v>
      </c>
      <c r="K68" s="311">
        <v>0</v>
      </c>
      <c r="L68" s="311">
        <v>0</v>
      </c>
      <c r="M68" s="311">
        <v>0</v>
      </c>
      <c r="N68" s="311">
        <f t="shared" si="1"/>
        <v>2</v>
      </c>
      <c r="O68" s="145" t="s">
        <v>6432</v>
      </c>
      <c r="P68" s="155" t="s">
        <v>6433</v>
      </c>
      <c r="Q68" s="253" t="s">
        <v>462</v>
      </c>
      <c r="R68" s="155" t="s">
        <v>462</v>
      </c>
    </row>
    <row r="69" spans="1:18" ht="12.75" customHeight="1">
      <c r="A69" s="155" t="s">
        <v>85</v>
      </c>
      <c r="B69" s="157" t="s">
        <v>6475</v>
      </c>
      <c r="C69" s="427">
        <v>1</v>
      </c>
      <c r="D69" s="311">
        <v>0</v>
      </c>
      <c r="E69" s="311">
        <v>0</v>
      </c>
      <c r="F69" s="311">
        <v>0</v>
      </c>
      <c r="G69" s="311">
        <v>0</v>
      </c>
      <c r="H69" s="311">
        <v>0</v>
      </c>
      <c r="I69" s="311">
        <v>1</v>
      </c>
      <c r="J69" s="311">
        <v>0</v>
      </c>
      <c r="K69" s="311">
        <v>0</v>
      </c>
      <c r="L69" s="311">
        <v>1</v>
      </c>
      <c r="M69" s="311">
        <v>0</v>
      </c>
      <c r="N69" s="311">
        <f t="shared" si="1"/>
        <v>3</v>
      </c>
      <c r="O69" s="145" t="s">
        <v>6436</v>
      </c>
      <c r="P69" s="155" t="s">
        <v>6433</v>
      </c>
      <c r="Q69" s="253" t="s">
        <v>462</v>
      </c>
      <c r="R69" s="155" t="s">
        <v>462</v>
      </c>
    </row>
    <row r="70" spans="1:18" ht="12.75" customHeight="1">
      <c r="A70" s="155" t="s">
        <v>85</v>
      </c>
      <c r="B70" s="157" t="s">
        <v>6474</v>
      </c>
      <c r="C70" s="427">
        <v>1</v>
      </c>
      <c r="D70" s="311">
        <v>0</v>
      </c>
      <c r="E70" s="311">
        <v>0</v>
      </c>
      <c r="F70" s="311">
        <v>0</v>
      </c>
      <c r="G70" s="311">
        <v>0</v>
      </c>
      <c r="H70" s="311">
        <v>0</v>
      </c>
      <c r="I70" s="311">
        <v>1</v>
      </c>
      <c r="J70" s="311">
        <v>0</v>
      </c>
      <c r="K70" s="311">
        <v>0</v>
      </c>
      <c r="L70" s="311">
        <v>0</v>
      </c>
      <c r="M70" s="311">
        <v>0</v>
      </c>
      <c r="N70" s="311">
        <f t="shared" ref="N70:N82" si="2">SUM(C70:M70)</f>
        <v>2</v>
      </c>
      <c r="O70" s="145" t="s">
        <v>6435</v>
      </c>
      <c r="P70" s="155" t="s">
        <v>6433</v>
      </c>
      <c r="Q70" s="253" t="s">
        <v>462</v>
      </c>
      <c r="R70" s="155" t="s">
        <v>462</v>
      </c>
    </row>
    <row r="71" spans="1:18" ht="12.75" customHeight="1">
      <c r="A71" s="155" t="s">
        <v>265</v>
      </c>
      <c r="B71" s="157" t="s">
        <v>4414</v>
      </c>
      <c r="C71" s="311">
        <v>0</v>
      </c>
      <c r="D71" s="311">
        <v>0</v>
      </c>
      <c r="E71" s="311">
        <v>0</v>
      </c>
      <c r="F71" s="311">
        <v>0</v>
      </c>
      <c r="G71" s="311">
        <v>1</v>
      </c>
      <c r="H71" s="311">
        <v>1</v>
      </c>
      <c r="I71" s="311">
        <v>0</v>
      </c>
      <c r="J71" s="311">
        <v>0</v>
      </c>
      <c r="K71" s="311">
        <v>0</v>
      </c>
      <c r="L71" s="311">
        <v>0</v>
      </c>
      <c r="M71" s="311">
        <v>0</v>
      </c>
      <c r="N71" s="311">
        <f t="shared" si="2"/>
        <v>2</v>
      </c>
      <c r="O71" s="145" t="s">
        <v>4415</v>
      </c>
      <c r="P71" s="155" t="s">
        <v>462</v>
      </c>
      <c r="Q71" s="253" t="s">
        <v>462</v>
      </c>
      <c r="R71" s="155" t="s">
        <v>462</v>
      </c>
    </row>
    <row r="72" spans="1:18" ht="12.75" customHeight="1">
      <c r="A72" s="155" t="s">
        <v>265</v>
      </c>
      <c r="B72" s="157" t="s">
        <v>4416</v>
      </c>
      <c r="C72" s="311">
        <v>1</v>
      </c>
      <c r="D72" s="311">
        <v>0</v>
      </c>
      <c r="E72" s="311">
        <v>0</v>
      </c>
      <c r="F72" s="311">
        <v>0</v>
      </c>
      <c r="G72" s="311">
        <v>1</v>
      </c>
      <c r="H72" s="311">
        <v>0</v>
      </c>
      <c r="I72" s="311">
        <v>0</v>
      </c>
      <c r="J72" s="311">
        <v>0</v>
      </c>
      <c r="K72" s="311">
        <v>0</v>
      </c>
      <c r="L72" s="311">
        <v>0</v>
      </c>
      <c r="M72" s="311">
        <v>0</v>
      </c>
      <c r="N72" s="311">
        <f t="shared" si="2"/>
        <v>2</v>
      </c>
      <c r="O72" s="145" t="s">
        <v>4417</v>
      </c>
      <c r="P72" s="155" t="s">
        <v>462</v>
      </c>
      <c r="Q72" s="253" t="s">
        <v>4418</v>
      </c>
      <c r="R72" s="155" t="s">
        <v>462</v>
      </c>
    </row>
    <row r="73" spans="1:18" ht="12.75" customHeight="1">
      <c r="A73" s="155" t="s">
        <v>265</v>
      </c>
      <c r="B73" s="157" t="s">
        <v>4419</v>
      </c>
      <c r="C73" s="311">
        <v>0</v>
      </c>
      <c r="D73" s="311">
        <v>0</v>
      </c>
      <c r="E73" s="311">
        <v>0</v>
      </c>
      <c r="F73" s="311">
        <v>0</v>
      </c>
      <c r="G73" s="311">
        <v>1</v>
      </c>
      <c r="H73" s="311">
        <v>0</v>
      </c>
      <c r="I73" s="311">
        <v>0</v>
      </c>
      <c r="J73" s="311">
        <v>0</v>
      </c>
      <c r="K73" s="311">
        <v>0</v>
      </c>
      <c r="L73" s="311">
        <v>0</v>
      </c>
      <c r="M73" s="311">
        <v>0</v>
      </c>
      <c r="N73" s="311">
        <f t="shared" si="2"/>
        <v>1</v>
      </c>
      <c r="O73" s="145" t="s">
        <v>4420</v>
      </c>
      <c r="P73" s="155" t="s">
        <v>462</v>
      </c>
      <c r="Q73" s="253" t="s">
        <v>462</v>
      </c>
      <c r="R73" s="155" t="s">
        <v>462</v>
      </c>
    </row>
    <row r="74" spans="1:18" ht="12.75" customHeight="1">
      <c r="A74" s="155" t="s">
        <v>265</v>
      </c>
      <c r="B74" s="22" t="s">
        <v>7019</v>
      </c>
      <c r="C74" s="311">
        <v>0</v>
      </c>
      <c r="D74" s="311">
        <v>0</v>
      </c>
      <c r="E74" s="311">
        <v>0</v>
      </c>
      <c r="F74" s="311">
        <v>0</v>
      </c>
      <c r="G74" s="311">
        <v>1</v>
      </c>
      <c r="H74" s="311">
        <v>1</v>
      </c>
      <c r="I74" s="311">
        <v>1</v>
      </c>
      <c r="J74" s="311">
        <v>0</v>
      </c>
      <c r="K74" s="311">
        <v>0</v>
      </c>
      <c r="L74" s="311">
        <v>0</v>
      </c>
      <c r="M74" s="311">
        <v>1</v>
      </c>
      <c r="N74" s="311">
        <f t="shared" si="2"/>
        <v>4</v>
      </c>
      <c r="O74" s="175" t="s">
        <v>7020</v>
      </c>
      <c r="P74" s="155" t="s">
        <v>7021</v>
      </c>
      <c r="Q74" s="253" t="s">
        <v>277</v>
      </c>
      <c r="R74" s="155" t="s">
        <v>462</v>
      </c>
    </row>
    <row r="75" spans="1:18" ht="12.75" customHeight="1">
      <c r="A75" s="155" t="s">
        <v>265</v>
      </c>
      <c r="B75" s="157" t="s">
        <v>4421</v>
      </c>
      <c r="C75" s="311">
        <v>0</v>
      </c>
      <c r="D75" s="311">
        <v>0</v>
      </c>
      <c r="E75" s="622">
        <v>0</v>
      </c>
      <c r="F75" s="311">
        <v>0</v>
      </c>
      <c r="G75" s="311">
        <v>1</v>
      </c>
      <c r="H75" s="311">
        <v>1</v>
      </c>
      <c r="I75" s="311">
        <v>0</v>
      </c>
      <c r="J75" s="311">
        <v>0</v>
      </c>
      <c r="K75" s="311">
        <v>0</v>
      </c>
      <c r="L75" s="311">
        <v>0</v>
      </c>
      <c r="M75" s="311">
        <v>0</v>
      </c>
      <c r="N75" s="311">
        <f t="shared" si="2"/>
        <v>2</v>
      </c>
      <c r="O75" s="175" t="s">
        <v>4422</v>
      </c>
      <c r="P75" s="155" t="s">
        <v>462</v>
      </c>
      <c r="Q75" s="253" t="s">
        <v>462</v>
      </c>
      <c r="R75" s="155" t="s">
        <v>462</v>
      </c>
    </row>
    <row r="76" spans="1:18" ht="12.75" customHeight="1">
      <c r="A76" s="155" t="s">
        <v>265</v>
      </c>
      <c r="B76" s="157" t="s">
        <v>4423</v>
      </c>
      <c r="C76" s="311">
        <v>0</v>
      </c>
      <c r="D76" s="311">
        <v>1</v>
      </c>
      <c r="E76" s="642">
        <v>0</v>
      </c>
      <c r="F76" s="311">
        <v>0</v>
      </c>
      <c r="G76" s="311">
        <v>0</v>
      </c>
      <c r="H76" s="311">
        <v>0</v>
      </c>
      <c r="I76" s="311">
        <v>0</v>
      </c>
      <c r="J76" s="311">
        <v>0</v>
      </c>
      <c r="K76" s="311">
        <v>0</v>
      </c>
      <c r="L76" s="311">
        <v>0</v>
      </c>
      <c r="M76" s="311">
        <v>0</v>
      </c>
      <c r="N76" s="311">
        <f t="shared" si="2"/>
        <v>1</v>
      </c>
      <c r="O76" s="175" t="s">
        <v>4424</v>
      </c>
      <c r="P76" s="155" t="s">
        <v>462</v>
      </c>
      <c r="Q76" s="253" t="s">
        <v>462</v>
      </c>
      <c r="R76" s="155" t="s">
        <v>462</v>
      </c>
    </row>
    <row r="77" spans="1:18" ht="12.75" customHeight="1">
      <c r="A77" s="155" t="s">
        <v>265</v>
      </c>
      <c r="B77" s="22" t="s">
        <v>7017</v>
      </c>
      <c r="C77" s="311">
        <v>0</v>
      </c>
      <c r="D77" s="311">
        <v>0</v>
      </c>
      <c r="E77" s="311">
        <v>0</v>
      </c>
      <c r="F77" s="311">
        <v>0</v>
      </c>
      <c r="G77" s="311">
        <v>1</v>
      </c>
      <c r="H77" s="311">
        <v>0</v>
      </c>
      <c r="I77" s="311">
        <v>0</v>
      </c>
      <c r="J77" s="311">
        <v>0</v>
      </c>
      <c r="K77" s="311">
        <v>0</v>
      </c>
      <c r="L77" s="311">
        <v>0</v>
      </c>
      <c r="M77" s="311">
        <v>1</v>
      </c>
      <c r="N77" s="311">
        <f t="shared" si="2"/>
        <v>2</v>
      </c>
      <c r="O77" s="175" t="s">
        <v>7018</v>
      </c>
      <c r="Q77" s="253" t="s">
        <v>277</v>
      </c>
      <c r="R77" s="155" t="s">
        <v>462</v>
      </c>
    </row>
    <row r="78" spans="1:18" ht="12.75" customHeight="1">
      <c r="A78" s="155" t="s">
        <v>265</v>
      </c>
      <c r="B78" s="625" t="s">
        <v>4425</v>
      </c>
      <c r="C78" s="443">
        <v>0</v>
      </c>
      <c r="D78" s="443">
        <v>1</v>
      </c>
      <c r="E78" s="427">
        <v>1</v>
      </c>
      <c r="F78" s="443">
        <v>0</v>
      </c>
      <c r="G78" s="443">
        <v>0</v>
      </c>
      <c r="H78" s="443">
        <v>0</v>
      </c>
      <c r="I78" s="443">
        <v>0</v>
      </c>
      <c r="J78" s="443">
        <v>0</v>
      </c>
      <c r="K78" s="443">
        <v>0</v>
      </c>
      <c r="L78" s="443">
        <v>0</v>
      </c>
      <c r="M78" s="443">
        <v>0</v>
      </c>
      <c r="N78" s="443">
        <f t="shared" si="2"/>
        <v>2</v>
      </c>
      <c r="O78" s="175" t="s">
        <v>4426</v>
      </c>
      <c r="P78" s="155" t="s">
        <v>462</v>
      </c>
      <c r="Q78" s="253" t="s">
        <v>462</v>
      </c>
    </row>
    <row r="79" spans="1:18" ht="12.75" customHeight="1">
      <c r="A79" s="155" t="s">
        <v>265</v>
      </c>
      <c r="B79" s="22" t="s">
        <v>7013</v>
      </c>
      <c r="C79" s="443">
        <v>0</v>
      </c>
      <c r="D79" s="443">
        <v>0</v>
      </c>
      <c r="E79" s="443">
        <v>0</v>
      </c>
      <c r="F79" s="443">
        <v>0</v>
      </c>
      <c r="G79" s="443">
        <v>1</v>
      </c>
      <c r="H79" s="443">
        <v>0</v>
      </c>
      <c r="I79" s="443">
        <v>0</v>
      </c>
      <c r="J79" s="443">
        <v>0</v>
      </c>
      <c r="K79" s="443">
        <v>0</v>
      </c>
      <c r="L79" s="443">
        <v>0</v>
      </c>
      <c r="M79" s="443">
        <v>1</v>
      </c>
      <c r="N79" s="443">
        <f t="shared" si="2"/>
        <v>2</v>
      </c>
      <c r="O79" s="175" t="s">
        <v>7014</v>
      </c>
      <c r="Q79" s="253" t="s">
        <v>277</v>
      </c>
    </row>
    <row r="80" spans="1:18" ht="12.75" customHeight="1">
      <c r="A80" s="155" t="s">
        <v>265</v>
      </c>
      <c r="B80" s="781" t="s">
        <v>4427</v>
      </c>
      <c r="C80" s="443">
        <v>1</v>
      </c>
      <c r="D80" s="443">
        <v>0</v>
      </c>
      <c r="E80" s="443">
        <v>0</v>
      </c>
      <c r="F80" s="443">
        <v>0</v>
      </c>
      <c r="G80" s="443">
        <v>1</v>
      </c>
      <c r="H80" s="443">
        <v>1</v>
      </c>
      <c r="I80" s="443">
        <v>0</v>
      </c>
      <c r="J80" s="443">
        <v>0</v>
      </c>
      <c r="K80" s="443">
        <v>0</v>
      </c>
      <c r="L80" s="443">
        <v>0</v>
      </c>
      <c r="M80" s="443">
        <v>0</v>
      </c>
      <c r="N80" s="443">
        <f t="shared" si="2"/>
        <v>3</v>
      </c>
      <c r="O80" s="175" t="s">
        <v>4428</v>
      </c>
      <c r="P80" s="155" t="s">
        <v>462</v>
      </c>
      <c r="Q80" s="253" t="s">
        <v>462</v>
      </c>
    </row>
    <row r="81" spans="1:17" ht="12.75" customHeight="1">
      <c r="A81" s="155" t="s">
        <v>265</v>
      </c>
      <c r="B81" s="781" t="s">
        <v>4429</v>
      </c>
      <c r="C81" s="443">
        <v>1</v>
      </c>
      <c r="D81" s="443">
        <v>0</v>
      </c>
      <c r="E81" s="443">
        <v>0</v>
      </c>
      <c r="F81" s="443">
        <v>0</v>
      </c>
      <c r="G81" s="443">
        <v>1</v>
      </c>
      <c r="H81" s="443">
        <v>1</v>
      </c>
      <c r="I81" s="443">
        <v>0</v>
      </c>
      <c r="J81" s="443">
        <v>0</v>
      </c>
      <c r="K81" s="443">
        <v>0</v>
      </c>
      <c r="L81" s="443">
        <v>0</v>
      </c>
      <c r="M81" s="443">
        <v>0</v>
      </c>
      <c r="N81" s="443">
        <f t="shared" si="2"/>
        <v>3</v>
      </c>
      <c r="O81" s="175" t="s">
        <v>4430</v>
      </c>
      <c r="P81" s="155" t="s">
        <v>462</v>
      </c>
      <c r="Q81" s="253" t="s">
        <v>462</v>
      </c>
    </row>
    <row r="82" spans="1:17" ht="12.75" customHeight="1" thickBot="1">
      <c r="A82" s="155" t="s">
        <v>265</v>
      </c>
      <c r="B82" s="22" t="s">
        <v>7015</v>
      </c>
      <c r="C82" s="622">
        <v>0</v>
      </c>
      <c r="D82" s="622">
        <v>0</v>
      </c>
      <c r="E82" s="622">
        <v>0</v>
      </c>
      <c r="F82" s="622">
        <v>0</v>
      </c>
      <c r="G82" s="622">
        <v>1</v>
      </c>
      <c r="H82" s="622">
        <v>0</v>
      </c>
      <c r="I82" s="622">
        <v>0</v>
      </c>
      <c r="J82" s="622">
        <v>0</v>
      </c>
      <c r="K82" s="622">
        <v>0</v>
      </c>
      <c r="L82" s="622">
        <v>0</v>
      </c>
      <c r="M82" s="622">
        <v>1</v>
      </c>
      <c r="N82" s="622">
        <f t="shared" si="2"/>
        <v>2</v>
      </c>
      <c r="O82" s="175" t="s">
        <v>7016</v>
      </c>
      <c r="Q82" s="253" t="s">
        <v>277</v>
      </c>
    </row>
    <row r="83" spans="1:17" ht="14.25" thickTop="1" thickBot="1">
      <c r="A83" s="252"/>
      <c r="B83" s="251" t="s">
        <v>808</v>
      </c>
      <c r="C83" s="252">
        <f>SUM(C6:C82)</f>
        <v>19</v>
      </c>
      <c r="D83" s="252">
        <f t="shared" ref="D83:M83" si="3">SUM(D6:D82)</f>
        <v>8</v>
      </c>
      <c r="E83" s="252">
        <f t="shared" si="3"/>
        <v>11</v>
      </c>
      <c r="F83" s="252">
        <f t="shared" si="3"/>
        <v>22</v>
      </c>
      <c r="G83" s="252">
        <f>SUM(G6:G82)</f>
        <v>45</v>
      </c>
      <c r="H83" s="252">
        <f t="shared" si="3"/>
        <v>39</v>
      </c>
      <c r="I83" s="252">
        <f t="shared" si="3"/>
        <v>29</v>
      </c>
      <c r="J83" s="252">
        <f t="shared" si="3"/>
        <v>4</v>
      </c>
      <c r="K83" s="252">
        <f t="shared" si="3"/>
        <v>22</v>
      </c>
      <c r="L83" s="252">
        <f t="shared" si="3"/>
        <v>8</v>
      </c>
      <c r="M83" s="252">
        <f t="shared" si="3"/>
        <v>12</v>
      </c>
      <c r="N83" s="252">
        <f>SUM(N6:N82)</f>
        <v>219</v>
      </c>
      <c r="O83" s="246"/>
      <c r="P83" s="246"/>
      <c r="Q83" s="254"/>
    </row>
    <row r="84" spans="1:17" ht="13.5" thickTop="1"/>
    <row r="88" spans="1:17">
      <c r="C88" s="638"/>
      <c r="E88" s="638"/>
      <c r="I88" s="638"/>
    </row>
  </sheetData>
  <autoFilter ref="A5:Q5"/>
  <sortState ref="A6:Q82">
    <sortCondition ref="A6:A82"/>
    <sortCondition ref="B6:B82"/>
  </sortState>
  <mergeCells count="11">
    <mergeCell ref="A1:B1"/>
    <mergeCell ref="C1:Q1"/>
    <mergeCell ref="A2:Q2"/>
    <mergeCell ref="C4:D4"/>
    <mergeCell ref="E4:H4"/>
    <mergeCell ref="I4:M4"/>
    <mergeCell ref="C3:M3"/>
    <mergeCell ref="A3:B3"/>
    <mergeCell ref="A4:B4"/>
    <mergeCell ref="N3:Q3"/>
    <mergeCell ref="N4:Q4"/>
  </mergeCells>
  <conditionalFormatting sqref="C38:M77 C6:M34">
    <cfRule type="cellIs" dxfId="571" priority="141" operator="equal">
      <formula>1</formula>
    </cfRule>
    <cfRule type="cellIs" dxfId="570" priority="142" operator="equal">
      <formula>0</formula>
    </cfRule>
  </conditionalFormatting>
  <conditionalFormatting sqref="C6:L6">
    <cfRule type="cellIs" dxfId="569" priority="140" operator="equal">
      <formula>0</formula>
    </cfRule>
  </conditionalFormatting>
  <conditionalFormatting sqref="I66:I70">
    <cfRule type="cellIs" dxfId="568" priority="132" operator="equal">
      <formula>1</formula>
    </cfRule>
    <cfRule type="cellIs" dxfId="567" priority="133" operator="equal">
      <formula>0</formula>
    </cfRule>
  </conditionalFormatting>
  <conditionalFormatting sqref="K66:K67">
    <cfRule type="cellIs" dxfId="566" priority="130" operator="equal">
      <formula>1</formula>
    </cfRule>
    <cfRule type="cellIs" dxfId="565" priority="131" operator="equal">
      <formula>0</formula>
    </cfRule>
  </conditionalFormatting>
  <conditionalFormatting sqref="K69:K70">
    <cfRule type="cellIs" dxfId="564" priority="128" operator="equal">
      <formula>1</formula>
    </cfRule>
    <cfRule type="cellIs" dxfId="563" priority="129" operator="equal">
      <formula>0</formula>
    </cfRule>
  </conditionalFormatting>
  <conditionalFormatting sqref="C31:M34 C38:M38">
    <cfRule type="cellIs" dxfId="562" priority="126" operator="equal">
      <formula>1</formula>
    </cfRule>
    <cfRule type="cellIs" dxfId="561" priority="127" operator="equal">
      <formula>0</formula>
    </cfRule>
  </conditionalFormatting>
  <conditionalFormatting sqref="C53 M53 G53:H53">
    <cfRule type="cellIs" dxfId="560" priority="117" operator="equal">
      <formula>1</formula>
    </cfRule>
    <cfRule type="cellIs" dxfId="559" priority="118" operator="equal">
      <formula>0</formula>
    </cfRule>
  </conditionalFormatting>
  <conditionalFormatting sqref="G23:H24 G25:G26 I25 K23 M24 K25">
    <cfRule type="cellIs" dxfId="558" priority="120" operator="equal">
      <formula>1</formula>
    </cfRule>
    <cfRule type="cellIs" dxfId="557" priority="121" operator="equal">
      <formula>0</formula>
    </cfRule>
  </conditionalFormatting>
  <conditionalFormatting sqref="C54:M54">
    <cfRule type="cellIs" dxfId="556" priority="114" operator="equal">
      <formula>1</formula>
    </cfRule>
    <cfRule type="cellIs" dxfId="555" priority="115" operator="equal">
      <formula>0</formula>
    </cfRule>
  </conditionalFormatting>
  <conditionalFormatting sqref="C44:M48">
    <cfRule type="cellIs" dxfId="554" priority="111" operator="equal">
      <formula>1</formula>
    </cfRule>
    <cfRule type="cellIs" dxfId="553" priority="112" operator="equal">
      <formula>0</formula>
    </cfRule>
  </conditionalFormatting>
  <conditionalFormatting sqref="C49:M49 M50">
    <cfRule type="cellIs" dxfId="552" priority="109" operator="equal">
      <formula>1</formula>
    </cfRule>
    <cfRule type="cellIs" dxfId="551" priority="110" operator="equal">
      <formula>0</formula>
    </cfRule>
  </conditionalFormatting>
  <conditionalFormatting sqref="C50:L50">
    <cfRule type="cellIs" dxfId="550" priority="107" operator="equal">
      <formula>1</formula>
    </cfRule>
    <cfRule type="cellIs" dxfId="549" priority="108" operator="equal">
      <formula>0</formula>
    </cfRule>
  </conditionalFormatting>
  <conditionalFormatting sqref="C27:M28">
    <cfRule type="cellIs" dxfId="548" priority="102" operator="equal">
      <formula>1</formula>
    </cfRule>
    <cfRule type="cellIs" dxfId="547" priority="103" operator="equal">
      <formula>0</formula>
    </cfRule>
  </conditionalFormatting>
  <conditionalFormatting sqref="C76:M77 O82 C82:M82">
    <cfRule type="cellIs" dxfId="546" priority="98" operator="equal">
      <formula>1</formula>
    </cfRule>
    <cfRule type="cellIs" dxfId="545" priority="99" operator="equal">
      <formula>0</formula>
    </cfRule>
  </conditionalFormatting>
  <conditionalFormatting sqref="C11:M15">
    <cfRule type="cellIs" dxfId="544" priority="96" operator="equal">
      <formula>1</formula>
    </cfRule>
    <cfRule type="cellIs" dxfId="543" priority="97" operator="equal">
      <formula>0</formula>
    </cfRule>
  </conditionalFormatting>
  <conditionalFormatting sqref="C16:M21">
    <cfRule type="cellIs" dxfId="542" priority="93" operator="equal">
      <formula>1</formula>
    </cfRule>
    <cfRule type="cellIs" dxfId="541" priority="94" operator="equal">
      <formula>0</formula>
    </cfRule>
  </conditionalFormatting>
  <conditionalFormatting sqref="C78">
    <cfRule type="cellIs" dxfId="540" priority="89" operator="equal">
      <formula>1</formula>
    </cfRule>
    <cfRule type="cellIs" dxfId="539" priority="90" operator="equal">
      <formula>0</formula>
    </cfRule>
  </conditionalFormatting>
  <conditionalFormatting sqref="C79:C81">
    <cfRule type="cellIs" dxfId="538" priority="87" operator="equal">
      <formula>1</formula>
    </cfRule>
    <cfRule type="cellIs" dxfId="537" priority="88" operator="equal">
      <formula>0</formula>
    </cfRule>
  </conditionalFormatting>
  <conditionalFormatting sqref="D78:F78">
    <cfRule type="cellIs" dxfId="536" priority="85" operator="equal">
      <formula>1</formula>
    </cfRule>
    <cfRule type="cellIs" dxfId="535" priority="86" operator="equal">
      <formula>0</formula>
    </cfRule>
  </conditionalFormatting>
  <conditionalFormatting sqref="D79:F81">
    <cfRule type="cellIs" dxfId="534" priority="83" operator="equal">
      <formula>1</formula>
    </cfRule>
    <cfRule type="cellIs" dxfId="533" priority="84" operator="equal">
      <formula>0</formula>
    </cfRule>
  </conditionalFormatting>
  <conditionalFormatting sqref="J78:L78">
    <cfRule type="cellIs" dxfId="532" priority="81" operator="equal">
      <formula>1</formula>
    </cfRule>
    <cfRule type="cellIs" dxfId="531" priority="82" operator="equal">
      <formula>0</formula>
    </cfRule>
  </conditionalFormatting>
  <conditionalFormatting sqref="J79:L81">
    <cfRule type="cellIs" dxfId="530" priority="79" operator="equal">
      <formula>1</formula>
    </cfRule>
    <cfRule type="cellIs" dxfId="529" priority="80" operator="equal">
      <formula>0</formula>
    </cfRule>
  </conditionalFormatting>
  <conditionalFormatting sqref="H78:H80">
    <cfRule type="cellIs" dxfId="528" priority="77" operator="equal">
      <formula>1</formula>
    </cfRule>
    <cfRule type="cellIs" dxfId="527" priority="78" operator="equal">
      <formula>0</formula>
    </cfRule>
  </conditionalFormatting>
  <conditionalFormatting sqref="D35">
    <cfRule type="cellIs" dxfId="526" priority="75" operator="equal">
      <formula>1</formula>
    </cfRule>
    <cfRule type="cellIs" dxfId="525" priority="76" operator="equal">
      <formula>0</formula>
    </cfRule>
  </conditionalFormatting>
  <conditionalFormatting sqref="F35">
    <cfRule type="cellIs" dxfId="524" priority="73" operator="equal">
      <formula>1</formula>
    </cfRule>
    <cfRule type="cellIs" dxfId="523" priority="74" operator="equal">
      <formula>0</formula>
    </cfRule>
  </conditionalFormatting>
  <conditionalFormatting sqref="G35">
    <cfRule type="cellIs" dxfId="522" priority="71" operator="equal">
      <formula>1</formula>
    </cfRule>
    <cfRule type="cellIs" dxfId="521" priority="72" operator="equal">
      <formula>0</formula>
    </cfRule>
  </conditionalFormatting>
  <conditionalFormatting sqref="H35">
    <cfRule type="cellIs" dxfId="520" priority="69" operator="equal">
      <formula>1</formula>
    </cfRule>
    <cfRule type="cellIs" dxfId="519" priority="70" operator="equal">
      <formula>0</formula>
    </cfRule>
  </conditionalFormatting>
  <conditionalFormatting sqref="J35">
    <cfRule type="cellIs" dxfId="518" priority="67" operator="equal">
      <formula>1</formula>
    </cfRule>
    <cfRule type="cellIs" dxfId="517" priority="68" operator="equal">
      <formula>0</formula>
    </cfRule>
  </conditionalFormatting>
  <conditionalFormatting sqref="K35">
    <cfRule type="cellIs" dxfId="516" priority="65" operator="equal">
      <formula>1</formula>
    </cfRule>
    <cfRule type="cellIs" dxfId="515" priority="66" operator="equal">
      <formula>0</formula>
    </cfRule>
  </conditionalFormatting>
  <conditionalFormatting sqref="M35">
    <cfRule type="cellIs" dxfId="514" priority="63" operator="equal">
      <formula>1</formula>
    </cfRule>
    <cfRule type="cellIs" dxfId="513" priority="64" operator="equal">
      <formula>0</formula>
    </cfRule>
  </conditionalFormatting>
  <conditionalFormatting sqref="D36">
    <cfRule type="cellIs" dxfId="512" priority="61" operator="equal">
      <formula>1</formula>
    </cfRule>
    <cfRule type="cellIs" dxfId="511" priority="62" operator="equal">
      <formula>0</formula>
    </cfRule>
  </conditionalFormatting>
  <conditionalFormatting sqref="E36">
    <cfRule type="cellIs" dxfId="510" priority="59" operator="equal">
      <formula>1</formula>
    </cfRule>
    <cfRule type="cellIs" dxfId="509" priority="60" operator="equal">
      <formula>0</formula>
    </cfRule>
  </conditionalFormatting>
  <conditionalFormatting sqref="I36">
    <cfRule type="cellIs" dxfId="508" priority="57" operator="equal">
      <formula>1</formula>
    </cfRule>
    <cfRule type="cellIs" dxfId="507" priority="58" operator="equal">
      <formula>0</formula>
    </cfRule>
  </conditionalFormatting>
  <conditionalFormatting sqref="J36">
    <cfRule type="cellIs" dxfId="506" priority="55" operator="equal">
      <formula>1</formula>
    </cfRule>
    <cfRule type="cellIs" dxfId="505" priority="56" operator="equal">
      <formula>0</formula>
    </cfRule>
  </conditionalFormatting>
  <conditionalFormatting sqref="K36">
    <cfRule type="cellIs" dxfId="504" priority="53" operator="equal">
      <formula>1</formula>
    </cfRule>
    <cfRule type="cellIs" dxfId="503" priority="54" operator="equal">
      <formula>0</formula>
    </cfRule>
  </conditionalFormatting>
  <conditionalFormatting sqref="L36">
    <cfRule type="cellIs" dxfId="502" priority="51" operator="equal">
      <formula>1</formula>
    </cfRule>
    <cfRule type="cellIs" dxfId="501" priority="52" operator="equal">
      <formula>0</formula>
    </cfRule>
  </conditionalFormatting>
  <conditionalFormatting sqref="M36">
    <cfRule type="cellIs" dxfId="500" priority="49" operator="equal">
      <formula>1</formula>
    </cfRule>
    <cfRule type="cellIs" dxfId="499" priority="50" operator="equal">
      <formula>0</formula>
    </cfRule>
  </conditionalFormatting>
  <conditionalFormatting sqref="C37">
    <cfRule type="cellIs" dxfId="498" priority="47" operator="equal">
      <formula>1</formula>
    </cfRule>
    <cfRule type="cellIs" dxfId="497" priority="48" operator="equal">
      <formula>0</formula>
    </cfRule>
  </conditionalFormatting>
  <conditionalFormatting sqref="F37">
    <cfRule type="cellIs" dxfId="496" priority="45" operator="equal">
      <formula>1</formula>
    </cfRule>
    <cfRule type="cellIs" dxfId="495" priority="46" operator="equal">
      <formula>0</formula>
    </cfRule>
  </conditionalFormatting>
  <conditionalFormatting sqref="G37">
    <cfRule type="cellIs" dxfId="494" priority="43" operator="equal">
      <formula>1</formula>
    </cfRule>
    <cfRule type="cellIs" dxfId="493" priority="44" operator="equal">
      <formula>0</formula>
    </cfRule>
  </conditionalFormatting>
  <conditionalFormatting sqref="H37">
    <cfRule type="cellIs" dxfId="492" priority="41" operator="equal">
      <formula>1</formula>
    </cfRule>
    <cfRule type="cellIs" dxfId="491" priority="42" operator="equal">
      <formula>0</formula>
    </cfRule>
  </conditionalFormatting>
  <conditionalFormatting sqref="I37">
    <cfRule type="cellIs" dxfId="490" priority="39" operator="equal">
      <formula>1</formula>
    </cfRule>
    <cfRule type="cellIs" dxfId="489" priority="40" operator="equal">
      <formula>0</formula>
    </cfRule>
  </conditionalFormatting>
  <conditionalFormatting sqref="J37">
    <cfRule type="cellIs" dxfId="488" priority="37" operator="equal">
      <formula>1</formula>
    </cfRule>
    <cfRule type="cellIs" dxfId="487" priority="38" operator="equal">
      <formula>0</formula>
    </cfRule>
  </conditionalFormatting>
  <conditionalFormatting sqref="K37">
    <cfRule type="cellIs" dxfId="486" priority="35" operator="equal">
      <formula>1</formula>
    </cfRule>
    <cfRule type="cellIs" dxfId="485" priority="36" operator="equal">
      <formula>0</formula>
    </cfRule>
  </conditionalFormatting>
  <conditionalFormatting sqref="L37">
    <cfRule type="cellIs" dxfId="484" priority="33" operator="equal">
      <formula>1</formula>
    </cfRule>
    <cfRule type="cellIs" dxfId="483" priority="34" operator="equal">
      <formula>0</formula>
    </cfRule>
  </conditionalFormatting>
  <conditionalFormatting sqref="M37">
    <cfRule type="cellIs" dxfId="482" priority="31" operator="equal">
      <formula>1</formula>
    </cfRule>
    <cfRule type="cellIs" dxfId="481" priority="32" operator="equal">
      <formula>0</formula>
    </cfRule>
  </conditionalFormatting>
  <conditionalFormatting sqref="I78:I80">
    <cfRule type="cellIs" dxfId="480" priority="29" operator="equal">
      <formula>1</formula>
    </cfRule>
    <cfRule type="cellIs" dxfId="479" priority="30" operator="equal">
      <formula>0</formula>
    </cfRule>
  </conditionalFormatting>
  <conditionalFormatting sqref="C35:C36">
    <cfRule type="cellIs" dxfId="478" priority="27" operator="equal">
      <formula>1</formula>
    </cfRule>
    <cfRule type="cellIs" dxfId="477" priority="28" operator="equal">
      <formula>0</formula>
    </cfRule>
  </conditionalFormatting>
  <conditionalFormatting sqref="D37">
    <cfRule type="cellIs" dxfId="476" priority="25" operator="equal">
      <formula>1</formula>
    </cfRule>
    <cfRule type="cellIs" dxfId="475" priority="26" operator="equal">
      <formula>0</formula>
    </cfRule>
  </conditionalFormatting>
  <conditionalFormatting sqref="E37">
    <cfRule type="cellIs" dxfId="474" priority="23" operator="equal">
      <formula>1</formula>
    </cfRule>
    <cfRule type="cellIs" dxfId="473" priority="24" operator="equal">
      <formula>0</formula>
    </cfRule>
  </conditionalFormatting>
  <conditionalFormatting sqref="E35">
    <cfRule type="cellIs" dxfId="472" priority="21" operator="equal">
      <formula>1</formula>
    </cfRule>
    <cfRule type="cellIs" dxfId="471" priority="22" operator="equal">
      <formula>0</formula>
    </cfRule>
  </conditionalFormatting>
  <conditionalFormatting sqref="F36">
    <cfRule type="cellIs" dxfId="470" priority="19" operator="equal">
      <formula>1</formula>
    </cfRule>
    <cfRule type="cellIs" dxfId="469" priority="20" operator="equal">
      <formula>0</formula>
    </cfRule>
  </conditionalFormatting>
  <conditionalFormatting sqref="G36">
    <cfRule type="cellIs" dxfId="468" priority="17" operator="equal">
      <formula>1</formula>
    </cfRule>
    <cfRule type="cellIs" dxfId="467" priority="18" operator="equal">
      <formula>0</formula>
    </cfRule>
  </conditionalFormatting>
  <conditionalFormatting sqref="H36">
    <cfRule type="cellIs" dxfId="466" priority="15" operator="equal">
      <formula>1</formula>
    </cfRule>
    <cfRule type="cellIs" dxfId="465" priority="16" operator="equal">
      <formula>0</formula>
    </cfRule>
  </conditionalFormatting>
  <conditionalFormatting sqref="I35">
    <cfRule type="cellIs" dxfId="464" priority="13" operator="equal">
      <formula>1</formula>
    </cfRule>
    <cfRule type="cellIs" dxfId="463" priority="14" operator="equal">
      <formula>0</formula>
    </cfRule>
  </conditionalFormatting>
  <conditionalFormatting sqref="L35">
    <cfRule type="cellIs" dxfId="462" priority="11" operator="equal">
      <formula>1</formula>
    </cfRule>
    <cfRule type="cellIs" dxfId="461" priority="12" operator="equal">
      <formula>0</formula>
    </cfRule>
  </conditionalFormatting>
  <conditionalFormatting sqref="G78:G81">
    <cfRule type="cellIs" dxfId="460" priority="9" operator="equal">
      <formula>1</formula>
    </cfRule>
    <cfRule type="cellIs" dxfId="459" priority="10" operator="equal">
      <formula>0</formula>
    </cfRule>
  </conditionalFormatting>
  <conditionalFormatting sqref="H81">
    <cfRule type="cellIs" dxfId="458" priority="7" operator="equal">
      <formula>1</formula>
    </cfRule>
    <cfRule type="cellIs" dxfId="457" priority="8" operator="equal">
      <formula>0</formula>
    </cfRule>
  </conditionalFormatting>
  <conditionalFormatting sqref="I81">
    <cfRule type="cellIs" dxfId="456" priority="5" operator="equal">
      <formula>1</formula>
    </cfRule>
    <cfRule type="cellIs" dxfId="455" priority="6" operator="equal">
      <formula>0</formula>
    </cfRule>
  </conditionalFormatting>
  <conditionalFormatting sqref="M78:M81">
    <cfRule type="cellIs" dxfId="454" priority="3" operator="equal">
      <formula>1</formula>
    </cfRule>
    <cfRule type="cellIs" dxfId="453" priority="4" operator="equal">
      <formula>0</formula>
    </cfRule>
  </conditionalFormatting>
  <conditionalFormatting sqref="M30">
    <cfRule type="cellIs" dxfId="452" priority="1" operator="equal">
      <formula>1</formula>
    </cfRule>
    <cfRule type="cellIs" dxfId="451" priority="2" operator="equal">
      <formula>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249977111117893"/>
  </sheetPr>
  <dimension ref="A1:AP1252"/>
  <sheetViews>
    <sheetView workbookViewId="0">
      <selection sqref="A1:XFD1"/>
    </sheetView>
  </sheetViews>
  <sheetFormatPr defaultColWidth="9.140625" defaultRowHeight="11.25"/>
  <cols>
    <col min="1" max="1" width="36.28515625" style="179" customWidth="1"/>
    <col min="2" max="2" width="77.140625" style="316" customWidth="1"/>
    <col min="3" max="3" width="15.140625" style="316" customWidth="1"/>
    <col min="4" max="4" width="21.140625" style="316" customWidth="1"/>
    <col min="5" max="5" width="14.85546875" style="316" customWidth="1"/>
    <col min="6" max="6" width="17.140625" style="180" customWidth="1"/>
    <col min="7" max="7" width="49.140625" style="180" hidden="1" customWidth="1"/>
    <col min="8" max="8" width="21.5703125" style="180" hidden="1" customWidth="1"/>
    <col min="9" max="9" width="31.7109375" style="180" hidden="1" customWidth="1"/>
    <col min="10" max="11" width="14.140625" style="180" hidden="1" customWidth="1"/>
    <col min="12" max="12" width="53.5703125" style="180" hidden="1" customWidth="1"/>
    <col min="13" max="15" width="53.5703125" style="179" hidden="1" customWidth="1"/>
    <col min="16" max="16" width="53.5703125" style="180" hidden="1" customWidth="1"/>
    <col min="17" max="17" width="53.5703125" style="181" hidden="1" customWidth="1"/>
    <col min="18" max="18" width="53.5703125" style="182" hidden="1" customWidth="1"/>
    <col min="19" max="22" width="53.5703125" style="179" hidden="1" customWidth="1"/>
    <col min="23" max="24" width="53.5703125" style="180" hidden="1" customWidth="1"/>
    <col min="25" max="25" width="53.5703125" style="179" hidden="1" customWidth="1"/>
    <col min="26" max="26" width="53.5703125" style="180" hidden="1" customWidth="1"/>
    <col min="27" max="29" width="53.5703125" style="179" hidden="1" customWidth="1"/>
    <col min="30" max="31" width="53.5703125" style="183" hidden="1" customWidth="1"/>
    <col min="32" max="38" width="53.5703125" style="179" hidden="1" customWidth="1"/>
    <col min="39" max="47" width="53.5703125" style="179" customWidth="1"/>
    <col min="48" max="16384" width="9.140625" style="179"/>
  </cols>
  <sheetData>
    <row r="1" spans="1:40" s="175" customFormat="1" ht="33" customHeight="1">
      <c r="A1" s="978" t="s">
        <v>7284</v>
      </c>
      <c r="B1" s="979"/>
      <c r="C1" s="979"/>
      <c r="D1" s="979"/>
      <c r="E1" s="979"/>
      <c r="F1" s="979"/>
      <c r="G1" s="428"/>
      <c r="H1" s="428"/>
      <c r="I1" s="428"/>
      <c r="J1" s="428"/>
      <c r="K1" s="428"/>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row>
    <row r="2" spans="1:40" s="889" customFormat="1" ht="23.25" customHeight="1">
      <c r="A2" s="884" t="s">
        <v>7241</v>
      </c>
      <c r="B2" s="885"/>
      <c r="C2" s="885"/>
      <c r="D2" s="885"/>
      <c r="E2" s="885"/>
      <c r="F2" s="886"/>
      <c r="G2" s="886"/>
      <c r="H2" s="886"/>
      <c r="I2" s="886"/>
      <c r="J2" s="886"/>
      <c r="K2" s="886"/>
      <c r="L2" s="887"/>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row>
    <row r="3" spans="1:40" s="176" customFormat="1" ht="15" customHeight="1">
      <c r="A3" s="890" t="s">
        <v>7240</v>
      </c>
      <c r="B3" s="315"/>
      <c r="C3" s="637"/>
      <c r="D3" s="636"/>
      <c r="E3" s="636"/>
      <c r="F3" s="637"/>
      <c r="G3" s="637"/>
      <c r="H3" s="637"/>
      <c r="I3" s="313"/>
      <c r="J3" s="313"/>
      <c r="K3" s="313"/>
      <c r="L3" s="317"/>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row>
    <row r="4" spans="1:40" s="176" customFormat="1" ht="15" customHeight="1">
      <c r="A4" s="541"/>
      <c r="B4" s="542"/>
      <c r="C4" s="156">
        <v>57</v>
      </c>
      <c r="D4" s="156">
        <v>160</v>
      </c>
      <c r="E4" s="156">
        <v>180</v>
      </c>
      <c r="F4" s="63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314"/>
      <c r="AK4" s="314"/>
    </row>
    <row r="5" spans="1:40" s="177" customFormat="1" ht="23.25" customHeight="1">
      <c r="A5" s="209" t="s">
        <v>6794</v>
      </c>
      <c r="B5" s="209" t="s">
        <v>261</v>
      </c>
      <c r="C5" s="627" t="s">
        <v>4199</v>
      </c>
      <c r="D5" s="627" t="s">
        <v>4198</v>
      </c>
      <c r="E5" s="627" t="s">
        <v>4200</v>
      </c>
      <c r="F5" s="635" t="s">
        <v>4558</v>
      </c>
      <c r="G5" s="209" t="s">
        <v>1039</v>
      </c>
      <c r="H5" s="209" t="s">
        <v>1035</v>
      </c>
      <c r="I5" s="209" t="s">
        <v>1036</v>
      </c>
      <c r="J5" s="209" t="s">
        <v>1037</v>
      </c>
      <c r="K5" s="209" t="s">
        <v>1038</v>
      </c>
      <c r="L5" s="209" t="s">
        <v>1040</v>
      </c>
      <c r="M5" s="209" t="s">
        <v>4559</v>
      </c>
      <c r="N5" s="209" t="s">
        <v>1041</v>
      </c>
      <c r="O5" s="209" t="s">
        <v>1042</v>
      </c>
      <c r="P5" s="209" t="s">
        <v>4560</v>
      </c>
      <c r="Q5" s="209" t="s">
        <v>1043</v>
      </c>
      <c r="R5" s="209" t="s">
        <v>1044</v>
      </c>
      <c r="S5" s="209" t="s">
        <v>1045</v>
      </c>
      <c r="T5" s="209" t="s">
        <v>4561</v>
      </c>
      <c r="U5" s="209" t="s">
        <v>4562</v>
      </c>
      <c r="V5" s="209" t="s">
        <v>1046</v>
      </c>
      <c r="W5" s="209" t="s">
        <v>4563</v>
      </c>
      <c r="X5" s="209" t="s">
        <v>4564</v>
      </c>
      <c r="Y5" s="209" t="s">
        <v>1047</v>
      </c>
      <c r="Z5" s="209" t="s">
        <v>4565</v>
      </c>
      <c r="AA5" s="209" t="s">
        <v>4566</v>
      </c>
      <c r="AB5" s="210" t="s">
        <v>7156</v>
      </c>
      <c r="AC5" s="210" t="s">
        <v>7157</v>
      </c>
      <c r="AD5" s="209" t="s">
        <v>4567</v>
      </c>
      <c r="AE5" s="209" t="s">
        <v>4568</v>
      </c>
      <c r="AF5" s="209" t="s">
        <v>4569</v>
      </c>
      <c r="AG5" s="209" t="s">
        <v>4570</v>
      </c>
      <c r="AH5" s="209" t="s">
        <v>4571</v>
      </c>
      <c r="AI5" s="209" t="s">
        <v>1048</v>
      </c>
      <c r="AJ5" s="209" t="s">
        <v>1049</v>
      </c>
      <c r="AK5" s="209" t="s">
        <v>1050</v>
      </c>
    </row>
    <row r="6" spans="1:40" s="177" customFormat="1" ht="12.75">
      <c r="A6" s="175" t="s">
        <v>109</v>
      </c>
      <c r="B6" s="175" t="s">
        <v>1092</v>
      </c>
      <c r="C6" s="628">
        <v>0</v>
      </c>
      <c r="D6" s="628">
        <v>1</v>
      </c>
      <c r="E6" s="628">
        <v>0</v>
      </c>
      <c r="F6" s="631" t="s">
        <v>1054</v>
      </c>
      <c r="G6" s="175" t="s">
        <v>4957</v>
      </c>
      <c r="H6" s="176" t="s">
        <v>4581</v>
      </c>
      <c r="I6" s="175" t="s">
        <v>4592</v>
      </c>
      <c r="J6" s="203" t="s">
        <v>1054</v>
      </c>
      <c r="K6" s="203" t="s">
        <v>1054</v>
      </c>
      <c r="L6" s="175" t="s">
        <v>4593</v>
      </c>
      <c r="M6" s="175" t="s">
        <v>1093</v>
      </c>
      <c r="N6" s="204">
        <v>41208</v>
      </c>
      <c r="O6" s="175" t="s">
        <v>1054</v>
      </c>
      <c r="P6" s="195" t="s">
        <v>1054</v>
      </c>
      <c r="Q6" s="195" t="s">
        <v>1054</v>
      </c>
      <c r="R6" s="197">
        <v>6</v>
      </c>
      <c r="S6" s="197" t="s">
        <v>959</v>
      </c>
      <c r="T6" s="195" t="s">
        <v>4731</v>
      </c>
      <c r="U6" s="195" t="s">
        <v>1054</v>
      </c>
      <c r="V6" s="199" t="s">
        <v>1094</v>
      </c>
      <c r="W6" s="199" t="s">
        <v>1055</v>
      </c>
      <c r="X6" s="195" t="s">
        <v>1054</v>
      </c>
      <c r="Y6" s="195" t="s">
        <v>1088</v>
      </c>
      <c r="Z6" s="195" t="s">
        <v>1085</v>
      </c>
      <c r="AA6" s="200" t="s">
        <v>1054</v>
      </c>
      <c r="AB6" s="201" t="s">
        <v>1054</v>
      </c>
      <c r="AC6" s="201" t="s">
        <v>1054</v>
      </c>
      <c r="AD6" s="195" t="s">
        <v>4926</v>
      </c>
      <c r="AE6" s="195" t="s">
        <v>4759</v>
      </c>
      <c r="AF6" s="195" t="s">
        <v>935</v>
      </c>
      <c r="AG6" s="195" t="s">
        <v>1054</v>
      </c>
      <c r="AH6" s="195" t="s">
        <v>828</v>
      </c>
      <c r="AI6" s="195" t="s">
        <v>1095</v>
      </c>
      <c r="AJ6" s="195" t="s">
        <v>1090</v>
      </c>
      <c r="AK6" s="195" t="s">
        <v>1090</v>
      </c>
    </row>
    <row r="7" spans="1:40" s="177" customFormat="1" ht="12.75">
      <c r="A7" s="175" t="s">
        <v>109</v>
      </c>
      <c r="B7" s="175" t="s">
        <v>1096</v>
      </c>
      <c r="C7" s="628">
        <v>0</v>
      </c>
      <c r="D7" s="628">
        <v>0</v>
      </c>
      <c r="E7" s="628">
        <v>0</v>
      </c>
      <c r="F7" s="631" t="s">
        <v>1054</v>
      </c>
      <c r="G7" s="175" t="s">
        <v>5011</v>
      </c>
      <c r="H7" s="176" t="s">
        <v>4581</v>
      </c>
      <c r="I7" s="175" t="s">
        <v>4582</v>
      </c>
      <c r="J7" s="203" t="s">
        <v>1054</v>
      </c>
      <c r="K7" s="203" t="s">
        <v>1054</v>
      </c>
      <c r="L7" s="175" t="s">
        <v>1063</v>
      </c>
      <c r="M7" s="175" t="s">
        <v>1054</v>
      </c>
      <c r="N7" s="204">
        <v>35612</v>
      </c>
      <c r="O7" s="175" t="s">
        <v>1054</v>
      </c>
      <c r="P7" s="195" t="s">
        <v>1054</v>
      </c>
      <c r="Q7" s="195" t="s">
        <v>1054</v>
      </c>
      <c r="R7" s="197">
        <v>0</v>
      </c>
      <c r="S7" s="197" t="s">
        <v>1062</v>
      </c>
      <c r="T7" s="195" t="s">
        <v>1054</v>
      </c>
      <c r="U7" s="195" t="s">
        <v>1054</v>
      </c>
      <c r="V7" s="199" t="s">
        <v>1054</v>
      </c>
      <c r="W7" s="199" t="s">
        <v>1054</v>
      </c>
      <c r="X7" s="195" t="s">
        <v>1054</v>
      </c>
      <c r="Y7" s="195" t="s">
        <v>1054</v>
      </c>
      <c r="Z7" s="195" t="s">
        <v>1051</v>
      </c>
      <c r="AA7" s="200" t="s">
        <v>1054</v>
      </c>
      <c r="AB7" s="201" t="s">
        <v>1054</v>
      </c>
      <c r="AC7" s="201" t="s">
        <v>1054</v>
      </c>
      <c r="AD7" s="195" t="s">
        <v>4924</v>
      </c>
      <c r="AE7" s="195" t="s">
        <v>2651</v>
      </c>
      <c r="AF7" s="195" t="s">
        <v>935</v>
      </c>
      <c r="AG7" s="195">
        <v>2601</v>
      </c>
      <c r="AH7" s="195" t="s">
        <v>828</v>
      </c>
      <c r="AI7" s="195" t="s">
        <v>1097</v>
      </c>
      <c r="AJ7" s="195" t="s">
        <v>1054</v>
      </c>
      <c r="AK7" s="195" t="s">
        <v>1054</v>
      </c>
    </row>
    <row r="8" spans="1:40" s="177" customFormat="1" ht="12.75">
      <c r="A8" s="175" t="s">
        <v>109</v>
      </c>
      <c r="B8" s="175" t="s">
        <v>1098</v>
      </c>
      <c r="C8" s="628">
        <v>0</v>
      </c>
      <c r="D8" s="628">
        <v>0</v>
      </c>
      <c r="E8" s="628">
        <v>0</v>
      </c>
      <c r="F8" s="631" t="s">
        <v>1054</v>
      </c>
      <c r="G8" s="175" t="s">
        <v>6550</v>
      </c>
      <c r="H8" s="176" t="s">
        <v>4581</v>
      </c>
      <c r="I8" s="175" t="s">
        <v>4582</v>
      </c>
      <c r="J8" s="203" t="s">
        <v>1054</v>
      </c>
      <c r="K8" s="203" t="s">
        <v>1054</v>
      </c>
      <c r="L8" s="175" t="s">
        <v>1063</v>
      </c>
      <c r="M8" s="175" t="s">
        <v>1054</v>
      </c>
      <c r="N8" s="204">
        <v>41668</v>
      </c>
      <c r="O8" s="175" t="s">
        <v>1054</v>
      </c>
      <c r="P8" s="195" t="s">
        <v>1054</v>
      </c>
      <c r="Q8" s="195" t="s">
        <v>1054</v>
      </c>
      <c r="R8" s="197">
        <v>12</v>
      </c>
      <c r="S8" s="197" t="s">
        <v>1062</v>
      </c>
      <c r="T8" s="195" t="s">
        <v>4595</v>
      </c>
      <c r="U8" s="195" t="s">
        <v>1054</v>
      </c>
      <c r="V8" s="199" t="s">
        <v>1054</v>
      </c>
      <c r="W8" s="199" t="s">
        <v>1054</v>
      </c>
      <c r="X8" s="195" t="s">
        <v>1054</v>
      </c>
      <c r="Y8" s="195" t="s">
        <v>1054</v>
      </c>
      <c r="Z8" s="195" t="s">
        <v>1051</v>
      </c>
      <c r="AA8" s="200" t="s">
        <v>1054</v>
      </c>
      <c r="AB8" s="201" t="s">
        <v>1054</v>
      </c>
      <c r="AC8" s="201" t="s">
        <v>1054</v>
      </c>
      <c r="AD8" s="195" t="s">
        <v>4924</v>
      </c>
      <c r="AE8" s="195" t="s">
        <v>2651</v>
      </c>
      <c r="AF8" s="195" t="s">
        <v>935</v>
      </c>
      <c r="AG8" s="195">
        <v>2601</v>
      </c>
      <c r="AH8" s="195" t="s">
        <v>828</v>
      </c>
      <c r="AI8" s="195" t="s">
        <v>1099</v>
      </c>
      <c r="AJ8" s="195" t="s">
        <v>1054</v>
      </c>
      <c r="AK8" s="195" t="s">
        <v>1054</v>
      </c>
    </row>
    <row r="9" spans="1:40" s="177" customFormat="1" ht="12.75">
      <c r="A9" s="175" t="s">
        <v>109</v>
      </c>
      <c r="B9" s="175" t="s">
        <v>1100</v>
      </c>
      <c r="C9" s="628">
        <v>0</v>
      </c>
      <c r="D9" s="628">
        <v>0</v>
      </c>
      <c r="E9" s="628">
        <v>0</v>
      </c>
      <c r="F9" s="631" t="s">
        <v>1054</v>
      </c>
      <c r="G9" s="175" t="s">
        <v>4938</v>
      </c>
      <c r="H9" s="176" t="s">
        <v>4581</v>
      </c>
      <c r="I9" s="175" t="s">
        <v>4650</v>
      </c>
      <c r="J9" s="203" t="s">
        <v>1054</v>
      </c>
      <c r="K9" s="203" t="s">
        <v>1054</v>
      </c>
      <c r="L9" s="175" t="s">
        <v>4837</v>
      </c>
      <c r="M9" s="175" t="s">
        <v>1101</v>
      </c>
      <c r="N9" s="204">
        <v>41761</v>
      </c>
      <c r="O9" s="175" t="s">
        <v>1054</v>
      </c>
      <c r="P9" s="195" t="s">
        <v>1054</v>
      </c>
      <c r="Q9" s="195" t="s">
        <v>1054</v>
      </c>
      <c r="R9" s="197">
        <v>11</v>
      </c>
      <c r="S9" s="197" t="s">
        <v>1062</v>
      </c>
      <c r="T9" s="195" t="s">
        <v>106</v>
      </c>
      <c r="U9" s="195" t="s">
        <v>4939</v>
      </c>
      <c r="V9" s="199" t="s">
        <v>1054</v>
      </c>
      <c r="W9" s="199" t="s">
        <v>1054</v>
      </c>
      <c r="X9" s="195" t="s">
        <v>1054</v>
      </c>
      <c r="Y9" s="195" t="s">
        <v>1054</v>
      </c>
      <c r="Z9" s="195" t="s">
        <v>1051</v>
      </c>
      <c r="AA9" s="200" t="s">
        <v>1054</v>
      </c>
      <c r="AB9" s="201" t="s">
        <v>1054</v>
      </c>
      <c r="AC9" s="201" t="s">
        <v>1054</v>
      </c>
      <c r="AD9" s="195" t="s">
        <v>4924</v>
      </c>
      <c r="AE9" s="195" t="s">
        <v>2651</v>
      </c>
      <c r="AF9" s="195" t="s">
        <v>935</v>
      </c>
      <c r="AG9" s="195">
        <v>2601</v>
      </c>
      <c r="AH9" s="195" t="s">
        <v>828</v>
      </c>
      <c r="AI9" s="195" t="s">
        <v>1099</v>
      </c>
      <c r="AJ9" s="195" t="s">
        <v>1054</v>
      </c>
      <c r="AK9" s="195" t="s">
        <v>1054</v>
      </c>
    </row>
    <row r="10" spans="1:40" s="177" customFormat="1" ht="12.75">
      <c r="A10" s="175" t="s">
        <v>109</v>
      </c>
      <c r="B10" s="175" t="s">
        <v>1102</v>
      </c>
      <c r="C10" s="628">
        <v>0</v>
      </c>
      <c r="D10" s="628">
        <v>0</v>
      </c>
      <c r="E10" s="628">
        <v>0</v>
      </c>
      <c r="F10" s="631" t="s">
        <v>1054</v>
      </c>
      <c r="G10" s="175" t="s">
        <v>4940</v>
      </c>
      <c r="H10" s="176" t="s">
        <v>4581</v>
      </c>
      <c r="I10" s="175" t="s">
        <v>4588</v>
      </c>
      <c r="J10" s="203" t="s">
        <v>1054</v>
      </c>
      <c r="K10" s="203" t="s">
        <v>1054</v>
      </c>
      <c r="L10" s="175" t="s">
        <v>4837</v>
      </c>
      <c r="M10" s="175" t="s">
        <v>1103</v>
      </c>
      <c r="N10" s="204">
        <v>41726</v>
      </c>
      <c r="O10" s="175" t="s">
        <v>1054</v>
      </c>
      <c r="P10" s="195" t="s">
        <v>1054</v>
      </c>
      <c r="Q10" s="195" t="s">
        <v>1054</v>
      </c>
      <c r="R10" s="197">
        <v>10</v>
      </c>
      <c r="S10" s="197" t="s">
        <v>1062</v>
      </c>
      <c r="T10" s="195" t="s">
        <v>106</v>
      </c>
      <c r="U10" s="195" t="s">
        <v>4939</v>
      </c>
      <c r="V10" s="199" t="s">
        <v>1054</v>
      </c>
      <c r="W10" s="199" t="s">
        <v>1054</v>
      </c>
      <c r="X10" s="195" t="s">
        <v>1054</v>
      </c>
      <c r="Y10" s="195" t="s">
        <v>1054</v>
      </c>
      <c r="Z10" s="195" t="s">
        <v>1051</v>
      </c>
      <c r="AA10" s="200" t="s">
        <v>1054</v>
      </c>
      <c r="AB10" s="201" t="s">
        <v>1054</v>
      </c>
      <c r="AC10" s="201" t="s">
        <v>1054</v>
      </c>
      <c r="AD10" s="195" t="s">
        <v>4924</v>
      </c>
      <c r="AE10" s="195" t="s">
        <v>2651</v>
      </c>
      <c r="AF10" s="195" t="s">
        <v>935</v>
      </c>
      <c r="AG10" s="195">
        <v>2601</v>
      </c>
      <c r="AH10" s="195" t="s">
        <v>828</v>
      </c>
      <c r="AI10" s="195" t="s">
        <v>1099</v>
      </c>
      <c r="AJ10" s="195" t="s">
        <v>1054</v>
      </c>
      <c r="AK10" s="195" t="s">
        <v>1054</v>
      </c>
    </row>
    <row r="11" spans="1:40" s="177" customFormat="1" ht="12.75">
      <c r="A11" s="175" t="s">
        <v>109</v>
      </c>
      <c r="B11" s="175" t="s">
        <v>1104</v>
      </c>
      <c r="C11" s="628">
        <v>0</v>
      </c>
      <c r="D11" s="628">
        <v>0</v>
      </c>
      <c r="E11" s="628">
        <v>0</v>
      </c>
      <c r="F11" s="631" t="s">
        <v>1054</v>
      </c>
      <c r="G11" s="175" t="s">
        <v>4941</v>
      </c>
      <c r="H11" s="176" t="s">
        <v>4581</v>
      </c>
      <c r="I11" s="175" t="s">
        <v>4588</v>
      </c>
      <c r="J11" s="203" t="s">
        <v>1054</v>
      </c>
      <c r="K11" s="203" t="s">
        <v>1054</v>
      </c>
      <c r="L11" s="175" t="s">
        <v>4576</v>
      </c>
      <c r="M11" s="175" t="s">
        <v>1102</v>
      </c>
      <c r="N11" s="204">
        <v>41726</v>
      </c>
      <c r="O11" s="175" t="s">
        <v>1054</v>
      </c>
      <c r="P11" s="195" t="s">
        <v>1054</v>
      </c>
      <c r="Q11" s="195" t="s">
        <v>1054</v>
      </c>
      <c r="R11" s="197">
        <v>11</v>
      </c>
      <c r="S11" s="197" t="s">
        <v>1062</v>
      </c>
      <c r="T11" s="195" t="s">
        <v>4765</v>
      </c>
      <c r="U11" s="195" t="s">
        <v>1054</v>
      </c>
      <c r="V11" s="199" t="s">
        <v>1054</v>
      </c>
      <c r="W11" s="199" t="s">
        <v>1054</v>
      </c>
      <c r="X11" s="195" t="s">
        <v>1054</v>
      </c>
      <c r="Y11" s="195" t="s">
        <v>1054</v>
      </c>
      <c r="Z11" s="195" t="s">
        <v>1054</v>
      </c>
      <c r="AA11" s="200" t="s">
        <v>1102</v>
      </c>
      <c r="AB11" s="201" t="s">
        <v>1054</v>
      </c>
      <c r="AC11" s="201" t="s">
        <v>1054</v>
      </c>
      <c r="AD11" s="195" t="s">
        <v>4924</v>
      </c>
      <c r="AE11" s="195" t="s">
        <v>2651</v>
      </c>
      <c r="AF11" s="195" t="s">
        <v>935</v>
      </c>
      <c r="AG11" s="195">
        <v>2601</v>
      </c>
      <c r="AH11" s="195" t="s">
        <v>828</v>
      </c>
      <c r="AI11" s="195" t="s">
        <v>1054</v>
      </c>
      <c r="AJ11" s="195" t="s">
        <v>1054</v>
      </c>
      <c r="AK11" s="195" t="s">
        <v>1054</v>
      </c>
    </row>
    <row r="12" spans="1:40" s="177" customFormat="1" ht="12.75">
      <c r="A12" s="175" t="s">
        <v>109</v>
      </c>
      <c r="B12" s="175" t="s">
        <v>1105</v>
      </c>
      <c r="C12" s="628">
        <v>0</v>
      </c>
      <c r="D12" s="628">
        <v>0</v>
      </c>
      <c r="E12" s="628">
        <v>0</v>
      </c>
      <c r="F12" s="631" t="s">
        <v>1054</v>
      </c>
      <c r="G12" s="175" t="s">
        <v>4942</v>
      </c>
      <c r="H12" s="176" t="s">
        <v>4581</v>
      </c>
      <c r="I12" s="175" t="s">
        <v>4588</v>
      </c>
      <c r="J12" s="203" t="s">
        <v>1054</v>
      </c>
      <c r="K12" s="203" t="s">
        <v>1054</v>
      </c>
      <c r="L12" s="175" t="s">
        <v>4576</v>
      </c>
      <c r="M12" s="175" t="s">
        <v>1102</v>
      </c>
      <c r="N12" s="204">
        <v>41726</v>
      </c>
      <c r="O12" s="175" t="s">
        <v>1054</v>
      </c>
      <c r="P12" s="195" t="s">
        <v>1054</v>
      </c>
      <c r="Q12" s="195" t="s">
        <v>1054</v>
      </c>
      <c r="R12" s="197">
        <v>9</v>
      </c>
      <c r="S12" s="197" t="s">
        <v>1062</v>
      </c>
      <c r="T12" s="195" t="s">
        <v>4765</v>
      </c>
      <c r="U12" s="195" t="s">
        <v>1054</v>
      </c>
      <c r="V12" s="199" t="s">
        <v>1054</v>
      </c>
      <c r="W12" s="199" t="s">
        <v>1054</v>
      </c>
      <c r="X12" s="195" t="s">
        <v>1054</v>
      </c>
      <c r="Y12" s="195" t="s">
        <v>1054</v>
      </c>
      <c r="Z12" s="195" t="s">
        <v>1054</v>
      </c>
      <c r="AA12" s="200" t="s">
        <v>1102</v>
      </c>
      <c r="AB12" s="201" t="s">
        <v>1054</v>
      </c>
      <c r="AC12" s="201" t="s">
        <v>1054</v>
      </c>
      <c r="AD12" s="195" t="s">
        <v>4924</v>
      </c>
      <c r="AE12" s="195" t="s">
        <v>2651</v>
      </c>
      <c r="AF12" s="195" t="s">
        <v>935</v>
      </c>
      <c r="AG12" s="195">
        <v>2601</v>
      </c>
      <c r="AH12" s="195" t="s">
        <v>828</v>
      </c>
      <c r="AI12" s="195" t="s">
        <v>1054</v>
      </c>
      <c r="AJ12" s="195" t="s">
        <v>1054</v>
      </c>
      <c r="AK12" s="195" t="s">
        <v>1054</v>
      </c>
    </row>
    <row r="13" spans="1:40" s="177" customFormat="1" ht="12.75">
      <c r="A13" s="175" t="s">
        <v>109</v>
      </c>
      <c r="B13" s="175" t="s">
        <v>1106</v>
      </c>
      <c r="C13" s="628">
        <v>0</v>
      </c>
      <c r="D13" s="628">
        <v>0</v>
      </c>
      <c r="E13" s="628">
        <v>1</v>
      </c>
      <c r="F13" s="631" t="s">
        <v>1054</v>
      </c>
      <c r="G13" s="175" t="s">
        <v>4959</v>
      </c>
      <c r="H13" s="176" t="s">
        <v>4581</v>
      </c>
      <c r="I13" s="175" t="s">
        <v>4650</v>
      </c>
      <c r="J13" s="203" t="s">
        <v>1054</v>
      </c>
      <c r="K13" s="203" t="s">
        <v>1054</v>
      </c>
      <c r="L13" s="175" t="s">
        <v>4829</v>
      </c>
      <c r="M13" s="175" t="s">
        <v>1107</v>
      </c>
      <c r="N13" s="204">
        <v>40921</v>
      </c>
      <c r="O13" s="175" t="s">
        <v>1054</v>
      </c>
      <c r="P13" s="195" t="s">
        <v>1054</v>
      </c>
      <c r="Q13" s="195" t="s">
        <v>1054</v>
      </c>
      <c r="R13" s="197">
        <v>19</v>
      </c>
      <c r="S13" s="197" t="s">
        <v>1062</v>
      </c>
      <c r="T13" s="195" t="s">
        <v>4960</v>
      </c>
      <c r="U13" s="195" t="s">
        <v>1054</v>
      </c>
      <c r="V13" s="199" t="s">
        <v>1054</v>
      </c>
      <c r="W13" s="199" t="s">
        <v>1054</v>
      </c>
      <c r="X13" s="195" t="s">
        <v>1054</v>
      </c>
      <c r="Y13" s="195" t="s">
        <v>1054</v>
      </c>
      <c r="Z13" s="195" t="s">
        <v>1051</v>
      </c>
      <c r="AA13" s="200" t="s">
        <v>1054</v>
      </c>
      <c r="AB13" s="201" t="s">
        <v>1054</v>
      </c>
      <c r="AC13" s="201" t="s">
        <v>1054</v>
      </c>
      <c r="AD13" s="195" t="s">
        <v>4924</v>
      </c>
      <c r="AE13" s="195" t="s">
        <v>2651</v>
      </c>
      <c r="AF13" s="195" t="s">
        <v>935</v>
      </c>
      <c r="AG13" s="195">
        <v>2601</v>
      </c>
      <c r="AH13" s="195" t="s">
        <v>828</v>
      </c>
      <c r="AI13" s="195" t="s">
        <v>1108</v>
      </c>
      <c r="AJ13" s="195" t="s">
        <v>1109</v>
      </c>
      <c r="AK13" s="195" t="s">
        <v>1054</v>
      </c>
    </row>
    <row r="14" spans="1:40" s="177" customFormat="1" ht="12.75">
      <c r="A14" s="175" t="s">
        <v>109</v>
      </c>
      <c r="B14" s="175" t="s">
        <v>1110</v>
      </c>
      <c r="C14" s="628">
        <v>0</v>
      </c>
      <c r="D14" s="628">
        <v>0</v>
      </c>
      <c r="E14" s="628">
        <v>0</v>
      </c>
      <c r="F14" s="631" t="s">
        <v>1054</v>
      </c>
      <c r="G14" s="175" t="s">
        <v>1111</v>
      </c>
      <c r="H14" s="176" t="s">
        <v>4581</v>
      </c>
      <c r="I14" s="175" t="s">
        <v>4588</v>
      </c>
      <c r="J14" s="203" t="s">
        <v>1054</v>
      </c>
      <c r="K14" s="203" t="s">
        <v>1054</v>
      </c>
      <c r="L14" s="175" t="s">
        <v>4576</v>
      </c>
      <c r="M14" s="175" t="s">
        <v>1102</v>
      </c>
      <c r="N14" s="204">
        <v>41726</v>
      </c>
      <c r="O14" s="175" t="s">
        <v>1054</v>
      </c>
      <c r="P14" s="195" t="s">
        <v>1054</v>
      </c>
      <c r="Q14" s="195" t="s">
        <v>1054</v>
      </c>
      <c r="R14" s="197">
        <v>17</v>
      </c>
      <c r="S14" s="197" t="s">
        <v>1062</v>
      </c>
      <c r="T14" s="195" t="s">
        <v>4765</v>
      </c>
      <c r="U14" s="195" t="s">
        <v>1054</v>
      </c>
      <c r="V14" s="199" t="s">
        <v>1054</v>
      </c>
      <c r="W14" s="199" t="s">
        <v>1054</v>
      </c>
      <c r="X14" s="195" t="s">
        <v>1054</v>
      </c>
      <c r="Y14" s="195" t="s">
        <v>1054</v>
      </c>
      <c r="Z14" s="195" t="s">
        <v>1054</v>
      </c>
      <c r="AA14" s="200" t="s">
        <v>1102</v>
      </c>
      <c r="AB14" s="201" t="s">
        <v>1054</v>
      </c>
      <c r="AC14" s="201" t="s">
        <v>1054</v>
      </c>
      <c r="AD14" s="195" t="s">
        <v>4943</v>
      </c>
      <c r="AE14" s="195" t="s">
        <v>2651</v>
      </c>
      <c r="AF14" s="195" t="s">
        <v>935</v>
      </c>
      <c r="AG14" s="195">
        <v>2600</v>
      </c>
      <c r="AH14" s="195" t="s">
        <v>828</v>
      </c>
      <c r="AI14" s="195" t="s">
        <v>1054</v>
      </c>
      <c r="AJ14" s="195" t="s">
        <v>1054</v>
      </c>
      <c r="AK14" s="195" t="s">
        <v>1054</v>
      </c>
    </row>
    <row r="15" spans="1:40" s="177" customFormat="1" ht="12.75">
      <c r="A15" s="175" t="s">
        <v>109</v>
      </c>
      <c r="B15" s="175" t="s">
        <v>1112</v>
      </c>
      <c r="C15" s="628">
        <v>0</v>
      </c>
      <c r="D15" s="628">
        <v>1</v>
      </c>
      <c r="E15" s="628">
        <v>0</v>
      </c>
      <c r="F15" s="631" t="s">
        <v>1054</v>
      </c>
      <c r="G15" s="175" t="s">
        <v>4985</v>
      </c>
      <c r="H15" s="176" t="s">
        <v>4581</v>
      </c>
      <c r="I15" s="175" t="s">
        <v>4588</v>
      </c>
      <c r="J15" s="203" t="s">
        <v>1054</v>
      </c>
      <c r="K15" s="203" t="s">
        <v>1054</v>
      </c>
      <c r="L15" s="175" t="s">
        <v>4576</v>
      </c>
      <c r="M15" s="175" t="s">
        <v>1113</v>
      </c>
      <c r="N15" s="204">
        <v>37530</v>
      </c>
      <c r="O15" s="175" t="s">
        <v>1054</v>
      </c>
      <c r="P15" s="195" t="s">
        <v>1054</v>
      </c>
      <c r="Q15" s="195" t="s">
        <v>1054</v>
      </c>
      <c r="R15" s="197">
        <v>11</v>
      </c>
      <c r="S15" s="197" t="s">
        <v>1062</v>
      </c>
      <c r="T15" s="195" t="s">
        <v>4765</v>
      </c>
      <c r="U15" s="195" t="s">
        <v>1054</v>
      </c>
      <c r="V15" s="199" t="s">
        <v>1054</v>
      </c>
      <c r="W15" s="199" t="s">
        <v>1054</v>
      </c>
      <c r="X15" s="195" t="s">
        <v>1054</v>
      </c>
      <c r="Y15" s="195" t="s">
        <v>1054</v>
      </c>
      <c r="Z15" s="195" t="s">
        <v>1054</v>
      </c>
      <c r="AA15" s="200" t="s">
        <v>1106</v>
      </c>
      <c r="AB15" s="201" t="s">
        <v>1054</v>
      </c>
      <c r="AC15" s="201" t="s">
        <v>1054</v>
      </c>
      <c r="AD15" s="195" t="s">
        <v>4963</v>
      </c>
      <c r="AE15" s="195" t="s">
        <v>4964</v>
      </c>
      <c r="AF15" s="195" t="s">
        <v>935</v>
      </c>
      <c r="AG15" s="195">
        <v>2600</v>
      </c>
      <c r="AH15" s="195" t="s">
        <v>828</v>
      </c>
      <c r="AI15" s="195" t="s">
        <v>1115</v>
      </c>
      <c r="AJ15" s="195" t="s">
        <v>1054</v>
      </c>
      <c r="AK15" s="195" t="s">
        <v>1054</v>
      </c>
    </row>
    <row r="16" spans="1:40" s="177" customFormat="1" ht="12.75">
      <c r="A16" s="175" t="s">
        <v>109</v>
      </c>
      <c r="B16" s="175" t="s">
        <v>1264</v>
      </c>
      <c r="C16" s="628">
        <v>0</v>
      </c>
      <c r="D16" s="628">
        <v>1</v>
      </c>
      <c r="E16" s="628">
        <v>1</v>
      </c>
      <c r="F16" s="631" t="s">
        <v>1054</v>
      </c>
      <c r="G16" s="175" t="s">
        <v>1265</v>
      </c>
      <c r="H16" s="176" t="s">
        <v>4574</v>
      </c>
      <c r="I16" s="175" t="s">
        <v>4609</v>
      </c>
      <c r="J16" s="203" t="s">
        <v>1054</v>
      </c>
      <c r="K16" s="203" t="s">
        <v>1054</v>
      </c>
      <c r="L16" s="175" t="s">
        <v>4593</v>
      </c>
      <c r="M16" s="175" t="s">
        <v>1266</v>
      </c>
      <c r="N16" s="204">
        <v>37578</v>
      </c>
      <c r="O16" s="175" t="s">
        <v>1054</v>
      </c>
      <c r="P16" s="195" t="s">
        <v>1054</v>
      </c>
      <c r="Q16" s="195" t="s">
        <v>1054</v>
      </c>
      <c r="R16" s="197">
        <v>7</v>
      </c>
      <c r="S16" s="197" t="s">
        <v>959</v>
      </c>
      <c r="T16" s="195" t="s">
        <v>4927</v>
      </c>
      <c r="U16" s="195" t="s">
        <v>1054</v>
      </c>
      <c r="V16" s="199" t="s">
        <v>1122</v>
      </c>
      <c r="W16" s="199" t="s">
        <v>106</v>
      </c>
      <c r="X16" s="195" t="s">
        <v>4982</v>
      </c>
      <c r="Y16" s="195" t="s">
        <v>1267</v>
      </c>
      <c r="Z16" s="195" t="s">
        <v>1051</v>
      </c>
      <c r="AA16" s="200" t="s">
        <v>1054</v>
      </c>
      <c r="AB16" s="201" t="s">
        <v>1054</v>
      </c>
      <c r="AC16" s="201" t="s">
        <v>1054</v>
      </c>
      <c r="AD16" s="195" t="s">
        <v>4983</v>
      </c>
      <c r="AE16" s="195" t="s">
        <v>4630</v>
      </c>
      <c r="AF16" s="195" t="s">
        <v>932</v>
      </c>
      <c r="AG16" s="195">
        <v>2060</v>
      </c>
      <c r="AH16" s="195" t="s">
        <v>828</v>
      </c>
      <c r="AI16" s="195" t="s">
        <v>4984</v>
      </c>
      <c r="AJ16" s="195" t="s">
        <v>1268</v>
      </c>
      <c r="AK16" s="195" t="s">
        <v>1269</v>
      </c>
    </row>
    <row r="17" spans="1:37" s="177" customFormat="1" ht="12.75">
      <c r="A17" s="175" t="s">
        <v>109</v>
      </c>
      <c r="B17" s="175" t="s">
        <v>1058</v>
      </c>
      <c r="C17" s="628">
        <v>0</v>
      </c>
      <c r="D17" s="628">
        <v>1</v>
      </c>
      <c r="E17" s="628">
        <v>1</v>
      </c>
      <c r="F17" s="631" t="s">
        <v>1054</v>
      </c>
      <c r="G17" s="175" t="s">
        <v>6578</v>
      </c>
      <c r="H17" s="176" t="s">
        <v>4617</v>
      </c>
      <c r="I17" s="175" t="s">
        <v>4734</v>
      </c>
      <c r="J17" s="203" t="s">
        <v>1052</v>
      </c>
      <c r="K17" s="203" t="s">
        <v>1059</v>
      </c>
      <c r="L17" s="175" t="s">
        <v>4593</v>
      </c>
      <c r="M17" s="175" t="s">
        <v>1060</v>
      </c>
      <c r="N17" s="204">
        <v>33637</v>
      </c>
      <c r="O17" s="175" t="s">
        <v>1061</v>
      </c>
      <c r="P17" s="175" t="s">
        <v>4965</v>
      </c>
      <c r="Q17" s="175">
        <v>177</v>
      </c>
      <c r="R17" s="203" t="s">
        <v>1054</v>
      </c>
      <c r="S17" s="203" t="s">
        <v>1054</v>
      </c>
      <c r="T17" s="175" t="s">
        <v>1054</v>
      </c>
      <c r="U17" s="175" t="s">
        <v>1054</v>
      </c>
      <c r="V17" s="205" t="s">
        <v>959</v>
      </c>
      <c r="W17" s="205" t="s">
        <v>1055</v>
      </c>
      <c r="X17" s="175" t="s">
        <v>1054</v>
      </c>
      <c r="Y17" s="175" t="s">
        <v>1064</v>
      </c>
      <c r="Z17" s="175" t="s">
        <v>1054</v>
      </c>
      <c r="AA17" s="206" t="s">
        <v>1054</v>
      </c>
      <c r="AB17" s="207">
        <v>40323</v>
      </c>
      <c r="AC17" s="207">
        <v>40724</v>
      </c>
      <c r="AD17" s="175" t="s">
        <v>4931</v>
      </c>
      <c r="AE17" s="175" t="s">
        <v>4914</v>
      </c>
      <c r="AF17" s="175" t="s">
        <v>935</v>
      </c>
      <c r="AG17" s="175">
        <v>2600</v>
      </c>
      <c r="AH17" s="175" t="s">
        <v>828</v>
      </c>
      <c r="AI17" s="175" t="s">
        <v>1065</v>
      </c>
      <c r="AJ17" s="175" t="s">
        <v>1066</v>
      </c>
      <c r="AK17" s="175" t="s">
        <v>5027</v>
      </c>
    </row>
    <row r="18" spans="1:37" s="177" customFormat="1" ht="12.75">
      <c r="A18" s="175" t="s">
        <v>109</v>
      </c>
      <c r="B18" s="175" t="s">
        <v>1116</v>
      </c>
      <c r="C18" s="628">
        <v>0</v>
      </c>
      <c r="D18" s="628">
        <v>0</v>
      </c>
      <c r="E18" s="628">
        <v>0</v>
      </c>
      <c r="F18" s="631" t="s">
        <v>1054</v>
      </c>
      <c r="G18" s="175" t="s">
        <v>1117</v>
      </c>
      <c r="H18" s="176" t="s">
        <v>4581</v>
      </c>
      <c r="I18" s="175" t="s">
        <v>4588</v>
      </c>
      <c r="J18" s="203" t="s">
        <v>1054</v>
      </c>
      <c r="K18" s="203" t="s">
        <v>1054</v>
      </c>
      <c r="L18" s="175" t="s">
        <v>4576</v>
      </c>
      <c r="M18" s="175" t="s">
        <v>1118</v>
      </c>
      <c r="N18" s="204">
        <v>37299</v>
      </c>
      <c r="O18" s="175" t="s">
        <v>1054</v>
      </c>
      <c r="P18" s="195" t="s">
        <v>1054</v>
      </c>
      <c r="Q18" s="195" t="s">
        <v>1054</v>
      </c>
      <c r="R18" s="197">
        <v>9</v>
      </c>
      <c r="S18" s="197" t="s">
        <v>1062</v>
      </c>
      <c r="T18" s="195" t="s">
        <v>4652</v>
      </c>
      <c r="U18" s="195" t="s">
        <v>1054</v>
      </c>
      <c r="V18" s="199" t="s">
        <v>1054</v>
      </c>
      <c r="W18" s="199" t="s">
        <v>1054</v>
      </c>
      <c r="X18" s="195" t="s">
        <v>1054</v>
      </c>
      <c r="Y18" s="195" t="s">
        <v>1054</v>
      </c>
      <c r="Z18" s="195" t="s">
        <v>1051</v>
      </c>
      <c r="AA18" s="200" t="s">
        <v>1054</v>
      </c>
      <c r="AB18" s="201" t="s">
        <v>1054</v>
      </c>
      <c r="AC18" s="201" t="s">
        <v>1054</v>
      </c>
      <c r="AD18" s="195" t="s">
        <v>1054</v>
      </c>
      <c r="AE18" s="195" t="s">
        <v>1054</v>
      </c>
      <c r="AF18" s="195" t="s">
        <v>1054</v>
      </c>
      <c r="AG18" s="195" t="s">
        <v>1054</v>
      </c>
      <c r="AH18" s="195" t="s">
        <v>1054</v>
      </c>
      <c r="AI18" s="195" t="s">
        <v>1054</v>
      </c>
      <c r="AJ18" s="195" t="s">
        <v>1054</v>
      </c>
      <c r="AK18" s="195" t="s">
        <v>1054</v>
      </c>
    </row>
    <row r="19" spans="1:37" s="177" customFormat="1" ht="12.75">
      <c r="A19" s="175" t="s">
        <v>109</v>
      </c>
      <c r="B19" s="175" t="s">
        <v>1270</v>
      </c>
      <c r="C19" s="628">
        <v>0</v>
      </c>
      <c r="D19" s="628">
        <v>1</v>
      </c>
      <c r="E19" s="628">
        <v>1</v>
      </c>
      <c r="F19" s="631" t="s">
        <v>1054</v>
      </c>
      <c r="G19" s="175" t="s">
        <v>5001</v>
      </c>
      <c r="H19" s="176" t="s">
        <v>4574</v>
      </c>
      <c r="I19" s="175" t="s">
        <v>4609</v>
      </c>
      <c r="J19" s="203" t="s">
        <v>1054</v>
      </c>
      <c r="K19" s="203" t="s">
        <v>1054</v>
      </c>
      <c r="L19" s="175" t="s">
        <v>4593</v>
      </c>
      <c r="M19" s="175" t="s">
        <v>1271</v>
      </c>
      <c r="N19" s="204">
        <v>35909</v>
      </c>
      <c r="O19" s="175" t="s">
        <v>1054</v>
      </c>
      <c r="P19" s="195" t="s">
        <v>1054</v>
      </c>
      <c r="Q19" s="195" t="s">
        <v>1054</v>
      </c>
      <c r="R19" s="197">
        <v>7</v>
      </c>
      <c r="S19" s="197" t="s">
        <v>959</v>
      </c>
      <c r="T19" s="195" t="s">
        <v>4927</v>
      </c>
      <c r="U19" s="195" t="s">
        <v>1054</v>
      </c>
      <c r="V19" s="199" t="s">
        <v>959</v>
      </c>
      <c r="W19" s="199" t="s">
        <v>106</v>
      </c>
      <c r="X19" s="195" t="s">
        <v>5002</v>
      </c>
      <c r="Y19" s="195" t="s">
        <v>1272</v>
      </c>
      <c r="Z19" s="195" t="s">
        <v>1051</v>
      </c>
      <c r="AA19" s="200" t="s">
        <v>1054</v>
      </c>
      <c r="AB19" s="201" t="s">
        <v>1054</v>
      </c>
      <c r="AC19" s="201" t="s">
        <v>1054</v>
      </c>
      <c r="AD19" s="195" t="s">
        <v>5003</v>
      </c>
      <c r="AE19" s="195" t="s">
        <v>4630</v>
      </c>
      <c r="AF19" s="195" t="s">
        <v>932</v>
      </c>
      <c r="AG19" s="195">
        <v>2060</v>
      </c>
      <c r="AH19" s="195" t="s">
        <v>828</v>
      </c>
      <c r="AI19" s="195" t="s">
        <v>5004</v>
      </c>
      <c r="AJ19" s="195" t="s">
        <v>5005</v>
      </c>
      <c r="AK19" s="195" t="s">
        <v>5006</v>
      </c>
    </row>
    <row r="20" spans="1:37" s="177" customFormat="1" ht="12.75">
      <c r="A20" s="175" t="s">
        <v>109</v>
      </c>
      <c r="B20" s="175" t="s">
        <v>1273</v>
      </c>
      <c r="C20" s="628">
        <v>0</v>
      </c>
      <c r="D20" s="628">
        <v>1</v>
      </c>
      <c r="E20" s="628">
        <v>1</v>
      </c>
      <c r="F20" s="631" t="s">
        <v>1054</v>
      </c>
      <c r="G20" s="175" t="s">
        <v>5007</v>
      </c>
      <c r="H20" s="176" t="s">
        <v>4574</v>
      </c>
      <c r="I20" s="175" t="s">
        <v>4609</v>
      </c>
      <c r="J20" s="203" t="s">
        <v>1054</v>
      </c>
      <c r="K20" s="203" t="s">
        <v>1054</v>
      </c>
      <c r="L20" s="175" t="s">
        <v>4593</v>
      </c>
      <c r="M20" s="175" t="s">
        <v>1274</v>
      </c>
      <c r="N20" s="204">
        <v>35907</v>
      </c>
      <c r="O20" s="175" t="s">
        <v>1054</v>
      </c>
      <c r="P20" s="195" t="s">
        <v>1054</v>
      </c>
      <c r="Q20" s="195" t="s">
        <v>1054</v>
      </c>
      <c r="R20" s="197">
        <v>9</v>
      </c>
      <c r="S20" s="197" t="s">
        <v>959</v>
      </c>
      <c r="T20" s="195" t="s">
        <v>4927</v>
      </c>
      <c r="U20" s="195" t="s">
        <v>1054</v>
      </c>
      <c r="V20" s="199" t="s">
        <v>1122</v>
      </c>
      <c r="W20" s="199" t="s">
        <v>106</v>
      </c>
      <c r="X20" s="195" t="s">
        <v>5002</v>
      </c>
      <c r="Y20" s="195" t="s">
        <v>1275</v>
      </c>
      <c r="Z20" s="195" t="s">
        <v>1051</v>
      </c>
      <c r="AA20" s="200" t="s">
        <v>1054</v>
      </c>
      <c r="AB20" s="201" t="s">
        <v>1054</v>
      </c>
      <c r="AC20" s="201" t="s">
        <v>1054</v>
      </c>
      <c r="AD20" s="195" t="s">
        <v>5008</v>
      </c>
      <c r="AE20" s="195" t="s">
        <v>4630</v>
      </c>
      <c r="AF20" s="195" t="s">
        <v>932</v>
      </c>
      <c r="AG20" s="195">
        <v>2060</v>
      </c>
      <c r="AH20" s="195" t="s">
        <v>828</v>
      </c>
      <c r="AI20" s="195" t="s">
        <v>1276</v>
      </c>
      <c r="AJ20" s="195" t="s">
        <v>1277</v>
      </c>
      <c r="AK20" s="195" t="s">
        <v>1278</v>
      </c>
    </row>
    <row r="21" spans="1:37" s="177" customFormat="1" ht="12.75">
      <c r="A21" s="175" t="s">
        <v>109</v>
      </c>
      <c r="B21" s="175" t="s">
        <v>827</v>
      </c>
      <c r="C21" s="628">
        <v>0</v>
      </c>
      <c r="D21" s="628">
        <v>1</v>
      </c>
      <c r="E21" s="628">
        <v>0</v>
      </c>
      <c r="F21" s="631" t="s">
        <v>1054</v>
      </c>
      <c r="G21" s="175" t="s">
        <v>6581</v>
      </c>
      <c r="H21" s="176" t="s">
        <v>4617</v>
      </c>
      <c r="I21" s="175" t="s">
        <v>4934</v>
      </c>
      <c r="J21" s="203" t="s">
        <v>1052</v>
      </c>
      <c r="K21" s="203" t="s">
        <v>1059</v>
      </c>
      <c r="L21" s="175" t="s">
        <v>4593</v>
      </c>
      <c r="M21" s="175" t="s">
        <v>1068</v>
      </c>
      <c r="N21" s="204">
        <v>34135</v>
      </c>
      <c r="O21" s="175" t="s">
        <v>1061</v>
      </c>
      <c r="P21" s="175" t="s">
        <v>4965</v>
      </c>
      <c r="Q21" s="175">
        <v>195</v>
      </c>
      <c r="R21" s="203" t="s">
        <v>1054</v>
      </c>
      <c r="S21" s="203" t="s">
        <v>1054</v>
      </c>
      <c r="T21" s="175" t="s">
        <v>1054</v>
      </c>
      <c r="U21" s="175" t="s">
        <v>1054</v>
      </c>
      <c r="V21" s="205" t="s">
        <v>959</v>
      </c>
      <c r="W21" s="205" t="s">
        <v>1055</v>
      </c>
      <c r="X21" s="175" t="s">
        <v>1054</v>
      </c>
      <c r="Y21" s="175" t="s">
        <v>1069</v>
      </c>
      <c r="Z21" s="175" t="s">
        <v>1054</v>
      </c>
      <c r="AA21" s="206" t="s">
        <v>1054</v>
      </c>
      <c r="AB21" s="207">
        <v>24902</v>
      </c>
      <c r="AC21" s="207">
        <v>53325</v>
      </c>
      <c r="AD21" s="175" t="s">
        <v>5013</v>
      </c>
      <c r="AE21" s="175" t="s">
        <v>5014</v>
      </c>
      <c r="AF21" s="175" t="s">
        <v>935</v>
      </c>
      <c r="AG21" s="175">
        <v>2609</v>
      </c>
      <c r="AH21" s="175" t="s">
        <v>828</v>
      </c>
      <c r="AI21" s="175" t="s">
        <v>1070</v>
      </c>
      <c r="AJ21" s="175" t="s">
        <v>1071</v>
      </c>
      <c r="AK21" s="175" t="s">
        <v>1072</v>
      </c>
    </row>
    <row r="22" spans="1:37" s="177" customFormat="1" ht="12.75">
      <c r="A22" s="175" t="s">
        <v>109</v>
      </c>
      <c r="B22" s="175" t="s">
        <v>6582</v>
      </c>
      <c r="C22" s="628">
        <v>0</v>
      </c>
      <c r="D22" s="628">
        <v>0</v>
      </c>
      <c r="E22" s="628">
        <v>0</v>
      </c>
      <c r="F22" s="631" t="s">
        <v>1054</v>
      </c>
      <c r="G22" s="175" t="s">
        <v>6583</v>
      </c>
      <c r="H22" s="176" t="s">
        <v>4581</v>
      </c>
      <c r="I22" s="175" t="s">
        <v>4592</v>
      </c>
      <c r="J22" s="203" t="s">
        <v>1054</v>
      </c>
      <c r="K22" s="203" t="s">
        <v>1054</v>
      </c>
      <c r="L22" s="175" t="s">
        <v>4593</v>
      </c>
      <c r="M22" s="175" t="s">
        <v>1068</v>
      </c>
      <c r="N22" s="204">
        <v>34135</v>
      </c>
      <c r="O22" s="175" t="s">
        <v>1054</v>
      </c>
      <c r="P22" s="195" t="s">
        <v>1054</v>
      </c>
      <c r="Q22" s="195" t="s">
        <v>1054</v>
      </c>
      <c r="R22" s="197">
        <v>9</v>
      </c>
      <c r="S22" s="197" t="s">
        <v>959</v>
      </c>
      <c r="T22" s="195" t="s">
        <v>4595</v>
      </c>
      <c r="U22" s="195" t="s">
        <v>1054</v>
      </c>
      <c r="V22" s="199" t="s">
        <v>959</v>
      </c>
      <c r="W22" s="199" t="s">
        <v>1055</v>
      </c>
      <c r="X22" s="195" t="s">
        <v>1054</v>
      </c>
      <c r="Y22" s="195" t="s">
        <v>1069</v>
      </c>
      <c r="Z22" s="195" t="s">
        <v>827</v>
      </c>
      <c r="AA22" s="200" t="s">
        <v>1054</v>
      </c>
      <c r="AB22" s="201" t="s">
        <v>1054</v>
      </c>
      <c r="AC22" s="201" t="s">
        <v>1054</v>
      </c>
      <c r="AD22" s="195" t="s">
        <v>5013</v>
      </c>
      <c r="AE22" s="195" t="s">
        <v>5014</v>
      </c>
      <c r="AF22" s="195" t="s">
        <v>935</v>
      </c>
      <c r="AG22" s="195">
        <v>2609</v>
      </c>
      <c r="AH22" s="195" t="s">
        <v>828</v>
      </c>
      <c r="AI22" s="195" t="s">
        <v>1070</v>
      </c>
      <c r="AJ22" s="195" t="s">
        <v>1071</v>
      </c>
      <c r="AK22" s="195" t="s">
        <v>1072</v>
      </c>
    </row>
    <row r="23" spans="1:37" s="177" customFormat="1" ht="12.75">
      <c r="A23" s="175" t="s">
        <v>109</v>
      </c>
      <c r="B23" s="175" t="s">
        <v>1119</v>
      </c>
      <c r="C23" s="628">
        <v>1</v>
      </c>
      <c r="D23" s="628">
        <v>1</v>
      </c>
      <c r="E23" s="628">
        <v>1</v>
      </c>
      <c r="F23" s="631" t="s">
        <v>1054</v>
      </c>
      <c r="G23" s="175" t="s">
        <v>1120</v>
      </c>
      <c r="H23" s="176" t="s">
        <v>4581</v>
      </c>
      <c r="I23" s="175" t="s">
        <v>4588</v>
      </c>
      <c r="J23" s="203" t="s">
        <v>1054</v>
      </c>
      <c r="K23" s="203" t="s">
        <v>1054</v>
      </c>
      <c r="L23" s="175" t="s">
        <v>4829</v>
      </c>
      <c r="M23" s="175" t="s">
        <v>1121</v>
      </c>
      <c r="N23" s="204">
        <v>27211</v>
      </c>
      <c r="O23" s="175" t="s">
        <v>1054</v>
      </c>
      <c r="P23" s="195" t="s">
        <v>1054</v>
      </c>
      <c r="Q23" s="195" t="s">
        <v>1054</v>
      </c>
      <c r="R23" s="197">
        <v>6</v>
      </c>
      <c r="S23" s="197" t="s">
        <v>1062</v>
      </c>
      <c r="T23" s="195" t="s">
        <v>4652</v>
      </c>
      <c r="U23" s="195" t="s">
        <v>1054</v>
      </c>
      <c r="V23" s="199" t="s">
        <v>1122</v>
      </c>
      <c r="W23" s="199" t="s">
        <v>1055</v>
      </c>
      <c r="X23" s="195" t="s">
        <v>1054</v>
      </c>
      <c r="Y23" s="195" t="s">
        <v>1056</v>
      </c>
      <c r="Z23" s="195" t="s">
        <v>1051</v>
      </c>
      <c r="AA23" s="200" t="s">
        <v>1054</v>
      </c>
      <c r="AB23" s="201" t="s">
        <v>1054</v>
      </c>
      <c r="AC23" s="201" t="s">
        <v>1054</v>
      </c>
      <c r="AD23" s="195" t="s">
        <v>5053</v>
      </c>
      <c r="AE23" s="195" t="s">
        <v>4728</v>
      </c>
      <c r="AF23" s="195" t="s">
        <v>935</v>
      </c>
      <c r="AG23" s="195">
        <v>2609</v>
      </c>
      <c r="AH23" s="195" t="s">
        <v>828</v>
      </c>
      <c r="AI23" s="195" t="s">
        <v>1123</v>
      </c>
      <c r="AJ23" s="195" t="s">
        <v>1124</v>
      </c>
      <c r="AK23" s="195" t="s">
        <v>1125</v>
      </c>
    </row>
    <row r="24" spans="1:37" s="177" customFormat="1" ht="12.75">
      <c r="A24" s="175" t="s">
        <v>109</v>
      </c>
      <c r="B24" s="175" t="s">
        <v>1279</v>
      </c>
      <c r="C24" s="628">
        <v>0</v>
      </c>
      <c r="D24" s="628">
        <v>1</v>
      </c>
      <c r="E24" s="628">
        <v>1</v>
      </c>
      <c r="F24" s="631" t="s">
        <v>1054</v>
      </c>
      <c r="G24" s="175" t="s">
        <v>1280</v>
      </c>
      <c r="H24" s="176" t="s">
        <v>4574</v>
      </c>
      <c r="I24" s="175" t="s">
        <v>4609</v>
      </c>
      <c r="J24" s="203" t="s">
        <v>1054</v>
      </c>
      <c r="K24" s="203" t="s">
        <v>1054</v>
      </c>
      <c r="L24" s="175" t="s">
        <v>4593</v>
      </c>
      <c r="M24" s="175" t="s">
        <v>1281</v>
      </c>
      <c r="N24" s="204">
        <v>36669</v>
      </c>
      <c r="O24" s="175" t="s">
        <v>1054</v>
      </c>
      <c r="P24" s="195" t="s">
        <v>1054</v>
      </c>
      <c r="Q24" s="195" t="s">
        <v>1054</v>
      </c>
      <c r="R24" s="197">
        <v>9</v>
      </c>
      <c r="S24" s="197" t="s">
        <v>959</v>
      </c>
      <c r="T24" s="195" t="s">
        <v>4927</v>
      </c>
      <c r="U24" s="195" t="s">
        <v>1054</v>
      </c>
      <c r="V24" s="199" t="s">
        <v>1122</v>
      </c>
      <c r="W24" s="199" t="s">
        <v>1282</v>
      </c>
      <c r="X24" s="195" t="s">
        <v>1054</v>
      </c>
      <c r="Y24" s="195" t="s">
        <v>1283</v>
      </c>
      <c r="Z24" s="195" t="s">
        <v>1051</v>
      </c>
      <c r="AA24" s="200" t="s">
        <v>1054</v>
      </c>
      <c r="AB24" s="201" t="s">
        <v>1054</v>
      </c>
      <c r="AC24" s="201" t="s">
        <v>1054</v>
      </c>
      <c r="AD24" s="195" t="s">
        <v>4993</v>
      </c>
      <c r="AE24" s="195" t="s">
        <v>4994</v>
      </c>
      <c r="AF24" s="195" t="s">
        <v>935</v>
      </c>
      <c r="AG24" s="195">
        <v>2600</v>
      </c>
      <c r="AH24" s="195" t="s">
        <v>828</v>
      </c>
      <c r="AI24" s="195" t="s">
        <v>1284</v>
      </c>
      <c r="AJ24" s="195" t="s">
        <v>1285</v>
      </c>
      <c r="AK24" s="195" t="s">
        <v>1286</v>
      </c>
    </row>
    <row r="25" spans="1:37" s="177" customFormat="1" ht="12.75">
      <c r="A25" s="175" t="s">
        <v>109</v>
      </c>
      <c r="B25" s="175" t="s">
        <v>1287</v>
      </c>
      <c r="C25" s="628">
        <v>0</v>
      </c>
      <c r="D25" s="628">
        <v>1</v>
      </c>
      <c r="E25" s="628">
        <v>1</v>
      </c>
      <c r="F25" s="631" t="s">
        <v>1054</v>
      </c>
      <c r="G25" s="175" t="s">
        <v>1288</v>
      </c>
      <c r="H25" s="176" t="s">
        <v>4574</v>
      </c>
      <c r="I25" s="175" t="s">
        <v>4609</v>
      </c>
      <c r="J25" s="203" t="s">
        <v>1054</v>
      </c>
      <c r="K25" s="203" t="s">
        <v>1054</v>
      </c>
      <c r="L25" s="175" t="s">
        <v>4593</v>
      </c>
      <c r="M25" s="175" t="s">
        <v>1289</v>
      </c>
      <c r="N25" s="204">
        <v>37376</v>
      </c>
      <c r="O25" s="175" t="s">
        <v>1054</v>
      </c>
      <c r="P25" s="195" t="s">
        <v>1054</v>
      </c>
      <c r="Q25" s="195" t="s">
        <v>1054</v>
      </c>
      <c r="R25" s="197">
        <v>10</v>
      </c>
      <c r="S25" s="197" t="s">
        <v>959</v>
      </c>
      <c r="T25" s="195" t="s">
        <v>4927</v>
      </c>
      <c r="U25" s="195" t="s">
        <v>1054</v>
      </c>
      <c r="V25" s="199" t="s">
        <v>1122</v>
      </c>
      <c r="W25" s="199" t="s">
        <v>1290</v>
      </c>
      <c r="X25" s="195" t="s">
        <v>1054</v>
      </c>
      <c r="Y25" s="195" t="s">
        <v>1291</v>
      </c>
      <c r="Z25" s="195" t="s">
        <v>1051</v>
      </c>
      <c r="AA25" s="200" t="s">
        <v>1054</v>
      </c>
      <c r="AB25" s="201" t="s">
        <v>1054</v>
      </c>
      <c r="AC25" s="201" t="s">
        <v>1054</v>
      </c>
      <c r="AD25" s="195" t="s">
        <v>4987</v>
      </c>
      <c r="AE25" s="195" t="s">
        <v>4988</v>
      </c>
      <c r="AF25" s="195" t="s">
        <v>932</v>
      </c>
      <c r="AG25" s="195">
        <v>2000</v>
      </c>
      <c r="AH25" s="195" t="s">
        <v>828</v>
      </c>
      <c r="AI25" s="195" t="s">
        <v>4989</v>
      </c>
      <c r="AJ25" s="195" t="s">
        <v>1292</v>
      </c>
      <c r="AK25" s="195" t="s">
        <v>1293</v>
      </c>
    </row>
    <row r="26" spans="1:37" s="177" customFormat="1" ht="12.75">
      <c r="A26" s="175" t="s">
        <v>109</v>
      </c>
      <c r="B26" s="175" t="s">
        <v>1126</v>
      </c>
      <c r="C26" s="628">
        <v>0</v>
      </c>
      <c r="D26" s="628">
        <v>1</v>
      </c>
      <c r="E26" s="628">
        <v>0</v>
      </c>
      <c r="F26" s="631" t="s">
        <v>1054</v>
      </c>
      <c r="G26" s="175" t="s">
        <v>4968</v>
      </c>
      <c r="H26" s="176" t="s">
        <v>4581</v>
      </c>
      <c r="I26" s="175" t="s">
        <v>4592</v>
      </c>
      <c r="J26" s="203" t="s">
        <v>1054</v>
      </c>
      <c r="K26" s="203" t="s">
        <v>1054</v>
      </c>
      <c r="L26" s="175" t="s">
        <v>4593</v>
      </c>
      <c r="M26" s="175" t="s">
        <v>4969</v>
      </c>
      <c r="N26" s="204">
        <v>39265</v>
      </c>
      <c r="O26" s="175" t="s">
        <v>1054</v>
      </c>
      <c r="P26" s="195" t="s">
        <v>1054</v>
      </c>
      <c r="Q26" s="195" t="s">
        <v>1054</v>
      </c>
      <c r="R26" s="197">
        <v>6</v>
      </c>
      <c r="S26" s="197" t="s">
        <v>1062</v>
      </c>
      <c r="T26" s="195" t="s">
        <v>4595</v>
      </c>
      <c r="U26" s="195" t="s">
        <v>1054</v>
      </c>
      <c r="V26" s="199" t="s">
        <v>1094</v>
      </c>
      <c r="W26" s="199" t="s">
        <v>1055</v>
      </c>
      <c r="X26" s="195" t="s">
        <v>1054</v>
      </c>
      <c r="Y26" s="195" t="s">
        <v>1088</v>
      </c>
      <c r="Z26" s="195" t="s">
        <v>1085</v>
      </c>
      <c r="AA26" s="200" t="s">
        <v>1054</v>
      </c>
      <c r="AB26" s="201" t="s">
        <v>1054</v>
      </c>
      <c r="AC26" s="201" t="s">
        <v>1054</v>
      </c>
      <c r="AD26" s="195" t="s">
        <v>4926</v>
      </c>
      <c r="AE26" s="195" t="s">
        <v>4759</v>
      </c>
      <c r="AF26" s="195" t="s">
        <v>935</v>
      </c>
      <c r="AG26" s="195" t="s">
        <v>1054</v>
      </c>
      <c r="AH26" s="195" t="s">
        <v>828</v>
      </c>
      <c r="AI26" s="195" t="s">
        <v>1127</v>
      </c>
      <c r="AJ26" s="195" t="s">
        <v>4970</v>
      </c>
      <c r="AK26" s="195" t="s">
        <v>4971</v>
      </c>
    </row>
    <row r="27" spans="1:37" s="177" customFormat="1" ht="12.75">
      <c r="A27" s="175" t="s">
        <v>109</v>
      </c>
      <c r="B27" s="175" t="s">
        <v>1128</v>
      </c>
      <c r="C27" s="628">
        <v>0</v>
      </c>
      <c r="D27" s="628">
        <v>0</v>
      </c>
      <c r="E27" s="628">
        <v>0</v>
      </c>
      <c r="F27" s="631" t="s">
        <v>1054</v>
      </c>
      <c r="G27" s="175" t="s">
        <v>4944</v>
      </c>
      <c r="H27" s="176" t="s">
        <v>4581</v>
      </c>
      <c r="I27" s="175" t="s">
        <v>4582</v>
      </c>
      <c r="J27" s="203" t="s">
        <v>1054</v>
      </c>
      <c r="K27" s="203" t="s">
        <v>1054</v>
      </c>
      <c r="L27" s="175" t="s">
        <v>4829</v>
      </c>
      <c r="M27" s="175" t="s">
        <v>1129</v>
      </c>
      <c r="N27" s="204">
        <v>41493</v>
      </c>
      <c r="O27" s="175" t="s">
        <v>1054</v>
      </c>
      <c r="P27" s="195" t="s">
        <v>1054</v>
      </c>
      <c r="Q27" s="195" t="s">
        <v>1054</v>
      </c>
      <c r="R27" s="197">
        <v>9</v>
      </c>
      <c r="S27" s="197" t="s">
        <v>1062</v>
      </c>
      <c r="T27" s="195" t="s">
        <v>4652</v>
      </c>
      <c r="U27" s="195" t="s">
        <v>1054</v>
      </c>
      <c r="V27" s="199" t="s">
        <v>1094</v>
      </c>
      <c r="W27" s="199" t="s">
        <v>1055</v>
      </c>
      <c r="X27" s="195" t="s">
        <v>1054</v>
      </c>
      <c r="Y27" s="195" t="s">
        <v>1088</v>
      </c>
      <c r="Z27" s="195" t="s">
        <v>1085</v>
      </c>
      <c r="AA27" s="200" t="s">
        <v>1054</v>
      </c>
      <c r="AB27" s="201" t="s">
        <v>1054</v>
      </c>
      <c r="AC27" s="201" t="s">
        <v>1054</v>
      </c>
      <c r="AD27" s="195" t="s">
        <v>4926</v>
      </c>
      <c r="AE27" s="195" t="s">
        <v>4759</v>
      </c>
      <c r="AF27" s="195" t="s">
        <v>935</v>
      </c>
      <c r="AG27" s="195" t="s">
        <v>1054</v>
      </c>
      <c r="AH27" s="195" t="s">
        <v>828</v>
      </c>
      <c r="AI27" s="195" t="s">
        <v>1130</v>
      </c>
      <c r="AJ27" s="195" t="s">
        <v>1090</v>
      </c>
      <c r="AK27" s="195" t="s">
        <v>1090</v>
      </c>
    </row>
    <row r="28" spans="1:37" s="177" customFormat="1" ht="12.75">
      <c r="A28" s="175" t="s">
        <v>109</v>
      </c>
      <c r="B28" s="175" t="s">
        <v>1131</v>
      </c>
      <c r="C28" s="628">
        <v>0</v>
      </c>
      <c r="D28" s="628">
        <v>0</v>
      </c>
      <c r="E28" s="628">
        <v>0</v>
      </c>
      <c r="F28" s="631" t="s">
        <v>1054</v>
      </c>
      <c r="G28" s="175" t="s">
        <v>4923</v>
      </c>
      <c r="H28" s="176" t="s">
        <v>4581</v>
      </c>
      <c r="I28" s="175" t="s">
        <v>4588</v>
      </c>
      <c r="J28" s="203" t="s">
        <v>1054</v>
      </c>
      <c r="K28" s="203" t="s">
        <v>1054</v>
      </c>
      <c r="L28" s="175" t="s">
        <v>4576</v>
      </c>
      <c r="M28" s="175" t="s">
        <v>1132</v>
      </c>
      <c r="N28" s="204">
        <v>42110</v>
      </c>
      <c r="O28" s="175" t="s">
        <v>1054</v>
      </c>
      <c r="P28" s="195" t="s">
        <v>1054</v>
      </c>
      <c r="Q28" s="195" t="s">
        <v>1054</v>
      </c>
      <c r="R28" s="197">
        <v>6</v>
      </c>
      <c r="S28" s="197" t="s">
        <v>1062</v>
      </c>
      <c r="T28" s="195" t="s">
        <v>4702</v>
      </c>
      <c r="U28" s="195" t="s">
        <v>1054</v>
      </c>
      <c r="V28" s="199" t="s">
        <v>1062</v>
      </c>
      <c r="W28" s="199" t="s">
        <v>1054</v>
      </c>
      <c r="X28" s="195" t="s">
        <v>1054</v>
      </c>
      <c r="Y28" s="195" t="s">
        <v>1054</v>
      </c>
      <c r="Z28" s="195" t="s">
        <v>1051</v>
      </c>
      <c r="AA28" s="200" t="s">
        <v>1054</v>
      </c>
      <c r="AB28" s="201" t="s">
        <v>1054</v>
      </c>
      <c r="AC28" s="201" t="s">
        <v>1054</v>
      </c>
      <c r="AD28" s="195" t="s">
        <v>4924</v>
      </c>
      <c r="AE28" s="195" t="s">
        <v>4759</v>
      </c>
      <c r="AF28" s="195" t="s">
        <v>935</v>
      </c>
      <c r="AG28" s="195">
        <v>2601</v>
      </c>
      <c r="AH28" s="195" t="s">
        <v>828</v>
      </c>
      <c r="AI28" s="195" t="s">
        <v>4919</v>
      </c>
      <c r="AJ28" s="195" t="s">
        <v>1054</v>
      </c>
      <c r="AK28" s="195" t="s">
        <v>1054</v>
      </c>
    </row>
    <row r="29" spans="1:37" s="177" customFormat="1" ht="12.75">
      <c r="A29" s="175" t="s">
        <v>109</v>
      </c>
      <c r="B29" s="175" t="s">
        <v>1133</v>
      </c>
      <c r="C29" s="628">
        <v>0</v>
      </c>
      <c r="D29" s="628">
        <v>1</v>
      </c>
      <c r="E29" s="628">
        <v>1</v>
      </c>
      <c r="F29" s="631" t="s">
        <v>1054</v>
      </c>
      <c r="G29" s="175" t="s">
        <v>4930</v>
      </c>
      <c r="H29" s="176" t="s">
        <v>4581</v>
      </c>
      <c r="I29" s="175" t="s">
        <v>4582</v>
      </c>
      <c r="J29" s="203" t="s">
        <v>1054</v>
      </c>
      <c r="K29" s="203" t="s">
        <v>1054</v>
      </c>
      <c r="L29" s="175" t="s">
        <v>4593</v>
      </c>
      <c r="M29" s="175" t="s">
        <v>1060</v>
      </c>
      <c r="N29" s="204">
        <v>41953</v>
      </c>
      <c r="O29" s="175" t="s">
        <v>1054</v>
      </c>
      <c r="P29" s="195" t="s">
        <v>1054</v>
      </c>
      <c r="Q29" s="195" t="s">
        <v>1054</v>
      </c>
      <c r="R29" s="197">
        <v>9</v>
      </c>
      <c r="S29" s="197" t="s">
        <v>959</v>
      </c>
      <c r="T29" s="195" t="s">
        <v>4765</v>
      </c>
      <c r="U29" s="195" t="s">
        <v>1054</v>
      </c>
      <c r="V29" s="199" t="s">
        <v>1054</v>
      </c>
      <c r="W29" s="199" t="s">
        <v>1054</v>
      </c>
      <c r="X29" s="195" t="s">
        <v>1054</v>
      </c>
      <c r="Y29" s="195" t="s">
        <v>1054</v>
      </c>
      <c r="Z29" s="195" t="s">
        <v>1058</v>
      </c>
      <c r="AA29" s="200" t="s">
        <v>1054</v>
      </c>
      <c r="AB29" s="201" t="s">
        <v>1054</v>
      </c>
      <c r="AC29" s="201" t="s">
        <v>1054</v>
      </c>
      <c r="AD29" s="195" t="s">
        <v>4931</v>
      </c>
      <c r="AE29" s="195" t="s">
        <v>4914</v>
      </c>
      <c r="AF29" s="195" t="s">
        <v>935</v>
      </c>
      <c r="AG29" s="195">
        <v>2600</v>
      </c>
      <c r="AH29" s="195" t="s">
        <v>828</v>
      </c>
      <c r="AI29" s="195" t="s">
        <v>1134</v>
      </c>
      <c r="AJ29" s="195" t="s">
        <v>1054</v>
      </c>
      <c r="AK29" s="195" t="s">
        <v>1054</v>
      </c>
    </row>
    <row r="30" spans="1:37" s="177" customFormat="1" ht="12.75">
      <c r="A30" s="175" t="s">
        <v>109</v>
      </c>
      <c r="B30" s="175" t="s">
        <v>1135</v>
      </c>
      <c r="C30" s="628">
        <v>0</v>
      </c>
      <c r="D30" s="628">
        <v>0</v>
      </c>
      <c r="E30" s="628">
        <v>0</v>
      </c>
      <c r="F30" s="631" t="s">
        <v>1054</v>
      </c>
      <c r="G30" s="175" t="s">
        <v>1136</v>
      </c>
      <c r="H30" s="176" t="s">
        <v>4581</v>
      </c>
      <c r="I30" s="175" t="s">
        <v>4582</v>
      </c>
      <c r="J30" s="203" t="s">
        <v>1054</v>
      </c>
      <c r="K30" s="203" t="s">
        <v>1054</v>
      </c>
      <c r="L30" s="175" t="s">
        <v>106</v>
      </c>
      <c r="M30" s="175" t="s">
        <v>6588</v>
      </c>
      <c r="N30" s="204">
        <v>36973</v>
      </c>
      <c r="O30" s="175" t="s">
        <v>1054</v>
      </c>
      <c r="P30" s="195" t="s">
        <v>1054</v>
      </c>
      <c r="Q30" s="195" t="s">
        <v>1054</v>
      </c>
      <c r="R30" s="197">
        <v>0</v>
      </c>
      <c r="S30" s="197" t="s">
        <v>959</v>
      </c>
      <c r="T30" s="195" t="s">
        <v>4731</v>
      </c>
      <c r="U30" s="195" t="s">
        <v>1054</v>
      </c>
      <c r="V30" s="199" t="s">
        <v>1054</v>
      </c>
      <c r="W30" s="199" t="s">
        <v>1054</v>
      </c>
      <c r="X30" s="195" t="s">
        <v>1054</v>
      </c>
      <c r="Y30" s="195" t="s">
        <v>1054</v>
      </c>
      <c r="Z30" s="195" t="s">
        <v>1054</v>
      </c>
      <c r="AA30" s="200" t="s">
        <v>1054</v>
      </c>
      <c r="AB30" s="201" t="s">
        <v>1054</v>
      </c>
      <c r="AC30" s="201" t="s">
        <v>1054</v>
      </c>
      <c r="AD30" s="195" t="s">
        <v>1054</v>
      </c>
      <c r="AE30" s="195" t="s">
        <v>1054</v>
      </c>
      <c r="AF30" s="195" t="s">
        <v>1054</v>
      </c>
      <c r="AG30" s="195" t="s">
        <v>1054</v>
      </c>
      <c r="AH30" s="195" t="s">
        <v>1054</v>
      </c>
      <c r="AI30" s="195" t="s">
        <v>1054</v>
      </c>
      <c r="AJ30" s="195" t="s">
        <v>1054</v>
      </c>
      <c r="AK30" s="195" t="s">
        <v>1054</v>
      </c>
    </row>
    <row r="31" spans="1:37" s="177" customFormat="1" ht="12.75">
      <c r="A31" s="175" t="s">
        <v>109</v>
      </c>
      <c r="B31" s="175" t="s">
        <v>1137</v>
      </c>
      <c r="C31" s="628">
        <v>0</v>
      </c>
      <c r="D31" s="628">
        <v>0</v>
      </c>
      <c r="E31" s="628">
        <v>0</v>
      </c>
      <c r="F31" s="631" t="s">
        <v>1054</v>
      </c>
      <c r="G31" s="175" t="s">
        <v>1138</v>
      </c>
      <c r="H31" s="176" t="s">
        <v>4581</v>
      </c>
      <c r="I31" s="175" t="s">
        <v>4582</v>
      </c>
      <c r="J31" s="203" t="s">
        <v>1054</v>
      </c>
      <c r="K31" s="203" t="s">
        <v>1054</v>
      </c>
      <c r="L31" s="175" t="s">
        <v>4576</v>
      </c>
      <c r="M31" s="175" t="s">
        <v>1139</v>
      </c>
      <c r="N31" s="204">
        <v>37596</v>
      </c>
      <c r="O31" s="175" t="s">
        <v>1054</v>
      </c>
      <c r="P31" s="195" t="s">
        <v>1054</v>
      </c>
      <c r="Q31" s="195" t="s">
        <v>1054</v>
      </c>
      <c r="R31" s="197">
        <v>16</v>
      </c>
      <c r="S31" s="197" t="s">
        <v>1062</v>
      </c>
      <c r="T31" s="195" t="s">
        <v>4652</v>
      </c>
      <c r="U31" s="195" t="s">
        <v>1054</v>
      </c>
      <c r="V31" s="199" t="s">
        <v>1054</v>
      </c>
      <c r="W31" s="199" t="s">
        <v>1054</v>
      </c>
      <c r="X31" s="195" t="s">
        <v>1054</v>
      </c>
      <c r="Y31" s="195" t="s">
        <v>1054</v>
      </c>
      <c r="Z31" s="195" t="s">
        <v>1054</v>
      </c>
      <c r="AA31" s="200" t="s">
        <v>1106</v>
      </c>
      <c r="AB31" s="201" t="s">
        <v>1054</v>
      </c>
      <c r="AC31" s="201" t="s">
        <v>1054</v>
      </c>
      <c r="AD31" s="195" t="s">
        <v>1054</v>
      </c>
      <c r="AE31" s="195" t="s">
        <v>1054</v>
      </c>
      <c r="AF31" s="195" t="s">
        <v>1054</v>
      </c>
      <c r="AG31" s="195" t="s">
        <v>1054</v>
      </c>
      <c r="AH31" s="195" t="s">
        <v>1054</v>
      </c>
      <c r="AI31" s="195" t="s">
        <v>1054</v>
      </c>
      <c r="AJ31" s="195" t="s">
        <v>1054</v>
      </c>
      <c r="AK31" s="195" t="s">
        <v>1054</v>
      </c>
    </row>
    <row r="32" spans="1:37" s="177" customFormat="1" ht="12.75">
      <c r="A32" s="175" t="s">
        <v>109</v>
      </c>
      <c r="B32" s="175" t="s">
        <v>1140</v>
      </c>
      <c r="C32" s="628">
        <v>0</v>
      </c>
      <c r="D32" s="628">
        <v>1</v>
      </c>
      <c r="E32" s="628">
        <v>1</v>
      </c>
      <c r="F32" s="631" t="s">
        <v>1054</v>
      </c>
      <c r="G32" s="175" t="s">
        <v>4953</v>
      </c>
      <c r="H32" s="176" t="s">
        <v>4581</v>
      </c>
      <c r="I32" s="175" t="s">
        <v>4582</v>
      </c>
      <c r="J32" s="203" t="s">
        <v>1054</v>
      </c>
      <c r="K32" s="203" t="s">
        <v>1054</v>
      </c>
      <c r="L32" s="175" t="s">
        <v>4583</v>
      </c>
      <c r="M32" s="175" t="s">
        <v>1054</v>
      </c>
      <c r="N32" s="204">
        <v>41340</v>
      </c>
      <c r="O32" s="175" t="s">
        <v>1054</v>
      </c>
      <c r="P32" s="195" t="s">
        <v>1054</v>
      </c>
      <c r="Q32" s="195" t="s">
        <v>1054</v>
      </c>
      <c r="R32" s="197">
        <v>7</v>
      </c>
      <c r="S32" s="197" t="s">
        <v>1062</v>
      </c>
      <c r="T32" s="195" t="s">
        <v>4765</v>
      </c>
      <c r="U32" s="195" t="s">
        <v>1054</v>
      </c>
      <c r="V32" s="199" t="s">
        <v>1062</v>
      </c>
      <c r="W32" s="199" t="s">
        <v>1054</v>
      </c>
      <c r="X32" s="195" t="s">
        <v>1054</v>
      </c>
      <c r="Y32" s="195" t="s">
        <v>1054</v>
      </c>
      <c r="Z32" s="195" t="s">
        <v>1054</v>
      </c>
      <c r="AA32" s="200" t="s">
        <v>1054</v>
      </c>
      <c r="AB32" s="201" t="s">
        <v>1054</v>
      </c>
      <c r="AC32" s="201" t="s">
        <v>1054</v>
      </c>
      <c r="AD32" s="195" t="s">
        <v>1054</v>
      </c>
      <c r="AE32" s="195" t="s">
        <v>1054</v>
      </c>
      <c r="AF32" s="195" t="s">
        <v>1054</v>
      </c>
      <c r="AG32" s="195" t="s">
        <v>1054</v>
      </c>
      <c r="AH32" s="195" t="s">
        <v>1054</v>
      </c>
      <c r="AI32" s="195" t="s">
        <v>1054</v>
      </c>
      <c r="AJ32" s="195" t="s">
        <v>1054</v>
      </c>
      <c r="AK32" s="195" t="s">
        <v>1054</v>
      </c>
    </row>
    <row r="33" spans="1:37" s="177" customFormat="1" ht="12.75">
      <c r="A33" s="175" t="s">
        <v>109</v>
      </c>
      <c r="B33" s="175" t="s">
        <v>1073</v>
      </c>
      <c r="C33" s="628">
        <v>0</v>
      </c>
      <c r="D33" s="628">
        <v>1</v>
      </c>
      <c r="E33" s="628">
        <v>1</v>
      </c>
      <c r="F33" s="631" t="s">
        <v>1054</v>
      </c>
      <c r="G33" s="175" t="s">
        <v>5034</v>
      </c>
      <c r="H33" s="176" t="s">
        <v>4617</v>
      </c>
      <c r="I33" s="175" t="s">
        <v>4934</v>
      </c>
      <c r="J33" s="203" t="s">
        <v>1052</v>
      </c>
      <c r="K33" s="203" t="s">
        <v>1059</v>
      </c>
      <c r="L33" s="175" t="s">
        <v>4593</v>
      </c>
      <c r="M33" s="175" t="s">
        <v>1074</v>
      </c>
      <c r="N33" s="204">
        <v>33147</v>
      </c>
      <c r="O33" s="175" t="s">
        <v>1061</v>
      </c>
      <c r="P33" s="195" t="s">
        <v>1054</v>
      </c>
      <c r="Q33" s="195">
        <v>15</v>
      </c>
      <c r="R33" s="197" t="s">
        <v>1054</v>
      </c>
      <c r="S33" s="197" t="s">
        <v>1054</v>
      </c>
      <c r="T33" s="195" t="s">
        <v>1054</v>
      </c>
      <c r="U33" s="195" t="s">
        <v>1054</v>
      </c>
      <c r="V33" s="199" t="s">
        <v>959</v>
      </c>
      <c r="W33" s="199" t="s">
        <v>1055</v>
      </c>
      <c r="X33" s="195" t="s">
        <v>1054</v>
      </c>
      <c r="Y33" s="195" t="s">
        <v>1075</v>
      </c>
      <c r="Z33" s="195" t="s">
        <v>1054</v>
      </c>
      <c r="AA33" s="200" t="s">
        <v>1054</v>
      </c>
      <c r="AB33" s="201" t="s">
        <v>1054</v>
      </c>
      <c r="AC33" s="201">
        <v>24331</v>
      </c>
      <c r="AD33" s="195" t="s">
        <v>5035</v>
      </c>
      <c r="AE33" s="195" t="s">
        <v>5036</v>
      </c>
      <c r="AF33" s="195" t="s">
        <v>932</v>
      </c>
      <c r="AG33" s="195">
        <v>2390</v>
      </c>
      <c r="AH33" s="195" t="s">
        <v>828</v>
      </c>
      <c r="AI33" s="195" t="s">
        <v>1076</v>
      </c>
      <c r="AJ33" s="195" t="s">
        <v>1077</v>
      </c>
      <c r="AK33" s="195" t="s">
        <v>1077</v>
      </c>
    </row>
    <row r="34" spans="1:37" s="177" customFormat="1" ht="12.75">
      <c r="A34" s="175" t="s">
        <v>109</v>
      </c>
      <c r="B34" s="175" t="s">
        <v>1141</v>
      </c>
      <c r="C34" s="628">
        <v>0</v>
      </c>
      <c r="D34" s="628">
        <v>0</v>
      </c>
      <c r="E34" s="628">
        <v>0</v>
      </c>
      <c r="F34" s="631" t="s">
        <v>1054</v>
      </c>
      <c r="G34" s="175" t="s">
        <v>5040</v>
      </c>
      <c r="H34" s="176" t="s">
        <v>4581</v>
      </c>
      <c r="I34" s="175" t="s">
        <v>4592</v>
      </c>
      <c r="J34" s="203" t="s">
        <v>1054</v>
      </c>
      <c r="K34" s="203" t="s">
        <v>1054</v>
      </c>
      <c r="L34" s="175" t="s">
        <v>4593</v>
      </c>
      <c r="M34" s="175" t="s">
        <v>1074</v>
      </c>
      <c r="N34" s="204">
        <v>33147</v>
      </c>
      <c r="O34" s="175" t="s">
        <v>1054</v>
      </c>
      <c r="P34" s="195" t="s">
        <v>1054</v>
      </c>
      <c r="Q34" s="195" t="s">
        <v>1054</v>
      </c>
      <c r="R34" s="197">
        <v>5</v>
      </c>
      <c r="S34" s="197" t="s">
        <v>959</v>
      </c>
      <c r="T34" s="195" t="s">
        <v>4595</v>
      </c>
      <c r="U34" s="195" t="s">
        <v>1054</v>
      </c>
      <c r="V34" s="199" t="s">
        <v>1122</v>
      </c>
      <c r="W34" s="199" t="s">
        <v>1054</v>
      </c>
      <c r="X34" s="195" t="s">
        <v>1054</v>
      </c>
      <c r="Y34" s="195" t="s">
        <v>1054</v>
      </c>
      <c r="Z34" s="195" t="s">
        <v>1073</v>
      </c>
      <c r="AA34" s="200" t="s">
        <v>1054</v>
      </c>
      <c r="AB34" s="201" t="s">
        <v>1054</v>
      </c>
      <c r="AC34" s="201" t="s">
        <v>1054</v>
      </c>
      <c r="AD34" s="195" t="s">
        <v>1054</v>
      </c>
      <c r="AE34" s="195" t="s">
        <v>1054</v>
      </c>
      <c r="AF34" s="195" t="s">
        <v>1054</v>
      </c>
      <c r="AG34" s="195" t="s">
        <v>1054</v>
      </c>
      <c r="AH34" s="195" t="s">
        <v>1054</v>
      </c>
      <c r="AI34" s="195" t="s">
        <v>1054</v>
      </c>
      <c r="AJ34" s="195" t="s">
        <v>1054</v>
      </c>
      <c r="AK34" s="195" t="s">
        <v>1054</v>
      </c>
    </row>
    <row r="35" spans="1:37" s="177" customFormat="1" ht="12.75">
      <c r="A35" s="175" t="s">
        <v>109</v>
      </c>
      <c r="B35" s="175" t="s">
        <v>99</v>
      </c>
      <c r="C35" s="628">
        <v>0</v>
      </c>
      <c r="D35" s="628">
        <v>1</v>
      </c>
      <c r="E35" s="628">
        <v>1</v>
      </c>
      <c r="F35" s="631" t="s">
        <v>1054</v>
      </c>
      <c r="G35" s="175" t="s">
        <v>1294</v>
      </c>
      <c r="H35" s="176" t="s">
        <v>4574</v>
      </c>
      <c r="I35" s="175" t="s">
        <v>4609</v>
      </c>
      <c r="J35" s="203" t="s">
        <v>1054</v>
      </c>
      <c r="K35" s="203" t="s">
        <v>1054</v>
      </c>
      <c r="L35" s="175" t="s">
        <v>4593</v>
      </c>
      <c r="M35" s="175" t="s">
        <v>1295</v>
      </c>
      <c r="N35" s="204">
        <v>37803</v>
      </c>
      <c r="O35" s="175" t="s">
        <v>1054</v>
      </c>
      <c r="P35" s="195" t="s">
        <v>1054</v>
      </c>
      <c r="Q35" s="195" t="s">
        <v>1054</v>
      </c>
      <c r="R35" s="197">
        <v>9</v>
      </c>
      <c r="S35" s="197" t="s">
        <v>959</v>
      </c>
      <c r="T35" s="195" t="s">
        <v>4927</v>
      </c>
      <c r="U35" s="195" t="s">
        <v>1054</v>
      </c>
      <c r="V35" s="199" t="s">
        <v>959</v>
      </c>
      <c r="W35" s="199" t="s">
        <v>1296</v>
      </c>
      <c r="X35" s="195" t="s">
        <v>1054</v>
      </c>
      <c r="Y35" s="195" t="s">
        <v>1297</v>
      </c>
      <c r="Z35" s="195" t="s">
        <v>1051</v>
      </c>
      <c r="AA35" s="200" t="s">
        <v>1054</v>
      </c>
      <c r="AB35" s="201" t="s">
        <v>1054</v>
      </c>
      <c r="AC35" s="201" t="s">
        <v>1054</v>
      </c>
      <c r="AD35" s="195" t="s">
        <v>4979</v>
      </c>
      <c r="AE35" s="195" t="s">
        <v>4620</v>
      </c>
      <c r="AF35" s="195" t="s">
        <v>934</v>
      </c>
      <c r="AG35" s="195">
        <v>3006</v>
      </c>
      <c r="AH35" s="195" t="s">
        <v>828</v>
      </c>
      <c r="AI35" s="195" t="s">
        <v>4980</v>
      </c>
      <c r="AJ35" s="195" t="s">
        <v>1298</v>
      </c>
      <c r="AK35" s="195" t="s">
        <v>1299</v>
      </c>
    </row>
    <row r="36" spans="1:37" s="177" customFormat="1" ht="12.75">
      <c r="A36" s="175" t="s">
        <v>109</v>
      </c>
      <c r="B36" s="175" t="s">
        <v>1142</v>
      </c>
      <c r="C36" s="628">
        <v>0</v>
      </c>
      <c r="D36" s="628">
        <v>0</v>
      </c>
      <c r="E36" s="628">
        <v>0</v>
      </c>
      <c r="F36" s="631" t="s">
        <v>1054</v>
      </c>
      <c r="G36" s="175" t="s">
        <v>4954</v>
      </c>
      <c r="H36" s="176" t="s">
        <v>4581</v>
      </c>
      <c r="I36" s="175" t="s">
        <v>4582</v>
      </c>
      <c r="J36" s="203" t="s">
        <v>1054</v>
      </c>
      <c r="K36" s="203" t="s">
        <v>1054</v>
      </c>
      <c r="L36" s="175" t="s">
        <v>4583</v>
      </c>
      <c r="M36" s="175" t="s">
        <v>1054</v>
      </c>
      <c r="N36" s="204">
        <v>41337</v>
      </c>
      <c r="O36" s="175" t="s">
        <v>1054</v>
      </c>
      <c r="P36" s="195" t="s">
        <v>1054</v>
      </c>
      <c r="Q36" s="195" t="s">
        <v>1054</v>
      </c>
      <c r="R36" s="197">
        <v>20</v>
      </c>
      <c r="S36" s="197" t="s">
        <v>1062</v>
      </c>
      <c r="T36" s="195" t="s">
        <v>106</v>
      </c>
      <c r="U36" s="195" t="s">
        <v>4955</v>
      </c>
      <c r="V36" s="199" t="s">
        <v>1062</v>
      </c>
      <c r="W36" s="199" t="s">
        <v>1054</v>
      </c>
      <c r="X36" s="195" t="s">
        <v>1054</v>
      </c>
      <c r="Y36" s="195" t="s">
        <v>1054</v>
      </c>
      <c r="Z36" s="195" t="s">
        <v>1054</v>
      </c>
      <c r="AA36" s="200" t="s">
        <v>1054</v>
      </c>
      <c r="AB36" s="201" t="s">
        <v>1054</v>
      </c>
      <c r="AC36" s="201" t="s">
        <v>1054</v>
      </c>
      <c r="AD36" s="195" t="s">
        <v>4924</v>
      </c>
      <c r="AE36" s="195" t="s">
        <v>2651</v>
      </c>
      <c r="AF36" s="195" t="s">
        <v>935</v>
      </c>
      <c r="AG36" s="195">
        <v>2601</v>
      </c>
      <c r="AH36" s="195" t="s">
        <v>828</v>
      </c>
      <c r="AI36" s="195" t="s">
        <v>1143</v>
      </c>
      <c r="AJ36" s="195" t="s">
        <v>1054</v>
      </c>
      <c r="AK36" s="195" t="s">
        <v>1054</v>
      </c>
    </row>
    <row r="37" spans="1:37" s="177" customFormat="1" ht="12.75">
      <c r="A37" s="175" t="s">
        <v>109</v>
      </c>
      <c r="B37" s="175" t="s">
        <v>1051</v>
      </c>
      <c r="C37" s="628">
        <v>0</v>
      </c>
      <c r="D37" s="628">
        <v>1</v>
      </c>
      <c r="E37" s="628">
        <v>1</v>
      </c>
      <c r="F37" s="631" t="s">
        <v>959</v>
      </c>
      <c r="G37" s="175" t="s">
        <v>4997</v>
      </c>
      <c r="H37" s="176" t="s">
        <v>4617</v>
      </c>
      <c r="I37" s="175" t="s">
        <v>4734</v>
      </c>
      <c r="J37" s="203" t="s">
        <v>1052</v>
      </c>
      <c r="K37" s="203" t="s">
        <v>1053</v>
      </c>
      <c r="L37" s="175" t="s">
        <v>4735</v>
      </c>
      <c r="M37" s="175" t="s">
        <v>1054</v>
      </c>
      <c r="N37" s="204">
        <v>36089</v>
      </c>
      <c r="O37" s="175" t="s">
        <v>4998</v>
      </c>
      <c r="P37" s="195" t="s">
        <v>4737</v>
      </c>
      <c r="Q37" s="195">
        <v>4558</v>
      </c>
      <c r="R37" s="197" t="s">
        <v>1054</v>
      </c>
      <c r="S37" s="197" t="s">
        <v>1054</v>
      </c>
      <c r="T37" s="195" t="s">
        <v>1054</v>
      </c>
      <c r="U37" s="195" t="s">
        <v>1054</v>
      </c>
      <c r="V37" s="199" t="s">
        <v>959</v>
      </c>
      <c r="W37" s="199" t="s">
        <v>1055</v>
      </c>
      <c r="X37" s="195" t="s">
        <v>1054</v>
      </c>
      <c r="Y37" s="195" t="s">
        <v>1056</v>
      </c>
      <c r="Z37" s="195" t="s">
        <v>1054</v>
      </c>
      <c r="AA37" s="200" t="s">
        <v>1054</v>
      </c>
      <c r="AB37" s="201">
        <v>3107184</v>
      </c>
      <c r="AC37" s="201">
        <v>818449</v>
      </c>
      <c r="AD37" s="195" t="s">
        <v>4924</v>
      </c>
      <c r="AE37" s="195" t="s">
        <v>2651</v>
      </c>
      <c r="AF37" s="195" t="s">
        <v>935</v>
      </c>
      <c r="AG37" s="195">
        <v>2601</v>
      </c>
      <c r="AH37" s="195" t="s">
        <v>828</v>
      </c>
      <c r="AI37" s="195" t="s">
        <v>1057</v>
      </c>
      <c r="AJ37" s="195" t="s">
        <v>4999</v>
      </c>
      <c r="AK37" s="195" t="s">
        <v>5000</v>
      </c>
    </row>
    <row r="38" spans="1:37" s="177" customFormat="1" ht="12.75">
      <c r="A38" s="175" t="s">
        <v>109</v>
      </c>
      <c r="B38" s="175" t="s">
        <v>1144</v>
      </c>
      <c r="C38" s="628">
        <v>0</v>
      </c>
      <c r="D38" s="628">
        <v>1</v>
      </c>
      <c r="E38" s="628">
        <v>1</v>
      </c>
      <c r="F38" s="631" t="s">
        <v>1054</v>
      </c>
      <c r="G38" s="175" t="s">
        <v>4917</v>
      </c>
      <c r="H38" s="176" t="s">
        <v>4581</v>
      </c>
      <c r="I38" s="175" t="s">
        <v>4592</v>
      </c>
      <c r="J38" s="203" t="s">
        <v>1054</v>
      </c>
      <c r="K38" s="203" t="s">
        <v>1054</v>
      </c>
      <c r="L38" s="175" t="s">
        <v>4593</v>
      </c>
      <c r="M38" s="175" t="s">
        <v>1145</v>
      </c>
      <c r="N38" s="204">
        <v>42537</v>
      </c>
      <c r="O38" s="175" t="s">
        <v>1054</v>
      </c>
      <c r="P38" s="195" t="s">
        <v>1054</v>
      </c>
      <c r="Q38" s="195" t="s">
        <v>1054</v>
      </c>
      <c r="R38" s="197">
        <v>0</v>
      </c>
      <c r="S38" s="197" t="s">
        <v>1054</v>
      </c>
      <c r="T38" s="195" t="s">
        <v>1054</v>
      </c>
      <c r="U38" s="195" t="s">
        <v>1054</v>
      </c>
      <c r="V38" s="199" t="s">
        <v>1054</v>
      </c>
      <c r="W38" s="199" t="s">
        <v>1054</v>
      </c>
      <c r="X38" s="195" t="s">
        <v>1054</v>
      </c>
      <c r="Y38" s="195" t="s">
        <v>1054</v>
      </c>
      <c r="Z38" s="195" t="s">
        <v>1054</v>
      </c>
      <c r="AA38" s="200" t="s">
        <v>1054</v>
      </c>
      <c r="AB38" s="201" t="s">
        <v>1054</v>
      </c>
      <c r="AC38" s="201" t="s">
        <v>1054</v>
      </c>
      <c r="AD38" s="195" t="s">
        <v>4918</v>
      </c>
      <c r="AE38" s="195" t="s">
        <v>2651</v>
      </c>
      <c r="AF38" s="195" t="s">
        <v>935</v>
      </c>
      <c r="AG38" s="195">
        <v>2601</v>
      </c>
      <c r="AH38" s="195" t="s">
        <v>828</v>
      </c>
      <c r="AI38" s="195" t="s">
        <v>4919</v>
      </c>
      <c r="AJ38" s="195" t="s">
        <v>1054</v>
      </c>
      <c r="AK38" s="195" t="s">
        <v>1054</v>
      </c>
    </row>
    <row r="39" spans="1:37" s="177" customFormat="1" ht="12.75">
      <c r="A39" s="175" t="s">
        <v>109</v>
      </c>
      <c r="B39" s="175" t="s">
        <v>1146</v>
      </c>
      <c r="C39" s="628">
        <v>0</v>
      </c>
      <c r="D39" s="628">
        <v>0</v>
      </c>
      <c r="E39" s="628">
        <v>0</v>
      </c>
      <c r="F39" s="631" t="s">
        <v>1054</v>
      </c>
      <c r="G39" s="175" t="s">
        <v>1147</v>
      </c>
      <c r="H39" s="176" t="s">
        <v>4581</v>
      </c>
      <c r="I39" s="175" t="s">
        <v>4582</v>
      </c>
      <c r="J39" s="203" t="s">
        <v>1054</v>
      </c>
      <c r="K39" s="203" t="s">
        <v>1054</v>
      </c>
      <c r="L39" s="175" t="s">
        <v>4583</v>
      </c>
      <c r="M39" s="175" t="s">
        <v>1054</v>
      </c>
      <c r="N39" s="204">
        <v>22099</v>
      </c>
      <c r="O39" s="175" t="s">
        <v>1054</v>
      </c>
      <c r="P39" s="195" t="s">
        <v>1054</v>
      </c>
      <c r="Q39" s="195" t="s">
        <v>1054</v>
      </c>
      <c r="R39" s="197">
        <v>20</v>
      </c>
      <c r="S39" s="197" t="s">
        <v>1062</v>
      </c>
      <c r="T39" s="195" t="s">
        <v>4595</v>
      </c>
      <c r="U39" s="195" t="s">
        <v>1054</v>
      </c>
      <c r="V39" s="199" t="s">
        <v>1062</v>
      </c>
      <c r="W39" s="199" t="s">
        <v>1054</v>
      </c>
      <c r="X39" s="195" t="s">
        <v>1054</v>
      </c>
      <c r="Y39" s="195" t="s">
        <v>1054</v>
      </c>
      <c r="Z39" s="195" t="s">
        <v>1051</v>
      </c>
      <c r="AA39" s="200" t="s">
        <v>1054</v>
      </c>
      <c r="AB39" s="201" t="s">
        <v>1054</v>
      </c>
      <c r="AC39" s="201" t="s">
        <v>1054</v>
      </c>
      <c r="AD39" s="195" t="s">
        <v>4924</v>
      </c>
      <c r="AE39" s="195" t="s">
        <v>2651</v>
      </c>
      <c r="AF39" s="195" t="s">
        <v>935</v>
      </c>
      <c r="AG39" s="195">
        <v>2601</v>
      </c>
      <c r="AH39" s="195" t="s">
        <v>828</v>
      </c>
      <c r="AI39" s="195" t="s">
        <v>1148</v>
      </c>
      <c r="AJ39" s="195" t="s">
        <v>1054</v>
      </c>
      <c r="AK39" s="195" t="s">
        <v>1054</v>
      </c>
    </row>
    <row r="40" spans="1:37" s="177" customFormat="1" ht="12.75">
      <c r="A40" s="175" t="s">
        <v>109</v>
      </c>
      <c r="B40" s="175" t="s">
        <v>1149</v>
      </c>
      <c r="C40" s="628">
        <v>0</v>
      </c>
      <c r="D40" s="628">
        <v>0</v>
      </c>
      <c r="E40" s="628">
        <v>0</v>
      </c>
      <c r="F40" s="631" t="s">
        <v>1054</v>
      </c>
      <c r="G40" s="175" t="s">
        <v>1150</v>
      </c>
      <c r="H40" s="176" t="s">
        <v>4581</v>
      </c>
      <c r="I40" s="175" t="s">
        <v>4582</v>
      </c>
      <c r="J40" s="203" t="s">
        <v>1054</v>
      </c>
      <c r="K40" s="203" t="s">
        <v>1054</v>
      </c>
      <c r="L40" s="175" t="s">
        <v>4583</v>
      </c>
      <c r="M40" s="175" t="s">
        <v>1054</v>
      </c>
      <c r="N40" s="204">
        <v>38169</v>
      </c>
      <c r="O40" s="175" t="s">
        <v>1054</v>
      </c>
      <c r="P40" s="195" t="s">
        <v>1054</v>
      </c>
      <c r="Q40" s="195" t="s">
        <v>1054</v>
      </c>
      <c r="R40" s="197">
        <v>18</v>
      </c>
      <c r="S40" s="197" t="s">
        <v>1062</v>
      </c>
      <c r="T40" s="195" t="s">
        <v>4595</v>
      </c>
      <c r="U40" s="195" t="s">
        <v>1054</v>
      </c>
      <c r="V40" s="199" t="s">
        <v>1062</v>
      </c>
      <c r="W40" s="199" t="s">
        <v>1054</v>
      </c>
      <c r="X40" s="195" t="s">
        <v>1054</v>
      </c>
      <c r="Y40" s="195" t="s">
        <v>1054</v>
      </c>
      <c r="Z40" s="195" t="s">
        <v>1054</v>
      </c>
      <c r="AA40" s="200" t="s">
        <v>1054</v>
      </c>
      <c r="AB40" s="201" t="s">
        <v>1054</v>
      </c>
      <c r="AC40" s="201" t="s">
        <v>1054</v>
      </c>
      <c r="AD40" s="195" t="s">
        <v>4924</v>
      </c>
      <c r="AE40" s="195" t="s">
        <v>2651</v>
      </c>
      <c r="AF40" s="195" t="s">
        <v>935</v>
      </c>
      <c r="AG40" s="195">
        <v>2601</v>
      </c>
      <c r="AH40" s="195" t="s">
        <v>828</v>
      </c>
      <c r="AI40" s="195" t="s">
        <v>1054</v>
      </c>
      <c r="AJ40" s="195" t="s">
        <v>1054</v>
      </c>
      <c r="AK40" s="195" t="s">
        <v>1054</v>
      </c>
    </row>
    <row r="41" spans="1:37" s="177" customFormat="1" ht="12.75">
      <c r="A41" s="175" t="s">
        <v>109</v>
      </c>
      <c r="B41" s="175" t="s">
        <v>1078</v>
      </c>
      <c r="C41" s="628">
        <v>1</v>
      </c>
      <c r="D41" s="628">
        <v>1</v>
      </c>
      <c r="E41" s="628">
        <v>1</v>
      </c>
      <c r="F41" s="631" t="s">
        <v>1054</v>
      </c>
      <c r="G41" s="175" t="s">
        <v>6642</v>
      </c>
      <c r="H41" s="176" t="s">
        <v>4617</v>
      </c>
      <c r="I41" s="175" t="s">
        <v>4934</v>
      </c>
      <c r="J41" s="203" t="s">
        <v>1052</v>
      </c>
      <c r="K41" s="203" t="s">
        <v>1059</v>
      </c>
      <c r="L41" s="175" t="s">
        <v>4593</v>
      </c>
      <c r="M41" s="175" t="s">
        <v>1074</v>
      </c>
      <c r="N41" s="204">
        <v>33421</v>
      </c>
      <c r="O41" s="175" t="s">
        <v>1061</v>
      </c>
      <c r="P41" s="195" t="s">
        <v>1054</v>
      </c>
      <c r="Q41" s="195">
        <v>19</v>
      </c>
      <c r="R41" s="197" t="s">
        <v>1054</v>
      </c>
      <c r="S41" s="197" t="s">
        <v>1054</v>
      </c>
      <c r="T41" s="195" t="s">
        <v>1054</v>
      </c>
      <c r="U41" s="195" t="s">
        <v>1054</v>
      </c>
      <c r="V41" s="199" t="s">
        <v>959</v>
      </c>
      <c r="W41" s="199" t="s">
        <v>1055</v>
      </c>
      <c r="X41" s="195" t="s">
        <v>1054</v>
      </c>
      <c r="Y41" s="195" t="s">
        <v>1079</v>
      </c>
      <c r="Z41" s="195" t="s">
        <v>1054</v>
      </c>
      <c r="AA41" s="200" t="s">
        <v>1054</v>
      </c>
      <c r="AB41" s="201" t="s">
        <v>1054</v>
      </c>
      <c r="AC41" s="201">
        <v>34676</v>
      </c>
      <c r="AD41" s="195" t="s">
        <v>5030</v>
      </c>
      <c r="AE41" s="195" t="s">
        <v>5031</v>
      </c>
      <c r="AF41" s="195" t="s">
        <v>935</v>
      </c>
      <c r="AG41" s="195">
        <v>2600</v>
      </c>
      <c r="AH41" s="195" t="s">
        <v>828</v>
      </c>
      <c r="AI41" s="195" t="s">
        <v>1080</v>
      </c>
      <c r="AJ41" s="195" t="s">
        <v>1081</v>
      </c>
      <c r="AK41" s="195" t="s">
        <v>1081</v>
      </c>
    </row>
    <row r="42" spans="1:37" s="177" customFormat="1" ht="12.75">
      <c r="A42" s="175" t="s">
        <v>109</v>
      </c>
      <c r="B42" s="175" t="s">
        <v>1151</v>
      </c>
      <c r="C42" s="628">
        <v>0</v>
      </c>
      <c r="D42" s="628">
        <v>0</v>
      </c>
      <c r="E42" s="628">
        <v>0</v>
      </c>
      <c r="F42" s="631" t="s">
        <v>1054</v>
      </c>
      <c r="G42" s="175" t="s">
        <v>5032</v>
      </c>
      <c r="H42" s="176" t="s">
        <v>4581</v>
      </c>
      <c r="I42" s="175" t="s">
        <v>4592</v>
      </c>
      <c r="J42" s="203" t="s">
        <v>1054</v>
      </c>
      <c r="K42" s="203" t="s">
        <v>1054</v>
      </c>
      <c r="L42" s="175" t="s">
        <v>4593</v>
      </c>
      <c r="M42" s="175" t="s">
        <v>1074</v>
      </c>
      <c r="N42" s="204">
        <v>33421</v>
      </c>
      <c r="O42" s="175" t="s">
        <v>1054</v>
      </c>
      <c r="P42" s="195" t="s">
        <v>1054</v>
      </c>
      <c r="Q42" s="195" t="s">
        <v>1054</v>
      </c>
      <c r="R42" s="197">
        <v>5</v>
      </c>
      <c r="S42" s="197" t="s">
        <v>959</v>
      </c>
      <c r="T42" s="195" t="s">
        <v>4595</v>
      </c>
      <c r="U42" s="195" t="s">
        <v>1054</v>
      </c>
      <c r="V42" s="199" t="s">
        <v>1122</v>
      </c>
      <c r="W42" s="199" t="s">
        <v>1054</v>
      </c>
      <c r="X42" s="195" t="s">
        <v>1054</v>
      </c>
      <c r="Y42" s="195" t="s">
        <v>1054</v>
      </c>
      <c r="Z42" s="195" t="s">
        <v>1078</v>
      </c>
      <c r="AA42" s="200" t="s">
        <v>1054</v>
      </c>
      <c r="AB42" s="201" t="s">
        <v>1054</v>
      </c>
      <c r="AC42" s="201" t="s">
        <v>1054</v>
      </c>
      <c r="AD42" s="195" t="s">
        <v>1054</v>
      </c>
      <c r="AE42" s="195" t="s">
        <v>1054</v>
      </c>
      <c r="AF42" s="195" t="s">
        <v>1054</v>
      </c>
      <c r="AG42" s="195" t="s">
        <v>1054</v>
      </c>
      <c r="AH42" s="195" t="s">
        <v>1054</v>
      </c>
      <c r="AI42" s="195" t="s">
        <v>1054</v>
      </c>
      <c r="AJ42" s="195" t="s">
        <v>1054</v>
      </c>
      <c r="AK42" s="195" t="s">
        <v>1054</v>
      </c>
    </row>
    <row r="43" spans="1:37" s="177" customFormat="1" ht="12.75">
      <c r="A43" s="175" t="s">
        <v>109</v>
      </c>
      <c r="B43" s="175" t="s">
        <v>1152</v>
      </c>
      <c r="C43" s="628">
        <v>0</v>
      </c>
      <c r="D43" s="628">
        <v>0</v>
      </c>
      <c r="E43" s="628">
        <v>0</v>
      </c>
      <c r="F43" s="631" t="s">
        <v>1054</v>
      </c>
      <c r="G43" s="175" t="s">
        <v>1153</v>
      </c>
      <c r="H43" s="176" t="s">
        <v>4581</v>
      </c>
      <c r="I43" s="175" t="s">
        <v>4582</v>
      </c>
      <c r="J43" s="203" t="s">
        <v>1054</v>
      </c>
      <c r="K43" s="203" t="s">
        <v>1054</v>
      </c>
      <c r="L43" s="175" t="s">
        <v>106</v>
      </c>
      <c r="M43" s="175" t="s">
        <v>1154</v>
      </c>
      <c r="N43" s="204">
        <v>37804</v>
      </c>
      <c r="O43" s="175" t="s">
        <v>1054</v>
      </c>
      <c r="P43" s="195" t="s">
        <v>1054</v>
      </c>
      <c r="Q43" s="195" t="s">
        <v>1054</v>
      </c>
      <c r="R43" s="197">
        <v>10</v>
      </c>
      <c r="S43" s="197" t="s">
        <v>1062</v>
      </c>
      <c r="T43" s="195" t="s">
        <v>4927</v>
      </c>
      <c r="U43" s="195" t="s">
        <v>1054</v>
      </c>
      <c r="V43" s="199" t="s">
        <v>1054</v>
      </c>
      <c r="W43" s="199" t="s">
        <v>1054</v>
      </c>
      <c r="X43" s="195" t="s">
        <v>1054</v>
      </c>
      <c r="Y43" s="195" t="s">
        <v>1054</v>
      </c>
      <c r="Z43" s="195" t="s">
        <v>1054</v>
      </c>
      <c r="AA43" s="200" t="s">
        <v>1054</v>
      </c>
      <c r="AB43" s="201" t="s">
        <v>1054</v>
      </c>
      <c r="AC43" s="201" t="s">
        <v>1054</v>
      </c>
      <c r="AD43" s="195" t="s">
        <v>1054</v>
      </c>
      <c r="AE43" s="195" t="s">
        <v>1054</v>
      </c>
      <c r="AF43" s="195" t="s">
        <v>1054</v>
      </c>
      <c r="AG43" s="195" t="s">
        <v>1054</v>
      </c>
      <c r="AH43" s="195" t="s">
        <v>1054</v>
      </c>
      <c r="AI43" s="195" t="s">
        <v>1054</v>
      </c>
      <c r="AJ43" s="195" t="s">
        <v>1054</v>
      </c>
      <c r="AK43" s="195" t="s">
        <v>1054</v>
      </c>
    </row>
    <row r="44" spans="1:37" s="177" customFormat="1" ht="12.75">
      <c r="A44" s="175" t="s">
        <v>109</v>
      </c>
      <c r="B44" s="175" t="s">
        <v>1155</v>
      </c>
      <c r="C44" s="628">
        <v>0</v>
      </c>
      <c r="D44" s="628">
        <v>0</v>
      </c>
      <c r="E44" s="628">
        <v>0</v>
      </c>
      <c r="F44" s="631" t="s">
        <v>1054</v>
      </c>
      <c r="G44" s="175" t="s">
        <v>4974</v>
      </c>
      <c r="H44" s="176" t="s">
        <v>4581</v>
      </c>
      <c r="I44" s="175" t="s">
        <v>4588</v>
      </c>
      <c r="J44" s="203" t="s">
        <v>1054</v>
      </c>
      <c r="K44" s="203" t="s">
        <v>1054</v>
      </c>
      <c r="L44" s="175" t="s">
        <v>4829</v>
      </c>
      <c r="M44" s="175" t="s">
        <v>1156</v>
      </c>
      <c r="N44" s="204">
        <v>38534</v>
      </c>
      <c r="O44" s="175" t="s">
        <v>1054</v>
      </c>
      <c r="P44" s="195" t="s">
        <v>1054</v>
      </c>
      <c r="Q44" s="195" t="s">
        <v>1054</v>
      </c>
      <c r="R44" s="197">
        <v>12</v>
      </c>
      <c r="S44" s="197" t="s">
        <v>1062</v>
      </c>
      <c r="T44" s="195" t="s">
        <v>106</v>
      </c>
      <c r="U44" s="195" t="s">
        <v>4612</v>
      </c>
      <c r="V44" s="199" t="s">
        <v>1062</v>
      </c>
      <c r="W44" s="199" t="s">
        <v>1054</v>
      </c>
      <c r="X44" s="195" t="s">
        <v>1054</v>
      </c>
      <c r="Y44" s="195" t="s">
        <v>1054</v>
      </c>
      <c r="Z44" s="195" t="s">
        <v>1051</v>
      </c>
      <c r="AA44" s="200" t="s">
        <v>1054</v>
      </c>
      <c r="AB44" s="201" t="s">
        <v>1054</v>
      </c>
      <c r="AC44" s="201" t="s">
        <v>1054</v>
      </c>
      <c r="AD44" s="195" t="s">
        <v>4924</v>
      </c>
      <c r="AE44" s="195" t="s">
        <v>2651</v>
      </c>
      <c r="AF44" s="195" t="s">
        <v>935</v>
      </c>
      <c r="AG44" s="195">
        <v>2601</v>
      </c>
      <c r="AH44" s="195" t="s">
        <v>828</v>
      </c>
      <c r="AI44" s="195" t="s">
        <v>1054</v>
      </c>
      <c r="AJ44" s="195" t="s">
        <v>1054</v>
      </c>
      <c r="AK44" s="195" t="s">
        <v>1054</v>
      </c>
    </row>
    <row r="45" spans="1:37" s="177" customFormat="1" ht="12.75">
      <c r="A45" s="175" t="s">
        <v>109</v>
      </c>
      <c r="B45" s="175" t="s">
        <v>1300</v>
      </c>
      <c r="C45" s="628">
        <v>0</v>
      </c>
      <c r="D45" s="628">
        <v>1</v>
      </c>
      <c r="E45" s="628">
        <v>1</v>
      </c>
      <c r="F45" s="631" t="s">
        <v>1054</v>
      </c>
      <c r="G45" s="175" t="s">
        <v>1301</v>
      </c>
      <c r="H45" s="176" t="s">
        <v>4574</v>
      </c>
      <c r="I45" s="175" t="s">
        <v>4609</v>
      </c>
      <c r="J45" s="203" t="s">
        <v>1054</v>
      </c>
      <c r="K45" s="203" t="s">
        <v>1054</v>
      </c>
      <c r="L45" s="175" t="s">
        <v>4593</v>
      </c>
      <c r="M45" s="175" t="s">
        <v>1302</v>
      </c>
      <c r="N45" s="204">
        <v>39314</v>
      </c>
      <c r="O45" s="175" t="s">
        <v>1054</v>
      </c>
      <c r="P45" s="195" t="s">
        <v>1054</v>
      </c>
      <c r="Q45" s="195" t="s">
        <v>1054</v>
      </c>
      <c r="R45" s="197">
        <v>9</v>
      </c>
      <c r="S45" s="197" t="s">
        <v>959</v>
      </c>
      <c r="T45" s="195" t="s">
        <v>4927</v>
      </c>
      <c r="U45" s="195" t="s">
        <v>1054</v>
      </c>
      <c r="V45" s="199" t="s">
        <v>1122</v>
      </c>
      <c r="W45" s="199" t="s">
        <v>106</v>
      </c>
      <c r="X45" s="195" t="s">
        <v>4966</v>
      </c>
      <c r="Y45" s="195" t="s">
        <v>1303</v>
      </c>
      <c r="Z45" s="195" t="s">
        <v>1051</v>
      </c>
      <c r="AA45" s="200" t="s">
        <v>1054</v>
      </c>
      <c r="AB45" s="201" t="s">
        <v>1054</v>
      </c>
      <c r="AC45" s="201" t="s">
        <v>1054</v>
      </c>
      <c r="AD45" s="195" t="s">
        <v>4967</v>
      </c>
      <c r="AE45" s="195" t="s">
        <v>4886</v>
      </c>
      <c r="AF45" s="195" t="s">
        <v>934</v>
      </c>
      <c r="AG45" s="195">
        <v>3000</v>
      </c>
      <c r="AH45" s="195" t="s">
        <v>828</v>
      </c>
      <c r="AI45" s="195" t="s">
        <v>1304</v>
      </c>
      <c r="AJ45" s="195" t="s">
        <v>1305</v>
      </c>
      <c r="AK45" s="195" t="s">
        <v>1305</v>
      </c>
    </row>
    <row r="46" spans="1:37" s="177" customFormat="1" ht="12.75">
      <c r="A46" s="175" t="s">
        <v>109</v>
      </c>
      <c r="B46" s="175" t="s">
        <v>1157</v>
      </c>
      <c r="C46" s="628">
        <v>0</v>
      </c>
      <c r="D46" s="628">
        <v>0</v>
      </c>
      <c r="E46" s="628">
        <v>0</v>
      </c>
      <c r="F46" s="631" t="s">
        <v>1054</v>
      </c>
      <c r="G46" s="175" t="s">
        <v>6644</v>
      </c>
      <c r="H46" s="176" t="s">
        <v>4581</v>
      </c>
      <c r="I46" s="175" t="s">
        <v>4592</v>
      </c>
      <c r="J46" s="203" t="s">
        <v>1054</v>
      </c>
      <c r="K46" s="203" t="s">
        <v>1054</v>
      </c>
      <c r="L46" s="175" t="s">
        <v>4593</v>
      </c>
      <c r="M46" s="175" t="s">
        <v>1158</v>
      </c>
      <c r="N46" s="204">
        <v>36832</v>
      </c>
      <c r="O46" s="175" t="s">
        <v>1054</v>
      </c>
      <c r="P46" s="195" t="s">
        <v>1054</v>
      </c>
      <c r="Q46" s="195" t="s">
        <v>1054</v>
      </c>
      <c r="R46" s="197">
        <v>11</v>
      </c>
      <c r="S46" s="197" t="s">
        <v>1062</v>
      </c>
      <c r="T46" s="195" t="s">
        <v>1796</v>
      </c>
      <c r="U46" s="195" t="s">
        <v>1054</v>
      </c>
      <c r="V46" s="199" t="s">
        <v>1054</v>
      </c>
      <c r="W46" s="199" t="s">
        <v>1054</v>
      </c>
      <c r="X46" s="195" t="s">
        <v>1054</v>
      </c>
      <c r="Y46" s="195" t="s">
        <v>1054</v>
      </c>
      <c r="Z46" s="195" t="s">
        <v>1051</v>
      </c>
      <c r="AA46" s="200" t="s">
        <v>1054</v>
      </c>
      <c r="AB46" s="201" t="s">
        <v>1054</v>
      </c>
      <c r="AC46" s="201" t="s">
        <v>1054</v>
      </c>
      <c r="AD46" s="195" t="s">
        <v>4943</v>
      </c>
      <c r="AE46" s="195" t="s">
        <v>2651</v>
      </c>
      <c r="AF46" s="195" t="s">
        <v>935</v>
      </c>
      <c r="AG46" s="195">
        <v>2600</v>
      </c>
      <c r="AH46" s="195" t="s">
        <v>828</v>
      </c>
      <c r="AI46" s="195" t="s">
        <v>1159</v>
      </c>
      <c r="AJ46" s="195" t="s">
        <v>1054</v>
      </c>
      <c r="AK46" s="195" t="s">
        <v>1054</v>
      </c>
    </row>
    <row r="47" spans="1:37" s="177" customFormat="1" ht="12.75">
      <c r="A47" s="175" t="s">
        <v>109</v>
      </c>
      <c r="B47" s="175" t="s">
        <v>1160</v>
      </c>
      <c r="C47" s="628">
        <v>0</v>
      </c>
      <c r="D47" s="628">
        <v>0</v>
      </c>
      <c r="E47" s="628">
        <v>0</v>
      </c>
      <c r="F47" s="631" t="s">
        <v>1054</v>
      </c>
      <c r="G47" s="175" t="s">
        <v>4991</v>
      </c>
      <c r="H47" s="176" t="s">
        <v>4581</v>
      </c>
      <c r="I47" s="175" t="s">
        <v>4588</v>
      </c>
      <c r="J47" s="203" t="s">
        <v>1054</v>
      </c>
      <c r="K47" s="203" t="s">
        <v>1054</v>
      </c>
      <c r="L47" s="175" t="s">
        <v>4576</v>
      </c>
      <c r="M47" s="175" t="s">
        <v>1161</v>
      </c>
      <c r="N47" s="204">
        <v>37226</v>
      </c>
      <c r="O47" s="175" t="s">
        <v>1054</v>
      </c>
      <c r="P47" s="195" t="s">
        <v>1054</v>
      </c>
      <c r="Q47" s="195" t="s">
        <v>1054</v>
      </c>
      <c r="R47" s="197">
        <v>10</v>
      </c>
      <c r="S47" s="197" t="s">
        <v>1062</v>
      </c>
      <c r="T47" s="195" t="s">
        <v>106</v>
      </c>
      <c r="U47" s="195" t="s">
        <v>4612</v>
      </c>
      <c r="V47" s="199" t="s">
        <v>1054</v>
      </c>
      <c r="W47" s="199" t="s">
        <v>1054</v>
      </c>
      <c r="X47" s="195" t="s">
        <v>1054</v>
      </c>
      <c r="Y47" s="195" t="s">
        <v>1054</v>
      </c>
      <c r="Z47" s="195" t="s">
        <v>1054</v>
      </c>
      <c r="AA47" s="200" t="s">
        <v>1102</v>
      </c>
      <c r="AB47" s="201" t="s">
        <v>1054</v>
      </c>
      <c r="AC47" s="201" t="s">
        <v>1054</v>
      </c>
      <c r="AD47" s="195" t="s">
        <v>4943</v>
      </c>
      <c r="AE47" s="195" t="s">
        <v>2651</v>
      </c>
      <c r="AF47" s="195" t="s">
        <v>935</v>
      </c>
      <c r="AG47" s="195">
        <v>2600</v>
      </c>
      <c r="AH47" s="195" t="s">
        <v>828</v>
      </c>
      <c r="AI47" s="195" t="s">
        <v>1054</v>
      </c>
      <c r="AJ47" s="195" t="s">
        <v>1054</v>
      </c>
      <c r="AK47" s="195" t="s">
        <v>1054</v>
      </c>
    </row>
    <row r="48" spans="1:37" s="177" customFormat="1" ht="12.75">
      <c r="A48" s="175" t="s">
        <v>109</v>
      </c>
      <c r="B48" s="175" t="s">
        <v>1082</v>
      </c>
      <c r="C48" s="628">
        <v>0</v>
      </c>
      <c r="D48" s="628">
        <v>1</v>
      </c>
      <c r="E48" s="628">
        <v>1</v>
      </c>
      <c r="F48" s="631" t="s">
        <v>1054</v>
      </c>
      <c r="G48" s="175" t="s">
        <v>6649</v>
      </c>
      <c r="H48" s="176" t="s">
        <v>4617</v>
      </c>
      <c r="I48" s="175" t="s">
        <v>4934</v>
      </c>
      <c r="J48" s="203" t="s">
        <v>1052</v>
      </c>
      <c r="K48" s="203" t="s">
        <v>1053</v>
      </c>
      <c r="L48" s="175" t="s">
        <v>4593</v>
      </c>
      <c r="M48" s="175" t="s">
        <v>1074</v>
      </c>
      <c r="N48" s="204">
        <v>33147</v>
      </c>
      <c r="O48" s="175" t="s">
        <v>1061</v>
      </c>
      <c r="P48" s="195" t="s">
        <v>1054</v>
      </c>
      <c r="Q48" s="195">
        <v>79</v>
      </c>
      <c r="R48" s="197" t="s">
        <v>1054</v>
      </c>
      <c r="S48" s="197" t="s">
        <v>1054</v>
      </c>
      <c r="T48" s="195" t="s">
        <v>1054</v>
      </c>
      <c r="U48" s="195" t="s">
        <v>1054</v>
      </c>
      <c r="V48" s="199" t="s">
        <v>959</v>
      </c>
      <c r="W48" s="199" t="s">
        <v>1055</v>
      </c>
      <c r="X48" s="195" t="s">
        <v>1054</v>
      </c>
      <c r="Y48" s="195" t="s">
        <v>1083</v>
      </c>
      <c r="Z48" s="195" t="s">
        <v>1054</v>
      </c>
      <c r="AA48" s="200" t="s">
        <v>1054</v>
      </c>
      <c r="AB48" s="201" t="s">
        <v>1054</v>
      </c>
      <c r="AC48" s="201">
        <v>228870</v>
      </c>
      <c r="AD48" s="195" t="s">
        <v>5037</v>
      </c>
      <c r="AE48" s="195" t="s">
        <v>4698</v>
      </c>
      <c r="AF48" s="195" t="s">
        <v>935</v>
      </c>
      <c r="AG48" s="195">
        <v>2600</v>
      </c>
      <c r="AH48" s="195" t="s">
        <v>828</v>
      </c>
      <c r="AI48" s="195" t="s">
        <v>1084</v>
      </c>
      <c r="AJ48" s="195" t="s">
        <v>5038</v>
      </c>
      <c r="AK48" s="195" t="s">
        <v>5039</v>
      </c>
    </row>
    <row r="49" spans="1:37" s="177" customFormat="1" ht="12.75">
      <c r="A49" s="175" t="s">
        <v>109</v>
      </c>
      <c r="B49" s="175" t="s">
        <v>1162</v>
      </c>
      <c r="C49" s="628">
        <v>0</v>
      </c>
      <c r="D49" s="628">
        <v>0</v>
      </c>
      <c r="E49" s="628">
        <v>0</v>
      </c>
      <c r="F49" s="631" t="s">
        <v>1054</v>
      </c>
      <c r="G49" s="175" t="s">
        <v>5041</v>
      </c>
      <c r="H49" s="176" t="s">
        <v>4581</v>
      </c>
      <c r="I49" s="175" t="s">
        <v>4592</v>
      </c>
      <c r="J49" s="203" t="s">
        <v>1054</v>
      </c>
      <c r="K49" s="203" t="s">
        <v>1054</v>
      </c>
      <c r="L49" s="175" t="s">
        <v>4593</v>
      </c>
      <c r="M49" s="175" t="s">
        <v>1074</v>
      </c>
      <c r="N49" s="204">
        <v>33147</v>
      </c>
      <c r="O49" s="175" t="s">
        <v>1054</v>
      </c>
      <c r="P49" s="195" t="s">
        <v>1054</v>
      </c>
      <c r="Q49" s="195" t="s">
        <v>1054</v>
      </c>
      <c r="R49" s="197">
        <v>5</v>
      </c>
      <c r="S49" s="197" t="s">
        <v>959</v>
      </c>
      <c r="T49" s="195" t="s">
        <v>4595</v>
      </c>
      <c r="U49" s="195" t="s">
        <v>1054</v>
      </c>
      <c r="V49" s="199" t="s">
        <v>1122</v>
      </c>
      <c r="W49" s="199" t="s">
        <v>1054</v>
      </c>
      <c r="X49" s="195" t="s">
        <v>1054</v>
      </c>
      <c r="Y49" s="195" t="s">
        <v>1054</v>
      </c>
      <c r="Z49" s="195" t="s">
        <v>1082</v>
      </c>
      <c r="AA49" s="200" t="s">
        <v>1054</v>
      </c>
      <c r="AB49" s="201" t="s">
        <v>1054</v>
      </c>
      <c r="AC49" s="201" t="s">
        <v>1054</v>
      </c>
      <c r="AD49" s="195" t="s">
        <v>1054</v>
      </c>
      <c r="AE49" s="195" t="s">
        <v>1054</v>
      </c>
      <c r="AF49" s="195" t="s">
        <v>1054</v>
      </c>
      <c r="AG49" s="195" t="s">
        <v>1054</v>
      </c>
      <c r="AH49" s="195" t="s">
        <v>1054</v>
      </c>
      <c r="AI49" s="195" t="s">
        <v>1054</v>
      </c>
      <c r="AJ49" s="195" t="s">
        <v>1054</v>
      </c>
      <c r="AK49" s="195" t="s">
        <v>1054</v>
      </c>
    </row>
    <row r="50" spans="1:37" s="177" customFormat="1" ht="12.75">
      <c r="A50" s="175" t="s">
        <v>109</v>
      </c>
      <c r="B50" s="175" t="s">
        <v>1163</v>
      </c>
      <c r="C50" s="628">
        <v>0</v>
      </c>
      <c r="D50" s="628">
        <v>0</v>
      </c>
      <c r="E50" s="628">
        <v>0</v>
      </c>
      <c r="F50" s="631" t="s">
        <v>1054</v>
      </c>
      <c r="G50" s="175" t="s">
        <v>4976</v>
      </c>
      <c r="H50" s="176" t="s">
        <v>4581</v>
      </c>
      <c r="I50" s="175" t="s">
        <v>4650</v>
      </c>
      <c r="J50" s="203" t="s">
        <v>1054</v>
      </c>
      <c r="K50" s="203" t="s">
        <v>1054</v>
      </c>
      <c r="L50" s="175" t="s">
        <v>1063</v>
      </c>
      <c r="M50" s="175" t="s">
        <v>1054</v>
      </c>
      <c r="N50" s="204">
        <v>38170</v>
      </c>
      <c r="O50" s="175" t="s">
        <v>1054</v>
      </c>
      <c r="P50" s="195" t="s">
        <v>1054</v>
      </c>
      <c r="Q50" s="195" t="s">
        <v>1054</v>
      </c>
      <c r="R50" s="197">
        <v>12</v>
      </c>
      <c r="S50" s="197" t="s">
        <v>1062</v>
      </c>
      <c r="T50" s="195" t="s">
        <v>4960</v>
      </c>
      <c r="U50" s="195" t="s">
        <v>1054</v>
      </c>
      <c r="V50" s="199" t="s">
        <v>959</v>
      </c>
      <c r="W50" s="199" t="s">
        <v>1054</v>
      </c>
      <c r="X50" s="195" t="s">
        <v>1054</v>
      </c>
      <c r="Y50" s="195" t="s">
        <v>1054</v>
      </c>
      <c r="Z50" s="195" t="s">
        <v>1051</v>
      </c>
      <c r="AA50" s="200" t="s">
        <v>1054</v>
      </c>
      <c r="AB50" s="201" t="s">
        <v>1054</v>
      </c>
      <c r="AC50" s="201" t="s">
        <v>1054</v>
      </c>
      <c r="AD50" s="195" t="s">
        <v>4924</v>
      </c>
      <c r="AE50" s="195" t="s">
        <v>4759</v>
      </c>
      <c r="AF50" s="195" t="s">
        <v>935</v>
      </c>
      <c r="AG50" s="195">
        <v>2601</v>
      </c>
      <c r="AH50" s="195" t="s">
        <v>828</v>
      </c>
      <c r="AI50" s="195" t="s">
        <v>4977</v>
      </c>
      <c r="AJ50" s="195" t="s">
        <v>1054</v>
      </c>
      <c r="AK50" s="195" t="s">
        <v>1164</v>
      </c>
    </row>
    <row r="51" spans="1:37" s="177" customFormat="1" ht="12.75">
      <c r="A51" s="175" t="s">
        <v>109</v>
      </c>
      <c r="B51" s="175" t="s">
        <v>1165</v>
      </c>
      <c r="C51" s="628">
        <v>0</v>
      </c>
      <c r="D51" s="628">
        <v>1</v>
      </c>
      <c r="E51" s="628">
        <v>1</v>
      </c>
      <c r="F51" s="631" t="s">
        <v>1054</v>
      </c>
      <c r="G51" s="175" t="s">
        <v>1166</v>
      </c>
      <c r="H51" s="176" t="s">
        <v>4581</v>
      </c>
      <c r="I51" s="175" t="s">
        <v>4582</v>
      </c>
      <c r="J51" s="203" t="s">
        <v>1054</v>
      </c>
      <c r="K51" s="203" t="s">
        <v>1054</v>
      </c>
      <c r="L51" s="175" t="s">
        <v>4593</v>
      </c>
      <c r="M51" s="175" t="s">
        <v>6650</v>
      </c>
      <c r="N51" s="204">
        <v>33552</v>
      </c>
      <c r="O51" s="175" t="s">
        <v>1054</v>
      </c>
      <c r="P51" s="195" t="s">
        <v>1054</v>
      </c>
      <c r="Q51" s="195" t="s">
        <v>1054</v>
      </c>
      <c r="R51" s="197">
        <v>9</v>
      </c>
      <c r="S51" s="197" t="s">
        <v>959</v>
      </c>
      <c r="T51" s="195" t="s">
        <v>4765</v>
      </c>
      <c r="U51" s="195" t="s">
        <v>1054</v>
      </c>
      <c r="V51" s="199" t="s">
        <v>1054</v>
      </c>
      <c r="W51" s="199" t="s">
        <v>1054</v>
      </c>
      <c r="X51" s="195" t="s">
        <v>1054</v>
      </c>
      <c r="Y51" s="195" t="s">
        <v>1054</v>
      </c>
      <c r="Z51" s="195" t="s">
        <v>1058</v>
      </c>
      <c r="AA51" s="200" t="s">
        <v>1054</v>
      </c>
      <c r="AB51" s="201" t="s">
        <v>1054</v>
      </c>
      <c r="AC51" s="201" t="s">
        <v>1054</v>
      </c>
      <c r="AD51" s="195" t="s">
        <v>4931</v>
      </c>
      <c r="AE51" s="195" t="s">
        <v>4914</v>
      </c>
      <c r="AF51" s="195" t="s">
        <v>935</v>
      </c>
      <c r="AG51" s="195">
        <v>2600</v>
      </c>
      <c r="AH51" s="195" t="s">
        <v>828</v>
      </c>
      <c r="AI51" s="195" t="s">
        <v>1167</v>
      </c>
      <c r="AJ51" s="195" t="s">
        <v>1054</v>
      </c>
      <c r="AK51" s="195" t="s">
        <v>1054</v>
      </c>
    </row>
    <row r="52" spans="1:37" s="177" customFormat="1" ht="12.75">
      <c r="A52" s="175" t="s">
        <v>109</v>
      </c>
      <c r="B52" s="175" t="s">
        <v>1168</v>
      </c>
      <c r="C52" s="628">
        <v>0</v>
      </c>
      <c r="D52" s="628">
        <v>0</v>
      </c>
      <c r="E52" s="628">
        <v>0</v>
      </c>
      <c r="F52" s="631" t="s">
        <v>1054</v>
      </c>
      <c r="G52" s="175" t="s">
        <v>4975</v>
      </c>
      <c r="H52" s="176" t="s">
        <v>4581</v>
      </c>
      <c r="I52" s="175" t="s">
        <v>4582</v>
      </c>
      <c r="J52" s="203" t="s">
        <v>1054</v>
      </c>
      <c r="K52" s="203" t="s">
        <v>1054</v>
      </c>
      <c r="L52" s="175" t="s">
        <v>4583</v>
      </c>
      <c r="M52" s="175" t="s">
        <v>1054</v>
      </c>
      <c r="N52" s="204">
        <v>38534</v>
      </c>
      <c r="O52" s="175" t="s">
        <v>1054</v>
      </c>
      <c r="P52" s="195" t="s">
        <v>1054</v>
      </c>
      <c r="Q52" s="195" t="s">
        <v>1054</v>
      </c>
      <c r="R52" s="197">
        <v>35</v>
      </c>
      <c r="S52" s="197" t="s">
        <v>1062</v>
      </c>
      <c r="T52" s="195" t="s">
        <v>1054</v>
      </c>
      <c r="U52" s="195" t="s">
        <v>1054</v>
      </c>
      <c r="V52" s="199" t="s">
        <v>1062</v>
      </c>
      <c r="W52" s="199" t="s">
        <v>1054</v>
      </c>
      <c r="X52" s="195" t="s">
        <v>1054</v>
      </c>
      <c r="Y52" s="195" t="s">
        <v>1054</v>
      </c>
      <c r="Z52" s="195" t="s">
        <v>1054</v>
      </c>
      <c r="AA52" s="200" t="s">
        <v>1054</v>
      </c>
      <c r="AB52" s="201" t="s">
        <v>1054</v>
      </c>
      <c r="AC52" s="201" t="s">
        <v>1054</v>
      </c>
      <c r="AD52" s="195" t="s">
        <v>4924</v>
      </c>
      <c r="AE52" s="195" t="s">
        <v>2651</v>
      </c>
      <c r="AF52" s="195" t="s">
        <v>935</v>
      </c>
      <c r="AG52" s="195">
        <v>2601</v>
      </c>
      <c r="AH52" s="195" t="s">
        <v>828</v>
      </c>
      <c r="AI52" s="195" t="s">
        <v>1054</v>
      </c>
      <c r="AJ52" s="195" t="s">
        <v>1054</v>
      </c>
      <c r="AK52" s="195" t="s">
        <v>1054</v>
      </c>
    </row>
    <row r="53" spans="1:37" s="177" customFormat="1" ht="12.75">
      <c r="A53" s="175" t="s">
        <v>109</v>
      </c>
      <c r="B53" s="175" t="s">
        <v>1306</v>
      </c>
      <c r="C53" s="628">
        <v>0</v>
      </c>
      <c r="D53" s="628">
        <v>1</v>
      </c>
      <c r="E53" s="628">
        <v>1</v>
      </c>
      <c r="F53" s="631" t="s">
        <v>1054</v>
      </c>
      <c r="G53" s="175" t="s">
        <v>1307</v>
      </c>
      <c r="H53" s="176" t="s">
        <v>4574</v>
      </c>
      <c r="I53" s="175" t="s">
        <v>4609</v>
      </c>
      <c r="J53" s="203" t="s">
        <v>1054</v>
      </c>
      <c r="K53" s="203" t="s">
        <v>1054</v>
      </c>
      <c r="L53" s="175" t="s">
        <v>4593</v>
      </c>
      <c r="M53" s="175" t="s">
        <v>1308</v>
      </c>
      <c r="N53" s="204">
        <v>41968</v>
      </c>
      <c r="O53" s="175" t="s">
        <v>1054</v>
      </c>
      <c r="P53" s="195" t="s">
        <v>1054</v>
      </c>
      <c r="Q53" s="195" t="s">
        <v>1054</v>
      </c>
      <c r="R53" s="197">
        <v>9</v>
      </c>
      <c r="S53" s="197" t="s">
        <v>959</v>
      </c>
      <c r="T53" s="195" t="s">
        <v>4927</v>
      </c>
      <c r="U53" s="195" t="s">
        <v>1054</v>
      </c>
      <c r="V53" s="199" t="s">
        <v>1122</v>
      </c>
      <c r="W53" s="199" t="s">
        <v>1282</v>
      </c>
      <c r="X53" s="195" t="s">
        <v>1054</v>
      </c>
      <c r="Y53" s="195" t="s">
        <v>1309</v>
      </c>
      <c r="Z53" s="195" t="s">
        <v>1051</v>
      </c>
      <c r="AA53" s="200" t="s">
        <v>1054</v>
      </c>
      <c r="AB53" s="201" t="s">
        <v>1054</v>
      </c>
      <c r="AC53" s="201" t="s">
        <v>1054</v>
      </c>
      <c r="AD53" s="195" t="s">
        <v>4928</v>
      </c>
      <c r="AE53" s="195" t="s">
        <v>4902</v>
      </c>
      <c r="AF53" s="195" t="s">
        <v>932</v>
      </c>
      <c r="AG53" s="195">
        <v>2000</v>
      </c>
      <c r="AH53" s="195" t="s">
        <v>828</v>
      </c>
      <c r="AI53" s="195" t="s">
        <v>1310</v>
      </c>
      <c r="AJ53" s="195" t="s">
        <v>1311</v>
      </c>
      <c r="AK53" s="195" t="s">
        <v>1311</v>
      </c>
    </row>
    <row r="54" spans="1:37" s="177" customFormat="1" ht="12.75">
      <c r="A54" s="175" t="s">
        <v>109</v>
      </c>
      <c r="B54" s="175" t="s">
        <v>4597</v>
      </c>
      <c r="C54" s="628">
        <v>0</v>
      </c>
      <c r="D54" s="628">
        <v>0</v>
      </c>
      <c r="E54" s="628">
        <v>0</v>
      </c>
      <c r="F54" s="631" t="s">
        <v>1054</v>
      </c>
      <c r="G54" s="175" t="s">
        <v>4598</v>
      </c>
      <c r="H54" s="176" t="s">
        <v>4581</v>
      </c>
      <c r="I54" s="175" t="s">
        <v>4582</v>
      </c>
      <c r="J54" s="203" t="s">
        <v>1054</v>
      </c>
      <c r="K54" s="203" t="s">
        <v>1054</v>
      </c>
      <c r="L54" s="175" t="s">
        <v>4583</v>
      </c>
      <c r="M54" s="175" t="s">
        <v>1054</v>
      </c>
      <c r="N54" s="204">
        <v>41494</v>
      </c>
      <c r="O54" s="175" t="s">
        <v>1054</v>
      </c>
      <c r="P54" s="195" t="s">
        <v>1054</v>
      </c>
      <c r="Q54" s="195" t="s">
        <v>1054</v>
      </c>
      <c r="R54" s="197" t="s">
        <v>1054</v>
      </c>
      <c r="S54" s="197" t="s">
        <v>1054</v>
      </c>
      <c r="T54" s="195" t="s">
        <v>1054</v>
      </c>
      <c r="U54" s="195" t="s">
        <v>1054</v>
      </c>
      <c r="V54" s="199" t="s">
        <v>1054</v>
      </c>
      <c r="W54" s="199" t="s">
        <v>1054</v>
      </c>
      <c r="X54" s="195" t="s">
        <v>1054</v>
      </c>
      <c r="Y54" s="195" t="s">
        <v>1054</v>
      </c>
      <c r="Z54" s="195" t="s">
        <v>1051</v>
      </c>
      <c r="AA54" s="200" t="s">
        <v>1054</v>
      </c>
      <c r="AB54" s="201" t="s">
        <v>1054</v>
      </c>
      <c r="AC54" s="201" t="s">
        <v>1054</v>
      </c>
      <c r="AD54" s="195" t="s">
        <v>1054</v>
      </c>
      <c r="AE54" s="195" t="s">
        <v>1054</v>
      </c>
      <c r="AF54" s="195" t="s">
        <v>1054</v>
      </c>
      <c r="AG54" s="195" t="s">
        <v>1054</v>
      </c>
      <c r="AH54" s="195" t="s">
        <v>1054</v>
      </c>
      <c r="AI54" s="195" t="s">
        <v>4599</v>
      </c>
      <c r="AJ54" s="195" t="s">
        <v>1054</v>
      </c>
      <c r="AK54" s="195" t="s">
        <v>1054</v>
      </c>
    </row>
    <row r="55" spans="1:37" s="177" customFormat="1" ht="12.75">
      <c r="A55" s="175" t="s">
        <v>109</v>
      </c>
      <c r="B55" s="175" t="s">
        <v>4945</v>
      </c>
      <c r="C55" s="628">
        <v>1</v>
      </c>
      <c r="D55" s="628">
        <v>0</v>
      </c>
      <c r="E55" s="628">
        <v>0</v>
      </c>
      <c r="F55" s="631" t="s">
        <v>1054</v>
      </c>
      <c r="G55" s="175" t="s">
        <v>4946</v>
      </c>
      <c r="H55" s="176" t="s">
        <v>4581</v>
      </c>
      <c r="I55" s="175" t="s">
        <v>4582</v>
      </c>
      <c r="J55" s="203" t="s">
        <v>1054</v>
      </c>
      <c r="K55" s="203" t="s">
        <v>1054</v>
      </c>
      <c r="L55" s="175" t="s">
        <v>4583</v>
      </c>
      <c r="M55" s="175" t="s">
        <v>1054</v>
      </c>
      <c r="N55" s="204">
        <v>41460</v>
      </c>
      <c r="O55" s="175" t="s">
        <v>1054</v>
      </c>
      <c r="P55" s="195" t="s">
        <v>1054</v>
      </c>
      <c r="Q55" s="195" t="s">
        <v>1054</v>
      </c>
      <c r="R55" s="197">
        <v>19</v>
      </c>
      <c r="S55" s="197" t="s">
        <v>1062</v>
      </c>
      <c r="T55" s="195" t="s">
        <v>1796</v>
      </c>
      <c r="U55" s="195" t="s">
        <v>1054</v>
      </c>
      <c r="V55" s="199" t="s">
        <v>1062</v>
      </c>
      <c r="W55" s="199" t="s">
        <v>1054</v>
      </c>
      <c r="X55" s="195" t="s">
        <v>1054</v>
      </c>
      <c r="Y55" s="195" t="s">
        <v>1054</v>
      </c>
      <c r="Z55" s="195" t="s">
        <v>1054</v>
      </c>
      <c r="AA55" s="200" t="s">
        <v>1054</v>
      </c>
      <c r="AB55" s="201" t="s">
        <v>1054</v>
      </c>
      <c r="AC55" s="201" t="s">
        <v>1054</v>
      </c>
      <c r="AD55" s="195" t="s">
        <v>4947</v>
      </c>
      <c r="AE55" s="195" t="s">
        <v>2651</v>
      </c>
      <c r="AF55" s="195" t="s">
        <v>935</v>
      </c>
      <c r="AG55" s="195">
        <v>2601</v>
      </c>
      <c r="AH55" s="195" t="s">
        <v>828</v>
      </c>
      <c r="AI55" s="195" t="s">
        <v>1169</v>
      </c>
      <c r="AJ55" s="195" t="s">
        <v>1054</v>
      </c>
      <c r="AK55" s="195" t="s">
        <v>1054</v>
      </c>
    </row>
    <row r="56" spans="1:37" s="177" customFormat="1" ht="12.75">
      <c r="A56" s="175" t="s">
        <v>109</v>
      </c>
      <c r="B56" s="175" t="s">
        <v>1170</v>
      </c>
      <c r="C56" s="628">
        <v>0</v>
      </c>
      <c r="D56" s="628">
        <v>1</v>
      </c>
      <c r="E56" s="628">
        <v>1</v>
      </c>
      <c r="F56" s="631" t="s">
        <v>1054</v>
      </c>
      <c r="G56" s="175" t="s">
        <v>1171</v>
      </c>
      <c r="H56" s="176" t="s">
        <v>4581</v>
      </c>
      <c r="I56" s="175" t="s">
        <v>4592</v>
      </c>
      <c r="J56" s="203" t="s">
        <v>1054</v>
      </c>
      <c r="K56" s="203" t="s">
        <v>1054</v>
      </c>
      <c r="L56" s="175" t="s">
        <v>4593</v>
      </c>
      <c r="M56" s="175" t="s">
        <v>1145</v>
      </c>
      <c r="N56" s="204">
        <v>42537</v>
      </c>
      <c r="O56" s="175" t="s">
        <v>1054</v>
      </c>
      <c r="P56" s="195" t="s">
        <v>1054</v>
      </c>
      <c r="Q56" s="195" t="s">
        <v>1054</v>
      </c>
      <c r="R56" s="197">
        <v>0</v>
      </c>
      <c r="S56" s="197" t="s">
        <v>1054</v>
      </c>
      <c r="T56" s="195" t="s">
        <v>1054</v>
      </c>
      <c r="U56" s="195" t="s">
        <v>1054</v>
      </c>
      <c r="V56" s="199" t="s">
        <v>1054</v>
      </c>
      <c r="W56" s="199" t="s">
        <v>1054</v>
      </c>
      <c r="X56" s="195" t="s">
        <v>1054</v>
      </c>
      <c r="Y56" s="195" t="s">
        <v>1054</v>
      </c>
      <c r="Z56" s="195" t="s">
        <v>1054</v>
      </c>
      <c r="AA56" s="200" t="s">
        <v>1054</v>
      </c>
      <c r="AB56" s="201" t="s">
        <v>1054</v>
      </c>
      <c r="AC56" s="201" t="s">
        <v>1054</v>
      </c>
      <c r="AD56" s="195" t="s">
        <v>4920</v>
      </c>
      <c r="AE56" s="195" t="s">
        <v>4921</v>
      </c>
      <c r="AF56" s="195" t="s">
        <v>932</v>
      </c>
      <c r="AG56" s="195">
        <v>2018</v>
      </c>
      <c r="AH56" s="195" t="s">
        <v>828</v>
      </c>
      <c r="AI56" s="195" t="s">
        <v>1172</v>
      </c>
      <c r="AJ56" s="195" t="s">
        <v>1054</v>
      </c>
      <c r="AK56" s="195" t="s">
        <v>1054</v>
      </c>
    </row>
    <row r="57" spans="1:37" s="177" customFormat="1" ht="12.75">
      <c r="A57" s="175" t="s">
        <v>109</v>
      </c>
      <c r="B57" s="175" t="s">
        <v>1173</v>
      </c>
      <c r="C57" s="628">
        <v>0</v>
      </c>
      <c r="D57" s="628">
        <v>1</v>
      </c>
      <c r="E57" s="628">
        <v>1</v>
      </c>
      <c r="F57" s="631" t="s">
        <v>1054</v>
      </c>
      <c r="G57" s="175" t="s">
        <v>4929</v>
      </c>
      <c r="H57" s="176" t="s">
        <v>4581</v>
      </c>
      <c r="I57" s="175" t="s">
        <v>4588</v>
      </c>
      <c r="J57" s="203" t="s">
        <v>1054</v>
      </c>
      <c r="K57" s="203" t="s">
        <v>1054</v>
      </c>
      <c r="L57" s="175" t="s">
        <v>4576</v>
      </c>
      <c r="M57" s="175" t="s">
        <v>1139</v>
      </c>
      <c r="N57" s="204">
        <v>41964</v>
      </c>
      <c r="O57" s="175" t="s">
        <v>1054</v>
      </c>
      <c r="P57" s="195" t="s">
        <v>1054</v>
      </c>
      <c r="Q57" s="195" t="s">
        <v>1054</v>
      </c>
      <c r="R57" s="197">
        <v>0</v>
      </c>
      <c r="S57" s="197" t="s">
        <v>1062</v>
      </c>
      <c r="T57" s="195" t="s">
        <v>4652</v>
      </c>
      <c r="U57" s="195" t="s">
        <v>1054</v>
      </c>
      <c r="V57" s="199" t="s">
        <v>1054</v>
      </c>
      <c r="W57" s="199" t="s">
        <v>1054</v>
      </c>
      <c r="X57" s="195" t="s">
        <v>1054</v>
      </c>
      <c r="Y57" s="195" t="s">
        <v>1054</v>
      </c>
      <c r="Z57" s="195" t="s">
        <v>1054</v>
      </c>
      <c r="AA57" s="200" t="s">
        <v>1106</v>
      </c>
      <c r="AB57" s="201" t="s">
        <v>1054</v>
      </c>
      <c r="AC57" s="201" t="s">
        <v>1054</v>
      </c>
      <c r="AD57" s="195" t="s">
        <v>4924</v>
      </c>
      <c r="AE57" s="195" t="s">
        <v>4759</v>
      </c>
      <c r="AF57" s="195" t="s">
        <v>935</v>
      </c>
      <c r="AG57" s="195">
        <v>2601</v>
      </c>
      <c r="AH57" s="195" t="s">
        <v>828</v>
      </c>
      <c r="AI57" s="195" t="s">
        <v>1054</v>
      </c>
      <c r="AJ57" s="195" t="s">
        <v>1054</v>
      </c>
      <c r="AK57" s="195" t="s">
        <v>1054</v>
      </c>
    </row>
    <row r="58" spans="1:37" s="177" customFormat="1" ht="12.75">
      <c r="A58" s="175" t="s">
        <v>109</v>
      </c>
      <c r="B58" s="175" t="s">
        <v>1174</v>
      </c>
      <c r="C58" s="628">
        <v>0</v>
      </c>
      <c r="D58" s="628">
        <v>1</v>
      </c>
      <c r="E58" s="628">
        <v>0</v>
      </c>
      <c r="F58" s="631" t="s">
        <v>1054</v>
      </c>
      <c r="G58" s="175" t="s">
        <v>4978</v>
      </c>
      <c r="H58" s="176" t="s">
        <v>4581</v>
      </c>
      <c r="I58" s="175" t="s">
        <v>4588</v>
      </c>
      <c r="J58" s="203" t="s">
        <v>1054</v>
      </c>
      <c r="K58" s="203" t="s">
        <v>1054</v>
      </c>
      <c r="L58" s="175" t="s">
        <v>4829</v>
      </c>
      <c r="M58" s="175" t="s">
        <v>1175</v>
      </c>
      <c r="N58" s="204">
        <v>37946</v>
      </c>
      <c r="O58" s="175" t="s">
        <v>1054</v>
      </c>
      <c r="P58" s="195" t="s">
        <v>1054</v>
      </c>
      <c r="Q58" s="195" t="s">
        <v>1054</v>
      </c>
      <c r="R58" s="197">
        <v>15</v>
      </c>
      <c r="S58" s="197" t="s">
        <v>959</v>
      </c>
      <c r="T58" s="195" t="s">
        <v>4960</v>
      </c>
      <c r="U58" s="195" t="s">
        <v>1054</v>
      </c>
      <c r="V58" s="199" t="s">
        <v>1054</v>
      </c>
      <c r="W58" s="199" t="s">
        <v>1054</v>
      </c>
      <c r="X58" s="195" t="s">
        <v>1054</v>
      </c>
      <c r="Y58" s="195" t="s">
        <v>1054</v>
      </c>
      <c r="Z58" s="195" t="s">
        <v>1051</v>
      </c>
      <c r="AA58" s="200" t="s">
        <v>1054</v>
      </c>
      <c r="AB58" s="201" t="s">
        <v>1054</v>
      </c>
      <c r="AC58" s="201" t="s">
        <v>1054</v>
      </c>
      <c r="AD58" s="195" t="s">
        <v>4924</v>
      </c>
      <c r="AE58" s="195" t="s">
        <v>4759</v>
      </c>
      <c r="AF58" s="195" t="s">
        <v>935</v>
      </c>
      <c r="AG58" s="195">
        <v>2601</v>
      </c>
      <c r="AH58" s="195" t="s">
        <v>828</v>
      </c>
      <c r="AI58" s="195" t="s">
        <v>1176</v>
      </c>
      <c r="AJ58" s="195" t="s">
        <v>1054</v>
      </c>
      <c r="AK58" s="195" t="s">
        <v>1054</v>
      </c>
    </row>
    <row r="59" spans="1:37" s="177" customFormat="1" ht="12.75">
      <c r="A59" s="175" t="s">
        <v>109</v>
      </c>
      <c r="B59" s="175" t="s">
        <v>1177</v>
      </c>
      <c r="C59" s="628">
        <v>0</v>
      </c>
      <c r="D59" s="628">
        <v>0</v>
      </c>
      <c r="E59" s="628">
        <v>0</v>
      </c>
      <c r="F59" s="631" t="s">
        <v>1054</v>
      </c>
      <c r="G59" s="175" t="s">
        <v>4992</v>
      </c>
      <c r="H59" s="176" t="s">
        <v>4581</v>
      </c>
      <c r="I59" s="175" t="s">
        <v>4588</v>
      </c>
      <c r="J59" s="203" t="s">
        <v>1054</v>
      </c>
      <c r="K59" s="203" t="s">
        <v>1054</v>
      </c>
      <c r="L59" s="175" t="s">
        <v>4829</v>
      </c>
      <c r="M59" s="175" t="s">
        <v>1175</v>
      </c>
      <c r="N59" s="204">
        <v>36820</v>
      </c>
      <c r="O59" s="175" t="s">
        <v>1054</v>
      </c>
      <c r="P59" s="195" t="s">
        <v>1054</v>
      </c>
      <c r="Q59" s="195" t="s">
        <v>1054</v>
      </c>
      <c r="R59" s="197">
        <v>4</v>
      </c>
      <c r="S59" s="197" t="s">
        <v>1062</v>
      </c>
      <c r="T59" s="195" t="s">
        <v>4960</v>
      </c>
      <c r="U59" s="195" t="s">
        <v>1054</v>
      </c>
      <c r="V59" s="199" t="s">
        <v>1054</v>
      </c>
      <c r="W59" s="199" t="s">
        <v>1054</v>
      </c>
      <c r="X59" s="195" t="s">
        <v>1054</v>
      </c>
      <c r="Y59" s="195" t="s">
        <v>1054</v>
      </c>
      <c r="Z59" s="195" t="s">
        <v>1051</v>
      </c>
      <c r="AA59" s="200" t="s">
        <v>1054</v>
      </c>
      <c r="AB59" s="201" t="s">
        <v>1054</v>
      </c>
      <c r="AC59" s="201" t="s">
        <v>1054</v>
      </c>
      <c r="AD59" s="195" t="s">
        <v>4924</v>
      </c>
      <c r="AE59" s="195" t="s">
        <v>4759</v>
      </c>
      <c r="AF59" s="195" t="s">
        <v>935</v>
      </c>
      <c r="AG59" s="195">
        <v>2601</v>
      </c>
      <c r="AH59" s="195" t="s">
        <v>828</v>
      </c>
      <c r="AI59" s="195" t="s">
        <v>1176</v>
      </c>
      <c r="AJ59" s="195" t="s">
        <v>1178</v>
      </c>
      <c r="AK59" s="195" t="s">
        <v>1054</v>
      </c>
    </row>
    <row r="60" spans="1:37" s="177" customFormat="1" ht="12.75">
      <c r="A60" s="175" t="s">
        <v>109</v>
      </c>
      <c r="B60" s="175" t="s">
        <v>1179</v>
      </c>
      <c r="C60" s="628">
        <v>0</v>
      </c>
      <c r="D60" s="628">
        <v>0</v>
      </c>
      <c r="E60" s="628">
        <v>0</v>
      </c>
      <c r="F60" s="631" t="s">
        <v>1054</v>
      </c>
      <c r="G60" s="175" t="s">
        <v>4990</v>
      </c>
      <c r="H60" s="176" t="s">
        <v>4581</v>
      </c>
      <c r="I60" s="175" t="s">
        <v>4588</v>
      </c>
      <c r="J60" s="203" t="s">
        <v>1054</v>
      </c>
      <c r="K60" s="203" t="s">
        <v>1054</v>
      </c>
      <c r="L60" s="175" t="s">
        <v>4829</v>
      </c>
      <c r="M60" s="175" t="s">
        <v>1175</v>
      </c>
      <c r="N60" s="204">
        <v>37242</v>
      </c>
      <c r="O60" s="175" t="s">
        <v>1054</v>
      </c>
      <c r="P60" s="195" t="s">
        <v>1054</v>
      </c>
      <c r="Q60" s="195" t="s">
        <v>1054</v>
      </c>
      <c r="R60" s="197">
        <v>7</v>
      </c>
      <c r="S60" s="197" t="s">
        <v>1062</v>
      </c>
      <c r="T60" s="195" t="s">
        <v>4960</v>
      </c>
      <c r="U60" s="195" t="s">
        <v>1054</v>
      </c>
      <c r="V60" s="199" t="s">
        <v>1054</v>
      </c>
      <c r="W60" s="199" t="s">
        <v>1054</v>
      </c>
      <c r="X60" s="195" t="s">
        <v>1054</v>
      </c>
      <c r="Y60" s="195" t="s">
        <v>1054</v>
      </c>
      <c r="Z60" s="195" t="s">
        <v>1051</v>
      </c>
      <c r="AA60" s="200" t="s">
        <v>1054</v>
      </c>
      <c r="AB60" s="201" t="s">
        <v>1054</v>
      </c>
      <c r="AC60" s="201" t="s">
        <v>1054</v>
      </c>
      <c r="AD60" s="195" t="s">
        <v>4924</v>
      </c>
      <c r="AE60" s="195" t="s">
        <v>4759</v>
      </c>
      <c r="AF60" s="195" t="s">
        <v>935</v>
      </c>
      <c r="AG60" s="195">
        <v>2601</v>
      </c>
      <c r="AH60" s="195" t="s">
        <v>828</v>
      </c>
      <c r="AI60" s="195" t="s">
        <v>1176</v>
      </c>
      <c r="AJ60" s="195" t="s">
        <v>1054</v>
      </c>
      <c r="AK60" s="195" t="s">
        <v>1054</v>
      </c>
    </row>
    <row r="61" spans="1:37" s="177" customFormat="1" ht="12.75">
      <c r="A61" s="175" t="s">
        <v>109</v>
      </c>
      <c r="B61" s="175" t="s">
        <v>4579</v>
      </c>
      <c r="C61" s="628">
        <v>0</v>
      </c>
      <c r="D61" s="628">
        <v>0</v>
      </c>
      <c r="E61" s="628">
        <v>0</v>
      </c>
      <c r="F61" s="631" t="s">
        <v>1054</v>
      </c>
      <c r="G61" s="175" t="s">
        <v>4580</v>
      </c>
      <c r="H61" s="176" t="s">
        <v>4581</v>
      </c>
      <c r="I61" s="175" t="s">
        <v>4582</v>
      </c>
      <c r="J61" s="203" t="s">
        <v>1054</v>
      </c>
      <c r="K61" s="203" t="s">
        <v>1054</v>
      </c>
      <c r="L61" s="175" t="s">
        <v>4583</v>
      </c>
      <c r="M61" s="175" t="s">
        <v>1054</v>
      </c>
      <c r="N61" s="204">
        <v>42891</v>
      </c>
      <c r="O61" s="175" t="s">
        <v>1054</v>
      </c>
      <c r="P61" s="195" t="s">
        <v>1054</v>
      </c>
      <c r="Q61" s="195" t="s">
        <v>1054</v>
      </c>
      <c r="R61" s="197" t="s">
        <v>1054</v>
      </c>
      <c r="S61" s="197" t="s">
        <v>1054</v>
      </c>
      <c r="T61" s="195" t="s">
        <v>1054</v>
      </c>
      <c r="U61" s="195" t="s">
        <v>1054</v>
      </c>
      <c r="V61" s="199" t="s">
        <v>1054</v>
      </c>
      <c r="W61" s="199" t="s">
        <v>1054</v>
      </c>
      <c r="X61" s="195" t="s">
        <v>1054</v>
      </c>
      <c r="Y61" s="195" t="s">
        <v>1054</v>
      </c>
      <c r="Z61" s="195" t="s">
        <v>1054</v>
      </c>
      <c r="AA61" s="200" t="s">
        <v>1054</v>
      </c>
      <c r="AB61" s="201" t="s">
        <v>1054</v>
      </c>
      <c r="AC61" s="201" t="s">
        <v>1054</v>
      </c>
      <c r="AD61" s="195" t="s">
        <v>1054</v>
      </c>
      <c r="AE61" s="195" t="s">
        <v>1054</v>
      </c>
      <c r="AF61" s="195" t="s">
        <v>1054</v>
      </c>
      <c r="AG61" s="195" t="s">
        <v>1054</v>
      </c>
      <c r="AH61" s="195" t="s">
        <v>1054</v>
      </c>
      <c r="AI61" s="195" t="s">
        <v>1054</v>
      </c>
      <c r="AJ61" s="195" t="s">
        <v>1054</v>
      </c>
      <c r="AK61" s="195" t="s">
        <v>1054</v>
      </c>
    </row>
    <row r="62" spans="1:37" s="177" customFormat="1" ht="12.75">
      <c r="A62" s="175" t="s">
        <v>109</v>
      </c>
      <c r="B62" s="175" t="s">
        <v>1180</v>
      </c>
      <c r="C62" s="628">
        <v>0</v>
      </c>
      <c r="D62" s="628">
        <v>0</v>
      </c>
      <c r="E62" s="628">
        <v>0</v>
      </c>
      <c r="F62" s="631" t="s">
        <v>1054</v>
      </c>
      <c r="G62" s="175" t="s">
        <v>5012</v>
      </c>
      <c r="H62" s="176" t="s">
        <v>4581</v>
      </c>
      <c r="I62" s="175" t="s">
        <v>4582</v>
      </c>
      <c r="J62" s="203" t="s">
        <v>1054</v>
      </c>
      <c r="K62" s="203" t="s">
        <v>1054</v>
      </c>
      <c r="L62" s="175" t="s">
        <v>4576</v>
      </c>
      <c r="M62" s="175" t="s">
        <v>1181</v>
      </c>
      <c r="N62" s="204">
        <v>34882</v>
      </c>
      <c r="O62" s="175" t="s">
        <v>1054</v>
      </c>
      <c r="P62" s="195" t="s">
        <v>1054</v>
      </c>
      <c r="Q62" s="195" t="s">
        <v>1054</v>
      </c>
      <c r="R62" s="197">
        <v>29</v>
      </c>
      <c r="S62" s="197" t="s">
        <v>1062</v>
      </c>
      <c r="T62" s="195" t="s">
        <v>106</v>
      </c>
      <c r="U62" s="195" t="s">
        <v>4612</v>
      </c>
      <c r="V62" s="199" t="s">
        <v>1094</v>
      </c>
      <c r="W62" s="199" t="s">
        <v>1054</v>
      </c>
      <c r="X62" s="195" t="s">
        <v>1054</v>
      </c>
      <c r="Y62" s="195" t="s">
        <v>1054</v>
      </c>
      <c r="Z62" s="195" t="s">
        <v>827</v>
      </c>
      <c r="AA62" s="200" t="s">
        <v>1054</v>
      </c>
      <c r="AB62" s="201" t="s">
        <v>1054</v>
      </c>
      <c r="AC62" s="201" t="s">
        <v>1054</v>
      </c>
      <c r="AD62" s="195" t="s">
        <v>5013</v>
      </c>
      <c r="AE62" s="195" t="s">
        <v>5014</v>
      </c>
      <c r="AF62" s="195" t="s">
        <v>935</v>
      </c>
      <c r="AG62" s="195">
        <v>2609</v>
      </c>
      <c r="AH62" s="195" t="s">
        <v>828</v>
      </c>
      <c r="AI62" s="195" t="s">
        <v>1054</v>
      </c>
      <c r="AJ62" s="195" t="s">
        <v>1054</v>
      </c>
      <c r="AK62" s="195" t="s">
        <v>1054</v>
      </c>
    </row>
    <row r="63" spans="1:37" s="177" customFormat="1" ht="12.75">
      <c r="A63" s="175" t="s">
        <v>109</v>
      </c>
      <c r="B63" s="175" t="s">
        <v>1182</v>
      </c>
      <c r="C63" s="628">
        <v>0</v>
      </c>
      <c r="D63" s="628">
        <v>0</v>
      </c>
      <c r="E63" s="628">
        <v>0</v>
      </c>
      <c r="F63" s="631" t="s">
        <v>1054</v>
      </c>
      <c r="G63" s="175" t="s">
        <v>4962</v>
      </c>
      <c r="H63" s="176" t="s">
        <v>4581</v>
      </c>
      <c r="I63" s="175" t="s">
        <v>4588</v>
      </c>
      <c r="J63" s="203" t="s">
        <v>1054</v>
      </c>
      <c r="K63" s="203" t="s">
        <v>1054</v>
      </c>
      <c r="L63" s="175" t="s">
        <v>4576</v>
      </c>
      <c r="M63" s="175" t="s">
        <v>1139</v>
      </c>
      <c r="N63" s="204">
        <v>40513</v>
      </c>
      <c r="O63" s="175" t="s">
        <v>1054</v>
      </c>
      <c r="P63" s="195" t="s">
        <v>1054</v>
      </c>
      <c r="Q63" s="195" t="s">
        <v>1054</v>
      </c>
      <c r="R63" s="197">
        <v>9</v>
      </c>
      <c r="S63" s="197" t="s">
        <v>1062</v>
      </c>
      <c r="T63" s="195" t="s">
        <v>4652</v>
      </c>
      <c r="U63" s="195" t="s">
        <v>1054</v>
      </c>
      <c r="V63" s="199" t="s">
        <v>1054</v>
      </c>
      <c r="W63" s="199" t="s">
        <v>1054</v>
      </c>
      <c r="X63" s="195" t="s">
        <v>1054</v>
      </c>
      <c r="Y63" s="195" t="s">
        <v>1054</v>
      </c>
      <c r="Z63" s="195" t="s">
        <v>1054</v>
      </c>
      <c r="AA63" s="200" t="s">
        <v>1106</v>
      </c>
      <c r="AB63" s="201" t="s">
        <v>1054</v>
      </c>
      <c r="AC63" s="201" t="s">
        <v>1054</v>
      </c>
      <c r="AD63" s="195" t="s">
        <v>4963</v>
      </c>
      <c r="AE63" s="195" t="s">
        <v>4964</v>
      </c>
      <c r="AF63" s="195" t="s">
        <v>935</v>
      </c>
      <c r="AG63" s="195">
        <v>2600</v>
      </c>
      <c r="AH63" s="195" t="s">
        <v>828</v>
      </c>
      <c r="AI63" s="195" t="s">
        <v>1183</v>
      </c>
      <c r="AJ63" s="195" t="s">
        <v>1054</v>
      </c>
      <c r="AK63" s="195" t="s">
        <v>1054</v>
      </c>
    </row>
    <row r="64" spans="1:37" s="177" customFormat="1" ht="12.75">
      <c r="A64" s="175" t="s">
        <v>109</v>
      </c>
      <c r="B64" s="175" t="s">
        <v>1312</v>
      </c>
      <c r="C64" s="628">
        <v>0</v>
      </c>
      <c r="D64" s="628">
        <v>1</v>
      </c>
      <c r="E64" s="628">
        <v>1</v>
      </c>
      <c r="F64" s="631" t="s">
        <v>1054</v>
      </c>
      <c r="G64" s="175" t="s">
        <v>1313</v>
      </c>
      <c r="H64" s="176" t="s">
        <v>4574</v>
      </c>
      <c r="I64" s="175" t="s">
        <v>4609</v>
      </c>
      <c r="J64" s="203" t="s">
        <v>1054</v>
      </c>
      <c r="K64" s="203" t="s">
        <v>1054</v>
      </c>
      <c r="L64" s="175" t="s">
        <v>4593</v>
      </c>
      <c r="M64" s="175" t="s">
        <v>1314</v>
      </c>
      <c r="N64" s="204">
        <v>35844</v>
      </c>
      <c r="O64" s="175" t="s">
        <v>1054</v>
      </c>
      <c r="P64" s="195" t="s">
        <v>1054</v>
      </c>
      <c r="Q64" s="195" t="s">
        <v>1054</v>
      </c>
      <c r="R64" s="197">
        <v>11</v>
      </c>
      <c r="S64" s="197" t="s">
        <v>959</v>
      </c>
      <c r="T64" s="195" t="s">
        <v>4927</v>
      </c>
      <c r="U64" s="195" t="s">
        <v>1054</v>
      </c>
      <c r="V64" s="199" t="s">
        <v>1122</v>
      </c>
      <c r="W64" s="199" t="s">
        <v>1282</v>
      </c>
      <c r="X64" s="195" t="s">
        <v>1054</v>
      </c>
      <c r="Y64" s="195" t="s">
        <v>1315</v>
      </c>
      <c r="Z64" s="195" t="s">
        <v>1054</v>
      </c>
      <c r="AA64" s="200" t="s">
        <v>1054</v>
      </c>
      <c r="AB64" s="201" t="s">
        <v>1054</v>
      </c>
      <c r="AC64" s="201" t="s">
        <v>1054</v>
      </c>
      <c r="AD64" s="195" t="s">
        <v>5003</v>
      </c>
      <c r="AE64" s="195" t="s">
        <v>4630</v>
      </c>
      <c r="AF64" s="195" t="s">
        <v>932</v>
      </c>
      <c r="AG64" s="195">
        <v>2060</v>
      </c>
      <c r="AH64" s="195" t="s">
        <v>828</v>
      </c>
      <c r="AI64" s="195" t="s">
        <v>1316</v>
      </c>
      <c r="AJ64" s="195" t="s">
        <v>5009</v>
      </c>
      <c r="AK64" s="195" t="s">
        <v>5010</v>
      </c>
    </row>
    <row r="65" spans="1:37" s="177" customFormat="1" ht="12.75">
      <c r="A65" s="175" t="s">
        <v>109</v>
      </c>
      <c r="B65" s="175" t="s">
        <v>1085</v>
      </c>
      <c r="C65" s="628">
        <v>1</v>
      </c>
      <c r="D65" s="628">
        <v>1</v>
      </c>
      <c r="E65" s="628">
        <v>1</v>
      </c>
      <c r="F65" s="631" t="s">
        <v>1054</v>
      </c>
      <c r="G65" s="175" t="s">
        <v>6679</v>
      </c>
      <c r="H65" s="176" t="s">
        <v>4617</v>
      </c>
      <c r="I65" s="175" t="s">
        <v>4934</v>
      </c>
      <c r="J65" s="203" t="s">
        <v>1052</v>
      </c>
      <c r="K65" s="203" t="s">
        <v>1059</v>
      </c>
      <c r="L65" s="175" t="s">
        <v>4593</v>
      </c>
      <c r="M65" s="175" t="s">
        <v>1086</v>
      </c>
      <c r="N65" s="204">
        <v>39510</v>
      </c>
      <c r="O65" s="175" t="s">
        <v>1061</v>
      </c>
      <c r="P65" s="195" t="s">
        <v>4965</v>
      </c>
      <c r="Q65" s="195">
        <v>288</v>
      </c>
      <c r="R65" s="197" t="s">
        <v>1054</v>
      </c>
      <c r="S65" s="197" t="s">
        <v>1054</v>
      </c>
      <c r="T65" s="195" t="s">
        <v>1054</v>
      </c>
      <c r="U65" s="195" t="s">
        <v>1054</v>
      </c>
      <c r="V65" s="199" t="s">
        <v>959</v>
      </c>
      <c r="W65" s="199" t="s">
        <v>1055</v>
      </c>
      <c r="X65" s="195" t="s">
        <v>1054</v>
      </c>
      <c r="Y65" s="195" t="s">
        <v>1088</v>
      </c>
      <c r="Z65" s="195" t="s">
        <v>1054</v>
      </c>
      <c r="AA65" s="200" t="s">
        <v>1054</v>
      </c>
      <c r="AB65" s="201">
        <v>91700</v>
      </c>
      <c r="AC65" s="201">
        <v>194084</v>
      </c>
      <c r="AD65" s="195" t="s">
        <v>4926</v>
      </c>
      <c r="AE65" s="195" t="s">
        <v>4759</v>
      </c>
      <c r="AF65" s="195" t="s">
        <v>935</v>
      </c>
      <c r="AG65" s="195">
        <v>2601</v>
      </c>
      <c r="AH65" s="195" t="s">
        <v>828</v>
      </c>
      <c r="AI65" s="195" t="s">
        <v>1089</v>
      </c>
      <c r="AJ65" s="195" t="s">
        <v>1090</v>
      </c>
      <c r="AK65" s="195" t="s">
        <v>1090</v>
      </c>
    </row>
    <row r="66" spans="1:37" s="177" customFormat="1" ht="12.75">
      <c r="A66" s="175" t="s">
        <v>109</v>
      </c>
      <c r="B66" s="175" t="s">
        <v>1184</v>
      </c>
      <c r="C66" s="628">
        <v>0</v>
      </c>
      <c r="D66" s="628">
        <v>0</v>
      </c>
      <c r="E66" s="628">
        <v>0</v>
      </c>
      <c r="F66" s="631" t="s">
        <v>1054</v>
      </c>
      <c r="G66" s="175" t="s">
        <v>4972</v>
      </c>
      <c r="H66" s="176" t="s">
        <v>4581</v>
      </c>
      <c r="I66" s="175" t="s">
        <v>4592</v>
      </c>
      <c r="J66" s="203" t="s">
        <v>1054</v>
      </c>
      <c r="K66" s="203" t="s">
        <v>1054</v>
      </c>
      <c r="L66" s="175" t="s">
        <v>4593</v>
      </c>
      <c r="M66" s="175" t="s">
        <v>1093</v>
      </c>
      <c r="N66" s="204">
        <v>39265</v>
      </c>
      <c r="O66" s="175" t="s">
        <v>1054</v>
      </c>
      <c r="P66" s="195" t="s">
        <v>1054</v>
      </c>
      <c r="Q66" s="195" t="s">
        <v>1054</v>
      </c>
      <c r="R66" s="197">
        <v>17</v>
      </c>
      <c r="S66" s="197" t="s">
        <v>959</v>
      </c>
      <c r="T66" s="195" t="s">
        <v>4731</v>
      </c>
      <c r="U66" s="195" t="s">
        <v>1054</v>
      </c>
      <c r="V66" s="199" t="s">
        <v>1094</v>
      </c>
      <c r="W66" s="199" t="s">
        <v>1055</v>
      </c>
      <c r="X66" s="195" t="s">
        <v>1054</v>
      </c>
      <c r="Y66" s="195" t="s">
        <v>1088</v>
      </c>
      <c r="Z66" s="195" t="s">
        <v>1085</v>
      </c>
      <c r="AA66" s="200" t="s">
        <v>1054</v>
      </c>
      <c r="AB66" s="201" t="s">
        <v>1054</v>
      </c>
      <c r="AC66" s="201" t="s">
        <v>1054</v>
      </c>
      <c r="AD66" s="195" t="s">
        <v>4926</v>
      </c>
      <c r="AE66" s="195" t="s">
        <v>4759</v>
      </c>
      <c r="AF66" s="195" t="s">
        <v>935</v>
      </c>
      <c r="AG66" s="195" t="s">
        <v>1054</v>
      </c>
      <c r="AH66" s="195" t="s">
        <v>828</v>
      </c>
      <c r="AI66" s="195" t="s">
        <v>1185</v>
      </c>
      <c r="AJ66" s="195" t="s">
        <v>1090</v>
      </c>
      <c r="AK66" s="195" t="s">
        <v>1090</v>
      </c>
    </row>
    <row r="67" spans="1:37" s="177" customFormat="1" ht="12.75">
      <c r="A67" s="175" t="s">
        <v>109</v>
      </c>
      <c r="B67" s="175" t="s">
        <v>1186</v>
      </c>
      <c r="C67" s="628">
        <v>0</v>
      </c>
      <c r="D67" s="628">
        <v>1</v>
      </c>
      <c r="E67" s="628">
        <v>0</v>
      </c>
      <c r="F67" s="631" t="s">
        <v>1054</v>
      </c>
      <c r="G67" s="175" t="s">
        <v>5023</v>
      </c>
      <c r="H67" s="176" t="s">
        <v>4581</v>
      </c>
      <c r="I67" s="175" t="s">
        <v>4650</v>
      </c>
      <c r="J67" s="203" t="s">
        <v>1054</v>
      </c>
      <c r="K67" s="203" t="s">
        <v>1054</v>
      </c>
      <c r="L67" s="175" t="s">
        <v>4593</v>
      </c>
      <c r="M67" s="175" t="s">
        <v>1187</v>
      </c>
      <c r="N67" s="204">
        <v>34241</v>
      </c>
      <c r="O67" s="175" t="s">
        <v>1054</v>
      </c>
      <c r="P67" s="195" t="s">
        <v>1054</v>
      </c>
      <c r="Q67" s="195" t="s">
        <v>1054</v>
      </c>
      <c r="R67" s="197">
        <v>6</v>
      </c>
      <c r="S67" s="197" t="s">
        <v>1062</v>
      </c>
      <c r="T67" s="195" t="s">
        <v>106</v>
      </c>
      <c r="U67" s="195" t="s">
        <v>1188</v>
      </c>
      <c r="V67" s="199" t="s">
        <v>1094</v>
      </c>
      <c r="W67" s="199" t="s">
        <v>1055</v>
      </c>
      <c r="X67" s="195" t="s">
        <v>1054</v>
      </c>
      <c r="Y67" s="195" t="s">
        <v>1088</v>
      </c>
      <c r="Z67" s="195" t="s">
        <v>1085</v>
      </c>
      <c r="AA67" s="200" t="s">
        <v>1054</v>
      </c>
      <c r="AB67" s="201" t="s">
        <v>1054</v>
      </c>
      <c r="AC67" s="201" t="s">
        <v>1054</v>
      </c>
      <c r="AD67" s="195" t="s">
        <v>4926</v>
      </c>
      <c r="AE67" s="195" t="s">
        <v>4759</v>
      </c>
      <c r="AF67" s="195" t="s">
        <v>935</v>
      </c>
      <c r="AG67" s="195" t="s">
        <v>1054</v>
      </c>
      <c r="AH67" s="195" t="s">
        <v>828</v>
      </c>
      <c r="AI67" s="195" t="s">
        <v>1189</v>
      </c>
      <c r="AJ67" s="195" t="s">
        <v>1090</v>
      </c>
      <c r="AK67" s="195" t="s">
        <v>1090</v>
      </c>
    </row>
    <row r="68" spans="1:37" s="177" customFormat="1" ht="12.75">
      <c r="A68" s="175" t="s">
        <v>109</v>
      </c>
      <c r="B68" s="175" t="s">
        <v>4586</v>
      </c>
      <c r="C68" s="628">
        <v>0</v>
      </c>
      <c r="D68" s="628">
        <v>1</v>
      </c>
      <c r="E68" s="628">
        <v>0</v>
      </c>
      <c r="F68" s="631" t="s">
        <v>1054</v>
      </c>
      <c r="G68" s="175" t="s">
        <v>4587</v>
      </c>
      <c r="H68" s="176" t="s">
        <v>4581</v>
      </c>
      <c r="I68" s="175" t="s">
        <v>4588</v>
      </c>
      <c r="J68" s="203" t="s">
        <v>1054</v>
      </c>
      <c r="K68" s="203" t="s">
        <v>1054</v>
      </c>
      <c r="L68" s="175" t="s">
        <v>4576</v>
      </c>
      <c r="M68" s="175" t="s">
        <v>1114</v>
      </c>
      <c r="N68" s="204">
        <v>42200</v>
      </c>
      <c r="O68" s="175" t="s">
        <v>1054</v>
      </c>
      <c r="P68" s="195" t="s">
        <v>1054</v>
      </c>
      <c r="Q68" s="195" t="s">
        <v>1054</v>
      </c>
      <c r="R68" s="197" t="s">
        <v>1054</v>
      </c>
      <c r="S68" s="197" t="s">
        <v>1054</v>
      </c>
      <c r="T68" s="195" t="s">
        <v>1054</v>
      </c>
      <c r="U68" s="195" t="s">
        <v>1054</v>
      </c>
      <c r="V68" s="199" t="s">
        <v>1054</v>
      </c>
      <c r="W68" s="199" t="s">
        <v>1054</v>
      </c>
      <c r="X68" s="195" t="s">
        <v>1054</v>
      </c>
      <c r="Y68" s="195" t="s">
        <v>1054</v>
      </c>
      <c r="Z68" s="195" t="s">
        <v>1054</v>
      </c>
      <c r="AA68" s="200" t="s">
        <v>1054</v>
      </c>
      <c r="AB68" s="201" t="s">
        <v>1054</v>
      </c>
      <c r="AC68" s="201" t="s">
        <v>1054</v>
      </c>
      <c r="AD68" s="195" t="s">
        <v>1054</v>
      </c>
      <c r="AE68" s="195" t="s">
        <v>1054</v>
      </c>
      <c r="AF68" s="195" t="s">
        <v>1054</v>
      </c>
      <c r="AG68" s="195" t="s">
        <v>1054</v>
      </c>
      <c r="AH68" s="195" t="s">
        <v>1054</v>
      </c>
      <c r="AI68" s="195" t="s">
        <v>4589</v>
      </c>
      <c r="AJ68" s="195" t="s">
        <v>1054</v>
      </c>
      <c r="AK68" s="195" t="s">
        <v>1054</v>
      </c>
    </row>
    <row r="69" spans="1:37" s="177" customFormat="1" ht="12.75">
      <c r="A69" s="175" t="s">
        <v>109</v>
      </c>
      <c r="B69" s="175" t="s">
        <v>1190</v>
      </c>
      <c r="C69" s="628">
        <v>0</v>
      </c>
      <c r="D69" s="628">
        <v>0</v>
      </c>
      <c r="E69" s="628">
        <v>0</v>
      </c>
      <c r="F69" s="631" t="s">
        <v>1054</v>
      </c>
      <c r="G69" s="175" t="s">
        <v>1191</v>
      </c>
      <c r="H69" s="176" t="s">
        <v>4581</v>
      </c>
      <c r="I69" s="175" t="s">
        <v>4588</v>
      </c>
      <c r="J69" s="203" t="s">
        <v>1054</v>
      </c>
      <c r="K69" s="203" t="s">
        <v>1054</v>
      </c>
      <c r="L69" s="175" t="s">
        <v>4576</v>
      </c>
      <c r="M69" s="175" t="s">
        <v>1192</v>
      </c>
      <c r="N69" s="204">
        <v>42200</v>
      </c>
      <c r="O69" s="175" t="s">
        <v>1054</v>
      </c>
      <c r="P69" s="195" t="s">
        <v>1054</v>
      </c>
      <c r="Q69" s="195" t="s">
        <v>1054</v>
      </c>
      <c r="R69" s="197">
        <v>10</v>
      </c>
      <c r="S69" s="197" t="s">
        <v>1062</v>
      </c>
      <c r="T69" s="195" t="s">
        <v>4765</v>
      </c>
      <c r="U69" s="195" t="s">
        <v>1054</v>
      </c>
      <c r="V69" s="199" t="s">
        <v>1062</v>
      </c>
      <c r="W69" s="199" t="s">
        <v>1054</v>
      </c>
      <c r="X69" s="195" t="s">
        <v>1054</v>
      </c>
      <c r="Y69" s="195" t="s">
        <v>1054</v>
      </c>
      <c r="Z69" s="195" t="s">
        <v>1054</v>
      </c>
      <c r="AA69" s="200" t="s">
        <v>1106</v>
      </c>
      <c r="AB69" s="201" t="s">
        <v>1054</v>
      </c>
      <c r="AC69" s="201" t="s">
        <v>1054</v>
      </c>
      <c r="AD69" s="195" t="s">
        <v>1054</v>
      </c>
      <c r="AE69" s="195" t="s">
        <v>1054</v>
      </c>
      <c r="AF69" s="195" t="s">
        <v>1054</v>
      </c>
      <c r="AG69" s="195" t="s">
        <v>1054</v>
      </c>
      <c r="AH69" s="195" t="s">
        <v>1054</v>
      </c>
      <c r="AI69" s="195" t="s">
        <v>1054</v>
      </c>
      <c r="AJ69" s="195" t="s">
        <v>1054</v>
      </c>
      <c r="AK69" s="195" t="s">
        <v>1054</v>
      </c>
    </row>
    <row r="70" spans="1:37" s="177" customFormat="1" ht="12.75">
      <c r="A70" s="175" t="s">
        <v>109</v>
      </c>
      <c r="B70" s="175" t="s">
        <v>1193</v>
      </c>
      <c r="C70" s="628">
        <v>0</v>
      </c>
      <c r="D70" s="628">
        <v>0</v>
      </c>
      <c r="E70" s="628">
        <v>0</v>
      </c>
      <c r="F70" s="631" t="s">
        <v>1054</v>
      </c>
      <c r="G70" s="175" t="s">
        <v>4958</v>
      </c>
      <c r="H70" s="176" t="s">
        <v>4581</v>
      </c>
      <c r="I70" s="175" t="s">
        <v>4588</v>
      </c>
      <c r="J70" s="203" t="s">
        <v>1054</v>
      </c>
      <c r="K70" s="203" t="s">
        <v>1054</v>
      </c>
      <c r="L70" s="175" t="s">
        <v>4829</v>
      </c>
      <c r="M70" s="175" t="s">
        <v>1194</v>
      </c>
      <c r="N70" s="204">
        <v>41091</v>
      </c>
      <c r="O70" s="175" t="s">
        <v>1054</v>
      </c>
      <c r="P70" s="195" t="s">
        <v>1054</v>
      </c>
      <c r="Q70" s="195" t="s">
        <v>1054</v>
      </c>
      <c r="R70" s="197">
        <v>0</v>
      </c>
      <c r="S70" s="197" t="s">
        <v>1062</v>
      </c>
      <c r="T70" s="195" t="s">
        <v>1054</v>
      </c>
      <c r="U70" s="195" t="s">
        <v>1054</v>
      </c>
      <c r="V70" s="199" t="s">
        <v>1054</v>
      </c>
      <c r="W70" s="199" t="s">
        <v>1054</v>
      </c>
      <c r="X70" s="195" t="s">
        <v>1054</v>
      </c>
      <c r="Y70" s="195" t="s">
        <v>1054</v>
      </c>
      <c r="Z70" s="195" t="s">
        <v>1054</v>
      </c>
      <c r="AA70" s="200" t="s">
        <v>1054</v>
      </c>
      <c r="AB70" s="201" t="s">
        <v>1054</v>
      </c>
      <c r="AC70" s="201" t="s">
        <v>1054</v>
      </c>
      <c r="AD70" s="195" t="s">
        <v>4924</v>
      </c>
      <c r="AE70" s="195" t="s">
        <v>4759</v>
      </c>
      <c r="AF70" s="195" t="s">
        <v>935</v>
      </c>
      <c r="AG70" s="195">
        <v>2601</v>
      </c>
      <c r="AH70" s="195" t="s">
        <v>828</v>
      </c>
      <c r="AI70" s="195" t="s">
        <v>1054</v>
      </c>
      <c r="AJ70" s="195" t="s">
        <v>1054</v>
      </c>
      <c r="AK70" s="195" t="s">
        <v>1054</v>
      </c>
    </row>
    <row r="71" spans="1:37" s="177" customFormat="1" ht="12.75">
      <c r="A71" s="175" t="s">
        <v>109</v>
      </c>
      <c r="B71" s="175" t="s">
        <v>1195</v>
      </c>
      <c r="C71" s="628">
        <v>0</v>
      </c>
      <c r="D71" s="628">
        <v>1</v>
      </c>
      <c r="E71" s="628">
        <v>1</v>
      </c>
      <c r="F71" s="631" t="s">
        <v>1054</v>
      </c>
      <c r="G71" s="175" t="s">
        <v>4996</v>
      </c>
      <c r="H71" s="176" t="s">
        <v>4581</v>
      </c>
      <c r="I71" s="175" t="s">
        <v>4650</v>
      </c>
      <c r="J71" s="203" t="s">
        <v>1054</v>
      </c>
      <c r="K71" s="203" t="s">
        <v>1054</v>
      </c>
      <c r="L71" s="175" t="s">
        <v>4829</v>
      </c>
      <c r="M71" s="175" t="s">
        <v>3243</v>
      </c>
      <c r="N71" s="204">
        <v>36342</v>
      </c>
      <c r="O71" s="175" t="s">
        <v>1054</v>
      </c>
      <c r="P71" s="195" t="s">
        <v>1054</v>
      </c>
      <c r="Q71" s="195" t="s">
        <v>1054</v>
      </c>
      <c r="R71" s="197">
        <v>18</v>
      </c>
      <c r="S71" s="197" t="s">
        <v>1062</v>
      </c>
      <c r="T71" s="195" t="s">
        <v>4960</v>
      </c>
      <c r="U71" s="195" t="s">
        <v>1054</v>
      </c>
      <c r="V71" s="199" t="s">
        <v>1054</v>
      </c>
      <c r="W71" s="199" t="s">
        <v>1054</v>
      </c>
      <c r="X71" s="195" t="s">
        <v>1054</v>
      </c>
      <c r="Y71" s="195" t="s">
        <v>1054</v>
      </c>
      <c r="Z71" s="195" t="s">
        <v>1051</v>
      </c>
      <c r="AA71" s="200" t="s">
        <v>1054</v>
      </c>
      <c r="AB71" s="201" t="s">
        <v>1054</v>
      </c>
      <c r="AC71" s="201" t="s">
        <v>1054</v>
      </c>
      <c r="AD71" s="195" t="s">
        <v>4924</v>
      </c>
      <c r="AE71" s="195" t="s">
        <v>4759</v>
      </c>
      <c r="AF71" s="195" t="s">
        <v>935</v>
      </c>
      <c r="AG71" s="195">
        <v>2601</v>
      </c>
      <c r="AH71" s="195" t="s">
        <v>828</v>
      </c>
      <c r="AI71" s="195" t="s">
        <v>1196</v>
      </c>
      <c r="AJ71" s="195" t="s">
        <v>1054</v>
      </c>
      <c r="AK71" s="195" t="s">
        <v>1054</v>
      </c>
    </row>
    <row r="72" spans="1:37" s="177" customFormat="1" ht="12.75">
      <c r="A72" s="175" t="s">
        <v>109</v>
      </c>
      <c r="B72" s="175" t="s">
        <v>1197</v>
      </c>
      <c r="C72" s="628">
        <v>0</v>
      </c>
      <c r="D72" s="628">
        <v>1</v>
      </c>
      <c r="E72" s="628">
        <v>1</v>
      </c>
      <c r="F72" s="631" t="s">
        <v>1054</v>
      </c>
      <c r="G72" s="175" t="s">
        <v>5025</v>
      </c>
      <c r="H72" s="176" t="s">
        <v>4581</v>
      </c>
      <c r="I72" s="175" t="s">
        <v>4650</v>
      </c>
      <c r="J72" s="203" t="s">
        <v>1054</v>
      </c>
      <c r="K72" s="203" t="s">
        <v>1054</v>
      </c>
      <c r="L72" s="175" t="s">
        <v>4583</v>
      </c>
      <c r="M72" s="175" t="s">
        <v>1054</v>
      </c>
      <c r="N72" s="204">
        <v>33786</v>
      </c>
      <c r="O72" s="175" t="s">
        <v>1054</v>
      </c>
      <c r="P72" s="195" t="s">
        <v>1054</v>
      </c>
      <c r="Q72" s="195" t="s">
        <v>1054</v>
      </c>
      <c r="R72" s="197">
        <v>14</v>
      </c>
      <c r="S72" s="197" t="s">
        <v>1062</v>
      </c>
      <c r="T72" s="195" t="s">
        <v>4960</v>
      </c>
      <c r="U72" s="195" t="s">
        <v>1054</v>
      </c>
      <c r="V72" s="199" t="s">
        <v>1054</v>
      </c>
      <c r="W72" s="199" t="s">
        <v>1054</v>
      </c>
      <c r="X72" s="195" t="s">
        <v>1054</v>
      </c>
      <c r="Y72" s="195" t="s">
        <v>1054</v>
      </c>
      <c r="Z72" s="195" t="s">
        <v>1051</v>
      </c>
      <c r="AA72" s="200" t="s">
        <v>1054</v>
      </c>
      <c r="AB72" s="201" t="s">
        <v>1054</v>
      </c>
      <c r="AC72" s="201" t="s">
        <v>1054</v>
      </c>
      <c r="AD72" s="195" t="s">
        <v>4947</v>
      </c>
      <c r="AE72" s="195" t="s">
        <v>2651</v>
      </c>
      <c r="AF72" s="195" t="s">
        <v>935</v>
      </c>
      <c r="AG72" s="195">
        <v>2601</v>
      </c>
      <c r="AH72" s="195" t="s">
        <v>828</v>
      </c>
      <c r="AI72" s="195" t="s">
        <v>5026</v>
      </c>
      <c r="AJ72" s="195" t="s">
        <v>1054</v>
      </c>
      <c r="AK72" s="195" t="s">
        <v>1054</v>
      </c>
    </row>
    <row r="73" spans="1:37" s="177" customFormat="1" ht="12.75">
      <c r="A73" s="175" t="s">
        <v>109</v>
      </c>
      <c r="B73" s="175" t="s">
        <v>7153</v>
      </c>
      <c r="C73" s="628">
        <v>0</v>
      </c>
      <c r="D73" s="628">
        <v>0</v>
      </c>
      <c r="E73" s="628">
        <v>0</v>
      </c>
      <c r="F73" s="631"/>
      <c r="G73" s="175" t="s">
        <v>7154</v>
      </c>
      <c r="H73" s="176"/>
      <c r="I73" s="175"/>
      <c r="J73" s="203"/>
      <c r="K73" s="203"/>
      <c r="L73" s="175"/>
      <c r="M73" s="175"/>
      <c r="N73" s="204"/>
      <c r="O73" s="175"/>
      <c r="P73" s="202"/>
      <c r="Q73" s="202"/>
      <c r="R73" s="434"/>
      <c r="S73" s="434"/>
      <c r="T73" s="202"/>
      <c r="U73" s="202"/>
      <c r="V73" s="435"/>
      <c r="W73" s="435"/>
      <c r="X73" s="202"/>
      <c r="Y73" s="202"/>
      <c r="Z73" s="202"/>
      <c r="AA73" s="436"/>
      <c r="AB73" s="437"/>
      <c r="AC73" s="437"/>
      <c r="AD73" s="202"/>
      <c r="AE73" s="202"/>
      <c r="AF73" s="202"/>
      <c r="AG73" s="202"/>
      <c r="AH73" s="202"/>
      <c r="AI73" s="202"/>
      <c r="AJ73" s="202"/>
      <c r="AK73" s="202"/>
    </row>
    <row r="74" spans="1:37" s="177" customFormat="1" ht="12.75">
      <c r="A74" s="175" t="s">
        <v>109</v>
      </c>
      <c r="B74" s="175" t="s">
        <v>1198</v>
      </c>
      <c r="C74" s="628">
        <v>0</v>
      </c>
      <c r="D74" s="628">
        <v>0</v>
      </c>
      <c r="E74" s="628">
        <v>0</v>
      </c>
      <c r="F74" s="631" t="s">
        <v>1054</v>
      </c>
      <c r="G74" s="175" t="s">
        <v>5049</v>
      </c>
      <c r="H74" s="176" t="s">
        <v>4581</v>
      </c>
      <c r="I74" s="175" t="s">
        <v>4582</v>
      </c>
      <c r="J74" s="203" t="s">
        <v>1054</v>
      </c>
      <c r="K74" s="203" t="s">
        <v>1054</v>
      </c>
      <c r="L74" s="175" t="s">
        <v>4576</v>
      </c>
      <c r="M74" s="175" t="s">
        <v>1199</v>
      </c>
      <c r="N74" s="204">
        <v>32448</v>
      </c>
      <c r="O74" s="175" t="s">
        <v>1054</v>
      </c>
      <c r="P74" s="195" t="s">
        <v>1054</v>
      </c>
      <c r="Q74" s="195" t="s">
        <v>1054</v>
      </c>
      <c r="R74" s="197">
        <v>10</v>
      </c>
      <c r="S74" s="197" t="s">
        <v>1062</v>
      </c>
      <c r="T74" s="195" t="s">
        <v>4652</v>
      </c>
      <c r="U74" s="195" t="s">
        <v>1054</v>
      </c>
      <c r="V74" s="199" t="s">
        <v>1054</v>
      </c>
      <c r="W74" s="199" t="s">
        <v>1054</v>
      </c>
      <c r="X74" s="195" t="s">
        <v>1054</v>
      </c>
      <c r="Y74" s="195" t="s">
        <v>1054</v>
      </c>
      <c r="Z74" s="195" t="s">
        <v>1051</v>
      </c>
      <c r="AA74" s="200" t="s">
        <v>1054</v>
      </c>
      <c r="AB74" s="201" t="s">
        <v>1054</v>
      </c>
      <c r="AC74" s="201" t="s">
        <v>1054</v>
      </c>
      <c r="AD74" s="195" t="s">
        <v>1054</v>
      </c>
      <c r="AE74" s="195" t="s">
        <v>1054</v>
      </c>
      <c r="AF74" s="195" t="s">
        <v>1054</v>
      </c>
      <c r="AG74" s="195" t="s">
        <v>1054</v>
      </c>
      <c r="AH74" s="195" t="s">
        <v>1054</v>
      </c>
      <c r="AI74" s="195" t="s">
        <v>1054</v>
      </c>
      <c r="AJ74" s="195" t="s">
        <v>1054</v>
      </c>
      <c r="AK74" s="195" t="s">
        <v>1054</v>
      </c>
    </row>
    <row r="75" spans="1:37" s="177" customFormat="1" ht="12.75">
      <c r="A75" s="175" t="s">
        <v>109</v>
      </c>
      <c r="B75" s="175" t="s">
        <v>1200</v>
      </c>
      <c r="C75" s="628">
        <v>0</v>
      </c>
      <c r="D75" s="628">
        <v>0</v>
      </c>
      <c r="E75" s="628">
        <v>0</v>
      </c>
      <c r="F75" s="631" t="s">
        <v>1054</v>
      </c>
      <c r="G75" s="175" t="s">
        <v>4986</v>
      </c>
      <c r="H75" s="176" t="s">
        <v>4581</v>
      </c>
      <c r="I75" s="175" t="s">
        <v>4588</v>
      </c>
      <c r="J75" s="203" t="s">
        <v>1054</v>
      </c>
      <c r="K75" s="203" t="s">
        <v>1054</v>
      </c>
      <c r="L75" s="175" t="s">
        <v>106</v>
      </c>
      <c r="M75" s="175" t="s">
        <v>1201</v>
      </c>
      <c r="N75" s="204">
        <v>37438</v>
      </c>
      <c r="O75" s="175" t="s">
        <v>1054</v>
      </c>
      <c r="P75" s="195" t="s">
        <v>1054</v>
      </c>
      <c r="Q75" s="195" t="s">
        <v>1054</v>
      </c>
      <c r="R75" s="197">
        <v>0</v>
      </c>
      <c r="S75" s="197" t="s">
        <v>1062</v>
      </c>
      <c r="T75" s="195" t="s">
        <v>1054</v>
      </c>
      <c r="U75" s="195" t="s">
        <v>1054</v>
      </c>
      <c r="V75" s="199" t="s">
        <v>1054</v>
      </c>
      <c r="W75" s="199" t="s">
        <v>1054</v>
      </c>
      <c r="X75" s="195" t="s">
        <v>1054</v>
      </c>
      <c r="Y75" s="195" t="s">
        <v>1054</v>
      </c>
      <c r="Z75" s="195" t="s">
        <v>1054</v>
      </c>
      <c r="AA75" s="200" t="s">
        <v>1054</v>
      </c>
      <c r="AB75" s="201" t="s">
        <v>1054</v>
      </c>
      <c r="AC75" s="201" t="s">
        <v>1054</v>
      </c>
      <c r="AD75" s="195" t="s">
        <v>4924</v>
      </c>
      <c r="AE75" s="195" t="s">
        <v>4759</v>
      </c>
      <c r="AF75" s="195" t="s">
        <v>935</v>
      </c>
      <c r="AG75" s="195">
        <v>2601</v>
      </c>
      <c r="AH75" s="195" t="s">
        <v>828</v>
      </c>
      <c r="AI75" s="195" t="s">
        <v>1054</v>
      </c>
      <c r="AJ75" s="195" t="s">
        <v>1054</v>
      </c>
      <c r="AK75" s="195" t="s">
        <v>1054</v>
      </c>
    </row>
    <row r="76" spans="1:37" s="177" customFormat="1" ht="12.75">
      <c r="A76" s="175" t="s">
        <v>109</v>
      </c>
      <c r="B76" s="175" t="s">
        <v>6684</v>
      </c>
      <c r="C76" s="628">
        <v>0</v>
      </c>
      <c r="D76" s="628">
        <v>0</v>
      </c>
      <c r="E76" s="628">
        <v>0</v>
      </c>
      <c r="F76" s="631" t="s">
        <v>1054</v>
      </c>
      <c r="G76" s="175" t="s">
        <v>6685</v>
      </c>
      <c r="H76" s="176" t="s">
        <v>4581</v>
      </c>
      <c r="I76" s="175" t="s">
        <v>4582</v>
      </c>
      <c r="J76" s="203" t="s">
        <v>1054</v>
      </c>
      <c r="K76" s="203" t="s">
        <v>1054</v>
      </c>
      <c r="L76" s="175" t="s">
        <v>1796</v>
      </c>
      <c r="M76" s="175" t="s">
        <v>1054</v>
      </c>
      <c r="N76" s="204">
        <v>42208</v>
      </c>
      <c r="O76" s="175" t="s">
        <v>1054</v>
      </c>
      <c r="P76" s="195" t="s">
        <v>1054</v>
      </c>
      <c r="Q76" s="195" t="s">
        <v>1054</v>
      </c>
      <c r="R76" s="197">
        <v>12</v>
      </c>
      <c r="S76" s="197" t="s">
        <v>1062</v>
      </c>
      <c r="T76" s="195" t="s">
        <v>4595</v>
      </c>
      <c r="U76" s="195" t="s">
        <v>1054</v>
      </c>
      <c r="V76" s="199" t="s">
        <v>1062</v>
      </c>
      <c r="W76" s="199" t="s">
        <v>1054</v>
      </c>
      <c r="X76" s="195" t="s">
        <v>1054</v>
      </c>
      <c r="Y76" s="195" t="s">
        <v>1054</v>
      </c>
      <c r="Z76" s="195" t="s">
        <v>1054</v>
      </c>
      <c r="AA76" s="200" t="s">
        <v>1054</v>
      </c>
      <c r="AB76" s="201" t="s">
        <v>1054</v>
      </c>
      <c r="AC76" s="201" t="s">
        <v>1054</v>
      </c>
      <c r="AD76" s="195" t="s">
        <v>4924</v>
      </c>
      <c r="AE76" s="195" t="s">
        <v>2651</v>
      </c>
      <c r="AF76" s="195" t="s">
        <v>935</v>
      </c>
      <c r="AG76" s="195">
        <v>2601</v>
      </c>
      <c r="AH76" s="195" t="s">
        <v>828</v>
      </c>
      <c r="AI76" s="195" t="s">
        <v>4919</v>
      </c>
      <c r="AJ76" s="195" t="s">
        <v>1054</v>
      </c>
      <c r="AK76" s="195" t="s">
        <v>1054</v>
      </c>
    </row>
    <row r="77" spans="1:37" s="177" customFormat="1" ht="12.75">
      <c r="A77" s="175" t="s">
        <v>109</v>
      </c>
      <c r="B77" s="175" t="s">
        <v>1202</v>
      </c>
      <c r="C77" s="628">
        <v>0</v>
      </c>
      <c r="D77" s="628">
        <v>0</v>
      </c>
      <c r="E77" s="628">
        <v>0</v>
      </c>
      <c r="F77" s="631" t="s">
        <v>1054</v>
      </c>
      <c r="G77" s="175" t="s">
        <v>4995</v>
      </c>
      <c r="H77" s="176" t="s">
        <v>4581</v>
      </c>
      <c r="I77" s="175" t="s">
        <v>4592</v>
      </c>
      <c r="J77" s="203" t="s">
        <v>1054</v>
      </c>
      <c r="K77" s="203" t="s">
        <v>1054</v>
      </c>
      <c r="L77" s="175" t="s">
        <v>4593</v>
      </c>
      <c r="M77" s="175" t="s">
        <v>1203</v>
      </c>
      <c r="N77" s="204">
        <v>36495</v>
      </c>
      <c r="O77" s="175" t="s">
        <v>1054</v>
      </c>
      <c r="P77" s="195" t="s">
        <v>1054</v>
      </c>
      <c r="Q77" s="195" t="s">
        <v>1054</v>
      </c>
      <c r="R77" s="197">
        <v>8</v>
      </c>
      <c r="S77" s="197" t="s">
        <v>959</v>
      </c>
      <c r="T77" s="195" t="s">
        <v>1796</v>
      </c>
      <c r="U77" s="195" t="s">
        <v>1054</v>
      </c>
      <c r="V77" s="199" t="s">
        <v>959</v>
      </c>
      <c r="W77" s="199" t="s">
        <v>1054</v>
      </c>
      <c r="X77" s="195" t="s">
        <v>1054</v>
      </c>
      <c r="Y77" s="195" t="s">
        <v>1054</v>
      </c>
      <c r="Z77" s="195" t="s">
        <v>1051</v>
      </c>
      <c r="AA77" s="200" t="s">
        <v>1054</v>
      </c>
      <c r="AB77" s="201" t="s">
        <v>1054</v>
      </c>
      <c r="AC77" s="201" t="s">
        <v>1054</v>
      </c>
      <c r="AD77" s="195" t="s">
        <v>4924</v>
      </c>
      <c r="AE77" s="195" t="s">
        <v>2651</v>
      </c>
      <c r="AF77" s="195" t="s">
        <v>935</v>
      </c>
      <c r="AG77" s="195">
        <v>2601</v>
      </c>
      <c r="AH77" s="195" t="s">
        <v>828</v>
      </c>
      <c r="AI77" s="195" t="s">
        <v>1204</v>
      </c>
      <c r="AJ77" s="195" t="s">
        <v>1054</v>
      </c>
      <c r="AK77" s="195" t="s">
        <v>1204</v>
      </c>
    </row>
    <row r="78" spans="1:37" s="177" customFormat="1" ht="12.75">
      <c r="A78" s="175" t="s">
        <v>109</v>
      </c>
      <c r="B78" s="175" t="s">
        <v>1205</v>
      </c>
      <c r="C78" s="628">
        <v>0</v>
      </c>
      <c r="D78" s="628">
        <v>1</v>
      </c>
      <c r="E78" s="628">
        <v>0</v>
      </c>
      <c r="F78" s="631" t="s">
        <v>1054</v>
      </c>
      <c r="G78" s="175" t="s">
        <v>4932</v>
      </c>
      <c r="H78" s="176" t="s">
        <v>4581</v>
      </c>
      <c r="I78" s="175" t="s">
        <v>4582</v>
      </c>
      <c r="J78" s="203" t="s">
        <v>1054</v>
      </c>
      <c r="K78" s="203" t="s">
        <v>1054</v>
      </c>
      <c r="L78" s="175" t="s">
        <v>4593</v>
      </c>
      <c r="M78" s="175" t="s">
        <v>1060</v>
      </c>
      <c r="N78" s="204">
        <v>41953</v>
      </c>
      <c r="O78" s="175" t="s">
        <v>1054</v>
      </c>
      <c r="P78" s="195" t="s">
        <v>1054</v>
      </c>
      <c r="Q78" s="195" t="s">
        <v>1054</v>
      </c>
      <c r="R78" s="197">
        <v>9</v>
      </c>
      <c r="S78" s="197" t="s">
        <v>959</v>
      </c>
      <c r="T78" s="195" t="s">
        <v>4765</v>
      </c>
      <c r="U78" s="195" t="s">
        <v>1054</v>
      </c>
      <c r="V78" s="199" t="s">
        <v>1054</v>
      </c>
      <c r="W78" s="199" t="s">
        <v>1054</v>
      </c>
      <c r="X78" s="195" t="s">
        <v>1054</v>
      </c>
      <c r="Y78" s="195" t="s">
        <v>1054</v>
      </c>
      <c r="Z78" s="195" t="s">
        <v>1058</v>
      </c>
      <c r="AA78" s="200" t="s">
        <v>1054</v>
      </c>
      <c r="AB78" s="201" t="s">
        <v>1054</v>
      </c>
      <c r="AC78" s="201" t="s">
        <v>1054</v>
      </c>
      <c r="AD78" s="195" t="s">
        <v>4931</v>
      </c>
      <c r="AE78" s="195" t="s">
        <v>4914</v>
      </c>
      <c r="AF78" s="195" t="s">
        <v>935</v>
      </c>
      <c r="AG78" s="195">
        <v>2600</v>
      </c>
      <c r="AH78" s="195" t="s">
        <v>828</v>
      </c>
      <c r="AI78" s="195" t="s">
        <v>1206</v>
      </c>
      <c r="AJ78" s="195" t="s">
        <v>1054</v>
      </c>
      <c r="AK78" s="195" t="s">
        <v>1054</v>
      </c>
    </row>
    <row r="79" spans="1:37" s="177" customFormat="1" ht="12.75">
      <c r="A79" s="175" t="s">
        <v>109</v>
      </c>
      <c r="B79" s="175" t="s">
        <v>1207</v>
      </c>
      <c r="C79" s="628">
        <v>0</v>
      </c>
      <c r="D79" s="628">
        <v>0</v>
      </c>
      <c r="E79" s="628">
        <v>0</v>
      </c>
      <c r="F79" s="631" t="s">
        <v>1054</v>
      </c>
      <c r="G79" s="175" t="s">
        <v>5018</v>
      </c>
      <c r="H79" s="176" t="s">
        <v>4581</v>
      </c>
      <c r="I79" s="175" t="s">
        <v>4588</v>
      </c>
      <c r="J79" s="203" t="s">
        <v>1054</v>
      </c>
      <c r="K79" s="203" t="s">
        <v>1054</v>
      </c>
      <c r="L79" s="175" t="s">
        <v>4593</v>
      </c>
      <c r="M79" s="175" t="s">
        <v>1208</v>
      </c>
      <c r="N79" s="204">
        <v>34733</v>
      </c>
      <c r="O79" s="175" t="s">
        <v>1054</v>
      </c>
      <c r="P79" s="195" t="s">
        <v>1054</v>
      </c>
      <c r="Q79" s="195" t="s">
        <v>1054</v>
      </c>
      <c r="R79" s="197">
        <v>2</v>
      </c>
      <c r="S79" s="197" t="s">
        <v>1062</v>
      </c>
      <c r="T79" s="195" t="s">
        <v>4960</v>
      </c>
      <c r="U79" s="195" t="s">
        <v>1054</v>
      </c>
      <c r="V79" s="199" t="s">
        <v>959</v>
      </c>
      <c r="W79" s="199" t="s">
        <v>1054</v>
      </c>
      <c r="X79" s="195" t="s">
        <v>1054</v>
      </c>
      <c r="Y79" s="195" t="s">
        <v>1054</v>
      </c>
      <c r="Z79" s="195" t="s">
        <v>1058</v>
      </c>
      <c r="AA79" s="200" t="s">
        <v>1054</v>
      </c>
      <c r="AB79" s="201" t="s">
        <v>1054</v>
      </c>
      <c r="AC79" s="201" t="s">
        <v>1054</v>
      </c>
      <c r="AD79" s="195" t="s">
        <v>5019</v>
      </c>
      <c r="AE79" s="195" t="s">
        <v>4878</v>
      </c>
      <c r="AF79" s="195" t="s">
        <v>930</v>
      </c>
      <c r="AG79" s="195">
        <v>801</v>
      </c>
      <c r="AH79" s="195" t="s">
        <v>828</v>
      </c>
      <c r="AI79" s="195" t="s">
        <v>1209</v>
      </c>
      <c r="AJ79" s="195" t="s">
        <v>1054</v>
      </c>
      <c r="AK79" s="195" t="s">
        <v>1054</v>
      </c>
    </row>
    <row r="80" spans="1:37" s="177" customFormat="1" ht="12.75">
      <c r="A80" s="175" t="s">
        <v>109</v>
      </c>
      <c r="B80" s="175" t="s">
        <v>1210</v>
      </c>
      <c r="C80" s="628">
        <v>0</v>
      </c>
      <c r="D80" s="628">
        <v>1</v>
      </c>
      <c r="E80" s="628">
        <v>1</v>
      </c>
      <c r="F80" s="631" t="s">
        <v>1054</v>
      </c>
      <c r="G80" s="175" t="s">
        <v>5024</v>
      </c>
      <c r="H80" s="176" t="s">
        <v>4581</v>
      </c>
      <c r="I80" s="175" t="s">
        <v>4650</v>
      </c>
      <c r="J80" s="203" t="s">
        <v>1054</v>
      </c>
      <c r="K80" s="203" t="s">
        <v>1054</v>
      </c>
      <c r="L80" s="175" t="s">
        <v>4576</v>
      </c>
      <c r="M80" s="175" t="s">
        <v>1139</v>
      </c>
      <c r="N80" s="204">
        <v>34150</v>
      </c>
      <c r="O80" s="175" t="s">
        <v>1054</v>
      </c>
      <c r="P80" s="195" t="s">
        <v>1054</v>
      </c>
      <c r="Q80" s="195" t="s">
        <v>1054</v>
      </c>
      <c r="R80" s="197">
        <v>9</v>
      </c>
      <c r="S80" s="197" t="s">
        <v>1062</v>
      </c>
      <c r="T80" s="195" t="s">
        <v>4765</v>
      </c>
      <c r="U80" s="195" t="s">
        <v>1054</v>
      </c>
      <c r="V80" s="199" t="s">
        <v>1054</v>
      </c>
      <c r="W80" s="199" t="s">
        <v>1054</v>
      </c>
      <c r="X80" s="195" t="s">
        <v>1054</v>
      </c>
      <c r="Y80" s="195" t="s">
        <v>1054</v>
      </c>
      <c r="Z80" s="195" t="s">
        <v>1054</v>
      </c>
      <c r="AA80" s="200" t="s">
        <v>1106</v>
      </c>
      <c r="AB80" s="201" t="s">
        <v>1054</v>
      </c>
      <c r="AC80" s="201" t="s">
        <v>1054</v>
      </c>
      <c r="AD80" s="195" t="s">
        <v>4947</v>
      </c>
      <c r="AE80" s="195" t="s">
        <v>2651</v>
      </c>
      <c r="AF80" s="195" t="s">
        <v>935</v>
      </c>
      <c r="AG80" s="195">
        <v>2601</v>
      </c>
      <c r="AH80" s="195" t="s">
        <v>828</v>
      </c>
      <c r="AI80" s="195" t="s">
        <v>1211</v>
      </c>
      <c r="AJ80" s="195" t="s">
        <v>1054</v>
      </c>
      <c r="AK80" s="195" t="s">
        <v>1054</v>
      </c>
    </row>
    <row r="81" spans="1:37" s="177" customFormat="1" ht="12.75">
      <c r="A81" s="175" t="s">
        <v>109</v>
      </c>
      <c r="B81" s="175" t="s">
        <v>1212</v>
      </c>
      <c r="C81" s="628">
        <v>0</v>
      </c>
      <c r="D81" s="628">
        <v>0</v>
      </c>
      <c r="E81" s="628">
        <v>0</v>
      </c>
      <c r="F81" s="631" t="s">
        <v>1054</v>
      </c>
      <c r="G81" s="175" t="s">
        <v>5015</v>
      </c>
      <c r="H81" s="176" t="s">
        <v>4581</v>
      </c>
      <c r="I81" s="175" t="s">
        <v>4588</v>
      </c>
      <c r="J81" s="203" t="s">
        <v>1054</v>
      </c>
      <c r="K81" s="203" t="s">
        <v>1054</v>
      </c>
      <c r="L81" s="175" t="s">
        <v>4593</v>
      </c>
      <c r="M81" s="175" t="s">
        <v>1213</v>
      </c>
      <c r="N81" s="204">
        <v>34737</v>
      </c>
      <c r="O81" s="175" t="s">
        <v>1054</v>
      </c>
      <c r="P81" s="195" t="s">
        <v>1054</v>
      </c>
      <c r="Q81" s="195" t="s">
        <v>1054</v>
      </c>
      <c r="R81" s="197">
        <v>2</v>
      </c>
      <c r="S81" s="197" t="s">
        <v>1062</v>
      </c>
      <c r="T81" s="195" t="s">
        <v>4960</v>
      </c>
      <c r="U81" s="195" t="s">
        <v>1054</v>
      </c>
      <c r="V81" s="199" t="s">
        <v>959</v>
      </c>
      <c r="W81" s="199" t="s">
        <v>1054</v>
      </c>
      <c r="X81" s="195" t="s">
        <v>1054</v>
      </c>
      <c r="Y81" s="195" t="s">
        <v>1054</v>
      </c>
      <c r="Z81" s="195" t="s">
        <v>1058</v>
      </c>
      <c r="AA81" s="200" t="s">
        <v>1054</v>
      </c>
      <c r="AB81" s="201" t="s">
        <v>1054</v>
      </c>
      <c r="AC81" s="201" t="s">
        <v>1054</v>
      </c>
      <c r="AD81" s="195" t="s">
        <v>5016</v>
      </c>
      <c r="AE81" s="195" t="s">
        <v>5017</v>
      </c>
      <c r="AF81" s="195" t="s">
        <v>931</v>
      </c>
      <c r="AG81" s="195">
        <v>4001</v>
      </c>
      <c r="AH81" s="195" t="s">
        <v>828</v>
      </c>
      <c r="AI81" s="195" t="s">
        <v>1209</v>
      </c>
      <c r="AJ81" s="195" t="s">
        <v>1054</v>
      </c>
      <c r="AK81" s="195" t="s">
        <v>1054</v>
      </c>
    </row>
    <row r="82" spans="1:37" s="177" customFormat="1" ht="12.75">
      <c r="A82" s="175" t="s">
        <v>109</v>
      </c>
      <c r="B82" s="175" t="s">
        <v>6714</v>
      </c>
      <c r="C82" s="628">
        <v>0</v>
      </c>
      <c r="D82" s="628">
        <v>0</v>
      </c>
      <c r="E82" s="628">
        <v>0</v>
      </c>
      <c r="F82" s="631" t="s">
        <v>1054</v>
      </c>
      <c r="G82" s="175" t="s">
        <v>6715</v>
      </c>
      <c r="H82" s="176" t="s">
        <v>4617</v>
      </c>
      <c r="I82" s="175" t="s">
        <v>4934</v>
      </c>
      <c r="J82" s="203" t="s">
        <v>1052</v>
      </c>
      <c r="K82" s="203" t="s">
        <v>1053</v>
      </c>
      <c r="L82" s="175" t="s">
        <v>4593</v>
      </c>
      <c r="M82" s="175" t="s">
        <v>6716</v>
      </c>
      <c r="N82" s="204">
        <v>43167</v>
      </c>
      <c r="O82" s="175" t="s">
        <v>6717</v>
      </c>
      <c r="P82" s="195" t="s">
        <v>1054</v>
      </c>
      <c r="Q82" s="195">
        <v>32</v>
      </c>
      <c r="R82" s="197" t="s">
        <v>1054</v>
      </c>
      <c r="S82" s="197" t="s">
        <v>1054</v>
      </c>
      <c r="T82" s="195" t="s">
        <v>1054</v>
      </c>
      <c r="U82" s="195" t="s">
        <v>1054</v>
      </c>
      <c r="V82" s="199" t="s">
        <v>959</v>
      </c>
      <c r="W82" s="199" t="s">
        <v>1054</v>
      </c>
      <c r="X82" s="195" t="s">
        <v>1054</v>
      </c>
      <c r="Y82" s="195" t="s">
        <v>1054</v>
      </c>
      <c r="Z82" s="195" t="s">
        <v>1054</v>
      </c>
      <c r="AA82" s="200" t="s">
        <v>1054</v>
      </c>
      <c r="AB82" s="201">
        <v>12555</v>
      </c>
      <c r="AC82" s="201">
        <v>17328</v>
      </c>
      <c r="AD82" s="195" t="s">
        <v>4612</v>
      </c>
      <c r="AE82" s="195" t="s">
        <v>4612</v>
      </c>
      <c r="AF82" s="195" t="s">
        <v>935</v>
      </c>
      <c r="AG82" s="195" t="s">
        <v>4612</v>
      </c>
      <c r="AH82" s="195" t="s">
        <v>828</v>
      </c>
      <c r="AI82" s="195" t="s">
        <v>1054</v>
      </c>
      <c r="AJ82" s="195" t="s">
        <v>1054</v>
      </c>
      <c r="AK82" s="195" t="s">
        <v>1054</v>
      </c>
    </row>
    <row r="83" spans="1:37" s="177" customFormat="1" ht="12.75">
      <c r="A83" s="175" t="s">
        <v>109</v>
      </c>
      <c r="B83" s="175" t="s">
        <v>1214</v>
      </c>
      <c r="C83" s="628">
        <v>0</v>
      </c>
      <c r="D83" s="628">
        <v>0</v>
      </c>
      <c r="E83" s="628">
        <v>0</v>
      </c>
      <c r="F83" s="631" t="s">
        <v>1054</v>
      </c>
      <c r="G83" s="175" t="s">
        <v>1215</v>
      </c>
      <c r="H83" s="176" t="s">
        <v>4581</v>
      </c>
      <c r="I83" s="175" t="s">
        <v>4650</v>
      </c>
      <c r="J83" s="203" t="s">
        <v>1054</v>
      </c>
      <c r="K83" s="203" t="s">
        <v>1054</v>
      </c>
      <c r="L83" s="175" t="s">
        <v>4583</v>
      </c>
      <c r="M83" s="175" t="s">
        <v>1054</v>
      </c>
      <c r="N83" s="204">
        <v>34213</v>
      </c>
      <c r="O83" s="175" t="s">
        <v>1054</v>
      </c>
      <c r="P83" s="195" t="s">
        <v>1054</v>
      </c>
      <c r="Q83" s="195" t="s">
        <v>1054</v>
      </c>
      <c r="R83" s="197">
        <v>14</v>
      </c>
      <c r="S83" s="197" t="s">
        <v>1062</v>
      </c>
      <c r="T83" s="195" t="s">
        <v>4765</v>
      </c>
      <c r="U83" s="195" t="s">
        <v>1054</v>
      </c>
      <c r="V83" s="199" t="s">
        <v>1094</v>
      </c>
      <c r="W83" s="199" t="s">
        <v>1054</v>
      </c>
      <c r="X83" s="195" t="s">
        <v>1054</v>
      </c>
      <c r="Y83" s="195" t="s">
        <v>1054</v>
      </c>
      <c r="Z83" s="195" t="s">
        <v>827</v>
      </c>
      <c r="AA83" s="200" t="s">
        <v>1054</v>
      </c>
      <c r="AB83" s="201" t="s">
        <v>1054</v>
      </c>
      <c r="AC83" s="201" t="s">
        <v>1054</v>
      </c>
      <c r="AD83" s="195" t="s">
        <v>5013</v>
      </c>
      <c r="AE83" s="195" t="s">
        <v>5014</v>
      </c>
      <c r="AF83" s="195" t="s">
        <v>935</v>
      </c>
      <c r="AG83" s="195">
        <v>2609</v>
      </c>
      <c r="AH83" s="195" t="s">
        <v>828</v>
      </c>
      <c r="AI83" s="195" t="s">
        <v>1054</v>
      </c>
      <c r="AJ83" s="195" t="s">
        <v>1054</v>
      </c>
      <c r="AK83" s="195" t="s">
        <v>1054</v>
      </c>
    </row>
    <row r="84" spans="1:37" s="177" customFormat="1" ht="12.75">
      <c r="A84" s="175" t="s">
        <v>109</v>
      </c>
      <c r="B84" s="175" t="s">
        <v>1216</v>
      </c>
      <c r="C84" s="628">
        <v>0</v>
      </c>
      <c r="D84" s="628">
        <v>1</v>
      </c>
      <c r="E84" s="628">
        <v>0</v>
      </c>
      <c r="F84" s="631" t="s">
        <v>1054</v>
      </c>
      <c r="G84" s="175" t="s">
        <v>5033</v>
      </c>
      <c r="H84" s="176" t="s">
        <v>4581</v>
      </c>
      <c r="I84" s="175" t="s">
        <v>4582</v>
      </c>
      <c r="J84" s="203" t="s">
        <v>1054</v>
      </c>
      <c r="K84" s="203" t="s">
        <v>1054</v>
      </c>
      <c r="L84" s="175" t="s">
        <v>4576</v>
      </c>
      <c r="M84" s="175" t="s">
        <v>1116</v>
      </c>
      <c r="N84" s="204">
        <v>33420</v>
      </c>
      <c r="O84" s="175" t="s">
        <v>1054</v>
      </c>
      <c r="P84" s="195" t="s">
        <v>1054</v>
      </c>
      <c r="Q84" s="195" t="s">
        <v>1054</v>
      </c>
      <c r="R84" s="197">
        <v>10</v>
      </c>
      <c r="S84" s="197" t="s">
        <v>1062</v>
      </c>
      <c r="T84" s="195" t="s">
        <v>4765</v>
      </c>
      <c r="U84" s="195" t="s">
        <v>1054</v>
      </c>
      <c r="V84" s="199" t="s">
        <v>1054</v>
      </c>
      <c r="W84" s="199" t="s">
        <v>1054</v>
      </c>
      <c r="X84" s="195" t="s">
        <v>1054</v>
      </c>
      <c r="Y84" s="195" t="s">
        <v>1054</v>
      </c>
      <c r="Z84" s="195" t="s">
        <v>1054</v>
      </c>
      <c r="AA84" s="200" t="s">
        <v>1116</v>
      </c>
      <c r="AB84" s="201" t="s">
        <v>1054</v>
      </c>
      <c r="AC84" s="201" t="s">
        <v>1054</v>
      </c>
      <c r="AD84" s="195" t="s">
        <v>1054</v>
      </c>
      <c r="AE84" s="195" t="s">
        <v>1054</v>
      </c>
      <c r="AF84" s="195" t="s">
        <v>1054</v>
      </c>
      <c r="AG84" s="195" t="s">
        <v>1054</v>
      </c>
      <c r="AH84" s="195" t="s">
        <v>1054</v>
      </c>
      <c r="AI84" s="195" t="s">
        <v>1054</v>
      </c>
      <c r="AJ84" s="195" t="s">
        <v>1054</v>
      </c>
      <c r="AK84" s="195" t="s">
        <v>1054</v>
      </c>
    </row>
    <row r="85" spans="1:37" s="177" customFormat="1" ht="12.75">
      <c r="A85" s="175" t="s">
        <v>109</v>
      </c>
      <c r="B85" s="175" t="s">
        <v>1217</v>
      </c>
      <c r="C85" s="628">
        <v>0</v>
      </c>
      <c r="D85" s="628">
        <v>1</v>
      </c>
      <c r="E85" s="628">
        <v>1</v>
      </c>
      <c r="F85" s="631" t="s">
        <v>1054</v>
      </c>
      <c r="G85" s="175" t="s">
        <v>4925</v>
      </c>
      <c r="H85" s="176" t="s">
        <v>4581</v>
      </c>
      <c r="I85" s="175" t="s">
        <v>4592</v>
      </c>
      <c r="J85" s="203" t="s">
        <v>1054</v>
      </c>
      <c r="K85" s="203" t="s">
        <v>1054</v>
      </c>
      <c r="L85" s="175" t="s">
        <v>4593</v>
      </c>
      <c r="M85" s="175" t="s">
        <v>1093</v>
      </c>
      <c r="N85" s="204">
        <v>41970</v>
      </c>
      <c r="O85" s="175" t="s">
        <v>1054</v>
      </c>
      <c r="P85" s="195" t="s">
        <v>1054</v>
      </c>
      <c r="Q85" s="195" t="s">
        <v>1054</v>
      </c>
      <c r="R85" s="197">
        <v>7</v>
      </c>
      <c r="S85" s="197" t="s">
        <v>1062</v>
      </c>
      <c r="T85" s="195" t="s">
        <v>4765</v>
      </c>
      <c r="U85" s="195" t="s">
        <v>1054</v>
      </c>
      <c r="V85" s="199" t="s">
        <v>1094</v>
      </c>
      <c r="W85" s="199" t="s">
        <v>1055</v>
      </c>
      <c r="X85" s="195" t="s">
        <v>1054</v>
      </c>
      <c r="Y85" s="195" t="s">
        <v>1088</v>
      </c>
      <c r="Z85" s="195" t="s">
        <v>1085</v>
      </c>
      <c r="AA85" s="200" t="s">
        <v>1054</v>
      </c>
      <c r="AB85" s="201" t="s">
        <v>1054</v>
      </c>
      <c r="AC85" s="201" t="s">
        <v>1054</v>
      </c>
      <c r="AD85" s="195" t="s">
        <v>4926</v>
      </c>
      <c r="AE85" s="195" t="s">
        <v>4759</v>
      </c>
      <c r="AF85" s="195" t="s">
        <v>935</v>
      </c>
      <c r="AG85" s="195" t="s">
        <v>1054</v>
      </c>
      <c r="AH85" s="195" t="s">
        <v>828</v>
      </c>
      <c r="AI85" s="195" t="s">
        <v>1054</v>
      </c>
      <c r="AJ85" s="195" t="s">
        <v>1090</v>
      </c>
      <c r="AK85" s="195" t="s">
        <v>1090</v>
      </c>
    </row>
    <row r="86" spans="1:37" s="177" customFormat="1" ht="12.75">
      <c r="A86" s="175" t="s">
        <v>109</v>
      </c>
      <c r="B86" s="175" t="s">
        <v>5042</v>
      </c>
      <c r="C86" s="628">
        <v>0</v>
      </c>
      <c r="D86" s="628">
        <v>1</v>
      </c>
      <c r="E86" s="628">
        <v>1</v>
      </c>
      <c r="F86" s="631" t="s">
        <v>1054</v>
      </c>
      <c r="G86" s="175" t="s">
        <v>6723</v>
      </c>
      <c r="H86" s="176" t="s">
        <v>4617</v>
      </c>
      <c r="I86" s="175" t="s">
        <v>4934</v>
      </c>
      <c r="J86" s="203" t="s">
        <v>1052</v>
      </c>
      <c r="K86" s="203" t="s">
        <v>1059</v>
      </c>
      <c r="L86" s="175" t="s">
        <v>4593</v>
      </c>
      <c r="M86" s="175" t="s">
        <v>1074</v>
      </c>
      <c r="N86" s="204">
        <v>33055</v>
      </c>
      <c r="O86" s="175" t="s">
        <v>1061</v>
      </c>
      <c r="P86" s="175" t="s">
        <v>1054</v>
      </c>
      <c r="Q86" s="175">
        <v>18</v>
      </c>
      <c r="R86" s="203" t="s">
        <v>1054</v>
      </c>
      <c r="S86" s="203" t="s">
        <v>1054</v>
      </c>
      <c r="T86" s="175" t="s">
        <v>1054</v>
      </c>
      <c r="U86" s="175" t="s">
        <v>1054</v>
      </c>
      <c r="V86" s="205" t="s">
        <v>959</v>
      </c>
      <c r="W86" s="205" t="s">
        <v>1055</v>
      </c>
      <c r="X86" s="175" t="s">
        <v>1054</v>
      </c>
      <c r="Y86" s="175" t="s">
        <v>1091</v>
      </c>
      <c r="Z86" s="175" t="s">
        <v>1054</v>
      </c>
      <c r="AA86" s="206" t="s">
        <v>1054</v>
      </c>
      <c r="AB86" s="207" t="s">
        <v>1054</v>
      </c>
      <c r="AC86" s="207">
        <v>30151</v>
      </c>
      <c r="AD86" s="175" t="s">
        <v>5043</v>
      </c>
      <c r="AE86" s="175" t="s">
        <v>5044</v>
      </c>
      <c r="AF86" s="175" t="s">
        <v>932</v>
      </c>
      <c r="AG86" s="175">
        <v>2650</v>
      </c>
      <c r="AH86" s="175" t="s">
        <v>828</v>
      </c>
      <c r="AI86" s="175" t="s">
        <v>5045</v>
      </c>
      <c r="AJ86" s="175" t="s">
        <v>5046</v>
      </c>
      <c r="AK86" s="175" t="s">
        <v>5047</v>
      </c>
    </row>
    <row r="87" spans="1:37" s="177" customFormat="1" ht="12.75">
      <c r="A87" s="175" t="s">
        <v>109</v>
      </c>
      <c r="B87" s="175" t="s">
        <v>1218</v>
      </c>
      <c r="C87" s="628">
        <v>0</v>
      </c>
      <c r="D87" s="628">
        <v>0</v>
      </c>
      <c r="E87" s="628">
        <v>0</v>
      </c>
      <c r="F87" s="631" t="s">
        <v>1054</v>
      </c>
      <c r="G87" s="175" t="s">
        <v>5048</v>
      </c>
      <c r="H87" s="176" t="s">
        <v>4581</v>
      </c>
      <c r="I87" s="175" t="s">
        <v>4592</v>
      </c>
      <c r="J87" s="203" t="s">
        <v>1054</v>
      </c>
      <c r="K87" s="203" t="s">
        <v>1054</v>
      </c>
      <c r="L87" s="175" t="s">
        <v>4593</v>
      </c>
      <c r="M87" s="175" t="s">
        <v>1074</v>
      </c>
      <c r="N87" s="204">
        <v>33055</v>
      </c>
      <c r="O87" s="175" t="s">
        <v>1054</v>
      </c>
      <c r="P87" s="195" t="s">
        <v>1054</v>
      </c>
      <c r="Q87" s="195" t="s">
        <v>1054</v>
      </c>
      <c r="R87" s="197">
        <v>5</v>
      </c>
      <c r="S87" s="197" t="s">
        <v>959</v>
      </c>
      <c r="T87" s="195" t="s">
        <v>4595</v>
      </c>
      <c r="U87" s="195" t="s">
        <v>1054</v>
      </c>
      <c r="V87" s="199" t="s">
        <v>1122</v>
      </c>
      <c r="W87" s="199" t="s">
        <v>1054</v>
      </c>
      <c r="X87" s="195" t="s">
        <v>1054</v>
      </c>
      <c r="Y87" s="195" t="s">
        <v>1054</v>
      </c>
      <c r="Z87" s="195" t="s">
        <v>5042</v>
      </c>
      <c r="AA87" s="200" t="s">
        <v>1054</v>
      </c>
      <c r="AB87" s="201" t="s">
        <v>1054</v>
      </c>
      <c r="AC87" s="201" t="s">
        <v>1054</v>
      </c>
      <c r="AD87" s="195" t="s">
        <v>1054</v>
      </c>
      <c r="AE87" s="195" t="s">
        <v>1054</v>
      </c>
      <c r="AF87" s="195" t="s">
        <v>1054</v>
      </c>
      <c r="AG87" s="195" t="s">
        <v>1054</v>
      </c>
      <c r="AH87" s="195" t="s">
        <v>1054</v>
      </c>
      <c r="AI87" s="195" t="s">
        <v>1054</v>
      </c>
      <c r="AJ87" s="195" t="s">
        <v>1054</v>
      </c>
      <c r="AK87" s="195" t="s">
        <v>1054</v>
      </c>
    </row>
    <row r="88" spans="1:37" s="177" customFormat="1" ht="12.75">
      <c r="A88" s="175" t="s">
        <v>109</v>
      </c>
      <c r="B88" s="175" t="s">
        <v>1219</v>
      </c>
      <c r="C88" s="628">
        <v>0</v>
      </c>
      <c r="D88" s="628">
        <v>0</v>
      </c>
      <c r="E88" s="628">
        <v>0</v>
      </c>
      <c r="F88" s="631" t="s">
        <v>1054</v>
      </c>
      <c r="G88" s="175" t="s">
        <v>1220</v>
      </c>
      <c r="H88" s="176" t="s">
        <v>4581</v>
      </c>
      <c r="I88" s="175" t="s">
        <v>4588</v>
      </c>
      <c r="J88" s="203" t="s">
        <v>1054</v>
      </c>
      <c r="K88" s="203" t="s">
        <v>1054</v>
      </c>
      <c r="L88" s="175" t="s">
        <v>106</v>
      </c>
      <c r="M88" s="175" t="s">
        <v>1221</v>
      </c>
      <c r="N88" s="204">
        <v>35977</v>
      </c>
      <c r="O88" s="175" t="s">
        <v>1054</v>
      </c>
      <c r="P88" s="195" t="s">
        <v>1054</v>
      </c>
      <c r="Q88" s="195" t="s">
        <v>1054</v>
      </c>
      <c r="R88" s="197">
        <v>12</v>
      </c>
      <c r="S88" s="197" t="s">
        <v>1062</v>
      </c>
      <c r="T88" s="195" t="s">
        <v>4595</v>
      </c>
      <c r="U88" s="195" t="s">
        <v>1054</v>
      </c>
      <c r="V88" s="199" t="s">
        <v>959</v>
      </c>
      <c r="W88" s="199" t="s">
        <v>1054</v>
      </c>
      <c r="X88" s="195" t="s">
        <v>1054</v>
      </c>
      <c r="Y88" s="195" t="s">
        <v>1054</v>
      </c>
      <c r="Z88" s="195" t="s">
        <v>1051</v>
      </c>
      <c r="AA88" s="200" t="s">
        <v>1054</v>
      </c>
      <c r="AB88" s="201" t="s">
        <v>1054</v>
      </c>
      <c r="AC88" s="201" t="s">
        <v>1054</v>
      </c>
      <c r="AD88" s="195" t="s">
        <v>4924</v>
      </c>
      <c r="AE88" s="195" t="s">
        <v>2651</v>
      </c>
      <c r="AF88" s="195" t="s">
        <v>935</v>
      </c>
      <c r="AG88" s="195">
        <v>2601</v>
      </c>
      <c r="AH88" s="195" t="s">
        <v>828</v>
      </c>
      <c r="AI88" s="195" t="s">
        <v>1222</v>
      </c>
      <c r="AJ88" s="195" t="s">
        <v>1054</v>
      </c>
      <c r="AK88" s="195" t="s">
        <v>1054</v>
      </c>
    </row>
    <row r="89" spans="1:37" s="177" customFormat="1" ht="12.75">
      <c r="A89" s="175" t="s">
        <v>109</v>
      </c>
      <c r="B89" s="175" t="s">
        <v>1223</v>
      </c>
      <c r="C89" s="628">
        <v>0</v>
      </c>
      <c r="D89" s="628">
        <v>0</v>
      </c>
      <c r="E89" s="628">
        <v>1</v>
      </c>
      <c r="F89" s="631" t="s">
        <v>1054</v>
      </c>
      <c r="G89" s="175" t="s">
        <v>4922</v>
      </c>
      <c r="H89" s="176" t="s">
        <v>4581</v>
      </c>
      <c r="I89" s="175" t="s">
        <v>4582</v>
      </c>
      <c r="J89" s="203" t="s">
        <v>1054</v>
      </c>
      <c r="K89" s="203" t="s">
        <v>1054</v>
      </c>
      <c r="L89" s="175" t="s">
        <v>4593</v>
      </c>
      <c r="M89" s="175" t="s">
        <v>1145</v>
      </c>
      <c r="N89" s="204">
        <v>42537</v>
      </c>
      <c r="O89" s="175" t="s">
        <v>1054</v>
      </c>
      <c r="P89" s="195" t="s">
        <v>1054</v>
      </c>
      <c r="Q89" s="195" t="s">
        <v>1054</v>
      </c>
      <c r="R89" s="197">
        <v>0</v>
      </c>
      <c r="S89" s="197" t="s">
        <v>959</v>
      </c>
      <c r="T89" s="195" t="s">
        <v>106</v>
      </c>
      <c r="U89" s="195" t="s">
        <v>1144</v>
      </c>
      <c r="V89" s="199" t="s">
        <v>1054</v>
      </c>
      <c r="W89" s="199" t="s">
        <v>1054</v>
      </c>
      <c r="X89" s="195" t="s">
        <v>1054</v>
      </c>
      <c r="Y89" s="195" t="s">
        <v>1054</v>
      </c>
      <c r="Z89" s="195" t="s">
        <v>1051</v>
      </c>
      <c r="AA89" s="200" t="s">
        <v>1054</v>
      </c>
      <c r="AB89" s="201" t="s">
        <v>1054</v>
      </c>
      <c r="AC89" s="201" t="s">
        <v>1054</v>
      </c>
      <c r="AD89" s="195" t="s">
        <v>4918</v>
      </c>
      <c r="AE89" s="195" t="s">
        <v>2651</v>
      </c>
      <c r="AF89" s="195" t="s">
        <v>935</v>
      </c>
      <c r="AG89" s="195">
        <v>2601</v>
      </c>
      <c r="AH89" s="195" t="s">
        <v>828</v>
      </c>
      <c r="AI89" s="195" t="s">
        <v>1054</v>
      </c>
      <c r="AJ89" s="195" t="s">
        <v>1054</v>
      </c>
      <c r="AK89" s="195" t="s">
        <v>1054</v>
      </c>
    </row>
    <row r="90" spans="1:37" s="177" customFormat="1" ht="12.75">
      <c r="A90" s="175" t="s">
        <v>109</v>
      </c>
      <c r="B90" s="175" t="s">
        <v>1224</v>
      </c>
      <c r="C90" s="628">
        <v>0</v>
      </c>
      <c r="D90" s="628">
        <v>0</v>
      </c>
      <c r="E90" s="628">
        <v>0</v>
      </c>
      <c r="F90" s="631" t="s">
        <v>1054</v>
      </c>
      <c r="G90" s="175" t="s">
        <v>1225</v>
      </c>
      <c r="H90" s="176" t="s">
        <v>4581</v>
      </c>
      <c r="I90" s="175" t="s">
        <v>4582</v>
      </c>
      <c r="J90" s="203" t="s">
        <v>1054</v>
      </c>
      <c r="K90" s="203" t="s">
        <v>1054</v>
      </c>
      <c r="L90" s="175" t="s">
        <v>4583</v>
      </c>
      <c r="M90" s="175" t="s">
        <v>1054</v>
      </c>
      <c r="N90" s="204">
        <v>38524</v>
      </c>
      <c r="O90" s="175" t="s">
        <v>1054</v>
      </c>
      <c r="P90" s="195" t="s">
        <v>1054</v>
      </c>
      <c r="Q90" s="195" t="s">
        <v>1054</v>
      </c>
      <c r="R90" s="197">
        <v>10</v>
      </c>
      <c r="S90" s="197" t="s">
        <v>1062</v>
      </c>
      <c r="T90" s="195" t="s">
        <v>106</v>
      </c>
      <c r="U90" s="195" t="s">
        <v>4955</v>
      </c>
      <c r="V90" s="199" t="s">
        <v>1062</v>
      </c>
      <c r="W90" s="199" t="s">
        <v>1054</v>
      </c>
      <c r="X90" s="195" t="s">
        <v>1054</v>
      </c>
      <c r="Y90" s="195" t="s">
        <v>1054</v>
      </c>
      <c r="Z90" s="195" t="s">
        <v>1051</v>
      </c>
      <c r="AA90" s="200" t="s">
        <v>1054</v>
      </c>
      <c r="AB90" s="201" t="s">
        <v>1054</v>
      </c>
      <c r="AC90" s="201" t="s">
        <v>1054</v>
      </c>
      <c r="AD90" s="195" t="s">
        <v>4924</v>
      </c>
      <c r="AE90" s="195" t="s">
        <v>2651</v>
      </c>
      <c r="AF90" s="195" t="s">
        <v>935</v>
      </c>
      <c r="AG90" s="195">
        <v>2601</v>
      </c>
      <c r="AH90" s="195" t="s">
        <v>828</v>
      </c>
      <c r="AI90" s="195" t="s">
        <v>1226</v>
      </c>
      <c r="AJ90" s="195" t="s">
        <v>1054</v>
      </c>
      <c r="AK90" s="195" t="s">
        <v>1054</v>
      </c>
    </row>
    <row r="91" spans="1:37" s="177" customFormat="1" ht="12.75">
      <c r="A91" s="175" t="s">
        <v>109</v>
      </c>
      <c r="B91" s="175" t="s">
        <v>1227</v>
      </c>
      <c r="C91" s="628">
        <v>0</v>
      </c>
      <c r="D91" s="628">
        <v>0</v>
      </c>
      <c r="E91" s="628">
        <v>0</v>
      </c>
      <c r="F91" s="631" t="s">
        <v>1054</v>
      </c>
      <c r="G91" s="175" t="s">
        <v>4948</v>
      </c>
      <c r="H91" s="176" t="s">
        <v>4581</v>
      </c>
      <c r="I91" s="175" t="s">
        <v>4588</v>
      </c>
      <c r="J91" s="203" t="s">
        <v>1054</v>
      </c>
      <c r="K91" s="203" t="s">
        <v>1054</v>
      </c>
      <c r="L91" s="175" t="s">
        <v>4576</v>
      </c>
      <c r="M91" s="175" t="s">
        <v>4949</v>
      </c>
      <c r="N91" s="204">
        <v>41457</v>
      </c>
      <c r="O91" s="175" t="s">
        <v>1054</v>
      </c>
      <c r="P91" s="195" t="s">
        <v>1054</v>
      </c>
      <c r="Q91" s="195" t="s">
        <v>1054</v>
      </c>
      <c r="R91" s="197">
        <v>20</v>
      </c>
      <c r="S91" s="197" t="s">
        <v>1062</v>
      </c>
      <c r="T91" s="195" t="s">
        <v>4765</v>
      </c>
      <c r="U91" s="195" t="s">
        <v>1054</v>
      </c>
      <c r="V91" s="199" t="s">
        <v>1054</v>
      </c>
      <c r="W91" s="199" t="s">
        <v>1054</v>
      </c>
      <c r="X91" s="195" t="s">
        <v>1054</v>
      </c>
      <c r="Y91" s="195" t="s">
        <v>1054</v>
      </c>
      <c r="Z91" s="195" t="s">
        <v>1051</v>
      </c>
      <c r="AA91" s="200" t="s">
        <v>1054</v>
      </c>
      <c r="AB91" s="201" t="s">
        <v>1054</v>
      </c>
      <c r="AC91" s="201" t="s">
        <v>1054</v>
      </c>
      <c r="AD91" s="195" t="s">
        <v>4924</v>
      </c>
      <c r="AE91" s="195" t="s">
        <v>2651</v>
      </c>
      <c r="AF91" s="195" t="s">
        <v>935</v>
      </c>
      <c r="AG91" s="195">
        <v>2601</v>
      </c>
      <c r="AH91" s="195" t="s">
        <v>828</v>
      </c>
      <c r="AI91" s="195" t="s">
        <v>1228</v>
      </c>
      <c r="AJ91" s="195" t="s">
        <v>1054</v>
      </c>
      <c r="AK91" s="195" t="s">
        <v>1054</v>
      </c>
    </row>
    <row r="92" spans="1:37" s="177" customFormat="1" ht="12.75">
      <c r="A92" s="175" t="s">
        <v>109</v>
      </c>
      <c r="B92" s="175" t="s">
        <v>1229</v>
      </c>
      <c r="C92" s="628">
        <v>0</v>
      </c>
      <c r="D92" s="628">
        <v>1</v>
      </c>
      <c r="E92" s="628">
        <v>0</v>
      </c>
      <c r="F92" s="631" t="s">
        <v>1054</v>
      </c>
      <c r="G92" s="175" t="s">
        <v>1230</v>
      </c>
      <c r="H92" s="176" t="s">
        <v>4581</v>
      </c>
      <c r="I92" s="175" t="s">
        <v>4582</v>
      </c>
      <c r="J92" s="203" t="s">
        <v>1054</v>
      </c>
      <c r="K92" s="203" t="s">
        <v>1054</v>
      </c>
      <c r="L92" s="175" t="s">
        <v>4593</v>
      </c>
      <c r="M92" s="175" t="s">
        <v>6650</v>
      </c>
      <c r="N92" s="204">
        <v>33552</v>
      </c>
      <c r="O92" s="175" t="s">
        <v>1054</v>
      </c>
      <c r="P92" s="195" t="s">
        <v>1054</v>
      </c>
      <c r="Q92" s="195" t="s">
        <v>1054</v>
      </c>
      <c r="R92" s="197">
        <v>9</v>
      </c>
      <c r="S92" s="197" t="s">
        <v>959</v>
      </c>
      <c r="T92" s="195" t="s">
        <v>4765</v>
      </c>
      <c r="U92" s="195" t="s">
        <v>1054</v>
      </c>
      <c r="V92" s="199" t="s">
        <v>1054</v>
      </c>
      <c r="W92" s="199" t="s">
        <v>1054</v>
      </c>
      <c r="X92" s="195" t="s">
        <v>1054</v>
      </c>
      <c r="Y92" s="195" t="s">
        <v>1054</v>
      </c>
      <c r="Z92" s="195" t="s">
        <v>1058</v>
      </c>
      <c r="AA92" s="200" t="s">
        <v>1054</v>
      </c>
      <c r="AB92" s="201" t="s">
        <v>1054</v>
      </c>
      <c r="AC92" s="201" t="s">
        <v>1054</v>
      </c>
      <c r="AD92" s="195" t="s">
        <v>4931</v>
      </c>
      <c r="AE92" s="195" t="s">
        <v>4914</v>
      </c>
      <c r="AF92" s="195" t="s">
        <v>935</v>
      </c>
      <c r="AG92" s="195">
        <v>2600</v>
      </c>
      <c r="AH92" s="195" t="s">
        <v>828</v>
      </c>
      <c r="AI92" s="195" t="s">
        <v>1231</v>
      </c>
      <c r="AJ92" s="195" t="s">
        <v>1054</v>
      </c>
      <c r="AK92" s="195" t="s">
        <v>1054</v>
      </c>
    </row>
    <row r="93" spans="1:37" s="177" customFormat="1" ht="12.75">
      <c r="A93" s="175" t="s">
        <v>109</v>
      </c>
      <c r="B93" s="175" t="s">
        <v>6727</v>
      </c>
      <c r="C93" s="628">
        <v>0</v>
      </c>
      <c r="D93" s="628">
        <v>1</v>
      </c>
      <c r="E93" s="628">
        <v>0</v>
      </c>
      <c r="F93" s="631" t="s">
        <v>1054</v>
      </c>
      <c r="G93" s="175" t="s">
        <v>4584</v>
      </c>
      <c r="H93" s="176" t="s">
        <v>4581</v>
      </c>
      <c r="I93" s="175" t="s">
        <v>4582</v>
      </c>
      <c r="J93" s="203" t="s">
        <v>1054</v>
      </c>
      <c r="K93" s="203" t="s">
        <v>1054</v>
      </c>
      <c r="L93" s="175" t="s">
        <v>4576</v>
      </c>
      <c r="M93" s="175" t="s">
        <v>4585</v>
      </c>
      <c r="N93" s="204">
        <v>42644</v>
      </c>
      <c r="O93" s="175" t="s">
        <v>1054</v>
      </c>
      <c r="P93" s="195" t="s">
        <v>1054</v>
      </c>
      <c r="Q93" s="195" t="s">
        <v>1054</v>
      </c>
      <c r="R93" s="197" t="s">
        <v>1054</v>
      </c>
      <c r="S93" s="197" t="s">
        <v>1054</v>
      </c>
      <c r="T93" s="195" t="s">
        <v>1054</v>
      </c>
      <c r="U93" s="195" t="s">
        <v>1054</v>
      </c>
      <c r="V93" s="199" t="s">
        <v>1054</v>
      </c>
      <c r="W93" s="199" t="s">
        <v>1054</v>
      </c>
      <c r="X93" s="195" t="s">
        <v>1054</v>
      </c>
      <c r="Y93" s="195" t="s">
        <v>1054</v>
      </c>
      <c r="Z93" s="195" t="s">
        <v>1054</v>
      </c>
      <c r="AA93" s="200" t="s">
        <v>1054</v>
      </c>
      <c r="AB93" s="201" t="s">
        <v>1054</v>
      </c>
      <c r="AC93" s="201" t="s">
        <v>1054</v>
      </c>
      <c r="AD93" s="195" t="s">
        <v>1054</v>
      </c>
      <c r="AE93" s="195" t="s">
        <v>1054</v>
      </c>
      <c r="AF93" s="195" t="s">
        <v>1054</v>
      </c>
      <c r="AG93" s="195" t="s">
        <v>1054</v>
      </c>
      <c r="AH93" s="195" t="s">
        <v>1054</v>
      </c>
      <c r="AI93" s="195" t="s">
        <v>1054</v>
      </c>
      <c r="AJ93" s="195" t="s">
        <v>1054</v>
      </c>
      <c r="AK93" s="195" t="s">
        <v>1054</v>
      </c>
    </row>
    <row r="94" spans="1:37" s="177" customFormat="1" ht="12.75">
      <c r="A94" s="175" t="s">
        <v>109</v>
      </c>
      <c r="B94" s="175" t="s">
        <v>1232</v>
      </c>
      <c r="C94" s="628">
        <v>0</v>
      </c>
      <c r="D94" s="628">
        <v>1</v>
      </c>
      <c r="E94" s="628">
        <v>1</v>
      </c>
      <c r="F94" s="631" t="s">
        <v>1054</v>
      </c>
      <c r="G94" s="175" t="s">
        <v>5028</v>
      </c>
      <c r="H94" s="176" t="s">
        <v>4581</v>
      </c>
      <c r="I94" s="175" t="s">
        <v>4582</v>
      </c>
      <c r="J94" s="203" t="s">
        <v>1054</v>
      </c>
      <c r="K94" s="203" t="s">
        <v>1054</v>
      </c>
      <c r="L94" s="175" t="s">
        <v>4593</v>
      </c>
      <c r="M94" s="175" t="s">
        <v>1060</v>
      </c>
      <c r="N94" s="204">
        <v>33552</v>
      </c>
      <c r="O94" s="175" t="s">
        <v>1054</v>
      </c>
      <c r="P94" s="195" t="s">
        <v>1054</v>
      </c>
      <c r="Q94" s="195" t="s">
        <v>1054</v>
      </c>
      <c r="R94" s="197">
        <v>9</v>
      </c>
      <c r="S94" s="197" t="s">
        <v>959</v>
      </c>
      <c r="T94" s="195" t="s">
        <v>4765</v>
      </c>
      <c r="U94" s="195" t="s">
        <v>1054</v>
      </c>
      <c r="V94" s="199" t="s">
        <v>1054</v>
      </c>
      <c r="W94" s="199" t="s">
        <v>1054</v>
      </c>
      <c r="X94" s="195" t="s">
        <v>1054</v>
      </c>
      <c r="Y94" s="195" t="s">
        <v>1054</v>
      </c>
      <c r="Z94" s="195" t="s">
        <v>1058</v>
      </c>
      <c r="AA94" s="200" t="s">
        <v>1054</v>
      </c>
      <c r="AB94" s="201" t="s">
        <v>1054</v>
      </c>
      <c r="AC94" s="201" t="s">
        <v>1054</v>
      </c>
      <c r="AD94" s="195" t="s">
        <v>4931</v>
      </c>
      <c r="AE94" s="195" t="s">
        <v>4914</v>
      </c>
      <c r="AF94" s="195" t="s">
        <v>935</v>
      </c>
      <c r="AG94" s="195">
        <v>2600</v>
      </c>
      <c r="AH94" s="195" t="s">
        <v>828</v>
      </c>
      <c r="AI94" s="195" t="s">
        <v>1233</v>
      </c>
      <c r="AJ94" s="195" t="s">
        <v>1054</v>
      </c>
      <c r="AK94" s="195" t="s">
        <v>1054</v>
      </c>
    </row>
    <row r="95" spans="1:37" s="177" customFormat="1" ht="12.75">
      <c r="A95" s="175" t="s">
        <v>109</v>
      </c>
      <c r="B95" s="175" t="s">
        <v>1234</v>
      </c>
      <c r="C95" s="628">
        <v>0</v>
      </c>
      <c r="D95" s="628">
        <v>0</v>
      </c>
      <c r="E95" s="628">
        <v>0</v>
      </c>
      <c r="F95" s="631" t="s">
        <v>1054</v>
      </c>
      <c r="G95" s="175" t="s">
        <v>6728</v>
      </c>
      <c r="H95" s="176" t="s">
        <v>4581</v>
      </c>
      <c r="I95" s="175" t="s">
        <v>4592</v>
      </c>
      <c r="J95" s="203" t="s">
        <v>1054</v>
      </c>
      <c r="K95" s="203" t="s">
        <v>1054</v>
      </c>
      <c r="L95" s="175" t="s">
        <v>4593</v>
      </c>
      <c r="M95" s="175" t="s">
        <v>1213</v>
      </c>
      <c r="N95" s="204">
        <v>33421</v>
      </c>
      <c r="O95" s="175" t="s">
        <v>1054</v>
      </c>
      <c r="P95" s="195" t="s">
        <v>1054</v>
      </c>
      <c r="Q95" s="195" t="s">
        <v>1054</v>
      </c>
      <c r="R95" s="197">
        <v>6</v>
      </c>
      <c r="S95" s="197" t="s">
        <v>959</v>
      </c>
      <c r="T95" s="195" t="s">
        <v>4595</v>
      </c>
      <c r="U95" s="195" t="s">
        <v>1054</v>
      </c>
      <c r="V95" s="199" t="s">
        <v>1054</v>
      </c>
      <c r="W95" s="199" t="s">
        <v>1054</v>
      </c>
      <c r="X95" s="195" t="s">
        <v>1054</v>
      </c>
      <c r="Y95" s="195" t="s">
        <v>1054</v>
      </c>
      <c r="Z95" s="195" t="s">
        <v>1051</v>
      </c>
      <c r="AA95" s="200" t="s">
        <v>1054</v>
      </c>
      <c r="AB95" s="201" t="s">
        <v>1054</v>
      </c>
      <c r="AC95" s="201" t="s">
        <v>1054</v>
      </c>
      <c r="AD95" s="195" t="s">
        <v>4924</v>
      </c>
      <c r="AE95" s="195" t="s">
        <v>2651</v>
      </c>
      <c r="AF95" s="195" t="s">
        <v>935</v>
      </c>
      <c r="AG95" s="195">
        <v>2601</v>
      </c>
      <c r="AH95" s="195" t="s">
        <v>828</v>
      </c>
      <c r="AI95" s="195" t="s">
        <v>1235</v>
      </c>
      <c r="AJ95" s="195" t="s">
        <v>1054</v>
      </c>
      <c r="AK95" s="195" t="s">
        <v>1054</v>
      </c>
    </row>
    <row r="96" spans="1:37" s="177" customFormat="1" ht="12.75">
      <c r="A96" s="175" t="s">
        <v>109</v>
      </c>
      <c r="B96" s="175" t="s">
        <v>1236</v>
      </c>
      <c r="C96" s="628">
        <v>0</v>
      </c>
      <c r="D96" s="628">
        <v>1</v>
      </c>
      <c r="E96" s="628">
        <v>0</v>
      </c>
      <c r="F96" s="631" t="s">
        <v>1054</v>
      </c>
      <c r="G96" s="175" t="s">
        <v>5029</v>
      </c>
      <c r="H96" s="176" t="s">
        <v>4581</v>
      </c>
      <c r="I96" s="175" t="s">
        <v>4582</v>
      </c>
      <c r="J96" s="203" t="s">
        <v>1054</v>
      </c>
      <c r="K96" s="203" t="s">
        <v>1054</v>
      </c>
      <c r="L96" s="175" t="s">
        <v>4593</v>
      </c>
      <c r="M96" s="175" t="s">
        <v>6650</v>
      </c>
      <c r="N96" s="204">
        <v>33552</v>
      </c>
      <c r="O96" s="175" t="s">
        <v>1054</v>
      </c>
      <c r="P96" s="195" t="s">
        <v>1054</v>
      </c>
      <c r="Q96" s="195" t="s">
        <v>1054</v>
      </c>
      <c r="R96" s="197">
        <v>9</v>
      </c>
      <c r="S96" s="197" t="s">
        <v>959</v>
      </c>
      <c r="T96" s="195" t="s">
        <v>4765</v>
      </c>
      <c r="U96" s="195" t="s">
        <v>1054</v>
      </c>
      <c r="V96" s="199" t="s">
        <v>1054</v>
      </c>
      <c r="W96" s="199" t="s">
        <v>1054</v>
      </c>
      <c r="X96" s="195" t="s">
        <v>1054</v>
      </c>
      <c r="Y96" s="195" t="s">
        <v>1054</v>
      </c>
      <c r="Z96" s="195" t="s">
        <v>1058</v>
      </c>
      <c r="AA96" s="200" t="s">
        <v>1054</v>
      </c>
      <c r="AB96" s="201" t="s">
        <v>1054</v>
      </c>
      <c r="AC96" s="201" t="s">
        <v>1054</v>
      </c>
      <c r="AD96" s="195" t="s">
        <v>4931</v>
      </c>
      <c r="AE96" s="195" t="s">
        <v>4914</v>
      </c>
      <c r="AF96" s="195" t="s">
        <v>935</v>
      </c>
      <c r="AG96" s="195">
        <v>2600</v>
      </c>
      <c r="AH96" s="195" t="s">
        <v>828</v>
      </c>
      <c r="AI96" s="195" t="s">
        <v>1237</v>
      </c>
      <c r="AJ96" s="195" t="s">
        <v>1054</v>
      </c>
      <c r="AK96" s="195" t="s">
        <v>1054</v>
      </c>
    </row>
    <row r="97" spans="1:37" s="177" customFormat="1" ht="12.75">
      <c r="A97" s="175" t="s">
        <v>109</v>
      </c>
      <c r="B97" s="175" t="s">
        <v>1238</v>
      </c>
      <c r="C97" s="628">
        <v>0</v>
      </c>
      <c r="D97" s="628">
        <v>0</v>
      </c>
      <c r="E97" s="628">
        <v>0</v>
      </c>
      <c r="F97" s="631" t="s">
        <v>1054</v>
      </c>
      <c r="G97" s="175" t="s">
        <v>1239</v>
      </c>
      <c r="H97" s="176" t="s">
        <v>4581</v>
      </c>
      <c r="I97" s="175" t="s">
        <v>4588</v>
      </c>
      <c r="J97" s="203" t="s">
        <v>1054</v>
      </c>
      <c r="K97" s="203" t="s">
        <v>1054</v>
      </c>
      <c r="L97" s="175" t="s">
        <v>4576</v>
      </c>
      <c r="M97" s="175" t="s">
        <v>1112</v>
      </c>
      <c r="N97" s="204">
        <v>39995</v>
      </c>
      <c r="O97" s="175" t="s">
        <v>1054</v>
      </c>
      <c r="P97" s="195" t="s">
        <v>1054</v>
      </c>
      <c r="Q97" s="195" t="s">
        <v>1054</v>
      </c>
      <c r="R97" s="197">
        <v>12</v>
      </c>
      <c r="S97" s="197" t="s">
        <v>1062</v>
      </c>
      <c r="T97" s="195" t="s">
        <v>4765</v>
      </c>
      <c r="U97" s="195" t="s">
        <v>1054</v>
      </c>
      <c r="V97" s="199" t="s">
        <v>1054</v>
      </c>
      <c r="W97" s="199" t="s">
        <v>1054</v>
      </c>
      <c r="X97" s="195" t="s">
        <v>1054</v>
      </c>
      <c r="Y97" s="195" t="s">
        <v>1054</v>
      </c>
      <c r="Z97" s="195" t="s">
        <v>1054</v>
      </c>
      <c r="AA97" s="200" t="s">
        <v>1054</v>
      </c>
      <c r="AB97" s="201" t="s">
        <v>1054</v>
      </c>
      <c r="AC97" s="201" t="s">
        <v>1054</v>
      </c>
      <c r="AD97" s="195" t="s">
        <v>4924</v>
      </c>
      <c r="AE97" s="195" t="s">
        <v>2651</v>
      </c>
      <c r="AF97" s="195" t="s">
        <v>935</v>
      </c>
      <c r="AG97" s="195">
        <v>2601</v>
      </c>
      <c r="AH97" s="195" t="s">
        <v>828</v>
      </c>
      <c r="AI97" s="195" t="s">
        <v>1240</v>
      </c>
      <c r="AJ97" s="195" t="s">
        <v>1054</v>
      </c>
      <c r="AK97" s="195" t="s">
        <v>1054</v>
      </c>
    </row>
    <row r="98" spans="1:37" s="177" customFormat="1" ht="12.75">
      <c r="A98" s="175" t="s">
        <v>109</v>
      </c>
      <c r="B98" s="175" t="s">
        <v>1241</v>
      </c>
      <c r="C98" s="628">
        <v>0</v>
      </c>
      <c r="D98" s="628">
        <v>1</v>
      </c>
      <c r="E98" s="628">
        <v>1</v>
      </c>
      <c r="F98" s="631" t="s">
        <v>1054</v>
      </c>
      <c r="G98" s="175" t="s">
        <v>1242</v>
      </c>
      <c r="H98" s="176" t="s">
        <v>4581</v>
      </c>
      <c r="I98" s="175" t="s">
        <v>4650</v>
      </c>
      <c r="J98" s="203" t="s">
        <v>1054</v>
      </c>
      <c r="K98" s="203" t="s">
        <v>1054</v>
      </c>
      <c r="L98" s="175" t="s">
        <v>4576</v>
      </c>
      <c r="M98" s="175" t="s">
        <v>1210</v>
      </c>
      <c r="N98" s="204">
        <v>34150</v>
      </c>
      <c r="O98" s="175" t="s">
        <v>1054</v>
      </c>
      <c r="P98" s="195" t="s">
        <v>1054</v>
      </c>
      <c r="Q98" s="195" t="s">
        <v>1054</v>
      </c>
      <c r="R98" s="197">
        <v>9</v>
      </c>
      <c r="S98" s="197" t="s">
        <v>1062</v>
      </c>
      <c r="T98" s="195" t="s">
        <v>4765</v>
      </c>
      <c r="U98" s="195" t="s">
        <v>1054</v>
      </c>
      <c r="V98" s="199" t="s">
        <v>1054</v>
      </c>
      <c r="W98" s="199" t="s">
        <v>1054</v>
      </c>
      <c r="X98" s="195" t="s">
        <v>1054</v>
      </c>
      <c r="Y98" s="195" t="s">
        <v>1054</v>
      </c>
      <c r="Z98" s="195" t="s">
        <v>1054</v>
      </c>
      <c r="AA98" s="200" t="s">
        <v>1210</v>
      </c>
      <c r="AB98" s="201" t="s">
        <v>1054</v>
      </c>
      <c r="AC98" s="201" t="s">
        <v>1054</v>
      </c>
      <c r="AD98" s="195" t="s">
        <v>4947</v>
      </c>
      <c r="AE98" s="195" t="s">
        <v>2651</v>
      </c>
      <c r="AF98" s="195" t="s">
        <v>935</v>
      </c>
      <c r="AG98" s="195">
        <v>2601</v>
      </c>
      <c r="AH98" s="195" t="s">
        <v>828</v>
      </c>
      <c r="AI98" s="195" t="s">
        <v>1243</v>
      </c>
      <c r="AJ98" s="195" t="s">
        <v>1054</v>
      </c>
      <c r="AK98" s="195" t="s">
        <v>1054</v>
      </c>
    </row>
    <row r="99" spans="1:37" s="177" customFormat="1" ht="12.75">
      <c r="A99" s="175" t="s">
        <v>109</v>
      </c>
      <c r="B99" s="175" t="s">
        <v>1244</v>
      </c>
      <c r="C99" s="628">
        <v>0</v>
      </c>
      <c r="D99" s="628">
        <v>1</v>
      </c>
      <c r="E99" s="628">
        <v>1</v>
      </c>
      <c r="F99" s="631" t="s">
        <v>1054</v>
      </c>
      <c r="G99" s="175" t="s">
        <v>4961</v>
      </c>
      <c r="H99" s="176" t="s">
        <v>4581</v>
      </c>
      <c r="I99" s="175" t="s">
        <v>4650</v>
      </c>
      <c r="J99" s="203" t="s">
        <v>1054</v>
      </c>
      <c r="K99" s="203" t="s">
        <v>1054</v>
      </c>
      <c r="L99" s="175" t="s">
        <v>4576</v>
      </c>
      <c r="M99" s="175" t="s">
        <v>1210</v>
      </c>
      <c r="N99" s="204">
        <v>40724</v>
      </c>
      <c r="O99" s="175" t="s">
        <v>1054</v>
      </c>
      <c r="P99" s="195" t="s">
        <v>1054</v>
      </c>
      <c r="Q99" s="195" t="s">
        <v>1054</v>
      </c>
      <c r="R99" s="197">
        <v>10</v>
      </c>
      <c r="S99" s="197" t="s">
        <v>1062</v>
      </c>
      <c r="T99" s="195" t="s">
        <v>4765</v>
      </c>
      <c r="U99" s="195" t="s">
        <v>1054</v>
      </c>
      <c r="V99" s="199" t="s">
        <v>1054</v>
      </c>
      <c r="W99" s="199" t="s">
        <v>1054</v>
      </c>
      <c r="X99" s="195" t="s">
        <v>1054</v>
      </c>
      <c r="Y99" s="195" t="s">
        <v>1054</v>
      </c>
      <c r="Z99" s="195" t="s">
        <v>1054</v>
      </c>
      <c r="AA99" s="200" t="s">
        <v>1210</v>
      </c>
      <c r="AB99" s="201" t="s">
        <v>1054</v>
      </c>
      <c r="AC99" s="201" t="s">
        <v>1054</v>
      </c>
      <c r="AD99" s="195" t="s">
        <v>4947</v>
      </c>
      <c r="AE99" s="195" t="s">
        <v>2651</v>
      </c>
      <c r="AF99" s="195" t="s">
        <v>935</v>
      </c>
      <c r="AG99" s="195">
        <v>2601</v>
      </c>
      <c r="AH99" s="195" t="s">
        <v>828</v>
      </c>
      <c r="AI99" s="195" t="s">
        <v>1245</v>
      </c>
      <c r="AJ99" s="195" t="s">
        <v>1054</v>
      </c>
      <c r="AK99" s="195" t="s">
        <v>1054</v>
      </c>
    </row>
    <row r="100" spans="1:37" s="177" customFormat="1" ht="12.75">
      <c r="A100" s="175" t="s">
        <v>109</v>
      </c>
      <c r="B100" s="175" t="s">
        <v>1246</v>
      </c>
      <c r="C100" s="628">
        <v>0</v>
      </c>
      <c r="D100" s="628">
        <v>1</v>
      </c>
      <c r="E100" s="628">
        <v>1</v>
      </c>
      <c r="F100" s="631" t="s">
        <v>1054</v>
      </c>
      <c r="G100" s="175" t="s">
        <v>4981</v>
      </c>
      <c r="H100" s="176" t="s">
        <v>4581</v>
      </c>
      <c r="I100" s="175" t="s">
        <v>4650</v>
      </c>
      <c r="J100" s="203" t="s">
        <v>1054</v>
      </c>
      <c r="K100" s="203" t="s">
        <v>1054</v>
      </c>
      <c r="L100" s="175" t="s">
        <v>4576</v>
      </c>
      <c r="M100" s="175" t="s">
        <v>1210</v>
      </c>
      <c r="N100" s="204">
        <v>37802</v>
      </c>
      <c r="O100" s="175" t="s">
        <v>1054</v>
      </c>
      <c r="P100" s="195" t="s">
        <v>1054</v>
      </c>
      <c r="Q100" s="195" t="s">
        <v>1054</v>
      </c>
      <c r="R100" s="197">
        <v>14</v>
      </c>
      <c r="S100" s="197" t="s">
        <v>1062</v>
      </c>
      <c r="T100" s="195" t="s">
        <v>4765</v>
      </c>
      <c r="U100" s="195" t="s">
        <v>1054</v>
      </c>
      <c r="V100" s="199" t="s">
        <v>1054</v>
      </c>
      <c r="W100" s="199" t="s">
        <v>1054</v>
      </c>
      <c r="X100" s="195" t="s">
        <v>1054</v>
      </c>
      <c r="Y100" s="195" t="s">
        <v>1054</v>
      </c>
      <c r="Z100" s="195" t="s">
        <v>1054</v>
      </c>
      <c r="AA100" s="200" t="s">
        <v>1210</v>
      </c>
      <c r="AB100" s="201" t="s">
        <v>1054</v>
      </c>
      <c r="AC100" s="201" t="s">
        <v>1054</v>
      </c>
      <c r="AD100" s="195" t="s">
        <v>4947</v>
      </c>
      <c r="AE100" s="195" t="s">
        <v>2651</v>
      </c>
      <c r="AF100" s="195" t="s">
        <v>935</v>
      </c>
      <c r="AG100" s="195">
        <v>2601</v>
      </c>
      <c r="AH100" s="195" t="s">
        <v>828</v>
      </c>
      <c r="AI100" s="195" t="s">
        <v>1247</v>
      </c>
      <c r="AJ100" s="195" t="s">
        <v>1054</v>
      </c>
      <c r="AK100" s="195" t="s">
        <v>1054</v>
      </c>
    </row>
    <row r="101" spans="1:37" s="177" customFormat="1" ht="12.75">
      <c r="A101" s="175" t="s">
        <v>109</v>
      </c>
      <c r="B101" s="175" t="s">
        <v>1317</v>
      </c>
      <c r="C101" s="628">
        <v>1</v>
      </c>
      <c r="D101" s="628">
        <v>1</v>
      </c>
      <c r="E101" s="628">
        <v>1</v>
      </c>
      <c r="F101" s="631" t="s">
        <v>1054</v>
      </c>
      <c r="G101" s="175" t="s">
        <v>4950</v>
      </c>
      <c r="H101" s="176" t="s">
        <v>4574</v>
      </c>
      <c r="I101" s="175" t="s">
        <v>4609</v>
      </c>
      <c r="J101" s="203" t="s">
        <v>1054</v>
      </c>
      <c r="K101" s="203" t="s">
        <v>1054</v>
      </c>
      <c r="L101" s="175" t="s">
        <v>4593</v>
      </c>
      <c r="M101" s="175" t="s">
        <v>1318</v>
      </c>
      <c r="N101" s="204">
        <v>41456</v>
      </c>
      <c r="O101" s="175" t="s">
        <v>1054</v>
      </c>
      <c r="P101" s="195" t="s">
        <v>1054</v>
      </c>
      <c r="Q101" s="195" t="s">
        <v>1054</v>
      </c>
      <c r="R101" s="197">
        <v>8</v>
      </c>
      <c r="S101" s="197" t="s">
        <v>959</v>
      </c>
      <c r="T101" s="195" t="s">
        <v>4927</v>
      </c>
      <c r="U101" s="195" t="s">
        <v>1054</v>
      </c>
      <c r="V101" s="199" t="s">
        <v>1122</v>
      </c>
      <c r="W101" s="199" t="s">
        <v>1319</v>
      </c>
      <c r="X101" s="195" t="s">
        <v>1054</v>
      </c>
      <c r="Y101" s="195" t="s">
        <v>1320</v>
      </c>
      <c r="Z101" s="195" t="s">
        <v>1051</v>
      </c>
      <c r="AA101" s="200" t="s">
        <v>1054</v>
      </c>
      <c r="AB101" s="201" t="s">
        <v>1054</v>
      </c>
      <c r="AC101" s="201" t="s">
        <v>1054</v>
      </c>
      <c r="AD101" s="195" t="s">
        <v>4951</v>
      </c>
      <c r="AE101" s="195" t="s">
        <v>4952</v>
      </c>
      <c r="AF101" s="195" t="s">
        <v>931</v>
      </c>
      <c r="AG101" s="195">
        <v>4068</v>
      </c>
      <c r="AH101" s="195" t="s">
        <v>828</v>
      </c>
      <c r="AI101" s="195" t="s">
        <v>1321</v>
      </c>
      <c r="AJ101" s="195" t="s">
        <v>1322</v>
      </c>
      <c r="AK101" s="195" t="s">
        <v>1322</v>
      </c>
    </row>
    <row r="102" spans="1:37" s="177" customFormat="1" ht="12.75">
      <c r="A102" s="175" t="s">
        <v>109</v>
      </c>
      <c r="B102" s="175" t="s">
        <v>1248</v>
      </c>
      <c r="C102" s="628">
        <v>0</v>
      </c>
      <c r="D102" s="628">
        <v>0</v>
      </c>
      <c r="E102" s="628">
        <v>0</v>
      </c>
      <c r="F102" s="631" t="s">
        <v>1054</v>
      </c>
      <c r="G102" s="175" t="s">
        <v>4956</v>
      </c>
      <c r="H102" s="176" t="s">
        <v>4581</v>
      </c>
      <c r="I102" s="175" t="s">
        <v>4588</v>
      </c>
      <c r="J102" s="203" t="s">
        <v>1054</v>
      </c>
      <c r="K102" s="203" t="s">
        <v>1054</v>
      </c>
      <c r="L102" s="175" t="s">
        <v>4829</v>
      </c>
      <c r="M102" s="175" t="s">
        <v>1249</v>
      </c>
      <c r="N102" s="204">
        <v>41329</v>
      </c>
      <c r="O102" s="175" t="s">
        <v>1054</v>
      </c>
      <c r="P102" s="195" t="s">
        <v>1054</v>
      </c>
      <c r="Q102" s="195" t="s">
        <v>1054</v>
      </c>
      <c r="R102" s="197">
        <v>0</v>
      </c>
      <c r="S102" s="197" t="s">
        <v>1062</v>
      </c>
      <c r="T102" s="195" t="s">
        <v>4652</v>
      </c>
      <c r="U102" s="195" t="s">
        <v>1054</v>
      </c>
      <c r="V102" s="199" t="s">
        <v>1094</v>
      </c>
      <c r="W102" s="199" t="s">
        <v>1054</v>
      </c>
      <c r="X102" s="195" t="s">
        <v>1054</v>
      </c>
      <c r="Y102" s="195" t="s">
        <v>1054</v>
      </c>
      <c r="Z102" s="195" t="s">
        <v>1085</v>
      </c>
      <c r="AA102" s="200" t="s">
        <v>1054</v>
      </c>
      <c r="AB102" s="201" t="s">
        <v>1054</v>
      </c>
      <c r="AC102" s="201" t="s">
        <v>1054</v>
      </c>
      <c r="AD102" s="195" t="s">
        <v>1054</v>
      </c>
      <c r="AE102" s="195" t="s">
        <v>1054</v>
      </c>
      <c r="AF102" s="195" t="s">
        <v>1054</v>
      </c>
      <c r="AG102" s="195" t="s">
        <v>1054</v>
      </c>
      <c r="AH102" s="195" t="s">
        <v>1054</v>
      </c>
      <c r="AI102" s="195" t="s">
        <v>1250</v>
      </c>
      <c r="AJ102" s="195" t="s">
        <v>1090</v>
      </c>
      <c r="AK102" s="195" t="s">
        <v>1090</v>
      </c>
    </row>
    <row r="103" spans="1:37" s="177" customFormat="1" ht="12.75">
      <c r="A103" s="175" t="s">
        <v>109</v>
      </c>
      <c r="B103" s="175" t="s">
        <v>4572</v>
      </c>
      <c r="C103" s="628">
        <v>1</v>
      </c>
      <c r="D103" s="628">
        <v>1</v>
      </c>
      <c r="E103" s="628">
        <v>0</v>
      </c>
      <c r="F103" s="631" t="s">
        <v>1054</v>
      </c>
      <c r="G103" s="175" t="s">
        <v>4573</v>
      </c>
      <c r="H103" s="176" t="s">
        <v>4574</v>
      </c>
      <c r="I103" s="175" t="s">
        <v>4575</v>
      </c>
      <c r="J103" s="203" t="s">
        <v>1054</v>
      </c>
      <c r="K103" s="203" t="s">
        <v>1054</v>
      </c>
      <c r="L103" s="175" t="s">
        <v>4576</v>
      </c>
      <c r="M103" s="175" t="s">
        <v>4577</v>
      </c>
      <c r="N103" s="204">
        <v>42927</v>
      </c>
      <c r="O103" s="175" t="s">
        <v>1054</v>
      </c>
      <c r="P103" s="195" t="s">
        <v>1054</v>
      </c>
      <c r="Q103" s="195" t="s">
        <v>1054</v>
      </c>
      <c r="R103" s="197" t="s">
        <v>1054</v>
      </c>
      <c r="S103" s="197" t="s">
        <v>1054</v>
      </c>
      <c r="T103" s="195" t="s">
        <v>1054</v>
      </c>
      <c r="U103" s="195" t="s">
        <v>1054</v>
      </c>
      <c r="V103" s="199" t="s">
        <v>1054</v>
      </c>
      <c r="W103" s="199" t="s">
        <v>1054</v>
      </c>
      <c r="X103" s="195" t="s">
        <v>1054</v>
      </c>
      <c r="Y103" s="195" t="s">
        <v>1054</v>
      </c>
      <c r="Z103" s="195" t="s">
        <v>1054</v>
      </c>
      <c r="AA103" s="200" t="s">
        <v>1054</v>
      </c>
      <c r="AB103" s="201" t="s">
        <v>1054</v>
      </c>
      <c r="AC103" s="201" t="s">
        <v>1054</v>
      </c>
      <c r="AD103" s="195" t="s">
        <v>1054</v>
      </c>
      <c r="AE103" s="195" t="s">
        <v>1054</v>
      </c>
      <c r="AF103" s="195" t="s">
        <v>1054</v>
      </c>
      <c r="AG103" s="195" t="s">
        <v>1054</v>
      </c>
      <c r="AH103" s="195" t="s">
        <v>1054</v>
      </c>
      <c r="AI103" s="195" t="s">
        <v>4578</v>
      </c>
      <c r="AJ103" s="195" t="s">
        <v>1054</v>
      </c>
      <c r="AK103" s="195" t="s">
        <v>1054</v>
      </c>
    </row>
    <row r="104" spans="1:37" s="177" customFormat="1" ht="12.75">
      <c r="A104" s="175" t="s">
        <v>109</v>
      </c>
      <c r="B104" s="175" t="s">
        <v>1251</v>
      </c>
      <c r="C104" s="628">
        <v>0</v>
      </c>
      <c r="D104" s="628">
        <v>0</v>
      </c>
      <c r="E104" s="628">
        <v>0</v>
      </c>
      <c r="F104" s="631" t="s">
        <v>1054</v>
      </c>
      <c r="G104" s="175" t="s">
        <v>5050</v>
      </c>
      <c r="H104" s="176" t="s">
        <v>4581</v>
      </c>
      <c r="I104" s="175" t="s">
        <v>4588</v>
      </c>
      <c r="J104" s="203" t="s">
        <v>1054</v>
      </c>
      <c r="K104" s="203" t="s">
        <v>1054</v>
      </c>
      <c r="L104" s="175" t="s">
        <v>4593</v>
      </c>
      <c r="M104" s="175" t="s">
        <v>1252</v>
      </c>
      <c r="N104" s="204">
        <v>31093</v>
      </c>
      <c r="O104" s="175" t="s">
        <v>1054</v>
      </c>
      <c r="P104" s="195" t="s">
        <v>1054</v>
      </c>
      <c r="Q104" s="195" t="s">
        <v>1054</v>
      </c>
      <c r="R104" s="197">
        <v>3</v>
      </c>
      <c r="S104" s="197" t="s">
        <v>1062</v>
      </c>
      <c r="T104" s="195" t="s">
        <v>4960</v>
      </c>
      <c r="U104" s="195" t="s">
        <v>1054</v>
      </c>
      <c r="V104" s="199" t="s">
        <v>959</v>
      </c>
      <c r="W104" s="199" t="s">
        <v>1054</v>
      </c>
      <c r="X104" s="195" t="s">
        <v>1054</v>
      </c>
      <c r="Y104" s="195" t="s">
        <v>1054</v>
      </c>
      <c r="Z104" s="195" t="s">
        <v>1058</v>
      </c>
      <c r="AA104" s="200" t="s">
        <v>1054</v>
      </c>
      <c r="AB104" s="201" t="s">
        <v>1054</v>
      </c>
      <c r="AC104" s="201" t="s">
        <v>1054</v>
      </c>
      <c r="AD104" s="195" t="s">
        <v>5051</v>
      </c>
      <c r="AE104" s="195" t="s">
        <v>5052</v>
      </c>
      <c r="AF104" s="195" t="s">
        <v>931</v>
      </c>
      <c r="AG104" s="195">
        <v>4875</v>
      </c>
      <c r="AH104" s="195" t="s">
        <v>828</v>
      </c>
      <c r="AI104" s="195" t="s">
        <v>1253</v>
      </c>
      <c r="AJ104" s="195" t="s">
        <v>1254</v>
      </c>
      <c r="AK104" s="195" t="s">
        <v>1255</v>
      </c>
    </row>
    <row r="105" spans="1:37" s="177" customFormat="1" ht="12.75">
      <c r="A105" s="175" t="s">
        <v>109</v>
      </c>
      <c r="B105" s="175" t="s">
        <v>1256</v>
      </c>
      <c r="C105" s="628">
        <v>0</v>
      </c>
      <c r="D105" s="628">
        <v>1</v>
      </c>
      <c r="E105" s="628">
        <v>1</v>
      </c>
      <c r="F105" s="631" t="s">
        <v>1054</v>
      </c>
      <c r="G105" s="175" t="s">
        <v>1257</v>
      </c>
      <c r="H105" s="176" t="s">
        <v>4581</v>
      </c>
      <c r="I105" s="175" t="s">
        <v>4582</v>
      </c>
      <c r="J105" s="203" t="s">
        <v>1054</v>
      </c>
      <c r="K105" s="203" t="s">
        <v>1054</v>
      </c>
      <c r="L105" s="175" t="s">
        <v>4593</v>
      </c>
      <c r="M105" s="175" t="s">
        <v>6650</v>
      </c>
      <c r="N105" s="204">
        <v>33552</v>
      </c>
      <c r="O105" s="175" t="s">
        <v>1054</v>
      </c>
      <c r="P105" s="195" t="s">
        <v>1054</v>
      </c>
      <c r="Q105" s="195" t="s">
        <v>1054</v>
      </c>
      <c r="R105" s="197">
        <v>9</v>
      </c>
      <c r="S105" s="197" t="s">
        <v>959</v>
      </c>
      <c r="T105" s="195" t="s">
        <v>4765</v>
      </c>
      <c r="U105" s="195" t="s">
        <v>1054</v>
      </c>
      <c r="V105" s="199" t="s">
        <v>1054</v>
      </c>
      <c r="W105" s="199" t="s">
        <v>1054</v>
      </c>
      <c r="X105" s="195" t="s">
        <v>1054</v>
      </c>
      <c r="Y105" s="195" t="s">
        <v>1054</v>
      </c>
      <c r="Z105" s="195" t="s">
        <v>1054</v>
      </c>
      <c r="AA105" s="200" t="s">
        <v>1054</v>
      </c>
      <c r="AB105" s="201" t="s">
        <v>1054</v>
      </c>
      <c r="AC105" s="201" t="s">
        <v>1054</v>
      </c>
      <c r="AD105" s="195" t="s">
        <v>4931</v>
      </c>
      <c r="AE105" s="195" t="s">
        <v>4914</v>
      </c>
      <c r="AF105" s="195" t="s">
        <v>935</v>
      </c>
      <c r="AG105" s="195">
        <v>2600</v>
      </c>
      <c r="AH105" s="195" t="s">
        <v>828</v>
      </c>
      <c r="AI105" s="195" t="s">
        <v>1258</v>
      </c>
      <c r="AJ105" s="195" t="s">
        <v>1054</v>
      </c>
      <c r="AK105" s="195" t="s">
        <v>1054</v>
      </c>
    </row>
    <row r="106" spans="1:37" s="177" customFormat="1" ht="12.75">
      <c r="A106" s="175" t="s">
        <v>109</v>
      </c>
      <c r="B106" s="175" t="s">
        <v>1259</v>
      </c>
      <c r="C106" s="628">
        <v>1</v>
      </c>
      <c r="D106" s="628">
        <v>1</v>
      </c>
      <c r="E106" s="628">
        <v>0</v>
      </c>
      <c r="F106" s="631" t="s">
        <v>1054</v>
      </c>
      <c r="G106" s="175" t="s">
        <v>4973</v>
      </c>
      <c r="H106" s="176" t="s">
        <v>4581</v>
      </c>
      <c r="I106" s="175" t="s">
        <v>4592</v>
      </c>
      <c r="J106" s="203" t="s">
        <v>1054</v>
      </c>
      <c r="K106" s="203" t="s">
        <v>1054</v>
      </c>
      <c r="L106" s="175" t="s">
        <v>4593</v>
      </c>
      <c r="M106" s="175" t="s">
        <v>1260</v>
      </c>
      <c r="N106" s="204">
        <v>38535</v>
      </c>
      <c r="O106" s="175" t="s">
        <v>1054</v>
      </c>
      <c r="P106" s="195" t="s">
        <v>1054</v>
      </c>
      <c r="Q106" s="195" t="s">
        <v>1054</v>
      </c>
      <c r="R106" s="197">
        <v>0</v>
      </c>
      <c r="S106" s="197" t="s">
        <v>1054</v>
      </c>
      <c r="T106" s="195" t="s">
        <v>1054</v>
      </c>
      <c r="U106" s="195" t="s">
        <v>1054</v>
      </c>
      <c r="V106" s="199" t="s">
        <v>1094</v>
      </c>
      <c r="W106" s="199" t="s">
        <v>1054</v>
      </c>
      <c r="X106" s="195" t="s">
        <v>1054</v>
      </c>
      <c r="Y106" s="195" t="s">
        <v>1054</v>
      </c>
      <c r="Z106" s="195" t="s">
        <v>1051</v>
      </c>
      <c r="AA106" s="200" t="s">
        <v>1054</v>
      </c>
      <c r="AB106" s="201" t="s">
        <v>1054</v>
      </c>
      <c r="AC106" s="201" t="s">
        <v>1054</v>
      </c>
      <c r="AD106" s="195" t="s">
        <v>4924</v>
      </c>
      <c r="AE106" s="195" t="s">
        <v>4759</v>
      </c>
      <c r="AF106" s="195" t="s">
        <v>935</v>
      </c>
      <c r="AG106" s="195">
        <v>2601</v>
      </c>
      <c r="AH106" s="195" t="s">
        <v>828</v>
      </c>
      <c r="AI106" s="195" t="s">
        <v>1261</v>
      </c>
      <c r="AJ106" s="195" t="s">
        <v>1054</v>
      </c>
      <c r="AK106" s="195" t="s">
        <v>1262</v>
      </c>
    </row>
    <row r="107" spans="1:37" s="177" customFormat="1" ht="12.75">
      <c r="A107" s="175" t="s">
        <v>109</v>
      </c>
      <c r="B107" s="175" t="s">
        <v>1263</v>
      </c>
      <c r="C107" s="628">
        <v>0</v>
      </c>
      <c r="D107" s="628">
        <v>0</v>
      </c>
      <c r="E107" s="628">
        <v>0</v>
      </c>
      <c r="F107" s="631" t="s">
        <v>1054</v>
      </c>
      <c r="G107" s="175" t="s">
        <v>5020</v>
      </c>
      <c r="H107" s="176" t="s">
        <v>4581</v>
      </c>
      <c r="I107" s="175" t="s">
        <v>4588</v>
      </c>
      <c r="J107" s="203" t="s">
        <v>1054</v>
      </c>
      <c r="K107" s="203" t="s">
        <v>1054</v>
      </c>
      <c r="L107" s="175" t="s">
        <v>4593</v>
      </c>
      <c r="M107" s="175" t="s">
        <v>1213</v>
      </c>
      <c r="N107" s="204">
        <v>34703</v>
      </c>
      <c r="O107" s="175" t="s">
        <v>1054</v>
      </c>
      <c r="P107" s="195" t="s">
        <v>1054</v>
      </c>
      <c r="Q107" s="195" t="s">
        <v>1054</v>
      </c>
      <c r="R107" s="197">
        <v>2</v>
      </c>
      <c r="S107" s="197" t="s">
        <v>1062</v>
      </c>
      <c r="T107" s="195" t="s">
        <v>4960</v>
      </c>
      <c r="U107" s="195" t="s">
        <v>1054</v>
      </c>
      <c r="V107" s="199" t="s">
        <v>959</v>
      </c>
      <c r="W107" s="199" t="s">
        <v>1054</v>
      </c>
      <c r="X107" s="195" t="s">
        <v>1054</v>
      </c>
      <c r="Y107" s="195" t="s">
        <v>1054</v>
      </c>
      <c r="Z107" s="195" t="s">
        <v>1058</v>
      </c>
      <c r="AA107" s="200" t="s">
        <v>1054</v>
      </c>
      <c r="AB107" s="201" t="s">
        <v>1054</v>
      </c>
      <c r="AC107" s="201" t="s">
        <v>1054</v>
      </c>
      <c r="AD107" s="195" t="s">
        <v>5021</v>
      </c>
      <c r="AE107" s="195" t="s">
        <v>5022</v>
      </c>
      <c r="AF107" s="195" t="s">
        <v>933</v>
      </c>
      <c r="AG107" s="195">
        <v>6005</v>
      </c>
      <c r="AH107" s="195" t="s">
        <v>828</v>
      </c>
      <c r="AI107" s="195" t="s">
        <v>1209</v>
      </c>
      <c r="AJ107" s="195" t="s">
        <v>1209</v>
      </c>
      <c r="AK107" s="195" t="s">
        <v>1209</v>
      </c>
    </row>
    <row r="108" spans="1:37" s="177" customFormat="1" ht="12.75">
      <c r="A108" s="175" t="s">
        <v>109</v>
      </c>
      <c r="B108" s="175" t="s">
        <v>4596</v>
      </c>
      <c r="C108" s="628">
        <v>0</v>
      </c>
      <c r="D108" s="628">
        <v>1</v>
      </c>
      <c r="E108" s="628">
        <v>1</v>
      </c>
      <c r="F108" s="631" t="s">
        <v>1054</v>
      </c>
      <c r="G108" s="175" t="s">
        <v>4933</v>
      </c>
      <c r="H108" s="176" t="s">
        <v>4617</v>
      </c>
      <c r="I108" s="175" t="s">
        <v>4934</v>
      </c>
      <c r="J108" s="203" t="s">
        <v>1052</v>
      </c>
      <c r="K108" s="203" t="s">
        <v>1059</v>
      </c>
      <c r="L108" s="175" t="s">
        <v>4593</v>
      </c>
      <c r="M108" s="175" t="s">
        <v>4594</v>
      </c>
      <c r="N108" s="204">
        <v>41821</v>
      </c>
      <c r="O108" s="175" t="s">
        <v>1061</v>
      </c>
      <c r="P108" s="195" t="s">
        <v>1054</v>
      </c>
      <c r="Q108" s="195">
        <v>53</v>
      </c>
      <c r="R108" s="197" t="s">
        <v>1054</v>
      </c>
      <c r="S108" s="197" t="s">
        <v>1054</v>
      </c>
      <c r="T108" s="195" t="s">
        <v>1054</v>
      </c>
      <c r="U108" s="195" t="s">
        <v>1054</v>
      </c>
      <c r="V108" s="199" t="s">
        <v>959</v>
      </c>
      <c r="W108" s="199" t="s">
        <v>1055</v>
      </c>
      <c r="X108" s="195" t="s">
        <v>1054</v>
      </c>
      <c r="Y108" s="195" t="s">
        <v>1067</v>
      </c>
      <c r="Z108" s="195" t="s">
        <v>1054</v>
      </c>
      <c r="AA108" s="200" t="s">
        <v>1054</v>
      </c>
      <c r="AB108" s="201">
        <v>1775</v>
      </c>
      <c r="AC108" s="201">
        <v>60165</v>
      </c>
      <c r="AD108" s="195" t="s">
        <v>4935</v>
      </c>
      <c r="AE108" s="195" t="s">
        <v>4873</v>
      </c>
      <c r="AF108" s="195" t="s">
        <v>936</v>
      </c>
      <c r="AG108" s="195">
        <v>5071</v>
      </c>
      <c r="AH108" s="195" t="s">
        <v>828</v>
      </c>
      <c r="AI108" s="195" t="s">
        <v>4936</v>
      </c>
      <c r="AJ108" s="195" t="s">
        <v>4937</v>
      </c>
      <c r="AK108" s="195" t="s">
        <v>4937</v>
      </c>
    </row>
    <row r="109" spans="1:37" s="177" customFormat="1" ht="12.75">
      <c r="A109" s="175" t="s">
        <v>109</v>
      </c>
      <c r="B109" s="175" t="s">
        <v>4590</v>
      </c>
      <c r="C109" s="628">
        <v>0</v>
      </c>
      <c r="D109" s="628">
        <v>0</v>
      </c>
      <c r="E109" s="628">
        <v>0</v>
      </c>
      <c r="F109" s="631" t="s">
        <v>1054</v>
      </c>
      <c r="G109" s="175" t="s">
        <v>4591</v>
      </c>
      <c r="H109" s="176" t="s">
        <v>4581</v>
      </c>
      <c r="I109" s="175" t="s">
        <v>4592</v>
      </c>
      <c r="J109" s="203" t="s">
        <v>1054</v>
      </c>
      <c r="K109" s="203" t="s">
        <v>1054</v>
      </c>
      <c r="L109" s="175" t="s">
        <v>4593</v>
      </c>
      <c r="M109" s="175" t="s">
        <v>4594</v>
      </c>
      <c r="N109" s="204">
        <v>41704</v>
      </c>
      <c r="O109" s="175" t="s">
        <v>1054</v>
      </c>
      <c r="P109" s="195" t="s">
        <v>1054</v>
      </c>
      <c r="Q109" s="195" t="s">
        <v>1054</v>
      </c>
      <c r="R109" s="197">
        <v>5</v>
      </c>
      <c r="S109" s="197" t="s">
        <v>959</v>
      </c>
      <c r="T109" s="195" t="s">
        <v>4595</v>
      </c>
      <c r="U109" s="195" t="s">
        <v>1054</v>
      </c>
      <c r="V109" s="199" t="s">
        <v>1054</v>
      </c>
      <c r="W109" s="199" t="s">
        <v>1054</v>
      </c>
      <c r="X109" s="195" t="s">
        <v>1054</v>
      </c>
      <c r="Y109" s="195" t="s">
        <v>1054</v>
      </c>
      <c r="Z109" s="195" t="s">
        <v>4596</v>
      </c>
      <c r="AA109" s="200" t="s">
        <v>1054</v>
      </c>
      <c r="AB109" s="201" t="s">
        <v>1054</v>
      </c>
      <c r="AC109" s="201" t="s">
        <v>1054</v>
      </c>
      <c r="AD109" s="195" t="s">
        <v>1054</v>
      </c>
      <c r="AE109" s="195" t="s">
        <v>1054</v>
      </c>
      <c r="AF109" s="195" t="s">
        <v>1054</v>
      </c>
      <c r="AG109" s="195" t="s">
        <v>1054</v>
      </c>
      <c r="AH109" s="195" t="s">
        <v>1054</v>
      </c>
      <c r="AI109" s="195" t="s">
        <v>1054</v>
      </c>
      <c r="AJ109" s="195" t="s">
        <v>1054</v>
      </c>
      <c r="AK109" s="195" t="s">
        <v>1054</v>
      </c>
    </row>
    <row r="110" spans="1:37" s="177" customFormat="1" ht="12.75">
      <c r="A110" s="175" t="s">
        <v>110</v>
      </c>
      <c r="B110" s="175" t="s">
        <v>1367</v>
      </c>
      <c r="C110" s="628">
        <v>0</v>
      </c>
      <c r="D110" s="628">
        <v>0</v>
      </c>
      <c r="E110" s="628">
        <v>0</v>
      </c>
      <c r="F110" s="631" t="s">
        <v>1054</v>
      </c>
      <c r="G110" s="175" t="s">
        <v>5114</v>
      </c>
      <c r="H110" s="176" t="s">
        <v>4617</v>
      </c>
      <c r="I110" s="175" t="s">
        <v>4734</v>
      </c>
      <c r="J110" s="203" t="s">
        <v>1052</v>
      </c>
      <c r="K110" s="203" t="s">
        <v>1059</v>
      </c>
      <c r="L110" s="175" t="s">
        <v>4593</v>
      </c>
      <c r="M110" s="175" t="s">
        <v>5115</v>
      </c>
      <c r="N110" s="204">
        <v>27942</v>
      </c>
      <c r="O110" s="175" t="s">
        <v>1368</v>
      </c>
      <c r="P110" s="195" t="s">
        <v>4965</v>
      </c>
      <c r="Q110" s="195">
        <v>610</v>
      </c>
      <c r="R110" s="197" t="s">
        <v>1054</v>
      </c>
      <c r="S110" s="197" t="s">
        <v>1054</v>
      </c>
      <c r="T110" s="195" t="s">
        <v>1054</v>
      </c>
      <c r="U110" s="195" t="s">
        <v>1054</v>
      </c>
      <c r="V110" s="199" t="s">
        <v>959</v>
      </c>
      <c r="W110" s="199" t="s">
        <v>1055</v>
      </c>
      <c r="X110" s="195" t="s">
        <v>1054</v>
      </c>
      <c r="Y110" s="195" t="s">
        <v>1369</v>
      </c>
      <c r="Z110" s="195" t="s">
        <v>1054</v>
      </c>
      <c r="AA110" s="200" t="s">
        <v>1054</v>
      </c>
      <c r="AB110" s="201">
        <v>170677</v>
      </c>
      <c r="AC110" s="201">
        <v>170100</v>
      </c>
      <c r="AD110" s="195" t="s">
        <v>5116</v>
      </c>
      <c r="AE110" s="195" t="s">
        <v>4902</v>
      </c>
      <c r="AF110" s="195" t="s">
        <v>932</v>
      </c>
      <c r="AG110" s="195">
        <v>2000</v>
      </c>
      <c r="AH110" s="195" t="s">
        <v>828</v>
      </c>
      <c r="AI110" s="195" t="s">
        <v>1370</v>
      </c>
      <c r="AJ110" s="195" t="s">
        <v>5117</v>
      </c>
      <c r="AK110" s="195" t="s">
        <v>1371</v>
      </c>
    </row>
    <row r="111" spans="1:37" s="177" customFormat="1" ht="12.75">
      <c r="A111" s="175" t="s">
        <v>110</v>
      </c>
      <c r="B111" s="175" t="s">
        <v>1323</v>
      </c>
      <c r="C111" s="628">
        <v>0</v>
      </c>
      <c r="D111" s="628">
        <v>0</v>
      </c>
      <c r="E111" s="628">
        <v>0</v>
      </c>
      <c r="F111" s="631" t="s">
        <v>1054</v>
      </c>
      <c r="G111" s="175" t="s">
        <v>5111</v>
      </c>
      <c r="H111" s="176" t="s">
        <v>4581</v>
      </c>
      <c r="I111" s="175" t="s">
        <v>4592</v>
      </c>
      <c r="J111" s="203" t="s">
        <v>1054</v>
      </c>
      <c r="K111" s="203" t="s">
        <v>1054</v>
      </c>
      <c r="L111" s="175" t="s">
        <v>4593</v>
      </c>
      <c r="M111" s="175" t="s">
        <v>1324</v>
      </c>
      <c r="N111" s="204">
        <v>28109</v>
      </c>
      <c r="O111" s="175" t="s">
        <v>1054</v>
      </c>
      <c r="P111" s="195" t="s">
        <v>1054</v>
      </c>
      <c r="Q111" s="195" t="s">
        <v>1054</v>
      </c>
      <c r="R111" s="197">
        <v>16</v>
      </c>
      <c r="S111" s="197" t="s">
        <v>959</v>
      </c>
      <c r="T111" s="195" t="s">
        <v>4603</v>
      </c>
      <c r="U111" s="195" t="s">
        <v>1054</v>
      </c>
      <c r="V111" s="199" t="s">
        <v>959</v>
      </c>
      <c r="W111" s="199" t="s">
        <v>1054</v>
      </c>
      <c r="X111" s="195" t="s">
        <v>1054</v>
      </c>
      <c r="Y111" s="195" t="s">
        <v>1054</v>
      </c>
      <c r="Z111" s="195" t="s">
        <v>1325</v>
      </c>
      <c r="AA111" s="200" t="s">
        <v>1054</v>
      </c>
      <c r="AB111" s="201" t="s">
        <v>1054</v>
      </c>
      <c r="AC111" s="201" t="s">
        <v>1054</v>
      </c>
      <c r="AD111" s="195" t="s">
        <v>5057</v>
      </c>
      <c r="AE111" s="195" t="s">
        <v>4698</v>
      </c>
      <c r="AF111" s="195" t="s">
        <v>935</v>
      </c>
      <c r="AG111" s="195">
        <v>2600</v>
      </c>
      <c r="AH111" s="195" t="s">
        <v>828</v>
      </c>
      <c r="AI111" s="195" t="s">
        <v>1326</v>
      </c>
      <c r="AJ111" s="195" t="s">
        <v>1054</v>
      </c>
      <c r="AK111" s="195" t="s">
        <v>5112</v>
      </c>
    </row>
    <row r="112" spans="1:37" s="177" customFormat="1" ht="12.75">
      <c r="A112" s="175" t="s">
        <v>110</v>
      </c>
      <c r="B112" s="175" t="s">
        <v>1327</v>
      </c>
      <c r="C112" s="628">
        <v>0</v>
      </c>
      <c r="D112" s="628">
        <v>0</v>
      </c>
      <c r="E112" s="628">
        <v>0</v>
      </c>
      <c r="F112" s="631" t="s">
        <v>1054</v>
      </c>
      <c r="G112" s="175" t="s">
        <v>5101</v>
      </c>
      <c r="H112" s="176" t="s">
        <v>4581</v>
      </c>
      <c r="I112" s="175" t="s">
        <v>4592</v>
      </c>
      <c r="J112" s="203" t="s">
        <v>1054</v>
      </c>
      <c r="K112" s="203" t="s">
        <v>1054</v>
      </c>
      <c r="L112" s="175" t="s">
        <v>4593</v>
      </c>
      <c r="M112" s="175" t="s">
        <v>1328</v>
      </c>
      <c r="N112" s="204">
        <v>32968</v>
      </c>
      <c r="O112" s="175" t="s">
        <v>1054</v>
      </c>
      <c r="P112" s="195" t="s">
        <v>1054</v>
      </c>
      <c r="Q112" s="195" t="s">
        <v>1054</v>
      </c>
      <c r="R112" s="197">
        <v>7</v>
      </c>
      <c r="S112" s="197" t="s">
        <v>1062</v>
      </c>
      <c r="T112" s="195" t="s">
        <v>4603</v>
      </c>
      <c r="U112" s="195" t="s">
        <v>1054</v>
      </c>
      <c r="V112" s="199" t="s">
        <v>1062</v>
      </c>
      <c r="W112" s="199" t="s">
        <v>1054</v>
      </c>
      <c r="X112" s="195" t="s">
        <v>1054</v>
      </c>
      <c r="Y112" s="195" t="s">
        <v>1054</v>
      </c>
      <c r="Z112" s="195" t="s">
        <v>1054</v>
      </c>
      <c r="AA112" s="200" t="s">
        <v>1054</v>
      </c>
      <c r="AB112" s="201" t="s">
        <v>1054</v>
      </c>
      <c r="AC112" s="201" t="s">
        <v>1054</v>
      </c>
      <c r="AD112" s="195" t="s">
        <v>1054</v>
      </c>
      <c r="AE112" s="195" t="s">
        <v>1054</v>
      </c>
      <c r="AF112" s="195" t="s">
        <v>1054</v>
      </c>
      <c r="AG112" s="195" t="s">
        <v>1054</v>
      </c>
      <c r="AH112" s="195" t="s">
        <v>1054</v>
      </c>
      <c r="AI112" s="195" t="s">
        <v>1054</v>
      </c>
      <c r="AJ112" s="195" t="s">
        <v>1054</v>
      </c>
      <c r="AK112" s="195" t="s">
        <v>1054</v>
      </c>
    </row>
    <row r="113" spans="1:37" s="177" customFormat="1" ht="12.75">
      <c r="A113" s="175" t="s">
        <v>110</v>
      </c>
      <c r="B113" s="175" t="s">
        <v>1325</v>
      </c>
      <c r="C113" s="628">
        <v>0</v>
      </c>
      <c r="D113" s="628">
        <v>0</v>
      </c>
      <c r="E113" s="628">
        <v>0</v>
      </c>
      <c r="F113" s="631" t="s">
        <v>959</v>
      </c>
      <c r="G113" s="175" t="s">
        <v>6556</v>
      </c>
      <c r="H113" s="176" t="s">
        <v>4617</v>
      </c>
      <c r="I113" s="175" t="s">
        <v>4734</v>
      </c>
      <c r="J113" s="203" t="s">
        <v>1052</v>
      </c>
      <c r="K113" s="203" t="s">
        <v>1053</v>
      </c>
      <c r="L113" s="175" t="s">
        <v>4735</v>
      </c>
      <c r="M113" s="175" t="s">
        <v>1054</v>
      </c>
      <c r="N113" s="204">
        <v>367</v>
      </c>
      <c r="O113" s="175" t="s">
        <v>5133</v>
      </c>
      <c r="P113" s="195" t="s">
        <v>4737</v>
      </c>
      <c r="Q113" s="195">
        <v>1231</v>
      </c>
      <c r="R113" s="197" t="s">
        <v>1054</v>
      </c>
      <c r="S113" s="197" t="s">
        <v>1054</v>
      </c>
      <c r="T113" s="195" t="s">
        <v>1054</v>
      </c>
      <c r="U113" s="195" t="s">
        <v>1054</v>
      </c>
      <c r="V113" s="199" t="s">
        <v>959</v>
      </c>
      <c r="W113" s="199" t="s">
        <v>1055</v>
      </c>
      <c r="X113" s="195" t="s">
        <v>1054</v>
      </c>
      <c r="Y113" s="195" t="s">
        <v>1366</v>
      </c>
      <c r="Z113" s="195" t="s">
        <v>1054</v>
      </c>
      <c r="AA113" s="200" t="s">
        <v>1054</v>
      </c>
      <c r="AB113" s="201">
        <v>864567</v>
      </c>
      <c r="AC113" s="201">
        <v>252602</v>
      </c>
      <c r="AD113" s="195" t="s">
        <v>5057</v>
      </c>
      <c r="AE113" s="195" t="s">
        <v>4698</v>
      </c>
      <c r="AF113" s="195" t="s">
        <v>935</v>
      </c>
      <c r="AG113" s="195">
        <v>2600</v>
      </c>
      <c r="AH113" s="195" t="s">
        <v>828</v>
      </c>
      <c r="AI113" s="195" t="s">
        <v>5134</v>
      </c>
      <c r="AJ113" s="195" t="s">
        <v>5135</v>
      </c>
      <c r="AK113" s="195" t="s">
        <v>5136</v>
      </c>
    </row>
    <row r="114" spans="1:37" s="177" customFormat="1" ht="12.75">
      <c r="A114" s="175" t="s">
        <v>110</v>
      </c>
      <c r="B114" s="175" t="s">
        <v>1372</v>
      </c>
      <c r="C114" s="628">
        <v>0</v>
      </c>
      <c r="D114" s="628">
        <v>0</v>
      </c>
      <c r="E114" s="628">
        <v>0</v>
      </c>
      <c r="F114" s="631" t="s">
        <v>1054</v>
      </c>
      <c r="G114" s="175" t="s">
        <v>6565</v>
      </c>
      <c r="H114" s="176" t="s">
        <v>4617</v>
      </c>
      <c r="I114" s="175" t="s">
        <v>4734</v>
      </c>
      <c r="J114" s="203" t="s">
        <v>1052</v>
      </c>
      <c r="K114" s="203" t="s">
        <v>1059</v>
      </c>
      <c r="L114" s="175" t="s">
        <v>4593</v>
      </c>
      <c r="M114" s="175" t="s">
        <v>1373</v>
      </c>
      <c r="N114" s="204">
        <v>39081</v>
      </c>
      <c r="O114" s="175" t="s">
        <v>1368</v>
      </c>
      <c r="P114" s="195" t="s">
        <v>4965</v>
      </c>
      <c r="Q114" s="195">
        <v>48</v>
      </c>
      <c r="R114" s="197" t="s">
        <v>1054</v>
      </c>
      <c r="S114" s="197" t="s">
        <v>1054</v>
      </c>
      <c r="T114" s="195" t="s">
        <v>1054</v>
      </c>
      <c r="U114" s="195" t="s">
        <v>1054</v>
      </c>
      <c r="V114" s="199" t="s">
        <v>959</v>
      </c>
      <c r="W114" s="199" t="s">
        <v>1055</v>
      </c>
      <c r="X114" s="195" t="s">
        <v>1054</v>
      </c>
      <c r="Y114" s="195" t="s">
        <v>1374</v>
      </c>
      <c r="Z114" s="195" t="s">
        <v>1054</v>
      </c>
      <c r="AA114" s="200" t="s">
        <v>1054</v>
      </c>
      <c r="AB114" s="201">
        <v>11587</v>
      </c>
      <c r="AC114" s="201">
        <v>13753</v>
      </c>
      <c r="AD114" s="195" t="s">
        <v>5080</v>
      </c>
      <c r="AE114" s="195" t="s">
        <v>2651</v>
      </c>
      <c r="AF114" s="195" t="s">
        <v>935</v>
      </c>
      <c r="AG114" s="195">
        <v>2601</v>
      </c>
      <c r="AH114" s="195" t="s">
        <v>828</v>
      </c>
      <c r="AI114" s="195" t="s">
        <v>1375</v>
      </c>
      <c r="AJ114" s="195" t="s">
        <v>5081</v>
      </c>
      <c r="AK114" s="195" t="s">
        <v>5082</v>
      </c>
    </row>
    <row r="115" spans="1:37" s="177" customFormat="1" ht="12.75">
      <c r="A115" s="175" t="s">
        <v>110</v>
      </c>
      <c r="B115" s="175" t="s">
        <v>1438</v>
      </c>
      <c r="C115" s="628">
        <v>0</v>
      </c>
      <c r="D115" s="628">
        <v>0</v>
      </c>
      <c r="E115" s="628">
        <v>0</v>
      </c>
      <c r="F115" s="631" t="s">
        <v>1054</v>
      </c>
      <c r="G115" s="175" t="s">
        <v>5060</v>
      </c>
      <c r="H115" s="176" t="s">
        <v>4581</v>
      </c>
      <c r="I115" s="175" t="s">
        <v>4588</v>
      </c>
      <c r="J115" s="203" t="s">
        <v>1054</v>
      </c>
      <c r="K115" s="203" t="s">
        <v>1054</v>
      </c>
      <c r="L115" s="175" t="s">
        <v>106</v>
      </c>
      <c r="M115" s="175" t="s">
        <v>1439</v>
      </c>
      <c r="N115" s="204">
        <v>41456</v>
      </c>
      <c r="O115" s="175" t="s">
        <v>1054</v>
      </c>
      <c r="P115" s="195" t="s">
        <v>1054</v>
      </c>
      <c r="Q115" s="195" t="s">
        <v>1054</v>
      </c>
      <c r="R115" s="197">
        <v>0</v>
      </c>
      <c r="S115" s="197" t="s">
        <v>1054</v>
      </c>
      <c r="T115" s="195" t="s">
        <v>1054</v>
      </c>
      <c r="U115" s="195" t="s">
        <v>1054</v>
      </c>
      <c r="V115" s="199" t="s">
        <v>1054</v>
      </c>
      <c r="W115" s="199" t="s">
        <v>1054</v>
      </c>
      <c r="X115" s="195" t="s">
        <v>1054</v>
      </c>
      <c r="Y115" s="195" t="s">
        <v>1054</v>
      </c>
      <c r="Z115" s="195" t="s">
        <v>1054</v>
      </c>
      <c r="AA115" s="200" t="s">
        <v>1054</v>
      </c>
      <c r="AB115" s="201" t="s">
        <v>1054</v>
      </c>
      <c r="AC115" s="201" t="s">
        <v>1054</v>
      </c>
      <c r="AD115" s="195" t="s">
        <v>1054</v>
      </c>
      <c r="AE115" s="195" t="s">
        <v>1054</v>
      </c>
      <c r="AF115" s="195" t="s">
        <v>1054</v>
      </c>
      <c r="AG115" s="195" t="s">
        <v>1054</v>
      </c>
      <c r="AH115" s="195" t="s">
        <v>1054</v>
      </c>
      <c r="AI115" s="195" t="s">
        <v>1054</v>
      </c>
      <c r="AJ115" s="195" t="s">
        <v>1054</v>
      </c>
      <c r="AK115" s="195" t="s">
        <v>1054</v>
      </c>
    </row>
    <row r="116" spans="1:37" s="177" customFormat="1" ht="12.75">
      <c r="A116" s="175" t="s">
        <v>110</v>
      </c>
      <c r="B116" s="175" t="s">
        <v>1440</v>
      </c>
      <c r="C116" s="628">
        <v>0</v>
      </c>
      <c r="D116" s="628">
        <v>0</v>
      </c>
      <c r="E116" s="628">
        <v>0</v>
      </c>
      <c r="F116" s="631" t="s">
        <v>1054</v>
      </c>
      <c r="G116" s="175" t="s">
        <v>5061</v>
      </c>
      <c r="H116" s="176" t="s">
        <v>4581</v>
      </c>
      <c r="I116" s="175" t="s">
        <v>4588</v>
      </c>
      <c r="J116" s="203" t="s">
        <v>1054</v>
      </c>
      <c r="K116" s="203" t="s">
        <v>1054</v>
      </c>
      <c r="L116" s="175" t="s">
        <v>106</v>
      </c>
      <c r="M116" s="175" t="s">
        <v>1439</v>
      </c>
      <c r="N116" s="204">
        <v>41456</v>
      </c>
      <c r="O116" s="175" t="s">
        <v>1054</v>
      </c>
      <c r="P116" s="195" t="s">
        <v>1054</v>
      </c>
      <c r="Q116" s="195" t="s">
        <v>1054</v>
      </c>
      <c r="R116" s="197">
        <v>0</v>
      </c>
      <c r="S116" s="197" t="s">
        <v>1062</v>
      </c>
      <c r="T116" s="195" t="s">
        <v>106</v>
      </c>
      <c r="U116" s="195" t="s">
        <v>4612</v>
      </c>
      <c r="V116" s="199" t="s">
        <v>1054</v>
      </c>
      <c r="W116" s="199" t="s">
        <v>1054</v>
      </c>
      <c r="X116" s="195" t="s">
        <v>1054</v>
      </c>
      <c r="Y116" s="195" t="s">
        <v>1054</v>
      </c>
      <c r="Z116" s="195" t="s">
        <v>1054</v>
      </c>
      <c r="AA116" s="200" t="s">
        <v>1054</v>
      </c>
      <c r="AB116" s="201" t="s">
        <v>1054</v>
      </c>
      <c r="AC116" s="201" t="s">
        <v>1054</v>
      </c>
      <c r="AD116" s="195" t="s">
        <v>1054</v>
      </c>
      <c r="AE116" s="195" t="s">
        <v>1054</v>
      </c>
      <c r="AF116" s="195" t="s">
        <v>1054</v>
      </c>
      <c r="AG116" s="195" t="s">
        <v>1054</v>
      </c>
      <c r="AH116" s="195" t="s">
        <v>1054</v>
      </c>
      <c r="AI116" s="195" t="s">
        <v>1054</v>
      </c>
      <c r="AJ116" s="195" t="s">
        <v>1054</v>
      </c>
      <c r="AK116" s="195" t="s">
        <v>1054</v>
      </c>
    </row>
    <row r="117" spans="1:37" s="177" customFormat="1" ht="12.75">
      <c r="A117" s="175" t="s">
        <v>110</v>
      </c>
      <c r="B117" s="175" t="s">
        <v>1382</v>
      </c>
      <c r="C117" s="628">
        <v>0</v>
      </c>
      <c r="D117" s="628">
        <v>0</v>
      </c>
      <c r="E117" s="628">
        <v>0</v>
      </c>
      <c r="F117" s="631" t="s">
        <v>1054</v>
      </c>
      <c r="G117" s="175" t="s">
        <v>5089</v>
      </c>
      <c r="H117" s="176" t="s">
        <v>4617</v>
      </c>
      <c r="I117" s="175" t="s">
        <v>4734</v>
      </c>
      <c r="J117" s="203" t="s">
        <v>1052</v>
      </c>
      <c r="K117" s="203" t="s">
        <v>1059</v>
      </c>
      <c r="L117" s="175" t="s">
        <v>4593</v>
      </c>
      <c r="M117" s="175" t="s">
        <v>1383</v>
      </c>
      <c r="N117" s="204">
        <v>36708</v>
      </c>
      <c r="O117" s="175" t="s">
        <v>1368</v>
      </c>
      <c r="P117" s="195" t="s">
        <v>4789</v>
      </c>
      <c r="Q117" s="195">
        <v>487</v>
      </c>
      <c r="R117" s="197" t="s">
        <v>1054</v>
      </c>
      <c r="S117" s="197" t="s">
        <v>1054</v>
      </c>
      <c r="T117" s="195" t="s">
        <v>1054</v>
      </c>
      <c r="U117" s="195" t="s">
        <v>1054</v>
      </c>
      <c r="V117" s="199" t="s">
        <v>959</v>
      </c>
      <c r="W117" s="199" t="s">
        <v>1055</v>
      </c>
      <c r="X117" s="195" t="s">
        <v>1054</v>
      </c>
      <c r="Y117" s="195" t="s">
        <v>1384</v>
      </c>
      <c r="Z117" s="195" t="s">
        <v>1054</v>
      </c>
      <c r="AA117" s="200" t="s">
        <v>1054</v>
      </c>
      <c r="AB117" s="201">
        <v>105426</v>
      </c>
      <c r="AC117" s="201">
        <v>105276</v>
      </c>
      <c r="AD117" s="195" t="s">
        <v>5090</v>
      </c>
      <c r="AE117" s="195" t="s">
        <v>4964</v>
      </c>
      <c r="AF117" s="195" t="s">
        <v>935</v>
      </c>
      <c r="AG117" s="195">
        <v>2600</v>
      </c>
      <c r="AH117" s="195" t="s">
        <v>828</v>
      </c>
      <c r="AI117" s="195" t="s">
        <v>1385</v>
      </c>
      <c r="AJ117" s="195" t="s">
        <v>5091</v>
      </c>
      <c r="AK117" s="195" t="s">
        <v>5092</v>
      </c>
    </row>
    <row r="118" spans="1:37" s="177" customFormat="1" ht="12.75">
      <c r="A118" s="175" t="s">
        <v>110</v>
      </c>
      <c r="B118" s="175" t="s">
        <v>1441</v>
      </c>
      <c r="C118" s="628">
        <v>0</v>
      </c>
      <c r="D118" s="628">
        <v>0</v>
      </c>
      <c r="E118" s="628">
        <v>0</v>
      </c>
      <c r="F118" s="631" t="s">
        <v>1054</v>
      </c>
      <c r="G118" s="175" t="s">
        <v>1442</v>
      </c>
      <c r="H118" s="176" t="s">
        <v>4581</v>
      </c>
      <c r="I118" s="175" t="s">
        <v>4770</v>
      </c>
      <c r="J118" s="203" t="s">
        <v>1054</v>
      </c>
      <c r="K118" s="203" t="s">
        <v>1054</v>
      </c>
      <c r="L118" s="175" t="s">
        <v>4593</v>
      </c>
      <c r="M118" s="175" t="s">
        <v>1443</v>
      </c>
      <c r="N118" s="204">
        <v>42186</v>
      </c>
      <c r="O118" s="175" t="s">
        <v>1054</v>
      </c>
      <c r="P118" s="195" t="s">
        <v>1054</v>
      </c>
      <c r="Q118" s="195" t="s">
        <v>1054</v>
      </c>
      <c r="R118" s="197">
        <v>0</v>
      </c>
      <c r="S118" s="197" t="s">
        <v>1062</v>
      </c>
      <c r="T118" s="195" t="s">
        <v>1054</v>
      </c>
      <c r="U118" s="195" t="s">
        <v>1054</v>
      </c>
      <c r="V118" s="199" t="s">
        <v>1054</v>
      </c>
      <c r="W118" s="199" t="s">
        <v>1054</v>
      </c>
      <c r="X118" s="195" t="s">
        <v>1054</v>
      </c>
      <c r="Y118" s="195" t="s">
        <v>1054</v>
      </c>
      <c r="Z118" s="195" t="s">
        <v>1054</v>
      </c>
      <c r="AA118" s="200" t="s">
        <v>1054</v>
      </c>
      <c r="AB118" s="201" t="s">
        <v>1054</v>
      </c>
      <c r="AC118" s="201" t="s">
        <v>1054</v>
      </c>
      <c r="AD118" s="195" t="s">
        <v>5054</v>
      </c>
      <c r="AE118" s="195" t="s">
        <v>5055</v>
      </c>
      <c r="AF118" s="195" t="s">
        <v>935</v>
      </c>
      <c r="AG118" s="195">
        <v>2600</v>
      </c>
      <c r="AH118" s="195" t="s">
        <v>828</v>
      </c>
      <c r="AI118" s="195" t="s">
        <v>1444</v>
      </c>
      <c r="AJ118" s="195" t="s">
        <v>1054</v>
      </c>
      <c r="AK118" s="195" t="s">
        <v>1054</v>
      </c>
    </row>
    <row r="119" spans="1:37" s="177" customFormat="1" ht="12.75">
      <c r="A119" s="175" t="s">
        <v>110</v>
      </c>
      <c r="B119" s="175" t="s">
        <v>1386</v>
      </c>
      <c r="C119" s="628">
        <v>0</v>
      </c>
      <c r="D119" s="628">
        <v>0</v>
      </c>
      <c r="E119" s="628">
        <v>0</v>
      </c>
      <c r="F119" s="631" t="s">
        <v>1054</v>
      </c>
      <c r="G119" s="175" t="s">
        <v>5102</v>
      </c>
      <c r="H119" s="176" t="s">
        <v>4617</v>
      </c>
      <c r="I119" s="175" t="s">
        <v>4934</v>
      </c>
      <c r="J119" s="203" t="s">
        <v>1052</v>
      </c>
      <c r="K119" s="203" t="s">
        <v>1059</v>
      </c>
      <c r="L119" s="175" t="s">
        <v>4593</v>
      </c>
      <c r="M119" s="175" t="s">
        <v>1387</v>
      </c>
      <c r="N119" s="204">
        <v>31756</v>
      </c>
      <c r="O119" s="175" t="s">
        <v>1368</v>
      </c>
      <c r="P119" s="195" t="s">
        <v>4965</v>
      </c>
      <c r="Q119" s="195">
        <v>122</v>
      </c>
      <c r="R119" s="197" t="s">
        <v>1054</v>
      </c>
      <c r="S119" s="197" t="s">
        <v>1054</v>
      </c>
      <c r="T119" s="195" t="s">
        <v>1054</v>
      </c>
      <c r="U119" s="195" t="s">
        <v>1054</v>
      </c>
      <c r="V119" s="199" t="s">
        <v>959</v>
      </c>
      <c r="W119" s="199" t="s">
        <v>1055</v>
      </c>
      <c r="X119" s="195" t="s">
        <v>1054</v>
      </c>
      <c r="Y119" s="195" t="s">
        <v>1388</v>
      </c>
      <c r="Z119" s="195" t="s">
        <v>1054</v>
      </c>
      <c r="AA119" s="200" t="s">
        <v>1054</v>
      </c>
      <c r="AB119" s="201">
        <v>16184</v>
      </c>
      <c r="AC119" s="201">
        <v>23712</v>
      </c>
      <c r="AD119" s="195" t="s">
        <v>5071</v>
      </c>
      <c r="AE119" s="195" t="s">
        <v>4902</v>
      </c>
      <c r="AF119" s="195" t="s">
        <v>932</v>
      </c>
      <c r="AG119" s="195">
        <v>2000</v>
      </c>
      <c r="AH119" s="195" t="s">
        <v>828</v>
      </c>
      <c r="AI119" s="195" t="s">
        <v>1389</v>
      </c>
      <c r="AJ119" s="195" t="s">
        <v>6579</v>
      </c>
      <c r="AK119" s="195" t="s">
        <v>1390</v>
      </c>
    </row>
    <row r="120" spans="1:37" s="177" customFormat="1" ht="12.75">
      <c r="A120" s="175" t="s">
        <v>110</v>
      </c>
      <c r="B120" s="175" t="s">
        <v>1397</v>
      </c>
      <c r="C120" s="628">
        <v>0</v>
      </c>
      <c r="D120" s="628">
        <v>0</v>
      </c>
      <c r="E120" s="628">
        <v>0</v>
      </c>
      <c r="F120" s="631" t="s">
        <v>1054</v>
      </c>
      <c r="G120" s="175" t="s">
        <v>5122</v>
      </c>
      <c r="H120" s="176" t="s">
        <v>4617</v>
      </c>
      <c r="I120" s="175" t="s">
        <v>4734</v>
      </c>
      <c r="J120" s="203" t="s">
        <v>1052</v>
      </c>
      <c r="K120" s="203" t="s">
        <v>1059</v>
      </c>
      <c r="L120" s="175" t="s">
        <v>4593</v>
      </c>
      <c r="M120" s="175" t="s">
        <v>5123</v>
      </c>
      <c r="N120" s="204">
        <v>27395</v>
      </c>
      <c r="O120" s="175" t="s">
        <v>1368</v>
      </c>
      <c r="P120" s="195" t="s">
        <v>4965</v>
      </c>
      <c r="Q120" s="195">
        <v>12</v>
      </c>
      <c r="R120" s="197" t="s">
        <v>1054</v>
      </c>
      <c r="S120" s="197" t="s">
        <v>1054</v>
      </c>
      <c r="T120" s="195" t="s">
        <v>1054</v>
      </c>
      <c r="U120" s="195" t="s">
        <v>1054</v>
      </c>
      <c r="V120" s="199" t="s">
        <v>959</v>
      </c>
      <c r="W120" s="199" t="s">
        <v>1055</v>
      </c>
      <c r="X120" s="195" t="s">
        <v>1054</v>
      </c>
      <c r="Y120" s="195" t="s">
        <v>1398</v>
      </c>
      <c r="Z120" s="195" t="s">
        <v>1054</v>
      </c>
      <c r="AA120" s="200" t="s">
        <v>1054</v>
      </c>
      <c r="AB120" s="201">
        <v>2611</v>
      </c>
      <c r="AC120" s="201">
        <v>2653</v>
      </c>
      <c r="AD120" s="195" t="s">
        <v>5124</v>
      </c>
      <c r="AE120" s="195" t="s">
        <v>5125</v>
      </c>
      <c r="AF120" s="195" t="s">
        <v>932</v>
      </c>
      <c r="AG120" s="195">
        <v>2000</v>
      </c>
      <c r="AH120" s="195" t="s">
        <v>828</v>
      </c>
      <c r="AI120" s="195" t="s">
        <v>1399</v>
      </c>
      <c r="AJ120" s="195" t="s">
        <v>1400</v>
      </c>
      <c r="AK120" s="195" t="s">
        <v>1401</v>
      </c>
    </row>
    <row r="121" spans="1:37" s="177" customFormat="1" ht="12.75">
      <c r="A121" s="175" t="s">
        <v>110</v>
      </c>
      <c r="B121" s="175" t="s">
        <v>1402</v>
      </c>
      <c r="C121" s="628">
        <v>0</v>
      </c>
      <c r="D121" s="628">
        <v>0</v>
      </c>
      <c r="E121" s="628">
        <v>0</v>
      </c>
      <c r="F121" s="631" t="s">
        <v>1054</v>
      </c>
      <c r="G121" s="175" t="s">
        <v>5131</v>
      </c>
      <c r="H121" s="176" t="s">
        <v>4617</v>
      </c>
      <c r="I121" s="175" t="s">
        <v>4734</v>
      </c>
      <c r="J121" s="203" t="s">
        <v>1052</v>
      </c>
      <c r="K121" s="203" t="s">
        <v>1053</v>
      </c>
      <c r="L121" s="175" t="s">
        <v>4788</v>
      </c>
      <c r="M121" s="175" t="s">
        <v>1054</v>
      </c>
      <c r="N121" s="204">
        <v>17973</v>
      </c>
      <c r="O121" s="175" t="s">
        <v>1368</v>
      </c>
      <c r="P121" s="195" t="s">
        <v>1054</v>
      </c>
      <c r="Q121" s="195">
        <v>1898</v>
      </c>
      <c r="R121" s="197" t="s">
        <v>1054</v>
      </c>
      <c r="S121" s="197" t="s">
        <v>1054</v>
      </c>
      <c r="T121" s="195" t="s">
        <v>1054</v>
      </c>
      <c r="U121" s="195" t="s">
        <v>1054</v>
      </c>
      <c r="V121" s="199" t="s">
        <v>959</v>
      </c>
      <c r="W121" s="199" t="s">
        <v>1055</v>
      </c>
      <c r="X121" s="195" t="s">
        <v>1054</v>
      </c>
      <c r="Y121" s="195" t="s">
        <v>1403</v>
      </c>
      <c r="Z121" s="195" t="s">
        <v>1054</v>
      </c>
      <c r="AA121" s="200" t="s">
        <v>1054</v>
      </c>
      <c r="AB121" s="201">
        <v>526784</v>
      </c>
      <c r="AC121" s="201">
        <v>550157</v>
      </c>
      <c r="AD121" s="195" t="s">
        <v>5132</v>
      </c>
      <c r="AE121" s="195" t="s">
        <v>4634</v>
      </c>
      <c r="AF121" s="195" t="s">
        <v>935</v>
      </c>
      <c r="AG121" s="195">
        <v>2600</v>
      </c>
      <c r="AH121" s="195" t="s">
        <v>828</v>
      </c>
      <c r="AI121" s="195" t="s">
        <v>1404</v>
      </c>
      <c r="AJ121" s="195" t="s">
        <v>1405</v>
      </c>
      <c r="AK121" s="195" t="s">
        <v>1406</v>
      </c>
    </row>
    <row r="122" spans="1:37" s="177" customFormat="1" ht="12.75">
      <c r="A122" s="175" t="s">
        <v>110</v>
      </c>
      <c r="B122" s="175" t="s">
        <v>1445</v>
      </c>
      <c r="C122" s="628">
        <v>0</v>
      </c>
      <c r="D122" s="628">
        <v>0</v>
      </c>
      <c r="E122" s="628">
        <v>0</v>
      </c>
      <c r="F122" s="631" t="s">
        <v>1054</v>
      </c>
      <c r="G122" s="175" t="s">
        <v>5074</v>
      </c>
      <c r="H122" s="176" t="s">
        <v>4581</v>
      </c>
      <c r="I122" s="175" t="s">
        <v>4650</v>
      </c>
      <c r="J122" s="203" t="s">
        <v>1054</v>
      </c>
      <c r="K122" s="203" t="s">
        <v>1054</v>
      </c>
      <c r="L122" s="175" t="s">
        <v>4576</v>
      </c>
      <c r="M122" s="175" t="s">
        <v>1360</v>
      </c>
      <c r="N122" s="204">
        <v>40154</v>
      </c>
      <c r="O122" s="175" t="s">
        <v>1054</v>
      </c>
      <c r="P122" s="195" t="s">
        <v>1054</v>
      </c>
      <c r="Q122" s="195" t="s">
        <v>1054</v>
      </c>
      <c r="R122" s="197">
        <v>23</v>
      </c>
      <c r="S122" s="197" t="s">
        <v>1062</v>
      </c>
      <c r="T122" s="195" t="s">
        <v>4960</v>
      </c>
      <c r="U122" s="195" t="s">
        <v>1054</v>
      </c>
      <c r="V122" s="199" t="s">
        <v>1062</v>
      </c>
      <c r="W122" s="199" t="s">
        <v>1054</v>
      </c>
      <c r="X122" s="195" t="s">
        <v>1054</v>
      </c>
      <c r="Y122" s="195" t="s">
        <v>1054</v>
      </c>
      <c r="Z122" s="195" t="s">
        <v>1054</v>
      </c>
      <c r="AA122" s="200" t="s">
        <v>1054</v>
      </c>
      <c r="AB122" s="201" t="s">
        <v>1054</v>
      </c>
      <c r="AC122" s="201" t="s">
        <v>1054</v>
      </c>
      <c r="AD122" s="195" t="s">
        <v>5057</v>
      </c>
      <c r="AE122" s="195" t="s">
        <v>4994</v>
      </c>
      <c r="AF122" s="195" t="s">
        <v>935</v>
      </c>
      <c r="AG122" s="195">
        <v>2600</v>
      </c>
      <c r="AH122" s="195" t="s">
        <v>828</v>
      </c>
      <c r="AI122" s="195" t="s">
        <v>1054</v>
      </c>
      <c r="AJ122" s="195" t="s">
        <v>1054</v>
      </c>
      <c r="AK122" s="195" t="s">
        <v>1054</v>
      </c>
    </row>
    <row r="123" spans="1:37" s="177" customFormat="1" ht="12.75">
      <c r="A123" s="175" t="s">
        <v>110</v>
      </c>
      <c r="B123" s="175" t="s">
        <v>1333</v>
      </c>
      <c r="C123" s="628">
        <v>0</v>
      </c>
      <c r="D123" s="628">
        <v>0</v>
      </c>
      <c r="E123" s="628">
        <v>0</v>
      </c>
      <c r="F123" s="631" t="s">
        <v>1054</v>
      </c>
      <c r="G123" s="175" t="s">
        <v>5094</v>
      </c>
      <c r="H123" s="176" t="s">
        <v>4581</v>
      </c>
      <c r="I123" s="175" t="s">
        <v>4582</v>
      </c>
      <c r="J123" s="203" t="s">
        <v>1054</v>
      </c>
      <c r="K123" s="203" t="s">
        <v>1054</v>
      </c>
      <c r="L123" s="175" t="s">
        <v>1063</v>
      </c>
      <c r="M123" s="175" t="s">
        <v>1054</v>
      </c>
      <c r="N123" s="204">
        <v>35248</v>
      </c>
      <c r="O123" s="175" t="s">
        <v>1054</v>
      </c>
      <c r="P123" s="195" t="s">
        <v>1054</v>
      </c>
      <c r="Q123" s="195" t="s">
        <v>1054</v>
      </c>
      <c r="R123" s="197">
        <v>0</v>
      </c>
      <c r="S123" s="197" t="s">
        <v>1062</v>
      </c>
      <c r="T123" s="195" t="s">
        <v>1054</v>
      </c>
      <c r="U123" s="195" t="s">
        <v>1054</v>
      </c>
      <c r="V123" s="199" t="s">
        <v>1062</v>
      </c>
      <c r="W123" s="199" t="s">
        <v>1054</v>
      </c>
      <c r="X123" s="195" t="s">
        <v>1054</v>
      </c>
      <c r="Y123" s="195" t="s">
        <v>1054</v>
      </c>
      <c r="Z123" s="195" t="s">
        <v>1054</v>
      </c>
      <c r="AA123" s="200" t="s">
        <v>1054</v>
      </c>
      <c r="AB123" s="201" t="s">
        <v>1054</v>
      </c>
      <c r="AC123" s="201" t="s">
        <v>1054</v>
      </c>
      <c r="AD123" s="195" t="s">
        <v>1054</v>
      </c>
      <c r="AE123" s="195" t="s">
        <v>1054</v>
      </c>
      <c r="AF123" s="195" t="s">
        <v>1054</v>
      </c>
      <c r="AG123" s="195" t="s">
        <v>1054</v>
      </c>
      <c r="AH123" s="195" t="s">
        <v>1054</v>
      </c>
      <c r="AI123" s="195" t="s">
        <v>1054</v>
      </c>
      <c r="AJ123" s="195" t="s">
        <v>1054</v>
      </c>
      <c r="AK123" s="195" t="s">
        <v>1054</v>
      </c>
    </row>
    <row r="124" spans="1:37" s="177" customFormat="1" ht="12.75">
      <c r="A124" s="175" t="s">
        <v>110</v>
      </c>
      <c r="B124" s="175" t="s">
        <v>6597</v>
      </c>
      <c r="C124" s="628">
        <v>0</v>
      </c>
      <c r="D124" s="628">
        <v>0</v>
      </c>
      <c r="E124" s="628">
        <v>0</v>
      </c>
      <c r="F124" s="631" t="s">
        <v>1054</v>
      </c>
      <c r="G124" s="175" t="s">
        <v>6598</v>
      </c>
      <c r="H124" s="176" t="s">
        <v>4581</v>
      </c>
      <c r="I124" s="175" t="s">
        <v>4650</v>
      </c>
      <c r="J124" s="203" t="s">
        <v>1054</v>
      </c>
      <c r="K124" s="203" t="s">
        <v>1054</v>
      </c>
      <c r="L124" s="175" t="s">
        <v>1351</v>
      </c>
      <c r="M124" s="175" t="s">
        <v>1054</v>
      </c>
      <c r="N124" s="204">
        <v>42895</v>
      </c>
      <c r="O124" s="175" t="s">
        <v>1054</v>
      </c>
      <c r="P124" s="195" t="s">
        <v>1054</v>
      </c>
      <c r="Q124" s="195" t="s">
        <v>1054</v>
      </c>
      <c r="R124" s="197">
        <v>10</v>
      </c>
      <c r="S124" s="197" t="s">
        <v>1062</v>
      </c>
      <c r="T124" s="195" t="s">
        <v>106</v>
      </c>
      <c r="U124" s="195" t="s">
        <v>6599</v>
      </c>
      <c r="V124" s="199" t="s">
        <v>1054</v>
      </c>
      <c r="W124" s="199" t="s">
        <v>1054</v>
      </c>
      <c r="X124" s="195" t="s">
        <v>1054</v>
      </c>
      <c r="Y124" s="195" t="s">
        <v>1054</v>
      </c>
      <c r="Z124" s="195" t="s">
        <v>1054</v>
      </c>
      <c r="AA124" s="200" t="s">
        <v>1054</v>
      </c>
      <c r="AB124" s="201" t="s">
        <v>1054</v>
      </c>
      <c r="AC124" s="201" t="s">
        <v>1054</v>
      </c>
      <c r="AD124" s="195" t="s">
        <v>1054</v>
      </c>
      <c r="AE124" s="195" t="s">
        <v>1054</v>
      </c>
      <c r="AF124" s="195" t="s">
        <v>1054</v>
      </c>
      <c r="AG124" s="195" t="s">
        <v>1054</v>
      </c>
      <c r="AH124" s="195" t="s">
        <v>1054</v>
      </c>
      <c r="AI124" s="195" t="s">
        <v>1054</v>
      </c>
      <c r="AJ124" s="195" t="s">
        <v>1054</v>
      </c>
      <c r="AK124" s="195" t="s">
        <v>1054</v>
      </c>
    </row>
    <row r="125" spans="1:37" s="177" customFormat="1" ht="12.75">
      <c r="A125" s="175" t="s">
        <v>110</v>
      </c>
      <c r="B125" s="175" t="s">
        <v>1447</v>
      </c>
      <c r="C125" s="628">
        <v>0</v>
      </c>
      <c r="D125" s="628">
        <v>0</v>
      </c>
      <c r="E125" s="628">
        <v>0</v>
      </c>
      <c r="F125" s="631" t="s">
        <v>1054</v>
      </c>
      <c r="G125" s="175" t="s">
        <v>5058</v>
      </c>
      <c r="H125" s="176" t="s">
        <v>4581</v>
      </c>
      <c r="I125" s="175" t="s">
        <v>4650</v>
      </c>
      <c r="J125" s="203" t="s">
        <v>1054</v>
      </c>
      <c r="K125" s="203" t="s">
        <v>1054</v>
      </c>
      <c r="L125" s="175" t="s">
        <v>1351</v>
      </c>
      <c r="M125" s="175" t="s">
        <v>1054</v>
      </c>
      <c r="N125" s="204">
        <v>41621</v>
      </c>
      <c r="O125" s="175" t="s">
        <v>1054</v>
      </c>
      <c r="P125" s="195" t="s">
        <v>1054</v>
      </c>
      <c r="Q125" s="195" t="s">
        <v>1054</v>
      </c>
      <c r="R125" s="197">
        <v>20</v>
      </c>
      <c r="S125" s="197" t="s">
        <v>1062</v>
      </c>
      <c r="T125" s="195" t="s">
        <v>4595</v>
      </c>
      <c r="U125" s="195" t="s">
        <v>1054</v>
      </c>
      <c r="V125" s="199" t="s">
        <v>1054</v>
      </c>
      <c r="W125" s="199" t="s">
        <v>1054</v>
      </c>
      <c r="X125" s="195" t="s">
        <v>1054</v>
      </c>
      <c r="Y125" s="195" t="s">
        <v>1054</v>
      </c>
      <c r="Z125" s="195" t="s">
        <v>1054</v>
      </c>
      <c r="AA125" s="200" t="s">
        <v>1054</v>
      </c>
      <c r="AB125" s="201" t="s">
        <v>1054</v>
      </c>
      <c r="AC125" s="201" t="s">
        <v>1054</v>
      </c>
      <c r="AD125" s="195" t="s">
        <v>1054</v>
      </c>
      <c r="AE125" s="195" t="s">
        <v>1054</v>
      </c>
      <c r="AF125" s="195" t="s">
        <v>1054</v>
      </c>
      <c r="AG125" s="195" t="s">
        <v>1054</v>
      </c>
      <c r="AH125" s="195" t="s">
        <v>1054</v>
      </c>
      <c r="AI125" s="195" t="s">
        <v>5059</v>
      </c>
      <c r="AJ125" s="195" t="s">
        <v>1054</v>
      </c>
      <c r="AK125" s="195" t="s">
        <v>1054</v>
      </c>
    </row>
    <row r="126" spans="1:37" s="177" customFormat="1" ht="12.75">
      <c r="A126" s="175" t="s">
        <v>110</v>
      </c>
      <c r="B126" s="175" t="s">
        <v>1448</v>
      </c>
      <c r="C126" s="628">
        <v>0</v>
      </c>
      <c r="D126" s="628">
        <v>0</v>
      </c>
      <c r="E126" s="628">
        <v>0</v>
      </c>
      <c r="F126" s="631" t="s">
        <v>1054</v>
      </c>
      <c r="G126" s="175" t="s">
        <v>1449</v>
      </c>
      <c r="H126" s="176" t="s">
        <v>4581</v>
      </c>
      <c r="I126" s="175" t="s">
        <v>4770</v>
      </c>
      <c r="J126" s="203" t="s">
        <v>1054</v>
      </c>
      <c r="K126" s="203" t="s">
        <v>1054</v>
      </c>
      <c r="L126" s="175" t="s">
        <v>1362</v>
      </c>
      <c r="M126" s="175" t="s">
        <v>1054</v>
      </c>
      <c r="N126" s="204">
        <v>40182</v>
      </c>
      <c r="O126" s="175" t="s">
        <v>1054</v>
      </c>
      <c r="P126" s="195" t="s">
        <v>1054</v>
      </c>
      <c r="Q126" s="195" t="s">
        <v>1054</v>
      </c>
      <c r="R126" s="197">
        <v>0</v>
      </c>
      <c r="S126" s="197" t="s">
        <v>1062</v>
      </c>
      <c r="T126" s="195" t="s">
        <v>4603</v>
      </c>
      <c r="U126" s="195" t="s">
        <v>1054</v>
      </c>
      <c r="V126" s="199" t="s">
        <v>1062</v>
      </c>
      <c r="W126" s="199" t="s">
        <v>1055</v>
      </c>
      <c r="X126" s="195" t="s">
        <v>1054</v>
      </c>
      <c r="Y126" s="195" t="s">
        <v>1054</v>
      </c>
      <c r="Z126" s="195" t="s">
        <v>1325</v>
      </c>
      <c r="AA126" s="200" t="s">
        <v>1054</v>
      </c>
      <c r="AB126" s="201" t="s">
        <v>1054</v>
      </c>
      <c r="AC126" s="201" t="s">
        <v>1054</v>
      </c>
      <c r="AD126" s="195" t="s">
        <v>5057</v>
      </c>
      <c r="AE126" s="195" t="s">
        <v>4698</v>
      </c>
      <c r="AF126" s="195" t="s">
        <v>935</v>
      </c>
      <c r="AG126" s="195">
        <v>2600</v>
      </c>
      <c r="AH126" s="195" t="s">
        <v>828</v>
      </c>
      <c r="AI126" s="195" t="s">
        <v>5073</v>
      </c>
      <c r="AJ126" s="195" t="s">
        <v>1054</v>
      </c>
      <c r="AK126" s="195" t="s">
        <v>1054</v>
      </c>
    </row>
    <row r="127" spans="1:37" s="177" customFormat="1" ht="12.75">
      <c r="A127" s="175" t="s">
        <v>110</v>
      </c>
      <c r="B127" s="175" t="s">
        <v>6610</v>
      </c>
      <c r="C127" s="628">
        <v>0</v>
      </c>
      <c r="D127" s="628">
        <v>0</v>
      </c>
      <c r="E127" s="628">
        <v>0</v>
      </c>
      <c r="F127" s="631" t="s">
        <v>1054</v>
      </c>
      <c r="G127" s="175" t="s">
        <v>6611</v>
      </c>
      <c r="H127" s="176" t="s">
        <v>4581</v>
      </c>
      <c r="I127" s="175" t="s">
        <v>4650</v>
      </c>
      <c r="J127" s="203" t="s">
        <v>1054</v>
      </c>
      <c r="K127" s="203" t="s">
        <v>1054</v>
      </c>
      <c r="L127" s="175" t="s">
        <v>106</v>
      </c>
      <c r="M127" s="175" t="s">
        <v>6612</v>
      </c>
      <c r="N127" s="204">
        <v>42895</v>
      </c>
      <c r="O127" s="175" t="s">
        <v>1054</v>
      </c>
      <c r="P127" s="195" t="s">
        <v>1054</v>
      </c>
      <c r="Q127" s="195" t="s">
        <v>1054</v>
      </c>
      <c r="R127" s="197">
        <v>10</v>
      </c>
      <c r="S127" s="197" t="s">
        <v>1062</v>
      </c>
      <c r="T127" s="195" t="s">
        <v>106</v>
      </c>
      <c r="U127" s="195" t="s">
        <v>6613</v>
      </c>
      <c r="V127" s="199" t="s">
        <v>1054</v>
      </c>
      <c r="W127" s="199" t="s">
        <v>1054</v>
      </c>
      <c r="X127" s="195" t="s">
        <v>1054</v>
      </c>
      <c r="Y127" s="195" t="s">
        <v>1054</v>
      </c>
      <c r="Z127" s="195" t="s">
        <v>1054</v>
      </c>
      <c r="AA127" s="200" t="s">
        <v>1054</v>
      </c>
      <c r="AB127" s="201" t="s">
        <v>1054</v>
      </c>
      <c r="AC127" s="201" t="s">
        <v>1054</v>
      </c>
      <c r="AD127" s="195" t="s">
        <v>1054</v>
      </c>
      <c r="AE127" s="195" t="s">
        <v>1054</v>
      </c>
      <c r="AF127" s="195" t="s">
        <v>1054</v>
      </c>
      <c r="AG127" s="195" t="s">
        <v>1054</v>
      </c>
      <c r="AH127" s="195" t="s">
        <v>1054</v>
      </c>
      <c r="AI127" s="195" t="s">
        <v>1054</v>
      </c>
      <c r="AJ127" s="195" t="s">
        <v>1054</v>
      </c>
      <c r="AK127" s="195" t="s">
        <v>1054</v>
      </c>
    </row>
    <row r="128" spans="1:37" s="177" customFormat="1" ht="12.75">
      <c r="A128" s="175" t="s">
        <v>110</v>
      </c>
      <c r="B128" s="175" t="s">
        <v>1450</v>
      </c>
      <c r="C128" s="628">
        <v>0</v>
      </c>
      <c r="D128" s="628">
        <v>0</v>
      </c>
      <c r="E128" s="628">
        <v>0</v>
      </c>
      <c r="F128" s="631" t="s">
        <v>1054</v>
      </c>
      <c r="G128" s="175" t="s">
        <v>5129</v>
      </c>
      <c r="H128" s="176" t="s">
        <v>4581</v>
      </c>
      <c r="I128" s="175" t="s">
        <v>4592</v>
      </c>
      <c r="J128" s="203" t="s">
        <v>1054</v>
      </c>
      <c r="K128" s="203" t="s">
        <v>1054</v>
      </c>
      <c r="L128" s="175" t="s">
        <v>4593</v>
      </c>
      <c r="M128" s="175" t="s">
        <v>1451</v>
      </c>
      <c r="N128" s="204">
        <v>20248</v>
      </c>
      <c r="O128" s="175" t="s">
        <v>1054</v>
      </c>
      <c r="P128" s="195" t="s">
        <v>1054</v>
      </c>
      <c r="Q128" s="195" t="s">
        <v>1054</v>
      </c>
      <c r="R128" s="197">
        <v>0</v>
      </c>
      <c r="S128" s="197" t="s">
        <v>959</v>
      </c>
      <c r="T128" s="195" t="s">
        <v>4603</v>
      </c>
      <c r="U128" s="195" t="s">
        <v>1054</v>
      </c>
      <c r="V128" s="199" t="s">
        <v>1094</v>
      </c>
      <c r="W128" s="199" t="s">
        <v>1054</v>
      </c>
      <c r="X128" s="195" t="s">
        <v>1054</v>
      </c>
      <c r="Y128" s="195" t="s">
        <v>1054</v>
      </c>
      <c r="Z128" s="195" t="s">
        <v>1412</v>
      </c>
      <c r="AA128" s="200" t="s">
        <v>1054</v>
      </c>
      <c r="AB128" s="201" t="s">
        <v>1054</v>
      </c>
      <c r="AC128" s="201" t="s">
        <v>1054</v>
      </c>
      <c r="AD128" s="195" t="s">
        <v>5130</v>
      </c>
      <c r="AE128" s="195" t="s">
        <v>4886</v>
      </c>
      <c r="AF128" s="195" t="s">
        <v>934</v>
      </c>
      <c r="AG128" s="195">
        <v>3000</v>
      </c>
      <c r="AH128" s="195" t="s">
        <v>828</v>
      </c>
      <c r="AI128" s="195" t="s">
        <v>1452</v>
      </c>
      <c r="AJ128" s="195" t="s">
        <v>1054</v>
      </c>
      <c r="AK128" s="195" t="s">
        <v>1054</v>
      </c>
    </row>
    <row r="129" spans="1:42" s="177" customFormat="1" ht="12.75">
      <c r="A129" s="175" t="s">
        <v>110</v>
      </c>
      <c r="B129" s="175" t="s">
        <v>1453</v>
      </c>
      <c r="C129" s="628">
        <v>0</v>
      </c>
      <c r="D129" s="628">
        <v>0</v>
      </c>
      <c r="E129" s="628">
        <v>0</v>
      </c>
      <c r="F129" s="631" t="s">
        <v>1054</v>
      </c>
      <c r="G129" s="175" t="s">
        <v>1454</v>
      </c>
      <c r="H129" s="176" t="s">
        <v>4581</v>
      </c>
      <c r="I129" s="175" t="s">
        <v>4650</v>
      </c>
      <c r="J129" s="203" t="s">
        <v>1054</v>
      </c>
      <c r="K129" s="203" t="s">
        <v>1054</v>
      </c>
      <c r="L129" s="175" t="s">
        <v>4576</v>
      </c>
      <c r="M129" s="175" t="s">
        <v>1350</v>
      </c>
      <c r="N129" s="204">
        <v>39995</v>
      </c>
      <c r="O129" s="175" t="s">
        <v>1054</v>
      </c>
      <c r="P129" s="195" t="s">
        <v>1054</v>
      </c>
      <c r="Q129" s="195" t="s">
        <v>1054</v>
      </c>
      <c r="R129" s="197">
        <v>0</v>
      </c>
      <c r="S129" s="197" t="s">
        <v>1062</v>
      </c>
      <c r="T129" s="195" t="s">
        <v>4765</v>
      </c>
      <c r="U129" s="195" t="s">
        <v>1054</v>
      </c>
      <c r="V129" s="199" t="s">
        <v>1054</v>
      </c>
      <c r="W129" s="199" t="s">
        <v>1054</v>
      </c>
      <c r="X129" s="195" t="s">
        <v>1054</v>
      </c>
      <c r="Y129" s="195" t="s">
        <v>1054</v>
      </c>
      <c r="Z129" s="195" t="s">
        <v>1054</v>
      </c>
      <c r="AA129" s="200" t="s">
        <v>1350</v>
      </c>
      <c r="AB129" s="201" t="s">
        <v>1054</v>
      </c>
      <c r="AC129" s="201" t="s">
        <v>1054</v>
      </c>
      <c r="AD129" s="195" t="s">
        <v>5057</v>
      </c>
      <c r="AE129" s="195" t="s">
        <v>4698</v>
      </c>
      <c r="AF129" s="195" t="s">
        <v>935</v>
      </c>
      <c r="AG129" s="195">
        <v>2600</v>
      </c>
      <c r="AH129" s="195" t="s">
        <v>828</v>
      </c>
      <c r="AI129" s="195" t="s">
        <v>1054</v>
      </c>
      <c r="AJ129" s="195" t="s">
        <v>1054</v>
      </c>
      <c r="AK129" s="195" t="s">
        <v>1054</v>
      </c>
    </row>
    <row r="130" spans="1:42" s="177" customFormat="1" ht="12.75">
      <c r="A130" s="175" t="s">
        <v>110</v>
      </c>
      <c r="B130" s="175" t="s">
        <v>4600</v>
      </c>
      <c r="C130" s="628">
        <v>0</v>
      </c>
      <c r="D130" s="628">
        <v>0</v>
      </c>
      <c r="E130" s="628">
        <v>0</v>
      </c>
      <c r="F130" s="631" t="s">
        <v>1054</v>
      </c>
      <c r="G130" s="175" t="s">
        <v>4601</v>
      </c>
      <c r="H130" s="176" t="s">
        <v>4581</v>
      </c>
      <c r="I130" s="175" t="s">
        <v>4592</v>
      </c>
      <c r="J130" s="203" t="s">
        <v>1054</v>
      </c>
      <c r="K130" s="203" t="s">
        <v>1054</v>
      </c>
      <c r="L130" s="175" t="s">
        <v>4593</v>
      </c>
      <c r="M130" s="175" t="s">
        <v>4602</v>
      </c>
      <c r="N130" s="204">
        <v>42552</v>
      </c>
      <c r="O130" s="175" t="s">
        <v>1054</v>
      </c>
      <c r="P130" s="195" t="s">
        <v>1054</v>
      </c>
      <c r="Q130" s="195" t="s">
        <v>1054</v>
      </c>
      <c r="R130" s="197">
        <v>0</v>
      </c>
      <c r="S130" s="197" t="s">
        <v>959</v>
      </c>
      <c r="T130" s="195" t="s">
        <v>4603</v>
      </c>
      <c r="U130" s="195" t="s">
        <v>1054</v>
      </c>
      <c r="V130" s="199" t="s">
        <v>1054</v>
      </c>
      <c r="W130" s="199" t="s">
        <v>1054</v>
      </c>
      <c r="X130" s="195" t="s">
        <v>1054</v>
      </c>
      <c r="Y130" s="195" t="s">
        <v>1054</v>
      </c>
      <c r="Z130" s="195" t="s">
        <v>1412</v>
      </c>
      <c r="AA130" s="200" t="s">
        <v>1054</v>
      </c>
      <c r="AB130" s="201" t="s">
        <v>1054</v>
      </c>
      <c r="AC130" s="201" t="s">
        <v>1054</v>
      </c>
      <c r="AD130" s="195" t="s">
        <v>1054</v>
      </c>
      <c r="AE130" s="195" t="s">
        <v>1054</v>
      </c>
      <c r="AF130" s="195" t="s">
        <v>1054</v>
      </c>
      <c r="AG130" s="195" t="s">
        <v>1054</v>
      </c>
      <c r="AH130" s="195" t="s">
        <v>1054</v>
      </c>
      <c r="AI130" s="195" t="s">
        <v>1054</v>
      </c>
      <c r="AJ130" s="195" t="s">
        <v>1054</v>
      </c>
      <c r="AK130" s="195" t="s">
        <v>1054</v>
      </c>
    </row>
    <row r="131" spans="1:42" s="177" customFormat="1" ht="12.75">
      <c r="A131" s="175" t="s">
        <v>110</v>
      </c>
      <c r="B131" s="175" t="s">
        <v>1334</v>
      </c>
      <c r="C131" s="628">
        <v>0</v>
      </c>
      <c r="D131" s="628">
        <v>0</v>
      </c>
      <c r="E131" s="628">
        <v>0</v>
      </c>
      <c r="F131" s="631" t="s">
        <v>1054</v>
      </c>
      <c r="G131" s="175" t="s">
        <v>5113</v>
      </c>
      <c r="H131" s="176" t="s">
        <v>4581</v>
      </c>
      <c r="I131" s="175" t="s">
        <v>4592</v>
      </c>
      <c r="J131" s="203" t="s">
        <v>1054</v>
      </c>
      <c r="K131" s="203" t="s">
        <v>1054</v>
      </c>
      <c r="L131" s="175" t="s">
        <v>4593</v>
      </c>
      <c r="M131" s="175" t="s">
        <v>1335</v>
      </c>
      <c r="N131" s="204">
        <v>28085</v>
      </c>
      <c r="O131" s="175" t="s">
        <v>1054</v>
      </c>
      <c r="P131" s="195" t="s">
        <v>1054</v>
      </c>
      <c r="Q131" s="195" t="s">
        <v>1054</v>
      </c>
      <c r="R131" s="197">
        <v>0</v>
      </c>
      <c r="S131" s="197" t="s">
        <v>959</v>
      </c>
      <c r="T131" s="195" t="s">
        <v>4595</v>
      </c>
      <c r="U131" s="195" t="s">
        <v>1054</v>
      </c>
      <c r="V131" s="199" t="s">
        <v>959</v>
      </c>
      <c r="W131" s="199" t="s">
        <v>1054</v>
      </c>
      <c r="X131" s="195" t="s">
        <v>1054</v>
      </c>
      <c r="Y131" s="195" t="s">
        <v>1054</v>
      </c>
      <c r="Z131" s="195" t="s">
        <v>1054</v>
      </c>
      <c r="AA131" s="200" t="s">
        <v>1054</v>
      </c>
      <c r="AB131" s="201" t="s">
        <v>1054</v>
      </c>
      <c r="AC131" s="201" t="s">
        <v>1054</v>
      </c>
      <c r="AD131" s="195" t="s">
        <v>5057</v>
      </c>
      <c r="AE131" s="195" t="s">
        <v>4698</v>
      </c>
      <c r="AF131" s="195" t="s">
        <v>935</v>
      </c>
      <c r="AG131" s="195">
        <v>2600</v>
      </c>
      <c r="AH131" s="195" t="s">
        <v>828</v>
      </c>
      <c r="AI131" s="195" t="s">
        <v>1336</v>
      </c>
      <c r="AJ131" s="195" t="s">
        <v>1336</v>
      </c>
      <c r="AK131" s="195" t="s">
        <v>1337</v>
      </c>
    </row>
    <row r="132" spans="1:42" s="177" customFormat="1" ht="12.75">
      <c r="A132" s="175" t="s">
        <v>110</v>
      </c>
      <c r="B132" s="175" t="s">
        <v>4604</v>
      </c>
      <c r="C132" s="628">
        <v>0</v>
      </c>
      <c r="D132" s="628">
        <v>0</v>
      </c>
      <c r="E132" s="628">
        <v>0</v>
      </c>
      <c r="F132" s="631" t="s">
        <v>1054</v>
      </c>
      <c r="G132" s="175" t="s">
        <v>4605</v>
      </c>
      <c r="H132" s="176" t="s">
        <v>4581</v>
      </c>
      <c r="I132" s="175" t="s">
        <v>4592</v>
      </c>
      <c r="J132" s="203" t="s">
        <v>1054</v>
      </c>
      <c r="K132" s="203" t="s">
        <v>1054</v>
      </c>
      <c r="L132" s="175" t="s">
        <v>4593</v>
      </c>
      <c r="M132" s="175" t="s">
        <v>4606</v>
      </c>
      <c r="N132" s="204">
        <v>42552</v>
      </c>
      <c r="O132" s="175" t="s">
        <v>1054</v>
      </c>
      <c r="P132" s="195" t="s">
        <v>1054</v>
      </c>
      <c r="Q132" s="195" t="s">
        <v>1054</v>
      </c>
      <c r="R132" s="197">
        <v>0</v>
      </c>
      <c r="S132" s="197" t="s">
        <v>959</v>
      </c>
      <c r="T132" s="195" t="s">
        <v>4603</v>
      </c>
      <c r="U132" s="195" t="s">
        <v>1054</v>
      </c>
      <c r="V132" s="199" t="s">
        <v>1054</v>
      </c>
      <c r="W132" s="199" t="s">
        <v>1054</v>
      </c>
      <c r="X132" s="195" t="s">
        <v>1054</v>
      </c>
      <c r="Y132" s="195" t="s">
        <v>1054</v>
      </c>
      <c r="Z132" s="195" t="s">
        <v>1054</v>
      </c>
      <c r="AA132" s="200" t="s">
        <v>1054</v>
      </c>
      <c r="AB132" s="201" t="s">
        <v>1054</v>
      </c>
      <c r="AC132" s="201" t="s">
        <v>1054</v>
      </c>
      <c r="AD132" s="195" t="s">
        <v>1054</v>
      </c>
      <c r="AE132" s="195" t="s">
        <v>1054</v>
      </c>
      <c r="AF132" s="195" t="s">
        <v>1054</v>
      </c>
      <c r="AG132" s="195" t="s">
        <v>1054</v>
      </c>
      <c r="AH132" s="195" t="s">
        <v>1054</v>
      </c>
      <c r="AI132" s="195" t="s">
        <v>1054</v>
      </c>
      <c r="AJ132" s="195" t="s">
        <v>1054</v>
      </c>
      <c r="AK132" s="195" t="s">
        <v>1054</v>
      </c>
    </row>
    <row r="133" spans="1:42" s="177" customFormat="1" ht="12.75">
      <c r="A133" s="175" t="s">
        <v>110</v>
      </c>
      <c r="B133" s="175" t="s">
        <v>1412</v>
      </c>
      <c r="C133" s="628">
        <v>0</v>
      </c>
      <c r="D133" s="628">
        <v>0</v>
      </c>
      <c r="E133" s="628">
        <v>0</v>
      </c>
      <c r="F133" s="631" t="s">
        <v>1054</v>
      </c>
      <c r="G133" s="175" t="s">
        <v>5109</v>
      </c>
      <c r="H133" s="176" t="s">
        <v>4617</v>
      </c>
      <c r="I133" s="175" t="s">
        <v>4734</v>
      </c>
      <c r="J133" s="203" t="s">
        <v>1052</v>
      </c>
      <c r="K133" s="203" t="s">
        <v>1053</v>
      </c>
      <c r="L133" s="175" t="s">
        <v>4593</v>
      </c>
      <c r="M133" s="175" t="s">
        <v>1413</v>
      </c>
      <c r="N133" s="204">
        <v>28157</v>
      </c>
      <c r="O133" s="175" t="s">
        <v>1368</v>
      </c>
      <c r="P133" s="195" t="s">
        <v>4965</v>
      </c>
      <c r="Q133" s="195">
        <v>1081</v>
      </c>
      <c r="R133" s="197" t="s">
        <v>1054</v>
      </c>
      <c r="S133" s="197" t="s">
        <v>1054</v>
      </c>
      <c r="T133" s="195" t="s">
        <v>1054</v>
      </c>
      <c r="U133" s="195" t="s">
        <v>1054</v>
      </c>
      <c r="V133" s="199" t="s">
        <v>959</v>
      </c>
      <c r="W133" s="199" t="s">
        <v>1055</v>
      </c>
      <c r="X133" s="195" t="s">
        <v>1054</v>
      </c>
      <c r="Y133" s="195" t="s">
        <v>1414</v>
      </c>
      <c r="Z133" s="195" t="s">
        <v>1054</v>
      </c>
      <c r="AA133" s="200" t="s">
        <v>1054</v>
      </c>
      <c r="AB133" s="201">
        <v>279302</v>
      </c>
      <c r="AC133" s="201">
        <v>341685</v>
      </c>
      <c r="AD133" s="195" t="s">
        <v>5110</v>
      </c>
      <c r="AE133" s="195" t="s">
        <v>4902</v>
      </c>
      <c r="AF133" s="195" t="s">
        <v>932</v>
      </c>
      <c r="AG133" s="195">
        <v>2000</v>
      </c>
      <c r="AH133" s="195" t="s">
        <v>828</v>
      </c>
      <c r="AI133" s="195" t="s">
        <v>1415</v>
      </c>
      <c r="AJ133" s="195" t="s">
        <v>1054</v>
      </c>
      <c r="AK133" s="195" t="s">
        <v>1416</v>
      </c>
    </row>
    <row r="134" spans="1:42" s="177" customFormat="1" ht="12.75">
      <c r="A134" s="175" t="s">
        <v>110</v>
      </c>
      <c r="B134" s="175" t="s">
        <v>1455</v>
      </c>
      <c r="C134" s="628">
        <v>0</v>
      </c>
      <c r="D134" s="628">
        <v>0</v>
      </c>
      <c r="E134" s="628">
        <v>0</v>
      </c>
      <c r="F134" s="631" t="s">
        <v>1054</v>
      </c>
      <c r="G134" s="175" t="s">
        <v>1456</v>
      </c>
      <c r="H134" s="176" t="s">
        <v>4581</v>
      </c>
      <c r="I134" s="175" t="s">
        <v>4582</v>
      </c>
      <c r="J134" s="203" t="s">
        <v>1054</v>
      </c>
      <c r="K134" s="203" t="s">
        <v>1054</v>
      </c>
      <c r="L134" s="175" t="s">
        <v>4583</v>
      </c>
      <c r="M134" s="175" t="s">
        <v>1054</v>
      </c>
      <c r="N134" s="204">
        <v>37068</v>
      </c>
      <c r="O134" s="175" t="s">
        <v>1054</v>
      </c>
      <c r="P134" s="195" t="s">
        <v>1054</v>
      </c>
      <c r="Q134" s="195" t="s">
        <v>1054</v>
      </c>
      <c r="R134" s="197">
        <v>0</v>
      </c>
      <c r="S134" s="197" t="s">
        <v>1062</v>
      </c>
      <c r="T134" s="195" t="s">
        <v>1054</v>
      </c>
      <c r="U134" s="195" t="s">
        <v>1054</v>
      </c>
      <c r="V134" s="199" t="s">
        <v>1062</v>
      </c>
      <c r="W134" s="199" t="s">
        <v>1054</v>
      </c>
      <c r="X134" s="195" t="s">
        <v>1054</v>
      </c>
      <c r="Y134" s="195" t="s">
        <v>1054</v>
      </c>
      <c r="Z134" s="195" t="s">
        <v>1054</v>
      </c>
      <c r="AA134" s="200" t="s">
        <v>1054</v>
      </c>
      <c r="AB134" s="201" t="s">
        <v>1054</v>
      </c>
      <c r="AC134" s="201" t="s">
        <v>1054</v>
      </c>
      <c r="AD134" s="195" t="s">
        <v>5057</v>
      </c>
      <c r="AE134" s="195" t="s">
        <v>4994</v>
      </c>
      <c r="AF134" s="195" t="s">
        <v>935</v>
      </c>
      <c r="AG134" s="195">
        <v>2600</v>
      </c>
      <c r="AH134" s="195" t="s">
        <v>828</v>
      </c>
      <c r="AI134" s="195" t="s">
        <v>1054</v>
      </c>
      <c r="AJ134" s="195" t="s">
        <v>1054</v>
      </c>
      <c r="AK134" s="195" t="s">
        <v>1054</v>
      </c>
    </row>
    <row r="135" spans="1:42" s="177" customFormat="1" ht="12.75">
      <c r="A135" s="175" t="s">
        <v>110</v>
      </c>
      <c r="B135" s="175" t="s">
        <v>1457</v>
      </c>
      <c r="C135" s="628">
        <v>0</v>
      </c>
      <c r="D135" s="628">
        <v>0</v>
      </c>
      <c r="E135" s="628">
        <v>0</v>
      </c>
      <c r="F135" s="631" t="s">
        <v>1054</v>
      </c>
      <c r="G135" s="175" t="s">
        <v>5056</v>
      </c>
      <c r="H135" s="176" t="s">
        <v>4581</v>
      </c>
      <c r="I135" s="175" t="s">
        <v>4582</v>
      </c>
      <c r="J135" s="203" t="s">
        <v>1054</v>
      </c>
      <c r="K135" s="203" t="s">
        <v>1054</v>
      </c>
      <c r="L135" s="175" t="s">
        <v>1063</v>
      </c>
      <c r="M135" s="175" t="s">
        <v>1054</v>
      </c>
      <c r="N135" s="204">
        <v>41767</v>
      </c>
      <c r="O135" s="175" t="s">
        <v>1054</v>
      </c>
      <c r="P135" s="195" t="s">
        <v>1054</v>
      </c>
      <c r="Q135" s="195" t="s">
        <v>1054</v>
      </c>
      <c r="R135" s="197">
        <v>0</v>
      </c>
      <c r="S135" s="197" t="s">
        <v>1062</v>
      </c>
      <c r="T135" s="195" t="s">
        <v>1054</v>
      </c>
      <c r="U135" s="195" t="s">
        <v>1054</v>
      </c>
      <c r="V135" s="199" t="s">
        <v>1062</v>
      </c>
      <c r="W135" s="199" t="s">
        <v>1054</v>
      </c>
      <c r="X135" s="195" t="s">
        <v>1054</v>
      </c>
      <c r="Y135" s="195" t="s">
        <v>1054</v>
      </c>
      <c r="Z135" s="195" t="s">
        <v>1325</v>
      </c>
      <c r="AA135" s="200" t="s">
        <v>1054</v>
      </c>
      <c r="AB135" s="201" t="s">
        <v>1054</v>
      </c>
      <c r="AC135" s="201" t="s">
        <v>1054</v>
      </c>
      <c r="AD135" s="195" t="s">
        <v>5057</v>
      </c>
      <c r="AE135" s="195" t="s">
        <v>4698</v>
      </c>
      <c r="AF135" s="195" t="s">
        <v>935</v>
      </c>
      <c r="AG135" s="195">
        <v>2600</v>
      </c>
      <c r="AH135" s="195" t="s">
        <v>828</v>
      </c>
      <c r="AI135" s="195" t="s">
        <v>1054</v>
      </c>
      <c r="AJ135" s="195" t="s">
        <v>1054</v>
      </c>
      <c r="AK135" s="195" t="s">
        <v>1054</v>
      </c>
    </row>
    <row r="136" spans="1:42" s="177" customFormat="1" ht="12.75">
      <c r="A136" s="175" t="s">
        <v>110</v>
      </c>
      <c r="B136" s="175" t="s">
        <v>1338</v>
      </c>
      <c r="C136" s="628">
        <v>0</v>
      </c>
      <c r="D136" s="628">
        <v>0</v>
      </c>
      <c r="E136" s="628">
        <v>0</v>
      </c>
      <c r="F136" s="631" t="s">
        <v>1054</v>
      </c>
      <c r="G136" s="175" t="s">
        <v>5069</v>
      </c>
      <c r="H136" s="176" t="s">
        <v>4581</v>
      </c>
      <c r="I136" s="175" t="s">
        <v>4592</v>
      </c>
      <c r="J136" s="203" t="s">
        <v>1054</v>
      </c>
      <c r="K136" s="203" t="s">
        <v>1054</v>
      </c>
      <c r="L136" s="175" t="s">
        <v>4593</v>
      </c>
      <c r="M136" s="175" t="s">
        <v>5070</v>
      </c>
      <c r="N136" s="204">
        <v>40483</v>
      </c>
      <c r="O136" s="175" t="s">
        <v>1054</v>
      </c>
      <c r="P136" s="195" t="s">
        <v>1054</v>
      </c>
      <c r="Q136" s="195" t="s">
        <v>1054</v>
      </c>
      <c r="R136" s="197">
        <v>0</v>
      </c>
      <c r="S136" s="197" t="s">
        <v>1062</v>
      </c>
      <c r="T136" s="195" t="s">
        <v>4595</v>
      </c>
      <c r="U136" s="195" t="s">
        <v>1054</v>
      </c>
      <c r="V136" s="199" t="s">
        <v>1062</v>
      </c>
      <c r="W136" s="199" t="s">
        <v>1055</v>
      </c>
      <c r="X136" s="195" t="s">
        <v>1054</v>
      </c>
      <c r="Y136" s="195" t="s">
        <v>1054</v>
      </c>
      <c r="Z136" s="195" t="s">
        <v>1339</v>
      </c>
      <c r="AA136" s="200" t="s">
        <v>1054</v>
      </c>
      <c r="AB136" s="201" t="s">
        <v>1054</v>
      </c>
      <c r="AC136" s="201" t="s">
        <v>1054</v>
      </c>
      <c r="AD136" s="195" t="s">
        <v>5071</v>
      </c>
      <c r="AE136" s="195" t="s">
        <v>4902</v>
      </c>
      <c r="AF136" s="195" t="s">
        <v>932</v>
      </c>
      <c r="AG136" s="195">
        <v>2000</v>
      </c>
      <c r="AH136" s="195" t="s">
        <v>828</v>
      </c>
      <c r="AI136" s="195" t="s">
        <v>1431</v>
      </c>
      <c r="AJ136" s="195" t="s">
        <v>1340</v>
      </c>
      <c r="AK136" s="195" t="s">
        <v>1054</v>
      </c>
    </row>
    <row r="137" spans="1:42" s="177" customFormat="1" ht="12.75">
      <c r="A137" s="175" t="s">
        <v>110</v>
      </c>
      <c r="B137" s="175" t="s">
        <v>1341</v>
      </c>
      <c r="C137" s="628">
        <v>0</v>
      </c>
      <c r="D137" s="628">
        <v>0</v>
      </c>
      <c r="E137" s="628">
        <v>0</v>
      </c>
      <c r="F137" s="631" t="s">
        <v>1054</v>
      </c>
      <c r="G137" s="175" t="s">
        <v>5095</v>
      </c>
      <c r="H137" s="176" t="s">
        <v>4581</v>
      </c>
      <c r="I137" s="175" t="s">
        <v>4582</v>
      </c>
      <c r="J137" s="203" t="s">
        <v>1054</v>
      </c>
      <c r="K137" s="203" t="s">
        <v>1054</v>
      </c>
      <c r="L137" s="175" t="s">
        <v>4583</v>
      </c>
      <c r="M137" s="175" t="s">
        <v>1054</v>
      </c>
      <c r="N137" s="204">
        <v>34870</v>
      </c>
      <c r="O137" s="175" t="s">
        <v>1054</v>
      </c>
      <c r="P137" s="195" t="s">
        <v>1054</v>
      </c>
      <c r="Q137" s="195" t="s">
        <v>1054</v>
      </c>
      <c r="R137" s="197">
        <v>0</v>
      </c>
      <c r="S137" s="197" t="s">
        <v>1062</v>
      </c>
      <c r="T137" s="195" t="s">
        <v>1054</v>
      </c>
      <c r="U137" s="195" t="s">
        <v>1054</v>
      </c>
      <c r="V137" s="199" t="s">
        <v>1054</v>
      </c>
      <c r="W137" s="199" t="s">
        <v>1054</v>
      </c>
      <c r="X137" s="195" t="s">
        <v>1054</v>
      </c>
      <c r="Y137" s="195" t="s">
        <v>1054</v>
      </c>
      <c r="Z137" s="195" t="s">
        <v>1054</v>
      </c>
      <c r="AA137" s="200" t="s">
        <v>1054</v>
      </c>
      <c r="AB137" s="201" t="s">
        <v>1054</v>
      </c>
      <c r="AC137" s="201" t="s">
        <v>1054</v>
      </c>
      <c r="AD137" s="195" t="s">
        <v>5057</v>
      </c>
      <c r="AE137" s="195" t="s">
        <v>5096</v>
      </c>
      <c r="AF137" s="195" t="s">
        <v>935</v>
      </c>
      <c r="AG137" s="195">
        <v>2600</v>
      </c>
      <c r="AH137" s="195" t="s">
        <v>828</v>
      </c>
      <c r="AI137" s="195" t="s">
        <v>1054</v>
      </c>
      <c r="AJ137" s="195" t="s">
        <v>1054</v>
      </c>
      <c r="AK137" s="195" t="s">
        <v>1054</v>
      </c>
    </row>
    <row r="138" spans="1:42" s="177" customFormat="1" ht="12.75">
      <c r="A138" s="175" t="s">
        <v>110</v>
      </c>
      <c r="B138" s="175" t="s">
        <v>1342</v>
      </c>
      <c r="C138" s="628">
        <v>0</v>
      </c>
      <c r="D138" s="628">
        <v>0</v>
      </c>
      <c r="E138" s="628">
        <v>0</v>
      </c>
      <c r="F138" s="631" t="s">
        <v>1054</v>
      </c>
      <c r="G138" s="175" t="s">
        <v>1343</v>
      </c>
      <c r="H138" s="176" t="s">
        <v>4581</v>
      </c>
      <c r="I138" s="175" t="s">
        <v>4588</v>
      </c>
      <c r="J138" s="203" t="s">
        <v>1054</v>
      </c>
      <c r="K138" s="203" t="s">
        <v>1054</v>
      </c>
      <c r="L138" s="175" t="s">
        <v>4837</v>
      </c>
      <c r="M138" s="175" t="s">
        <v>1344</v>
      </c>
      <c r="N138" s="204">
        <v>36130</v>
      </c>
      <c r="O138" s="175" t="s">
        <v>1054</v>
      </c>
      <c r="P138" s="195" t="s">
        <v>1054</v>
      </c>
      <c r="Q138" s="195" t="s">
        <v>1054</v>
      </c>
      <c r="R138" s="197">
        <v>0</v>
      </c>
      <c r="S138" s="197" t="s">
        <v>1062</v>
      </c>
      <c r="T138" s="195" t="s">
        <v>1054</v>
      </c>
      <c r="U138" s="195" t="s">
        <v>1054</v>
      </c>
      <c r="V138" s="199" t="s">
        <v>1062</v>
      </c>
      <c r="W138" s="199" t="s">
        <v>1054</v>
      </c>
      <c r="X138" s="195" t="s">
        <v>1054</v>
      </c>
      <c r="Y138" s="195" t="s">
        <v>1054</v>
      </c>
      <c r="Z138" s="195" t="s">
        <v>1054</v>
      </c>
      <c r="AA138" s="200" t="s">
        <v>1054</v>
      </c>
      <c r="AB138" s="201" t="s">
        <v>1054</v>
      </c>
      <c r="AC138" s="201" t="s">
        <v>1054</v>
      </c>
      <c r="AD138" s="195" t="s">
        <v>5057</v>
      </c>
      <c r="AE138" s="195" t="s">
        <v>4994</v>
      </c>
      <c r="AF138" s="195" t="s">
        <v>935</v>
      </c>
      <c r="AG138" s="195">
        <v>2600</v>
      </c>
      <c r="AH138" s="195" t="s">
        <v>828</v>
      </c>
      <c r="AI138" s="195" t="s">
        <v>1345</v>
      </c>
      <c r="AJ138" s="195" t="s">
        <v>1054</v>
      </c>
      <c r="AK138" s="195" t="s">
        <v>1054</v>
      </c>
      <c r="AN138" s="179"/>
      <c r="AO138" s="179"/>
      <c r="AP138" s="179"/>
    </row>
    <row r="139" spans="1:42" s="177" customFormat="1" ht="12.75">
      <c r="A139" s="175" t="s">
        <v>110</v>
      </c>
      <c r="B139" s="175" t="s">
        <v>1346</v>
      </c>
      <c r="C139" s="628">
        <v>0</v>
      </c>
      <c r="D139" s="628">
        <v>0</v>
      </c>
      <c r="E139" s="628">
        <v>0</v>
      </c>
      <c r="F139" s="631" t="s">
        <v>1054</v>
      </c>
      <c r="G139" s="175" t="s">
        <v>5084</v>
      </c>
      <c r="H139" s="176" t="s">
        <v>4581</v>
      </c>
      <c r="I139" s="175" t="s">
        <v>4592</v>
      </c>
      <c r="J139" s="203" t="s">
        <v>1054</v>
      </c>
      <c r="K139" s="203" t="s">
        <v>1054</v>
      </c>
      <c r="L139" s="175" t="s">
        <v>4593</v>
      </c>
      <c r="M139" s="175" t="s">
        <v>1347</v>
      </c>
      <c r="N139" s="204">
        <v>37804</v>
      </c>
      <c r="O139" s="175" t="s">
        <v>1054</v>
      </c>
      <c r="P139" s="195" t="s">
        <v>1054</v>
      </c>
      <c r="Q139" s="195" t="s">
        <v>1054</v>
      </c>
      <c r="R139" s="197">
        <v>9</v>
      </c>
      <c r="S139" s="197" t="s">
        <v>1062</v>
      </c>
      <c r="T139" s="195" t="s">
        <v>106</v>
      </c>
      <c r="U139" s="195" t="s">
        <v>4612</v>
      </c>
      <c r="V139" s="199" t="s">
        <v>1054</v>
      </c>
      <c r="W139" s="199" t="s">
        <v>1054</v>
      </c>
      <c r="X139" s="195" t="s">
        <v>1054</v>
      </c>
      <c r="Y139" s="195" t="s">
        <v>1054</v>
      </c>
      <c r="Z139" s="195" t="s">
        <v>1054</v>
      </c>
      <c r="AA139" s="200" t="s">
        <v>1054</v>
      </c>
      <c r="AB139" s="201" t="s">
        <v>1054</v>
      </c>
      <c r="AC139" s="201" t="s">
        <v>1054</v>
      </c>
      <c r="AD139" s="195" t="s">
        <v>5085</v>
      </c>
      <c r="AE139" s="195" t="s">
        <v>5086</v>
      </c>
      <c r="AF139" s="195" t="s">
        <v>935</v>
      </c>
      <c r="AG139" s="195">
        <v>2612</v>
      </c>
      <c r="AH139" s="195" t="s">
        <v>828</v>
      </c>
      <c r="AI139" s="195" t="s">
        <v>1054</v>
      </c>
      <c r="AJ139" s="195" t="s">
        <v>1054</v>
      </c>
      <c r="AK139" s="195" t="s">
        <v>1054</v>
      </c>
      <c r="AN139" s="179"/>
      <c r="AO139" s="179"/>
      <c r="AP139" s="179"/>
    </row>
    <row r="140" spans="1:42" s="177" customFormat="1" ht="12.75">
      <c r="A140" s="175" t="s">
        <v>110</v>
      </c>
      <c r="B140" s="175" t="s">
        <v>1363</v>
      </c>
      <c r="C140" s="628">
        <v>0</v>
      </c>
      <c r="D140" s="628">
        <v>0</v>
      </c>
      <c r="E140" s="628">
        <v>0</v>
      </c>
      <c r="F140" s="631" t="s">
        <v>1054</v>
      </c>
      <c r="G140" s="175" t="s">
        <v>5118</v>
      </c>
      <c r="H140" s="176" t="s">
        <v>4574</v>
      </c>
      <c r="I140" s="175" t="s">
        <v>4575</v>
      </c>
      <c r="J140" s="203" t="s">
        <v>1054</v>
      </c>
      <c r="K140" s="203" t="s">
        <v>1054</v>
      </c>
      <c r="L140" s="175" t="s">
        <v>4622</v>
      </c>
      <c r="M140" s="175" t="s">
        <v>1054</v>
      </c>
      <c r="N140" s="204">
        <v>27435</v>
      </c>
      <c r="O140" s="175" t="s">
        <v>1054</v>
      </c>
      <c r="P140" s="195" t="s">
        <v>1054</v>
      </c>
      <c r="Q140" s="195" t="s">
        <v>1054</v>
      </c>
      <c r="R140" s="197">
        <v>6</v>
      </c>
      <c r="S140" s="197" t="s">
        <v>1062</v>
      </c>
      <c r="T140" s="195" t="s">
        <v>4603</v>
      </c>
      <c r="U140" s="195" t="s">
        <v>1054</v>
      </c>
      <c r="V140" s="199" t="s">
        <v>1054</v>
      </c>
      <c r="W140" s="199" t="s">
        <v>1296</v>
      </c>
      <c r="X140" s="195" t="s">
        <v>1054</v>
      </c>
      <c r="Y140" s="195" t="s">
        <v>1364</v>
      </c>
      <c r="Z140" s="195" t="s">
        <v>1325</v>
      </c>
      <c r="AA140" s="200" t="s">
        <v>1054</v>
      </c>
      <c r="AB140" s="201" t="s">
        <v>1054</v>
      </c>
      <c r="AC140" s="201" t="s">
        <v>1054</v>
      </c>
      <c r="AD140" s="195" t="s">
        <v>5119</v>
      </c>
      <c r="AE140" s="195" t="s">
        <v>5120</v>
      </c>
      <c r="AF140" s="195" t="s">
        <v>932</v>
      </c>
      <c r="AG140" s="195" t="s">
        <v>1054</v>
      </c>
      <c r="AH140" s="195" t="s">
        <v>828</v>
      </c>
      <c r="AI140" s="195" t="s">
        <v>5121</v>
      </c>
      <c r="AJ140" s="195" t="s">
        <v>1054</v>
      </c>
      <c r="AK140" s="195" t="s">
        <v>1365</v>
      </c>
    </row>
    <row r="141" spans="1:42" s="177" customFormat="1" ht="12.75">
      <c r="A141" s="175" t="s">
        <v>110</v>
      </c>
      <c r="B141" s="175" t="s">
        <v>822</v>
      </c>
      <c r="C141" s="628">
        <v>0</v>
      </c>
      <c r="D141" s="628">
        <v>0</v>
      </c>
      <c r="E141" s="628">
        <v>0</v>
      </c>
      <c r="F141" s="631" t="s">
        <v>1054</v>
      </c>
      <c r="G141" s="175" t="s">
        <v>5103</v>
      </c>
      <c r="H141" s="176" t="s">
        <v>4617</v>
      </c>
      <c r="I141" s="175" t="s">
        <v>4734</v>
      </c>
      <c r="J141" s="203" t="s">
        <v>1052</v>
      </c>
      <c r="K141" s="203" t="s">
        <v>1053</v>
      </c>
      <c r="L141" s="175" t="s">
        <v>4593</v>
      </c>
      <c r="M141" s="175" t="s">
        <v>1417</v>
      </c>
      <c r="N141" s="204">
        <v>30839</v>
      </c>
      <c r="O141" s="175" t="s">
        <v>1418</v>
      </c>
      <c r="P141" s="195" t="s">
        <v>4789</v>
      </c>
      <c r="Q141" s="195">
        <v>355</v>
      </c>
      <c r="R141" s="197" t="s">
        <v>1054</v>
      </c>
      <c r="S141" s="197" t="s">
        <v>1054</v>
      </c>
      <c r="T141" s="195" t="s">
        <v>1054</v>
      </c>
      <c r="U141" s="195" t="s">
        <v>1054</v>
      </c>
      <c r="V141" s="199" t="s">
        <v>959</v>
      </c>
      <c r="W141" s="199" t="s">
        <v>1055</v>
      </c>
      <c r="X141" s="195" t="s">
        <v>1054</v>
      </c>
      <c r="Y141" s="195" t="s">
        <v>1419</v>
      </c>
      <c r="Z141" s="195" t="s">
        <v>1054</v>
      </c>
      <c r="AA141" s="200" t="s">
        <v>1054</v>
      </c>
      <c r="AB141" s="201">
        <v>67330</v>
      </c>
      <c r="AC141" s="201">
        <v>82733</v>
      </c>
      <c r="AD141" s="195" t="s">
        <v>5104</v>
      </c>
      <c r="AE141" s="195" t="s">
        <v>4634</v>
      </c>
      <c r="AF141" s="195" t="s">
        <v>935</v>
      </c>
      <c r="AG141" s="195">
        <v>2600</v>
      </c>
      <c r="AH141" s="195" t="s">
        <v>828</v>
      </c>
      <c r="AI141" s="195" t="s">
        <v>1420</v>
      </c>
      <c r="AJ141" s="195" t="s">
        <v>1421</v>
      </c>
      <c r="AK141" s="195" t="s">
        <v>1422</v>
      </c>
    </row>
    <row r="142" spans="1:42" s="177" customFormat="1" ht="12.75">
      <c r="A142" s="175" t="s">
        <v>110</v>
      </c>
      <c r="B142" s="175" t="s">
        <v>1458</v>
      </c>
      <c r="C142" s="628">
        <v>0</v>
      </c>
      <c r="D142" s="628">
        <v>0</v>
      </c>
      <c r="E142" s="628">
        <v>0</v>
      </c>
      <c r="F142" s="631" t="s">
        <v>1054</v>
      </c>
      <c r="G142" s="175" t="s">
        <v>5105</v>
      </c>
      <c r="H142" s="176" t="s">
        <v>4581</v>
      </c>
      <c r="I142" s="175" t="s">
        <v>4592</v>
      </c>
      <c r="J142" s="203" t="s">
        <v>1054</v>
      </c>
      <c r="K142" s="203" t="s">
        <v>1054</v>
      </c>
      <c r="L142" s="175" t="s">
        <v>4593</v>
      </c>
      <c r="M142" s="175" t="s">
        <v>1417</v>
      </c>
      <c r="N142" s="204">
        <v>30839</v>
      </c>
      <c r="O142" s="175" t="s">
        <v>1054</v>
      </c>
      <c r="P142" s="195" t="s">
        <v>1054</v>
      </c>
      <c r="Q142" s="195" t="s">
        <v>1054</v>
      </c>
      <c r="R142" s="197">
        <v>13</v>
      </c>
      <c r="S142" s="197" t="s">
        <v>959</v>
      </c>
      <c r="T142" s="195" t="s">
        <v>106</v>
      </c>
      <c r="U142" s="195" t="s">
        <v>1459</v>
      </c>
      <c r="V142" s="199" t="s">
        <v>959</v>
      </c>
      <c r="W142" s="199" t="s">
        <v>1054</v>
      </c>
      <c r="X142" s="195" t="s">
        <v>1054</v>
      </c>
      <c r="Y142" s="195" t="s">
        <v>1054</v>
      </c>
      <c r="Z142" s="195" t="s">
        <v>822</v>
      </c>
      <c r="AA142" s="200" t="s">
        <v>1054</v>
      </c>
      <c r="AB142" s="201" t="s">
        <v>1054</v>
      </c>
      <c r="AC142" s="201" t="s">
        <v>1054</v>
      </c>
      <c r="AD142" s="195" t="s">
        <v>5104</v>
      </c>
      <c r="AE142" s="195" t="s">
        <v>4634</v>
      </c>
      <c r="AF142" s="195" t="s">
        <v>935</v>
      </c>
      <c r="AG142" s="195">
        <v>2600</v>
      </c>
      <c r="AH142" s="195" t="s">
        <v>828</v>
      </c>
      <c r="AI142" s="195" t="s">
        <v>1460</v>
      </c>
      <c r="AJ142" s="195" t="s">
        <v>1054</v>
      </c>
      <c r="AK142" s="195" t="s">
        <v>1422</v>
      </c>
    </row>
    <row r="143" spans="1:42" s="177" customFormat="1" ht="12.75">
      <c r="A143" s="175" t="s">
        <v>110</v>
      </c>
      <c r="B143" s="175" t="s">
        <v>1348</v>
      </c>
      <c r="C143" s="628">
        <v>0</v>
      </c>
      <c r="D143" s="628">
        <v>0</v>
      </c>
      <c r="E143" s="628">
        <v>0</v>
      </c>
      <c r="F143" s="631" t="s">
        <v>1054</v>
      </c>
      <c r="G143" s="175" t="s">
        <v>5072</v>
      </c>
      <c r="H143" s="176" t="s">
        <v>4581</v>
      </c>
      <c r="I143" s="175" t="s">
        <v>4650</v>
      </c>
      <c r="J143" s="203" t="s">
        <v>1054</v>
      </c>
      <c r="K143" s="203" t="s">
        <v>1054</v>
      </c>
      <c r="L143" s="175" t="s">
        <v>4576</v>
      </c>
      <c r="M143" s="175" t="s">
        <v>1349</v>
      </c>
      <c r="N143" s="204">
        <v>40299</v>
      </c>
      <c r="O143" s="175" t="s">
        <v>1054</v>
      </c>
      <c r="P143" s="195" t="s">
        <v>1054</v>
      </c>
      <c r="Q143" s="195" t="s">
        <v>1054</v>
      </c>
      <c r="R143" s="197">
        <v>0</v>
      </c>
      <c r="S143" s="197" t="s">
        <v>1062</v>
      </c>
      <c r="T143" s="195" t="s">
        <v>1054</v>
      </c>
      <c r="U143" s="195" t="s">
        <v>1054</v>
      </c>
      <c r="V143" s="199" t="s">
        <v>1062</v>
      </c>
      <c r="W143" s="199" t="s">
        <v>1054</v>
      </c>
      <c r="X143" s="195" t="s">
        <v>1054</v>
      </c>
      <c r="Y143" s="195" t="s">
        <v>1054</v>
      </c>
      <c r="Z143" s="195" t="s">
        <v>1054</v>
      </c>
      <c r="AA143" s="200" t="s">
        <v>1054</v>
      </c>
      <c r="AB143" s="201" t="s">
        <v>1054</v>
      </c>
      <c r="AC143" s="201" t="s">
        <v>1054</v>
      </c>
      <c r="AD143" s="195" t="s">
        <v>1054</v>
      </c>
      <c r="AE143" s="195" t="s">
        <v>1054</v>
      </c>
      <c r="AF143" s="195" t="s">
        <v>1054</v>
      </c>
      <c r="AG143" s="195" t="s">
        <v>1054</v>
      </c>
      <c r="AH143" s="195" t="s">
        <v>1054</v>
      </c>
      <c r="AI143" s="195" t="s">
        <v>1054</v>
      </c>
      <c r="AJ143" s="195" t="s">
        <v>1054</v>
      </c>
      <c r="AK143" s="195" t="s">
        <v>1054</v>
      </c>
    </row>
    <row r="144" spans="1:42" s="177" customFormat="1" ht="12.75">
      <c r="A144" s="175" t="s">
        <v>110</v>
      </c>
      <c r="B144" s="175" t="s">
        <v>1350</v>
      </c>
      <c r="C144" s="628">
        <v>0</v>
      </c>
      <c r="D144" s="628">
        <v>0</v>
      </c>
      <c r="E144" s="628">
        <v>0</v>
      </c>
      <c r="F144" s="631" t="s">
        <v>1054</v>
      </c>
      <c r="G144" s="175" t="s">
        <v>5079</v>
      </c>
      <c r="H144" s="176" t="s">
        <v>4581</v>
      </c>
      <c r="I144" s="175" t="s">
        <v>4650</v>
      </c>
      <c r="J144" s="203" t="s">
        <v>1054</v>
      </c>
      <c r="K144" s="203" t="s">
        <v>1054</v>
      </c>
      <c r="L144" s="175" t="s">
        <v>1351</v>
      </c>
      <c r="M144" s="175" t="s">
        <v>1054</v>
      </c>
      <c r="N144" s="204">
        <v>39265</v>
      </c>
      <c r="O144" s="175" t="s">
        <v>1054</v>
      </c>
      <c r="P144" s="195" t="s">
        <v>1054</v>
      </c>
      <c r="Q144" s="195" t="s">
        <v>1054</v>
      </c>
      <c r="R144" s="197">
        <v>12</v>
      </c>
      <c r="S144" s="197" t="s">
        <v>1062</v>
      </c>
      <c r="T144" s="195" t="s">
        <v>4652</v>
      </c>
      <c r="U144" s="195" t="s">
        <v>1054</v>
      </c>
      <c r="V144" s="199" t="s">
        <v>1062</v>
      </c>
      <c r="W144" s="199" t="s">
        <v>1054</v>
      </c>
      <c r="X144" s="195" t="s">
        <v>1054</v>
      </c>
      <c r="Y144" s="195" t="s">
        <v>1054</v>
      </c>
      <c r="Z144" s="195" t="s">
        <v>1054</v>
      </c>
      <c r="AA144" s="200" t="s">
        <v>1054</v>
      </c>
      <c r="AB144" s="201" t="s">
        <v>1054</v>
      </c>
      <c r="AC144" s="201" t="s">
        <v>1054</v>
      </c>
      <c r="AD144" s="195" t="s">
        <v>1054</v>
      </c>
      <c r="AE144" s="195" t="s">
        <v>1054</v>
      </c>
      <c r="AF144" s="195" t="s">
        <v>1054</v>
      </c>
      <c r="AG144" s="195" t="s">
        <v>1054</v>
      </c>
      <c r="AH144" s="195" t="s">
        <v>1054</v>
      </c>
      <c r="AI144" s="195" t="s">
        <v>1054</v>
      </c>
      <c r="AJ144" s="195" t="s">
        <v>1054</v>
      </c>
      <c r="AK144" s="195" t="s">
        <v>1054</v>
      </c>
    </row>
    <row r="145" spans="1:37" s="177" customFormat="1" ht="12.75">
      <c r="A145" s="175" t="s">
        <v>110</v>
      </c>
      <c r="B145" s="175" t="s">
        <v>1461</v>
      </c>
      <c r="C145" s="628">
        <v>0</v>
      </c>
      <c r="D145" s="628">
        <v>0</v>
      </c>
      <c r="E145" s="628">
        <v>0</v>
      </c>
      <c r="F145" s="631" t="s">
        <v>1054</v>
      </c>
      <c r="G145" s="175" t="s">
        <v>1462</v>
      </c>
      <c r="H145" s="176" t="s">
        <v>4581</v>
      </c>
      <c r="I145" s="175" t="s">
        <v>4650</v>
      </c>
      <c r="J145" s="203" t="s">
        <v>1054</v>
      </c>
      <c r="K145" s="203" t="s">
        <v>1054</v>
      </c>
      <c r="L145" s="175" t="s">
        <v>4576</v>
      </c>
      <c r="M145" s="175" t="s">
        <v>1360</v>
      </c>
      <c r="N145" s="204">
        <v>41824</v>
      </c>
      <c r="O145" s="175" t="s">
        <v>1054</v>
      </c>
      <c r="P145" s="195" t="s">
        <v>1054</v>
      </c>
      <c r="Q145" s="195" t="s">
        <v>1054</v>
      </c>
      <c r="R145" s="197">
        <v>0</v>
      </c>
      <c r="S145" s="197" t="s">
        <v>1062</v>
      </c>
      <c r="T145" s="195" t="s">
        <v>106</v>
      </c>
      <c r="U145" s="195" t="s">
        <v>4612</v>
      </c>
      <c r="V145" s="199" t="s">
        <v>1062</v>
      </c>
      <c r="W145" s="199" t="s">
        <v>1054</v>
      </c>
      <c r="X145" s="195" t="s">
        <v>1054</v>
      </c>
      <c r="Y145" s="195" t="s">
        <v>1054</v>
      </c>
      <c r="Z145" s="195" t="s">
        <v>1054</v>
      </c>
      <c r="AA145" s="200" t="s">
        <v>1054</v>
      </c>
      <c r="AB145" s="201" t="s">
        <v>1054</v>
      </c>
      <c r="AC145" s="201" t="s">
        <v>1054</v>
      </c>
      <c r="AD145" s="195" t="s">
        <v>1054</v>
      </c>
      <c r="AE145" s="195" t="s">
        <v>1054</v>
      </c>
      <c r="AF145" s="195" t="s">
        <v>1054</v>
      </c>
      <c r="AG145" s="195" t="s">
        <v>1054</v>
      </c>
      <c r="AH145" s="195" t="s">
        <v>1054</v>
      </c>
      <c r="AI145" s="195" t="s">
        <v>1054</v>
      </c>
      <c r="AJ145" s="195" t="s">
        <v>1054</v>
      </c>
      <c r="AK145" s="195" t="s">
        <v>1054</v>
      </c>
    </row>
    <row r="146" spans="1:37" s="177" customFormat="1" ht="12.75">
      <c r="A146" s="175" t="s">
        <v>110</v>
      </c>
      <c r="B146" s="175" t="s">
        <v>1463</v>
      </c>
      <c r="C146" s="628">
        <v>0</v>
      </c>
      <c r="D146" s="628">
        <v>0</v>
      </c>
      <c r="E146" s="628">
        <v>0</v>
      </c>
      <c r="F146" s="631" t="s">
        <v>1054</v>
      </c>
      <c r="G146" s="175" t="s">
        <v>5097</v>
      </c>
      <c r="H146" s="176" t="s">
        <v>4581</v>
      </c>
      <c r="I146" s="175" t="s">
        <v>4592</v>
      </c>
      <c r="J146" s="203" t="s">
        <v>1054</v>
      </c>
      <c r="K146" s="203" t="s">
        <v>1054</v>
      </c>
      <c r="L146" s="175" t="s">
        <v>4593</v>
      </c>
      <c r="M146" s="175" t="s">
        <v>1464</v>
      </c>
      <c r="N146" s="204">
        <v>34335</v>
      </c>
      <c r="O146" s="175" t="s">
        <v>1054</v>
      </c>
      <c r="P146" s="195" t="s">
        <v>1054</v>
      </c>
      <c r="Q146" s="195" t="s">
        <v>1054</v>
      </c>
      <c r="R146" s="197">
        <v>0</v>
      </c>
      <c r="S146" s="197" t="s">
        <v>959</v>
      </c>
      <c r="T146" s="195" t="s">
        <v>4603</v>
      </c>
      <c r="U146" s="195" t="s">
        <v>1054</v>
      </c>
      <c r="V146" s="199" t="s">
        <v>1094</v>
      </c>
      <c r="W146" s="199" t="s">
        <v>1054</v>
      </c>
      <c r="X146" s="195" t="s">
        <v>1054</v>
      </c>
      <c r="Y146" s="195" t="s">
        <v>1054</v>
      </c>
      <c r="Z146" s="195" t="s">
        <v>1412</v>
      </c>
      <c r="AA146" s="200" t="s">
        <v>1054</v>
      </c>
      <c r="AB146" s="201" t="s">
        <v>1054</v>
      </c>
      <c r="AC146" s="201" t="s">
        <v>1054</v>
      </c>
      <c r="AD146" s="195" t="s">
        <v>5098</v>
      </c>
      <c r="AE146" s="195" t="s">
        <v>5099</v>
      </c>
      <c r="AF146" s="195" t="s">
        <v>933</v>
      </c>
      <c r="AG146" s="195">
        <v>6000</v>
      </c>
      <c r="AH146" s="195" t="s">
        <v>828</v>
      </c>
      <c r="AI146" s="195" t="s">
        <v>5100</v>
      </c>
      <c r="AJ146" s="195" t="s">
        <v>1465</v>
      </c>
      <c r="AK146" s="195" t="s">
        <v>1466</v>
      </c>
    </row>
    <row r="147" spans="1:37" s="177" customFormat="1" ht="12.75">
      <c r="A147" s="175" t="s">
        <v>110</v>
      </c>
      <c r="B147" s="175" t="s">
        <v>1352</v>
      </c>
      <c r="C147" s="628">
        <v>0</v>
      </c>
      <c r="D147" s="628">
        <v>0</v>
      </c>
      <c r="E147" s="628">
        <v>0</v>
      </c>
      <c r="F147" s="631" t="s">
        <v>1054</v>
      </c>
      <c r="G147" s="175" t="s">
        <v>5075</v>
      </c>
      <c r="H147" s="176" t="s">
        <v>4581</v>
      </c>
      <c r="I147" s="175" t="s">
        <v>4650</v>
      </c>
      <c r="J147" s="203" t="s">
        <v>1054</v>
      </c>
      <c r="K147" s="203" t="s">
        <v>1054</v>
      </c>
      <c r="L147" s="175" t="s">
        <v>4583</v>
      </c>
      <c r="M147" s="175" t="s">
        <v>1054</v>
      </c>
      <c r="N147" s="204">
        <v>39961</v>
      </c>
      <c r="O147" s="175" t="s">
        <v>1054</v>
      </c>
      <c r="P147" s="195" t="s">
        <v>1054</v>
      </c>
      <c r="Q147" s="195" t="s">
        <v>1054</v>
      </c>
      <c r="R147" s="197">
        <v>0</v>
      </c>
      <c r="S147" s="197" t="s">
        <v>1054</v>
      </c>
      <c r="T147" s="195" t="s">
        <v>1054</v>
      </c>
      <c r="U147" s="195" t="s">
        <v>1054</v>
      </c>
      <c r="V147" s="199" t="s">
        <v>1054</v>
      </c>
      <c r="W147" s="199" t="s">
        <v>1054</v>
      </c>
      <c r="X147" s="195" t="s">
        <v>1054</v>
      </c>
      <c r="Y147" s="195" t="s">
        <v>1054</v>
      </c>
      <c r="Z147" s="195" t="s">
        <v>1054</v>
      </c>
      <c r="AA147" s="200" t="s">
        <v>1054</v>
      </c>
      <c r="AB147" s="201" t="s">
        <v>1054</v>
      </c>
      <c r="AC147" s="201" t="s">
        <v>1054</v>
      </c>
      <c r="AD147" s="195" t="s">
        <v>1054</v>
      </c>
      <c r="AE147" s="195" t="s">
        <v>1054</v>
      </c>
      <c r="AF147" s="195" t="s">
        <v>1054</v>
      </c>
      <c r="AG147" s="195" t="s">
        <v>1054</v>
      </c>
      <c r="AH147" s="195" t="s">
        <v>1054</v>
      </c>
      <c r="AI147" s="195" t="s">
        <v>1054</v>
      </c>
      <c r="AJ147" s="195" t="s">
        <v>1054</v>
      </c>
      <c r="AK147" s="195" t="s">
        <v>1054</v>
      </c>
    </row>
    <row r="148" spans="1:37" s="177" customFormat="1" ht="12.75">
      <c r="A148" s="175" t="s">
        <v>110</v>
      </c>
      <c r="B148" s="175" t="s">
        <v>1423</v>
      </c>
      <c r="C148" s="628">
        <v>0</v>
      </c>
      <c r="D148" s="628">
        <v>0</v>
      </c>
      <c r="E148" s="628">
        <v>0</v>
      </c>
      <c r="F148" s="631" t="s">
        <v>1054</v>
      </c>
      <c r="G148" s="175" t="s">
        <v>5126</v>
      </c>
      <c r="H148" s="176" t="s">
        <v>4617</v>
      </c>
      <c r="I148" s="175" t="s">
        <v>4734</v>
      </c>
      <c r="J148" s="203" t="s">
        <v>1052</v>
      </c>
      <c r="K148" s="203" t="s">
        <v>1059</v>
      </c>
      <c r="L148" s="175" t="s">
        <v>4593</v>
      </c>
      <c r="M148" s="175" t="s">
        <v>1424</v>
      </c>
      <c r="N148" s="204">
        <v>25703</v>
      </c>
      <c r="O148" s="175" t="s">
        <v>1425</v>
      </c>
      <c r="P148" s="195" t="s">
        <v>4965</v>
      </c>
      <c r="Q148" s="195">
        <v>109</v>
      </c>
      <c r="R148" s="197" t="s">
        <v>1054</v>
      </c>
      <c r="S148" s="197" t="s">
        <v>1054</v>
      </c>
      <c r="T148" s="195" t="s">
        <v>1054</v>
      </c>
      <c r="U148" s="195" t="s">
        <v>1054</v>
      </c>
      <c r="V148" s="199" t="s">
        <v>959</v>
      </c>
      <c r="W148" s="199" t="s">
        <v>1055</v>
      </c>
      <c r="X148" s="195" t="s">
        <v>1054</v>
      </c>
      <c r="Y148" s="195" t="s">
        <v>1426</v>
      </c>
      <c r="Z148" s="195" t="s">
        <v>1054</v>
      </c>
      <c r="AA148" s="200" t="s">
        <v>1054</v>
      </c>
      <c r="AB148" s="201">
        <v>16135</v>
      </c>
      <c r="AC148" s="201">
        <v>22668</v>
      </c>
      <c r="AD148" s="195" t="s">
        <v>5127</v>
      </c>
      <c r="AE148" s="195" t="s">
        <v>5128</v>
      </c>
      <c r="AF148" s="195" t="s">
        <v>935</v>
      </c>
      <c r="AG148" s="195">
        <v>2603</v>
      </c>
      <c r="AH148" s="195" t="s">
        <v>828</v>
      </c>
      <c r="AI148" s="195" t="s">
        <v>1427</v>
      </c>
      <c r="AJ148" s="195" t="s">
        <v>1428</v>
      </c>
      <c r="AK148" s="195" t="s">
        <v>1429</v>
      </c>
    </row>
    <row r="149" spans="1:37" s="177" customFormat="1" ht="12.75">
      <c r="A149" s="175" t="s">
        <v>110</v>
      </c>
      <c r="B149" s="175" t="s">
        <v>1339</v>
      </c>
      <c r="C149" s="628">
        <v>0</v>
      </c>
      <c r="D149" s="628">
        <v>0</v>
      </c>
      <c r="E149" s="628">
        <v>0</v>
      </c>
      <c r="F149" s="631" t="s">
        <v>1054</v>
      </c>
      <c r="G149" s="175" t="s">
        <v>5064</v>
      </c>
      <c r="H149" s="176" t="s">
        <v>4617</v>
      </c>
      <c r="I149" s="175" t="s">
        <v>4734</v>
      </c>
      <c r="J149" s="203" t="s">
        <v>1052</v>
      </c>
      <c r="K149" s="203" t="s">
        <v>1059</v>
      </c>
      <c r="L149" s="175" t="s">
        <v>4593</v>
      </c>
      <c r="M149" s="175" t="s">
        <v>5065</v>
      </c>
      <c r="N149" s="204">
        <v>40483</v>
      </c>
      <c r="O149" s="175" t="s">
        <v>1425</v>
      </c>
      <c r="P149" s="195" t="s">
        <v>4965</v>
      </c>
      <c r="Q149" s="195">
        <v>93</v>
      </c>
      <c r="R149" s="197" t="s">
        <v>1054</v>
      </c>
      <c r="S149" s="197" t="s">
        <v>1054</v>
      </c>
      <c r="T149" s="195" t="s">
        <v>1054</v>
      </c>
      <c r="U149" s="195" t="s">
        <v>1054</v>
      </c>
      <c r="V149" s="199" t="s">
        <v>959</v>
      </c>
      <c r="W149" s="199" t="s">
        <v>1054</v>
      </c>
      <c r="X149" s="195" t="s">
        <v>1054</v>
      </c>
      <c r="Y149" s="195" t="s">
        <v>1430</v>
      </c>
      <c r="Z149" s="195" t="s">
        <v>1054</v>
      </c>
      <c r="AA149" s="200" t="s">
        <v>1054</v>
      </c>
      <c r="AB149" s="201">
        <v>14356</v>
      </c>
      <c r="AC149" s="201">
        <v>16098</v>
      </c>
      <c r="AD149" s="195" t="s">
        <v>5066</v>
      </c>
      <c r="AE149" s="195" t="s">
        <v>4902</v>
      </c>
      <c r="AF149" s="195" t="s">
        <v>932</v>
      </c>
      <c r="AG149" s="195">
        <v>2000</v>
      </c>
      <c r="AH149" s="195" t="s">
        <v>828</v>
      </c>
      <c r="AI149" s="195" t="s">
        <v>1431</v>
      </c>
      <c r="AJ149" s="195" t="s">
        <v>5067</v>
      </c>
      <c r="AK149" s="195" t="s">
        <v>5068</v>
      </c>
    </row>
    <row r="150" spans="1:37" s="177" customFormat="1" ht="12.75">
      <c r="A150" s="175" t="s">
        <v>110</v>
      </c>
      <c r="B150" s="175" t="s">
        <v>1432</v>
      </c>
      <c r="C150" s="628">
        <v>0</v>
      </c>
      <c r="D150" s="628">
        <v>0</v>
      </c>
      <c r="E150" s="628">
        <v>0</v>
      </c>
      <c r="F150" s="631" t="s">
        <v>1054</v>
      </c>
      <c r="G150" s="175" t="s">
        <v>1433</v>
      </c>
      <c r="H150" s="176" t="s">
        <v>4617</v>
      </c>
      <c r="I150" s="175" t="s">
        <v>4734</v>
      </c>
      <c r="J150" s="203" t="s">
        <v>1052</v>
      </c>
      <c r="K150" s="203" t="s">
        <v>1059</v>
      </c>
      <c r="L150" s="175" t="s">
        <v>4593</v>
      </c>
      <c r="M150" s="175" t="s">
        <v>5106</v>
      </c>
      <c r="N150" s="204">
        <v>30746</v>
      </c>
      <c r="O150" s="175" t="s">
        <v>1368</v>
      </c>
      <c r="P150" s="195" t="s">
        <v>5107</v>
      </c>
      <c r="Q150" s="195">
        <v>387</v>
      </c>
      <c r="R150" s="197" t="s">
        <v>1054</v>
      </c>
      <c r="S150" s="197" t="s">
        <v>1054</v>
      </c>
      <c r="T150" s="195" t="s">
        <v>1054</v>
      </c>
      <c r="U150" s="195" t="s">
        <v>1054</v>
      </c>
      <c r="V150" s="199" t="s">
        <v>959</v>
      </c>
      <c r="W150" s="199" t="s">
        <v>1055</v>
      </c>
      <c r="X150" s="195" t="s">
        <v>1054</v>
      </c>
      <c r="Y150" s="195" t="s">
        <v>1434</v>
      </c>
      <c r="Z150" s="195" t="s">
        <v>1054</v>
      </c>
      <c r="AA150" s="200" t="s">
        <v>1054</v>
      </c>
      <c r="AB150" s="201">
        <v>78066</v>
      </c>
      <c r="AC150" s="201">
        <v>89764</v>
      </c>
      <c r="AD150" s="195" t="s">
        <v>5108</v>
      </c>
      <c r="AE150" s="195" t="s">
        <v>4660</v>
      </c>
      <c r="AF150" s="195" t="s">
        <v>935</v>
      </c>
      <c r="AG150" s="195">
        <v>2603</v>
      </c>
      <c r="AH150" s="195" t="s">
        <v>828</v>
      </c>
      <c r="AI150" s="195" t="s">
        <v>1435</v>
      </c>
      <c r="AJ150" s="195" t="s">
        <v>1436</v>
      </c>
      <c r="AK150" s="195" t="s">
        <v>1437</v>
      </c>
    </row>
    <row r="151" spans="1:37" s="177" customFormat="1" ht="12.75">
      <c r="A151" s="175" t="s">
        <v>110</v>
      </c>
      <c r="B151" s="175" t="s">
        <v>1353</v>
      </c>
      <c r="C151" s="628">
        <v>0</v>
      </c>
      <c r="D151" s="628">
        <v>0</v>
      </c>
      <c r="E151" s="628">
        <v>0</v>
      </c>
      <c r="F151" s="631" t="s">
        <v>1054</v>
      </c>
      <c r="G151" s="175" t="s">
        <v>5063</v>
      </c>
      <c r="H151" s="176" t="s">
        <v>4581</v>
      </c>
      <c r="I151" s="175" t="s">
        <v>4650</v>
      </c>
      <c r="J151" s="203" t="s">
        <v>1054</v>
      </c>
      <c r="K151" s="203" t="s">
        <v>1054</v>
      </c>
      <c r="L151" s="175" t="s">
        <v>1063</v>
      </c>
      <c r="M151" s="175" t="s">
        <v>1054</v>
      </c>
      <c r="N151" s="204">
        <v>40508</v>
      </c>
      <c r="O151" s="175" t="s">
        <v>1054</v>
      </c>
      <c r="P151" s="195" t="s">
        <v>1054</v>
      </c>
      <c r="Q151" s="195" t="s">
        <v>1054</v>
      </c>
      <c r="R151" s="197">
        <v>0</v>
      </c>
      <c r="S151" s="197" t="s">
        <v>1062</v>
      </c>
      <c r="T151" s="195" t="s">
        <v>1054</v>
      </c>
      <c r="U151" s="195" t="s">
        <v>1054</v>
      </c>
      <c r="V151" s="199" t="s">
        <v>1062</v>
      </c>
      <c r="W151" s="199" t="s">
        <v>1054</v>
      </c>
      <c r="X151" s="195" t="s">
        <v>1054</v>
      </c>
      <c r="Y151" s="195" t="s">
        <v>1054</v>
      </c>
      <c r="Z151" s="195" t="s">
        <v>1054</v>
      </c>
      <c r="AA151" s="200" t="s">
        <v>1054</v>
      </c>
      <c r="AB151" s="201" t="s">
        <v>1054</v>
      </c>
      <c r="AC151" s="201" t="s">
        <v>1054</v>
      </c>
      <c r="AD151" s="195" t="s">
        <v>1054</v>
      </c>
      <c r="AE151" s="195" t="s">
        <v>1054</v>
      </c>
      <c r="AF151" s="195" t="s">
        <v>1054</v>
      </c>
      <c r="AG151" s="195" t="s">
        <v>1054</v>
      </c>
      <c r="AH151" s="195" t="s">
        <v>1054</v>
      </c>
      <c r="AI151" s="195" t="s">
        <v>1054</v>
      </c>
      <c r="AJ151" s="195" t="s">
        <v>1054</v>
      </c>
      <c r="AK151" s="195" t="s">
        <v>1054</v>
      </c>
    </row>
    <row r="152" spans="1:37" s="177" customFormat="1" ht="12.75">
      <c r="A152" s="175" t="s">
        <v>110</v>
      </c>
      <c r="B152" s="175" t="s">
        <v>1354</v>
      </c>
      <c r="C152" s="628">
        <v>0</v>
      </c>
      <c r="D152" s="628">
        <v>0</v>
      </c>
      <c r="E152" s="628">
        <v>0</v>
      </c>
      <c r="F152" s="631" t="s">
        <v>1054</v>
      </c>
      <c r="G152" s="175" t="s">
        <v>1355</v>
      </c>
      <c r="H152" s="176" t="s">
        <v>4581</v>
      </c>
      <c r="I152" s="175" t="s">
        <v>4650</v>
      </c>
      <c r="J152" s="203" t="s">
        <v>1054</v>
      </c>
      <c r="K152" s="203" t="s">
        <v>1054</v>
      </c>
      <c r="L152" s="175" t="s">
        <v>1063</v>
      </c>
      <c r="M152" s="175" t="s">
        <v>1054</v>
      </c>
      <c r="N152" s="204">
        <v>40508</v>
      </c>
      <c r="O152" s="175" t="s">
        <v>1054</v>
      </c>
      <c r="P152" s="195" t="s">
        <v>1054</v>
      </c>
      <c r="Q152" s="195" t="s">
        <v>1054</v>
      </c>
      <c r="R152" s="197">
        <v>0</v>
      </c>
      <c r="S152" s="197" t="s">
        <v>1062</v>
      </c>
      <c r="T152" s="195" t="s">
        <v>1054</v>
      </c>
      <c r="U152" s="195" t="s">
        <v>1054</v>
      </c>
      <c r="V152" s="199" t="s">
        <v>1062</v>
      </c>
      <c r="W152" s="199" t="s">
        <v>1054</v>
      </c>
      <c r="X152" s="195" t="s">
        <v>1054</v>
      </c>
      <c r="Y152" s="195" t="s">
        <v>1054</v>
      </c>
      <c r="Z152" s="195" t="s">
        <v>1054</v>
      </c>
      <c r="AA152" s="200" t="s">
        <v>1353</v>
      </c>
      <c r="AB152" s="201" t="s">
        <v>1054</v>
      </c>
      <c r="AC152" s="201" t="s">
        <v>1054</v>
      </c>
      <c r="AD152" s="195" t="s">
        <v>1054</v>
      </c>
      <c r="AE152" s="195" t="s">
        <v>1054</v>
      </c>
      <c r="AF152" s="195" t="s">
        <v>1054</v>
      </c>
      <c r="AG152" s="195" t="s">
        <v>1054</v>
      </c>
      <c r="AH152" s="195" t="s">
        <v>1054</v>
      </c>
      <c r="AI152" s="195" t="s">
        <v>1054</v>
      </c>
      <c r="AJ152" s="195" t="s">
        <v>1054</v>
      </c>
      <c r="AK152" s="195" t="s">
        <v>1054</v>
      </c>
    </row>
    <row r="153" spans="1:37" s="177" customFormat="1" ht="12.75">
      <c r="A153" s="175" t="s">
        <v>110</v>
      </c>
      <c r="B153" s="175" t="s">
        <v>1356</v>
      </c>
      <c r="C153" s="628">
        <v>0</v>
      </c>
      <c r="D153" s="628">
        <v>0</v>
      </c>
      <c r="E153" s="628">
        <v>0</v>
      </c>
      <c r="F153" s="631" t="s">
        <v>1054</v>
      </c>
      <c r="G153" s="175" t="s">
        <v>5093</v>
      </c>
      <c r="H153" s="176" t="s">
        <v>4581</v>
      </c>
      <c r="I153" s="175" t="s">
        <v>4592</v>
      </c>
      <c r="J153" s="203" t="s">
        <v>1054</v>
      </c>
      <c r="K153" s="203" t="s">
        <v>1054</v>
      </c>
      <c r="L153" s="175" t="s">
        <v>4593</v>
      </c>
      <c r="M153" s="175" t="s">
        <v>1357</v>
      </c>
      <c r="N153" s="204">
        <v>36708</v>
      </c>
      <c r="O153" s="175" t="s">
        <v>1054</v>
      </c>
      <c r="P153" s="195" t="s">
        <v>1054</v>
      </c>
      <c r="Q153" s="195" t="s">
        <v>1054</v>
      </c>
      <c r="R153" s="197">
        <v>8</v>
      </c>
      <c r="S153" s="197" t="s">
        <v>1062</v>
      </c>
      <c r="T153" s="195" t="s">
        <v>4603</v>
      </c>
      <c r="U153" s="195" t="s">
        <v>1054</v>
      </c>
      <c r="V153" s="199" t="s">
        <v>1062</v>
      </c>
      <c r="W153" s="199" t="s">
        <v>1055</v>
      </c>
      <c r="X153" s="195" t="s">
        <v>1054</v>
      </c>
      <c r="Y153" s="195" t="s">
        <v>1054</v>
      </c>
      <c r="Z153" s="195" t="s">
        <v>1339</v>
      </c>
      <c r="AA153" s="200" t="s">
        <v>1054</v>
      </c>
      <c r="AB153" s="201" t="s">
        <v>1054</v>
      </c>
      <c r="AC153" s="201" t="s">
        <v>1054</v>
      </c>
      <c r="AD153" s="195" t="s">
        <v>5071</v>
      </c>
      <c r="AE153" s="195" t="s">
        <v>4902</v>
      </c>
      <c r="AF153" s="195" t="s">
        <v>932</v>
      </c>
      <c r="AG153" s="195" t="s">
        <v>1054</v>
      </c>
      <c r="AH153" s="195" t="s">
        <v>828</v>
      </c>
      <c r="AI153" s="195" t="s">
        <v>1431</v>
      </c>
      <c r="AJ153" s="195" t="s">
        <v>5067</v>
      </c>
      <c r="AK153" s="195" t="s">
        <v>1054</v>
      </c>
    </row>
    <row r="154" spans="1:37" s="177" customFormat="1" ht="12.75">
      <c r="A154" s="175" t="s">
        <v>110</v>
      </c>
      <c r="B154" s="175" t="s">
        <v>6720</v>
      </c>
      <c r="C154" s="628">
        <v>0</v>
      </c>
      <c r="D154" s="628">
        <v>0</v>
      </c>
      <c r="E154" s="628">
        <v>0</v>
      </c>
      <c r="F154" s="631" t="s">
        <v>1054</v>
      </c>
      <c r="G154" s="175" t="s">
        <v>6721</v>
      </c>
      <c r="H154" s="176" t="s">
        <v>4581</v>
      </c>
      <c r="I154" s="175" t="s">
        <v>4770</v>
      </c>
      <c r="J154" s="203" t="s">
        <v>1054</v>
      </c>
      <c r="K154" s="203" t="s">
        <v>1054</v>
      </c>
      <c r="L154" s="175" t="s">
        <v>4593</v>
      </c>
      <c r="M154" s="175" t="s">
        <v>1467</v>
      </c>
      <c r="N154" s="204">
        <v>43083</v>
      </c>
      <c r="O154" s="175" t="s">
        <v>1054</v>
      </c>
      <c r="P154" s="195" t="s">
        <v>1054</v>
      </c>
      <c r="Q154" s="195" t="s">
        <v>1054</v>
      </c>
      <c r="R154" s="197">
        <v>1</v>
      </c>
      <c r="S154" s="197" t="s">
        <v>959</v>
      </c>
      <c r="T154" s="195" t="s">
        <v>4603</v>
      </c>
      <c r="U154" s="195" t="s">
        <v>1054</v>
      </c>
      <c r="V154" s="199" t="s">
        <v>1054</v>
      </c>
      <c r="W154" s="199" t="s">
        <v>1054</v>
      </c>
      <c r="X154" s="195" t="s">
        <v>1054</v>
      </c>
      <c r="Y154" s="195" t="s">
        <v>1054</v>
      </c>
      <c r="Z154" s="195" t="s">
        <v>1054</v>
      </c>
      <c r="AA154" s="200" t="s">
        <v>1054</v>
      </c>
      <c r="AB154" s="201" t="s">
        <v>1054</v>
      </c>
      <c r="AC154" s="201" t="s">
        <v>1054</v>
      </c>
      <c r="AD154" s="195" t="s">
        <v>1054</v>
      </c>
      <c r="AE154" s="195" t="s">
        <v>1054</v>
      </c>
      <c r="AF154" s="195" t="s">
        <v>1054</v>
      </c>
      <c r="AG154" s="195" t="s">
        <v>1054</v>
      </c>
      <c r="AH154" s="195" t="s">
        <v>828</v>
      </c>
      <c r="AI154" s="195" t="s">
        <v>6722</v>
      </c>
      <c r="AJ154" s="195" t="s">
        <v>1054</v>
      </c>
      <c r="AK154" s="195" t="s">
        <v>1054</v>
      </c>
    </row>
    <row r="155" spans="1:37" s="177" customFormat="1" ht="12.75">
      <c r="A155" s="175" t="s">
        <v>110</v>
      </c>
      <c r="B155" s="175" t="s">
        <v>1358</v>
      </c>
      <c r="C155" s="628">
        <v>0</v>
      </c>
      <c r="D155" s="628">
        <v>0</v>
      </c>
      <c r="E155" s="628">
        <v>0</v>
      </c>
      <c r="F155" s="631" t="s">
        <v>1054</v>
      </c>
      <c r="G155" s="175" t="s">
        <v>5083</v>
      </c>
      <c r="H155" s="176" t="s">
        <v>4581</v>
      </c>
      <c r="I155" s="175" t="s">
        <v>4582</v>
      </c>
      <c r="J155" s="203" t="s">
        <v>1054</v>
      </c>
      <c r="K155" s="203" t="s">
        <v>1054</v>
      </c>
      <c r="L155" s="175" t="s">
        <v>4583</v>
      </c>
      <c r="M155" s="175" t="s">
        <v>1054</v>
      </c>
      <c r="N155" s="204">
        <v>38533</v>
      </c>
      <c r="O155" s="175" t="s">
        <v>1054</v>
      </c>
      <c r="P155" s="195" t="s">
        <v>1054</v>
      </c>
      <c r="Q155" s="195" t="s">
        <v>1054</v>
      </c>
      <c r="R155" s="197">
        <v>11</v>
      </c>
      <c r="S155" s="197" t="s">
        <v>1062</v>
      </c>
      <c r="T155" s="195" t="s">
        <v>1054</v>
      </c>
      <c r="U155" s="195" t="s">
        <v>1054</v>
      </c>
      <c r="V155" s="199" t="s">
        <v>1054</v>
      </c>
      <c r="W155" s="199" t="s">
        <v>1054</v>
      </c>
      <c r="X155" s="195" t="s">
        <v>1054</v>
      </c>
      <c r="Y155" s="195" t="s">
        <v>1054</v>
      </c>
      <c r="Z155" s="195" t="s">
        <v>1054</v>
      </c>
      <c r="AA155" s="200" t="s">
        <v>1054</v>
      </c>
      <c r="AB155" s="201" t="s">
        <v>1054</v>
      </c>
      <c r="AC155" s="201" t="s">
        <v>1054</v>
      </c>
      <c r="AD155" s="195" t="s">
        <v>1054</v>
      </c>
      <c r="AE155" s="195" t="s">
        <v>1054</v>
      </c>
      <c r="AF155" s="195" t="s">
        <v>1054</v>
      </c>
      <c r="AG155" s="195" t="s">
        <v>1054</v>
      </c>
      <c r="AH155" s="195" t="s">
        <v>1054</v>
      </c>
      <c r="AI155" s="195" t="s">
        <v>1054</v>
      </c>
      <c r="AJ155" s="195" t="s">
        <v>1054</v>
      </c>
      <c r="AK155" s="195" t="s">
        <v>1054</v>
      </c>
    </row>
    <row r="156" spans="1:37" s="177" customFormat="1" ht="12.75">
      <c r="A156" s="175" t="s">
        <v>110</v>
      </c>
      <c r="B156" s="175" t="s">
        <v>1359</v>
      </c>
      <c r="C156" s="628">
        <v>0</v>
      </c>
      <c r="D156" s="628">
        <v>0</v>
      </c>
      <c r="E156" s="628">
        <v>0</v>
      </c>
      <c r="F156" s="631" t="s">
        <v>1054</v>
      </c>
      <c r="G156" s="175" t="s">
        <v>5076</v>
      </c>
      <c r="H156" s="176" t="s">
        <v>4581</v>
      </c>
      <c r="I156" s="175" t="s">
        <v>4650</v>
      </c>
      <c r="J156" s="203" t="s">
        <v>1054</v>
      </c>
      <c r="K156" s="203" t="s">
        <v>1054</v>
      </c>
      <c r="L156" s="175" t="s">
        <v>4576</v>
      </c>
      <c r="M156" s="175" t="s">
        <v>1360</v>
      </c>
      <c r="N156" s="204">
        <v>39920</v>
      </c>
      <c r="O156" s="175" t="s">
        <v>1054</v>
      </c>
      <c r="P156" s="195" t="s">
        <v>1054</v>
      </c>
      <c r="Q156" s="195" t="s">
        <v>1054</v>
      </c>
      <c r="R156" s="197">
        <v>0</v>
      </c>
      <c r="S156" s="197" t="s">
        <v>1054</v>
      </c>
      <c r="T156" s="195" t="s">
        <v>1054</v>
      </c>
      <c r="U156" s="195" t="s">
        <v>1054</v>
      </c>
      <c r="V156" s="199" t="s">
        <v>1054</v>
      </c>
      <c r="W156" s="199" t="s">
        <v>1054</v>
      </c>
      <c r="X156" s="195" t="s">
        <v>1054</v>
      </c>
      <c r="Y156" s="195" t="s">
        <v>1054</v>
      </c>
      <c r="Z156" s="195" t="s">
        <v>1054</v>
      </c>
      <c r="AA156" s="200" t="s">
        <v>1054</v>
      </c>
      <c r="AB156" s="201" t="s">
        <v>1054</v>
      </c>
      <c r="AC156" s="201" t="s">
        <v>1054</v>
      </c>
      <c r="AD156" s="195" t="s">
        <v>1054</v>
      </c>
      <c r="AE156" s="195" t="s">
        <v>1054</v>
      </c>
      <c r="AF156" s="195" t="s">
        <v>1054</v>
      </c>
      <c r="AG156" s="195" t="s">
        <v>1054</v>
      </c>
      <c r="AH156" s="195" t="s">
        <v>1054</v>
      </c>
      <c r="AI156" s="195" t="s">
        <v>1054</v>
      </c>
      <c r="AJ156" s="195" t="s">
        <v>1054</v>
      </c>
      <c r="AK156" s="195" t="s">
        <v>1054</v>
      </c>
    </row>
    <row r="157" spans="1:37" s="177" customFormat="1" ht="12.75">
      <c r="A157" s="175" t="s">
        <v>110</v>
      </c>
      <c r="B157" s="175" t="s">
        <v>1507</v>
      </c>
      <c r="C157" s="628">
        <v>0</v>
      </c>
      <c r="D157" s="628">
        <v>0</v>
      </c>
      <c r="E157" s="628">
        <v>0</v>
      </c>
      <c r="F157" s="631" t="s">
        <v>1054</v>
      </c>
      <c r="G157" s="175" t="s">
        <v>5077</v>
      </c>
      <c r="H157" s="176" t="s">
        <v>4581</v>
      </c>
      <c r="I157" s="175" t="s">
        <v>4770</v>
      </c>
      <c r="J157" s="203" t="s">
        <v>1054</v>
      </c>
      <c r="K157" s="203" t="s">
        <v>1054</v>
      </c>
      <c r="L157" s="175" t="s">
        <v>1063</v>
      </c>
      <c r="M157" s="175" t="s">
        <v>1054</v>
      </c>
      <c r="N157" s="204">
        <v>39631</v>
      </c>
      <c r="O157" s="175" t="s">
        <v>1054</v>
      </c>
      <c r="P157" s="195" t="s">
        <v>1054</v>
      </c>
      <c r="Q157" s="195" t="s">
        <v>1054</v>
      </c>
      <c r="R157" s="197">
        <v>0</v>
      </c>
      <c r="S157" s="197" t="s">
        <v>1062</v>
      </c>
      <c r="T157" s="195" t="s">
        <v>106</v>
      </c>
      <c r="U157" s="195" t="s">
        <v>4612</v>
      </c>
      <c r="V157" s="199" t="s">
        <v>1062</v>
      </c>
      <c r="W157" s="199" t="s">
        <v>1054</v>
      </c>
      <c r="X157" s="195" t="s">
        <v>1054</v>
      </c>
      <c r="Y157" s="195" t="s">
        <v>1054</v>
      </c>
      <c r="Z157" s="195" t="s">
        <v>1325</v>
      </c>
      <c r="AA157" s="200" t="s">
        <v>1054</v>
      </c>
      <c r="AB157" s="201" t="s">
        <v>1054</v>
      </c>
      <c r="AC157" s="201" t="s">
        <v>1054</v>
      </c>
      <c r="AD157" s="195" t="s">
        <v>5078</v>
      </c>
      <c r="AE157" s="195" t="s">
        <v>4660</v>
      </c>
      <c r="AF157" s="195" t="s">
        <v>935</v>
      </c>
      <c r="AG157" s="195">
        <v>2603</v>
      </c>
      <c r="AH157" s="195" t="s">
        <v>828</v>
      </c>
      <c r="AI157" s="195" t="s">
        <v>1508</v>
      </c>
      <c r="AJ157" s="195" t="s">
        <v>1054</v>
      </c>
      <c r="AK157" s="195" t="s">
        <v>1054</v>
      </c>
    </row>
    <row r="158" spans="1:37" s="177" customFormat="1" ht="12.75">
      <c r="A158" s="175" t="s">
        <v>110</v>
      </c>
      <c r="B158" s="175" t="s">
        <v>1361</v>
      </c>
      <c r="C158" s="628">
        <v>0</v>
      </c>
      <c r="D158" s="628">
        <v>0</v>
      </c>
      <c r="E158" s="628">
        <v>0</v>
      </c>
      <c r="F158" s="631" t="s">
        <v>1054</v>
      </c>
      <c r="G158" s="175" t="s">
        <v>5087</v>
      </c>
      <c r="H158" s="176" t="s">
        <v>4581</v>
      </c>
      <c r="I158" s="175" t="s">
        <v>4582</v>
      </c>
      <c r="J158" s="203" t="s">
        <v>1054</v>
      </c>
      <c r="K158" s="203" t="s">
        <v>1054</v>
      </c>
      <c r="L158" s="175" t="s">
        <v>1362</v>
      </c>
      <c r="M158" s="175" t="s">
        <v>1054</v>
      </c>
      <c r="N158" s="204">
        <v>37713</v>
      </c>
      <c r="O158" s="175" t="s">
        <v>1054</v>
      </c>
      <c r="P158" s="195" t="s">
        <v>1054</v>
      </c>
      <c r="Q158" s="195" t="s">
        <v>1054</v>
      </c>
      <c r="R158" s="197">
        <v>0</v>
      </c>
      <c r="S158" s="197" t="s">
        <v>1054</v>
      </c>
      <c r="T158" s="195" t="s">
        <v>1054</v>
      </c>
      <c r="U158" s="195" t="s">
        <v>1054</v>
      </c>
      <c r="V158" s="199" t="s">
        <v>1054</v>
      </c>
      <c r="W158" s="199" t="s">
        <v>1054</v>
      </c>
      <c r="X158" s="195" t="s">
        <v>1054</v>
      </c>
      <c r="Y158" s="195" t="s">
        <v>1054</v>
      </c>
      <c r="Z158" s="195" t="s">
        <v>1054</v>
      </c>
      <c r="AA158" s="200" t="s">
        <v>1054</v>
      </c>
      <c r="AB158" s="201" t="s">
        <v>1054</v>
      </c>
      <c r="AC158" s="201" t="s">
        <v>1054</v>
      </c>
      <c r="AD158" s="195" t="s">
        <v>1054</v>
      </c>
      <c r="AE158" s="195" t="s">
        <v>1054</v>
      </c>
      <c r="AF158" s="195" t="s">
        <v>1054</v>
      </c>
      <c r="AG158" s="195" t="s">
        <v>1054</v>
      </c>
      <c r="AH158" s="195" t="s">
        <v>1054</v>
      </c>
      <c r="AI158" s="195" t="s">
        <v>5088</v>
      </c>
      <c r="AJ158" s="195" t="s">
        <v>1054</v>
      </c>
      <c r="AK158" s="195" t="s">
        <v>1054</v>
      </c>
    </row>
    <row r="159" spans="1:37" s="177" customFormat="1" ht="12.75">
      <c r="A159" s="175" t="s">
        <v>111</v>
      </c>
      <c r="B159" s="175" t="s">
        <v>1468</v>
      </c>
      <c r="C159" s="628">
        <v>0</v>
      </c>
      <c r="D159" s="628">
        <v>0</v>
      </c>
      <c r="E159" s="628">
        <v>0</v>
      </c>
      <c r="F159" s="631" t="s">
        <v>1054</v>
      </c>
      <c r="G159" s="175" t="s">
        <v>5209</v>
      </c>
      <c r="H159" s="176" t="s">
        <v>4581</v>
      </c>
      <c r="I159" s="175" t="s">
        <v>4592</v>
      </c>
      <c r="J159" s="203" t="s">
        <v>1054</v>
      </c>
      <c r="K159" s="203" t="s">
        <v>1054</v>
      </c>
      <c r="L159" s="175" t="s">
        <v>4593</v>
      </c>
      <c r="M159" s="175" t="s">
        <v>1469</v>
      </c>
      <c r="N159" s="204">
        <v>30498</v>
      </c>
      <c r="O159" s="175" t="s">
        <v>1054</v>
      </c>
      <c r="P159" s="195" t="s">
        <v>1054</v>
      </c>
      <c r="Q159" s="195" t="s">
        <v>1054</v>
      </c>
      <c r="R159" s="197">
        <v>12</v>
      </c>
      <c r="S159" s="197" t="s">
        <v>959</v>
      </c>
      <c r="T159" s="195" t="s">
        <v>4765</v>
      </c>
      <c r="U159" s="195" t="s">
        <v>1054</v>
      </c>
      <c r="V159" s="199" t="s">
        <v>1054</v>
      </c>
      <c r="W159" s="199" t="s">
        <v>1054</v>
      </c>
      <c r="X159" s="195" t="s">
        <v>1054</v>
      </c>
      <c r="Y159" s="195" t="s">
        <v>1054</v>
      </c>
      <c r="Z159" s="195" t="s">
        <v>1470</v>
      </c>
      <c r="AA159" s="200" t="s">
        <v>1054</v>
      </c>
      <c r="AB159" s="201" t="s">
        <v>1054</v>
      </c>
      <c r="AC159" s="201" t="s">
        <v>1054</v>
      </c>
      <c r="AD159" s="195" t="s">
        <v>5207</v>
      </c>
      <c r="AE159" s="195" t="s">
        <v>5151</v>
      </c>
      <c r="AF159" s="195" t="s">
        <v>932</v>
      </c>
      <c r="AG159" s="195">
        <v>2007</v>
      </c>
      <c r="AH159" s="195" t="s">
        <v>828</v>
      </c>
      <c r="AI159" s="195" t="s">
        <v>1471</v>
      </c>
      <c r="AJ159" s="195" t="s">
        <v>1054</v>
      </c>
      <c r="AK159" s="195" t="s">
        <v>1054</v>
      </c>
    </row>
    <row r="160" spans="1:37" s="177" customFormat="1" ht="12.75">
      <c r="A160" s="175" t="s">
        <v>111</v>
      </c>
      <c r="B160" s="175" t="s">
        <v>4625</v>
      </c>
      <c r="C160" s="628">
        <v>0</v>
      </c>
      <c r="D160" s="628">
        <v>1</v>
      </c>
      <c r="E160" s="628">
        <v>0</v>
      </c>
      <c r="F160" s="631" t="s">
        <v>1054</v>
      </c>
      <c r="G160" s="175" t="s">
        <v>4626</v>
      </c>
      <c r="H160" s="176" t="s">
        <v>4581</v>
      </c>
      <c r="I160" s="175" t="s">
        <v>4582</v>
      </c>
      <c r="J160" s="203" t="s">
        <v>1054</v>
      </c>
      <c r="K160" s="203" t="s">
        <v>1054</v>
      </c>
      <c r="L160" s="175" t="s">
        <v>106</v>
      </c>
      <c r="M160" s="175" t="s">
        <v>1621</v>
      </c>
      <c r="N160" s="204">
        <v>40989</v>
      </c>
      <c r="O160" s="175" t="s">
        <v>1054</v>
      </c>
      <c r="P160" s="195" t="s">
        <v>1054</v>
      </c>
      <c r="Q160" s="195" t="s">
        <v>1054</v>
      </c>
      <c r="R160" s="197">
        <v>6</v>
      </c>
      <c r="S160" s="197" t="s">
        <v>959</v>
      </c>
      <c r="T160" s="195" t="s">
        <v>4595</v>
      </c>
      <c r="U160" s="195" t="s">
        <v>1054</v>
      </c>
      <c r="V160" s="199" t="s">
        <v>1094</v>
      </c>
      <c r="W160" s="199" t="s">
        <v>1054</v>
      </c>
      <c r="X160" s="195" t="s">
        <v>1054</v>
      </c>
      <c r="Y160" s="195" t="s">
        <v>1054</v>
      </c>
      <c r="Z160" s="195" t="s">
        <v>1054</v>
      </c>
      <c r="AA160" s="200" t="s">
        <v>1054</v>
      </c>
      <c r="AB160" s="201" t="s">
        <v>1054</v>
      </c>
      <c r="AC160" s="201" t="s">
        <v>1054</v>
      </c>
      <c r="AD160" s="195" t="s">
        <v>1054</v>
      </c>
      <c r="AE160" s="195" t="s">
        <v>1054</v>
      </c>
      <c r="AF160" s="195" t="s">
        <v>1054</v>
      </c>
      <c r="AG160" s="195" t="s">
        <v>1054</v>
      </c>
      <c r="AH160" s="195" t="s">
        <v>1054</v>
      </c>
      <c r="AI160" s="195" t="s">
        <v>4627</v>
      </c>
      <c r="AJ160" s="195" t="s">
        <v>1054</v>
      </c>
      <c r="AK160" s="195" t="s">
        <v>1054</v>
      </c>
    </row>
    <row r="161" spans="1:37" s="177" customFormat="1" ht="12.75">
      <c r="A161" s="175" t="s">
        <v>111</v>
      </c>
      <c r="B161" s="175" t="s">
        <v>1626</v>
      </c>
      <c r="C161" s="628">
        <v>0</v>
      </c>
      <c r="D161" s="628">
        <v>0</v>
      </c>
      <c r="E161" s="628">
        <v>0</v>
      </c>
      <c r="F161" s="631" t="s">
        <v>1054</v>
      </c>
      <c r="G161" s="175" t="s">
        <v>1627</v>
      </c>
      <c r="H161" s="176" t="s">
        <v>4574</v>
      </c>
      <c r="I161" s="175" t="s">
        <v>4621</v>
      </c>
      <c r="J161" s="203" t="s">
        <v>1054</v>
      </c>
      <c r="K161" s="203" t="s">
        <v>1054</v>
      </c>
      <c r="L161" s="175" t="s">
        <v>4622</v>
      </c>
      <c r="M161" s="175" t="s">
        <v>1054</v>
      </c>
      <c r="N161" s="204">
        <v>42360</v>
      </c>
      <c r="O161" s="175" t="s">
        <v>1054</v>
      </c>
      <c r="P161" s="195" t="s">
        <v>1054</v>
      </c>
      <c r="Q161" s="195" t="s">
        <v>1054</v>
      </c>
      <c r="R161" s="197">
        <v>0</v>
      </c>
      <c r="S161" s="197" t="s">
        <v>1062</v>
      </c>
      <c r="T161" s="195" t="s">
        <v>1054</v>
      </c>
      <c r="U161" s="195" t="s">
        <v>1054</v>
      </c>
      <c r="V161" s="199" t="s">
        <v>1054</v>
      </c>
      <c r="W161" s="199" t="s">
        <v>1055</v>
      </c>
      <c r="X161" s="195" t="s">
        <v>1054</v>
      </c>
      <c r="Y161" s="195" t="s">
        <v>1628</v>
      </c>
      <c r="Z161" s="195" t="s">
        <v>1560</v>
      </c>
      <c r="AA161" s="200" t="s">
        <v>1054</v>
      </c>
      <c r="AB161" s="201" t="s">
        <v>1054</v>
      </c>
      <c r="AC161" s="201" t="s">
        <v>1054</v>
      </c>
      <c r="AD161" s="195" t="s">
        <v>5137</v>
      </c>
      <c r="AE161" s="195" t="s">
        <v>4886</v>
      </c>
      <c r="AF161" s="195" t="s">
        <v>934</v>
      </c>
      <c r="AG161" s="195">
        <v>3000</v>
      </c>
      <c r="AH161" s="195" t="s">
        <v>828</v>
      </c>
      <c r="AI161" s="195" t="s">
        <v>1054</v>
      </c>
      <c r="AJ161" s="195" t="s">
        <v>1473</v>
      </c>
      <c r="AK161" s="195" t="s">
        <v>1474</v>
      </c>
    </row>
    <row r="162" spans="1:37" s="177" customFormat="1" ht="12.75">
      <c r="A162" s="175" t="s">
        <v>111</v>
      </c>
      <c r="B162" s="175" t="s">
        <v>1629</v>
      </c>
      <c r="C162" s="628">
        <v>0</v>
      </c>
      <c r="D162" s="628">
        <v>0</v>
      </c>
      <c r="E162" s="628">
        <v>0</v>
      </c>
      <c r="F162" s="631" t="s">
        <v>1054</v>
      </c>
      <c r="G162" s="175" t="s">
        <v>5176</v>
      </c>
      <c r="H162" s="176" t="s">
        <v>4574</v>
      </c>
      <c r="I162" s="175" t="s">
        <v>4621</v>
      </c>
      <c r="J162" s="203" t="s">
        <v>1054</v>
      </c>
      <c r="K162" s="203" t="s">
        <v>1054</v>
      </c>
      <c r="L162" s="175" t="s">
        <v>4622</v>
      </c>
      <c r="M162" s="175" t="s">
        <v>1054</v>
      </c>
      <c r="N162" s="204">
        <v>38191</v>
      </c>
      <c r="O162" s="175" t="s">
        <v>1054</v>
      </c>
      <c r="P162" s="195" t="s">
        <v>1054</v>
      </c>
      <c r="Q162" s="195" t="s">
        <v>1054</v>
      </c>
      <c r="R162" s="197">
        <v>0</v>
      </c>
      <c r="S162" s="197" t="s">
        <v>1062</v>
      </c>
      <c r="T162" s="195" t="s">
        <v>1054</v>
      </c>
      <c r="U162" s="195" t="s">
        <v>1054</v>
      </c>
      <c r="V162" s="199" t="s">
        <v>1062</v>
      </c>
      <c r="W162" s="199" t="s">
        <v>1055</v>
      </c>
      <c r="X162" s="195" t="s">
        <v>1054</v>
      </c>
      <c r="Y162" s="195" t="s">
        <v>1630</v>
      </c>
      <c r="Z162" s="195" t="s">
        <v>1560</v>
      </c>
      <c r="AA162" s="200" t="s">
        <v>1054</v>
      </c>
      <c r="AB162" s="201" t="s">
        <v>1054</v>
      </c>
      <c r="AC162" s="201" t="s">
        <v>1054</v>
      </c>
      <c r="AD162" s="195" t="s">
        <v>5137</v>
      </c>
      <c r="AE162" s="195" t="s">
        <v>4886</v>
      </c>
      <c r="AF162" s="195" t="s">
        <v>934</v>
      </c>
      <c r="AG162" s="195">
        <v>3000</v>
      </c>
      <c r="AH162" s="195" t="s">
        <v>828</v>
      </c>
      <c r="AI162" s="195" t="s">
        <v>1054</v>
      </c>
      <c r="AJ162" s="195" t="s">
        <v>1473</v>
      </c>
      <c r="AK162" s="195" t="s">
        <v>1474</v>
      </c>
    </row>
    <row r="163" spans="1:37" s="177" customFormat="1" ht="12.75">
      <c r="A163" s="175" t="s">
        <v>111</v>
      </c>
      <c r="B163" s="175" t="s">
        <v>1631</v>
      </c>
      <c r="C163" s="628"/>
      <c r="D163" s="628"/>
      <c r="E163" s="628"/>
      <c r="F163" s="631" t="s">
        <v>1054</v>
      </c>
      <c r="G163" s="175" t="s">
        <v>1632</v>
      </c>
      <c r="H163" s="176" t="s">
        <v>4574</v>
      </c>
      <c r="I163" s="175" t="s">
        <v>4575</v>
      </c>
      <c r="J163" s="203" t="s">
        <v>1054</v>
      </c>
      <c r="K163" s="203" t="s">
        <v>1054</v>
      </c>
      <c r="L163" s="175" t="s">
        <v>4622</v>
      </c>
      <c r="M163" s="175" t="s">
        <v>1054</v>
      </c>
      <c r="N163" s="204">
        <v>42380</v>
      </c>
      <c r="O163" s="175" t="s">
        <v>1054</v>
      </c>
      <c r="P163" s="195" t="s">
        <v>1054</v>
      </c>
      <c r="Q163" s="195" t="s">
        <v>1054</v>
      </c>
      <c r="R163" s="197">
        <v>0</v>
      </c>
      <c r="S163" s="197" t="s">
        <v>1062</v>
      </c>
      <c r="T163" s="195" t="s">
        <v>1054</v>
      </c>
      <c r="U163" s="195" t="s">
        <v>1054</v>
      </c>
      <c r="V163" s="199" t="s">
        <v>1054</v>
      </c>
      <c r="W163" s="199" t="s">
        <v>1055</v>
      </c>
      <c r="X163" s="195" t="s">
        <v>1054</v>
      </c>
      <c r="Y163" s="195" t="s">
        <v>1633</v>
      </c>
      <c r="Z163" s="195" t="s">
        <v>1560</v>
      </c>
      <c r="AA163" s="200" t="s">
        <v>1054</v>
      </c>
      <c r="AB163" s="201" t="s">
        <v>1054</v>
      </c>
      <c r="AC163" s="201" t="s">
        <v>1054</v>
      </c>
      <c r="AD163" s="195" t="s">
        <v>5137</v>
      </c>
      <c r="AE163" s="195" t="s">
        <v>4886</v>
      </c>
      <c r="AF163" s="195" t="s">
        <v>934</v>
      </c>
      <c r="AG163" s="195">
        <v>3000</v>
      </c>
      <c r="AH163" s="195" t="s">
        <v>828</v>
      </c>
      <c r="AI163" s="195" t="s">
        <v>1054</v>
      </c>
      <c r="AJ163" s="195" t="s">
        <v>1473</v>
      </c>
      <c r="AK163" s="195" t="s">
        <v>1474</v>
      </c>
    </row>
    <row r="164" spans="1:37" s="177" customFormat="1" ht="12.75">
      <c r="A164" s="175" t="s">
        <v>111</v>
      </c>
      <c r="B164" s="175" t="s">
        <v>1634</v>
      </c>
      <c r="C164" s="628">
        <v>0</v>
      </c>
      <c r="D164" s="628">
        <v>0</v>
      </c>
      <c r="E164" s="628">
        <v>0</v>
      </c>
      <c r="F164" s="631" t="s">
        <v>1054</v>
      </c>
      <c r="G164" s="175" t="s">
        <v>1635</v>
      </c>
      <c r="H164" s="176" t="s">
        <v>4574</v>
      </c>
      <c r="I164" s="175" t="s">
        <v>4621</v>
      </c>
      <c r="J164" s="203" t="s">
        <v>1054</v>
      </c>
      <c r="K164" s="203" t="s">
        <v>1054</v>
      </c>
      <c r="L164" s="175" t="s">
        <v>4622</v>
      </c>
      <c r="M164" s="175" t="s">
        <v>1054</v>
      </c>
      <c r="N164" s="204">
        <v>42374</v>
      </c>
      <c r="O164" s="175" t="s">
        <v>1054</v>
      </c>
      <c r="P164" s="195" t="s">
        <v>1054</v>
      </c>
      <c r="Q164" s="195" t="s">
        <v>1054</v>
      </c>
      <c r="R164" s="197">
        <v>0</v>
      </c>
      <c r="S164" s="197" t="s">
        <v>1062</v>
      </c>
      <c r="T164" s="195" t="s">
        <v>1054</v>
      </c>
      <c r="U164" s="195" t="s">
        <v>1054</v>
      </c>
      <c r="V164" s="199" t="s">
        <v>1054</v>
      </c>
      <c r="W164" s="199" t="s">
        <v>1055</v>
      </c>
      <c r="X164" s="195" t="s">
        <v>1054</v>
      </c>
      <c r="Y164" s="195" t="s">
        <v>1636</v>
      </c>
      <c r="Z164" s="195" t="s">
        <v>1560</v>
      </c>
      <c r="AA164" s="200" t="s">
        <v>1054</v>
      </c>
      <c r="AB164" s="201" t="s">
        <v>1054</v>
      </c>
      <c r="AC164" s="201" t="s">
        <v>1054</v>
      </c>
      <c r="AD164" s="195" t="s">
        <v>5137</v>
      </c>
      <c r="AE164" s="195" t="s">
        <v>4886</v>
      </c>
      <c r="AF164" s="195" t="s">
        <v>934</v>
      </c>
      <c r="AG164" s="195">
        <v>3000</v>
      </c>
      <c r="AH164" s="195" t="s">
        <v>828</v>
      </c>
      <c r="AI164" s="195" t="s">
        <v>1054</v>
      </c>
      <c r="AJ164" s="195" t="s">
        <v>1473</v>
      </c>
      <c r="AK164" s="195" t="s">
        <v>1474</v>
      </c>
    </row>
    <row r="165" spans="1:37" s="177" customFormat="1" ht="12.75">
      <c r="A165" s="175" t="s">
        <v>111</v>
      </c>
      <c r="B165" s="175" t="s">
        <v>1637</v>
      </c>
      <c r="C165" s="628">
        <v>0</v>
      </c>
      <c r="D165" s="628">
        <v>0</v>
      </c>
      <c r="E165" s="628">
        <v>0</v>
      </c>
      <c r="F165" s="631" t="s">
        <v>1054</v>
      </c>
      <c r="G165" s="175" t="s">
        <v>1638</v>
      </c>
      <c r="H165" s="176" t="s">
        <v>4574</v>
      </c>
      <c r="I165" s="175" t="s">
        <v>4621</v>
      </c>
      <c r="J165" s="203" t="s">
        <v>1054</v>
      </c>
      <c r="K165" s="203" t="s">
        <v>1054</v>
      </c>
      <c r="L165" s="175" t="s">
        <v>4622</v>
      </c>
      <c r="M165" s="175" t="s">
        <v>1054</v>
      </c>
      <c r="N165" s="204">
        <v>42360</v>
      </c>
      <c r="O165" s="175" t="s">
        <v>1054</v>
      </c>
      <c r="P165" s="195" t="s">
        <v>1054</v>
      </c>
      <c r="Q165" s="195" t="s">
        <v>1054</v>
      </c>
      <c r="R165" s="197">
        <v>0</v>
      </c>
      <c r="S165" s="197" t="s">
        <v>1062</v>
      </c>
      <c r="T165" s="195" t="s">
        <v>1054</v>
      </c>
      <c r="U165" s="195" t="s">
        <v>1054</v>
      </c>
      <c r="V165" s="199" t="s">
        <v>1054</v>
      </c>
      <c r="W165" s="199" t="s">
        <v>1055</v>
      </c>
      <c r="X165" s="195" t="s">
        <v>1054</v>
      </c>
      <c r="Y165" s="195" t="s">
        <v>1639</v>
      </c>
      <c r="Z165" s="195" t="s">
        <v>1560</v>
      </c>
      <c r="AA165" s="200" t="s">
        <v>1054</v>
      </c>
      <c r="AB165" s="201" t="s">
        <v>1054</v>
      </c>
      <c r="AC165" s="201" t="s">
        <v>1054</v>
      </c>
      <c r="AD165" s="195" t="s">
        <v>5137</v>
      </c>
      <c r="AE165" s="195" t="s">
        <v>4886</v>
      </c>
      <c r="AF165" s="195" t="s">
        <v>934</v>
      </c>
      <c r="AG165" s="195">
        <v>3000</v>
      </c>
      <c r="AH165" s="195" t="s">
        <v>828</v>
      </c>
      <c r="AI165" s="195" t="s">
        <v>1054</v>
      </c>
      <c r="AJ165" s="195" t="s">
        <v>1473</v>
      </c>
      <c r="AK165" s="195" t="s">
        <v>1474</v>
      </c>
    </row>
    <row r="166" spans="1:37" s="177" customFormat="1" ht="12.75">
      <c r="A166" s="175" t="s">
        <v>111</v>
      </c>
      <c r="B166" s="175" t="s">
        <v>4616</v>
      </c>
      <c r="C166" s="628">
        <v>0</v>
      </c>
      <c r="D166" s="628">
        <v>0</v>
      </c>
      <c r="E166" s="628">
        <v>0</v>
      </c>
      <c r="F166" s="631" t="s">
        <v>1054</v>
      </c>
      <c r="G166" s="175" t="s">
        <v>6560</v>
      </c>
      <c r="H166" s="176" t="s">
        <v>4617</v>
      </c>
      <c r="I166" s="175" t="s">
        <v>4618</v>
      </c>
      <c r="J166" s="203" t="s">
        <v>1052</v>
      </c>
      <c r="K166" s="203" t="s">
        <v>1059</v>
      </c>
      <c r="L166" s="175" t="s">
        <v>106</v>
      </c>
      <c r="M166" s="175" t="s">
        <v>1530</v>
      </c>
      <c r="N166" s="204">
        <v>41299</v>
      </c>
      <c r="O166" s="175" t="s">
        <v>1418</v>
      </c>
      <c r="P166" s="195" t="s">
        <v>1054</v>
      </c>
      <c r="Q166" s="195">
        <v>16</v>
      </c>
      <c r="R166" s="197" t="s">
        <v>1054</v>
      </c>
      <c r="S166" s="197" t="s">
        <v>1054</v>
      </c>
      <c r="T166" s="195" t="s">
        <v>1054</v>
      </c>
      <c r="U166" s="195" t="s">
        <v>1054</v>
      </c>
      <c r="V166" s="199" t="s">
        <v>959</v>
      </c>
      <c r="W166" s="199" t="s">
        <v>1055</v>
      </c>
      <c r="X166" s="195" t="s">
        <v>1054</v>
      </c>
      <c r="Y166" s="195" t="s">
        <v>1531</v>
      </c>
      <c r="Z166" s="195" t="s">
        <v>1054</v>
      </c>
      <c r="AA166" s="200" t="s">
        <v>1054</v>
      </c>
      <c r="AB166" s="201" t="s">
        <v>1054</v>
      </c>
      <c r="AC166" s="201">
        <v>7459</v>
      </c>
      <c r="AD166" s="195" t="s">
        <v>4619</v>
      </c>
      <c r="AE166" s="195" t="s">
        <v>4620</v>
      </c>
      <c r="AF166" s="195" t="s">
        <v>934</v>
      </c>
      <c r="AG166" s="195">
        <v>3006</v>
      </c>
      <c r="AH166" s="195" t="s">
        <v>828</v>
      </c>
      <c r="AI166" s="195" t="s">
        <v>1532</v>
      </c>
      <c r="AJ166" s="195" t="s">
        <v>1533</v>
      </c>
      <c r="AK166" s="195" t="s">
        <v>1533</v>
      </c>
    </row>
    <row r="167" spans="1:37" s="177" customFormat="1" ht="12.75">
      <c r="A167" s="175" t="s">
        <v>111</v>
      </c>
      <c r="B167" s="175" t="s">
        <v>1534</v>
      </c>
      <c r="C167" s="628">
        <v>1</v>
      </c>
      <c r="D167" s="628">
        <v>1</v>
      </c>
      <c r="E167" s="628">
        <v>1</v>
      </c>
      <c r="F167" s="631" t="s">
        <v>1054</v>
      </c>
      <c r="G167" s="175" t="s">
        <v>1535</v>
      </c>
      <c r="H167" s="176" t="s">
        <v>4617</v>
      </c>
      <c r="I167" s="175" t="s">
        <v>4934</v>
      </c>
      <c r="J167" s="203" t="s">
        <v>1052</v>
      </c>
      <c r="K167" s="203" t="s">
        <v>1059</v>
      </c>
      <c r="L167" s="175" t="s">
        <v>4593</v>
      </c>
      <c r="M167" s="175" t="s">
        <v>1536</v>
      </c>
      <c r="N167" s="204">
        <v>27466</v>
      </c>
      <c r="O167" s="175" t="s">
        <v>1418</v>
      </c>
      <c r="P167" s="195" t="s">
        <v>1054</v>
      </c>
      <c r="Q167" s="195">
        <v>108</v>
      </c>
      <c r="R167" s="197" t="s">
        <v>1054</v>
      </c>
      <c r="S167" s="197" t="s">
        <v>1054</v>
      </c>
      <c r="T167" s="195" t="s">
        <v>1054</v>
      </c>
      <c r="U167" s="195" t="s">
        <v>1054</v>
      </c>
      <c r="V167" s="199" t="s">
        <v>959</v>
      </c>
      <c r="W167" s="199" t="s">
        <v>1055</v>
      </c>
      <c r="X167" s="195" t="s">
        <v>1054</v>
      </c>
      <c r="Y167" s="195" t="s">
        <v>1537</v>
      </c>
      <c r="Z167" s="195" t="s">
        <v>1054</v>
      </c>
      <c r="AA167" s="200" t="s">
        <v>1054</v>
      </c>
      <c r="AB167" s="201">
        <v>208186</v>
      </c>
      <c r="AC167" s="201">
        <v>211226</v>
      </c>
      <c r="AD167" s="195" t="s">
        <v>5215</v>
      </c>
      <c r="AE167" s="195" t="s">
        <v>5183</v>
      </c>
      <c r="AF167" s="195" t="s">
        <v>932</v>
      </c>
      <c r="AG167" s="195">
        <v>2010</v>
      </c>
      <c r="AH167" s="195" t="s">
        <v>828</v>
      </c>
      <c r="AI167" s="195" t="s">
        <v>1538</v>
      </c>
      <c r="AJ167" s="195" t="s">
        <v>1539</v>
      </c>
      <c r="AK167" s="195" t="s">
        <v>1540</v>
      </c>
    </row>
    <row r="168" spans="1:37" s="177" customFormat="1" ht="12.75">
      <c r="A168" s="175" t="s">
        <v>111</v>
      </c>
      <c r="B168" s="175" t="s">
        <v>1640</v>
      </c>
      <c r="C168" s="628">
        <v>0</v>
      </c>
      <c r="D168" s="628">
        <v>0</v>
      </c>
      <c r="E168" s="628">
        <v>0</v>
      </c>
      <c r="F168" s="631" t="s">
        <v>1054</v>
      </c>
      <c r="G168" s="175" t="s">
        <v>1638</v>
      </c>
      <c r="H168" s="176" t="s">
        <v>4574</v>
      </c>
      <c r="I168" s="175" t="s">
        <v>4621</v>
      </c>
      <c r="J168" s="203" t="s">
        <v>1054</v>
      </c>
      <c r="K168" s="203" t="s">
        <v>1054</v>
      </c>
      <c r="L168" s="175" t="s">
        <v>4622</v>
      </c>
      <c r="M168" s="175" t="s">
        <v>1054</v>
      </c>
      <c r="N168" s="204">
        <v>40921</v>
      </c>
      <c r="O168" s="175" t="s">
        <v>1054</v>
      </c>
      <c r="P168" s="195" t="s">
        <v>1054</v>
      </c>
      <c r="Q168" s="195" t="s">
        <v>1054</v>
      </c>
      <c r="R168" s="197">
        <v>0</v>
      </c>
      <c r="S168" s="197" t="s">
        <v>1054</v>
      </c>
      <c r="T168" s="195" t="s">
        <v>1054</v>
      </c>
      <c r="U168" s="195" t="s">
        <v>1054</v>
      </c>
      <c r="V168" s="199" t="s">
        <v>1062</v>
      </c>
      <c r="W168" s="199" t="s">
        <v>1055</v>
      </c>
      <c r="X168" s="195" t="s">
        <v>1054</v>
      </c>
      <c r="Y168" s="195" t="s">
        <v>1641</v>
      </c>
      <c r="Z168" s="195" t="s">
        <v>1560</v>
      </c>
      <c r="AA168" s="200" t="s">
        <v>1054</v>
      </c>
      <c r="AB168" s="201" t="s">
        <v>1054</v>
      </c>
      <c r="AC168" s="201" t="s">
        <v>1054</v>
      </c>
      <c r="AD168" s="195" t="s">
        <v>1054</v>
      </c>
      <c r="AE168" s="195" t="s">
        <v>1054</v>
      </c>
      <c r="AF168" s="195" t="s">
        <v>1054</v>
      </c>
      <c r="AG168" s="195" t="s">
        <v>1054</v>
      </c>
      <c r="AH168" s="195" t="s">
        <v>1054</v>
      </c>
      <c r="AI168" s="195" t="s">
        <v>1054</v>
      </c>
      <c r="AJ168" s="195" t="s">
        <v>1054</v>
      </c>
      <c r="AK168" s="195" t="s">
        <v>1054</v>
      </c>
    </row>
    <row r="169" spans="1:37" s="177" customFormat="1" ht="12.75">
      <c r="A169" s="175" t="s">
        <v>111</v>
      </c>
      <c r="B169" s="175" t="s">
        <v>1642</v>
      </c>
      <c r="C169" s="628">
        <v>0</v>
      </c>
      <c r="D169" s="628">
        <v>0</v>
      </c>
      <c r="E169" s="628">
        <v>0</v>
      </c>
      <c r="F169" s="631" t="s">
        <v>1054</v>
      </c>
      <c r="G169" s="175" t="s">
        <v>5177</v>
      </c>
      <c r="H169" s="176" t="s">
        <v>4574</v>
      </c>
      <c r="I169" s="175" t="s">
        <v>4621</v>
      </c>
      <c r="J169" s="203" t="s">
        <v>1054</v>
      </c>
      <c r="K169" s="203" t="s">
        <v>1054</v>
      </c>
      <c r="L169" s="175" t="s">
        <v>4622</v>
      </c>
      <c r="M169" s="175" t="s">
        <v>1054</v>
      </c>
      <c r="N169" s="204">
        <v>37865</v>
      </c>
      <c r="O169" s="175" t="s">
        <v>1054</v>
      </c>
      <c r="P169" s="195" t="s">
        <v>1054</v>
      </c>
      <c r="Q169" s="195" t="s">
        <v>1054</v>
      </c>
      <c r="R169" s="197">
        <v>13</v>
      </c>
      <c r="S169" s="197" t="s">
        <v>1062</v>
      </c>
      <c r="T169" s="195" t="s">
        <v>4731</v>
      </c>
      <c r="U169" s="195" t="s">
        <v>1054</v>
      </c>
      <c r="V169" s="199" t="s">
        <v>1062</v>
      </c>
      <c r="W169" s="199" t="s">
        <v>1055</v>
      </c>
      <c r="X169" s="195" t="s">
        <v>1054</v>
      </c>
      <c r="Y169" s="195" t="s">
        <v>1054</v>
      </c>
      <c r="Z169" s="195" t="s">
        <v>1560</v>
      </c>
      <c r="AA169" s="200" t="s">
        <v>1054</v>
      </c>
      <c r="AB169" s="201" t="s">
        <v>1054</v>
      </c>
      <c r="AC169" s="201" t="s">
        <v>1054</v>
      </c>
      <c r="AD169" s="195" t="s">
        <v>5137</v>
      </c>
      <c r="AE169" s="195" t="s">
        <v>4886</v>
      </c>
      <c r="AF169" s="195" t="s">
        <v>934</v>
      </c>
      <c r="AG169" s="195">
        <v>3000</v>
      </c>
      <c r="AH169" s="195" t="s">
        <v>828</v>
      </c>
      <c r="AI169" s="195" t="s">
        <v>1054</v>
      </c>
      <c r="AJ169" s="195" t="s">
        <v>1473</v>
      </c>
      <c r="AK169" s="195" t="s">
        <v>1474</v>
      </c>
    </row>
    <row r="170" spans="1:37" s="177" customFormat="1" ht="12.75">
      <c r="A170" s="175" t="s">
        <v>111</v>
      </c>
      <c r="B170" s="175" t="s">
        <v>1643</v>
      </c>
      <c r="C170" s="628">
        <v>0</v>
      </c>
      <c r="D170" s="628">
        <v>0</v>
      </c>
      <c r="E170" s="628">
        <v>0</v>
      </c>
      <c r="F170" s="631" t="s">
        <v>1054</v>
      </c>
      <c r="G170" s="175" t="s">
        <v>5210</v>
      </c>
      <c r="H170" s="176" t="s">
        <v>4574</v>
      </c>
      <c r="I170" s="175" t="s">
        <v>4621</v>
      </c>
      <c r="J170" s="203" t="s">
        <v>1054</v>
      </c>
      <c r="K170" s="203" t="s">
        <v>1054</v>
      </c>
      <c r="L170" s="175" t="s">
        <v>4622</v>
      </c>
      <c r="M170" s="175" t="s">
        <v>1054</v>
      </c>
      <c r="N170" s="204">
        <v>30439</v>
      </c>
      <c r="O170" s="175" t="s">
        <v>1054</v>
      </c>
      <c r="P170" s="195" t="s">
        <v>1054</v>
      </c>
      <c r="Q170" s="195" t="s">
        <v>1054</v>
      </c>
      <c r="R170" s="197">
        <v>0</v>
      </c>
      <c r="S170" s="197" t="s">
        <v>1062</v>
      </c>
      <c r="T170" s="195" t="s">
        <v>1054</v>
      </c>
      <c r="U170" s="195" t="s">
        <v>1054</v>
      </c>
      <c r="V170" s="199" t="s">
        <v>1062</v>
      </c>
      <c r="W170" s="199" t="s">
        <v>1055</v>
      </c>
      <c r="X170" s="195" t="s">
        <v>1054</v>
      </c>
      <c r="Y170" s="195" t="s">
        <v>1644</v>
      </c>
      <c r="Z170" s="195" t="s">
        <v>1560</v>
      </c>
      <c r="AA170" s="200" t="s">
        <v>1054</v>
      </c>
      <c r="AB170" s="201" t="s">
        <v>1054</v>
      </c>
      <c r="AC170" s="201" t="s">
        <v>1054</v>
      </c>
      <c r="AD170" s="195" t="s">
        <v>5137</v>
      </c>
      <c r="AE170" s="195" t="s">
        <v>4886</v>
      </c>
      <c r="AF170" s="195" t="s">
        <v>934</v>
      </c>
      <c r="AG170" s="195">
        <v>3000</v>
      </c>
      <c r="AH170" s="195" t="s">
        <v>828</v>
      </c>
      <c r="AI170" s="195" t="s">
        <v>1054</v>
      </c>
      <c r="AJ170" s="195" t="s">
        <v>1473</v>
      </c>
      <c r="AK170" s="195" t="s">
        <v>1474</v>
      </c>
    </row>
    <row r="171" spans="1:37" s="177" customFormat="1" ht="12.75">
      <c r="A171" s="175" t="s">
        <v>111</v>
      </c>
      <c r="B171" s="175" t="s">
        <v>1472</v>
      </c>
      <c r="C171" s="628">
        <v>0</v>
      </c>
      <c r="D171" s="628">
        <v>0</v>
      </c>
      <c r="E171" s="628">
        <v>0</v>
      </c>
      <c r="F171" s="631" t="s">
        <v>1054</v>
      </c>
      <c r="G171" s="175" t="s">
        <v>5189</v>
      </c>
      <c r="H171" s="176" t="s">
        <v>4581</v>
      </c>
      <c r="I171" s="175" t="s">
        <v>4582</v>
      </c>
      <c r="J171" s="203" t="s">
        <v>1054</v>
      </c>
      <c r="K171" s="203" t="s">
        <v>1054</v>
      </c>
      <c r="L171" s="175" t="s">
        <v>4583</v>
      </c>
      <c r="M171" s="175" t="s">
        <v>1054</v>
      </c>
      <c r="N171" s="204">
        <v>33786</v>
      </c>
      <c r="O171" s="175" t="s">
        <v>1054</v>
      </c>
      <c r="P171" s="195" t="s">
        <v>1054</v>
      </c>
      <c r="Q171" s="195" t="s">
        <v>1054</v>
      </c>
      <c r="R171" s="197">
        <v>12</v>
      </c>
      <c r="S171" s="197" t="s">
        <v>959</v>
      </c>
      <c r="T171" s="195" t="s">
        <v>4731</v>
      </c>
      <c r="U171" s="195" t="s">
        <v>1054</v>
      </c>
      <c r="V171" s="199" t="s">
        <v>1062</v>
      </c>
      <c r="W171" s="199" t="s">
        <v>1054</v>
      </c>
      <c r="X171" s="195" t="s">
        <v>1054</v>
      </c>
      <c r="Y171" s="195" t="s">
        <v>1054</v>
      </c>
      <c r="Z171" s="195" t="s">
        <v>1560</v>
      </c>
      <c r="AA171" s="200" t="s">
        <v>1054</v>
      </c>
      <c r="AB171" s="201" t="s">
        <v>1054</v>
      </c>
      <c r="AC171" s="201" t="s">
        <v>1054</v>
      </c>
      <c r="AD171" s="195" t="s">
        <v>1054</v>
      </c>
      <c r="AE171" s="195" t="s">
        <v>1054</v>
      </c>
      <c r="AF171" s="195" t="s">
        <v>1054</v>
      </c>
      <c r="AG171" s="195" t="s">
        <v>1054</v>
      </c>
      <c r="AH171" s="195" t="s">
        <v>1054</v>
      </c>
      <c r="AI171" s="195" t="s">
        <v>1054</v>
      </c>
      <c r="AJ171" s="195" t="s">
        <v>1473</v>
      </c>
      <c r="AK171" s="195" t="s">
        <v>1474</v>
      </c>
    </row>
    <row r="172" spans="1:37" s="177" customFormat="1" ht="12.75">
      <c r="A172" s="175" t="s">
        <v>111</v>
      </c>
      <c r="B172" s="175" t="s">
        <v>1645</v>
      </c>
      <c r="C172" s="628">
        <v>0</v>
      </c>
      <c r="D172" s="628">
        <v>0</v>
      </c>
      <c r="E172" s="628">
        <v>0</v>
      </c>
      <c r="F172" s="631" t="s">
        <v>1054</v>
      </c>
      <c r="G172" s="175" t="s">
        <v>1646</v>
      </c>
      <c r="H172" s="176" t="s">
        <v>4574</v>
      </c>
      <c r="I172" s="175" t="s">
        <v>4621</v>
      </c>
      <c r="J172" s="203" t="s">
        <v>1054</v>
      </c>
      <c r="K172" s="203" t="s">
        <v>1054</v>
      </c>
      <c r="L172" s="175" t="s">
        <v>4622</v>
      </c>
      <c r="M172" s="175" t="s">
        <v>1054</v>
      </c>
      <c r="N172" s="204">
        <v>38604</v>
      </c>
      <c r="O172" s="175" t="s">
        <v>1054</v>
      </c>
      <c r="P172" s="195" t="s">
        <v>1054</v>
      </c>
      <c r="Q172" s="195" t="s">
        <v>1054</v>
      </c>
      <c r="R172" s="197">
        <v>0</v>
      </c>
      <c r="S172" s="197" t="s">
        <v>1062</v>
      </c>
      <c r="T172" s="195" t="s">
        <v>1054</v>
      </c>
      <c r="U172" s="195" t="s">
        <v>1054</v>
      </c>
      <c r="V172" s="199" t="s">
        <v>1062</v>
      </c>
      <c r="W172" s="199" t="s">
        <v>1055</v>
      </c>
      <c r="X172" s="195" t="s">
        <v>1054</v>
      </c>
      <c r="Y172" s="195" t="s">
        <v>1647</v>
      </c>
      <c r="Z172" s="195" t="s">
        <v>1560</v>
      </c>
      <c r="AA172" s="200" t="s">
        <v>1054</v>
      </c>
      <c r="AB172" s="201" t="s">
        <v>1054</v>
      </c>
      <c r="AC172" s="201" t="s">
        <v>1054</v>
      </c>
      <c r="AD172" s="195" t="s">
        <v>5137</v>
      </c>
      <c r="AE172" s="195" t="s">
        <v>4886</v>
      </c>
      <c r="AF172" s="195" t="s">
        <v>934</v>
      </c>
      <c r="AG172" s="195">
        <v>3000</v>
      </c>
      <c r="AH172" s="195" t="s">
        <v>828</v>
      </c>
      <c r="AI172" s="195" t="s">
        <v>1054</v>
      </c>
      <c r="AJ172" s="195" t="s">
        <v>1473</v>
      </c>
      <c r="AK172" s="195" t="s">
        <v>1474</v>
      </c>
    </row>
    <row r="173" spans="1:37" s="177" customFormat="1" ht="12.75">
      <c r="A173" s="175" t="s">
        <v>111</v>
      </c>
      <c r="B173" s="175" t="s">
        <v>1470</v>
      </c>
      <c r="C173" s="628">
        <v>0</v>
      </c>
      <c r="D173" s="628">
        <v>0</v>
      </c>
      <c r="E173" s="628">
        <v>0</v>
      </c>
      <c r="F173" s="631" t="s">
        <v>1054</v>
      </c>
      <c r="G173" s="175" t="s">
        <v>5206</v>
      </c>
      <c r="H173" s="176" t="s">
        <v>4617</v>
      </c>
      <c r="I173" s="175" t="s">
        <v>4934</v>
      </c>
      <c r="J173" s="203" t="s">
        <v>1052</v>
      </c>
      <c r="K173" s="203" t="s">
        <v>1053</v>
      </c>
      <c r="L173" s="175" t="s">
        <v>4593</v>
      </c>
      <c r="M173" s="175" t="s">
        <v>1541</v>
      </c>
      <c r="N173" s="204">
        <v>30498</v>
      </c>
      <c r="O173" s="175" t="s">
        <v>1418</v>
      </c>
      <c r="P173" s="195" t="s">
        <v>1054</v>
      </c>
      <c r="Q173" s="195">
        <v>4141</v>
      </c>
      <c r="R173" s="197" t="s">
        <v>1054</v>
      </c>
      <c r="S173" s="197" t="s">
        <v>1054</v>
      </c>
      <c r="T173" s="195" t="s">
        <v>1054</v>
      </c>
      <c r="U173" s="195" t="s">
        <v>1054</v>
      </c>
      <c r="V173" s="199" t="s">
        <v>959</v>
      </c>
      <c r="W173" s="199" t="s">
        <v>1055</v>
      </c>
      <c r="X173" s="195" t="s">
        <v>1054</v>
      </c>
      <c r="Y173" s="195" t="s">
        <v>1542</v>
      </c>
      <c r="Z173" s="195" t="s">
        <v>1054</v>
      </c>
      <c r="AA173" s="200" t="s">
        <v>1054</v>
      </c>
      <c r="AB173" s="201">
        <v>1045911</v>
      </c>
      <c r="AC173" s="201">
        <v>1102782</v>
      </c>
      <c r="AD173" s="195" t="s">
        <v>5207</v>
      </c>
      <c r="AE173" s="195" t="s">
        <v>5151</v>
      </c>
      <c r="AF173" s="195" t="s">
        <v>932</v>
      </c>
      <c r="AG173" s="195">
        <v>2007</v>
      </c>
      <c r="AH173" s="195" t="s">
        <v>828</v>
      </c>
      <c r="AI173" s="195" t="s">
        <v>1543</v>
      </c>
      <c r="AJ173" s="195" t="s">
        <v>5208</v>
      </c>
      <c r="AK173" s="195" t="s">
        <v>1544</v>
      </c>
    </row>
    <row r="174" spans="1:37" s="177" customFormat="1" ht="12.75">
      <c r="A174" s="175" t="s">
        <v>111</v>
      </c>
      <c r="B174" s="175" t="s">
        <v>4607</v>
      </c>
      <c r="C174" s="628">
        <v>0</v>
      </c>
      <c r="D174" s="628">
        <v>1</v>
      </c>
      <c r="E174" s="628">
        <v>0</v>
      </c>
      <c r="F174" s="631" t="s">
        <v>1054</v>
      </c>
      <c r="G174" s="175" t="s">
        <v>4608</v>
      </c>
      <c r="H174" s="176" t="s">
        <v>4574</v>
      </c>
      <c r="I174" s="175" t="s">
        <v>4609</v>
      </c>
      <c r="J174" s="203" t="s">
        <v>1054</v>
      </c>
      <c r="K174" s="203" t="s">
        <v>1054</v>
      </c>
      <c r="L174" s="175" t="s">
        <v>4593</v>
      </c>
      <c r="M174" s="175" t="s">
        <v>4610</v>
      </c>
      <c r="N174" s="204">
        <v>42552</v>
      </c>
      <c r="O174" s="175" t="s">
        <v>1054</v>
      </c>
      <c r="P174" s="195" t="s">
        <v>1054</v>
      </c>
      <c r="Q174" s="195" t="s">
        <v>1054</v>
      </c>
      <c r="R174" s="197">
        <v>3</v>
      </c>
      <c r="S174" s="197" t="s">
        <v>1062</v>
      </c>
      <c r="T174" s="195" t="s">
        <v>4595</v>
      </c>
      <c r="U174" s="195" t="s">
        <v>1054</v>
      </c>
      <c r="V174" s="199" t="s">
        <v>1122</v>
      </c>
      <c r="W174" s="199" t="s">
        <v>1054</v>
      </c>
      <c r="X174" s="195" t="s">
        <v>1054</v>
      </c>
      <c r="Y174" s="195" t="s">
        <v>1054</v>
      </c>
      <c r="Z174" s="195" t="s">
        <v>1054</v>
      </c>
      <c r="AA174" s="200" t="s">
        <v>1054</v>
      </c>
      <c r="AB174" s="201" t="s">
        <v>1054</v>
      </c>
      <c r="AC174" s="201" t="s">
        <v>1054</v>
      </c>
      <c r="AD174" s="195" t="s">
        <v>1054</v>
      </c>
      <c r="AE174" s="195" t="s">
        <v>1054</v>
      </c>
      <c r="AF174" s="195" t="s">
        <v>1054</v>
      </c>
      <c r="AG174" s="195" t="s">
        <v>1054</v>
      </c>
      <c r="AH174" s="195" t="s">
        <v>1054</v>
      </c>
      <c r="AI174" s="195" t="s">
        <v>1054</v>
      </c>
      <c r="AJ174" s="195" t="s">
        <v>1054</v>
      </c>
      <c r="AK174" s="195" t="s">
        <v>1054</v>
      </c>
    </row>
    <row r="175" spans="1:37" s="177" customFormat="1" ht="12.75">
      <c r="A175" s="175" t="s">
        <v>111</v>
      </c>
      <c r="B175" s="175" t="s">
        <v>1482</v>
      </c>
      <c r="C175" s="628">
        <v>0</v>
      </c>
      <c r="D175" s="628">
        <v>0</v>
      </c>
      <c r="E175" s="628">
        <v>0</v>
      </c>
      <c r="F175" s="631" t="s">
        <v>1054</v>
      </c>
      <c r="G175" s="175" t="s">
        <v>5172</v>
      </c>
      <c r="H175" s="176" t="s">
        <v>4617</v>
      </c>
      <c r="I175" s="175" t="s">
        <v>4734</v>
      </c>
      <c r="J175" s="203" t="s">
        <v>1052</v>
      </c>
      <c r="K175" s="203" t="s">
        <v>1053</v>
      </c>
      <c r="L175" s="175" t="s">
        <v>4593</v>
      </c>
      <c r="M175" s="175" t="s">
        <v>1545</v>
      </c>
      <c r="N175" s="204">
        <v>38534</v>
      </c>
      <c r="O175" s="175" t="s">
        <v>5162</v>
      </c>
      <c r="P175" s="195" t="s">
        <v>4965</v>
      </c>
      <c r="Q175" s="195">
        <v>427</v>
      </c>
      <c r="R175" s="197" t="s">
        <v>1054</v>
      </c>
      <c r="S175" s="197" t="s">
        <v>1054</v>
      </c>
      <c r="T175" s="195" t="s">
        <v>1054</v>
      </c>
      <c r="U175" s="195" t="s">
        <v>1054</v>
      </c>
      <c r="V175" s="199" t="s">
        <v>959</v>
      </c>
      <c r="W175" s="199" t="s">
        <v>1055</v>
      </c>
      <c r="X175" s="195" t="s">
        <v>1054</v>
      </c>
      <c r="Y175" s="195" t="s">
        <v>1546</v>
      </c>
      <c r="Z175" s="195" t="s">
        <v>1054</v>
      </c>
      <c r="AA175" s="200" t="s">
        <v>1054</v>
      </c>
      <c r="AB175" s="201">
        <v>124343</v>
      </c>
      <c r="AC175" s="201">
        <v>100028</v>
      </c>
      <c r="AD175" s="195" t="s">
        <v>5173</v>
      </c>
      <c r="AE175" s="195" t="s">
        <v>5174</v>
      </c>
      <c r="AF175" s="195" t="s">
        <v>932</v>
      </c>
      <c r="AG175" s="195">
        <v>2009</v>
      </c>
      <c r="AH175" s="195" t="s">
        <v>828</v>
      </c>
      <c r="AI175" s="195" t="s">
        <v>1547</v>
      </c>
      <c r="AJ175" s="195" t="s">
        <v>1548</v>
      </c>
      <c r="AK175" s="195" t="s">
        <v>1549</v>
      </c>
    </row>
    <row r="176" spans="1:37" s="177" customFormat="1" ht="12.75">
      <c r="A176" s="175" t="s">
        <v>111</v>
      </c>
      <c r="B176" s="175" t="s">
        <v>1512</v>
      </c>
      <c r="C176" s="628">
        <v>0</v>
      </c>
      <c r="D176" s="628">
        <v>0</v>
      </c>
      <c r="E176" s="628">
        <v>0</v>
      </c>
      <c r="F176" s="631" t="s">
        <v>1054</v>
      </c>
      <c r="G176" s="175" t="s">
        <v>5148</v>
      </c>
      <c r="H176" s="176" t="s">
        <v>4574</v>
      </c>
      <c r="I176" s="175" t="s">
        <v>4609</v>
      </c>
      <c r="J176" s="203" t="s">
        <v>1054</v>
      </c>
      <c r="K176" s="203" t="s">
        <v>1054</v>
      </c>
      <c r="L176" s="175" t="s">
        <v>1063</v>
      </c>
      <c r="M176" s="175" t="s">
        <v>1054</v>
      </c>
      <c r="N176" s="204">
        <v>39736</v>
      </c>
      <c r="O176" s="175" t="s">
        <v>1054</v>
      </c>
      <c r="P176" s="195" t="s">
        <v>1054</v>
      </c>
      <c r="Q176" s="195" t="s">
        <v>1054</v>
      </c>
      <c r="R176" s="197">
        <v>9</v>
      </c>
      <c r="S176" s="197" t="s">
        <v>1062</v>
      </c>
      <c r="T176" s="195" t="s">
        <v>4927</v>
      </c>
      <c r="U176" s="195" t="s">
        <v>1054</v>
      </c>
      <c r="V176" s="199" t="s">
        <v>1122</v>
      </c>
      <c r="W176" s="199" t="s">
        <v>106</v>
      </c>
      <c r="X176" s="195" t="s">
        <v>5149</v>
      </c>
      <c r="Y176" s="195" t="s">
        <v>1513</v>
      </c>
      <c r="Z176" s="195" t="s">
        <v>1054</v>
      </c>
      <c r="AA176" s="200" t="s">
        <v>1054</v>
      </c>
      <c r="AB176" s="201" t="s">
        <v>1054</v>
      </c>
      <c r="AC176" s="201" t="s">
        <v>1054</v>
      </c>
      <c r="AD176" s="195" t="s">
        <v>5150</v>
      </c>
      <c r="AE176" s="195" t="s">
        <v>5151</v>
      </c>
      <c r="AF176" s="195" t="s">
        <v>932</v>
      </c>
      <c r="AG176" s="195">
        <v>2007</v>
      </c>
      <c r="AH176" s="195" t="s">
        <v>828</v>
      </c>
      <c r="AI176" s="195" t="s">
        <v>1514</v>
      </c>
      <c r="AJ176" s="195" t="s">
        <v>1515</v>
      </c>
      <c r="AK176" s="195" t="s">
        <v>1516</v>
      </c>
    </row>
    <row r="177" spans="1:37" s="177" customFormat="1" ht="12.75">
      <c r="A177" s="175" t="s">
        <v>111</v>
      </c>
      <c r="B177" s="175" t="s">
        <v>1648</v>
      </c>
      <c r="C177" s="628">
        <v>0</v>
      </c>
      <c r="D177" s="628">
        <v>0</v>
      </c>
      <c r="E177" s="628">
        <v>0</v>
      </c>
      <c r="F177" s="631" t="s">
        <v>1054</v>
      </c>
      <c r="G177" s="175" t="s">
        <v>1649</v>
      </c>
      <c r="H177" s="176" t="s">
        <v>4574</v>
      </c>
      <c r="I177" s="175" t="s">
        <v>4621</v>
      </c>
      <c r="J177" s="203" t="s">
        <v>1054</v>
      </c>
      <c r="K177" s="203" t="s">
        <v>1054</v>
      </c>
      <c r="L177" s="175" t="s">
        <v>4622</v>
      </c>
      <c r="M177" s="175" t="s">
        <v>1054</v>
      </c>
      <c r="N177" s="204">
        <v>41226</v>
      </c>
      <c r="O177" s="175" t="s">
        <v>1054</v>
      </c>
      <c r="P177" s="195" t="s">
        <v>1054</v>
      </c>
      <c r="Q177" s="195" t="s">
        <v>1054</v>
      </c>
      <c r="R177" s="197">
        <v>0</v>
      </c>
      <c r="S177" s="197" t="s">
        <v>1062</v>
      </c>
      <c r="T177" s="195" t="s">
        <v>1054</v>
      </c>
      <c r="U177" s="195" t="s">
        <v>1054</v>
      </c>
      <c r="V177" s="199" t="s">
        <v>1062</v>
      </c>
      <c r="W177" s="199" t="s">
        <v>1055</v>
      </c>
      <c r="X177" s="195" t="s">
        <v>1054</v>
      </c>
      <c r="Y177" s="195" t="s">
        <v>1650</v>
      </c>
      <c r="Z177" s="195" t="s">
        <v>1560</v>
      </c>
      <c r="AA177" s="200" t="s">
        <v>1054</v>
      </c>
      <c r="AB177" s="201" t="s">
        <v>1054</v>
      </c>
      <c r="AC177" s="201" t="s">
        <v>1054</v>
      </c>
      <c r="AD177" s="195" t="s">
        <v>4623</v>
      </c>
      <c r="AE177" s="195" t="s">
        <v>4624</v>
      </c>
      <c r="AF177" s="195" t="s">
        <v>932</v>
      </c>
      <c r="AG177" s="195">
        <v>2016</v>
      </c>
      <c r="AH177" s="195" t="s">
        <v>828</v>
      </c>
      <c r="AI177" s="195" t="s">
        <v>1054</v>
      </c>
      <c r="AJ177" s="195" t="s">
        <v>1473</v>
      </c>
      <c r="AK177" s="195" t="s">
        <v>1474</v>
      </c>
    </row>
    <row r="178" spans="1:37" s="177" customFormat="1" ht="12.75">
      <c r="A178" s="175" t="s">
        <v>111</v>
      </c>
      <c r="B178" s="175" t="s">
        <v>1651</v>
      </c>
      <c r="C178" s="628">
        <v>0</v>
      </c>
      <c r="D178" s="628">
        <v>0</v>
      </c>
      <c r="E178" s="628">
        <v>0</v>
      </c>
      <c r="F178" s="631" t="s">
        <v>1054</v>
      </c>
      <c r="G178" s="175" t="s">
        <v>1652</v>
      </c>
      <c r="H178" s="176" t="s">
        <v>4574</v>
      </c>
      <c r="I178" s="175" t="s">
        <v>4621</v>
      </c>
      <c r="J178" s="203" t="s">
        <v>1054</v>
      </c>
      <c r="K178" s="203" t="s">
        <v>1054</v>
      </c>
      <c r="L178" s="175" t="s">
        <v>4622</v>
      </c>
      <c r="M178" s="175" t="s">
        <v>1054</v>
      </c>
      <c r="N178" s="204">
        <v>41226</v>
      </c>
      <c r="O178" s="175" t="s">
        <v>1054</v>
      </c>
      <c r="P178" s="195" t="s">
        <v>1054</v>
      </c>
      <c r="Q178" s="195" t="s">
        <v>1054</v>
      </c>
      <c r="R178" s="197">
        <v>0</v>
      </c>
      <c r="S178" s="197" t="s">
        <v>1062</v>
      </c>
      <c r="T178" s="195" t="s">
        <v>1054</v>
      </c>
      <c r="U178" s="195" t="s">
        <v>1054</v>
      </c>
      <c r="V178" s="199" t="s">
        <v>1062</v>
      </c>
      <c r="W178" s="199" t="s">
        <v>1055</v>
      </c>
      <c r="X178" s="195" t="s">
        <v>1054</v>
      </c>
      <c r="Y178" s="195" t="s">
        <v>1653</v>
      </c>
      <c r="Z178" s="195" t="s">
        <v>1560</v>
      </c>
      <c r="AA178" s="200" t="s">
        <v>1054</v>
      </c>
      <c r="AB178" s="201" t="s">
        <v>1054</v>
      </c>
      <c r="AC178" s="201" t="s">
        <v>1054</v>
      </c>
      <c r="AD178" s="195" t="s">
        <v>4623</v>
      </c>
      <c r="AE178" s="195" t="s">
        <v>4624</v>
      </c>
      <c r="AF178" s="195" t="s">
        <v>932</v>
      </c>
      <c r="AG178" s="195">
        <v>2016</v>
      </c>
      <c r="AH178" s="195" t="s">
        <v>828</v>
      </c>
      <c r="AI178" s="195" t="s">
        <v>1054</v>
      </c>
      <c r="AJ178" s="195" t="s">
        <v>1473</v>
      </c>
      <c r="AK178" s="195" t="s">
        <v>1474</v>
      </c>
    </row>
    <row r="179" spans="1:37" s="177" customFormat="1" ht="12.75">
      <c r="A179" s="175" t="s">
        <v>111</v>
      </c>
      <c r="B179" s="175" t="s">
        <v>1550</v>
      </c>
      <c r="C179" s="628">
        <v>0</v>
      </c>
      <c r="D179" s="628">
        <v>1</v>
      </c>
      <c r="E179" s="628">
        <v>1</v>
      </c>
      <c r="F179" s="631" t="s">
        <v>1054</v>
      </c>
      <c r="G179" s="175" t="s">
        <v>6575</v>
      </c>
      <c r="H179" s="176" t="s">
        <v>4617</v>
      </c>
      <c r="I179" s="175" t="s">
        <v>4934</v>
      </c>
      <c r="J179" s="203" t="s">
        <v>1052</v>
      </c>
      <c r="K179" s="203" t="s">
        <v>1059</v>
      </c>
      <c r="L179" s="175" t="s">
        <v>4593</v>
      </c>
      <c r="M179" s="175" t="s">
        <v>1551</v>
      </c>
      <c r="N179" s="204">
        <v>26879</v>
      </c>
      <c r="O179" s="175" t="s">
        <v>1418</v>
      </c>
      <c r="P179" s="195" t="s">
        <v>1054</v>
      </c>
      <c r="Q179" s="195">
        <v>145</v>
      </c>
      <c r="R179" s="197" t="s">
        <v>1054</v>
      </c>
      <c r="S179" s="197" t="s">
        <v>1054</v>
      </c>
      <c r="T179" s="195" t="s">
        <v>1054</v>
      </c>
      <c r="U179" s="195" t="s">
        <v>1054</v>
      </c>
      <c r="V179" s="199" t="s">
        <v>959</v>
      </c>
      <c r="W179" s="199" t="s">
        <v>1055</v>
      </c>
      <c r="X179" s="195" t="s">
        <v>1054</v>
      </c>
      <c r="Y179" s="195" t="s">
        <v>1552</v>
      </c>
      <c r="Z179" s="195" t="s">
        <v>1054</v>
      </c>
      <c r="AA179" s="200" t="s">
        <v>1054</v>
      </c>
      <c r="AB179" s="201">
        <v>22584</v>
      </c>
      <c r="AC179" s="201">
        <v>32631</v>
      </c>
      <c r="AD179" s="195" t="s">
        <v>5216</v>
      </c>
      <c r="AE179" s="195" t="s">
        <v>5217</v>
      </c>
      <c r="AF179" s="195" t="s">
        <v>932</v>
      </c>
      <c r="AG179" s="195">
        <v>2021</v>
      </c>
      <c r="AH179" s="195" t="s">
        <v>828</v>
      </c>
      <c r="AI179" s="195" t="s">
        <v>1553</v>
      </c>
      <c r="AJ179" s="195" t="s">
        <v>1554</v>
      </c>
      <c r="AK179" s="195" t="s">
        <v>1555</v>
      </c>
    </row>
    <row r="180" spans="1:37" s="177" customFormat="1" ht="12.75">
      <c r="A180" s="175" t="s">
        <v>111</v>
      </c>
      <c r="B180" s="175" t="s">
        <v>735</v>
      </c>
      <c r="C180" s="628">
        <v>0</v>
      </c>
      <c r="D180" s="628">
        <v>1</v>
      </c>
      <c r="E180" s="628">
        <v>1</v>
      </c>
      <c r="F180" s="631" t="s">
        <v>1054</v>
      </c>
      <c r="G180" s="175" t="s">
        <v>5198</v>
      </c>
      <c r="H180" s="176" t="s">
        <v>4617</v>
      </c>
      <c r="I180" s="175" t="s">
        <v>4934</v>
      </c>
      <c r="J180" s="203" t="s">
        <v>1052</v>
      </c>
      <c r="K180" s="203" t="s">
        <v>1059</v>
      </c>
      <c r="L180" s="175" t="s">
        <v>4593</v>
      </c>
      <c r="M180" s="175" t="s">
        <v>1556</v>
      </c>
      <c r="N180" s="204">
        <v>33227</v>
      </c>
      <c r="O180" s="175" t="s">
        <v>1418</v>
      </c>
      <c r="P180" s="195" t="s">
        <v>4965</v>
      </c>
      <c r="Q180" s="195">
        <v>125</v>
      </c>
      <c r="R180" s="197" t="s">
        <v>1054</v>
      </c>
      <c r="S180" s="197" t="s">
        <v>1054</v>
      </c>
      <c r="T180" s="195" t="s">
        <v>1054</v>
      </c>
      <c r="U180" s="195" t="s">
        <v>1054</v>
      </c>
      <c r="V180" s="199" t="s">
        <v>959</v>
      </c>
      <c r="W180" s="199" t="s">
        <v>1055</v>
      </c>
      <c r="X180" s="195" t="s">
        <v>1054</v>
      </c>
      <c r="Y180" s="195" t="s">
        <v>1557</v>
      </c>
      <c r="Z180" s="195" t="s">
        <v>1054</v>
      </c>
      <c r="AA180" s="200" t="s">
        <v>1054</v>
      </c>
      <c r="AB180" s="201">
        <v>29236</v>
      </c>
      <c r="AC180" s="201">
        <v>39594</v>
      </c>
      <c r="AD180" s="195" t="s">
        <v>5199</v>
      </c>
      <c r="AE180" s="195" t="s">
        <v>5200</v>
      </c>
      <c r="AF180" s="195" t="s">
        <v>932</v>
      </c>
      <c r="AG180" s="195">
        <v>2009</v>
      </c>
      <c r="AH180" s="195" t="s">
        <v>828</v>
      </c>
      <c r="AI180" s="195" t="s">
        <v>1558</v>
      </c>
      <c r="AJ180" s="195" t="s">
        <v>1559</v>
      </c>
      <c r="AK180" s="195" t="s">
        <v>1559</v>
      </c>
    </row>
    <row r="181" spans="1:37" s="177" customFormat="1" ht="12.75">
      <c r="A181" s="175" t="s">
        <v>111</v>
      </c>
      <c r="B181" s="175" t="s">
        <v>1560</v>
      </c>
      <c r="C181" s="628">
        <v>1</v>
      </c>
      <c r="D181" s="628">
        <v>1</v>
      </c>
      <c r="E181" s="628">
        <v>0</v>
      </c>
      <c r="F181" s="631" t="s">
        <v>1054</v>
      </c>
      <c r="G181" s="175" t="s">
        <v>1562</v>
      </c>
      <c r="H181" s="176" t="s">
        <v>4617</v>
      </c>
      <c r="I181" s="175" t="s">
        <v>4934</v>
      </c>
      <c r="J181" s="203" t="s">
        <v>1561</v>
      </c>
      <c r="K181" s="203" t="s">
        <v>1053</v>
      </c>
      <c r="L181" s="175" t="s">
        <v>4593</v>
      </c>
      <c r="M181" s="175" t="s">
        <v>1563</v>
      </c>
      <c r="N181" s="204">
        <v>32690</v>
      </c>
      <c r="O181" s="175" t="s">
        <v>1564</v>
      </c>
      <c r="P181" s="195" t="s">
        <v>1054</v>
      </c>
      <c r="Q181" s="195" t="s">
        <v>1054</v>
      </c>
      <c r="R181" s="197" t="s">
        <v>1054</v>
      </c>
      <c r="S181" s="197" t="s">
        <v>1054</v>
      </c>
      <c r="T181" s="195" t="s">
        <v>1054</v>
      </c>
      <c r="U181" s="195" t="s">
        <v>1054</v>
      </c>
      <c r="V181" s="199" t="s">
        <v>959</v>
      </c>
      <c r="W181" s="199" t="s">
        <v>1055</v>
      </c>
      <c r="X181" s="195" t="s">
        <v>1054</v>
      </c>
      <c r="Y181" s="195" t="s">
        <v>1565</v>
      </c>
      <c r="Z181" s="195" t="s">
        <v>1054</v>
      </c>
      <c r="AA181" s="200" t="s">
        <v>1054</v>
      </c>
      <c r="AB181" s="201" t="s">
        <v>1054</v>
      </c>
      <c r="AC181" s="201">
        <v>6632500</v>
      </c>
      <c r="AD181" s="195" t="s">
        <v>5137</v>
      </c>
      <c r="AE181" s="195" t="s">
        <v>4886</v>
      </c>
      <c r="AF181" s="195" t="s">
        <v>934</v>
      </c>
      <c r="AG181" s="195">
        <v>3000</v>
      </c>
      <c r="AH181" s="195" t="s">
        <v>828</v>
      </c>
      <c r="AI181" s="195" t="s">
        <v>1566</v>
      </c>
      <c r="AJ181" s="195" t="s">
        <v>1473</v>
      </c>
      <c r="AK181" s="195" t="s">
        <v>1474</v>
      </c>
    </row>
    <row r="182" spans="1:37" s="177" customFormat="1" ht="12.75">
      <c r="A182" s="175" t="s">
        <v>111</v>
      </c>
      <c r="B182" s="175" t="s">
        <v>1654</v>
      </c>
      <c r="C182" s="628">
        <v>0</v>
      </c>
      <c r="D182" s="628">
        <v>0</v>
      </c>
      <c r="E182" s="628">
        <v>0</v>
      </c>
      <c r="F182" s="631" t="s">
        <v>1054</v>
      </c>
      <c r="G182" s="175" t="s">
        <v>5142</v>
      </c>
      <c r="H182" s="176" t="s">
        <v>4574</v>
      </c>
      <c r="I182" s="175" t="s">
        <v>4621</v>
      </c>
      <c r="J182" s="203" t="s">
        <v>1054</v>
      </c>
      <c r="K182" s="203" t="s">
        <v>1054</v>
      </c>
      <c r="L182" s="175" t="s">
        <v>4622</v>
      </c>
      <c r="M182" s="175" t="s">
        <v>1054</v>
      </c>
      <c r="N182" s="204">
        <v>41226</v>
      </c>
      <c r="O182" s="175" t="s">
        <v>1054</v>
      </c>
      <c r="P182" s="195" t="s">
        <v>1054</v>
      </c>
      <c r="Q182" s="195" t="s">
        <v>1054</v>
      </c>
      <c r="R182" s="197">
        <v>0</v>
      </c>
      <c r="S182" s="197" t="s">
        <v>1062</v>
      </c>
      <c r="T182" s="195" t="s">
        <v>1054</v>
      </c>
      <c r="U182" s="195" t="s">
        <v>1054</v>
      </c>
      <c r="V182" s="199" t="s">
        <v>1062</v>
      </c>
      <c r="W182" s="199" t="s">
        <v>1055</v>
      </c>
      <c r="X182" s="195" t="s">
        <v>1054</v>
      </c>
      <c r="Y182" s="195" t="s">
        <v>1655</v>
      </c>
      <c r="Z182" s="195" t="s">
        <v>1560</v>
      </c>
      <c r="AA182" s="200" t="s">
        <v>1054</v>
      </c>
      <c r="AB182" s="201" t="s">
        <v>1054</v>
      </c>
      <c r="AC182" s="201" t="s">
        <v>1054</v>
      </c>
      <c r="AD182" s="195" t="s">
        <v>4623</v>
      </c>
      <c r="AE182" s="195" t="s">
        <v>4624</v>
      </c>
      <c r="AF182" s="195" t="s">
        <v>932</v>
      </c>
      <c r="AG182" s="195">
        <v>2016</v>
      </c>
      <c r="AH182" s="195" t="s">
        <v>828</v>
      </c>
      <c r="AI182" s="195" t="s">
        <v>1054</v>
      </c>
      <c r="AJ182" s="195" t="s">
        <v>1473</v>
      </c>
      <c r="AK182" s="195" t="s">
        <v>1474</v>
      </c>
    </row>
    <row r="183" spans="1:37" s="177" customFormat="1" ht="12.75">
      <c r="A183" s="175" t="s">
        <v>111</v>
      </c>
      <c r="B183" s="175" t="s">
        <v>1567</v>
      </c>
      <c r="C183" s="628">
        <v>0</v>
      </c>
      <c r="D183" s="628">
        <v>0</v>
      </c>
      <c r="E183" s="628">
        <v>1</v>
      </c>
      <c r="F183" s="631" t="s">
        <v>1054</v>
      </c>
      <c r="G183" s="175" t="s">
        <v>5185</v>
      </c>
      <c r="H183" s="176" t="s">
        <v>4617</v>
      </c>
      <c r="I183" s="175" t="s">
        <v>4618</v>
      </c>
      <c r="J183" s="203" t="s">
        <v>1052</v>
      </c>
      <c r="K183" s="203" t="s">
        <v>1059</v>
      </c>
      <c r="L183" s="175" t="s">
        <v>106</v>
      </c>
      <c r="M183" s="175" t="s">
        <v>1530</v>
      </c>
      <c r="N183" s="204">
        <v>34050</v>
      </c>
      <c r="O183" s="175" t="s">
        <v>1418</v>
      </c>
      <c r="P183" s="195" t="s">
        <v>1054</v>
      </c>
      <c r="Q183" s="195">
        <v>23</v>
      </c>
      <c r="R183" s="197" t="s">
        <v>1054</v>
      </c>
      <c r="S183" s="197" t="s">
        <v>1054</v>
      </c>
      <c r="T183" s="195" t="s">
        <v>1054</v>
      </c>
      <c r="U183" s="195" t="s">
        <v>1054</v>
      </c>
      <c r="V183" s="199" t="s">
        <v>959</v>
      </c>
      <c r="W183" s="199" t="s">
        <v>1055</v>
      </c>
      <c r="X183" s="195" t="s">
        <v>1054</v>
      </c>
      <c r="Y183" s="195" t="s">
        <v>1568</v>
      </c>
      <c r="Z183" s="195" t="s">
        <v>1054</v>
      </c>
      <c r="AA183" s="200" t="s">
        <v>1054</v>
      </c>
      <c r="AB183" s="201" t="s">
        <v>1054</v>
      </c>
      <c r="AC183" s="201">
        <v>3724</v>
      </c>
      <c r="AD183" s="195" t="s">
        <v>5186</v>
      </c>
      <c r="AE183" s="195" t="s">
        <v>5187</v>
      </c>
      <c r="AF183" s="195" t="s">
        <v>932</v>
      </c>
      <c r="AG183" s="195">
        <v>2540</v>
      </c>
      <c r="AH183" s="195" t="s">
        <v>828</v>
      </c>
      <c r="AI183" s="195" t="s">
        <v>1569</v>
      </c>
      <c r="AJ183" s="195" t="s">
        <v>5188</v>
      </c>
      <c r="AK183" s="195" t="s">
        <v>1570</v>
      </c>
    </row>
    <row r="184" spans="1:37" s="177" customFormat="1" ht="12.75">
      <c r="A184" s="175" t="s">
        <v>111</v>
      </c>
      <c r="B184" s="175" t="s">
        <v>1475</v>
      </c>
      <c r="C184" s="628">
        <v>0</v>
      </c>
      <c r="D184" s="628">
        <v>0</v>
      </c>
      <c r="E184" s="628">
        <v>0</v>
      </c>
      <c r="F184" s="631" t="s">
        <v>1054</v>
      </c>
      <c r="G184" s="175" t="s">
        <v>5181</v>
      </c>
      <c r="H184" s="176" t="s">
        <v>4581</v>
      </c>
      <c r="I184" s="175" t="s">
        <v>4592</v>
      </c>
      <c r="J184" s="203" t="s">
        <v>1054</v>
      </c>
      <c r="K184" s="203" t="s">
        <v>1054</v>
      </c>
      <c r="L184" s="175" t="s">
        <v>4593</v>
      </c>
      <c r="M184" s="175" t="s">
        <v>1476</v>
      </c>
      <c r="N184" s="204">
        <v>35065</v>
      </c>
      <c r="O184" s="175" t="s">
        <v>1054</v>
      </c>
      <c r="P184" s="195" t="s">
        <v>1054</v>
      </c>
      <c r="Q184" s="195" t="s">
        <v>1054</v>
      </c>
      <c r="R184" s="197">
        <v>30</v>
      </c>
      <c r="S184" s="197" t="s">
        <v>959</v>
      </c>
      <c r="T184" s="195" t="s">
        <v>4603</v>
      </c>
      <c r="U184" s="195" t="s">
        <v>1054</v>
      </c>
      <c r="V184" s="199" t="s">
        <v>959</v>
      </c>
      <c r="W184" s="199" t="s">
        <v>1054</v>
      </c>
      <c r="X184" s="195" t="s">
        <v>1054</v>
      </c>
      <c r="Y184" s="195" t="s">
        <v>1054</v>
      </c>
      <c r="Z184" s="195" t="s">
        <v>1491</v>
      </c>
      <c r="AA184" s="200" t="s">
        <v>1054</v>
      </c>
      <c r="AB184" s="201" t="s">
        <v>1054</v>
      </c>
      <c r="AC184" s="201" t="s">
        <v>1054</v>
      </c>
      <c r="AD184" s="195" t="s">
        <v>5182</v>
      </c>
      <c r="AE184" s="195" t="s">
        <v>5183</v>
      </c>
      <c r="AF184" s="195" t="s">
        <v>932</v>
      </c>
      <c r="AG184" s="195">
        <v>2001</v>
      </c>
      <c r="AH184" s="195" t="s">
        <v>828</v>
      </c>
      <c r="AI184" s="195" t="s">
        <v>1477</v>
      </c>
      <c r="AJ184" s="195" t="s">
        <v>1054</v>
      </c>
      <c r="AK184" s="195" t="s">
        <v>1478</v>
      </c>
    </row>
    <row r="185" spans="1:37" s="177" customFormat="1" ht="12.75">
      <c r="A185" s="175" t="s">
        <v>111</v>
      </c>
      <c r="B185" s="175" t="s">
        <v>1479</v>
      </c>
      <c r="C185" s="628">
        <v>0</v>
      </c>
      <c r="D185" s="628">
        <v>0</v>
      </c>
      <c r="E185" s="628">
        <v>0</v>
      </c>
      <c r="F185" s="631" t="s">
        <v>1054</v>
      </c>
      <c r="G185" s="175" t="s">
        <v>5184</v>
      </c>
      <c r="H185" s="176" t="s">
        <v>4581</v>
      </c>
      <c r="I185" s="175" t="s">
        <v>4592</v>
      </c>
      <c r="J185" s="203" t="s">
        <v>1054</v>
      </c>
      <c r="K185" s="203" t="s">
        <v>1054</v>
      </c>
      <c r="L185" s="175" t="s">
        <v>4593</v>
      </c>
      <c r="M185" s="175" t="s">
        <v>1476</v>
      </c>
      <c r="N185" s="204">
        <v>35065</v>
      </c>
      <c r="O185" s="175" t="s">
        <v>1054</v>
      </c>
      <c r="P185" s="195" t="s">
        <v>1054</v>
      </c>
      <c r="Q185" s="195" t="s">
        <v>1054</v>
      </c>
      <c r="R185" s="197">
        <v>8</v>
      </c>
      <c r="S185" s="197" t="s">
        <v>959</v>
      </c>
      <c r="T185" s="195" t="s">
        <v>4603</v>
      </c>
      <c r="U185" s="195" t="s">
        <v>1054</v>
      </c>
      <c r="V185" s="199" t="s">
        <v>959</v>
      </c>
      <c r="W185" s="199" t="s">
        <v>1054</v>
      </c>
      <c r="X185" s="195" t="s">
        <v>1054</v>
      </c>
      <c r="Y185" s="195" t="s">
        <v>1054</v>
      </c>
      <c r="Z185" s="195" t="s">
        <v>1491</v>
      </c>
      <c r="AA185" s="200" t="s">
        <v>1054</v>
      </c>
      <c r="AB185" s="201" t="s">
        <v>1054</v>
      </c>
      <c r="AC185" s="201" t="s">
        <v>1054</v>
      </c>
      <c r="AD185" s="195" t="s">
        <v>5182</v>
      </c>
      <c r="AE185" s="195" t="s">
        <v>5183</v>
      </c>
      <c r="AF185" s="195" t="s">
        <v>932</v>
      </c>
      <c r="AG185" s="195">
        <v>2001</v>
      </c>
      <c r="AH185" s="195" t="s">
        <v>828</v>
      </c>
      <c r="AI185" s="195" t="s">
        <v>1477</v>
      </c>
      <c r="AJ185" s="195" t="s">
        <v>1054</v>
      </c>
      <c r="AK185" s="195" t="s">
        <v>1478</v>
      </c>
    </row>
    <row r="186" spans="1:37" s="177" customFormat="1" ht="12.75">
      <c r="A186" s="175" t="s">
        <v>111</v>
      </c>
      <c r="B186" s="175" t="s">
        <v>1618</v>
      </c>
      <c r="C186" s="628">
        <v>0</v>
      </c>
      <c r="D186" s="628">
        <v>0</v>
      </c>
      <c r="E186" s="628">
        <v>0</v>
      </c>
      <c r="F186" s="631" t="s">
        <v>1054</v>
      </c>
      <c r="G186" s="175" t="s">
        <v>5178</v>
      </c>
      <c r="H186" s="176" t="s">
        <v>4581</v>
      </c>
      <c r="I186" s="175" t="s">
        <v>4582</v>
      </c>
      <c r="J186" s="203" t="s">
        <v>1054</v>
      </c>
      <c r="K186" s="203" t="s">
        <v>1054</v>
      </c>
      <c r="L186" s="175" t="s">
        <v>4583</v>
      </c>
      <c r="M186" s="175" t="s">
        <v>1054</v>
      </c>
      <c r="N186" s="204">
        <v>37803</v>
      </c>
      <c r="O186" s="175" t="s">
        <v>1054</v>
      </c>
      <c r="P186" s="195" t="s">
        <v>1054</v>
      </c>
      <c r="Q186" s="195" t="s">
        <v>1054</v>
      </c>
      <c r="R186" s="197">
        <v>0</v>
      </c>
      <c r="S186" s="197" t="s">
        <v>1062</v>
      </c>
      <c r="T186" s="195" t="s">
        <v>1054</v>
      </c>
      <c r="U186" s="195" t="s">
        <v>1054</v>
      </c>
      <c r="V186" s="199" t="s">
        <v>1062</v>
      </c>
      <c r="W186" s="199" t="s">
        <v>1054</v>
      </c>
      <c r="X186" s="195" t="s">
        <v>1054</v>
      </c>
      <c r="Y186" s="195" t="s">
        <v>1054</v>
      </c>
      <c r="Z186" s="195" t="s">
        <v>1054</v>
      </c>
      <c r="AA186" s="200" t="s">
        <v>1054</v>
      </c>
      <c r="AB186" s="201" t="s">
        <v>1054</v>
      </c>
      <c r="AC186" s="201" t="s">
        <v>1054</v>
      </c>
      <c r="AD186" s="195" t="s">
        <v>5078</v>
      </c>
      <c r="AE186" s="195" t="s">
        <v>5128</v>
      </c>
      <c r="AF186" s="195" t="s">
        <v>935</v>
      </c>
      <c r="AG186" s="195">
        <v>2601</v>
      </c>
      <c r="AH186" s="195" t="s">
        <v>828</v>
      </c>
      <c r="AI186" s="195" t="s">
        <v>5088</v>
      </c>
      <c r="AJ186" s="195" t="s">
        <v>1054</v>
      </c>
      <c r="AK186" s="195" t="s">
        <v>1054</v>
      </c>
    </row>
    <row r="187" spans="1:37" s="177" customFormat="1" ht="12.75">
      <c r="A187" s="175" t="s">
        <v>111</v>
      </c>
      <c r="B187" s="175" t="s">
        <v>1619</v>
      </c>
      <c r="C187" s="628"/>
      <c r="D187" s="628"/>
      <c r="E187" s="628"/>
      <c r="F187" s="631" t="s">
        <v>1054</v>
      </c>
      <c r="G187" s="175" t="s">
        <v>5147</v>
      </c>
      <c r="H187" s="176" t="s">
        <v>4581</v>
      </c>
      <c r="I187" s="175" t="s">
        <v>4582</v>
      </c>
      <c r="J187" s="203" t="s">
        <v>1054</v>
      </c>
      <c r="K187" s="203" t="s">
        <v>1054</v>
      </c>
      <c r="L187" s="175" t="s">
        <v>4576</v>
      </c>
      <c r="M187" s="175" t="s">
        <v>1620</v>
      </c>
      <c r="N187" s="204">
        <v>39749</v>
      </c>
      <c r="O187" s="175" t="s">
        <v>1054</v>
      </c>
      <c r="P187" s="195" t="s">
        <v>1054</v>
      </c>
      <c r="Q187" s="195" t="s">
        <v>1054</v>
      </c>
      <c r="R187" s="197">
        <v>5</v>
      </c>
      <c r="S187" s="197" t="s">
        <v>1062</v>
      </c>
      <c r="T187" s="195" t="s">
        <v>106</v>
      </c>
      <c r="U187" s="195" t="s">
        <v>1446</v>
      </c>
      <c r="V187" s="199" t="s">
        <v>1062</v>
      </c>
      <c r="W187" s="199" t="s">
        <v>1054</v>
      </c>
      <c r="X187" s="195" t="s">
        <v>1054</v>
      </c>
      <c r="Y187" s="195" t="s">
        <v>1054</v>
      </c>
      <c r="Z187" s="195" t="s">
        <v>1482</v>
      </c>
      <c r="AA187" s="200" t="s">
        <v>1054</v>
      </c>
      <c r="AB187" s="201" t="s">
        <v>1054</v>
      </c>
      <c r="AC187" s="201" t="s">
        <v>1054</v>
      </c>
      <c r="AD187" s="195" t="s">
        <v>1054</v>
      </c>
      <c r="AE187" s="195" t="s">
        <v>1054</v>
      </c>
      <c r="AF187" s="195" t="s">
        <v>1054</v>
      </c>
      <c r="AG187" s="195" t="s">
        <v>1054</v>
      </c>
      <c r="AH187" s="195" t="s">
        <v>1054</v>
      </c>
      <c r="AI187" s="195" t="s">
        <v>1054</v>
      </c>
      <c r="AJ187" s="195" t="s">
        <v>1054</v>
      </c>
      <c r="AK187" s="195" t="s">
        <v>1054</v>
      </c>
    </row>
    <row r="188" spans="1:37" s="177" customFormat="1" ht="12.75">
      <c r="A188" s="175" t="s">
        <v>111</v>
      </c>
      <c r="B188" s="175" t="s">
        <v>1517</v>
      </c>
      <c r="C188" s="628">
        <v>0</v>
      </c>
      <c r="D188" s="628">
        <v>0</v>
      </c>
      <c r="E188" s="628">
        <v>0</v>
      </c>
      <c r="F188" s="631" t="s">
        <v>1054</v>
      </c>
      <c r="G188" s="175" t="s">
        <v>1518</v>
      </c>
      <c r="H188" s="176" t="s">
        <v>4574</v>
      </c>
      <c r="I188" s="175" t="s">
        <v>4621</v>
      </c>
      <c r="J188" s="203" t="s">
        <v>1054</v>
      </c>
      <c r="K188" s="203" t="s">
        <v>1054</v>
      </c>
      <c r="L188" s="175" t="s">
        <v>4622</v>
      </c>
      <c r="M188" s="175" t="s">
        <v>1054</v>
      </c>
      <c r="N188" s="204">
        <v>30715</v>
      </c>
      <c r="O188" s="175" t="s">
        <v>1054</v>
      </c>
      <c r="P188" s="195" t="s">
        <v>1054</v>
      </c>
      <c r="Q188" s="195" t="s">
        <v>1054</v>
      </c>
      <c r="R188" s="197">
        <v>10</v>
      </c>
      <c r="S188" s="197" t="s">
        <v>1062</v>
      </c>
      <c r="T188" s="195" t="s">
        <v>4765</v>
      </c>
      <c r="U188" s="195" t="s">
        <v>1054</v>
      </c>
      <c r="V188" s="199" t="s">
        <v>1122</v>
      </c>
      <c r="W188" s="199" t="s">
        <v>106</v>
      </c>
      <c r="X188" s="195" t="s">
        <v>5203</v>
      </c>
      <c r="Y188" s="195" t="s">
        <v>1519</v>
      </c>
      <c r="Z188" s="195" t="s">
        <v>1054</v>
      </c>
      <c r="AA188" s="200" t="s">
        <v>1054</v>
      </c>
      <c r="AB188" s="201" t="s">
        <v>1054</v>
      </c>
      <c r="AC188" s="201" t="s">
        <v>1054</v>
      </c>
      <c r="AD188" s="195" t="s">
        <v>5204</v>
      </c>
      <c r="AE188" s="195" t="s">
        <v>5205</v>
      </c>
      <c r="AF188" s="195" t="s">
        <v>934</v>
      </c>
      <c r="AG188" s="195">
        <v>3052</v>
      </c>
      <c r="AH188" s="195" t="s">
        <v>828</v>
      </c>
      <c r="AI188" s="195" t="s">
        <v>1520</v>
      </c>
      <c r="AJ188" s="195" t="s">
        <v>1521</v>
      </c>
      <c r="AK188" s="195" t="s">
        <v>1522</v>
      </c>
    </row>
    <row r="189" spans="1:37" s="177" customFormat="1" ht="12.75">
      <c r="A189" s="175" t="s">
        <v>111</v>
      </c>
      <c r="B189" s="175" t="s">
        <v>1480</v>
      </c>
      <c r="C189" s="628">
        <v>0</v>
      </c>
      <c r="D189" s="628">
        <v>0</v>
      </c>
      <c r="E189" s="628">
        <v>0</v>
      </c>
      <c r="F189" s="631" t="s">
        <v>1054</v>
      </c>
      <c r="G189" s="175" t="s">
        <v>5175</v>
      </c>
      <c r="H189" s="176" t="s">
        <v>4581</v>
      </c>
      <c r="I189" s="175" t="s">
        <v>4592</v>
      </c>
      <c r="J189" s="203" t="s">
        <v>1054</v>
      </c>
      <c r="K189" s="203" t="s">
        <v>1054</v>
      </c>
      <c r="L189" s="175" t="s">
        <v>4593</v>
      </c>
      <c r="M189" s="175" t="s">
        <v>1481</v>
      </c>
      <c r="N189" s="204">
        <v>38534</v>
      </c>
      <c r="O189" s="175" t="s">
        <v>1054</v>
      </c>
      <c r="P189" s="195" t="s">
        <v>1054</v>
      </c>
      <c r="Q189" s="195" t="s">
        <v>1054</v>
      </c>
      <c r="R189" s="197">
        <v>6</v>
      </c>
      <c r="S189" s="197" t="s">
        <v>1062</v>
      </c>
      <c r="T189" s="195" t="s">
        <v>4731</v>
      </c>
      <c r="U189" s="195" t="s">
        <v>1054</v>
      </c>
      <c r="V189" s="199" t="s">
        <v>1054</v>
      </c>
      <c r="W189" s="199" t="s">
        <v>1054</v>
      </c>
      <c r="X189" s="195" t="s">
        <v>1054</v>
      </c>
      <c r="Y189" s="195" t="s">
        <v>1054</v>
      </c>
      <c r="Z189" s="195" t="s">
        <v>1482</v>
      </c>
      <c r="AA189" s="200" t="s">
        <v>1054</v>
      </c>
      <c r="AB189" s="201" t="s">
        <v>1054</v>
      </c>
      <c r="AC189" s="201" t="s">
        <v>1054</v>
      </c>
      <c r="AD189" s="195" t="s">
        <v>1054</v>
      </c>
      <c r="AE189" s="195" t="s">
        <v>1054</v>
      </c>
      <c r="AF189" s="195" t="s">
        <v>1054</v>
      </c>
      <c r="AG189" s="195" t="s">
        <v>1054</v>
      </c>
      <c r="AH189" s="195" t="s">
        <v>1054</v>
      </c>
      <c r="AI189" s="195" t="s">
        <v>1054</v>
      </c>
      <c r="AJ189" s="195" t="s">
        <v>1054</v>
      </c>
      <c r="AK189" s="195" t="s">
        <v>1054</v>
      </c>
    </row>
    <row r="190" spans="1:37" s="177" customFormat="1" ht="12.75">
      <c r="A190" s="175" t="s">
        <v>111</v>
      </c>
      <c r="B190" s="175" t="s">
        <v>1483</v>
      </c>
      <c r="C190" s="628">
        <v>0</v>
      </c>
      <c r="D190" s="628">
        <v>0</v>
      </c>
      <c r="E190" s="628">
        <v>0</v>
      </c>
      <c r="F190" s="631" t="s">
        <v>1054</v>
      </c>
      <c r="G190" s="175" t="s">
        <v>6609</v>
      </c>
      <c r="H190" s="176" t="s">
        <v>4581</v>
      </c>
      <c r="I190" s="175" t="s">
        <v>4592</v>
      </c>
      <c r="J190" s="203" t="s">
        <v>1054</v>
      </c>
      <c r="K190" s="203" t="s">
        <v>1054</v>
      </c>
      <c r="L190" s="175" t="s">
        <v>4593</v>
      </c>
      <c r="M190" s="175" t="s">
        <v>1484</v>
      </c>
      <c r="N190" s="204">
        <v>25324</v>
      </c>
      <c r="O190" s="175" t="s">
        <v>1054</v>
      </c>
      <c r="P190" s="195" t="s">
        <v>1054</v>
      </c>
      <c r="Q190" s="195" t="s">
        <v>1054</v>
      </c>
      <c r="R190" s="197">
        <v>0</v>
      </c>
      <c r="S190" s="197" t="s">
        <v>959</v>
      </c>
      <c r="T190" s="195" t="s">
        <v>4603</v>
      </c>
      <c r="U190" s="195" t="s">
        <v>1054</v>
      </c>
      <c r="V190" s="199" t="s">
        <v>1094</v>
      </c>
      <c r="W190" s="199" t="s">
        <v>1055</v>
      </c>
      <c r="X190" s="195" t="s">
        <v>1054</v>
      </c>
      <c r="Y190" s="195" t="s">
        <v>1054</v>
      </c>
      <c r="Z190" s="195" t="s">
        <v>1054</v>
      </c>
      <c r="AA190" s="200" t="s">
        <v>1054</v>
      </c>
      <c r="AB190" s="201" t="s">
        <v>1054</v>
      </c>
      <c r="AC190" s="201" t="s">
        <v>1054</v>
      </c>
      <c r="AD190" s="195" t="s">
        <v>5062</v>
      </c>
      <c r="AE190" s="195" t="s">
        <v>4902</v>
      </c>
      <c r="AF190" s="195" t="s">
        <v>932</v>
      </c>
      <c r="AG190" s="195">
        <v>2000</v>
      </c>
      <c r="AH190" s="195" t="s">
        <v>828</v>
      </c>
      <c r="AI190" s="195" t="s">
        <v>1485</v>
      </c>
      <c r="AJ190" s="195" t="s">
        <v>1054</v>
      </c>
      <c r="AK190" s="195" t="s">
        <v>1054</v>
      </c>
    </row>
    <row r="191" spans="1:37" s="177" customFormat="1" ht="12.75">
      <c r="A191" s="175" t="s">
        <v>111</v>
      </c>
      <c r="B191" s="175" t="s">
        <v>1656</v>
      </c>
      <c r="C191" s="628">
        <v>0</v>
      </c>
      <c r="D191" s="628">
        <v>0</v>
      </c>
      <c r="E191" s="628">
        <v>0</v>
      </c>
      <c r="F191" s="631" t="s">
        <v>1054</v>
      </c>
      <c r="G191" s="175" t="s">
        <v>1638</v>
      </c>
      <c r="H191" s="176" t="s">
        <v>4574</v>
      </c>
      <c r="I191" s="175" t="s">
        <v>4621</v>
      </c>
      <c r="J191" s="203" t="s">
        <v>1054</v>
      </c>
      <c r="K191" s="203" t="s">
        <v>1054</v>
      </c>
      <c r="L191" s="175" t="s">
        <v>4622</v>
      </c>
      <c r="M191" s="175" t="s">
        <v>1054</v>
      </c>
      <c r="N191" s="204">
        <v>36753</v>
      </c>
      <c r="O191" s="175" t="s">
        <v>1054</v>
      </c>
      <c r="P191" s="195" t="s">
        <v>1054</v>
      </c>
      <c r="Q191" s="195" t="s">
        <v>1054</v>
      </c>
      <c r="R191" s="197">
        <v>0</v>
      </c>
      <c r="S191" s="197" t="s">
        <v>1062</v>
      </c>
      <c r="T191" s="195" t="s">
        <v>1054</v>
      </c>
      <c r="U191" s="195" t="s">
        <v>1054</v>
      </c>
      <c r="V191" s="199" t="s">
        <v>1062</v>
      </c>
      <c r="W191" s="199" t="s">
        <v>1055</v>
      </c>
      <c r="X191" s="195" t="s">
        <v>1054</v>
      </c>
      <c r="Y191" s="195" t="s">
        <v>1657</v>
      </c>
      <c r="Z191" s="195" t="s">
        <v>1560</v>
      </c>
      <c r="AA191" s="200" t="s">
        <v>1054</v>
      </c>
      <c r="AB191" s="201" t="s">
        <v>1054</v>
      </c>
      <c r="AC191" s="201" t="s">
        <v>1054</v>
      </c>
      <c r="AD191" s="195" t="s">
        <v>5137</v>
      </c>
      <c r="AE191" s="195" t="s">
        <v>4886</v>
      </c>
      <c r="AF191" s="195" t="s">
        <v>934</v>
      </c>
      <c r="AG191" s="195">
        <v>3000</v>
      </c>
      <c r="AH191" s="195" t="s">
        <v>828</v>
      </c>
      <c r="AI191" s="195" t="s">
        <v>1054</v>
      </c>
      <c r="AJ191" s="195" t="s">
        <v>1473</v>
      </c>
      <c r="AK191" s="195" t="s">
        <v>1474</v>
      </c>
    </row>
    <row r="192" spans="1:37" s="177" customFormat="1" ht="12.75">
      <c r="A192" s="175" t="s">
        <v>111</v>
      </c>
      <c r="B192" s="175" t="s">
        <v>1658</v>
      </c>
      <c r="C192" s="628">
        <v>0</v>
      </c>
      <c r="D192" s="628">
        <v>0</v>
      </c>
      <c r="E192" s="628">
        <v>0</v>
      </c>
      <c r="F192" s="631" t="s">
        <v>1054</v>
      </c>
      <c r="G192" s="175" t="s">
        <v>1659</v>
      </c>
      <c r="H192" s="176" t="s">
        <v>4574</v>
      </c>
      <c r="I192" s="175" t="s">
        <v>4575</v>
      </c>
      <c r="J192" s="203" t="s">
        <v>1054</v>
      </c>
      <c r="K192" s="203" t="s">
        <v>1054</v>
      </c>
      <c r="L192" s="175" t="s">
        <v>4622</v>
      </c>
      <c r="M192" s="175" t="s">
        <v>1054</v>
      </c>
      <c r="N192" s="204">
        <v>41226</v>
      </c>
      <c r="O192" s="175" t="s">
        <v>1054</v>
      </c>
      <c r="P192" s="195" t="s">
        <v>1054</v>
      </c>
      <c r="Q192" s="195" t="s">
        <v>1054</v>
      </c>
      <c r="R192" s="197">
        <v>0</v>
      </c>
      <c r="S192" s="197" t="s">
        <v>1062</v>
      </c>
      <c r="T192" s="195" t="s">
        <v>1054</v>
      </c>
      <c r="U192" s="195" t="s">
        <v>1054</v>
      </c>
      <c r="V192" s="199" t="s">
        <v>1062</v>
      </c>
      <c r="W192" s="199" t="s">
        <v>1055</v>
      </c>
      <c r="X192" s="195" t="s">
        <v>1054</v>
      </c>
      <c r="Y192" s="195" t="s">
        <v>1660</v>
      </c>
      <c r="Z192" s="195" t="s">
        <v>1560</v>
      </c>
      <c r="AA192" s="200" t="s">
        <v>1054</v>
      </c>
      <c r="AB192" s="201" t="s">
        <v>1054</v>
      </c>
      <c r="AC192" s="201" t="s">
        <v>1054</v>
      </c>
      <c r="AD192" s="195" t="s">
        <v>4623</v>
      </c>
      <c r="AE192" s="195" t="s">
        <v>4624</v>
      </c>
      <c r="AF192" s="195" t="s">
        <v>932</v>
      </c>
      <c r="AG192" s="195">
        <v>2016</v>
      </c>
      <c r="AH192" s="195" t="s">
        <v>828</v>
      </c>
      <c r="AI192" s="195" t="s">
        <v>1054</v>
      </c>
      <c r="AJ192" s="195" t="s">
        <v>1473</v>
      </c>
      <c r="AK192" s="195" t="s">
        <v>1474</v>
      </c>
    </row>
    <row r="193" spans="1:37" s="177" customFormat="1" ht="12.75">
      <c r="A193" s="175" t="s">
        <v>111</v>
      </c>
      <c r="B193" s="175" t="s">
        <v>1661</v>
      </c>
      <c r="C193" s="628">
        <v>0</v>
      </c>
      <c r="D193" s="628">
        <v>0</v>
      </c>
      <c r="E193" s="628">
        <v>0</v>
      </c>
      <c r="F193" s="631" t="s">
        <v>1054</v>
      </c>
      <c r="G193" s="175" t="s">
        <v>1662</v>
      </c>
      <c r="H193" s="176" t="s">
        <v>4574</v>
      </c>
      <c r="I193" s="175" t="s">
        <v>4575</v>
      </c>
      <c r="J193" s="203" t="s">
        <v>1054</v>
      </c>
      <c r="K193" s="203" t="s">
        <v>1054</v>
      </c>
      <c r="L193" s="175" t="s">
        <v>4622</v>
      </c>
      <c r="M193" s="175" t="s">
        <v>1054</v>
      </c>
      <c r="N193" s="204">
        <v>41226</v>
      </c>
      <c r="O193" s="175" t="s">
        <v>1054</v>
      </c>
      <c r="P193" s="195" t="s">
        <v>1054</v>
      </c>
      <c r="Q193" s="195" t="s">
        <v>1054</v>
      </c>
      <c r="R193" s="197">
        <v>0</v>
      </c>
      <c r="S193" s="197" t="s">
        <v>1062</v>
      </c>
      <c r="T193" s="195" t="s">
        <v>1054</v>
      </c>
      <c r="U193" s="195" t="s">
        <v>1054</v>
      </c>
      <c r="V193" s="199" t="s">
        <v>1062</v>
      </c>
      <c r="W193" s="199" t="s">
        <v>1055</v>
      </c>
      <c r="X193" s="195" t="s">
        <v>1054</v>
      </c>
      <c r="Y193" s="195" t="s">
        <v>1663</v>
      </c>
      <c r="Z193" s="195" t="s">
        <v>1560</v>
      </c>
      <c r="AA193" s="200" t="s">
        <v>1054</v>
      </c>
      <c r="AB193" s="201" t="s">
        <v>1054</v>
      </c>
      <c r="AC193" s="201" t="s">
        <v>1054</v>
      </c>
      <c r="AD193" s="195" t="s">
        <v>4623</v>
      </c>
      <c r="AE193" s="195" t="s">
        <v>4624</v>
      </c>
      <c r="AF193" s="195" t="s">
        <v>932</v>
      </c>
      <c r="AG193" s="195">
        <v>2016</v>
      </c>
      <c r="AH193" s="195" t="s">
        <v>828</v>
      </c>
      <c r="AI193" s="195" t="s">
        <v>1054</v>
      </c>
      <c r="AJ193" s="195" t="s">
        <v>1473</v>
      </c>
      <c r="AK193" s="195" t="s">
        <v>1474</v>
      </c>
    </row>
    <row r="194" spans="1:37" s="177" customFormat="1" ht="12.75">
      <c r="A194" s="175" t="s">
        <v>111</v>
      </c>
      <c r="B194" s="175" t="s">
        <v>1664</v>
      </c>
      <c r="C194" s="628">
        <v>0</v>
      </c>
      <c r="D194" s="628">
        <v>0</v>
      </c>
      <c r="E194" s="628">
        <v>0</v>
      </c>
      <c r="F194" s="631" t="s">
        <v>1054</v>
      </c>
      <c r="G194" s="175" t="s">
        <v>1638</v>
      </c>
      <c r="H194" s="176" t="s">
        <v>4574</v>
      </c>
      <c r="I194" s="175" t="s">
        <v>4621</v>
      </c>
      <c r="J194" s="203" t="s">
        <v>1054</v>
      </c>
      <c r="K194" s="203" t="s">
        <v>1054</v>
      </c>
      <c r="L194" s="175" t="s">
        <v>4622</v>
      </c>
      <c r="M194" s="175" t="s">
        <v>1054</v>
      </c>
      <c r="N194" s="204">
        <v>37351</v>
      </c>
      <c r="O194" s="175" t="s">
        <v>1054</v>
      </c>
      <c r="P194" s="195" t="s">
        <v>1054</v>
      </c>
      <c r="Q194" s="195" t="s">
        <v>1054</v>
      </c>
      <c r="R194" s="197">
        <v>0</v>
      </c>
      <c r="S194" s="197" t="s">
        <v>1062</v>
      </c>
      <c r="T194" s="195" t="s">
        <v>1054</v>
      </c>
      <c r="U194" s="195" t="s">
        <v>1054</v>
      </c>
      <c r="V194" s="199" t="s">
        <v>1062</v>
      </c>
      <c r="W194" s="199" t="s">
        <v>1055</v>
      </c>
      <c r="X194" s="195" t="s">
        <v>1054</v>
      </c>
      <c r="Y194" s="195" t="s">
        <v>1665</v>
      </c>
      <c r="Z194" s="195" t="s">
        <v>1560</v>
      </c>
      <c r="AA194" s="200" t="s">
        <v>1054</v>
      </c>
      <c r="AB194" s="201" t="s">
        <v>1054</v>
      </c>
      <c r="AC194" s="201" t="s">
        <v>1054</v>
      </c>
      <c r="AD194" s="195" t="s">
        <v>1054</v>
      </c>
      <c r="AE194" s="195" t="s">
        <v>1054</v>
      </c>
      <c r="AF194" s="195" t="s">
        <v>1054</v>
      </c>
      <c r="AG194" s="195" t="s">
        <v>1054</v>
      </c>
      <c r="AH194" s="195" t="s">
        <v>1054</v>
      </c>
      <c r="AI194" s="195" t="s">
        <v>1054</v>
      </c>
      <c r="AJ194" s="195" t="s">
        <v>1473</v>
      </c>
      <c r="AK194" s="195" t="s">
        <v>1474</v>
      </c>
    </row>
    <row r="195" spans="1:37" s="177" customFormat="1" ht="12.75">
      <c r="A195" s="175" t="s">
        <v>111</v>
      </c>
      <c r="B195" s="175" t="s">
        <v>1491</v>
      </c>
      <c r="C195" s="628">
        <v>1</v>
      </c>
      <c r="D195" s="628">
        <v>1</v>
      </c>
      <c r="E195" s="628">
        <v>1</v>
      </c>
      <c r="F195" s="631" t="s">
        <v>959</v>
      </c>
      <c r="G195" s="175" t="s">
        <v>5161</v>
      </c>
      <c r="H195" s="176" t="s">
        <v>4617</v>
      </c>
      <c r="I195" s="175" t="s">
        <v>4734</v>
      </c>
      <c r="J195" s="203" t="s">
        <v>1052</v>
      </c>
      <c r="K195" s="203" t="s">
        <v>1053</v>
      </c>
      <c r="L195" s="175" t="s">
        <v>4735</v>
      </c>
      <c r="M195" s="175" t="s">
        <v>1054</v>
      </c>
      <c r="N195" s="204">
        <v>39419</v>
      </c>
      <c r="O195" s="175" t="s">
        <v>5162</v>
      </c>
      <c r="P195" s="195" t="s">
        <v>4737</v>
      </c>
      <c r="Q195" s="195">
        <v>550</v>
      </c>
      <c r="R195" s="197" t="s">
        <v>1054</v>
      </c>
      <c r="S195" s="197" t="s">
        <v>1054</v>
      </c>
      <c r="T195" s="195" t="s">
        <v>1054</v>
      </c>
      <c r="U195" s="195" t="s">
        <v>1054</v>
      </c>
      <c r="V195" s="199" t="s">
        <v>959</v>
      </c>
      <c r="W195" s="199" t="s">
        <v>1055</v>
      </c>
      <c r="X195" s="195" t="s">
        <v>1054</v>
      </c>
      <c r="Y195" s="195" t="s">
        <v>1527</v>
      </c>
      <c r="Z195" s="195" t="s">
        <v>1054</v>
      </c>
      <c r="AA195" s="200" t="s">
        <v>1054</v>
      </c>
      <c r="AB195" s="201">
        <v>5576435</v>
      </c>
      <c r="AC195" s="201">
        <v>116973</v>
      </c>
      <c r="AD195" s="195" t="s">
        <v>5163</v>
      </c>
      <c r="AE195" s="195" t="s">
        <v>4964</v>
      </c>
      <c r="AF195" s="195" t="s">
        <v>935</v>
      </c>
      <c r="AG195" s="195">
        <v>2601</v>
      </c>
      <c r="AH195" s="195" t="s">
        <v>828</v>
      </c>
      <c r="AI195" s="195" t="s">
        <v>1528</v>
      </c>
      <c r="AJ195" s="195" t="s">
        <v>5164</v>
      </c>
      <c r="AK195" s="195" t="s">
        <v>1529</v>
      </c>
    </row>
    <row r="196" spans="1:37" s="177" customFormat="1" ht="12.75">
      <c r="A196" s="175" t="s">
        <v>111</v>
      </c>
      <c r="B196" s="175" t="s">
        <v>1666</v>
      </c>
      <c r="C196" s="628"/>
      <c r="D196" s="628"/>
      <c r="E196" s="628"/>
      <c r="F196" s="631" t="s">
        <v>1054</v>
      </c>
      <c r="G196" s="175" t="s">
        <v>1638</v>
      </c>
      <c r="H196" s="176" t="s">
        <v>4574</v>
      </c>
      <c r="I196" s="175" t="s">
        <v>4621</v>
      </c>
      <c r="J196" s="203" t="s">
        <v>1054</v>
      </c>
      <c r="K196" s="203" t="s">
        <v>1054</v>
      </c>
      <c r="L196" s="175" t="s">
        <v>4622</v>
      </c>
      <c r="M196" s="175" t="s">
        <v>1054</v>
      </c>
      <c r="N196" s="204">
        <v>41226</v>
      </c>
      <c r="O196" s="175" t="s">
        <v>1054</v>
      </c>
      <c r="P196" s="195" t="s">
        <v>1054</v>
      </c>
      <c r="Q196" s="195" t="s">
        <v>1054</v>
      </c>
      <c r="R196" s="197">
        <v>0</v>
      </c>
      <c r="S196" s="197" t="s">
        <v>1062</v>
      </c>
      <c r="T196" s="195" t="s">
        <v>1054</v>
      </c>
      <c r="U196" s="195" t="s">
        <v>1054</v>
      </c>
      <c r="V196" s="199" t="s">
        <v>1062</v>
      </c>
      <c r="W196" s="199" t="s">
        <v>1055</v>
      </c>
      <c r="X196" s="195" t="s">
        <v>1054</v>
      </c>
      <c r="Y196" s="195" t="s">
        <v>1667</v>
      </c>
      <c r="Z196" s="195" t="s">
        <v>1560</v>
      </c>
      <c r="AA196" s="200" t="s">
        <v>1054</v>
      </c>
      <c r="AB196" s="201" t="s">
        <v>1054</v>
      </c>
      <c r="AC196" s="201" t="s">
        <v>1054</v>
      </c>
      <c r="AD196" s="195" t="s">
        <v>4623</v>
      </c>
      <c r="AE196" s="195" t="s">
        <v>4624</v>
      </c>
      <c r="AF196" s="195" t="s">
        <v>932</v>
      </c>
      <c r="AG196" s="195">
        <v>2016</v>
      </c>
      <c r="AH196" s="195" t="s">
        <v>828</v>
      </c>
      <c r="AI196" s="195" t="s">
        <v>1054</v>
      </c>
      <c r="AJ196" s="195" t="s">
        <v>1473</v>
      </c>
      <c r="AK196" s="195" t="s">
        <v>1474</v>
      </c>
    </row>
    <row r="197" spans="1:37" s="177" customFormat="1" ht="12.75">
      <c r="A197" s="175" t="s">
        <v>111</v>
      </c>
      <c r="B197" s="175" t="s">
        <v>1668</v>
      </c>
      <c r="C197" s="628">
        <v>0</v>
      </c>
      <c r="D197" s="628">
        <v>0</v>
      </c>
      <c r="E197" s="628">
        <v>0</v>
      </c>
      <c r="F197" s="631" t="s">
        <v>1054</v>
      </c>
      <c r="G197" s="175" t="s">
        <v>1638</v>
      </c>
      <c r="H197" s="176" t="s">
        <v>4574</v>
      </c>
      <c r="I197" s="175" t="s">
        <v>4621</v>
      </c>
      <c r="J197" s="203" t="s">
        <v>1054</v>
      </c>
      <c r="K197" s="203" t="s">
        <v>1054</v>
      </c>
      <c r="L197" s="175" t="s">
        <v>4622</v>
      </c>
      <c r="M197" s="175" t="s">
        <v>1054</v>
      </c>
      <c r="N197" s="204">
        <v>41226</v>
      </c>
      <c r="O197" s="175" t="s">
        <v>1054</v>
      </c>
      <c r="P197" s="195" t="s">
        <v>1054</v>
      </c>
      <c r="Q197" s="195" t="s">
        <v>1054</v>
      </c>
      <c r="R197" s="197">
        <v>0</v>
      </c>
      <c r="S197" s="197" t="s">
        <v>1062</v>
      </c>
      <c r="T197" s="195" t="s">
        <v>1054</v>
      </c>
      <c r="U197" s="195" t="s">
        <v>1054</v>
      </c>
      <c r="V197" s="199" t="s">
        <v>1062</v>
      </c>
      <c r="W197" s="199" t="s">
        <v>1055</v>
      </c>
      <c r="X197" s="195" t="s">
        <v>1054</v>
      </c>
      <c r="Y197" s="195" t="s">
        <v>1669</v>
      </c>
      <c r="Z197" s="195" t="s">
        <v>1560</v>
      </c>
      <c r="AA197" s="200" t="s">
        <v>1054</v>
      </c>
      <c r="AB197" s="201" t="s">
        <v>1054</v>
      </c>
      <c r="AC197" s="201" t="s">
        <v>1054</v>
      </c>
      <c r="AD197" s="195" t="s">
        <v>4623</v>
      </c>
      <c r="AE197" s="195" t="s">
        <v>4624</v>
      </c>
      <c r="AF197" s="195" t="s">
        <v>932</v>
      </c>
      <c r="AG197" s="195">
        <v>2016</v>
      </c>
      <c r="AH197" s="195" t="s">
        <v>828</v>
      </c>
      <c r="AI197" s="195" t="s">
        <v>1054</v>
      </c>
      <c r="AJ197" s="195" t="s">
        <v>1473</v>
      </c>
      <c r="AK197" s="195" t="s">
        <v>1474</v>
      </c>
    </row>
    <row r="198" spans="1:37" s="177" customFormat="1" ht="12.75">
      <c r="A198" s="175" t="s">
        <v>111</v>
      </c>
      <c r="B198" s="175" t="s">
        <v>1670</v>
      </c>
      <c r="C198" s="628"/>
      <c r="D198" s="628"/>
      <c r="E198" s="628"/>
      <c r="F198" s="631" t="s">
        <v>1054</v>
      </c>
      <c r="G198" s="175" t="s">
        <v>1638</v>
      </c>
      <c r="H198" s="176" t="s">
        <v>4574</v>
      </c>
      <c r="I198" s="175" t="s">
        <v>4621</v>
      </c>
      <c r="J198" s="203" t="s">
        <v>1054</v>
      </c>
      <c r="K198" s="203" t="s">
        <v>1054</v>
      </c>
      <c r="L198" s="175" t="s">
        <v>4622</v>
      </c>
      <c r="M198" s="175" t="s">
        <v>1054</v>
      </c>
      <c r="N198" s="204">
        <v>41226</v>
      </c>
      <c r="O198" s="175" t="s">
        <v>1054</v>
      </c>
      <c r="P198" s="195" t="s">
        <v>1054</v>
      </c>
      <c r="Q198" s="195" t="s">
        <v>1054</v>
      </c>
      <c r="R198" s="197">
        <v>0</v>
      </c>
      <c r="S198" s="197" t="s">
        <v>1062</v>
      </c>
      <c r="T198" s="195" t="s">
        <v>1054</v>
      </c>
      <c r="U198" s="195" t="s">
        <v>1054</v>
      </c>
      <c r="V198" s="199" t="s">
        <v>1062</v>
      </c>
      <c r="W198" s="199" t="s">
        <v>1055</v>
      </c>
      <c r="X198" s="195" t="s">
        <v>1054</v>
      </c>
      <c r="Y198" s="195" t="s">
        <v>1671</v>
      </c>
      <c r="Z198" s="195" t="s">
        <v>1560</v>
      </c>
      <c r="AA198" s="200" t="s">
        <v>1054</v>
      </c>
      <c r="AB198" s="201" t="s">
        <v>1054</v>
      </c>
      <c r="AC198" s="201" t="s">
        <v>1054</v>
      </c>
      <c r="AD198" s="195" t="s">
        <v>4623</v>
      </c>
      <c r="AE198" s="195" t="s">
        <v>4624</v>
      </c>
      <c r="AF198" s="195" t="s">
        <v>932</v>
      </c>
      <c r="AG198" s="195">
        <v>2016</v>
      </c>
      <c r="AH198" s="195" t="s">
        <v>828</v>
      </c>
      <c r="AI198" s="195" t="s">
        <v>1054</v>
      </c>
      <c r="AJ198" s="195" t="s">
        <v>1473</v>
      </c>
      <c r="AK198" s="195" t="s">
        <v>1474</v>
      </c>
    </row>
    <row r="199" spans="1:37" s="177" customFormat="1" ht="12.75">
      <c r="A199" s="175" t="s">
        <v>111</v>
      </c>
      <c r="B199" s="175" t="s">
        <v>1486</v>
      </c>
      <c r="C199" s="628">
        <v>0</v>
      </c>
      <c r="D199" s="628">
        <v>0</v>
      </c>
      <c r="E199" s="628">
        <v>0</v>
      </c>
      <c r="F199" s="631" t="s">
        <v>1054</v>
      </c>
      <c r="G199" s="175" t="s">
        <v>5179</v>
      </c>
      <c r="H199" s="176" t="s">
        <v>4581</v>
      </c>
      <c r="I199" s="175" t="s">
        <v>4592</v>
      </c>
      <c r="J199" s="203" t="s">
        <v>1054</v>
      </c>
      <c r="K199" s="203" t="s">
        <v>1054</v>
      </c>
      <c r="L199" s="175" t="s">
        <v>4593</v>
      </c>
      <c r="M199" s="175" t="s">
        <v>1487</v>
      </c>
      <c r="N199" s="204">
        <v>36709</v>
      </c>
      <c r="O199" s="175" t="s">
        <v>1054</v>
      </c>
      <c r="P199" s="195" t="s">
        <v>1054</v>
      </c>
      <c r="Q199" s="195" t="s">
        <v>1054</v>
      </c>
      <c r="R199" s="197">
        <v>24</v>
      </c>
      <c r="S199" s="197" t="s">
        <v>1062</v>
      </c>
      <c r="T199" s="195" t="s">
        <v>4765</v>
      </c>
      <c r="U199" s="195" t="s">
        <v>1054</v>
      </c>
      <c r="V199" s="199" t="s">
        <v>1054</v>
      </c>
      <c r="W199" s="199" t="s">
        <v>1054</v>
      </c>
      <c r="X199" s="195" t="s">
        <v>1054</v>
      </c>
      <c r="Y199" s="195" t="s">
        <v>1054</v>
      </c>
      <c r="Z199" s="195" t="s">
        <v>1482</v>
      </c>
      <c r="AA199" s="200" t="s">
        <v>1054</v>
      </c>
      <c r="AB199" s="201" t="s">
        <v>1054</v>
      </c>
      <c r="AC199" s="201" t="s">
        <v>1054</v>
      </c>
      <c r="AD199" s="195" t="s">
        <v>1054</v>
      </c>
      <c r="AE199" s="195" t="s">
        <v>1054</v>
      </c>
      <c r="AF199" s="195" t="s">
        <v>1054</v>
      </c>
      <c r="AG199" s="195" t="s">
        <v>1054</v>
      </c>
      <c r="AH199" s="195" t="s">
        <v>1054</v>
      </c>
      <c r="AI199" s="195" t="s">
        <v>1054</v>
      </c>
      <c r="AJ199" s="195" t="s">
        <v>1054</v>
      </c>
      <c r="AK199" s="195" t="s">
        <v>1054</v>
      </c>
    </row>
    <row r="200" spans="1:37" s="177" customFormat="1" ht="12.75">
      <c r="A200" s="175" t="s">
        <v>111</v>
      </c>
      <c r="B200" s="175" t="s">
        <v>4611</v>
      </c>
      <c r="C200" s="628">
        <v>0</v>
      </c>
      <c r="D200" s="628">
        <v>0</v>
      </c>
      <c r="E200" s="628">
        <v>0</v>
      </c>
      <c r="F200" s="631" t="s">
        <v>1054</v>
      </c>
      <c r="G200" s="175" t="s">
        <v>6634</v>
      </c>
      <c r="H200" s="176" t="s">
        <v>4581</v>
      </c>
      <c r="I200" s="175" t="s">
        <v>4592</v>
      </c>
      <c r="J200" s="203" t="s">
        <v>1054</v>
      </c>
      <c r="K200" s="203" t="s">
        <v>1054</v>
      </c>
      <c r="L200" s="175" t="s">
        <v>4593</v>
      </c>
      <c r="M200" s="175" t="s">
        <v>6635</v>
      </c>
      <c r="N200" s="204">
        <v>42186</v>
      </c>
      <c r="O200" s="175" t="s">
        <v>1054</v>
      </c>
      <c r="P200" s="195" t="s">
        <v>1054</v>
      </c>
      <c r="Q200" s="195" t="s">
        <v>1054</v>
      </c>
      <c r="R200" s="197">
        <v>0</v>
      </c>
      <c r="S200" s="197" t="s">
        <v>1062</v>
      </c>
      <c r="T200" s="195" t="s">
        <v>106</v>
      </c>
      <c r="U200" s="195" t="s">
        <v>4612</v>
      </c>
      <c r="V200" s="199" t="s">
        <v>959</v>
      </c>
      <c r="W200" s="199" t="s">
        <v>1054</v>
      </c>
      <c r="X200" s="195" t="s">
        <v>1054</v>
      </c>
      <c r="Y200" s="195" t="s">
        <v>1617</v>
      </c>
      <c r="Z200" s="195" t="s">
        <v>1482</v>
      </c>
      <c r="AA200" s="200" t="s">
        <v>1054</v>
      </c>
      <c r="AB200" s="201" t="s">
        <v>1054</v>
      </c>
      <c r="AC200" s="201" t="s">
        <v>1054</v>
      </c>
      <c r="AD200" s="195" t="s">
        <v>4613</v>
      </c>
      <c r="AE200" s="195" t="s">
        <v>4614</v>
      </c>
      <c r="AF200" s="195" t="s">
        <v>935</v>
      </c>
      <c r="AG200" s="195">
        <v>2617</v>
      </c>
      <c r="AH200" s="195" t="s">
        <v>828</v>
      </c>
      <c r="AI200" s="195" t="s">
        <v>4615</v>
      </c>
      <c r="AJ200" s="195" t="s">
        <v>1054</v>
      </c>
      <c r="AK200" s="195" t="s">
        <v>1054</v>
      </c>
    </row>
    <row r="201" spans="1:37" s="177" customFormat="1" ht="12.75">
      <c r="A201" s="175" t="s">
        <v>111</v>
      </c>
      <c r="B201" s="175" t="s">
        <v>1488</v>
      </c>
      <c r="C201" s="628">
        <v>0</v>
      </c>
      <c r="D201" s="628">
        <v>0</v>
      </c>
      <c r="E201" s="628">
        <v>0</v>
      </c>
      <c r="F201" s="631" t="s">
        <v>1054</v>
      </c>
      <c r="G201" s="175" t="s">
        <v>5160</v>
      </c>
      <c r="H201" s="176" t="s">
        <v>4581</v>
      </c>
      <c r="I201" s="175" t="s">
        <v>4592</v>
      </c>
      <c r="J201" s="203" t="s">
        <v>1054</v>
      </c>
      <c r="K201" s="203" t="s">
        <v>1054</v>
      </c>
      <c r="L201" s="175" t="s">
        <v>4593</v>
      </c>
      <c r="M201" s="175" t="s">
        <v>1489</v>
      </c>
      <c r="N201" s="204">
        <v>39483</v>
      </c>
      <c r="O201" s="175" t="s">
        <v>1054</v>
      </c>
      <c r="P201" s="195" t="s">
        <v>1054</v>
      </c>
      <c r="Q201" s="195" t="s">
        <v>1054</v>
      </c>
      <c r="R201" s="197">
        <v>3</v>
      </c>
      <c r="S201" s="197" t="s">
        <v>959</v>
      </c>
      <c r="T201" s="195" t="s">
        <v>4595</v>
      </c>
      <c r="U201" s="195" t="s">
        <v>1054</v>
      </c>
      <c r="V201" s="199" t="s">
        <v>1094</v>
      </c>
      <c r="W201" s="199" t="s">
        <v>1054</v>
      </c>
      <c r="X201" s="195" t="s">
        <v>1054</v>
      </c>
      <c r="Y201" s="195" t="s">
        <v>1054</v>
      </c>
      <c r="Z201" s="195" t="s">
        <v>1054</v>
      </c>
      <c r="AA201" s="200" t="s">
        <v>1054</v>
      </c>
      <c r="AB201" s="201" t="s">
        <v>1054</v>
      </c>
      <c r="AC201" s="201" t="s">
        <v>1054</v>
      </c>
      <c r="AD201" s="195" t="s">
        <v>1054</v>
      </c>
      <c r="AE201" s="195" t="s">
        <v>1054</v>
      </c>
      <c r="AF201" s="195" t="s">
        <v>1054</v>
      </c>
      <c r="AG201" s="195" t="s">
        <v>1054</v>
      </c>
      <c r="AH201" s="195" t="s">
        <v>1054</v>
      </c>
      <c r="AI201" s="195" t="s">
        <v>1054</v>
      </c>
      <c r="AJ201" s="195" t="s">
        <v>1054</v>
      </c>
      <c r="AK201" s="195" t="s">
        <v>1054</v>
      </c>
    </row>
    <row r="202" spans="1:37" s="177" customFormat="1" ht="12.75">
      <c r="A202" s="175" t="s">
        <v>111</v>
      </c>
      <c r="B202" s="175" t="s">
        <v>1672</v>
      </c>
      <c r="C202" s="628"/>
      <c r="D202" s="628"/>
      <c r="E202" s="628"/>
      <c r="F202" s="631" t="s">
        <v>1054</v>
      </c>
      <c r="G202" s="175" t="s">
        <v>1638</v>
      </c>
      <c r="H202" s="176" t="s">
        <v>4574</v>
      </c>
      <c r="I202" s="175" t="s">
        <v>4621</v>
      </c>
      <c r="J202" s="203" t="s">
        <v>1054</v>
      </c>
      <c r="K202" s="203" t="s">
        <v>1054</v>
      </c>
      <c r="L202" s="175" t="s">
        <v>4622</v>
      </c>
      <c r="M202" s="175" t="s">
        <v>1054</v>
      </c>
      <c r="N202" s="204">
        <v>33995</v>
      </c>
      <c r="O202" s="175" t="s">
        <v>1054</v>
      </c>
      <c r="P202" s="195" t="s">
        <v>1054</v>
      </c>
      <c r="Q202" s="195" t="s">
        <v>1054</v>
      </c>
      <c r="R202" s="197">
        <v>0</v>
      </c>
      <c r="S202" s="197" t="s">
        <v>1062</v>
      </c>
      <c r="T202" s="195" t="s">
        <v>1054</v>
      </c>
      <c r="U202" s="195" t="s">
        <v>1054</v>
      </c>
      <c r="V202" s="199" t="s">
        <v>1062</v>
      </c>
      <c r="W202" s="199" t="s">
        <v>1055</v>
      </c>
      <c r="X202" s="195" t="s">
        <v>1054</v>
      </c>
      <c r="Y202" s="195" t="s">
        <v>1673</v>
      </c>
      <c r="Z202" s="195" t="s">
        <v>1560</v>
      </c>
      <c r="AA202" s="200" t="s">
        <v>1054</v>
      </c>
      <c r="AB202" s="201" t="s">
        <v>1054</v>
      </c>
      <c r="AC202" s="201" t="s">
        <v>1054</v>
      </c>
      <c r="AD202" s="195" t="s">
        <v>5137</v>
      </c>
      <c r="AE202" s="195" t="s">
        <v>4886</v>
      </c>
      <c r="AF202" s="195" t="s">
        <v>934</v>
      </c>
      <c r="AG202" s="195">
        <v>3000</v>
      </c>
      <c r="AH202" s="195" t="s">
        <v>828</v>
      </c>
      <c r="AI202" s="195" t="s">
        <v>1054</v>
      </c>
      <c r="AJ202" s="195" t="s">
        <v>1473</v>
      </c>
      <c r="AK202" s="195" t="s">
        <v>1474</v>
      </c>
    </row>
    <row r="203" spans="1:37" s="177" customFormat="1" ht="12.75">
      <c r="A203" s="175" t="s">
        <v>111</v>
      </c>
      <c r="B203" s="175" t="s">
        <v>1674</v>
      </c>
      <c r="C203" s="628"/>
      <c r="D203" s="628"/>
      <c r="E203" s="628"/>
      <c r="F203" s="631" t="s">
        <v>1054</v>
      </c>
      <c r="G203" s="175" t="s">
        <v>1675</v>
      </c>
      <c r="H203" s="176" t="s">
        <v>4574</v>
      </c>
      <c r="I203" s="175" t="s">
        <v>4621</v>
      </c>
      <c r="J203" s="203" t="s">
        <v>1054</v>
      </c>
      <c r="K203" s="203" t="s">
        <v>1054</v>
      </c>
      <c r="L203" s="175" t="s">
        <v>4622</v>
      </c>
      <c r="M203" s="175" t="s">
        <v>1054</v>
      </c>
      <c r="N203" s="204">
        <v>42404</v>
      </c>
      <c r="O203" s="175" t="s">
        <v>1054</v>
      </c>
      <c r="P203" s="195" t="s">
        <v>1054</v>
      </c>
      <c r="Q203" s="195" t="s">
        <v>1054</v>
      </c>
      <c r="R203" s="197">
        <v>0</v>
      </c>
      <c r="S203" s="197" t="s">
        <v>1062</v>
      </c>
      <c r="T203" s="195" t="s">
        <v>1054</v>
      </c>
      <c r="U203" s="195" t="s">
        <v>1054</v>
      </c>
      <c r="V203" s="199" t="s">
        <v>1054</v>
      </c>
      <c r="W203" s="199" t="s">
        <v>1055</v>
      </c>
      <c r="X203" s="195" t="s">
        <v>1054</v>
      </c>
      <c r="Y203" s="195" t="s">
        <v>1676</v>
      </c>
      <c r="Z203" s="195" t="s">
        <v>1560</v>
      </c>
      <c r="AA203" s="200" t="s">
        <v>1054</v>
      </c>
      <c r="AB203" s="201" t="s">
        <v>1054</v>
      </c>
      <c r="AC203" s="201" t="s">
        <v>1054</v>
      </c>
      <c r="AD203" s="195" t="s">
        <v>5137</v>
      </c>
      <c r="AE203" s="195" t="s">
        <v>4886</v>
      </c>
      <c r="AF203" s="195" t="s">
        <v>934</v>
      </c>
      <c r="AG203" s="195">
        <v>3000</v>
      </c>
      <c r="AH203" s="195" t="s">
        <v>828</v>
      </c>
      <c r="AI203" s="195" t="s">
        <v>1054</v>
      </c>
      <c r="AJ203" s="195" t="s">
        <v>1473</v>
      </c>
      <c r="AK203" s="195" t="s">
        <v>1474</v>
      </c>
    </row>
    <row r="204" spans="1:37" s="177" customFormat="1" ht="12.75">
      <c r="A204" s="175" t="s">
        <v>111</v>
      </c>
      <c r="B204" s="175" t="s">
        <v>1677</v>
      </c>
      <c r="C204" s="628"/>
      <c r="D204" s="628"/>
      <c r="E204" s="628"/>
      <c r="F204" s="631" t="s">
        <v>1054</v>
      </c>
      <c r="G204" s="175" t="s">
        <v>1638</v>
      </c>
      <c r="H204" s="176" t="s">
        <v>4574</v>
      </c>
      <c r="I204" s="175" t="s">
        <v>4621</v>
      </c>
      <c r="J204" s="203" t="s">
        <v>1054</v>
      </c>
      <c r="K204" s="203" t="s">
        <v>1054</v>
      </c>
      <c r="L204" s="175" t="s">
        <v>4622</v>
      </c>
      <c r="M204" s="175" t="s">
        <v>1054</v>
      </c>
      <c r="N204" s="204">
        <v>33416</v>
      </c>
      <c r="O204" s="175" t="s">
        <v>1054</v>
      </c>
      <c r="P204" s="195" t="s">
        <v>1054</v>
      </c>
      <c r="Q204" s="195" t="s">
        <v>1054</v>
      </c>
      <c r="R204" s="197">
        <v>0</v>
      </c>
      <c r="S204" s="197" t="s">
        <v>1062</v>
      </c>
      <c r="T204" s="195" t="s">
        <v>1054</v>
      </c>
      <c r="U204" s="195" t="s">
        <v>1054</v>
      </c>
      <c r="V204" s="199" t="s">
        <v>1062</v>
      </c>
      <c r="W204" s="199" t="s">
        <v>1055</v>
      </c>
      <c r="X204" s="195" t="s">
        <v>1054</v>
      </c>
      <c r="Y204" s="195" t="s">
        <v>1678</v>
      </c>
      <c r="Z204" s="195" t="s">
        <v>1560</v>
      </c>
      <c r="AA204" s="200" t="s">
        <v>1054</v>
      </c>
      <c r="AB204" s="201" t="s">
        <v>1054</v>
      </c>
      <c r="AC204" s="201" t="s">
        <v>1054</v>
      </c>
      <c r="AD204" s="195" t="s">
        <v>1054</v>
      </c>
      <c r="AE204" s="195" t="s">
        <v>1054</v>
      </c>
      <c r="AF204" s="195" t="s">
        <v>1054</v>
      </c>
      <c r="AG204" s="195" t="s">
        <v>1054</v>
      </c>
      <c r="AH204" s="195" t="s">
        <v>1054</v>
      </c>
      <c r="AI204" s="195" t="s">
        <v>1054</v>
      </c>
      <c r="AJ204" s="195" t="s">
        <v>1473</v>
      </c>
      <c r="AK204" s="195" t="s">
        <v>1474</v>
      </c>
    </row>
    <row r="205" spans="1:37" s="177" customFormat="1" ht="12.75">
      <c r="A205" s="175" t="s">
        <v>111</v>
      </c>
      <c r="B205" s="175" t="s">
        <v>1679</v>
      </c>
      <c r="C205" s="628">
        <v>0</v>
      </c>
      <c r="D205" s="628">
        <v>0</v>
      </c>
      <c r="E205" s="628">
        <v>0</v>
      </c>
      <c r="F205" s="631" t="s">
        <v>1054</v>
      </c>
      <c r="G205" s="175" t="s">
        <v>1675</v>
      </c>
      <c r="H205" s="176" t="s">
        <v>4574</v>
      </c>
      <c r="I205" s="175" t="s">
        <v>4575</v>
      </c>
      <c r="J205" s="203" t="s">
        <v>1054</v>
      </c>
      <c r="K205" s="203" t="s">
        <v>1054</v>
      </c>
      <c r="L205" s="175" t="s">
        <v>4622</v>
      </c>
      <c r="M205" s="175" t="s">
        <v>1054</v>
      </c>
      <c r="N205" s="204">
        <v>41226</v>
      </c>
      <c r="O205" s="175" t="s">
        <v>1054</v>
      </c>
      <c r="P205" s="195" t="s">
        <v>1054</v>
      </c>
      <c r="Q205" s="195" t="s">
        <v>1054</v>
      </c>
      <c r="R205" s="197">
        <v>0</v>
      </c>
      <c r="S205" s="197" t="s">
        <v>1062</v>
      </c>
      <c r="T205" s="195" t="s">
        <v>1054</v>
      </c>
      <c r="U205" s="195" t="s">
        <v>1054</v>
      </c>
      <c r="V205" s="199" t="s">
        <v>1062</v>
      </c>
      <c r="W205" s="199" t="s">
        <v>1055</v>
      </c>
      <c r="X205" s="195" t="s">
        <v>1054</v>
      </c>
      <c r="Y205" s="195" t="s">
        <v>1680</v>
      </c>
      <c r="Z205" s="195" t="s">
        <v>1560</v>
      </c>
      <c r="AA205" s="200" t="s">
        <v>1054</v>
      </c>
      <c r="AB205" s="201" t="s">
        <v>1054</v>
      </c>
      <c r="AC205" s="201" t="s">
        <v>1054</v>
      </c>
      <c r="AD205" s="195" t="s">
        <v>4623</v>
      </c>
      <c r="AE205" s="195" t="s">
        <v>4624</v>
      </c>
      <c r="AF205" s="195" t="s">
        <v>932</v>
      </c>
      <c r="AG205" s="195">
        <v>2016</v>
      </c>
      <c r="AH205" s="195" t="s">
        <v>828</v>
      </c>
      <c r="AI205" s="195" t="s">
        <v>1054</v>
      </c>
      <c r="AJ205" s="195" t="s">
        <v>1473</v>
      </c>
      <c r="AK205" s="195" t="s">
        <v>1474</v>
      </c>
    </row>
    <row r="206" spans="1:37" s="177" customFormat="1" ht="12.75">
      <c r="A206" s="175" t="s">
        <v>111</v>
      </c>
      <c r="B206" s="175" t="s">
        <v>1681</v>
      </c>
      <c r="C206" s="628">
        <v>0</v>
      </c>
      <c r="D206" s="628">
        <v>0</v>
      </c>
      <c r="E206" s="628">
        <v>0</v>
      </c>
      <c r="F206" s="631" t="s">
        <v>1054</v>
      </c>
      <c r="G206" s="175" t="s">
        <v>1638</v>
      </c>
      <c r="H206" s="176" t="s">
        <v>4574</v>
      </c>
      <c r="I206" s="175" t="s">
        <v>4621</v>
      </c>
      <c r="J206" s="203" t="s">
        <v>1054</v>
      </c>
      <c r="K206" s="203" t="s">
        <v>1054</v>
      </c>
      <c r="L206" s="175" t="s">
        <v>4622</v>
      </c>
      <c r="M206" s="175" t="s">
        <v>1054</v>
      </c>
      <c r="N206" s="204">
        <v>41226</v>
      </c>
      <c r="O206" s="175" t="s">
        <v>1054</v>
      </c>
      <c r="P206" s="195" t="s">
        <v>1054</v>
      </c>
      <c r="Q206" s="195" t="s">
        <v>1054</v>
      </c>
      <c r="R206" s="197">
        <v>0</v>
      </c>
      <c r="S206" s="197" t="s">
        <v>1062</v>
      </c>
      <c r="T206" s="195" t="s">
        <v>1054</v>
      </c>
      <c r="U206" s="195" t="s">
        <v>1054</v>
      </c>
      <c r="V206" s="199" t="s">
        <v>1062</v>
      </c>
      <c r="W206" s="199" t="s">
        <v>1055</v>
      </c>
      <c r="X206" s="195" t="s">
        <v>1054</v>
      </c>
      <c r="Y206" s="195" t="s">
        <v>1682</v>
      </c>
      <c r="Z206" s="195" t="s">
        <v>1560</v>
      </c>
      <c r="AA206" s="200" t="s">
        <v>1054</v>
      </c>
      <c r="AB206" s="201" t="s">
        <v>1054</v>
      </c>
      <c r="AC206" s="201" t="s">
        <v>1054</v>
      </c>
      <c r="AD206" s="195" t="s">
        <v>4623</v>
      </c>
      <c r="AE206" s="195" t="s">
        <v>4624</v>
      </c>
      <c r="AF206" s="195" t="s">
        <v>932</v>
      </c>
      <c r="AG206" s="195">
        <v>2016</v>
      </c>
      <c r="AH206" s="195" t="s">
        <v>828</v>
      </c>
      <c r="AI206" s="195" t="s">
        <v>1054</v>
      </c>
      <c r="AJ206" s="195" t="s">
        <v>1473</v>
      </c>
      <c r="AK206" s="195" t="s">
        <v>1474</v>
      </c>
    </row>
    <row r="207" spans="1:37" s="177" customFormat="1" ht="12.75">
      <c r="A207" s="175" t="s">
        <v>111</v>
      </c>
      <c r="B207" s="175" t="s">
        <v>1683</v>
      </c>
      <c r="C207" s="628">
        <v>0</v>
      </c>
      <c r="D207" s="628">
        <v>0</v>
      </c>
      <c r="E207" s="628">
        <v>0</v>
      </c>
      <c r="F207" s="631" t="s">
        <v>1054</v>
      </c>
      <c r="G207" s="175" t="s">
        <v>1684</v>
      </c>
      <c r="H207" s="176" t="s">
        <v>4574</v>
      </c>
      <c r="I207" s="175" t="s">
        <v>4575</v>
      </c>
      <c r="J207" s="203" t="s">
        <v>1054</v>
      </c>
      <c r="K207" s="203" t="s">
        <v>1054</v>
      </c>
      <c r="L207" s="175" t="s">
        <v>4622</v>
      </c>
      <c r="M207" s="175" t="s">
        <v>1054</v>
      </c>
      <c r="N207" s="204">
        <v>41226</v>
      </c>
      <c r="O207" s="175" t="s">
        <v>1054</v>
      </c>
      <c r="P207" s="195" t="s">
        <v>1054</v>
      </c>
      <c r="Q207" s="195" t="s">
        <v>1054</v>
      </c>
      <c r="R207" s="197">
        <v>0</v>
      </c>
      <c r="S207" s="197" t="s">
        <v>1062</v>
      </c>
      <c r="T207" s="195" t="s">
        <v>1054</v>
      </c>
      <c r="U207" s="195" t="s">
        <v>1054</v>
      </c>
      <c r="V207" s="199" t="s">
        <v>1062</v>
      </c>
      <c r="W207" s="199" t="s">
        <v>1055</v>
      </c>
      <c r="X207" s="195" t="s">
        <v>1054</v>
      </c>
      <c r="Y207" s="195" t="s">
        <v>1685</v>
      </c>
      <c r="Z207" s="195" t="s">
        <v>1560</v>
      </c>
      <c r="AA207" s="200" t="s">
        <v>1054</v>
      </c>
      <c r="AB207" s="201" t="s">
        <v>1054</v>
      </c>
      <c r="AC207" s="201" t="s">
        <v>1054</v>
      </c>
      <c r="AD207" s="195" t="s">
        <v>4623</v>
      </c>
      <c r="AE207" s="195" t="s">
        <v>4624</v>
      </c>
      <c r="AF207" s="195" t="s">
        <v>932</v>
      </c>
      <c r="AG207" s="195">
        <v>2016</v>
      </c>
      <c r="AH207" s="195" t="s">
        <v>828</v>
      </c>
      <c r="AI207" s="195" t="s">
        <v>1054</v>
      </c>
      <c r="AJ207" s="195" t="s">
        <v>1473</v>
      </c>
      <c r="AK207" s="195" t="s">
        <v>1474</v>
      </c>
    </row>
    <row r="208" spans="1:37" s="177" customFormat="1" ht="12.75">
      <c r="A208" s="175" t="s">
        <v>111</v>
      </c>
      <c r="B208" s="175" t="s">
        <v>1686</v>
      </c>
      <c r="C208" s="628">
        <v>0</v>
      </c>
      <c r="D208" s="628">
        <v>0</v>
      </c>
      <c r="E208" s="628">
        <v>0</v>
      </c>
      <c r="F208" s="631" t="s">
        <v>1054</v>
      </c>
      <c r="G208" s="175" t="s">
        <v>1687</v>
      </c>
      <c r="H208" s="176" t="s">
        <v>4574</v>
      </c>
      <c r="I208" s="175" t="s">
        <v>4575</v>
      </c>
      <c r="J208" s="203" t="s">
        <v>1054</v>
      </c>
      <c r="K208" s="203" t="s">
        <v>1054</v>
      </c>
      <c r="L208" s="175" t="s">
        <v>4622</v>
      </c>
      <c r="M208" s="175" t="s">
        <v>1054</v>
      </c>
      <c r="N208" s="204">
        <v>41226</v>
      </c>
      <c r="O208" s="175" t="s">
        <v>1054</v>
      </c>
      <c r="P208" s="195" t="s">
        <v>1054</v>
      </c>
      <c r="Q208" s="195" t="s">
        <v>1054</v>
      </c>
      <c r="R208" s="197">
        <v>0</v>
      </c>
      <c r="S208" s="197" t="s">
        <v>1062</v>
      </c>
      <c r="T208" s="195" t="s">
        <v>1054</v>
      </c>
      <c r="U208" s="195" t="s">
        <v>1054</v>
      </c>
      <c r="V208" s="199" t="s">
        <v>1062</v>
      </c>
      <c r="W208" s="199" t="s">
        <v>1055</v>
      </c>
      <c r="X208" s="195" t="s">
        <v>1054</v>
      </c>
      <c r="Y208" s="195" t="s">
        <v>1688</v>
      </c>
      <c r="Z208" s="195" t="s">
        <v>1560</v>
      </c>
      <c r="AA208" s="200" t="s">
        <v>1054</v>
      </c>
      <c r="AB208" s="201" t="s">
        <v>1054</v>
      </c>
      <c r="AC208" s="201" t="s">
        <v>1054</v>
      </c>
      <c r="AD208" s="195" t="s">
        <v>4623</v>
      </c>
      <c r="AE208" s="195" t="s">
        <v>4624</v>
      </c>
      <c r="AF208" s="195" t="s">
        <v>932</v>
      </c>
      <c r="AG208" s="195">
        <v>2016</v>
      </c>
      <c r="AH208" s="195" t="s">
        <v>828</v>
      </c>
      <c r="AI208" s="195" t="s">
        <v>1054</v>
      </c>
      <c r="AJ208" s="195" t="s">
        <v>1473</v>
      </c>
      <c r="AK208" s="195" t="s">
        <v>1474</v>
      </c>
    </row>
    <row r="209" spans="1:42" s="177" customFormat="1" ht="12.75">
      <c r="A209" s="175" t="s">
        <v>111</v>
      </c>
      <c r="B209" s="175" t="s">
        <v>1689</v>
      </c>
      <c r="C209" s="628">
        <v>0</v>
      </c>
      <c r="D209" s="628">
        <v>0</v>
      </c>
      <c r="E209" s="628">
        <v>0</v>
      </c>
      <c r="F209" s="631" t="s">
        <v>1054</v>
      </c>
      <c r="G209" s="175" t="s">
        <v>1638</v>
      </c>
      <c r="H209" s="176" t="s">
        <v>4574</v>
      </c>
      <c r="I209" s="175" t="s">
        <v>4621</v>
      </c>
      <c r="J209" s="203" t="s">
        <v>1054</v>
      </c>
      <c r="K209" s="203" t="s">
        <v>1054</v>
      </c>
      <c r="L209" s="175" t="s">
        <v>4622</v>
      </c>
      <c r="M209" s="175" t="s">
        <v>1054</v>
      </c>
      <c r="N209" s="204">
        <v>41226</v>
      </c>
      <c r="O209" s="175" t="s">
        <v>1054</v>
      </c>
      <c r="P209" s="195" t="s">
        <v>1054</v>
      </c>
      <c r="Q209" s="195" t="s">
        <v>1054</v>
      </c>
      <c r="R209" s="197">
        <v>0</v>
      </c>
      <c r="S209" s="197" t="s">
        <v>1062</v>
      </c>
      <c r="T209" s="195" t="s">
        <v>1054</v>
      </c>
      <c r="U209" s="195" t="s">
        <v>1054</v>
      </c>
      <c r="V209" s="199" t="s">
        <v>1062</v>
      </c>
      <c r="W209" s="199" t="s">
        <v>1055</v>
      </c>
      <c r="X209" s="195" t="s">
        <v>1054</v>
      </c>
      <c r="Y209" s="195" t="s">
        <v>1690</v>
      </c>
      <c r="Z209" s="195" t="s">
        <v>1560</v>
      </c>
      <c r="AA209" s="200" t="s">
        <v>1054</v>
      </c>
      <c r="AB209" s="201" t="s">
        <v>1054</v>
      </c>
      <c r="AC209" s="201" t="s">
        <v>1054</v>
      </c>
      <c r="AD209" s="195" t="s">
        <v>4623</v>
      </c>
      <c r="AE209" s="195" t="s">
        <v>4624</v>
      </c>
      <c r="AF209" s="195" t="s">
        <v>932</v>
      </c>
      <c r="AG209" s="195">
        <v>2016</v>
      </c>
      <c r="AH209" s="195" t="s">
        <v>828</v>
      </c>
      <c r="AI209" s="195" t="s">
        <v>1054</v>
      </c>
      <c r="AJ209" s="195" t="s">
        <v>1473</v>
      </c>
      <c r="AK209" s="195" t="s">
        <v>1474</v>
      </c>
    </row>
    <row r="210" spans="1:42" s="177" customFormat="1" ht="12.75">
      <c r="A210" s="175" t="s">
        <v>111</v>
      </c>
      <c r="B210" s="175" t="s">
        <v>1571</v>
      </c>
      <c r="C210" s="628">
        <v>0</v>
      </c>
      <c r="D210" s="628">
        <v>0</v>
      </c>
      <c r="E210" s="628">
        <v>1</v>
      </c>
      <c r="F210" s="631" t="s">
        <v>1054</v>
      </c>
      <c r="G210" s="175" t="s">
        <v>5152</v>
      </c>
      <c r="H210" s="176" t="s">
        <v>4617</v>
      </c>
      <c r="I210" s="175" t="s">
        <v>4934</v>
      </c>
      <c r="J210" s="203" t="s">
        <v>1052</v>
      </c>
      <c r="K210" s="203" t="s">
        <v>1059</v>
      </c>
      <c r="L210" s="175" t="s">
        <v>4788</v>
      </c>
      <c r="M210" s="175" t="s">
        <v>1054</v>
      </c>
      <c r="N210" s="204">
        <v>42552</v>
      </c>
      <c r="O210" s="175" t="s">
        <v>1418</v>
      </c>
      <c r="P210" s="195" t="s">
        <v>4965</v>
      </c>
      <c r="Q210" s="195">
        <v>74</v>
      </c>
      <c r="R210" s="197" t="s">
        <v>1054</v>
      </c>
      <c r="S210" s="197" t="s">
        <v>1054</v>
      </c>
      <c r="T210" s="195" t="s">
        <v>1054</v>
      </c>
      <c r="U210" s="195" t="s">
        <v>1054</v>
      </c>
      <c r="V210" s="199" t="s">
        <v>959</v>
      </c>
      <c r="W210" s="199" t="s">
        <v>1055</v>
      </c>
      <c r="X210" s="195" t="s">
        <v>1054</v>
      </c>
      <c r="Y210" s="195" t="s">
        <v>1572</v>
      </c>
      <c r="Z210" s="195" t="s">
        <v>1054</v>
      </c>
      <c r="AA210" s="200" t="s">
        <v>1054</v>
      </c>
      <c r="AB210" s="201">
        <v>19847</v>
      </c>
      <c r="AC210" s="201">
        <v>17684</v>
      </c>
      <c r="AD210" s="195" t="s">
        <v>4633</v>
      </c>
      <c r="AE210" s="195" t="s">
        <v>4634</v>
      </c>
      <c r="AF210" s="195" t="s">
        <v>935</v>
      </c>
      <c r="AG210" s="195">
        <v>2600</v>
      </c>
      <c r="AH210" s="195" t="s">
        <v>828</v>
      </c>
      <c r="AI210" s="195" t="s">
        <v>1573</v>
      </c>
      <c r="AJ210" s="195" t="s">
        <v>1574</v>
      </c>
      <c r="AK210" s="195" t="s">
        <v>1574</v>
      </c>
      <c r="AN210" s="179"/>
      <c r="AO210" s="179"/>
      <c r="AP210" s="179"/>
    </row>
    <row r="211" spans="1:42" s="177" customFormat="1" ht="12.75">
      <c r="A211" s="175" t="s">
        <v>111</v>
      </c>
      <c r="B211" s="175" t="s">
        <v>1490</v>
      </c>
      <c r="C211" s="628">
        <v>0</v>
      </c>
      <c r="D211" s="628">
        <v>0</v>
      </c>
      <c r="E211" s="628">
        <v>0</v>
      </c>
      <c r="F211" s="631" t="s">
        <v>1054</v>
      </c>
      <c r="G211" s="175" t="s">
        <v>5143</v>
      </c>
      <c r="H211" s="176" t="s">
        <v>4581</v>
      </c>
      <c r="I211" s="175" t="s">
        <v>4582</v>
      </c>
      <c r="J211" s="203" t="s">
        <v>1054</v>
      </c>
      <c r="K211" s="203" t="s">
        <v>1054</v>
      </c>
      <c r="L211" s="175" t="s">
        <v>4583</v>
      </c>
      <c r="M211" s="175" t="s">
        <v>1054</v>
      </c>
      <c r="N211" s="204">
        <v>40725</v>
      </c>
      <c r="O211" s="175" t="s">
        <v>1054</v>
      </c>
      <c r="P211" s="195" t="s">
        <v>1054</v>
      </c>
      <c r="Q211" s="195" t="s">
        <v>1054</v>
      </c>
      <c r="R211" s="197">
        <v>0</v>
      </c>
      <c r="S211" s="197" t="s">
        <v>1062</v>
      </c>
      <c r="T211" s="195" t="s">
        <v>1054</v>
      </c>
      <c r="U211" s="195" t="s">
        <v>1054</v>
      </c>
      <c r="V211" s="199" t="s">
        <v>1062</v>
      </c>
      <c r="W211" s="199" t="s">
        <v>1054</v>
      </c>
      <c r="X211" s="195" t="s">
        <v>1054</v>
      </c>
      <c r="Y211" s="195" t="s">
        <v>1054</v>
      </c>
      <c r="Z211" s="195" t="s">
        <v>1491</v>
      </c>
      <c r="AA211" s="200" t="s">
        <v>1054</v>
      </c>
      <c r="AB211" s="201" t="s">
        <v>1054</v>
      </c>
      <c r="AC211" s="201" t="s">
        <v>1054</v>
      </c>
      <c r="AD211" s="195" t="s">
        <v>1054</v>
      </c>
      <c r="AE211" s="195" t="s">
        <v>1054</v>
      </c>
      <c r="AF211" s="195" t="s">
        <v>1054</v>
      </c>
      <c r="AG211" s="195" t="s">
        <v>1054</v>
      </c>
      <c r="AH211" s="195" t="s">
        <v>1054</v>
      </c>
      <c r="AI211" s="195" t="s">
        <v>1054</v>
      </c>
      <c r="AJ211" s="195" t="s">
        <v>1054</v>
      </c>
      <c r="AK211" s="195" t="s">
        <v>1054</v>
      </c>
      <c r="AN211" s="179"/>
      <c r="AO211" s="179"/>
      <c r="AP211" s="179"/>
    </row>
    <row r="212" spans="1:42" s="177" customFormat="1" ht="12.75">
      <c r="A212" s="175" t="s">
        <v>111</v>
      </c>
      <c r="B212" s="175" t="s">
        <v>1492</v>
      </c>
      <c r="C212" s="628">
        <v>0</v>
      </c>
      <c r="D212" s="628">
        <v>0</v>
      </c>
      <c r="E212" s="628">
        <v>0</v>
      </c>
      <c r="F212" s="631" t="s">
        <v>1054</v>
      </c>
      <c r="G212" s="175" t="s">
        <v>5201</v>
      </c>
      <c r="H212" s="176" t="s">
        <v>4581</v>
      </c>
      <c r="I212" s="175" t="s">
        <v>4592</v>
      </c>
      <c r="J212" s="203" t="s">
        <v>1054</v>
      </c>
      <c r="K212" s="203" t="s">
        <v>1054</v>
      </c>
      <c r="L212" s="175" t="s">
        <v>4593</v>
      </c>
      <c r="M212" s="175" t="s">
        <v>1493</v>
      </c>
      <c r="N212" s="204">
        <v>31960</v>
      </c>
      <c r="O212" s="175" t="s">
        <v>1054</v>
      </c>
      <c r="P212" s="195" t="s">
        <v>1054</v>
      </c>
      <c r="Q212" s="195" t="s">
        <v>1054</v>
      </c>
      <c r="R212" s="197">
        <v>10</v>
      </c>
      <c r="S212" s="197" t="s">
        <v>959</v>
      </c>
      <c r="T212" s="195" t="s">
        <v>106</v>
      </c>
      <c r="U212" s="195" t="s">
        <v>4612</v>
      </c>
      <c r="V212" s="199" t="s">
        <v>1094</v>
      </c>
      <c r="W212" s="199" t="s">
        <v>1054</v>
      </c>
      <c r="X212" s="195" t="s">
        <v>1054</v>
      </c>
      <c r="Y212" s="195" t="s">
        <v>1054</v>
      </c>
      <c r="Z212" s="195" t="s">
        <v>1054</v>
      </c>
      <c r="AA212" s="200" t="s">
        <v>1054</v>
      </c>
      <c r="AB212" s="201" t="s">
        <v>1054</v>
      </c>
      <c r="AC212" s="201" t="s">
        <v>1054</v>
      </c>
      <c r="AD212" s="195" t="s">
        <v>1054</v>
      </c>
      <c r="AE212" s="195" t="s">
        <v>1054</v>
      </c>
      <c r="AF212" s="195" t="s">
        <v>1054</v>
      </c>
      <c r="AG212" s="195" t="s">
        <v>1054</v>
      </c>
      <c r="AH212" s="195" t="s">
        <v>1054</v>
      </c>
      <c r="AI212" s="195" t="s">
        <v>1054</v>
      </c>
      <c r="AJ212" s="195" t="s">
        <v>1054</v>
      </c>
      <c r="AK212" s="195" t="s">
        <v>1054</v>
      </c>
      <c r="AN212" s="179"/>
      <c r="AO212" s="179"/>
      <c r="AP212" s="179"/>
    </row>
    <row r="213" spans="1:42" s="177" customFormat="1" ht="12.75">
      <c r="A213" s="175" t="s">
        <v>111</v>
      </c>
      <c r="B213" s="175" t="s">
        <v>1575</v>
      </c>
      <c r="C213" s="628">
        <v>1</v>
      </c>
      <c r="D213" s="628">
        <v>1</v>
      </c>
      <c r="E213" s="628">
        <v>1</v>
      </c>
      <c r="F213" s="631" t="s">
        <v>1054</v>
      </c>
      <c r="G213" s="175" t="s">
        <v>5153</v>
      </c>
      <c r="H213" s="176" t="s">
        <v>4617</v>
      </c>
      <c r="I213" s="175" t="s">
        <v>4934</v>
      </c>
      <c r="J213" s="203" t="s">
        <v>1052</v>
      </c>
      <c r="K213" s="203" t="s">
        <v>1059</v>
      </c>
      <c r="L213" s="175" t="s">
        <v>4593</v>
      </c>
      <c r="M213" s="175" t="s">
        <v>1576</v>
      </c>
      <c r="N213" s="204">
        <v>39630</v>
      </c>
      <c r="O213" s="175" t="s">
        <v>1418</v>
      </c>
      <c r="P213" s="195" t="s">
        <v>4965</v>
      </c>
      <c r="Q213" s="195">
        <v>164</v>
      </c>
      <c r="R213" s="197" t="s">
        <v>1054</v>
      </c>
      <c r="S213" s="197" t="s">
        <v>1054</v>
      </c>
      <c r="T213" s="195" t="s">
        <v>1054</v>
      </c>
      <c r="U213" s="195" t="s">
        <v>1054</v>
      </c>
      <c r="V213" s="199" t="s">
        <v>959</v>
      </c>
      <c r="W213" s="199" t="s">
        <v>1055</v>
      </c>
      <c r="X213" s="195" t="s">
        <v>1054</v>
      </c>
      <c r="Y213" s="195" t="s">
        <v>1577</v>
      </c>
      <c r="Z213" s="195" t="s">
        <v>1054</v>
      </c>
      <c r="AA213" s="200" t="s">
        <v>1054</v>
      </c>
      <c r="AB213" s="201">
        <v>27443</v>
      </c>
      <c r="AC213" s="201">
        <v>33686</v>
      </c>
      <c r="AD213" s="195" t="s">
        <v>5154</v>
      </c>
      <c r="AE213" s="195" t="s">
        <v>5155</v>
      </c>
      <c r="AF213" s="195" t="s">
        <v>935</v>
      </c>
      <c r="AG213" s="195">
        <v>2600</v>
      </c>
      <c r="AH213" s="195" t="s">
        <v>828</v>
      </c>
      <c r="AI213" s="195" t="s">
        <v>1578</v>
      </c>
      <c r="AJ213" s="195" t="s">
        <v>5156</v>
      </c>
      <c r="AK213" s="195" t="s">
        <v>5156</v>
      </c>
      <c r="AN213" s="179"/>
      <c r="AO213" s="179"/>
      <c r="AP213" s="179"/>
    </row>
    <row r="214" spans="1:42" s="177" customFormat="1" ht="12.75">
      <c r="A214" s="175" t="s">
        <v>111</v>
      </c>
      <c r="B214" s="175" t="s">
        <v>1579</v>
      </c>
      <c r="C214" s="628">
        <v>0</v>
      </c>
      <c r="D214" s="628">
        <v>0</v>
      </c>
      <c r="E214" s="628">
        <v>0</v>
      </c>
      <c r="F214" s="631" t="s">
        <v>1054</v>
      </c>
      <c r="G214" s="175" t="s">
        <v>5213</v>
      </c>
      <c r="H214" s="176" t="s">
        <v>4617</v>
      </c>
      <c r="I214" s="175" t="s">
        <v>4934</v>
      </c>
      <c r="J214" s="203" t="s">
        <v>1052</v>
      </c>
      <c r="K214" s="203" t="s">
        <v>1053</v>
      </c>
      <c r="L214" s="175" t="s">
        <v>4593</v>
      </c>
      <c r="M214" s="175" t="s">
        <v>1580</v>
      </c>
      <c r="N214" s="204">
        <v>27914</v>
      </c>
      <c r="O214" s="175" t="s">
        <v>1418</v>
      </c>
      <c r="P214" s="195" t="s">
        <v>1054</v>
      </c>
      <c r="Q214" s="195">
        <v>217</v>
      </c>
      <c r="R214" s="197" t="s">
        <v>1054</v>
      </c>
      <c r="S214" s="197" t="s">
        <v>1054</v>
      </c>
      <c r="T214" s="195" t="s">
        <v>1054</v>
      </c>
      <c r="U214" s="195" t="s">
        <v>1054</v>
      </c>
      <c r="V214" s="199" t="s">
        <v>959</v>
      </c>
      <c r="W214" s="199" t="s">
        <v>1055</v>
      </c>
      <c r="X214" s="195" t="s">
        <v>1054</v>
      </c>
      <c r="Y214" s="195" t="s">
        <v>1581</v>
      </c>
      <c r="Z214" s="195" t="s">
        <v>1054</v>
      </c>
      <c r="AA214" s="200" t="s">
        <v>1054</v>
      </c>
      <c r="AB214" s="201">
        <v>53279</v>
      </c>
      <c r="AC214" s="201">
        <v>74375</v>
      </c>
      <c r="AD214" s="195" t="s">
        <v>5214</v>
      </c>
      <c r="AE214" s="195" t="s">
        <v>2651</v>
      </c>
      <c r="AF214" s="195" t="s">
        <v>935</v>
      </c>
      <c r="AG214" s="195">
        <v>2600</v>
      </c>
      <c r="AH214" s="195" t="s">
        <v>828</v>
      </c>
      <c r="AI214" s="195" t="s">
        <v>1582</v>
      </c>
      <c r="AJ214" s="195" t="s">
        <v>1583</v>
      </c>
      <c r="AK214" s="195" t="s">
        <v>1584</v>
      </c>
      <c r="AN214" s="179"/>
      <c r="AO214" s="179"/>
      <c r="AP214" s="179"/>
    </row>
    <row r="215" spans="1:42" s="177" customFormat="1" ht="12.75">
      <c r="A215" s="175" t="s">
        <v>111</v>
      </c>
      <c r="B215" s="175" t="s">
        <v>1585</v>
      </c>
      <c r="C215" s="628">
        <v>1</v>
      </c>
      <c r="D215" s="628">
        <v>1</v>
      </c>
      <c r="E215" s="628">
        <v>1</v>
      </c>
      <c r="F215" s="631" t="s">
        <v>1054</v>
      </c>
      <c r="G215" s="175" t="s">
        <v>5218</v>
      </c>
      <c r="H215" s="176" t="s">
        <v>4617</v>
      </c>
      <c r="I215" s="175" t="s">
        <v>4934</v>
      </c>
      <c r="J215" s="203" t="s">
        <v>1052</v>
      </c>
      <c r="K215" s="203" t="s">
        <v>1053</v>
      </c>
      <c r="L215" s="175" t="s">
        <v>4593</v>
      </c>
      <c r="M215" s="175" t="s">
        <v>1586</v>
      </c>
      <c r="N215" s="204">
        <v>22363</v>
      </c>
      <c r="O215" s="175" t="s">
        <v>1418</v>
      </c>
      <c r="P215" s="195" t="s">
        <v>4965</v>
      </c>
      <c r="Q215" s="195">
        <v>371</v>
      </c>
      <c r="R215" s="197" t="s">
        <v>1054</v>
      </c>
      <c r="S215" s="197" t="s">
        <v>1054</v>
      </c>
      <c r="T215" s="195" t="s">
        <v>1054</v>
      </c>
      <c r="U215" s="195" t="s">
        <v>1054</v>
      </c>
      <c r="V215" s="199" t="s">
        <v>959</v>
      </c>
      <c r="W215" s="199" t="s">
        <v>1055</v>
      </c>
      <c r="X215" s="195" t="s">
        <v>1054</v>
      </c>
      <c r="Y215" s="195" t="s">
        <v>1587</v>
      </c>
      <c r="Z215" s="195" t="s">
        <v>1054</v>
      </c>
      <c r="AA215" s="200" t="s">
        <v>1054</v>
      </c>
      <c r="AB215" s="201">
        <v>65071</v>
      </c>
      <c r="AC215" s="201">
        <v>77990</v>
      </c>
      <c r="AD215" s="195" t="s">
        <v>5214</v>
      </c>
      <c r="AE215" s="195" t="s">
        <v>2651</v>
      </c>
      <c r="AF215" s="195" t="s">
        <v>935</v>
      </c>
      <c r="AG215" s="195">
        <v>2600</v>
      </c>
      <c r="AH215" s="195" t="s">
        <v>828</v>
      </c>
      <c r="AI215" s="195" t="s">
        <v>1588</v>
      </c>
      <c r="AJ215" s="195" t="s">
        <v>5219</v>
      </c>
      <c r="AK215" s="195" t="s">
        <v>1589</v>
      </c>
      <c r="AN215" s="179"/>
      <c r="AO215" s="179"/>
      <c r="AP215" s="179"/>
    </row>
    <row r="216" spans="1:42" s="177" customFormat="1" ht="12.75">
      <c r="A216" s="175" t="s">
        <v>111</v>
      </c>
      <c r="B216" s="175" t="s">
        <v>1590</v>
      </c>
      <c r="C216" s="628">
        <v>0</v>
      </c>
      <c r="D216" s="628">
        <v>0</v>
      </c>
      <c r="E216" s="628">
        <v>0</v>
      </c>
      <c r="F216" s="631" t="s">
        <v>1054</v>
      </c>
      <c r="G216" s="175" t="s">
        <v>5211</v>
      </c>
      <c r="H216" s="176" t="s">
        <v>4617</v>
      </c>
      <c r="I216" s="175" t="s">
        <v>4934</v>
      </c>
      <c r="J216" s="203" t="s">
        <v>1052</v>
      </c>
      <c r="K216" s="203" t="s">
        <v>1059</v>
      </c>
      <c r="L216" s="175" t="s">
        <v>4593</v>
      </c>
      <c r="M216" s="175" t="s">
        <v>1591</v>
      </c>
      <c r="N216" s="204">
        <v>29472</v>
      </c>
      <c r="O216" s="175" t="s">
        <v>1418</v>
      </c>
      <c r="P216" s="195" t="s">
        <v>4965</v>
      </c>
      <c r="Q216" s="195">
        <v>226</v>
      </c>
      <c r="R216" s="197" t="s">
        <v>1054</v>
      </c>
      <c r="S216" s="197" t="s">
        <v>1054</v>
      </c>
      <c r="T216" s="195" t="s">
        <v>1054</v>
      </c>
      <c r="U216" s="195" t="s">
        <v>1054</v>
      </c>
      <c r="V216" s="199" t="s">
        <v>959</v>
      </c>
      <c r="W216" s="199" t="s">
        <v>1055</v>
      </c>
      <c r="X216" s="195" t="s">
        <v>1054</v>
      </c>
      <c r="Y216" s="195" t="s">
        <v>1592</v>
      </c>
      <c r="Z216" s="195" t="s">
        <v>1054</v>
      </c>
      <c r="AA216" s="200" t="s">
        <v>1054</v>
      </c>
      <c r="AB216" s="201">
        <v>47076</v>
      </c>
      <c r="AC216" s="201">
        <v>52384</v>
      </c>
      <c r="AD216" s="195" t="s">
        <v>5212</v>
      </c>
      <c r="AE216" s="195" t="s">
        <v>4762</v>
      </c>
      <c r="AF216" s="195" t="s">
        <v>935</v>
      </c>
      <c r="AG216" s="195">
        <v>2600</v>
      </c>
      <c r="AH216" s="195" t="s">
        <v>828</v>
      </c>
      <c r="AI216" s="195" t="s">
        <v>1593</v>
      </c>
      <c r="AJ216" s="195" t="s">
        <v>1594</v>
      </c>
      <c r="AK216" s="195" t="s">
        <v>1595</v>
      </c>
      <c r="AN216" s="179"/>
      <c r="AO216" s="179"/>
      <c r="AP216" s="179"/>
    </row>
    <row r="217" spans="1:42" s="177" customFormat="1" ht="12.75">
      <c r="A217" s="175" t="s">
        <v>111</v>
      </c>
      <c r="B217" s="175" t="s">
        <v>1596</v>
      </c>
      <c r="C217" s="628">
        <v>0</v>
      </c>
      <c r="D217" s="628">
        <v>0</v>
      </c>
      <c r="E217" s="628">
        <v>0</v>
      </c>
      <c r="F217" s="631" t="s">
        <v>1054</v>
      </c>
      <c r="G217" s="175" t="s">
        <v>6683</v>
      </c>
      <c r="H217" s="176" t="s">
        <v>4617</v>
      </c>
      <c r="I217" s="175" t="s">
        <v>4934</v>
      </c>
      <c r="J217" s="203" t="s">
        <v>1052</v>
      </c>
      <c r="K217" s="203" t="s">
        <v>1059</v>
      </c>
      <c r="L217" s="175" t="s">
        <v>4593</v>
      </c>
      <c r="M217" s="175" t="s">
        <v>5139</v>
      </c>
      <c r="N217" s="204">
        <v>41456</v>
      </c>
      <c r="O217" s="175" t="s">
        <v>1418</v>
      </c>
      <c r="P217" s="195" t="s">
        <v>4965</v>
      </c>
      <c r="Q217" s="195">
        <v>49</v>
      </c>
      <c r="R217" s="197" t="s">
        <v>1054</v>
      </c>
      <c r="S217" s="197" t="s">
        <v>1054</v>
      </c>
      <c r="T217" s="195" t="s">
        <v>1054</v>
      </c>
      <c r="U217" s="195" t="s">
        <v>1054</v>
      </c>
      <c r="V217" s="199" t="s">
        <v>959</v>
      </c>
      <c r="W217" s="199" t="s">
        <v>1055</v>
      </c>
      <c r="X217" s="195" t="s">
        <v>1054</v>
      </c>
      <c r="Y217" s="195" t="s">
        <v>1597</v>
      </c>
      <c r="Z217" s="195" t="s">
        <v>1054</v>
      </c>
      <c r="AA217" s="200" t="s">
        <v>1054</v>
      </c>
      <c r="AB217" s="201">
        <v>11876</v>
      </c>
      <c r="AC217" s="201">
        <v>16275</v>
      </c>
      <c r="AD217" s="195" t="s">
        <v>5140</v>
      </c>
      <c r="AE217" s="195" t="s">
        <v>5141</v>
      </c>
      <c r="AF217" s="195" t="s">
        <v>935</v>
      </c>
      <c r="AG217" s="195">
        <v>2601</v>
      </c>
      <c r="AH217" s="195" t="s">
        <v>828</v>
      </c>
      <c r="AI217" s="195" t="s">
        <v>1598</v>
      </c>
      <c r="AJ217" s="195" t="s">
        <v>1599</v>
      </c>
      <c r="AK217" s="195" t="s">
        <v>1599</v>
      </c>
      <c r="AN217" s="179"/>
      <c r="AO217" s="179"/>
      <c r="AP217" s="179"/>
    </row>
    <row r="218" spans="1:42" s="177" customFormat="1" ht="12.75">
      <c r="A218" s="175" t="s">
        <v>111</v>
      </c>
      <c r="B218" s="175" t="s">
        <v>1525</v>
      </c>
      <c r="C218" s="628">
        <v>1</v>
      </c>
      <c r="D218" s="628">
        <v>1</v>
      </c>
      <c r="E218" s="628">
        <v>0</v>
      </c>
      <c r="F218" s="631" t="s">
        <v>1054</v>
      </c>
      <c r="G218" s="175" t="s">
        <v>5145</v>
      </c>
      <c r="H218" s="176" t="s">
        <v>4617</v>
      </c>
      <c r="I218" s="175" t="s">
        <v>4618</v>
      </c>
      <c r="J218" s="203" t="s">
        <v>1561</v>
      </c>
      <c r="K218" s="203" t="s">
        <v>1053</v>
      </c>
      <c r="L218" s="175" t="s">
        <v>4593</v>
      </c>
      <c r="M218" s="175" t="s">
        <v>1600</v>
      </c>
      <c r="N218" s="204">
        <v>39912</v>
      </c>
      <c r="O218" s="175" t="s">
        <v>1564</v>
      </c>
      <c r="P218" s="195" t="s">
        <v>1054</v>
      </c>
      <c r="Q218" s="195" t="s">
        <v>1054</v>
      </c>
      <c r="R218" s="197" t="s">
        <v>1054</v>
      </c>
      <c r="S218" s="197" t="s">
        <v>1054</v>
      </c>
      <c r="T218" s="195" t="s">
        <v>1054</v>
      </c>
      <c r="U218" s="195" t="s">
        <v>1054</v>
      </c>
      <c r="V218" s="199" t="s">
        <v>959</v>
      </c>
      <c r="W218" s="199" t="s">
        <v>1055</v>
      </c>
      <c r="X218" s="195" t="s">
        <v>1054</v>
      </c>
      <c r="Y218" s="195" t="s">
        <v>1601</v>
      </c>
      <c r="Z218" s="195" t="s">
        <v>1054</v>
      </c>
      <c r="AA218" s="200" t="s">
        <v>1054</v>
      </c>
      <c r="AB218" s="201" t="s">
        <v>1054</v>
      </c>
      <c r="AC218" s="201">
        <v>8737369</v>
      </c>
      <c r="AD218" s="195" t="s">
        <v>5146</v>
      </c>
      <c r="AE218" s="195" t="s">
        <v>4886</v>
      </c>
      <c r="AF218" s="195" t="s">
        <v>934</v>
      </c>
      <c r="AG218" s="195">
        <v>3000</v>
      </c>
      <c r="AH218" s="195" t="s">
        <v>828</v>
      </c>
      <c r="AI218" s="195" t="s">
        <v>1602</v>
      </c>
      <c r="AJ218" s="195" t="s">
        <v>1603</v>
      </c>
      <c r="AK218" s="195" t="s">
        <v>1604</v>
      </c>
      <c r="AN218" s="179"/>
      <c r="AO218" s="179"/>
      <c r="AP218" s="179"/>
    </row>
    <row r="219" spans="1:42" s="177" customFormat="1" ht="12.75">
      <c r="A219" s="175" t="s">
        <v>111</v>
      </c>
      <c r="B219" s="175" t="s">
        <v>1523</v>
      </c>
      <c r="C219" s="628">
        <v>0</v>
      </c>
      <c r="D219" s="628">
        <v>0</v>
      </c>
      <c r="E219" s="628">
        <v>0</v>
      </c>
      <c r="F219" s="631" t="s">
        <v>1054</v>
      </c>
      <c r="G219" s="175" t="s">
        <v>5165</v>
      </c>
      <c r="H219" s="176" t="s">
        <v>4574</v>
      </c>
      <c r="I219" s="175" t="s">
        <v>4621</v>
      </c>
      <c r="J219" s="203" t="s">
        <v>1054</v>
      </c>
      <c r="K219" s="203" t="s">
        <v>1054</v>
      </c>
      <c r="L219" s="175" t="s">
        <v>4622</v>
      </c>
      <c r="M219" s="175" t="s">
        <v>1054</v>
      </c>
      <c r="N219" s="204">
        <v>39265</v>
      </c>
      <c r="O219" s="175" t="s">
        <v>1054</v>
      </c>
      <c r="P219" s="195" t="s">
        <v>1054</v>
      </c>
      <c r="Q219" s="195" t="s">
        <v>1054</v>
      </c>
      <c r="R219" s="197">
        <v>0</v>
      </c>
      <c r="S219" s="197" t="s">
        <v>1062</v>
      </c>
      <c r="T219" s="195" t="s">
        <v>1054</v>
      </c>
      <c r="U219" s="195" t="s">
        <v>1054</v>
      </c>
      <c r="V219" s="199" t="s">
        <v>1054</v>
      </c>
      <c r="W219" s="199" t="s">
        <v>1054</v>
      </c>
      <c r="X219" s="195" t="s">
        <v>1054</v>
      </c>
      <c r="Y219" s="195" t="s">
        <v>1524</v>
      </c>
      <c r="Z219" s="195" t="s">
        <v>1525</v>
      </c>
      <c r="AA219" s="200" t="s">
        <v>1054</v>
      </c>
      <c r="AB219" s="201" t="s">
        <v>1054</v>
      </c>
      <c r="AC219" s="201" t="s">
        <v>1054</v>
      </c>
      <c r="AD219" s="195" t="s">
        <v>1054</v>
      </c>
      <c r="AE219" s="195" t="s">
        <v>1054</v>
      </c>
      <c r="AF219" s="195" t="s">
        <v>1054</v>
      </c>
      <c r="AG219" s="195" t="s">
        <v>1054</v>
      </c>
      <c r="AH219" s="195" t="s">
        <v>1054</v>
      </c>
      <c r="AI219" s="195" t="s">
        <v>1054</v>
      </c>
      <c r="AJ219" s="195" t="s">
        <v>1054</v>
      </c>
      <c r="AK219" s="195" t="s">
        <v>1054</v>
      </c>
      <c r="AN219" s="179"/>
      <c r="AO219" s="179"/>
      <c r="AP219" s="179"/>
    </row>
    <row r="220" spans="1:42" s="177" customFormat="1" ht="12.75">
      <c r="A220" s="175" t="s">
        <v>111</v>
      </c>
      <c r="B220" s="175" t="s">
        <v>6691</v>
      </c>
      <c r="C220" s="628">
        <v>0</v>
      </c>
      <c r="D220" s="628">
        <v>0</v>
      </c>
      <c r="E220" s="628">
        <v>0</v>
      </c>
      <c r="F220" s="631" t="s">
        <v>1054</v>
      </c>
      <c r="G220" s="175" t="s">
        <v>4628</v>
      </c>
      <c r="H220" s="176" t="s">
        <v>4574</v>
      </c>
      <c r="I220" s="175" t="s">
        <v>4621</v>
      </c>
      <c r="J220" s="203" t="s">
        <v>1054</v>
      </c>
      <c r="K220" s="203" t="s">
        <v>1054</v>
      </c>
      <c r="L220" s="175" t="s">
        <v>4622</v>
      </c>
      <c r="M220" s="175" t="s">
        <v>1054</v>
      </c>
      <c r="N220" s="204">
        <v>40038</v>
      </c>
      <c r="O220" s="175" t="s">
        <v>1054</v>
      </c>
      <c r="P220" s="195" t="s">
        <v>1054</v>
      </c>
      <c r="Q220" s="195" t="s">
        <v>1054</v>
      </c>
      <c r="R220" s="197">
        <v>2</v>
      </c>
      <c r="S220" s="197" t="s">
        <v>1062</v>
      </c>
      <c r="T220" s="195" t="s">
        <v>1054</v>
      </c>
      <c r="U220" s="195" t="s">
        <v>1054</v>
      </c>
      <c r="V220" s="199" t="s">
        <v>1054</v>
      </c>
      <c r="W220" s="199" t="s">
        <v>1054</v>
      </c>
      <c r="X220" s="195" t="s">
        <v>1054</v>
      </c>
      <c r="Y220" s="195" t="s">
        <v>1526</v>
      </c>
      <c r="Z220" s="195" t="s">
        <v>1525</v>
      </c>
      <c r="AA220" s="200" t="s">
        <v>1054</v>
      </c>
      <c r="AB220" s="201" t="s">
        <v>1054</v>
      </c>
      <c r="AC220" s="201" t="s">
        <v>1054</v>
      </c>
      <c r="AD220" s="195" t="s">
        <v>4629</v>
      </c>
      <c r="AE220" s="195" t="s">
        <v>4630</v>
      </c>
      <c r="AF220" s="195" t="s">
        <v>932</v>
      </c>
      <c r="AG220" s="195">
        <v>2060</v>
      </c>
      <c r="AH220" s="195" t="s">
        <v>828</v>
      </c>
      <c r="AI220" s="195" t="s">
        <v>1054</v>
      </c>
      <c r="AJ220" s="195" t="s">
        <v>1054</v>
      </c>
      <c r="AK220" s="195" t="s">
        <v>1054</v>
      </c>
    </row>
    <row r="221" spans="1:42" s="177" customFormat="1" ht="12.75">
      <c r="A221" s="175" t="s">
        <v>111</v>
      </c>
      <c r="B221" s="175" t="s">
        <v>1494</v>
      </c>
      <c r="C221" s="628">
        <v>0</v>
      </c>
      <c r="D221" s="628">
        <v>0</v>
      </c>
      <c r="E221" s="628">
        <v>0</v>
      </c>
      <c r="F221" s="631" t="s">
        <v>1054</v>
      </c>
      <c r="G221" s="175" t="s">
        <v>5197</v>
      </c>
      <c r="H221" s="176" t="s">
        <v>4581</v>
      </c>
      <c r="I221" s="175" t="s">
        <v>4582</v>
      </c>
      <c r="J221" s="203" t="s">
        <v>1054</v>
      </c>
      <c r="K221" s="203" t="s">
        <v>1054</v>
      </c>
      <c r="L221" s="175" t="s">
        <v>4593</v>
      </c>
      <c r="M221" s="175" t="s">
        <v>1495</v>
      </c>
      <c r="N221" s="204">
        <v>33299</v>
      </c>
      <c r="O221" s="175" t="s">
        <v>1054</v>
      </c>
      <c r="P221" s="195" t="s">
        <v>1054</v>
      </c>
      <c r="Q221" s="195" t="s">
        <v>1054</v>
      </c>
      <c r="R221" s="197">
        <v>20</v>
      </c>
      <c r="S221" s="197" t="s">
        <v>1062</v>
      </c>
      <c r="T221" s="195" t="s">
        <v>4765</v>
      </c>
      <c r="U221" s="195" t="s">
        <v>1054</v>
      </c>
      <c r="V221" s="199" t="s">
        <v>1054</v>
      </c>
      <c r="W221" s="199" t="s">
        <v>1054</v>
      </c>
      <c r="X221" s="195" t="s">
        <v>1054</v>
      </c>
      <c r="Y221" s="195" t="s">
        <v>1054</v>
      </c>
      <c r="Z221" s="195" t="s">
        <v>1482</v>
      </c>
      <c r="AA221" s="200" t="s">
        <v>1054</v>
      </c>
      <c r="AB221" s="201" t="s">
        <v>1054</v>
      </c>
      <c r="AC221" s="201" t="s">
        <v>1054</v>
      </c>
      <c r="AD221" s="195" t="s">
        <v>1054</v>
      </c>
      <c r="AE221" s="195" t="s">
        <v>1054</v>
      </c>
      <c r="AF221" s="195" t="s">
        <v>1054</v>
      </c>
      <c r="AG221" s="195" t="s">
        <v>1054</v>
      </c>
      <c r="AH221" s="195" t="s">
        <v>1054</v>
      </c>
      <c r="AI221" s="195" t="s">
        <v>1054</v>
      </c>
      <c r="AJ221" s="195" t="s">
        <v>1054</v>
      </c>
      <c r="AK221" s="195" t="s">
        <v>1054</v>
      </c>
    </row>
    <row r="222" spans="1:42" s="177" customFormat="1" ht="12.75">
      <c r="A222" s="175" t="s">
        <v>111</v>
      </c>
      <c r="B222" s="175" t="s">
        <v>4631</v>
      </c>
      <c r="C222" s="628">
        <v>0</v>
      </c>
      <c r="D222" s="628">
        <v>0</v>
      </c>
      <c r="E222" s="628">
        <v>0</v>
      </c>
      <c r="F222" s="631" t="s">
        <v>1054</v>
      </c>
      <c r="G222" s="175" t="s">
        <v>4632</v>
      </c>
      <c r="H222" s="176" t="s">
        <v>4581</v>
      </c>
      <c r="I222" s="175" t="s">
        <v>4582</v>
      </c>
      <c r="J222" s="203" t="s">
        <v>1054</v>
      </c>
      <c r="K222" s="203" t="s">
        <v>1054</v>
      </c>
      <c r="L222" s="175" t="s">
        <v>4583</v>
      </c>
      <c r="M222" s="175" t="s">
        <v>1054</v>
      </c>
      <c r="N222" s="204">
        <v>35612</v>
      </c>
      <c r="O222" s="175" t="s">
        <v>1054</v>
      </c>
      <c r="P222" s="195" t="s">
        <v>1054</v>
      </c>
      <c r="Q222" s="195" t="s">
        <v>1054</v>
      </c>
      <c r="R222" s="197">
        <v>10</v>
      </c>
      <c r="S222" s="197" t="s">
        <v>959</v>
      </c>
      <c r="T222" s="195" t="s">
        <v>4595</v>
      </c>
      <c r="U222" s="195" t="s">
        <v>1054</v>
      </c>
      <c r="V222" s="199" t="s">
        <v>1054</v>
      </c>
      <c r="W222" s="199" t="s">
        <v>1054</v>
      </c>
      <c r="X222" s="195" t="s">
        <v>1054</v>
      </c>
      <c r="Y222" s="195" t="s">
        <v>1054</v>
      </c>
      <c r="Z222" s="195" t="s">
        <v>1054</v>
      </c>
      <c r="AA222" s="200" t="s">
        <v>1054</v>
      </c>
      <c r="AB222" s="201" t="s">
        <v>1054</v>
      </c>
      <c r="AC222" s="201" t="s">
        <v>1054</v>
      </c>
      <c r="AD222" s="195" t="s">
        <v>4633</v>
      </c>
      <c r="AE222" s="195" t="s">
        <v>4634</v>
      </c>
      <c r="AF222" s="195" t="s">
        <v>935</v>
      </c>
      <c r="AG222" s="195">
        <v>2600</v>
      </c>
      <c r="AH222" s="195" t="s">
        <v>828</v>
      </c>
      <c r="AI222" s="195" t="s">
        <v>4635</v>
      </c>
      <c r="AJ222" s="195" t="s">
        <v>4636</v>
      </c>
      <c r="AK222" s="195" t="s">
        <v>1054</v>
      </c>
    </row>
    <row r="223" spans="1:42" s="177" customFormat="1" ht="12.75">
      <c r="A223" s="175" t="s">
        <v>111</v>
      </c>
      <c r="B223" s="175" t="s">
        <v>1496</v>
      </c>
      <c r="C223" s="628">
        <v>0</v>
      </c>
      <c r="D223" s="628">
        <v>0</v>
      </c>
      <c r="E223" s="628">
        <v>0</v>
      </c>
      <c r="F223" s="631" t="s">
        <v>1054</v>
      </c>
      <c r="G223" s="175" t="s">
        <v>5138</v>
      </c>
      <c r="H223" s="176" t="s">
        <v>4581</v>
      </c>
      <c r="I223" s="175" t="s">
        <v>4582</v>
      </c>
      <c r="J223" s="203" t="s">
        <v>1054</v>
      </c>
      <c r="K223" s="203" t="s">
        <v>1054</v>
      </c>
      <c r="L223" s="175" t="s">
        <v>4583</v>
      </c>
      <c r="M223" s="175" t="s">
        <v>1054</v>
      </c>
      <c r="N223" s="204">
        <v>41579</v>
      </c>
      <c r="O223" s="175" t="s">
        <v>1054</v>
      </c>
      <c r="P223" s="195" t="s">
        <v>1054</v>
      </c>
      <c r="Q223" s="195" t="s">
        <v>1054</v>
      </c>
      <c r="R223" s="197">
        <v>0</v>
      </c>
      <c r="S223" s="197" t="s">
        <v>1062</v>
      </c>
      <c r="T223" s="195" t="s">
        <v>1054</v>
      </c>
      <c r="U223" s="195" t="s">
        <v>1054</v>
      </c>
      <c r="V223" s="199" t="s">
        <v>1062</v>
      </c>
      <c r="W223" s="199" t="s">
        <v>1054</v>
      </c>
      <c r="X223" s="195" t="s">
        <v>1054</v>
      </c>
      <c r="Y223" s="195" t="s">
        <v>1054</v>
      </c>
      <c r="Z223" s="195" t="s">
        <v>1054</v>
      </c>
      <c r="AA223" s="200" t="s">
        <v>4611</v>
      </c>
      <c r="AB223" s="201" t="s">
        <v>1054</v>
      </c>
      <c r="AC223" s="201" t="s">
        <v>1054</v>
      </c>
      <c r="AD223" s="195" t="s">
        <v>4613</v>
      </c>
      <c r="AE223" s="195" t="s">
        <v>4614</v>
      </c>
      <c r="AF223" s="195" t="s">
        <v>935</v>
      </c>
      <c r="AG223" s="195">
        <v>2617</v>
      </c>
      <c r="AH223" s="195" t="s">
        <v>828</v>
      </c>
      <c r="AI223" s="195" t="s">
        <v>1054</v>
      </c>
      <c r="AJ223" s="195" t="s">
        <v>1054</v>
      </c>
      <c r="AK223" s="195" t="s">
        <v>1054</v>
      </c>
    </row>
    <row r="224" spans="1:42" s="177" customFormat="1" ht="12.75">
      <c r="A224" s="175" t="s">
        <v>111</v>
      </c>
      <c r="B224" s="175" t="s">
        <v>1691</v>
      </c>
      <c r="C224" s="628"/>
      <c r="D224" s="628"/>
      <c r="E224" s="628"/>
      <c r="F224" s="631" t="s">
        <v>1054</v>
      </c>
      <c r="G224" s="175" t="s">
        <v>1692</v>
      </c>
      <c r="H224" s="176" t="s">
        <v>4574</v>
      </c>
      <c r="I224" s="175" t="s">
        <v>4621</v>
      </c>
      <c r="J224" s="203" t="s">
        <v>1054</v>
      </c>
      <c r="K224" s="203" t="s">
        <v>1054</v>
      </c>
      <c r="L224" s="175" t="s">
        <v>4622</v>
      </c>
      <c r="M224" s="175" t="s">
        <v>1054</v>
      </c>
      <c r="N224" s="204">
        <v>41450</v>
      </c>
      <c r="O224" s="175" t="s">
        <v>1054</v>
      </c>
      <c r="P224" s="195" t="s">
        <v>1054</v>
      </c>
      <c r="Q224" s="195" t="s">
        <v>1054</v>
      </c>
      <c r="R224" s="197">
        <v>5</v>
      </c>
      <c r="S224" s="197" t="s">
        <v>1062</v>
      </c>
      <c r="T224" s="195" t="s">
        <v>4765</v>
      </c>
      <c r="U224" s="195" t="s">
        <v>1054</v>
      </c>
      <c r="V224" s="199" t="s">
        <v>1062</v>
      </c>
      <c r="W224" s="199" t="s">
        <v>1055</v>
      </c>
      <c r="X224" s="195" t="s">
        <v>1054</v>
      </c>
      <c r="Y224" s="195" t="s">
        <v>1693</v>
      </c>
      <c r="Z224" s="195" t="s">
        <v>1560</v>
      </c>
      <c r="AA224" s="200" t="s">
        <v>1054</v>
      </c>
      <c r="AB224" s="201" t="s">
        <v>1054</v>
      </c>
      <c r="AC224" s="201" t="s">
        <v>1054</v>
      </c>
      <c r="AD224" s="195" t="s">
        <v>5137</v>
      </c>
      <c r="AE224" s="195" t="s">
        <v>4886</v>
      </c>
      <c r="AF224" s="195" t="s">
        <v>934</v>
      </c>
      <c r="AG224" s="195">
        <v>3000</v>
      </c>
      <c r="AH224" s="195" t="s">
        <v>828</v>
      </c>
      <c r="AI224" s="195" t="s">
        <v>1694</v>
      </c>
      <c r="AJ224" s="195" t="s">
        <v>1473</v>
      </c>
      <c r="AK224" s="195" t="s">
        <v>1474</v>
      </c>
    </row>
    <row r="225" spans="1:37" s="177" customFormat="1" ht="12.75">
      <c r="A225" s="175" t="s">
        <v>111</v>
      </c>
      <c r="B225" s="175" t="s">
        <v>1695</v>
      </c>
      <c r="C225" s="628"/>
      <c r="D225" s="628"/>
      <c r="E225" s="628"/>
      <c r="F225" s="631" t="s">
        <v>1054</v>
      </c>
      <c r="G225" s="175" t="s">
        <v>1696</v>
      </c>
      <c r="H225" s="176" t="s">
        <v>4574</v>
      </c>
      <c r="I225" s="175" t="s">
        <v>4575</v>
      </c>
      <c r="J225" s="203" t="s">
        <v>1054</v>
      </c>
      <c r="K225" s="203" t="s">
        <v>1054</v>
      </c>
      <c r="L225" s="175" t="s">
        <v>4622</v>
      </c>
      <c r="M225" s="175" t="s">
        <v>1054</v>
      </c>
      <c r="N225" s="204">
        <v>41450</v>
      </c>
      <c r="O225" s="175" t="s">
        <v>1054</v>
      </c>
      <c r="P225" s="195" t="s">
        <v>1054</v>
      </c>
      <c r="Q225" s="195" t="s">
        <v>1054</v>
      </c>
      <c r="R225" s="197">
        <v>0</v>
      </c>
      <c r="S225" s="197" t="s">
        <v>1062</v>
      </c>
      <c r="T225" s="195" t="s">
        <v>1054</v>
      </c>
      <c r="U225" s="195" t="s">
        <v>1054</v>
      </c>
      <c r="V225" s="199" t="s">
        <v>1062</v>
      </c>
      <c r="W225" s="199" t="s">
        <v>1055</v>
      </c>
      <c r="X225" s="195" t="s">
        <v>1054</v>
      </c>
      <c r="Y225" s="195" t="s">
        <v>1697</v>
      </c>
      <c r="Z225" s="195" t="s">
        <v>1560</v>
      </c>
      <c r="AA225" s="200" t="s">
        <v>1054</v>
      </c>
      <c r="AB225" s="201" t="s">
        <v>1054</v>
      </c>
      <c r="AC225" s="201" t="s">
        <v>1054</v>
      </c>
      <c r="AD225" s="195" t="s">
        <v>5137</v>
      </c>
      <c r="AE225" s="195" t="s">
        <v>4886</v>
      </c>
      <c r="AF225" s="195" t="s">
        <v>934</v>
      </c>
      <c r="AG225" s="195">
        <v>3000</v>
      </c>
      <c r="AH225" s="195" t="s">
        <v>828</v>
      </c>
      <c r="AI225" s="195" t="s">
        <v>1694</v>
      </c>
      <c r="AJ225" s="195" t="s">
        <v>1473</v>
      </c>
      <c r="AK225" s="195" t="s">
        <v>1474</v>
      </c>
    </row>
    <row r="226" spans="1:37" s="177" customFormat="1" ht="12.75">
      <c r="A226" s="175" t="s">
        <v>111</v>
      </c>
      <c r="B226" s="175" t="s">
        <v>1698</v>
      </c>
      <c r="C226" s="628">
        <v>0</v>
      </c>
      <c r="D226" s="628">
        <v>0</v>
      </c>
      <c r="E226" s="628">
        <v>0</v>
      </c>
      <c r="F226" s="631" t="s">
        <v>1054</v>
      </c>
      <c r="G226" s="175" t="s">
        <v>1638</v>
      </c>
      <c r="H226" s="176" t="s">
        <v>4574</v>
      </c>
      <c r="I226" s="175" t="s">
        <v>4621</v>
      </c>
      <c r="J226" s="203" t="s">
        <v>1054</v>
      </c>
      <c r="K226" s="203" t="s">
        <v>1054</v>
      </c>
      <c r="L226" s="175" t="s">
        <v>4622</v>
      </c>
      <c r="M226" s="175" t="s">
        <v>1054</v>
      </c>
      <c r="N226" s="204">
        <v>37805</v>
      </c>
      <c r="O226" s="175" t="s">
        <v>1054</v>
      </c>
      <c r="P226" s="195" t="s">
        <v>1054</v>
      </c>
      <c r="Q226" s="195" t="s">
        <v>1054</v>
      </c>
      <c r="R226" s="197">
        <v>0</v>
      </c>
      <c r="S226" s="197" t="s">
        <v>1062</v>
      </c>
      <c r="T226" s="195" t="s">
        <v>1054</v>
      </c>
      <c r="U226" s="195" t="s">
        <v>1054</v>
      </c>
      <c r="V226" s="199" t="s">
        <v>1062</v>
      </c>
      <c r="W226" s="199" t="s">
        <v>1055</v>
      </c>
      <c r="X226" s="195" t="s">
        <v>1054</v>
      </c>
      <c r="Y226" s="195" t="s">
        <v>1699</v>
      </c>
      <c r="Z226" s="195" t="s">
        <v>1560</v>
      </c>
      <c r="AA226" s="200" t="s">
        <v>1054</v>
      </c>
      <c r="AB226" s="201" t="s">
        <v>1054</v>
      </c>
      <c r="AC226" s="201" t="s">
        <v>1054</v>
      </c>
      <c r="AD226" s="195" t="s">
        <v>1054</v>
      </c>
      <c r="AE226" s="195" t="s">
        <v>1054</v>
      </c>
      <c r="AF226" s="195" t="s">
        <v>1054</v>
      </c>
      <c r="AG226" s="195" t="s">
        <v>1054</v>
      </c>
      <c r="AH226" s="195" t="s">
        <v>1054</v>
      </c>
      <c r="AI226" s="195" t="s">
        <v>1700</v>
      </c>
      <c r="AJ226" s="195" t="s">
        <v>1473</v>
      </c>
      <c r="AK226" s="195" t="s">
        <v>1474</v>
      </c>
    </row>
    <row r="227" spans="1:37" s="177" customFormat="1" ht="12.75">
      <c r="A227" s="175" t="s">
        <v>111</v>
      </c>
      <c r="B227" s="175" t="s">
        <v>1701</v>
      </c>
      <c r="C227" s="628"/>
      <c r="D227" s="628"/>
      <c r="E227" s="628"/>
      <c r="F227" s="631" t="s">
        <v>1054</v>
      </c>
      <c r="G227" s="175" t="s">
        <v>1638</v>
      </c>
      <c r="H227" s="176" t="s">
        <v>4574</v>
      </c>
      <c r="I227" s="175" t="s">
        <v>4621</v>
      </c>
      <c r="J227" s="203" t="s">
        <v>1054</v>
      </c>
      <c r="K227" s="203" t="s">
        <v>1054</v>
      </c>
      <c r="L227" s="175" t="s">
        <v>4622</v>
      </c>
      <c r="M227" s="175" t="s">
        <v>1054</v>
      </c>
      <c r="N227" s="204">
        <v>35452</v>
      </c>
      <c r="O227" s="175" t="s">
        <v>1054</v>
      </c>
      <c r="P227" s="195" t="s">
        <v>1054</v>
      </c>
      <c r="Q227" s="195" t="s">
        <v>1054</v>
      </c>
      <c r="R227" s="197">
        <v>0</v>
      </c>
      <c r="S227" s="197" t="s">
        <v>1062</v>
      </c>
      <c r="T227" s="195" t="s">
        <v>1054</v>
      </c>
      <c r="U227" s="195" t="s">
        <v>1054</v>
      </c>
      <c r="V227" s="199" t="s">
        <v>1062</v>
      </c>
      <c r="W227" s="199" t="s">
        <v>1055</v>
      </c>
      <c r="X227" s="195" t="s">
        <v>1054</v>
      </c>
      <c r="Y227" s="195" t="s">
        <v>1702</v>
      </c>
      <c r="Z227" s="195" t="s">
        <v>1560</v>
      </c>
      <c r="AA227" s="200" t="s">
        <v>1054</v>
      </c>
      <c r="AB227" s="201" t="s">
        <v>1054</v>
      </c>
      <c r="AC227" s="201" t="s">
        <v>1054</v>
      </c>
      <c r="AD227" s="195" t="s">
        <v>1054</v>
      </c>
      <c r="AE227" s="195" t="s">
        <v>1054</v>
      </c>
      <c r="AF227" s="195" t="s">
        <v>1054</v>
      </c>
      <c r="AG227" s="195" t="s">
        <v>1054</v>
      </c>
      <c r="AH227" s="195" t="s">
        <v>1054</v>
      </c>
      <c r="AI227" s="195" t="s">
        <v>1054</v>
      </c>
      <c r="AJ227" s="195" t="s">
        <v>1473</v>
      </c>
      <c r="AK227" s="195" t="s">
        <v>1474</v>
      </c>
    </row>
    <row r="228" spans="1:37" s="177" customFormat="1" ht="12.75">
      <c r="A228" s="175" t="s">
        <v>111</v>
      </c>
      <c r="B228" s="175" t="s">
        <v>1703</v>
      </c>
      <c r="C228" s="628"/>
      <c r="D228" s="628"/>
      <c r="E228" s="628"/>
      <c r="F228" s="631" t="s">
        <v>1054</v>
      </c>
      <c r="G228" s="175" t="s">
        <v>1704</v>
      </c>
      <c r="H228" s="176" t="s">
        <v>4574</v>
      </c>
      <c r="I228" s="175" t="s">
        <v>4621</v>
      </c>
      <c r="J228" s="203" t="s">
        <v>1054</v>
      </c>
      <c r="K228" s="203" t="s">
        <v>1054</v>
      </c>
      <c r="L228" s="175" t="s">
        <v>4622</v>
      </c>
      <c r="M228" s="175" t="s">
        <v>1054</v>
      </c>
      <c r="N228" s="204">
        <v>30389</v>
      </c>
      <c r="O228" s="175" t="s">
        <v>1054</v>
      </c>
      <c r="P228" s="195" t="s">
        <v>1054</v>
      </c>
      <c r="Q228" s="195" t="s">
        <v>1054</v>
      </c>
      <c r="R228" s="197">
        <v>0</v>
      </c>
      <c r="S228" s="197" t="s">
        <v>1062</v>
      </c>
      <c r="T228" s="195" t="s">
        <v>1054</v>
      </c>
      <c r="U228" s="195" t="s">
        <v>1054</v>
      </c>
      <c r="V228" s="199" t="s">
        <v>1062</v>
      </c>
      <c r="W228" s="199" t="s">
        <v>1055</v>
      </c>
      <c r="X228" s="195" t="s">
        <v>1054</v>
      </c>
      <c r="Y228" s="195" t="s">
        <v>1705</v>
      </c>
      <c r="Z228" s="195" t="s">
        <v>1560</v>
      </c>
      <c r="AA228" s="200" t="s">
        <v>1054</v>
      </c>
      <c r="AB228" s="201" t="s">
        <v>1054</v>
      </c>
      <c r="AC228" s="201" t="s">
        <v>1054</v>
      </c>
      <c r="AD228" s="195" t="s">
        <v>5137</v>
      </c>
      <c r="AE228" s="195" t="s">
        <v>4886</v>
      </c>
      <c r="AF228" s="195" t="s">
        <v>934</v>
      </c>
      <c r="AG228" s="195">
        <v>3000</v>
      </c>
      <c r="AH228" s="195" t="s">
        <v>828</v>
      </c>
      <c r="AI228" s="195" t="s">
        <v>1054</v>
      </c>
      <c r="AJ228" s="195" t="s">
        <v>1473</v>
      </c>
      <c r="AK228" s="195" t="s">
        <v>1474</v>
      </c>
    </row>
    <row r="229" spans="1:37" s="177" customFormat="1" ht="12.75">
      <c r="A229" s="175" t="s">
        <v>111</v>
      </c>
      <c r="B229" s="175" t="s">
        <v>1706</v>
      </c>
      <c r="C229" s="628">
        <v>0</v>
      </c>
      <c r="D229" s="628">
        <v>0</v>
      </c>
      <c r="E229" s="628">
        <v>0</v>
      </c>
      <c r="F229" s="631" t="s">
        <v>1054</v>
      </c>
      <c r="G229" s="175" t="s">
        <v>1638</v>
      </c>
      <c r="H229" s="176" t="s">
        <v>4574</v>
      </c>
      <c r="I229" s="175" t="s">
        <v>4621</v>
      </c>
      <c r="J229" s="203" t="s">
        <v>1054</v>
      </c>
      <c r="K229" s="203" t="s">
        <v>1054</v>
      </c>
      <c r="L229" s="175" t="s">
        <v>4622</v>
      </c>
      <c r="M229" s="175" t="s">
        <v>1054</v>
      </c>
      <c r="N229" s="204">
        <v>34635</v>
      </c>
      <c r="O229" s="175" t="s">
        <v>1054</v>
      </c>
      <c r="P229" s="195" t="s">
        <v>1054</v>
      </c>
      <c r="Q229" s="195" t="s">
        <v>1054</v>
      </c>
      <c r="R229" s="197">
        <v>0</v>
      </c>
      <c r="S229" s="197" t="s">
        <v>1062</v>
      </c>
      <c r="T229" s="195" t="s">
        <v>1054</v>
      </c>
      <c r="U229" s="195" t="s">
        <v>1054</v>
      </c>
      <c r="V229" s="199" t="s">
        <v>1062</v>
      </c>
      <c r="W229" s="199" t="s">
        <v>1055</v>
      </c>
      <c r="X229" s="195" t="s">
        <v>1054</v>
      </c>
      <c r="Y229" s="195" t="s">
        <v>1707</v>
      </c>
      <c r="Z229" s="195" t="s">
        <v>1560</v>
      </c>
      <c r="AA229" s="200" t="s">
        <v>1054</v>
      </c>
      <c r="AB229" s="201" t="s">
        <v>1054</v>
      </c>
      <c r="AC229" s="201" t="s">
        <v>1054</v>
      </c>
      <c r="AD229" s="195" t="s">
        <v>1054</v>
      </c>
      <c r="AE229" s="195" t="s">
        <v>1054</v>
      </c>
      <c r="AF229" s="195" t="s">
        <v>1054</v>
      </c>
      <c r="AG229" s="195" t="s">
        <v>1054</v>
      </c>
      <c r="AH229" s="195" t="s">
        <v>1054</v>
      </c>
      <c r="AI229" s="195" t="s">
        <v>1054</v>
      </c>
      <c r="AJ229" s="195" t="s">
        <v>1473</v>
      </c>
      <c r="AK229" s="195" t="s">
        <v>1474</v>
      </c>
    </row>
    <row r="230" spans="1:37" s="177" customFormat="1" ht="12.75">
      <c r="A230" s="175" t="s">
        <v>111</v>
      </c>
      <c r="B230" s="175" t="s">
        <v>1708</v>
      </c>
      <c r="C230" s="628">
        <v>0</v>
      </c>
      <c r="D230" s="628">
        <v>0</v>
      </c>
      <c r="E230" s="628">
        <v>0</v>
      </c>
      <c r="F230" s="631" t="s">
        <v>1054</v>
      </c>
      <c r="G230" s="175" t="s">
        <v>1638</v>
      </c>
      <c r="H230" s="176" t="s">
        <v>4574</v>
      </c>
      <c r="I230" s="175" t="s">
        <v>4621</v>
      </c>
      <c r="J230" s="203" t="s">
        <v>1054</v>
      </c>
      <c r="K230" s="203" t="s">
        <v>1054</v>
      </c>
      <c r="L230" s="175" t="s">
        <v>4622</v>
      </c>
      <c r="M230" s="175" t="s">
        <v>1054</v>
      </c>
      <c r="N230" s="204">
        <v>38534</v>
      </c>
      <c r="O230" s="175" t="s">
        <v>1054</v>
      </c>
      <c r="P230" s="195" t="s">
        <v>1054</v>
      </c>
      <c r="Q230" s="195" t="s">
        <v>1054</v>
      </c>
      <c r="R230" s="197">
        <v>0</v>
      </c>
      <c r="S230" s="197" t="s">
        <v>1062</v>
      </c>
      <c r="T230" s="195" t="s">
        <v>1054</v>
      </c>
      <c r="U230" s="195" t="s">
        <v>1054</v>
      </c>
      <c r="V230" s="199" t="s">
        <v>1062</v>
      </c>
      <c r="W230" s="199" t="s">
        <v>1055</v>
      </c>
      <c r="X230" s="195" t="s">
        <v>1054</v>
      </c>
      <c r="Y230" s="195" t="s">
        <v>1054</v>
      </c>
      <c r="Z230" s="195" t="s">
        <v>1560</v>
      </c>
      <c r="AA230" s="200" t="s">
        <v>1054</v>
      </c>
      <c r="AB230" s="201" t="s">
        <v>1054</v>
      </c>
      <c r="AC230" s="201" t="s">
        <v>1054</v>
      </c>
      <c r="AD230" s="195" t="s">
        <v>1054</v>
      </c>
      <c r="AE230" s="195" t="s">
        <v>1054</v>
      </c>
      <c r="AF230" s="195" t="s">
        <v>1054</v>
      </c>
      <c r="AG230" s="195" t="s">
        <v>1054</v>
      </c>
      <c r="AH230" s="195" t="s">
        <v>1054</v>
      </c>
      <c r="AI230" s="195" t="s">
        <v>1054</v>
      </c>
      <c r="AJ230" s="195" t="s">
        <v>1473</v>
      </c>
      <c r="AK230" s="195" t="s">
        <v>1474</v>
      </c>
    </row>
    <row r="231" spans="1:37" s="177" customFormat="1" ht="12.75">
      <c r="A231" s="175" t="s">
        <v>111</v>
      </c>
      <c r="B231" s="175" t="s">
        <v>1497</v>
      </c>
      <c r="C231" s="628">
        <v>0</v>
      </c>
      <c r="D231" s="628">
        <v>0</v>
      </c>
      <c r="E231" s="628">
        <v>0</v>
      </c>
      <c r="F231" s="631" t="s">
        <v>1054</v>
      </c>
      <c r="G231" s="175" t="s">
        <v>5166</v>
      </c>
      <c r="H231" s="176" t="s">
        <v>4581</v>
      </c>
      <c r="I231" s="175" t="s">
        <v>4582</v>
      </c>
      <c r="J231" s="203" t="s">
        <v>1054</v>
      </c>
      <c r="K231" s="203" t="s">
        <v>1054</v>
      </c>
      <c r="L231" s="175" t="s">
        <v>4593</v>
      </c>
      <c r="M231" s="175" t="s">
        <v>1498</v>
      </c>
      <c r="N231" s="204">
        <v>38869</v>
      </c>
      <c r="O231" s="175" t="s">
        <v>1054</v>
      </c>
      <c r="P231" s="195" t="s">
        <v>1054</v>
      </c>
      <c r="Q231" s="195" t="s">
        <v>1054</v>
      </c>
      <c r="R231" s="197">
        <v>0</v>
      </c>
      <c r="S231" s="197" t="s">
        <v>1062</v>
      </c>
      <c r="T231" s="195" t="s">
        <v>106</v>
      </c>
      <c r="U231" s="195" t="s">
        <v>4612</v>
      </c>
      <c r="V231" s="199" t="s">
        <v>1062</v>
      </c>
      <c r="W231" s="199" t="s">
        <v>1054</v>
      </c>
      <c r="X231" s="195" t="s">
        <v>1054</v>
      </c>
      <c r="Y231" s="195" t="s">
        <v>1054</v>
      </c>
      <c r="Z231" s="195" t="s">
        <v>1482</v>
      </c>
      <c r="AA231" s="200" t="s">
        <v>1054</v>
      </c>
      <c r="AB231" s="201" t="s">
        <v>1054</v>
      </c>
      <c r="AC231" s="201" t="s">
        <v>1054</v>
      </c>
      <c r="AD231" s="195" t="s">
        <v>5167</v>
      </c>
      <c r="AE231" s="195" t="s">
        <v>5168</v>
      </c>
      <c r="AF231" s="195" t="s">
        <v>934</v>
      </c>
      <c r="AG231" s="195">
        <v>3000</v>
      </c>
      <c r="AH231" s="195" t="s">
        <v>828</v>
      </c>
      <c r="AI231" s="195" t="s">
        <v>5169</v>
      </c>
      <c r="AJ231" s="195" t="s">
        <v>1054</v>
      </c>
      <c r="AK231" s="195" t="s">
        <v>1054</v>
      </c>
    </row>
    <row r="232" spans="1:37" s="177" customFormat="1" ht="12.75">
      <c r="A232" s="175" t="s">
        <v>111</v>
      </c>
      <c r="B232" s="175" t="s">
        <v>1499</v>
      </c>
      <c r="C232" s="628">
        <v>0</v>
      </c>
      <c r="D232" s="628">
        <v>0</v>
      </c>
      <c r="E232" s="628">
        <v>1</v>
      </c>
      <c r="F232" s="631" t="s">
        <v>1054</v>
      </c>
      <c r="G232" s="175" t="s">
        <v>5202</v>
      </c>
      <c r="H232" s="176" t="s">
        <v>4581</v>
      </c>
      <c r="I232" s="175" t="s">
        <v>4592</v>
      </c>
      <c r="J232" s="203" t="s">
        <v>1054</v>
      </c>
      <c r="K232" s="203" t="s">
        <v>1054</v>
      </c>
      <c r="L232" s="175" t="s">
        <v>4593</v>
      </c>
      <c r="M232" s="175" t="s">
        <v>1500</v>
      </c>
      <c r="N232" s="204">
        <v>31959</v>
      </c>
      <c r="O232" s="175" t="s">
        <v>1054</v>
      </c>
      <c r="P232" s="195" t="s">
        <v>1054</v>
      </c>
      <c r="Q232" s="195" t="s">
        <v>1054</v>
      </c>
      <c r="R232" s="197">
        <v>7</v>
      </c>
      <c r="S232" s="197" t="s">
        <v>959</v>
      </c>
      <c r="T232" s="195" t="s">
        <v>4595</v>
      </c>
      <c r="U232" s="195" t="s">
        <v>1054</v>
      </c>
      <c r="V232" s="199" t="s">
        <v>959</v>
      </c>
      <c r="W232" s="199" t="s">
        <v>1054</v>
      </c>
      <c r="X232" s="195" t="s">
        <v>1054</v>
      </c>
      <c r="Y232" s="195" t="s">
        <v>1054</v>
      </c>
      <c r="Z232" s="195" t="s">
        <v>1054</v>
      </c>
      <c r="AA232" s="200" t="s">
        <v>1054</v>
      </c>
      <c r="AB232" s="201" t="s">
        <v>1054</v>
      </c>
      <c r="AC232" s="201" t="s">
        <v>1054</v>
      </c>
      <c r="AD232" s="195" t="s">
        <v>5054</v>
      </c>
      <c r="AE232" s="195" t="s">
        <v>4994</v>
      </c>
      <c r="AF232" s="195" t="s">
        <v>935</v>
      </c>
      <c r="AG232" s="195">
        <v>2600</v>
      </c>
      <c r="AH232" s="195" t="s">
        <v>828</v>
      </c>
      <c r="AI232" s="195" t="s">
        <v>1501</v>
      </c>
      <c r="AJ232" s="195" t="s">
        <v>1054</v>
      </c>
      <c r="AK232" s="195" t="s">
        <v>1502</v>
      </c>
    </row>
    <row r="233" spans="1:37" s="177" customFormat="1" ht="12.75">
      <c r="A233" s="175" t="s">
        <v>111</v>
      </c>
      <c r="B233" s="175" t="s">
        <v>5170</v>
      </c>
      <c r="C233" s="628"/>
      <c r="D233" s="628"/>
      <c r="E233" s="628"/>
      <c r="F233" s="631" t="s">
        <v>1054</v>
      </c>
      <c r="G233" s="175" t="s">
        <v>5171</v>
      </c>
      <c r="H233" s="176" t="s">
        <v>4581</v>
      </c>
      <c r="I233" s="175" t="s">
        <v>4592</v>
      </c>
      <c r="J233" s="203" t="s">
        <v>1054</v>
      </c>
      <c r="K233" s="203" t="s">
        <v>1054</v>
      </c>
      <c r="L233" s="175" t="s">
        <v>4593</v>
      </c>
      <c r="M233" s="175" t="s">
        <v>6704</v>
      </c>
      <c r="N233" s="204">
        <v>38535</v>
      </c>
      <c r="O233" s="175" t="s">
        <v>1054</v>
      </c>
      <c r="P233" s="195" t="s">
        <v>1054</v>
      </c>
      <c r="Q233" s="195" t="s">
        <v>1054</v>
      </c>
      <c r="R233" s="197">
        <v>6</v>
      </c>
      <c r="S233" s="197" t="s">
        <v>1062</v>
      </c>
      <c r="T233" s="195" t="s">
        <v>4765</v>
      </c>
      <c r="U233" s="195" t="s">
        <v>1054</v>
      </c>
      <c r="V233" s="199" t="s">
        <v>1054</v>
      </c>
      <c r="W233" s="199" t="s">
        <v>1054</v>
      </c>
      <c r="X233" s="195" t="s">
        <v>1054</v>
      </c>
      <c r="Y233" s="195" t="s">
        <v>1054</v>
      </c>
      <c r="Z233" s="195" t="s">
        <v>1482</v>
      </c>
      <c r="AA233" s="200" t="s">
        <v>1054</v>
      </c>
      <c r="AB233" s="201" t="s">
        <v>1054</v>
      </c>
      <c r="AC233" s="201" t="s">
        <v>1054</v>
      </c>
      <c r="AD233" s="195" t="s">
        <v>1054</v>
      </c>
      <c r="AE233" s="195" t="s">
        <v>1054</v>
      </c>
      <c r="AF233" s="195" t="s">
        <v>1054</v>
      </c>
      <c r="AG233" s="195" t="s">
        <v>1054</v>
      </c>
      <c r="AH233" s="195" t="s">
        <v>1054</v>
      </c>
      <c r="AI233" s="195" t="s">
        <v>1054</v>
      </c>
      <c r="AJ233" s="195" t="s">
        <v>1054</v>
      </c>
      <c r="AK233" s="195" t="s">
        <v>1054</v>
      </c>
    </row>
    <row r="234" spans="1:37" s="177" customFormat="1" ht="12.75">
      <c r="A234" s="175" t="s">
        <v>111</v>
      </c>
      <c r="B234" s="175" t="s">
        <v>1622</v>
      </c>
      <c r="C234" s="628">
        <v>0</v>
      </c>
      <c r="D234" s="628">
        <v>0</v>
      </c>
      <c r="E234" s="628">
        <v>0</v>
      </c>
      <c r="F234" s="631" t="s">
        <v>1054</v>
      </c>
      <c r="G234" s="175" t="s">
        <v>1623</v>
      </c>
      <c r="H234" s="176" t="s">
        <v>4581</v>
      </c>
      <c r="I234" s="175" t="s">
        <v>4592</v>
      </c>
      <c r="J234" s="203" t="s">
        <v>1054</v>
      </c>
      <c r="K234" s="203" t="s">
        <v>1054</v>
      </c>
      <c r="L234" s="175" t="s">
        <v>4593</v>
      </c>
      <c r="M234" s="175" t="s">
        <v>1624</v>
      </c>
      <c r="N234" s="204">
        <v>42129</v>
      </c>
      <c r="O234" s="175" t="s">
        <v>1054</v>
      </c>
      <c r="P234" s="195" t="s">
        <v>1054</v>
      </c>
      <c r="Q234" s="195" t="s">
        <v>1054</v>
      </c>
      <c r="R234" s="197">
        <v>0</v>
      </c>
      <c r="S234" s="197" t="s">
        <v>959</v>
      </c>
      <c r="T234" s="195" t="s">
        <v>4595</v>
      </c>
      <c r="U234" s="195" t="s">
        <v>1054</v>
      </c>
      <c r="V234" s="199" t="s">
        <v>1062</v>
      </c>
      <c r="W234" s="199" t="s">
        <v>1054</v>
      </c>
      <c r="X234" s="195" t="s">
        <v>1054</v>
      </c>
      <c r="Y234" s="195" t="s">
        <v>1054</v>
      </c>
      <c r="Z234" s="195" t="s">
        <v>1054</v>
      </c>
      <c r="AA234" s="200" t="s">
        <v>1054</v>
      </c>
      <c r="AB234" s="201" t="s">
        <v>1054</v>
      </c>
      <c r="AC234" s="201" t="s">
        <v>1054</v>
      </c>
      <c r="AD234" s="195" t="s">
        <v>1054</v>
      </c>
      <c r="AE234" s="195" t="s">
        <v>1054</v>
      </c>
      <c r="AF234" s="195" t="s">
        <v>1054</v>
      </c>
      <c r="AG234" s="195" t="s">
        <v>1054</v>
      </c>
      <c r="AH234" s="195" t="s">
        <v>1054</v>
      </c>
      <c r="AI234" s="195" t="s">
        <v>1625</v>
      </c>
      <c r="AJ234" s="195" t="s">
        <v>1054</v>
      </c>
      <c r="AK234" s="195" t="s">
        <v>1054</v>
      </c>
    </row>
    <row r="235" spans="1:37" s="177" customFormat="1" ht="12.75">
      <c r="A235" s="175" t="s">
        <v>111</v>
      </c>
      <c r="B235" s="175" t="s">
        <v>1503</v>
      </c>
      <c r="C235" s="628">
        <v>0</v>
      </c>
      <c r="D235" s="628">
        <v>0</v>
      </c>
      <c r="E235" s="628">
        <v>0</v>
      </c>
      <c r="F235" s="631" t="s">
        <v>1054</v>
      </c>
      <c r="G235" s="175" t="s">
        <v>5194</v>
      </c>
      <c r="H235" s="176" t="s">
        <v>4581</v>
      </c>
      <c r="I235" s="175" t="s">
        <v>4592</v>
      </c>
      <c r="J235" s="203" t="s">
        <v>1054</v>
      </c>
      <c r="K235" s="203" t="s">
        <v>1054</v>
      </c>
      <c r="L235" s="175" t="s">
        <v>4593</v>
      </c>
      <c r="M235" s="175" t="s">
        <v>1504</v>
      </c>
      <c r="N235" s="204">
        <v>33595</v>
      </c>
      <c r="O235" s="175" t="s">
        <v>1054</v>
      </c>
      <c r="P235" s="195" t="s">
        <v>1054</v>
      </c>
      <c r="Q235" s="195" t="s">
        <v>1054</v>
      </c>
      <c r="R235" s="197">
        <v>14</v>
      </c>
      <c r="S235" s="197" t="s">
        <v>959</v>
      </c>
      <c r="T235" s="195" t="s">
        <v>4765</v>
      </c>
      <c r="U235" s="195" t="s">
        <v>1054</v>
      </c>
      <c r="V235" s="199" t="s">
        <v>1054</v>
      </c>
      <c r="W235" s="199" t="s">
        <v>1054</v>
      </c>
      <c r="X235" s="195" t="s">
        <v>1054</v>
      </c>
      <c r="Y235" s="195" t="s">
        <v>1054</v>
      </c>
      <c r="Z235" s="195" t="s">
        <v>1505</v>
      </c>
      <c r="AA235" s="200" t="s">
        <v>1054</v>
      </c>
      <c r="AB235" s="201" t="s">
        <v>1054</v>
      </c>
      <c r="AC235" s="201" t="s">
        <v>1054</v>
      </c>
      <c r="AD235" s="195" t="s">
        <v>5195</v>
      </c>
      <c r="AE235" s="195" t="s">
        <v>5196</v>
      </c>
      <c r="AF235" s="195" t="s">
        <v>932</v>
      </c>
      <c r="AG235" s="195">
        <v>1585</v>
      </c>
      <c r="AH235" s="195" t="s">
        <v>828</v>
      </c>
      <c r="AI235" s="195" t="s">
        <v>1506</v>
      </c>
      <c r="AJ235" s="195" t="s">
        <v>1054</v>
      </c>
      <c r="AK235" s="195" t="s">
        <v>1054</v>
      </c>
    </row>
    <row r="236" spans="1:37" s="177" customFormat="1" ht="12.75">
      <c r="A236" s="175" t="s">
        <v>111</v>
      </c>
      <c r="B236" s="175" t="s">
        <v>1605</v>
      </c>
      <c r="C236" s="628">
        <v>0</v>
      </c>
      <c r="D236" s="628">
        <v>1</v>
      </c>
      <c r="E236" s="628">
        <v>1</v>
      </c>
      <c r="F236" s="631" t="s">
        <v>1054</v>
      </c>
      <c r="G236" s="175" t="s">
        <v>1606</v>
      </c>
      <c r="H236" s="176" t="s">
        <v>4617</v>
      </c>
      <c r="I236" s="175" t="s">
        <v>4934</v>
      </c>
      <c r="J236" s="203" t="s">
        <v>1052</v>
      </c>
      <c r="K236" s="203" t="s">
        <v>1059</v>
      </c>
      <c r="L236" s="175" t="s">
        <v>4593</v>
      </c>
      <c r="M236" s="175" t="s">
        <v>1607</v>
      </c>
      <c r="N236" s="204">
        <v>39630</v>
      </c>
      <c r="O236" s="175" t="s">
        <v>1418</v>
      </c>
      <c r="P236" s="195" t="s">
        <v>5107</v>
      </c>
      <c r="Q236" s="195">
        <v>97</v>
      </c>
      <c r="R236" s="197" t="s">
        <v>1054</v>
      </c>
      <c r="S236" s="197" t="s">
        <v>1054</v>
      </c>
      <c r="T236" s="195" t="s">
        <v>1054</v>
      </c>
      <c r="U236" s="195" t="s">
        <v>1054</v>
      </c>
      <c r="V236" s="199" t="s">
        <v>959</v>
      </c>
      <c r="W236" s="199" t="s">
        <v>1055</v>
      </c>
      <c r="X236" s="195" t="s">
        <v>1054</v>
      </c>
      <c r="Y236" s="195" t="s">
        <v>1608</v>
      </c>
      <c r="Z236" s="195" t="s">
        <v>1054</v>
      </c>
      <c r="AA236" s="200" t="s">
        <v>1054</v>
      </c>
      <c r="AB236" s="201">
        <v>11335</v>
      </c>
      <c r="AC236" s="201">
        <v>89771</v>
      </c>
      <c r="AD236" s="195" t="s">
        <v>5157</v>
      </c>
      <c r="AE236" s="195" t="s">
        <v>5151</v>
      </c>
      <c r="AF236" s="195" t="s">
        <v>932</v>
      </c>
      <c r="AG236" s="195">
        <v>2007</v>
      </c>
      <c r="AH236" s="195" t="s">
        <v>828</v>
      </c>
      <c r="AI236" s="195" t="s">
        <v>1609</v>
      </c>
      <c r="AJ236" s="195" t="s">
        <v>1610</v>
      </c>
      <c r="AK236" s="195" t="s">
        <v>1610</v>
      </c>
    </row>
    <row r="237" spans="1:37" s="177" customFormat="1" ht="12.75">
      <c r="A237" s="175" t="s">
        <v>111</v>
      </c>
      <c r="B237" s="175" t="s">
        <v>1709</v>
      </c>
      <c r="C237" s="628">
        <v>0</v>
      </c>
      <c r="D237" s="628">
        <v>0</v>
      </c>
      <c r="E237" s="628">
        <v>0</v>
      </c>
      <c r="F237" s="631" t="s">
        <v>1054</v>
      </c>
      <c r="G237" s="175" t="s">
        <v>1710</v>
      </c>
      <c r="H237" s="176" t="s">
        <v>4574</v>
      </c>
      <c r="I237" s="175" t="s">
        <v>4621</v>
      </c>
      <c r="J237" s="203" t="s">
        <v>1054</v>
      </c>
      <c r="K237" s="203" t="s">
        <v>1054</v>
      </c>
      <c r="L237" s="175" t="s">
        <v>4622</v>
      </c>
      <c r="M237" s="175" t="s">
        <v>1054</v>
      </c>
      <c r="N237" s="204">
        <v>35838</v>
      </c>
      <c r="O237" s="175" t="s">
        <v>1054</v>
      </c>
      <c r="P237" s="195" t="s">
        <v>1054</v>
      </c>
      <c r="Q237" s="195" t="s">
        <v>1054</v>
      </c>
      <c r="R237" s="197">
        <v>0</v>
      </c>
      <c r="S237" s="197" t="s">
        <v>1062</v>
      </c>
      <c r="T237" s="195" t="s">
        <v>1054</v>
      </c>
      <c r="U237" s="195" t="s">
        <v>1054</v>
      </c>
      <c r="V237" s="199" t="s">
        <v>1062</v>
      </c>
      <c r="W237" s="199" t="s">
        <v>1055</v>
      </c>
      <c r="X237" s="195" t="s">
        <v>1054</v>
      </c>
      <c r="Y237" s="195" t="s">
        <v>1711</v>
      </c>
      <c r="Z237" s="195" t="s">
        <v>1560</v>
      </c>
      <c r="AA237" s="200" t="s">
        <v>1054</v>
      </c>
      <c r="AB237" s="201" t="s">
        <v>1054</v>
      </c>
      <c r="AC237" s="201" t="s">
        <v>1054</v>
      </c>
      <c r="AD237" s="195" t="s">
        <v>5180</v>
      </c>
      <c r="AE237" s="195" t="s">
        <v>4886</v>
      </c>
      <c r="AF237" s="195" t="s">
        <v>934</v>
      </c>
      <c r="AG237" s="195">
        <v>3000</v>
      </c>
      <c r="AH237" s="195" t="s">
        <v>828</v>
      </c>
      <c r="AI237" s="195" t="s">
        <v>1712</v>
      </c>
      <c r="AJ237" s="195" t="s">
        <v>1473</v>
      </c>
      <c r="AK237" s="195" t="s">
        <v>1474</v>
      </c>
    </row>
    <row r="238" spans="1:37" s="177" customFormat="1" ht="12.75">
      <c r="A238" s="175" t="s">
        <v>111</v>
      </c>
      <c r="B238" s="175" t="s">
        <v>1713</v>
      </c>
      <c r="C238" s="628">
        <v>0</v>
      </c>
      <c r="D238" s="628">
        <v>0</v>
      </c>
      <c r="E238" s="628">
        <v>0</v>
      </c>
      <c r="F238" s="631" t="s">
        <v>1054</v>
      </c>
      <c r="G238" s="175" t="s">
        <v>1638</v>
      </c>
      <c r="H238" s="176" t="s">
        <v>4574</v>
      </c>
      <c r="I238" s="175" t="s">
        <v>4621</v>
      </c>
      <c r="J238" s="203" t="s">
        <v>1054</v>
      </c>
      <c r="K238" s="203" t="s">
        <v>1054</v>
      </c>
      <c r="L238" s="175" t="s">
        <v>4622</v>
      </c>
      <c r="M238" s="175" t="s">
        <v>1054</v>
      </c>
      <c r="N238" s="204">
        <v>36327</v>
      </c>
      <c r="O238" s="175" t="s">
        <v>1054</v>
      </c>
      <c r="P238" s="195" t="s">
        <v>1054</v>
      </c>
      <c r="Q238" s="195" t="s">
        <v>1054</v>
      </c>
      <c r="R238" s="197">
        <v>0</v>
      </c>
      <c r="S238" s="197" t="s">
        <v>1062</v>
      </c>
      <c r="T238" s="195" t="s">
        <v>1054</v>
      </c>
      <c r="U238" s="195" t="s">
        <v>1054</v>
      </c>
      <c r="V238" s="199" t="s">
        <v>1062</v>
      </c>
      <c r="W238" s="199" t="s">
        <v>1055</v>
      </c>
      <c r="X238" s="195" t="s">
        <v>1054</v>
      </c>
      <c r="Y238" s="195" t="s">
        <v>1714</v>
      </c>
      <c r="Z238" s="195" t="s">
        <v>1560</v>
      </c>
      <c r="AA238" s="200" t="s">
        <v>1054</v>
      </c>
      <c r="AB238" s="201" t="s">
        <v>1054</v>
      </c>
      <c r="AC238" s="201" t="s">
        <v>1054</v>
      </c>
      <c r="AD238" s="195" t="s">
        <v>5180</v>
      </c>
      <c r="AE238" s="195" t="s">
        <v>4886</v>
      </c>
      <c r="AF238" s="195" t="s">
        <v>934</v>
      </c>
      <c r="AG238" s="195">
        <v>3000</v>
      </c>
      <c r="AH238" s="195" t="s">
        <v>828</v>
      </c>
      <c r="AI238" s="195" t="s">
        <v>1712</v>
      </c>
      <c r="AJ238" s="195" t="s">
        <v>1473</v>
      </c>
      <c r="AK238" s="195" t="s">
        <v>1474</v>
      </c>
    </row>
    <row r="239" spans="1:37" s="177" customFormat="1" ht="12.75">
      <c r="A239" s="175" t="s">
        <v>111</v>
      </c>
      <c r="B239" s="175" t="s">
        <v>1505</v>
      </c>
      <c r="C239" s="628">
        <v>0</v>
      </c>
      <c r="D239" s="628">
        <v>0</v>
      </c>
      <c r="E239" s="628">
        <v>0</v>
      </c>
      <c r="F239" s="631" t="s">
        <v>1054</v>
      </c>
      <c r="G239" s="175" t="s">
        <v>5190</v>
      </c>
      <c r="H239" s="176" t="s">
        <v>4617</v>
      </c>
      <c r="I239" s="175" t="s">
        <v>4934</v>
      </c>
      <c r="J239" s="203" t="s">
        <v>1052</v>
      </c>
      <c r="K239" s="203" t="s">
        <v>1053</v>
      </c>
      <c r="L239" s="175" t="s">
        <v>4593</v>
      </c>
      <c r="M239" s="175" t="s">
        <v>1504</v>
      </c>
      <c r="N239" s="204">
        <v>33595</v>
      </c>
      <c r="O239" s="175" t="s">
        <v>1418</v>
      </c>
      <c r="P239" s="195" t="s">
        <v>1054</v>
      </c>
      <c r="Q239" s="195">
        <v>1149</v>
      </c>
      <c r="R239" s="197" t="s">
        <v>1054</v>
      </c>
      <c r="S239" s="197" t="s">
        <v>1054</v>
      </c>
      <c r="T239" s="195" t="s">
        <v>1054</v>
      </c>
      <c r="U239" s="195" t="s">
        <v>1054</v>
      </c>
      <c r="V239" s="199" t="s">
        <v>959</v>
      </c>
      <c r="W239" s="199" t="s">
        <v>1055</v>
      </c>
      <c r="X239" s="195" t="s">
        <v>1054</v>
      </c>
      <c r="Y239" s="195" t="s">
        <v>1611</v>
      </c>
      <c r="Z239" s="195" t="s">
        <v>1054</v>
      </c>
      <c r="AA239" s="200" t="s">
        <v>1054</v>
      </c>
      <c r="AB239" s="201">
        <v>281726</v>
      </c>
      <c r="AC239" s="201">
        <v>386028</v>
      </c>
      <c r="AD239" s="195" t="s">
        <v>5191</v>
      </c>
      <c r="AE239" s="195" t="s">
        <v>5192</v>
      </c>
      <c r="AF239" s="195" t="s">
        <v>932</v>
      </c>
      <c r="AG239" s="195">
        <v>2064</v>
      </c>
      <c r="AH239" s="195" t="s">
        <v>828</v>
      </c>
      <c r="AI239" s="195" t="s">
        <v>1612</v>
      </c>
      <c r="AJ239" s="195" t="s">
        <v>1613</v>
      </c>
      <c r="AK239" s="195" t="s">
        <v>5193</v>
      </c>
    </row>
    <row r="240" spans="1:37" s="177" customFormat="1" ht="12.75">
      <c r="A240" s="175" t="s">
        <v>111</v>
      </c>
      <c r="B240" s="175" t="s">
        <v>1715</v>
      </c>
      <c r="C240" s="628"/>
      <c r="D240" s="628"/>
      <c r="E240" s="628"/>
      <c r="F240" s="631" t="s">
        <v>1054</v>
      </c>
      <c r="G240" s="175" t="s">
        <v>1716</v>
      </c>
      <c r="H240" s="176" t="s">
        <v>4574</v>
      </c>
      <c r="I240" s="175" t="s">
        <v>4621</v>
      </c>
      <c r="J240" s="203" t="s">
        <v>1054</v>
      </c>
      <c r="K240" s="203" t="s">
        <v>1054</v>
      </c>
      <c r="L240" s="175" t="s">
        <v>4622</v>
      </c>
      <c r="M240" s="175" t="s">
        <v>1054</v>
      </c>
      <c r="N240" s="204">
        <v>31835</v>
      </c>
      <c r="O240" s="175" t="s">
        <v>1054</v>
      </c>
      <c r="P240" s="195" t="s">
        <v>1054</v>
      </c>
      <c r="Q240" s="195" t="s">
        <v>1054</v>
      </c>
      <c r="R240" s="197">
        <v>0</v>
      </c>
      <c r="S240" s="197" t="s">
        <v>1062</v>
      </c>
      <c r="T240" s="195" t="s">
        <v>1054</v>
      </c>
      <c r="U240" s="195" t="s">
        <v>1054</v>
      </c>
      <c r="V240" s="199" t="s">
        <v>1062</v>
      </c>
      <c r="W240" s="199" t="s">
        <v>1055</v>
      </c>
      <c r="X240" s="195" t="s">
        <v>1054</v>
      </c>
      <c r="Y240" s="195" t="s">
        <v>1717</v>
      </c>
      <c r="Z240" s="195" t="s">
        <v>1560</v>
      </c>
      <c r="AA240" s="200" t="s">
        <v>1054</v>
      </c>
      <c r="AB240" s="201" t="s">
        <v>1054</v>
      </c>
      <c r="AC240" s="201" t="s">
        <v>1054</v>
      </c>
      <c r="AD240" s="195" t="s">
        <v>5137</v>
      </c>
      <c r="AE240" s="195" t="s">
        <v>4886</v>
      </c>
      <c r="AF240" s="195" t="s">
        <v>934</v>
      </c>
      <c r="AG240" s="195">
        <v>3000</v>
      </c>
      <c r="AH240" s="195" t="s">
        <v>828</v>
      </c>
      <c r="AI240" s="195" t="s">
        <v>1054</v>
      </c>
      <c r="AJ240" s="195" t="s">
        <v>1473</v>
      </c>
      <c r="AK240" s="195" t="s">
        <v>1474</v>
      </c>
    </row>
    <row r="241" spans="1:37" s="177" customFormat="1" ht="12.75">
      <c r="A241" s="175" t="s">
        <v>111</v>
      </c>
      <c r="B241" s="175" t="s">
        <v>1718</v>
      </c>
      <c r="C241" s="628"/>
      <c r="D241" s="628"/>
      <c r="E241" s="628"/>
      <c r="F241" s="631" t="s">
        <v>1054</v>
      </c>
      <c r="G241" s="175" t="s">
        <v>1638</v>
      </c>
      <c r="H241" s="176" t="s">
        <v>4574</v>
      </c>
      <c r="I241" s="175" t="s">
        <v>4621</v>
      </c>
      <c r="J241" s="203" t="s">
        <v>1054</v>
      </c>
      <c r="K241" s="203" t="s">
        <v>1054</v>
      </c>
      <c r="L241" s="175" t="s">
        <v>4622</v>
      </c>
      <c r="M241" s="175" t="s">
        <v>1054</v>
      </c>
      <c r="N241" s="204">
        <v>41226</v>
      </c>
      <c r="O241" s="175" t="s">
        <v>1054</v>
      </c>
      <c r="P241" s="195" t="s">
        <v>1054</v>
      </c>
      <c r="Q241" s="195" t="s">
        <v>1054</v>
      </c>
      <c r="R241" s="197">
        <v>0</v>
      </c>
      <c r="S241" s="197" t="s">
        <v>1062</v>
      </c>
      <c r="T241" s="195" t="s">
        <v>1054</v>
      </c>
      <c r="U241" s="195" t="s">
        <v>1054</v>
      </c>
      <c r="V241" s="199" t="s">
        <v>1062</v>
      </c>
      <c r="W241" s="199" t="s">
        <v>1055</v>
      </c>
      <c r="X241" s="195" t="s">
        <v>1054</v>
      </c>
      <c r="Y241" s="195" t="s">
        <v>1719</v>
      </c>
      <c r="Z241" s="195" t="s">
        <v>1560</v>
      </c>
      <c r="AA241" s="200" t="s">
        <v>1054</v>
      </c>
      <c r="AB241" s="201" t="s">
        <v>1054</v>
      </c>
      <c r="AC241" s="201" t="s">
        <v>1054</v>
      </c>
      <c r="AD241" s="195" t="s">
        <v>4623</v>
      </c>
      <c r="AE241" s="195" t="s">
        <v>4624</v>
      </c>
      <c r="AF241" s="195" t="s">
        <v>932</v>
      </c>
      <c r="AG241" s="195">
        <v>2016</v>
      </c>
      <c r="AH241" s="195" t="s">
        <v>828</v>
      </c>
      <c r="AI241" s="195" t="s">
        <v>1720</v>
      </c>
      <c r="AJ241" s="195" t="s">
        <v>1473</v>
      </c>
      <c r="AK241" s="195" t="s">
        <v>1474</v>
      </c>
    </row>
    <row r="242" spans="1:37" s="177" customFormat="1" ht="12.75">
      <c r="A242" s="175" t="s">
        <v>111</v>
      </c>
      <c r="B242" s="175" t="s">
        <v>1721</v>
      </c>
      <c r="C242" s="628"/>
      <c r="D242" s="628"/>
      <c r="E242" s="628"/>
      <c r="F242" s="631" t="s">
        <v>1054</v>
      </c>
      <c r="G242" s="175" t="s">
        <v>1638</v>
      </c>
      <c r="H242" s="176" t="s">
        <v>4574</v>
      </c>
      <c r="I242" s="175" t="s">
        <v>4621</v>
      </c>
      <c r="J242" s="203" t="s">
        <v>1054</v>
      </c>
      <c r="K242" s="203" t="s">
        <v>1054</v>
      </c>
      <c r="L242" s="175" t="s">
        <v>4622</v>
      </c>
      <c r="M242" s="175" t="s">
        <v>1054</v>
      </c>
      <c r="N242" s="204">
        <v>41226</v>
      </c>
      <c r="O242" s="175" t="s">
        <v>1054</v>
      </c>
      <c r="P242" s="195" t="s">
        <v>1054</v>
      </c>
      <c r="Q242" s="195" t="s">
        <v>1054</v>
      </c>
      <c r="R242" s="197">
        <v>0</v>
      </c>
      <c r="S242" s="197" t="s">
        <v>1062</v>
      </c>
      <c r="T242" s="195" t="s">
        <v>1054</v>
      </c>
      <c r="U242" s="195" t="s">
        <v>1054</v>
      </c>
      <c r="V242" s="199" t="s">
        <v>1062</v>
      </c>
      <c r="W242" s="199" t="s">
        <v>1055</v>
      </c>
      <c r="X242" s="195" t="s">
        <v>1054</v>
      </c>
      <c r="Y242" s="195" t="s">
        <v>1722</v>
      </c>
      <c r="Z242" s="195" t="s">
        <v>1560</v>
      </c>
      <c r="AA242" s="200" t="s">
        <v>1054</v>
      </c>
      <c r="AB242" s="201" t="s">
        <v>1054</v>
      </c>
      <c r="AC242" s="201" t="s">
        <v>1054</v>
      </c>
      <c r="AD242" s="195" t="s">
        <v>4623</v>
      </c>
      <c r="AE242" s="195" t="s">
        <v>4624</v>
      </c>
      <c r="AF242" s="195" t="s">
        <v>932</v>
      </c>
      <c r="AG242" s="195">
        <v>2016</v>
      </c>
      <c r="AH242" s="195" t="s">
        <v>828</v>
      </c>
      <c r="AI242" s="195" t="s">
        <v>1720</v>
      </c>
      <c r="AJ242" s="195" t="s">
        <v>1473</v>
      </c>
      <c r="AK242" s="195" t="s">
        <v>1474</v>
      </c>
    </row>
    <row r="243" spans="1:37" s="177" customFormat="1" ht="12.75">
      <c r="A243" s="175" t="s">
        <v>111</v>
      </c>
      <c r="B243" s="175" t="s">
        <v>1723</v>
      </c>
      <c r="C243" s="628"/>
      <c r="D243" s="628"/>
      <c r="E243" s="628"/>
      <c r="F243" s="631" t="s">
        <v>1054</v>
      </c>
      <c r="G243" s="175" t="s">
        <v>1638</v>
      </c>
      <c r="H243" s="176" t="s">
        <v>4574</v>
      </c>
      <c r="I243" s="175" t="s">
        <v>4621</v>
      </c>
      <c r="J243" s="203" t="s">
        <v>1054</v>
      </c>
      <c r="K243" s="203" t="s">
        <v>1054</v>
      </c>
      <c r="L243" s="175" t="s">
        <v>4622</v>
      </c>
      <c r="M243" s="175" t="s">
        <v>1054</v>
      </c>
      <c r="N243" s="204">
        <v>41226</v>
      </c>
      <c r="O243" s="175" t="s">
        <v>1054</v>
      </c>
      <c r="P243" s="195" t="s">
        <v>1054</v>
      </c>
      <c r="Q243" s="195" t="s">
        <v>1054</v>
      </c>
      <c r="R243" s="197">
        <v>0</v>
      </c>
      <c r="S243" s="197" t="s">
        <v>1062</v>
      </c>
      <c r="T243" s="195" t="s">
        <v>1054</v>
      </c>
      <c r="U243" s="195" t="s">
        <v>1054</v>
      </c>
      <c r="V243" s="199" t="s">
        <v>1062</v>
      </c>
      <c r="W243" s="199" t="s">
        <v>1055</v>
      </c>
      <c r="X243" s="195" t="s">
        <v>1054</v>
      </c>
      <c r="Y243" s="195" t="s">
        <v>1724</v>
      </c>
      <c r="Z243" s="195" t="s">
        <v>1560</v>
      </c>
      <c r="AA243" s="200" t="s">
        <v>1054</v>
      </c>
      <c r="AB243" s="201" t="s">
        <v>1054</v>
      </c>
      <c r="AC243" s="201" t="s">
        <v>1054</v>
      </c>
      <c r="AD243" s="195" t="s">
        <v>4623</v>
      </c>
      <c r="AE243" s="195" t="s">
        <v>4624</v>
      </c>
      <c r="AF243" s="195" t="s">
        <v>932</v>
      </c>
      <c r="AG243" s="195">
        <v>2016</v>
      </c>
      <c r="AH243" s="195" t="s">
        <v>828</v>
      </c>
      <c r="AI243" s="195" t="s">
        <v>1720</v>
      </c>
      <c r="AJ243" s="195" t="s">
        <v>1473</v>
      </c>
      <c r="AK243" s="195" t="s">
        <v>1474</v>
      </c>
    </row>
    <row r="244" spans="1:37" s="177" customFormat="1" ht="12.75">
      <c r="A244" s="175" t="s">
        <v>111</v>
      </c>
      <c r="B244" s="175" t="s">
        <v>1725</v>
      </c>
      <c r="C244" s="628">
        <v>0</v>
      </c>
      <c r="D244" s="628">
        <v>0</v>
      </c>
      <c r="E244" s="628">
        <v>0</v>
      </c>
      <c r="F244" s="631" t="s">
        <v>1054</v>
      </c>
      <c r="G244" s="175" t="s">
        <v>1638</v>
      </c>
      <c r="H244" s="176" t="s">
        <v>4574</v>
      </c>
      <c r="I244" s="175" t="s">
        <v>4621</v>
      </c>
      <c r="J244" s="203" t="s">
        <v>1054</v>
      </c>
      <c r="K244" s="203" t="s">
        <v>1054</v>
      </c>
      <c r="L244" s="175" t="s">
        <v>4622</v>
      </c>
      <c r="M244" s="175" t="s">
        <v>1054</v>
      </c>
      <c r="N244" s="204">
        <v>40463</v>
      </c>
      <c r="O244" s="175" t="s">
        <v>1054</v>
      </c>
      <c r="P244" s="195" t="s">
        <v>1054</v>
      </c>
      <c r="Q244" s="195" t="s">
        <v>1054</v>
      </c>
      <c r="R244" s="197">
        <v>0</v>
      </c>
      <c r="S244" s="197" t="s">
        <v>1062</v>
      </c>
      <c r="T244" s="195" t="s">
        <v>1054</v>
      </c>
      <c r="U244" s="195" t="s">
        <v>1054</v>
      </c>
      <c r="V244" s="199" t="s">
        <v>1062</v>
      </c>
      <c r="W244" s="199" t="s">
        <v>1054</v>
      </c>
      <c r="X244" s="195" t="s">
        <v>1054</v>
      </c>
      <c r="Y244" s="195" t="s">
        <v>1726</v>
      </c>
      <c r="Z244" s="195" t="s">
        <v>1560</v>
      </c>
      <c r="AA244" s="200" t="s">
        <v>1054</v>
      </c>
      <c r="AB244" s="201" t="s">
        <v>1054</v>
      </c>
      <c r="AC244" s="201" t="s">
        <v>1054</v>
      </c>
      <c r="AD244" s="195" t="s">
        <v>4623</v>
      </c>
      <c r="AE244" s="195" t="s">
        <v>4624</v>
      </c>
      <c r="AF244" s="195" t="s">
        <v>932</v>
      </c>
      <c r="AG244" s="195">
        <v>2016</v>
      </c>
      <c r="AH244" s="195" t="s">
        <v>828</v>
      </c>
      <c r="AI244" s="195" t="s">
        <v>1720</v>
      </c>
      <c r="AJ244" s="195" t="s">
        <v>1473</v>
      </c>
      <c r="AK244" s="195" t="s">
        <v>1474</v>
      </c>
    </row>
    <row r="245" spans="1:37" s="177" customFormat="1" ht="12.75">
      <c r="A245" s="175" t="s">
        <v>111</v>
      </c>
      <c r="B245" s="175" t="s">
        <v>1509</v>
      </c>
      <c r="C245" s="628">
        <v>0</v>
      </c>
      <c r="D245" s="628">
        <v>0</v>
      </c>
      <c r="E245" s="628">
        <v>0</v>
      </c>
      <c r="F245" s="631" t="s">
        <v>1054</v>
      </c>
      <c r="G245" s="175" t="s">
        <v>5158</v>
      </c>
      <c r="H245" s="176" t="s">
        <v>4581</v>
      </c>
      <c r="I245" s="175" t="s">
        <v>4582</v>
      </c>
      <c r="J245" s="203" t="s">
        <v>1054</v>
      </c>
      <c r="K245" s="203" t="s">
        <v>1054</v>
      </c>
      <c r="L245" s="175" t="s">
        <v>4593</v>
      </c>
      <c r="M245" s="175" t="s">
        <v>1495</v>
      </c>
      <c r="N245" s="204">
        <v>39630</v>
      </c>
      <c r="O245" s="175" t="s">
        <v>1054</v>
      </c>
      <c r="P245" s="195" t="s">
        <v>1054</v>
      </c>
      <c r="Q245" s="195" t="s">
        <v>1054</v>
      </c>
      <c r="R245" s="197">
        <v>24</v>
      </c>
      <c r="S245" s="197" t="s">
        <v>1062</v>
      </c>
      <c r="T245" s="195"/>
      <c r="U245" s="195" t="s">
        <v>1054</v>
      </c>
      <c r="V245" s="199" t="s">
        <v>1054</v>
      </c>
      <c r="W245" s="199" t="s">
        <v>1054</v>
      </c>
      <c r="X245" s="195" t="s">
        <v>1054</v>
      </c>
      <c r="Y245" s="195" t="s">
        <v>1054</v>
      </c>
      <c r="Z245" s="195" t="s">
        <v>1482</v>
      </c>
      <c r="AA245" s="200" t="s">
        <v>1054</v>
      </c>
      <c r="AB245" s="201" t="s">
        <v>1054</v>
      </c>
      <c r="AC245" s="201" t="s">
        <v>1054</v>
      </c>
      <c r="AD245" s="195" t="s">
        <v>5159</v>
      </c>
      <c r="AE245" s="195" t="s">
        <v>4886</v>
      </c>
      <c r="AF245" s="195" t="s">
        <v>934</v>
      </c>
      <c r="AG245" s="195">
        <v>8010</v>
      </c>
      <c r="AH245" s="195" t="s">
        <v>828</v>
      </c>
      <c r="AI245" s="195" t="s">
        <v>1510</v>
      </c>
      <c r="AJ245" s="195" t="s">
        <v>1054</v>
      </c>
      <c r="AK245" s="195" t="s">
        <v>1054</v>
      </c>
    </row>
    <row r="246" spans="1:37" s="177" customFormat="1" ht="12.75">
      <c r="A246" s="175" t="s">
        <v>111</v>
      </c>
      <c r="B246" s="175" t="s">
        <v>1727</v>
      </c>
      <c r="C246" s="628">
        <v>0</v>
      </c>
      <c r="D246" s="628">
        <v>0</v>
      </c>
      <c r="E246" s="628">
        <v>0</v>
      </c>
      <c r="F246" s="631" t="s">
        <v>1054</v>
      </c>
      <c r="G246" s="175" t="s">
        <v>1728</v>
      </c>
      <c r="H246" s="176" t="s">
        <v>4574</v>
      </c>
      <c r="I246" s="175" t="s">
        <v>4575</v>
      </c>
      <c r="J246" s="203" t="s">
        <v>1054</v>
      </c>
      <c r="K246" s="203" t="s">
        <v>1054</v>
      </c>
      <c r="L246" s="175" t="s">
        <v>4622</v>
      </c>
      <c r="M246" s="175" t="s">
        <v>1054</v>
      </c>
      <c r="N246" s="204">
        <v>34635</v>
      </c>
      <c r="O246" s="175" t="s">
        <v>1054</v>
      </c>
      <c r="P246" s="195" t="s">
        <v>1054</v>
      </c>
      <c r="Q246" s="195" t="s">
        <v>1054</v>
      </c>
      <c r="R246" s="197">
        <v>0</v>
      </c>
      <c r="S246" s="197" t="s">
        <v>1062</v>
      </c>
      <c r="T246" s="195" t="s">
        <v>1054</v>
      </c>
      <c r="U246" s="195" t="s">
        <v>1054</v>
      </c>
      <c r="V246" s="199" t="s">
        <v>1062</v>
      </c>
      <c r="W246" s="199" t="s">
        <v>1055</v>
      </c>
      <c r="X246" s="195" t="s">
        <v>1054</v>
      </c>
      <c r="Y246" s="195" t="s">
        <v>1054</v>
      </c>
      <c r="Z246" s="195" t="s">
        <v>1560</v>
      </c>
      <c r="AA246" s="200" t="s">
        <v>1054</v>
      </c>
      <c r="AB246" s="201" t="s">
        <v>1054</v>
      </c>
      <c r="AC246" s="201" t="s">
        <v>1054</v>
      </c>
      <c r="AD246" s="195" t="s">
        <v>5137</v>
      </c>
      <c r="AE246" s="195" t="s">
        <v>4886</v>
      </c>
      <c r="AF246" s="195" t="s">
        <v>934</v>
      </c>
      <c r="AG246" s="195">
        <v>3000</v>
      </c>
      <c r="AH246" s="195" t="s">
        <v>828</v>
      </c>
      <c r="AI246" s="195" t="s">
        <v>1054</v>
      </c>
      <c r="AJ246" s="195" t="s">
        <v>1473</v>
      </c>
      <c r="AK246" s="195" t="s">
        <v>1474</v>
      </c>
    </row>
    <row r="247" spans="1:37" s="177" customFormat="1" ht="12.75">
      <c r="A247" s="175" t="s">
        <v>111</v>
      </c>
      <c r="B247" s="175" t="s">
        <v>1729</v>
      </c>
      <c r="C247" s="628">
        <v>0</v>
      </c>
      <c r="D247" s="628">
        <v>0</v>
      </c>
      <c r="E247" s="628">
        <v>0</v>
      </c>
      <c r="F247" s="631" t="s">
        <v>1054</v>
      </c>
      <c r="G247" s="175" t="s">
        <v>1730</v>
      </c>
      <c r="H247" s="176" t="s">
        <v>4574</v>
      </c>
      <c r="I247" s="175" t="s">
        <v>4575</v>
      </c>
      <c r="J247" s="203" t="s">
        <v>1054</v>
      </c>
      <c r="K247" s="203" t="s">
        <v>1054</v>
      </c>
      <c r="L247" s="175" t="s">
        <v>4622</v>
      </c>
      <c r="M247" s="175" t="s">
        <v>1054</v>
      </c>
      <c r="N247" s="204">
        <v>34635</v>
      </c>
      <c r="O247" s="175" t="s">
        <v>1054</v>
      </c>
      <c r="P247" s="195" t="s">
        <v>1054</v>
      </c>
      <c r="Q247" s="195" t="s">
        <v>1054</v>
      </c>
      <c r="R247" s="197">
        <v>0</v>
      </c>
      <c r="S247" s="197" t="s">
        <v>1062</v>
      </c>
      <c r="T247" s="195" t="s">
        <v>1054</v>
      </c>
      <c r="U247" s="195" t="s">
        <v>1054</v>
      </c>
      <c r="V247" s="199" t="s">
        <v>1062</v>
      </c>
      <c r="W247" s="199" t="s">
        <v>1055</v>
      </c>
      <c r="X247" s="195" t="s">
        <v>1054</v>
      </c>
      <c r="Y247" s="195" t="s">
        <v>1054</v>
      </c>
      <c r="Z247" s="195" t="s">
        <v>1560</v>
      </c>
      <c r="AA247" s="200" t="s">
        <v>1054</v>
      </c>
      <c r="AB247" s="201" t="s">
        <v>1054</v>
      </c>
      <c r="AC247" s="201" t="s">
        <v>1054</v>
      </c>
      <c r="AD247" s="195" t="s">
        <v>5137</v>
      </c>
      <c r="AE247" s="195" t="s">
        <v>4886</v>
      </c>
      <c r="AF247" s="195" t="s">
        <v>934</v>
      </c>
      <c r="AG247" s="195">
        <v>3000</v>
      </c>
      <c r="AH247" s="195" t="s">
        <v>828</v>
      </c>
      <c r="AI247" s="195" t="s">
        <v>1054</v>
      </c>
      <c r="AJ247" s="195" t="s">
        <v>1473</v>
      </c>
      <c r="AK247" s="195" t="s">
        <v>1474</v>
      </c>
    </row>
    <row r="248" spans="1:37" s="177" customFormat="1" ht="12.75">
      <c r="A248" s="175" t="s">
        <v>111</v>
      </c>
      <c r="B248" s="175" t="s">
        <v>1511</v>
      </c>
      <c r="C248" s="628"/>
      <c r="D248" s="628"/>
      <c r="E248" s="628"/>
      <c r="F248" s="631" t="s">
        <v>1054</v>
      </c>
      <c r="G248" s="175" t="s">
        <v>5144</v>
      </c>
      <c r="H248" s="176" t="s">
        <v>4581</v>
      </c>
      <c r="I248" s="175" t="s">
        <v>4582</v>
      </c>
      <c r="J248" s="203" t="s">
        <v>1054</v>
      </c>
      <c r="K248" s="203" t="s">
        <v>1054</v>
      </c>
      <c r="L248" s="175" t="s">
        <v>1063</v>
      </c>
      <c r="M248" s="175" t="s">
        <v>1054</v>
      </c>
      <c r="N248" s="204">
        <v>39996</v>
      </c>
      <c r="O248" s="175" t="s">
        <v>1054</v>
      </c>
      <c r="P248" s="195" t="s">
        <v>1054</v>
      </c>
      <c r="Q248" s="195" t="s">
        <v>1054</v>
      </c>
      <c r="R248" s="197">
        <v>0</v>
      </c>
      <c r="S248" s="197" t="s">
        <v>1062</v>
      </c>
      <c r="T248" s="195" t="s">
        <v>1054</v>
      </c>
      <c r="U248" s="195" t="s">
        <v>1054</v>
      </c>
      <c r="V248" s="199" t="s">
        <v>1122</v>
      </c>
      <c r="W248" s="199" t="s">
        <v>1054</v>
      </c>
      <c r="X248" s="195" t="s">
        <v>1054</v>
      </c>
      <c r="Y248" s="195" t="s">
        <v>1054</v>
      </c>
      <c r="Z248" s="195" t="s">
        <v>1482</v>
      </c>
      <c r="AA248" s="200" t="s">
        <v>1054</v>
      </c>
      <c r="AB248" s="201" t="s">
        <v>1054</v>
      </c>
      <c r="AC248" s="201" t="s">
        <v>1054</v>
      </c>
      <c r="AD248" s="195" t="s">
        <v>4613</v>
      </c>
      <c r="AE248" s="195" t="s">
        <v>4614</v>
      </c>
      <c r="AF248" s="195" t="s">
        <v>935</v>
      </c>
      <c r="AG248" s="195">
        <v>2617</v>
      </c>
      <c r="AH248" s="195" t="s">
        <v>828</v>
      </c>
      <c r="AI248" s="195" t="s">
        <v>1054</v>
      </c>
      <c r="AJ248" s="195" t="s">
        <v>1054</v>
      </c>
      <c r="AK248" s="195" t="s">
        <v>1054</v>
      </c>
    </row>
    <row r="249" spans="1:37" s="177" customFormat="1" ht="12.75">
      <c r="A249" s="175" t="s">
        <v>112</v>
      </c>
      <c r="B249" s="175" t="s">
        <v>1832</v>
      </c>
      <c r="C249" s="628">
        <v>0</v>
      </c>
      <c r="D249" s="628">
        <v>0</v>
      </c>
      <c r="E249" s="628">
        <v>0</v>
      </c>
      <c r="F249" s="631" t="s">
        <v>1054</v>
      </c>
      <c r="G249" s="175" t="s">
        <v>5276</v>
      </c>
      <c r="H249" s="176" t="s">
        <v>4617</v>
      </c>
      <c r="I249" s="175" t="s">
        <v>4618</v>
      </c>
      <c r="J249" s="203" t="s">
        <v>1052</v>
      </c>
      <c r="K249" s="203" t="s">
        <v>1059</v>
      </c>
      <c r="L249" s="175" t="s">
        <v>106</v>
      </c>
      <c r="M249" s="175" t="s">
        <v>1833</v>
      </c>
      <c r="N249" s="204">
        <v>31975</v>
      </c>
      <c r="O249" s="175" t="s">
        <v>112</v>
      </c>
      <c r="P249" s="195" t="s">
        <v>1054</v>
      </c>
      <c r="Q249" s="195" t="s">
        <v>1054</v>
      </c>
      <c r="R249" s="197" t="s">
        <v>1054</v>
      </c>
      <c r="S249" s="197" t="s">
        <v>1054</v>
      </c>
      <c r="T249" s="195" t="s">
        <v>1054</v>
      </c>
      <c r="U249" s="195" t="s">
        <v>1054</v>
      </c>
      <c r="V249" s="199" t="s">
        <v>959</v>
      </c>
      <c r="W249" s="199" t="s">
        <v>1055</v>
      </c>
      <c r="X249" s="195" t="s">
        <v>1054</v>
      </c>
      <c r="Y249" s="195" t="s">
        <v>1834</v>
      </c>
      <c r="Z249" s="195" t="s">
        <v>1054</v>
      </c>
      <c r="AA249" s="200" t="s">
        <v>1054</v>
      </c>
      <c r="AB249" s="201" t="s">
        <v>1054</v>
      </c>
      <c r="AC249" s="201">
        <v>322</v>
      </c>
      <c r="AD249" s="195" t="s">
        <v>5234</v>
      </c>
      <c r="AE249" s="195" t="s">
        <v>2651</v>
      </c>
      <c r="AF249" s="195" t="s">
        <v>935</v>
      </c>
      <c r="AG249" s="195">
        <v>2600</v>
      </c>
      <c r="AH249" s="195" t="s">
        <v>828</v>
      </c>
      <c r="AI249" s="195" t="s">
        <v>1835</v>
      </c>
      <c r="AJ249" s="195" t="s">
        <v>1836</v>
      </c>
      <c r="AK249" s="195" t="s">
        <v>1837</v>
      </c>
    </row>
    <row r="250" spans="1:37" s="177" customFormat="1" ht="12.75">
      <c r="A250" s="175" t="s">
        <v>112</v>
      </c>
      <c r="B250" s="175" t="s">
        <v>1838</v>
      </c>
      <c r="C250" s="628">
        <v>0</v>
      </c>
      <c r="D250" s="628">
        <v>0</v>
      </c>
      <c r="E250" s="628">
        <v>0</v>
      </c>
      <c r="F250" s="631" t="s">
        <v>1054</v>
      </c>
      <c r="G250" s="175" t="s">
        <v>5294</v>
      </c>
      <c r="H250" s="176" t="s">
        <v>4617</v>
      </c>
      <c r="I250" s="175" t="s">
        <v>4934</v>
      </c>
      <c r="J250" s="203" t="s">
        <v>1052</v>
      </c>
      <c r="K250" s="203" t="s">
        <v>1059</v>
      </c>
      <c r="L250" s="175" t="s">
        <v>4593</v>
      </c>
      <c r="M250" s="175" t="s">
        <v>1839</v>
      </c>
      <c r="N250" s="204">
        <v>21732</v>
      </c>
      <c r="O250" s="175" t="s">
        <v>112</v>
      </c>
      <c r="P250" s="195" t="s">
        <v>1054</v>
      </c>
      <c r="Q250" s="195" t="s">
        <v>1054</v>
      </c>
      <c r="R250" s="197" t="s">
        <v>1054</v>
      </c>
      <c r="S250" s="197" t="s">
        <v>1054</v>
      </c>
      <c r="T250" s="195" t="s">
        <v>1054</v>
      </c>
      <c r="U250" s="195" t="s">
        <v>1054</v>
      </c>
      <c r="V250" s="199" t="s">
        <v>959</v>
      </c>
      <c r="W250" s="199" t="s">
        <v>1055</v>
      </c>
      <c r="X250" s="195" t="s">
        <v>1054</v>
      </c>
      <c r="Y250" s="195" t="s">
        <v>1840</v>
      </c>
      <c r="Z250" s="195" t="s">
        <v>1054</v>
      </c>
      <c r="AA250" s="200" t="s">
        <v>1054</v>
      </c>
      <c r="AB250" s="201" t="s">
        <v>1054</v>
      </c>
      <c r="AC250" s="201">
        <v>34379</v>
      </c>
      <c r="AD250" s="195" t="s">
        <v>5295</v>
      </c>
      <c r="AE250" s="195" t="s">
        <v>5296</v>
      </c>
      <c r="AF250" s="195" t="s">
        <v>931</v>
      </c>
      <c r="AG250" s="195">
        <v>4051</v>
      </c>
      <c r="AH250" s="195" t="s">
        <v>828</v>
      </c>
      <c r="AI250" s="195" t="s">
        <v>1841</v>
      </c>
      <c r="AJ250" s="195" t="s">
        <v>5297</v>
      </c>
      <c r="AK250" s="195" t="s">
        <v>5297</v>
      </c>
    </row>
    <row r="251" spans="1:37" s="177" customFormat="1" ht="12.75">
      <c r="A251" s="175" t="s">
        <v>112</v>
      </c>
      <c r="B251" s="175" t="s">
        <v>1879</v>
      </c>
      <c r="C251" s="628">
        <v>0</v>
      </c>
      <c r="D251" s="628">
        <v>0</v>
      </c>
      <c r="E251" s="628">
        <v>0</v>
      </c>
      <c r="F251" s="631" t="s">
        <v>1054</v>
      </c>
      <c r="G251" s="175" t="s">
        <v>1880</v>
      </c>
      <c r="H251" s="176" t="s">
        <v>4581</v>
      </c>
      <c r="I251" s="175" t="s">
        <v>4582</v>
      </c>
      <c r="J251" s="203" t="s">
        <v>1054</v>
      </c>
      <c r="K251" s="203" t="s">
        <v>1054</v>
      </c>
      <c r="L251" s="175" t="s">
        <v>4837</v>
      </c>
      <c r="M251" s="175" t="s">
        <v>1881</v>
      </c>
      <c r="N251" s="204">
        <v>37028</v>
      </c>
      <c r="O251" s="175" t="s">
        <v>1054</v>
      </c>
      <c r="P251" s="195" t="s">
        <v>1054</v>
      </c>
      <c r="Q251" s="195" t="s">
        <v>1054</v>
      </c>
      <c r="R251" s="197">
        <v>4</v>
      </c>
      <c r="S251" s="197" t="s">
        <v>1062</v>
      </c>
      <c r="T251" s="195" t="s">
        <v>4702</v>
      </c>
      <c r="U251" s="195" t="s">
        <v>1054</v>
      </c>
      <c r="V251" s="199" t="s">
        <v>1122</v>
      </c>
      <c r="W251" s="199" t="s">
        <v>1054</v>
      </c>
      <c r="X251" s="195" t="s">
        <v>1054</v>
      </c>
      <c r="Y251" s="195" t="s">
        <v>1054</v>
      </c>
      <c r="Z251" s="195" t="s">
        <v>1734</v>
      </c>
      <c r="AA251" s="200" t="s">
        <v>1054</v>
      </c>
      <c r="AB251" s="201" t="s">
        <v>1054</v>
      </c>
      <c r="AC251" s="201" t="s">
        <v>1054</v>
      </c>
      <c r="AD251" s="195" t="s">
        <v>5259</v>
      </c>
      <c r="AE251" s="195" t="s">
        <v>5260</v>
      </c>
      <c r="AF251" s="195" t="s">
        <v>932</v>
      </c>
      <c r="AG251" s="195">
        <v>2012</v>
      </c>
      <c r="AH251" s="195" t="s">
        <v>828</v>
      </c>
      <c r="AI251" s="195" t="s">
        <v>1882</v>
      </c>
      <c r="AJ251" s="195" t="s">
        <v>1883</v>
      </c>
      <c r="AK251" s="195" t="s">
        <v>1054</v>
      </c>
    </row>
    <row r="252" spans="1:37" s="177" customFormat="1" ht="12.75">
      <c r="A252" s="175" t="s">
        <v>112</v>
      </c>
      <c r="B252" s="175" t="s">
        <v>1731</v>
      </c>
      <c r="C252" s="628">
        <v>1</v>
      </c>
      <c r="D252" s="628">
        <v>1</v>
      </c>
      <c r="E252" s="628">
        <v>1</v>
      </c>
      <c r="F252" s="631" t="s">
        <v>1054</v>
      </c>
      <c r="G252" s="175" t="s">
        <v>5309</v>
      </c>
      <c r="H252" s="176" t="s">
        <v>4581</v>
      </c>
      <c r="I252" s="175" t="s">
        <v>4592</v>
      </c>
      <c r="J252" s="203" t="s">
        <v>1054</v>
      </c>
      <c r="K252" s="203" t="s">
        <v>1054</v>
      </c>
      <c r="L252" s="175" t="s">
        <v>4593</v>
      </c>
      <c r="M252" s="175" t="s">
        <v>1732</v>
      </c>
      <c r="N252" s="204">
        <v>7761</v>
      </c>
      <c r="O252" s="175" t="s">
        <v>1054</v>
      </c>
      <c r="P252" s="195" t="s">
        <v>1054</v>
      </c>
      <c r="Q252" s="195" t="s">
        <v>1054</v>
      </c>
      <c r="R252" s="197" t="s">
        <v>1054</v>
      </c>
      <c r="S252" s="197" t="s">
        <v>1054</v>
      </c>
      <c r="T252" s="195" t="s">
        <v>1054</v>
      </c>
      <c r="U252" s="195" t="s">
        <v>1054</v>
      </c>
      <c r="V252" s="199" t="s">
        <v>1062</v>
      </c>
      <c r="W252" s="199" t="s">
        <v>1054</v>
      </c>
      <c r="X252" s="195" t="s">
        <v>1054</v>
      </c>
      <c r="Y252" s="195" t="s">
        <v>1733</v>
      </c>
      <c r="Z252" s="195" t="s">
        <v>1734</v>
      </c>
      <c r="AA252" s="200" t="s">
        <v>1054</v>
      </c>
      <c r="AB252" s="201" t="s">
        <v>1054</v>
      </c>
      <c r="AC252" s="201" t="s">
        <v>1054</v>
      </c>
      <c r="AD252" s="195" t="s">
        <v>5310</v>
      </c>
      <c r="AE252" s="195" t="s">
        <v>5311</v>
      </c>
      <c r="AF252" s="195" t="s">
        <v>935</v>
      </c>
      <c r="AG252" s="195">
        <v>2600</v>
      </c>
      <c r="AH252" s="195" t="s">
        <v>828</v>
      </c>
      <c r="AI252" s="195" t="s">
        <v>1735</v>
      </c>
      <c r="AJ252" s="195" t="s">
        <v>1054</v>
      </c>
      <c r="AK252" s="195" t="s">
        <v>1054</v>
      </c>
    </row>
    <row r="253" spans="1:37" s="177" customFormat="1" ht="12.75">
      <c r="A253" s="175" t="s">
        <v>112</v>
      </c>
      <c r="B253" s="175" t="s">
        <v>1736</v>
      </c>
      <c r="C253" s="628">
        <v>1</v>
      </c>
      <c r="D253" s="628">
        <v>1</v>
      </c>
      <c r="E253" s="628">
        <v>1</v>
      </c>
      <c r="F253" s="631" t="s">
        <v>1054</v>
      </c>
      <c r="G253" s="175" t="s">
        <v>5315</v>
      </c>
      <c r="H253" s="176" t="s">
        <v>4581</v>
      </c>
      <c r="I253" s="175" t="s">
        <v>4592</v>
      </c>
      <c r="J253" s="203" t="s">
        <v>1054</v>
      </c>
      <c r="K253" s="203" t="s">
        <v>1054</v>
      </c>
      <c r="L253" s="175" t="s">
        <v>4593</v>
      </c>
      <c r="M253" s="175" t="s">
        <v>1737</v>
      </c>
      <c r="N253" s="204">
        <v>1278</v>
      </c>
      <c r="O253" s="175" t="s">
        <v>1054</v>
      </c>
      <c r="P253" s="195" t="s">
        <v>1054</v>
      </c>
      <c r="Q253" s="195" t="s">
        <v>1054</v>
      </c>
      <c r="R253" s="197">
        <v>1</v>
      </c>
      <c r="S253" s="197" t="s">
        <v>959</v>
      </c>
      <c r="T253" s="195" t="s">
        <v>1054</v>
      </c>
      <c r="U253" s="195" t="s">
        <v>1054</v>
      </c>
      <c r="V253" s="199" t="s">
        <v>1062</v>
      </c>
      <c r="W253" s="199" t="s">
        <v>1054</v>
      </c>
      <c r="X253" s="195" t="s">
        <v>1054</v>
      </c>
      <c r="Y253" s="195" t="s">
        <v>1054</v>
      </c>
      <c r="Z253" s="195" t="s">
        <v>1734</v>
      </c>
      <c r="AA253" s="200" t="s">
        <v>1054</v>
      </c>
      <c r="AB253" s="201" t="s">
        <v>1054</v>
      </c>
      <c r="AC253" s="201" t="s">
        <v>1054</v>
      </c>
      <c r="AD253" s="195" t="s">
        <v>5234</v>
      </c>
      <c r="AE253" s="195" t="s">
        <v>2651</v>
      </c>
      <c r="AF253" s="195" t="s">
        <v>935</v>
      </c>
      <c r="AG253" s="195">
        <v>2600</v>
      </c>
      <c r="AH253" s="195" t="s">
        <v>828</v>
      </c>
      <c r="AI253" s="195" t="s">
        <v>1738</v>
      </c>
      <c r="AJ253" s="195" t="s">
        <v>1800</v>
      </c>
      <c r="AK253" s="195" t="s">
        <v>1739</v>
      </c>
    </row>
    <row r="254" spans="1:37" s="177" customFormat="1" ht="12.75">
      <c r="A254" s="175" t="s">
        <v>112</v>
      </c>
      <c r="B254" s="175" t="s">
        <v>1884</v>
      </c>
      <c r="C254" s="628">
        <v>1</v>
      </c>
      <c r="D254" s="628">
        <v>1</v>
      </c>
      <c r="E254" s="628">
        <v>1</v>
      </c>
      <c r="F254" s="631" t="s">
        <v>1054</v>
      </c>
      <c r="G254" s="175" t="s">
        <v>5235</v>
      </c>
      <c r="H254" s="176" t="s">
        <v>4581</v>
      </c>
      <c r="I254" s="175" t="s">
        <v>4770</v>
      </c>
      <c r="J254" s="203" t="s">
        <v>1054</v>
      </c>
      <c r="K254" s="203" t="s">
        <v>1054</v>
      </c>
      <c r="L254" s="175" t="s">
        <v>1063</v>
      </c>
      <c r="M254" s="175" t="s">
        <v>1054</v>
      </c>
      <c r="N254" s="204">
        <v>39779</v>
      </c>
      <c r="O254" s="175" t="s">
        <v>1054</v>
      </c>
      <c r="P254" s="195" t="s">
        <v>1054</v>
      </c>
      <c r="Q254" s="195" t="s">
        <v>1054</v>
      </c>
      <c r="R254" s="197">
        <v>0</v>
      </c>
      <c r="S254" s="197" t="s">
        <v>1054</v>
      </c>
      <c r="T254" s="195" t="s">
        <v>1054</v>
      </c>
      <c r="U254" s="195" t="s">
        <v>1054</v>
      </c>
      <c r="V254" s="199" t="s">
        <v>1054</v>
      </c>
      <c r="W254" s="199" t="s">
        <v>1054</v>
      </c>
      <c r="X254" s="195" t="s">
        <v>1054</v>
      </c>
      <c r="Y254" s="195" t="s">
        <v>1054</v>
      </c>
      <c r="Z254" s="195" t="s">
        <v>1054</v>
      </c>
      <c r="AA254" s="200" t="s">
        <v>1054</v>
      </c>
      <c r="AB254" s="201" t="s">
        <v>1054</v>
      </c>
      <c r="AC254" s="201" t="s">
        <v>1054</v>
      </c>
      <c r="AD254" s="195" t="s">
        <v>1054</v>
      </c>
      <c r="AE254" s="195" t="s">
        <v>1054</v>
      </c>
      <c r="AF254" s="195" t="s">
        <v>1054</v>
      </c>
      <c r="AG254" s="195" t="s">
        <v>1054</v>
      </c>
      <c r="AH254" s="195" t="s">
        <v>1054</v>
      </c>
      <c r="AI254" s="195" t="s">
        <v>1885</v>
      </c>
      <c r="AJ254" s="195" t="s">
        <v>1054</v>
      </c>
      <c r="AK254" s="195" t="s">
        <v>1054</v>
      </c>
    </row>
    <row r="255" spans="1:37" s="177" customFormat="1" ht="12.75">
      <c r="A255" s="175" t="s">
        <v>112</v>
      </c>
      <c r="B255" s="175" t="s">
        <v>1801</v>
      </c>
      <c r="C255" s="628">
        <v>0</v>
      </c>
      <c r="D255" s="628">
        <v>1</v>
      </c>
      <c r="E255" s="628">
        <v>1</v>
      </c>
      <c r="F255" s="631" t="s">
        <v>1054</v>
      </c>
      <c r="G255" s="175" t="s">
        <v>5225</v>
      </c>
      <c r="H255" s="176" t="s">
        <v>4581</v>
      </c>
      <c r="I255" s="175" t="s">
        <v>4770</v>
      </c>
      <c r="J255" s="203" t="s">
        <v>1054</v>
      </c>
      <c r="K255" s="203" t="s">
        <v>1054</v>
      </c>
      <c r="L255" s="175" t="s">
        <v>1796</v>
      </c>
      <c r="M255" s="175" t="s">
        <v>1054</v>
      </c>
      <c r="N255" s="204">
        <v>41970</v>
      </c>
      <c r="O255" s="175" t="s">
        <v>1054</v>
      </c>
      <c r="P255" s="195" t="s">
        <v>1054</v>
      </c>
      <c r="Q255" s="195" t="s">
        <v>1054</v>
      </c>
      <c r="R255" s="197">
        <v>0</v>
      </c>
      <c r="S255" s="197" t="s">
        <v>1054</v>
      </c>
      <c r="T255" s="195" t="s">
        <v>1054</v>
      </c>
      <c r="U255" s="195" t="s">
        <v>1054</v>
      </c>
      <c r="V255" s="199" t="s">
        <v>1054</v>
      </c>
      <c r="W255" s="199" t="s">
        <v>1054</v>
      </c>
      <c r="X255" s="195" t="s">
        <v>1054</v>
      </c>
      <c r="Y255" s="195" t="s">
        <v>1054</v>
      </c>
      <c r="Z255" s="195" t="s">
        <v>1054</v>
      </c>
      <c r="AA255" s="200" t="s">
        <v>1054</v>
      </c>
      <c r="AB255" s="201" t="s">
        <v>1054</v>
      </c>
      <c r="AC255" s="201" t="s">
        <v>1054</v>
      </c>
      <c r="AD255" s="195" t="s">
        <v>1054</v>
      </c>
      <c r="AE255" s="195" t="s">
        <v>1054</v>
      </c>
      <c r="AF255" s="195" t="s">
        <v>1054</v>
      </c>
      <c r="AG255" s="195" t="s">
        <v>1054</v>
      </c>
      <c r="AH255" s="195" t="s">
        <v>1054</v>
      </c>
      <c r="AI255" s="195" t="s">
        <v>1802</v>
      </c>
      <c r="AJ255" s="195" t="s">
        <v>1054</v>
      </c>
      <c r="AK255" s="195" t="s">
        <v>1054</v>
      </c>
    </row>
    <row r="256" spans="1:37" s="177" customFormat="1" ht="12.75">
      <c r="A256" s="175" t="s">
        <v>112</v>
      </c>
      <c r="B256" s="175" t="s">
        <v>1740</v>
      </c>
      <c r="C256" s="628">
        <v>1</v>
      </c>
      <c r="D256" s="628">
        <v>1</v>
      </c>
      <c r="E256" s="628">
        <v>1</v>
      </c>
      <c r="F256" s="631" t="s">
        <v>1054</v>
      </c>
      <c r="G256" s="175" t="s">
        <v>5267</v>
      </c>
      <c r="H256" s="176" t="s">
        <v>4581</v>
      </c>
      <c r="I256" s="175" t="s">
        <v>4770</v>
      </c>
      <c r="J256" s="203" t="s">
        <v>1054</v>
      </c>
      <c r="K256" s="203" t="s">
        <v>1054</v>
      </c>
      <c r="L256" s="175" t="s">
        <v>4583</v>
      </c>
      <c r="M256" s="175" t="s">
        <v>1054</v>
      </c>
      <c r="N256" s="204">
        <v>36770</v>
      </c>
      <c r="O256" s="175" t="s">
        <v>1054</v>
      </c>
      <c r="P256" s="195" t="s">
        <v>1054</v>
      </c>
      <c r="Q256" s="195" t="s">
        <v>1054</v>
      </c>
      <c r="R256" s="197">
        <v>0</v>
      </c>
      <c r="S256" s="197" t="s">
        <v>1054</v>
      </c>
      <c r="T256" s="195" t="s">
        <v>1054</v>
      </c>
      <c r="U256" s="195" t="s">
        <v>1054</v>
      </c>
      <c r="V256" s="199" t="s">
        <v>1054</v>
      </c>
      <c r="W256" s="199" t="s">
        <v>1054</v>
      </c>
      <c r="X256" s="195" t="s">
        <v>1054</v>
      </c>
      <c r="Y256" s="195" t="s">
        <v>1054</v>
      </c>
      <c r="Z256" s="195" t="s">
        <v>1734</v>
      </c>
      <c r="AA256" s="200" t="s">
        <v>1054</v>
      </c>
      <c r="AB256" s="201" t="s">
        <v>1054</v>
      </c>
      <c r="AC256" s="201" t="s">
        <v>1054</v>
      </c>
      <c r="AD256" s="195" t="s">
        <v>5268</v>
      </c>
      <c r="AE256" s="195" t="s">
        <v>2651</v>
      </c>
      <c r="AF256" s="195" t="s">
        <v>935</v>
      </c>
      <c r="AG256" s="195">
        <v>2600</v>
      </c>
      <c r="AH256" s="195" t="s">
        <v>828</v>
      </c>
      <c r="AI256" s="195" t="s">
        <v>1741</v>
      </c>
      <c r="AJ256" s="195" t="s">
        <v>1054</v>
      </c>
      <c r="AK256" s="195" t="s">
        <v>1054</v>
      </c>
    </row>
    <row r="257" spans="1:37" s="177" customFormat="1" ht="12.75">
      <c r="A257" s="175" t="s">
        <v>112</v>
      </c>
      <c r="B257" s="175" t="s">
        <v>1803</v>
      </c>
      <c r="C257" s="628">
        <v>0</v>
      </c>
      <c r="D257" s="628">
        <v>0</v>
      </c>
      <c r="E257" s="628">
        <v>0</v>
      </c>
      <c r="F257" s="631" t="s">
        <v>1054</v>
      </c>
      <c r="G257" s="175" t="s">
        <v>5220</v>
      </c>
      <c r="H257" s="176" t="s">
        <v>4581</v>
      </c>
      <c r="I257" s="175" t="s">
        <v>4592</v>
      </c>
      <c r="J257" s="203" t="s">
        <v>1054</v>
      </c>
      <c r="K257" s="203" t="s">
        <v>1054</v>
      </c>
      <c r="L257" s="175" t="s">
        <v>4593</v>
      </c>
      <c r="M257" s="175" t="s">
        <v>1804</v>
      </c>
      <c r="N257" s="204">
        <v>42552</v>
      </c>
      <c r="O257" s="175" t="s">
        <v>1054</v>
      </c>
      <c r="P257" s="195" t="s">
        <v>1054</v>
      </c>
      <c r="Q257" s="195" t="s">
        <v>1054</v>
      </c>
      <c r="R257" s="197">
        <v>0</v>
      </c>
      <c r="S257" s="197" t="s">
        <v>1054</v>
      </c>
      <c r="T257" s="195" t="s">
        <v>1054</v>
      </c>
      <c r="U257" s="195" t="s">
        <v>1054</v>
      </c>
      <c r="V257" s="199" t="s">
        <v>1054</v>
      </c>
      <c r="W257" s="199" t="s">
        <v>1054</v>
      </c>
      <c r="X257" s="195" t="s">
        <v>1054</v>
      </c>
      <c r="Y257" s="195" t="s">
        <v>1054</v>
      </c>
      <c r="Z257" s="195" t="s">
        <v>1054</v>
      </c>
      <c r="AA257" s="200" t="s">
        <v>1054</v>
      </c>
      <c r="AB257" s="201" t="s">
        <v>1054</v>
      </c>
      <c r="AC257" s="201" t="s">
        <v>1054</v>
      </c>
      <c r="AD257" s="195" t="s">
        <v>1054</v>
      </c>
      <c r="AE257" s="195" t="s">
        <v>1054</v>
      </c>
      <c r="AF257" s="195" t="s">
        <v>1054</v>
      </c>
      <c r="AG257" s="195" t="s">
        <v>1054</v>
      </c>
      <c r="AH257" s="195" t="s">
        <v>1054</v>
      </c>
      <c r="AI257" s="195" t="s">
        <v>1805</v>
      </c>
      <c r="AJ257" s="195" t="s">
        <v>1054</v>
      </c>
      <c r="AK257" s="195" t="s">
        <v>1054</v>
      </c>
    </row>
    <row r="258" spans="1:37" s="177" customFormat="1" ht="12.75">
      <c r="A258" s="175" t="s">
        <v>112</v>
      </c>
      <c r="B258" s="175" t="s">
        <v>1742</v>
      </c>
      <c r="C258" s="628">
        <v>0</v>
      </c>
      <c r="D258" s="628">
        <v>0</v>
      </c>
      <c r="E258" s="628">
        <v>0</v>
      </c>
      <c r="F258" s="631" t="s">
        <v>1054</v>
      </c>
      <c r="G258" s="175" t="s">
        <v>1743</v>
      </c>
      <c r="H258" s="176" t="s">
        <v>4581</v>
      </c>
      <c r="I258" s="175" t="s">
        <v>4582</v>
      </c>
      <c r="J258" s="203" t="s">
        <v>1054</v>
      </c>
      <c r="K258" s="203" t="s">
        <v>1054</v>
      </c>
      <c r="L258" s="175" t="s">
        <v>1792</v>
      </c>
      <c r="M258" s="175" t="s">
        <v>1054</v>
      </c>
      <c r="N258" s="204">
        <v>38975</v>
      </c>
      <c r="O258" s="175" t="s">
        <v>1054</v>
      </c>
      <c r="P258" s="195" t="s">
        <v>1054</v>
      </c>
      <c r="Q258" s="195" t="s">
        <v>1054</v>
      </c>
      <c r="R258" s="197">
        <v>6</v>
      </c>
      <c r="S258" s="197" t="s">
        <v>959</v>
      </c>
      <c r="T258" s="195" t="s">
        <v>5237</v>
      </c>
      <c r="U258" s="195" t="s">
        <v>1054</v>
      </c>
      <c r="V258" s="199" t="s">
        <v>1062</v>
      </c>
      <c r="W258" s="199" t="s">
        <v>1054</v>
      </c>
      <c r="X258" s="195" t="s">
        <v>1054</v>
      </c>
      <c r="Y258" s="195" t="s">
        <v>1054</v>
      </c>
      <c r="Z258" s="195" t="s">
        <v>1734</v>
      </c>
      <c r="AA258" s="200" t="s">
        <v>1054</v>
      </c>
      <c r="AB258" s="201" t="s">
        <v>1054</v>
      </c>
      <c r="AC258" s="201" t="s">
        <v>1054</v>
      </c>
      <c r="AD258" s="195" t="s">
        <v>1054</v>
      </c>
      <c r="AE258" s="195" t="s">
        <v>1054</v>
      </c>
      <c r="AF258" s="195" t="s">
        <v>1054</v>
      </c>
      <c r="AG258" s="195" t="s">
        <v>1054</v>
      </c>
      <c r="AH258" s="195" t="s">
        <v>1054</v>
      </c>
      <c r="AI258" s="195" t="s">
        <v>5238</v>
      </c>
      <c r="AJ258" s="195" t="s">
        <v>1054</v>
      </c>
      <c r="AK258" s="195" t="s">
        <v>1054</v>
      </c>
    </row>
    <row r="259" spans="1:37" s="177" customFormat="1" ht="12.75">
      <c r="A259" s="175" t="s">
        <v>112</v>
      </c>
      <c r="B259" s="175" t="s">
        <v>1806</v>
      </c>
      <c r="C259" s="628">
        <v>0</v>
      </c>
      <c r="D259" s="628">
        <v>0</v>
      </c>
      <c r="E259" s="628">
        <v>0</v>
      </c>
      <c r="F259" s="631" t="s">
        <v>1054</v>
      </c>
      <c r="G259" s="175" t="s">
        <v>5221</v>
      </c>
      <c r="H259" s="176" t="s">
        <v>4581</v>
      </c>
      <c r="I259" s="175" t="s">
        <v>4592</v>
      </c>
      <c r="J259" s="203" t="s">
        <v>1054</v>
      </c>
      <c r="K259" s="203" t="s">
        <v>1054</v>
      </c>
      <c r="L259" s="175" t="s">
        <v>4593</v>
      </c>
      <c r="M259" s="175" t="s">
        <v>1807</v>
      </c>
      <c r="N259" s="204">
        <v>42552</v>
      </c>
      <c r="O259" s="175" t="s">
        <v>1054</v>
      </c>
      <c r="P259" s="195" t="s">
        <v>1054</v>
      </c>
      <c r="Q259" s="195" t="s">
        <v>1054</v>
      </c>
      <c r="R259" s="197">
        <v>0</v>
      </c>
      <c r="S259" s="197" t="s">
        <v>1054</v>
      </c>
      <c r="T259" s="195" t="s">
        <v>1054</v>
      </c>
      <c r="U259" s="195" t="s">
        <v>1054</v>
      </c>
      <c r="V259" s="199" t="s">
        <v>1054</v>
      </c>
      <c r="W259" s="199" t="s">
        <v>1054</v>
      </c>
      <c r="X259" s="195" t="s">
        <v>1054</v>
      </c>
      <c r="Y259" s="195" t="s">
        <v>1054</v>
      </c>
      <c r="Z259" s="195" t="s">
        <v>1054</v>
      </c>
      <c r="AA259" s="200" t="s">
        <v>1054</v>
      </c>
      <c r="AB259" s="201" t="s">
        <v>1054</v>
      </c>
      <c r="AC259" s="201" t="s">
        <v>1054</v>
      </c>
      <c r="AD259" s="195" t="s">
        <v>1054</v>
      </c>
      <c r="AE259" s="195" t="s">
        <v>1054</v>
      </c>
      <c r="AF259" s="195" t="s">
        <v>1054</v>
      </c>
      <c r="AG259" s="195" t="s">
        <v>1054</v>
      </c>
      <c r="AH259" s="195" t="s">
        <v>1054</v>
      </c>
      <c r="AI259" s="195" t="s">
        <v>1808</v>
      </c>
      <c r="AJ259" s="195" t="s">
        <v>1054</v>
      </c>
      <c r="AK259" s="195" t="s">
        <v>1054</v>
      </c>
    </row>
    <row r="260" spans="1:37" s="177" customFormat="1" ht="12.75">
      <c r="A260" s="175" t="s">
        <v>112</v>
      </c>
      <c r="B260" s="175" t="s">
        <v>1744</v>
      </c>
      <c r="C260" s="628">
        <v>1</v>
      </c>
      <c r="D260" s="628">
        <v>1</v>
      </c>
      <c r="E260" s="628">
        <v>1</v>
      </c>
      <c r="F260" s="631" t="s">
        <v>1054</v>
      </c>
      <c r="G260" s="175" t="s">
        <v>5272</v>
      </c>
      <c r="H260" s="176" t="s">
        <v>4581</v>
      </c>
      <c r="I260" s="175" t="s">
        <v>4582</v>
      </c>
      <c r="J260" s="203" t="s">
        <v>1054</v>
      </c>
      <c r="K260" s="203" t="s">
        <v>1054</v>
      </c>
      <c r="L260" s="175" t="s">
        <v>1792</v>
      </c>
      <c r="M260" s="175" t="s">
        <v>1054</v>
      </c>
      <c r="N260" s="204">
        <v>32691</v>
      </c>
      <c r="O260" s="175" t="s">
        <v>1054</v>
      </c>
      <c r="P260" s="195" t="s">
        <v>1054</v>
      </c>
      <c r="Q260" s="195" t="s">
        <v>1054</v>
      </c>
      <c r="R260" s="197">
        <v>15</v>
      </c>
      <c r="S260" s="197" t="s">
        <v>959</v>
      </c>
      <c r="T260" s="195" t="s">
        <v>106</v>
      </c>
      <c r="U260" s="195" t="s">
        <v>5273</v>
      </c>
      <c r="V260" s="199" t="s">
        <v>1062</v>
      </c>
      <c r="W260" s="199" t="s">
        <v>1054</v>
      </c>
      <c r="X260" s="195" t="s">
        <v>1054</v>
      </c>
      <c r="Y260" s="195" t="s">
        <v>1054</v>
      </c>
      <c r="Z260" s="195" t="s">
        <v>1734</v>
      </c>
      <c r="AA260" s="200" t="s">
        <v>1054</v>
      </c>
      <c r="AB260" s="201" t="s">
        <v>1054</v>
      </c>
      <c r="AC260" s="201" t="s">
        <v>1054</v>
      </c>
      <c r="AD260" s="195" t="s">
        <v>5274</v>
      </c>
      <c r="AE260" s="195" t="s">
        <v>5275</v>
      </c>
      <c r="AF260" s="195" t="s">
        <v>935</v>
      </c>
      <c r="AG260" s="195" t="s">
        <v>1054</v>
      </c>
      <c r="AH260" s="195" t="s">
        <v>828</v>
      </c>
      <c r="AI260" s="195" t="s">
        <v>1054</v>
      </c>
      <c r="AJ260" s="195" t="s">
        <v>1054</v>
      </c>
      <c r="AK260" s="195" t="s">
        <v>1054</v>
      </c>
    </row>
    <row r="261" spans="1:37" s="177" customFormat="1" ht="12.75">
      <c r="A261" s="175" t="s">
        <v>112</v>
      </c>
      <c r="B261" s="175" t="s">
        <v>1745</v>
      </c>
      <c r="C261" s="628">
        <v>1</v>
      </c>
      <c r="D261" s="628">
        <v>1</v>
      </c>
      <c r="E261" s="628">
        <v>1</v>
      </c>
      <c r="F261" s="631" t="s">
        <v>1054</v>
      </c>
      <c r="G261" s="175" t="s">
        <v>5261</v>
      </c>
      <c r="H261" s="176" t="s">
        <v>4581</v>
      </c>
      <c r="I261" s="175" t="s">
        <v>4770</v>
      </c>
      <c r="J261" s="203" t="s">
        <v>1054</v>
      </c>
      <c r="K261" s="203" t="s">
        <v>1054</v>
      </c>
      <c r="L261" s="175" t="s">
        <v>4583</v>
      </c>
      <c r="M261" s="175" t="s">
        <v>1054</v>
      </c>
      <c r="N261" s="204">
        <v>36838</v>
      </c>
      <c r="O261" s="175" t="s">
        <v>1054</v>
      </c>
      <c r="P261" s="195" t="s">
        <v>1054</v>
      </c>
      <c r="Q261" s="195" t="s">
        <v>1054</v>
      </c>
      <c r="R261" s="197">
        <v>0</v>
      </c>
      <c r="S261" s="197" t="s">
        <v>1054</v>
      </c>
      <c r="T261" s="195" t="s">
        <v>1054</v>
      </c>
      <c r="U261" s="195" t="s">
        <v>1054</v>
      </c>
      <c r="V261" s="199" t="s">
        <v>1062</v>
      </c>
      <c r="W261" s="199" t="s">
        <v>1055</v>
      </c>
      <c r="X261" s="195" t="s">
        <v>1054</v>
      </c>
      <c r="Y261" s="195" t="s">
        <v>1054</v>
      </c>
      <c r="Z261" s="195" t="s">
        <v>1734</v>
      </c>
      <c r="AA261" s="200" t="s">
        <v>1054</v>
      </c>
      <c r="AB261" s="201" t="s">
        <v>1054</v>
      </c>
      <c r="AC261" s="201" t="s">
        <v>1054</v>
      </c>
      <c r="AD261" s="195" t="s">
        <v>1746</v>
      </c>
      <c r="AE261" s="195" t="s">
        <v>1054</v>
      </c>
      <c r="AF261" s="195" t="s">
        <v>935</v>
      </c>
      <c r="AG261" s="195" t="s">
        <v>1054</v>
      </c>
      <c r="AH261" s="195" t="s">
        <v>828</v>
      </c>
      <c r="AI261" s="195" t="s">
        <v>1747</v>
      </c>
      <c r="AJ261" s="195" t="s">
        <v>1054</v>
      </c>
      <c r="AK261" s="195" t="s">
        <v>1054</v>
      </c>
    </row>
    <row r="262" spans="1:37" s="177" customFormat="1" ht="12.75">
      <c r="A262" s="175" t="s">
        <v>112</v>
      </c>
      <c r="B262" s="175" t="s">
        <v>1748</v>
      </c>
      <c r="C262" s="628">
        <v>0</v>
      </c>
      <c r="D262" s="628">
        <v>0</v>
      </c>
      <c r="E262" s="628">
        <v>0</v>
      </c>
      <c r="F262" s="631" t="s">
        <v>1054</v>
      </c>
      <c r="G262" s="175" t="s">
        <v>5233</v>
      </c>
      <c r="H262" s="176" t="s">
        <v>4581</v>
      </c>
      <c r="I262" s="175" t="s">
        <v>4588</v>
      </c>
      <c r="J262" s="203" t="s">
        <v>1054</v>
      </c>
      <c r="K262" s="203" t="s">
        <v>1054</v>
      </c>
      <c r="L262" s="175" t="s">
        <v>4583</v>
      </c>
      <c r="M262" s="175" t="s">
        <v>1054</v>
      </c>
      <c r="N262" s="204">
        <v>40154</v>
      </c>
      <c r="O262" s="175" t="s">
        <v>1054</v>
      </c>
      <c r="P262" s="195" t="s">
        <v>1054</v>
      </c>
      <c r="Q262" s="195" t="s">
        <v>1054</v>
      </c>
      <c r="R262" s="197">
        <v>12</v>
      </c>
      <c r="S262" s="197" t="s">
        <v>1062</v>
      </c>
      <c r="T262" s="195" t="s">
        <v>4652</v>
      </c>
      <c r="U262" s="195" t="s">
        <v>1054</v>
      </c>
      <c r="V262" s="199" t="s">
        <v>1062</v>
      </c>
      <c r="W262" s="199" t="s">
        <v>1054</v>
      </c>
      <c r="X262" s="195" t="s">
        <v>1054</v>
      </c>
      <c r="Y262" s="195" t="s">
        <v>1054</v>
      </c>
      <c r="Z262" s="195" t="s">
        <v>1734</v>
      </c>
      <c r="AA262" s="200" t="s">
        <v>1054</v>
      </c>
      <c r="AB262" s="201" t="s">
        <v>1054</v>
      </c>
      <c r="AC262" s="201" t="s">
        <v>1054</v>
      </c>
      <c r="AD262" s="195" t="s">
        <v>5234</v>
      </c>
      <c r="AE262" s="195" t="s">
        <v>2651</v>
      </c>
      <c r="AF262" s="195" t="s">
        <v>935</v>
      </c>
      <c r="AG262" s="195">
        <v>2600</v>
      </c>
      <c r="AH262" s="195" t="s">
        <v>828</v>
      </c>
      <c r="AI262" s="195" t="s">
        <v>1749</v>
      </c>
      <c r="AJ262" s="195" t="s">
        <v>1054</v>
      </c>
      <c r="AK262" s="195" t="s">
        <v>1054</v>
      </c>
    </row>
    <row r="263" spans="1:37" s="177" customFormat="1" ht="12.75">
      <c r="A263" s="175" t="s">
        <v>112</v>
      </c>
      <c r="B263" s="175" t="s">
        <v>1886</v>
      </c>
      <c r="C263" s="628">
        <v>0</v>
      </c>
      <c r="D263" s="628">
        <v>0</v>
      </c>
      <c r="E263" s="628">
        <v>0</v>
      </c>
      <c r="F263" s="631" t="s">
        <v>1054</v>
      </c>
      <c r="G263" s="175" t="s">
        <v>1887</v>
      </c>
      <c r="H263" s="176" t="s">
        <v>4581</v>
      </c>
      <c r="I263" s="175" t="s">
        <v>4770</v>
      </c>
      <c r="J263" s="203" t="s">
        <v>1054</v>
      </c>
      <c r="K263" s="203" t="s">
        <v>1054</v>
      </c>
      <c r="L263" s="175" t="s">
        <v>4583</v>
      </c>
      <c r="M263" s="175" t="s">
        <v>1054</v>
      </c>
      <c r="N263" s="204">
        <v>37073</v>
      </c>
      <c r="O263" s="175" t="s">
        <v>1054</v>
      </c>
      <c r="P263" s="195" t="s">
        <v>1054</v>
      </c>
      <c r="Q263" s="195" t="s">
        <v>1054</v>
      </c>
      <c r="R263" s="197">
        <v>0</v>
      </c>
      <c r="S263" s="197" t="s">
        <v>1054</v>
      </c>
      <c r="T263" s="195" t="s">
        <v>1054</v>
      </c>
      <c r="U263" s="195" t="s">
        <v>1054</v>
      </c>
      <c r="V263" s="199" t="s">
        <v>1062</v>
      </c>
      <c r="W263" s="199" t="s">
        <v>1054</v>
      </c>
      <c r="X263" s="195" t="s">
        <v>1054</v>
      </c>
      <c r="Y263" s="195" t="s">
        <v>1054</v>
      </c>
      <c r="Z263" s="195" t="s">
        <v>1734</v>
      </c>
      <c r="AA263" s="200" t="s">
        <v>1054</v>
      </c>
      <c r="AB263" s="201" t="s">
        <v>1054</v>
      </c>
      <c r="AC263" s="201" t="s">
        <v>1054</v>
      </c>
      <c r="AD263" s="195" t="s">
        <v>1734</v>
      </c>
      <c r="AE263" s="195" t="s">
        <v>2651</v>
      </c>
      <c r="AF263" s="195" t="s">
        <v>935</v>
      </c>
      <c r="AG263" s="195">
        <v>2600</v>
      </c>
      <c r="AH263" s="195" t="s">
        <v>828</v>
      </c>
      <c r="AI263" s="195" t="s">
        <v>1888</v>
      </c>
      <c r="AJ263" s="195" t="s">
        <v>1054</v>
      </c>
      <c r="AK263" s="195" t="s">
        <v>1054</v>
      </c>
    </row>
    <row r="264" spans="1:37" s="177" customFormat="1" ht="12.75">
      <c r="A264" s="175" t="s">
        <v>112</v>
      </c>
      <c r="B264" s="175" t="s">
        <v>1889</v>
      </c>
      <c r="C264" s="628">
        <v>1</v>
      </c>
      <c r="D264" s="628">
        <v>1</v>
      </c>
      <c r="E264" s="628">
        <v>1</v>
      </c>
      <c r="F264" s="631" t="s">
        <v>1054</v>
      </c>
      <c r="G264" s="175" t="s">
        <v>1890</v>
      </c>
      <c r="H264" s="176" t="s">
        <v>4581</v>
      </c>
      <c r="I264" s="175" t="s">
        <v>4770</v>
      </c>
      <c r="J264" s="203" t="s">
        <v>1054</v>
      </c>
      <c r="K264" s="203" t="s">
        <v>1054</v>
      </c>
      <c r="L264" s="175" t="s">
        <v>1362</v>
      </c>
      <c r="M264" s="175" t="s">
        <v>1054</v>
      </c>
      <c r="N264" s="204">
        <v>41456</v>
      </c>
      <c r="O264" s="175" t="s">
        <v>1054</v>
      </c>
      <c r="P264" s="195" t="s">
        <v>1054</v>
      </c>
      <c r="Q264" s="195" t="s">
        <v>1054</v>
      </c>
      <c r="R264" s="197">
        <v>0</v>
      </c>
      <c r="S264" s="197" t="s">
        <v>1054</v>
      </c>
      <c r="T264" s="195" t="s">
        <v>1054</v>
      </c>
      <c r="U264" s="195" t="s">
        <v>1054</v>
      </c>
      <c r="V264" s="199" t="s">
        <v>1062</v>
      </c>
      <c r="W264" s="199" t="s">
        <v>1054</v>
      </c>
      <c r="X264" s="195" t="s">
        <v>1054</v>
      </c>
      <c r="Y264" s="195" t="s">
        <v>1054</v>
      </c>
      <c r="Z264" s="195" t="s">
        <v>1054</v>
      </c>
      <c r="AA264" s="200" t="s">
        <v>1054</v>
      </c>
      <c r="AB264" s="201" t="s">
        <v>1054</v>
      </c>
      <c r="AC264" s="201" t="s">
        <v>1054</v>
      </c>
      <c r="AD264" s="195" t="s">
        <v>5226</v>
      </c>
      <c r="AE264" s="195" t="s">
        <v>5227</v>
      </c>
      <c r="AF264" s="195" t="s">
        <v>932</v>
      </c>
      <c r="AG264" s="195">
        <v>2500</v>
      </c>
      <c r="AH264" s="195" t="s">
        <v>828</v>
      </c>
      <c r="AI264" s="195" t="s">
        <v>5228</v>
      </c>
      <c r="AJ264" s="195" t="s">
        <v>1054</v>
      </c>
      <c r="AK264" s="195" t="s">
        <v>1054</v>
      </c>
    </row>
    <row r="265" spans="1:37" s="177" customFormat="1" ht="12.75">
      <c r="A265" s="175" t="s">
        <v>112</v>
      </c>
      <c r="B265" s="175" t="s">
        <v>1891</v>
      </c>
      <c r="C265" s="628">
        <v>0</v>
      </c>
      <c r="D265" s="628">
        <v>0</v>
      </c>
      <c r="E265" s="628">
        <v>0</v>
      </c>
      <c r="F265" s="631" t="s">
        <v>1054</v>
      </c>
      <c r="G265" s="175" t="s">
        <v>5285</v>
      </c>
      <c r="H265" s="176" t="s">
        <v>4581</v>
      </c>
      <c r="I265" s="175" t="s">
        <v>4582</v>
      </c>
      <c r="J265" s="203" t="s">
        <v>1054</v>
      </c>
      <c r="K265" s="203" t="s">
        <v>1054</v>
      </c>
      <c r="L265" s="175" t="s">
        <v>1063</v>
      </c>
      <c r="M265" s="175" t="s">
        <v>1054</v>
      </c>
      <c r="N265" s="204">
        <v>30007</v>
      </c>
      <c r="O265" s="175" t="s">
        <v>1054</v>
      </c>
      <c r="P265" s="195" t="s">
        <v>1054</v>
      </c>
      <c r="Q265" s="195" t="s">
        <v>1054</v>
      </c>
      <c r="R265" s="197">
        <v>22</v>
      </c>
      <c r="S265" s="197" t="s">
        <v>1062</v>
      </c>
      <c r="T265" s="195" t="s">
        <v>4595</v>
      </c>
      <c r="U265" s="195" t="s">
        <v>1054</v>
      </c>
      <c r="V265" s="199" t="s">
        <v>1062</v>
      </c>
      <c r="W265" s="199" t="s">
        <v>1054</v>
      </c>
      <c r="X265" s="195" t="s">
        <v>1054</v>
      </c>
      <c r="Y265" s="195" t="s">
        <v>1054</v>
      </c>
      <c r="Z265" s="195" t="s">
        <v>1734</v>
      </c>
      <c r="AA265" s="200" t="s">
        <v>1054</v>
      </c>
      <c r="AB265" s="201" t="s">
        <v>1054</v>
      </c>
      <c r="AC265" s="201" t="s">
        <v>1054</v>
      </c>
      <c r="AD265" s="195" t="s">
        <v>5286</v>
      </c>
      <c r="AE265" s="195" t="s">
        <v>2651</v>
      </c>
      <c r="AF265" s="195" t="s">
        <v>935</v>
      </c>
      <c r="AG265" s="195">
        <v>2600</v>
      </c>
      <c r="AH265" s="195" t="s">
        <v>828</v>
      </c>
      <c r="AI265" s="195" t="s">
        <v>1054</v>
      </c>
      <c r="AJ265" s="195" t="s">
        <v>1054</v>
      </c>
      <c r="AK265" s="195" t="s">
        <v>1054</v>
      </c>
    </row>
    <row r="266" spans="1:37" s="177" customFormat="1" ht="12.75">
      <c r="A266" s="175" t="s">
        <v>112</v>
      </c>
      <c r="B266" s="175" t="s">
        <v>1842</v>
      </c>
      <c r="C266" s="628">
        <v>0</v>
      </c>
      <c r="D266" s="628">
        <v>0</v>
      </c>
      <c r="E266" s="628">
        <v>0</v>
      </c>
      <c r="F266" s="631" t="s">
        <v>1054</v>
      </c>
      <c r="G266" s="175" t="s">
        <v>1843</v>
      </c>
      <c r="H266" s="176" t="s">
        <v>4617</v>
      </c>
      <c r="I266" s="175" t="s">
        <v>4934</v>
      </c>
      <c r="J266" s="203" t="s">
        <v>1052</v>
      </c>
      <c r="K266" s="203" t="s">
        <v>1059</v>
      </c>
      <c r="L266" s="175" t="s">
        <v>4593</v>
      </c>
      <c r="M266" s="175" t="s">
        <v>1859</v>
      </c>
      <c r="N266" s="204">
        <v>17350</v>
      </c>
      <c r="O266" s="175" t="s">
        <v>112</v>
      </c>
      <c r="P266" s="195" t="s">
        <v>1054</v>
      </c>
      <c r="Q266" s="195" t="s">
        <v>1054</v>
      </c>
      <c r="R266" s="197" t="s">
        <v>1054</v>
      </c>
      <c r="S266" s="197" t="s">
        <v>1054</v>
      </c>
      <c r="T266" s="195" t="s">
        <v>1054</v>
      </c>
      <c r="U266" s="195" t="s">
        <v>1054</v>
      </c>
      <c r="V266" s="199" t="s">
        <v>959</v>
      </c>
      <c r="W266" s="199" t="s">
        <v>1055</v>
      </c>
      <c r="X266" s="195" t="s">
        <v>1054</v>
      </c>
      <c r="Y266" s="195" t="s">
        <v>1844</v>
      </c>
      <c r="Z266" s="195" t="s">
        <v>1054</v>
      </c>
      <c r="AA266" s="200" t="s">
        <v>1054</v>
      </c>
      <c r="AB266" s="201" t="s">
        <v>1054</v>
      </c>
      <c r="AC266" s="201">
        <v>520</v>
      </c>
      <c r="AD266" s="195" t="s">
        <v>5234</v>
      </c>
      <c r="AE266" s="195" t="s">
        <v>2651</v>
      </c>
      <c r="AF266" s="195" t="s">
        <v>935</v>
      </c>
      <c r="AG266" s="195">
        <v>2600</v>
      </c>
      <c r="AH266" s="195" t="s">
        <v>828</v>
      </c>
      <c r="AI266" s="195" t="s">
        <v>1845</v>
      </c>
      <c r="AJ266" s="195" t="s">
        <v>5305</v>
      </c>
      <c r="AK266" s="195" t="s">
        <v>5306</v>
      </c>
    </row>
    <row r="267" spans="1:37" s="177" customFormat="1" ht="12.75">
      <c r="A267" s="175" t="s">
        <v>112</v>
      </c>
      <c r="B267" s="175" t="s">
        <v>1809</v>
      </c>
      <c r="C267" s="628">
        <v>1</v>
      </c>
      <c r="D267" s="628">
        <v>1</v>
      </c>
      <c r="E267" s="628">
        <v>1</v>
      </c>
      <c r="F267" s="631" t="s">
        <v>1054</v>
      </c>
      <c r="G267" s="175" t="s">
        <v>1810</v>
      </c>
      <c r="H267" s="176" t="s">
        <v>4581</v>
      </c>
      <c r="I267" s="175" t="s">
        <v>4592</v>
      </c>
      <c r="J267" s="203" t="s">
        <v>1054</v>
      </c>
      <c r="K267" s="203" t="s">
        <v>1054</v>
      </c>
      <c r="L267" s="175" t="s">
        <v>4593</v>
      </c>
      <c r="M267" s="175" t="s">
        <v>1737</v>
      </c>
      <c r="N267" s="204">
        <v>1391</v>
      </c>
      <c r="O267" s="175" t="s">
        <v>1054</v>
      </c>
      <c r="P267" s="195" t="s">
        <v>1054</v>
      </c>
      <c r="Q267" s="195" t="s">
        <v>1054</v>
      </c>
      <c r="R267" s="197">
        <v>1</v>
      </c>
      <c r="S267" s="197" t="s">
        <v>959</v>
      </c>
      <c r="T267" s="195" t="s">
        <v>1054</v>
      </c>
      <c r="U267" s="195" t="s">
        <v>1054</v>
      </c>
      <c r="V267" s="199" t="s">
        <v>1062</v>
      </c>
      <c r="W267" s="199" t="s">
        <v>1054</v>
      </c>
      <c r="X267" s="195" t="s">
        <v>1054</v>
      </c>
      <c r="Y267" s="195" t="s">
        <v>1733</v>
      </c>
      <c r="Z267" s="195" t="s">
        <v>1734</v>
      </c>
      <c r="AA267" s="200" t="s">
        <v>1054</v>
      </c>
      <c r="AB267" s="201" t="s">
        <v>1054</v>
      </c>
      <c r="AC267" s="201" t="s">
        <v>1054</v>
      </c>
      <c r="AD267" s="195" t="s">
        <v>5312</v>
      </c>
      <c r="AE267" s="195" t="s">
        <v>5311</v>
      </c>
      <c r="AF267" s="195" t="s">
        <v>935</v>
      </c>
      <c r="AG267" s="195">
        <v>2600</v>
      </c>
      <c r="AH267" s="195" t="s">
        <v>828</v>
      </c>
      <c r="AI267" s="195" t="s">
        <v>5313</v>
      </c>
      <c r="AJ267" s="195" t="s">
        <v>1812</v>
      </c>
      <c r="AK267" s="195" t="s">
        <v>1054</v>
      </c>
    </row>
    <row r="268" spans="1:37" s="177" customFormat="1" ht="12.75">
      <c r="A268" s="175" t="s">
        <v>112</v>
      </c>
      <c r="B268" s="175" t="s">
        <v>1750</v>
      </c>
      <c r="C268" s="628">
        <v>0</v>
      </c>
      <c r="D268" s="628">
        <v>1</v>
      </c>
      <c r="E268" s="628">
        <v>1</v>
      </c>
      <c r="F268" s="631" t="s">
        <v>1054</v>
      </c>
      <c r="G268" s="175" t="s">
        <v>5288</v>
      </c>
      <c r="H268" s="176" t="s">
        <v>4581</v>
      </c>
      <c r="I268" s="175" t="s">
        <v>4770</v>
      </c>
      <c r="J268" s="203" t="s">
        <v>1054</v>
      </c>
      <c r="K268" s="203" t="s">
        <v>1054</v>
      </c>
      <c r="L268" s="175" t="s">
        <v>4583</v>
      </c>
      <c r="M268" s="175" t="s">
        <v>1054</v>
      </c>
      <c r="N268" s="204">
        <v>28433</v>
      </c>
      <c r="O268" s="175" t="s">
        <v>1054</v>
      </c>
      <c r="P268" s="195" t="s">
        <v>1054</v>
      </c>
      <c r="Q268" s="195" t="s">
        <v>1054</v>
      </c>
      <c r="R268" s="197">
        <v>0</v>
      </c>
      <c r="S268" s="197" t="s">
        <v>1054</v>
      </c>
      <c r="T268" s="195" t="s">
        <v>1054</v>
      </c>
      <c r="U268" s="195" t="s">
        <v>1054</v>
      </c>
      <c r="V268" s="199" t="s">
        <v>1062</v>
      </c>
      <c r="W268" s="199" t="s">
        <v>1055</v>
      </c>
      <c r="X268" s="195" t="s">
        <v>1054</v>
      </c>
      <c r="Y268" s="195" t="s">
        <v>1054</v>
      </c>
      <c r="Z268" s="195" t="s">
        <v>1734</v>
      </c>
      <c r="AA268" s="200" t="s">
        <v>1054</v>
      </c>
      <c r="AB268" s="201" t="s">
        <v>1054</v>
      </c>
      <c r="AC268" s="201" t="s">
        <v>1054</v>
      </c>
      <c r="AD268" s="195" t="s">
        <v>1746</v>
      </c>
      <c r="AE268" s="195" t="s">
        <v>6586</v>
      </c>
      <c r="AF268" s="195" t="s">
        <v>935</v>
      </c>
      <c r="AG268" s="195" t="s">
        <v>1054</v>
      </c>
      <c r="AH268" s="195" t="s">
        <v>828</v>
      </c>
      <c r="AI268" s="195" t="s">
        <v>5289</v>
      </c>
      <c r="AJ268" s="195" t="s">
        <v>1054</v>
      </c>
      <c r="AK268" s="195" t="s">
        <v>1054</v>
      </c>
    </row>
    <row r="269" spans="1:37" s="177" customFormat="1" ht="12.75">
      <c r="A269" s="175" t="s">
        <v>112</v>
      </c>
      <c r="B269" s="175" t="s">
        <v>1846</v>
      </c>
      <c r="C269" s="628">
        <v>1</v>
      </c>
      <c r="D269" s="628">
        <v>1</v>
      </c>
      <c r="E269" s="628">
        <v>1</v>
      </c>
      <c r="F269" s="631" t="s">
        <v>1054</v>
      </c>
      <c r="G269" s="175" t="s">
        <v>5256</v>
      </c>
      <c r="H269" s="176" t="s">
        <v>4617</v>
      </c>
      <c r="I269" s="175" t="s">
        <v>4618</v>
      </c>
      <c r="J269" s="203" t="s">
        <v>1052</v>
      </c>
      <c r="K269" s="203" t="s">
        <v>1059</v>
      </c>
      <c r="L269" s="175" t="s">
        <v>106</v>
      </c>
      <c r="M269" s="175" t="s">
        <v>1833</v>
      </c>
      <c r="N269" s="204">
        <v>37125</v>
      </c>
      <c r="O269" s="175" t="s">
        <v>112</v>
      </c>
      <c r="P269" s="195" t="s">
        <v>1054</v>
      </c>
      <c r="Q269" s="195" t="s">
        <v>1054</v>
      </c>
      <c r="R269" s="197" t="s">
        <v>1054</v>
      </c>
      <c r="S269" s="197" t="s">
        <v>1054</v>
      </c>
      <c r="T269" s="195" t="s">
        <v>1054</v>
      </c>
      <c r="U269" s="195" t="s">
        <v>1054</v>
      </c>
      <c r="V269" s="199" t="s">
        <v>959</v>
      </c>
      <c r="W269" s="199" t="s">
        <v>1055</v>
      </c>
      <c r="X269" s="195" t="s">
        <v>1054</v>
      </c>
      <c r="Y269" s="195" t="s">
        <v>1847</v>
      </c>
      <c r="Z269" s="195" t="s">
        <v>1054</v>
      </c>
      <c r="AA269" s="200" t="s">
        <v>1054</v>
      </c>
      <c r="AB269" s="201" t="s">
        <v>1054</v>
      </c>
      <c r="AC269" s="201">
        <v>7646</v>
      </c>
      <c r="AD269" s="195" t="s">
        <v>5257</v>
      </c>
      <c r="AE269" s="195" t="s">
        <v>4698</v>
      </c>
      <c r="AF269" s="195" t="s">
        <v>935</v>
      </c>
      <c r="AG269" s="195">
        <v>2600</v>
      </c>
      <c r="AH269" s="195" t="s">
        <v>828</v>
      </c>
      <c r="AI269" s="195" t="s">
        <v>1848</v>
      </c>
      <c r="AJ269" s="195" t="s">
        <v>5258</v>
      </c>
      <c r="AK269" s="195" t="s">
        <v>1849</v>
      </c>
    </row>
    <row r="270" spans="1:37" s="177" customFormat="1" ht="12.75">
      <c r="A270" s="175" t="s">
        <v>112</v>
      </c>
      <c r="B270" s="175" t="s">
        <v>1813</v>
      </c>
      <c r="C270" s="628">
        <v>0</v>
      </c>
      <c r="D270" s="628">
        <v>1</v>
      </c>
      <c r="E270" s="628">
        <v>1</v>
      </c>
      <c r="F270" s="631" t="s">
        <v>1054</v>
      </c>
      <c r="G270" s="175" t="s">
        <v>6591</v>
      </c>
      <c r="H270" s="176" t="s">
        <v>4581</v>
      </c>
      <c r="I270" s="175" t="s">
        <v>4770</v>
      </c>
      <c r="J270" s="203" t="s">
        <v>1054</v>
      </c>
      <c r="K270" s="203" t="s">
        <v>1054</v>
      </c>
      <c r="L270" s="175" t="s">
        <v>1063</v>
      </c>
      <c r="M270" s="175" t="s">
        <v>1054</v>
      </c>
      <c r="N270" s="204">
        <v>42412</v>
      </c>
      <c r="O270" s="175" t="s">
        <v>1054</v>
      </c>
      <c r="P270" s="195" t="s">
        <v>1054</v>
      </c>
      <c r="Q270" s="195" t="s">
        <v>1054</v>
      </c>
      <c r="R270" s="197">
        <v>10</v>
      </c>
      <c r="S270" s="197" t="s">
        <v>959</v>
      </c>
      <c r="T270" s="195" t="s">
        <v>1796</v>
      </c>
      <c r="U270" s="195" t="s">
        <v>1054</v>
      </c>
      <c r="V270" s="199" t="s">
        <v>1814</v>
      </c>
      <c r="W270" s="199" t="s">
        <v>1054</v>
      </c>
      <c r="X270" s="195" t="s">
        <v>1054</v>
      </c>
      <c r="Y270" s="195" t="s">
        <v>1054</v>
      </c>
      <c r="Z270" s="195" t="s">
        <v>1734</v>
      </c>
      <c r="AA270" s="200" t="s">
        <v>1054</v>
      </c>
      <c r="AB270" s="201" t="s">
        <v>1054</v>
      </c>
      <c r="AC270" s="201" t="s">
        <v>1054</v>
      </c>
      <c r="AD270" s="195" t="s">
        <v>1054</v>
      </c>
      <c r="AE270" s="195" t="s">
        <v>1054</v>
      </c>
      <c r="AF270" s="195" t="s">
        <v>1054</v>
      </c>
      <c r="AG270" s="195" t="s">
        <v>1054</v>
      </c>
      <c r="AH270" s="195" t="s">
        <v>1054</v>
      </c>
      <c r="AI270" s="195" t="s">
        <v>1815</v>
      </c>
      <c r="AJ270" s="195" t="s">
        <v>1815</v>
      </c>
      <c r="AK270" s="195" t="s">
        <v>1054</v>
      </c>
    </row>
    <row r="271" spans="1:37" s="177" customFormat="1" ht="12.75">
      <c r="A271" s="175" t="s">
        <v>112</v>
      </c>
      <c r="B271" s="175" t="s">
        <v>6340</v>
      </c>
      <c r="C271" s="628">
        <v>1</v>
      </c>
      <c r="D271" s="628">
        <v>1</v>
      </c>
      <c r="E271" s="628">
        <v>1</v>
      </c>
      <c r="F271" s="632"/>
      <c r="G271" s="175" t="s">
        <v>6592</v>
      </c>
      <c r="H271" s="176" t="s">
        <v>4574</v>
      </c>
      <c r="I271" s="175" t="s">
        <v>4575</v>
      </c>
      <c r="J271" s="203"/>
      <c r="K271" s="203"/>
      <c r="L271" s="175"/>
      <c r="M271" s="175"/>
      <c r="N271" s="204">
        <v>2009</v>
      </c>
      <c r="O271" s="175"/>
      <c r="P271" s="195"/>
      <c r="Q271" s="195"/>
      <c r="R271" s="197"/>
      <c r="S271" s="197"/>
      <c r="T271" s="195"/>
      <c r="U271" s="195"/>
      <c r="V271" s="199"/>
      <c r="W271" s="199"/>
      <c r="X271" s="195"/>
      <c r="Y271" s="195"/>
      <c r="Z271" s="195"/>
      <c r="AA271" s="200"/>
      <c r="AB271" s="201"/>
      <c r="AC271" s="201"/>
      <c r="AD271" s="195"/>
      <c r="AE271" s="195"/>
      <c r="AF271" s="195"/>
      <c r="AG271" s="195"/>
      <c r="AH271" s="195"/>
      <c r="AI271" s="195"/>
      <c r="AJ271" s="195"/>
      <c r="AK271" s="195"/>
    </row>
    <row r="272" spans="1:37" s="177" customFormat="1" ht="12.75">
      <c r="A272" s="175" t="s">
        <v>112</v>
      </c>
      <c r="B272" s="175" t="s">
        <v>1751</v>
      </c>
      <c r="C272" s="628">
        <v>0</v>
      </c>
      <c r="D272" s="628">
        <v>0</v>
      </c>
      <c r="E272" s="628">
        <v>0</v>
      </c>
      <c r="F272" s="631" t="s">
        <v>1054</v>
      </c>
      <c r="G272" s="175" t="s">
        <v>1752</v>
      </c>
      <c r="H272" s="176" t="s">
        <v>4581</v>
      </c>
      <c r="I272" s="175" t="s">
        <v>4592</v>
      </c>
      <c r="J272" s="203" t="s">
        <v>1054</v>
      </c>
      <c r="K272" s="203" t="s">
        <v>1054</v>
      </c>
      <c r="L272" s="175" t="s">
        <v>4593</v>
      </c>
      <c r="M272" s="175" t="s">
        <v>1753</v>
      </c>
      <c r="N272" s="204">
        <v>38000</v>
      </c>
      <c r="O272" s="175" t="s">
        <v>1054</v>
      </c>
      <c r="P272" s="195" t="s">
        <v>1054</v>
      </c>
      <c r="Q272" s="195" t="s">
        <v>1054</v>
      </c>
      <c r="R272" s="197">
        <v>0</v>
      </c>
      <c r="S272" s="197" t="s">
        <v>1062</v>
      </c>
      <c r="T272" s="195" t="s">
        <v>1054</v>
      </c>
      <c r="U272" s="195" t="s">
        <v>1054</v>
      </c>
      <c r="V272" s="199" t="s">
        <v>1062</v>
      </c>
      <c r="W272" s="199" t="s">
        <v>1054</v>
      </c>
      <c r="X272" s="195" t="s">
        <v>1054</v>
      </c>
      <c r="Y272" s="195" t="s">
        <v>1054</v>
      </c>
      <c r="Z272" s="195" t="s">
        <v>1734</v>
      </c>
      <c r="AA272" s="200" t="s">
        <v>1054</v>
      </c>
      <c r="AB272" s="201" t="s">
        <v>1054</v>
      </c>
      <c r="AC272" s="201" t="s">
        <v>1054</v>
      </c>
      <c r="AD272" s="195" t="s">
        <v>5252</v>
      </c>
      <c r="AE272" s="195" t="s">
        <v>4728</v>
      </c>
      <c r="AF272" s="195" t="s">
        <v>935</v>
      </c>
      <c r="AG272" s="195">
        <v>2609</v>
      </c>
      <c r="AH272" s="195" t="s">
        <v>828</v>
      </c>
      <c r="AI272" s="195" t="s">
        <v>1054</v>
      </c>
      <c r="AJ272" s="195" t="s">
        <v>1054</v>
      </c>
      <c r="AK272" s="195" t="s">
        <v>1054</v>
      </c>
    </row>
    <row r="273" spans="1:37" s="177" customFormat="1" ht="12.75">
      <c r="A273" s="175" t="s">
        <v>112</v>
      </c>
      <c r="B273" s="175" t="s">
        <v>1792</v>
      </c>
      <c r="C273" s="628">
        <v>0</v>
      </c>
      <c r="D273" s="628">
        <v>0</v>
      </c>
      <c r="E273" s="628">
        <v>0</v>
      </c>
      <c r="F273" s="631" t="s">
        <v>1054</v>
      </c>
      <c r="G273" s="175" t="s">
        <v>1816</v>
      </c>
      <c r="H273" s="176" t="s">
        <v>4581</v>
      </c>
      <c r="I273" s="175" t="s">
        <v>4592</v>
      </c>
      <c r="J273" s="203" t="s">
        <v>1054</v>
      </c>
      <c r="K273" s="203" t="s">
        <v>1054</v>
      </c>
      <c r="L273" s="175" t="s">
        <v>4593</v>
      </c>
      <c r="M273" s="175" t="s">
        <v>1811</v>
      </c>
      <c r="N273" s="204">
        <v>42552</v>
      </c>
      <c r="O273" s="175" t="s">
        <v>1054</v>
      </c>
      <c r="P273" s="195" t="s">
        <v>1054</v>
      </c>
      <c r="Q273" s="195" t="s">
        <v>1054</v>
      </c>
      <c r="R273" s="197">
        <v>0</v>
      </c>
      <c r="S273" s="197" t="s">
        <v>1054</v>
      </c>
      <c r="T273" s="195" t="s">
        <v>1054</v>
      </c>
      <c r="U273" s="195" t="s">
        <v>1054</v>
      </c>
      <c r="V273" s="199" t="s">
        <v>1054</v>
      </c>
      <c r="W273" s="199" t="s">
        <v>1054</v>
      </c>
      <c r="X273" s="195" t="s">
        <v>1054</v>
      </c>
      <c r="Y273" s="195" t="s">
        <v>1054</v>
      </c>
      <c r="Z273" s="195" t="s">
        <v>1054</v>
      </c>
      <c r="AA273" s="200" t="s">
        <v>1054</v>
      </c>
      <c r="AB273" s="201" t="s">
        <v>1054</v>
      </c>
      <c r="AC273" s="201" t="s">
        <v>1054</v>
      </c>
      <c r="AD273" s="195" t="s">
        <v>1054</v>
      </c>
      <c r="AE273" s="195" t="s">
        <v>1054</v>
      </c>
      <c r="AF273" s="195" t="s">
        <v>1054</v>
      </c>
      <c r="AG273" s="195" t="s">
        <v>1054</v>
      </c>
      <c r="AH273" s="195" t="s">
        <v>1054</v>
      </c>
      <c r="AI273" s="195" t="s">
        <v>1817</v>
      </c>
      <c r="AJ273" s="195" t="s">
        <v>1054</v>
      </c>
      <c r="AK273" s="195" t="s">
        <v>1054</v>
      </c>
    </row>
    <row r="274" spans="1:37" s="177" customFormat="1" ht="12.75">
      <c r="A274" s="175" t="s">
        <v>112</v>
      </c>
      <c r="B274" s="175" t="s">
        <v>1896</v>
      </c>
      <c r="C274" s="628">
        <v>0</v>
      </c>
      <c r="D274" s="628">
        <v>0</v>
      </c>
      <c r="E274" s="628">
        <v>0</v>
      </c>
      <c r="F274" s="631" t="s">
        <v>1054</v>
      </c>
      <c r="G274" s="175" t="s">
        <v>1897</v>
      </c>
      <c r="H274" s="176" t="s">
        <v>4574</v>
      </c>
      <c r="I274" s="175" t="s">
        <v>4575</v>
      </c>
      <c r="J274" s="203" t="s">
        <v>1054</v>
      </c>
      <c r="K274" s="203" t="s">
        <v>1054</v>
      </c>
      <c r="L274" s="175" t="s">
        <v>4622</v>
      </c>
      <c r="M274" s="175" t="s">
        <v>1054</v>
      </c>
      <c r="N274" s="204">
        <v>39629</v>
      </c>
      <c r="O274" s="175" t="s">
        <v>1054</v>
      </c>
      <c r="P274" s="195" t="s">
        <v>1054</v>
      </c>
      <c r="Q274" s="195" t="s">
        <v>1054</v>
      </c>
      <c r="R274" s="197">
        <v>0</v>
      </c>
      <c r="S274" s="197" t="s">
        <v>1054</v>
      </c>
      <c r="T274" s="195" t="s">
        <v>1054</v>
      </c>
      <c r="U274" s="195" t="s">
        <v>1054</v>
      </c>
      <c r="V274" s="199" t="s">
        <v>1094</v>
      </c>
      <c r="W274" s="199" t="s">
        <v>1054</v>
      </c>
      <c r="X274" s="195" t="s">
        <v>1054</v>
      </c>
      <c r="Y274" s="195" t="s">
        <v>1054</v>
      </c>
      <c r="Z274" s="195" t="s">
        <v>1850</v>
      </c>
      <c r="AA274" s="200" t="s">
        <v>1054</v>
      </c>
      <c r="AB274" s="201" t="s">
        <v>1054</v>
      </c>
      <c r="AC274" s="201" t="s">
        <v>1054</v>
      </c>
      <c r="AD274" s="195" t="s">
        <v>1054</v>
      </c>
      <c r="AE274" s="195" t="s">
        <v>1054</v>
      </c>
      <c r="AF274" s="195" t="s">
        <v>1054</v>
      </c>
      <c r="AG274" s="195" t="s">
        <v>1054</v>
      </c>
      <c r="AH274" s="195" t="s">
        <v>1054</v>
      </c>
      <c r="AI274" s="195" t="s">
        <v>1054</v>
      </c>
      <c r="AJ274" s="195" t="s">
        <v>1054</v>
      </c>
      <c r="AK274" s="195" t="s">
        <v>1054</v>
      </c>
    </row>
    <row r="275" spans="1:37" s="177" customFormat="1" ht="12.75">
      <c r="A275" s="175" t="s">
        <v>112</v>
      </c>
      <c r="B275" s="175" t="s">
        <v>1754</v>
      </c>
      <c r="C275" s="628">
        <v>0</v>
      </c>
      <c r="D275" s="628">
        <v>0</v>
      </c>
      <c r="E275" s="628">
        <v>0</v>
      </c>
      <c r="F275" s="631" t="s">
        <v>1054</v>
      </c>
      <c r="G275" s="175" t="s">
        <v>6615</v>
      </c>
      <c r="H275" s="176" t="s">
        <v>4581</v>
      </c>
      <c r="I275" s="175" t="s">
        <v>4582</v>
      </c>
      <c r="J275" s="203" t="s">
        <v>1054</v>
      </c>
      <c r="K275" s="203" t="s">
        <v>1054</v>
      </c>
      <c r="L275" s="175" t="s">
        <v>1063</v>
      </c>
      <c r="M275" s="175" t="s">
        <v>1054</v>
      </c>
      <c r="N275" s="204">
        <v>31571</v>
      </c>
      <c r="O275" s="175" t="s">
        <v>1054</v>
      </c>
      <c r="P275" s="195" t="s">
        <v>1054</v>
      </c>
      <c r="Q275" s="195" t="s">
        <v>1054</v>
      </c>
      <c r="R275" s="197">
        <v>11</v>
      </c>
      <c r="S275" s="197" t="s">
        <v>959</v>
      </c>
      <c r="T275" s="195" t="s">
        <v>4595</v>
      </c>
      <c r="U275" s="195" t="s">
        <v>1054</v>
      </c>
      <c r="V275" s="199" t="s">
        <v>1062</v>
      </c>
      <c r="W275" s="199" t="s">
        <v>1054</v>
      </c>
      <c r="X275" s="195" t="s">
        <v>1054</v>
      </c>
      <c r="Y275" s="195" t="s">
        <v>1755</v>
      </c>
      <c r="Z275" s="195" t="s">
        <v>1734</v>
      </c>
      <c r="AA275" s="200" t="s">
        <v>1054</v>
      </c>
      <c r="AB275" s="201" t="s">
        <v>1054</v>
      </c>
      <c r="AC275" s="201" t="s">
        <v>1054</v>
      </c>
      <c r="AD275" s="195" t="s">
        <v>5282</v>
      </c>
      <c r="AE275" s="195" t="s">
        <v>2651</v>
      </c>
      <c r="AF275" s="195" t="s">
        <v>935</v>
      </c>
      <c r="AG275" s="195">
        <v>2600</v>
      </c>
      <c r="AH275" s="195" t="s">
        <v>828</v>
      </c>
      <c r="AI275" s="195" t="s">
        <v>1756</v>
      </c>
      <c r="AJ275" s="195" t="s">
        <v>1054</v>
      </c>
      <c r="AK275" s="195" t="s">
        <v>1054</v>
      </c>
    </row>
    <row r="276" spans="1:37" s="177" customFormat="1" ht="12.75">
      <c r="A276" s="175" t="s">
        <v>112</v>
      </c>
      <c r="B276" s="175" t="s">
        <v>1757</v>
      </c>
      <c r="C276" s="628">
        <v>0</v>
      </c>
      <c r="D276" s="628">
        <v>0</v>
      </c>
      <c r="E276" s="628">
        <v>0</v>
      </c>
      <c r="F276" s="631" t="s">
        <v>1054</v>
      </c>
      <c r="G276" s="175" t="s">
        <v>5283</v>
      </c>
      <c r="H276" s="176" t="s">
        <v>4581</v>
      </c>
      <c r="I276" s="175" t="s">
        <v>4592</v>
      </c>
      <c r="J276" s="203" t="s">
        <v>1054</v>
      </c>
      <c r="K276" s="203" t="s">
        <v>1054</v>
      </c>
      <c r="L276" s="175" t="s">
        <v>4593</v>
      </c>
      <c r="M276" s="175" t="s">
        <v>1758</v>
      </c>
      <c r="N276" s="204">
        <v>30980</v>
      </c>
      <c r="O276" s="175" t="s">
        <v>1054</v>
      </c>
      <c r="P276" s="195" t="s">
        <v>1054</v>
      </c>
      <c r="Q276" s="195" t="s">
        <v>1054</v>
      </c>
      <c r="R276" s="197">
        <v>1</v>
      </c>
      <c r="S276" s="197" t="s">
        <v>959</v>
      </c>
      <c r="T276" s="195" t="s">
        <v>1054</v>
      </c>
      <c r="U276" s="195" t="s">
        <v>1054</v>
      </c>
      <c r="V276" s="199" t="s">
        <v>1062</v>
      </c>
      <c r="W276" s="199" t="s">
        <v>1054</v>
      </c>
      <c r="X276" s="195" t="s">
        <v>1054</v>
      </c>
      <c r="Y276" s="195" t="s">
        <v>1759</v>
      </c>
      <c r="Z276" s="195" t="s">
        <v>1734</v>
      </c>
      <c r="AA276" s="200" t="s">
        <v>1054</v>
      </c>
      <c r="AB276" s="201" t="s">
        <v>1054</v>
      </c>
      <c r="AC276" s="201" t="s">
        <v>1054</v>
      </c>
      <c r="AD276" s="195" t="s">
        <v>5284</v>
      </c>
      <c r="AE276" s="195" t="s">
        <v>4902</v>
      </c>
      <c r="AF276" s="195" t="s">
        <v>932</v>
      </c>
      <c r="AG276" s="195">
        <v>2000</v>
      </c>
      <c r="AH276" s="195" t="s">
        <v>828</v>
      </c>
      <c r="AI276" s="195" t="s">
        <v>1054</v>
      </c>
      <c r="AJ276" s="195" t="s">
        <v>1054</v>
      </c>
      <c r="AK276" s="195" t="s">
        <v>1054</v>
      </c>
    </row>
    <row r="277" spans="1:37" s="177" customFormat="1" ht="12.75">
      <c r="A277" s="175" t="s">
        <v>112</v>
      </c>
      <c r="B277" s="175" t="s">
        <v>1829</v>
      </c>
      <c r="C277" s="628">
        <v>0</v>
      </c>
      <c r="D277" s="628">
        <v>0</v>
      </c>
      <c r="E277" s="628">
        <v>0</v>
      </c>
      <c r="F277" s="631" t="s">
        <v>1054</v>
      </c>
      <c r="G277" s="175" t="s">
        <v>5277</v>
      </c>
      <c r="H277" s="176" t="s">
        <v>4574</v>
      </c>
      <c r="I277" s="175" t="s">
        <v>4575</v>
      </c>
      <c r="J277" s="203" t="s">
        <v>1054</v>
      </c>
      <c r="K277" s="203" t="s">
        <v>1054</v>
      </c>
      <c r="L277" s="175" t="s">
        <v>4622</v>
      </c>
      <c r="M277" s="175" t="s">
        <v>1054</v>
      </c>
      <c r="N277" s="204">
        <v>31975</v>
      </c>
      <c r="O277" s="175" t="s">
        <v>1054</v>
      </c>
      <c r="P277" s="195" t="s">
        <v>1054</v>
      </c>
      <c r="Q277" s="195" t="s">
        <v>1054</v>
      </c>
      <c r="R277" s="197">
        <v>9</v>
      </c>
      <c r="S277" s="197" t="s">
        <v>959</v>
      </c>
      <c r="T277" s="195" t="s">
        <v>5237</v>
      </c>
      <c r="U277" s="195" t="s">
        <v>1054</v>
      </c>
      <c r="V277" s="199" t="s">
        <v>1062</v>
      </c>
      <c r="W277" s="199" t="s">
        <v>1054</v>
      </c>
      <c r="X277" s="195" t="s">
        <v>1054</v>
      </c>
      <c r="Y277" s="195" t="s">
        <v>1830</v>
      </c>
      <c r="Z277" s="195" t="s">
        <v>1734</v>
      </c>
      <c r="AA277" s="200" t="s">
        <v>1054</v>
      </c>
      <c r="AB277" s="201" t="s">
        <v>1054</v>
      </c>
      <c r="AC277" s="201" t="s">
        <v>1054</v>
      </c>
      <c r="AD277" s="195" t="s">
        <v>1054</v>
      </c>
      <c r="AE277" s="195" t="s">
        <v>1054</v>
      </c>
      <c r="AF277" s="195" t="s">
        <v>1054</v>
      </c>
      <c r="AG277" s="195" t="s">
        <v>1054</v>
      </c>
      <c r="AH277" s="195" t="s">
        <v>1054</v>
      </c>
      <c r="AI277" s="195" t="s">
        <v>1831</v>
      </c>
      <c r="AJ277" s="195" t="s">
        <v>1054</v>
      </c>
      <c r="AK277" s="195" t="s">
        <v>1054</v>
      </c>
    </row>
    <row r="278" spans="1:37" s="177" customFormat="1" ht="12.75">
      <c r="A278" s="175" t="s">
        <v>112</v>
      </c>
      <c r="B278" s="175" t="s">
        <v>1760</v>
      </c>
      <c r="C278" s="628">
        <v>0</v>
      </c>
      <c r="D278" s="628">
        <v>0</v>
      </c>
      <c r="E278" s="628">
        <v>0</v>
      </c>
      <c r="F278" s="631" t="s">
        <v>1054</v>
      </c>
      <c r="G278" s="175" t="s">
        <v>6616</v>
      </c>
      <c r="H278" s="176" t="s">
        <v>4581</v>
      </c>
      <c r="I278" s="175" t="s">
        <v>4592</v>
      </c>
      <c r="J278" s="203" t="s">
        <v>1054</v>
      </c>
      <c r="K278" s="203" t="s">
        <v>1054</v>
      </c>
      <c r="L278" s="175" t="s">
        <v>4593</v>
      </c>
      <c r="M278" s="175" t="s">
        <v>1761</v>
      </c>
      <c r="N278" s="204">
        <v>39652</v>
      </c>
      <c r="O278" s="175" t="s">
        <v>1054</v>
      </c>
      <c r="P278" s="195" t="s">
        <v>1054</v>
      </c>
      <c r="Q278" s="195" t="s">
        <v>1054</v>
      </c>
      <c r="R278" s="197">
        <v>11</v>
      </c>
      <c r="S278" s="197" t="s">
        <v>959</v>
      </c>
      <c r="T278" s="195" t="s">
        <v>4595</v>
      </c>
      <c r="U278" s="195" t="s">
        <v>1054</v>
      </c>
      <c r="V278" s="199" t="s">
        <v>1062</v>
      </c>
      <c r="W278" s="199" t="s">
        <v>1054</v>
      </c>
      <c r="X278" s="195" t="s">
        <v>1054</v>
      </c>
      <c r="Y278" s="195" t="s">
        <v>1054</v>
      </c>
      <c r="Z278" s="195" t="s">
        <v>1734</v>
      </c>
      <c r="AA278" s="200" t="s">
        <v>1054</v>
      </c>
      <c r="AB278" s="201" t="s">
        <v>1054</v>
      </c>
      <c r="AC278" s="201" t="s">
        <v>1054</v>
      </c>
      <c r="AD278" s="195" t="s">
        <v>1054</v>
      </c>
      <c r="AE278" s="195" t="s">
        <v>1054</v>
      </c>
      <c r="AF278" s="195" t="s">
        <v>1054</v>
      </c>
      <c r="AG278" s="195" t="s">
        <v>1054</v>
      </c>
      <c r="AH278" s="195" t="s">
        <v>1054</v>
      </c>
      <c r="AI278" s="195" t="s">
        <v>5236</v>
      </c>
      <c r="AJ278" s="195" t="s">
        <v>1054</v>
      </c>
      <c r="AK278" s="195" t="s">
        <v>1054</v>
      </c>
    </row>
    <row r="279" spans="1:37" s="177" customFormat="1" ht="12.75">
      <c r="A279" s="175" t="s">
        <v>112</v>
      </c>
      <c r="B279" s="175" t="s">
        <v>1850</v>
      </c>
      <c r="C279" s="628">
        <v>0</v>
      </c>
      <c r="D279" s="628">
        <v>0</v>
      </c>
      <c r="E279" s="628">
        <v>0</v>
      </c>
      <c r="F279" s="631" t="s">
        <v>1054</v>
      </c>
      <c r="G279" s="175" t="s">
        <v>1851</v>
      </c>
      <c r="H279" s="176" t="s">
        <v>4617</v>
      </c>
      <c r="I279" s="175" t="s">
        <v>4934</v>
      </c>
      <c r="J279" s="203" t="s">
        <v>1052</v>
      </c>
      <c r="K279" s="203" t="s">
        <v>1053</v>
      </c>
      <c r="L279" s="175" t="s">
        <v>4593</v>
      </c>
      <c r="M279" s="175" t="s">
        <v>1852</v>
      </c>
      <c r="N279" s="204">
        <v>32143</v>
      </c>
      <c r="O279" s="175" t="s">
        <v>1853</v>
      </c>
      <c r="P279" s="195" t="s">
        <v>4965</v>
      </c>
      <c r="Q279" s="195">
        <v>643</v>
      </c>
      <c r="R279" s="197" t="s">
        <v>1054</v>
      </c>
      <c r="S279" s="197" t="s">
        <v>1054</v>
      </c>
      <c r="T279" s="195" t="s">
        <v>1054</v>
      </c>
      <c r="U279" s="195" t="s">
        <v>1054</v>
      </c>
      <c r="V279" s="199" t="s">
        <v>959</v>
      </c>
      <c r="W279" s="199" t="s">
        <v>1055</v>
      </c>
      <c r="X279" s="195" t="s">
        <v>1054</v>
      </c>
      <c r="Y279" s="195" t="s">
        <v>1854</v>
      </c>
      <c r="Z279" s="195" t="s">
        <v>1054</v>
      </c>
      <c r="AA279" s="200" t="s">
        <v>1054</v>
      </c>
      <c r="AB279" s="201" t="s">
        <v>1054</v>
      </c>
      <c r="AC279" s="201">
        <v>1158989</v>
      </c>
      <c r="AD279" s="195" t="s">
        <v>5230</v>
      </c>
      <c r="AE279" s="195" t="s">
        <v>4698</v>
      </c>
      <c r="AF279" s="195" t="s">
        <v>935</v>
      </c>
      <c r="AG279" s="195">
        <v>2600</v>
      </c>
      <c r="AH279" s="195" t="s">
        <v>828</v>
      </c>
      <c r="AI279" s="195" t="s">
        <v>1855</v>
      </c>
      <c r="AJ279" s="195" t="s">
        <v>1856</v>
      </c>
      <c r="AK279" s="195" t="s">
        <v>1857</v>
      </c>
    </row>
    <row r="280" spans="1:37" s="177" customFormat="1" ht="12.75">
      <c r="A280" s="175" t="s">
        <v>112</v>
      </c>
      <c r="B280" s="175" t="s">
        <v>1762</v>
      </c>
      <c r="C280" s="628">
        <v>1</v>
      </c>
      <c r="D280" s="628">
        <v>1</v>
      </c>
      <c r="E280" s="628">
        <v>1</v>
      </c>
      <c r="F280" s="631" t="s">
        <v>1054</v>
      </c>
      <c r="G280" s="175" t="s">
        <v>1763</v>
      </c>
      <c r="H280" s="176" t="s">
        <v>4581</v>
      </c>
      <c r="I280" s="175" t="s">
        <v>4770</v>
      </c>
      <c r="J280" s="203" t="s">
        <v>1054</v>
      </c>
      <c r="K280" s="203" t="s">
        <v>1054</v>
      </c>
      <c r="L280" s="175" t="s">
        <v>4583</v>
      </c>
      <c r="M280" s="175" t="s">
        <v>1054</v>
      </c>
      <c r="N280" s="204">
        <v>33055</v>
      </c>
      <c r="O280" s="175" t="s">
        <v>1054</v>
      </c>
      <c r="P280" s="195" t="s">
        <v>1054</v>
      </c>
      <c r="Q280" s="195" t="s">
        <v>1054</v>
      </c>
      <c r="R280" s="197">
        <v>0</v>
      </c>
      <c r="S280" s="197" t="s">
        <v>1054</v>
      </c>
      <c r="T280" s="195" t="s">
        <v>1054</v>
      </c>
      <c r="U280" s="195" t="s">
        <v>1054</v>
      </c>
      <c r="V280" s="199" t="s">
        <v>1062</v>
      </c>
      <c r="W280" s="199" t="s">
        <v>1055</v>
      </c>
      <c r="X280" s="195" t="s">
        <v>1054</v>
      </c>
      <c r="Y280" s="195" t="s">
        <v>1054</v>
      </c>
      <c r="Z280" s="195" t="s">
        <v>1734</v>
      </c>
      <c r="AA280" s="200" t="s">
        <v>1054</v>
      </c>
      <c r="AB280" s="201" t="s">
        <v>1054</v>
      </c>
      <c r="AC280" s="201" t="s">
        <v>1054</v>
      </c>
      <c r="AD280" s="195" t="s">
        <v>1746</v>
      </c>
      <c r="AE280" s="195" t="s">
        <v>1054</v>
      </c>
      <c r="AF280" s="195" t="s">
        <v>935</v>
      </c>
      <c r="AG280" s="195" t="s">
        <v>1054</v>
      </c>
      <c r="AH280" s="195" t="s">
        <v>828</v>
      </c>
      <c r="AI280" s="195" t="s">
        <v>1764</v>
      </c>
      <c r="AJ280" s="195" t="s">
        <v>1054</v>
      </c>
      <c r="AK280" s="195" t="s">
        <v>1054</v>
      </c>
    </row>
    <row r="281" spans="1:37" s="177" customFormat="1" ht="12.75">
      <c r="A281" s="175" t="s">
        <v>112</v>
      </c>
      <c r="B281" s="175" t="s">
        <v>1765</v>
      </c>
      <c r="C281" s="628">
        <v>0</v>
      </c>
      <c r="D281" s="628">
        <v>0</v>
      </c>
      <c r="E281" s="628">
        <v>0</v>
      </c>
      <c r="F281" s="631" t="s">
        <v>1054</v>
      </c>
      <c r="G281" s="175" t="s">
        <v>5265</v>
      </c>
      <c r="H281" s="176" t="s">
        <v>4581</v>
      </c>
      <c r="I281" s="175" t="s">
        <v>4582</v>
      </c>
      <c r="J281" s="203" t="s">
        <v>1054</v>
      </c>
      <c r="K281" s="203" t="s">
        <v>1054</v>
      </c>
      <c r="L281" s="175" t="s">
        <v>1063</v>
      </c>
      <c r="M281" s="175" t="s">
        <v>1054</v>
      </c>
      <c r="N281" s="204">
        <v>36814</v>
      </c>
      <c r="O281" s="175" t="s">
        <v>1054</v>
      </c>
      <c r="P281" s="195" t="s">
        <v>1054</v>
      </c>
      <c r="Q281" s="195" t="s">
        <v>1054</v>
      </c>
      <c r="R281" s="197">
        <v>32</v>
      </c>
      <c r="S281" s="197" t="s">
        <v>959</v>
      </c>
      <c r="T281" s="195" t="s">
        <v>4595</v>
      </c>
      <c r="U281" s="195" t="s">
        <v>1054</v>
      </c>
      <c r="V281" s="199" t="s">
        <v>1062</v>
      </c>
      <c r="W281" s="199" t="s">
        <v>1054</v>
      </c>
      <c r="X281" s="195" t="s">
        <v>1054</v>
      </c>
      <c r="Y281" s="195" t="s">
        <v>1054</v>
      </c>
      <c r="Z281" s="195" t="s">
        <v>1734</v>
      </c>
      <c r="AA281" s="200" t="s">
        <v>1054</v>
      </c>
      <c r="AB281" s="201" t="s">
        <v>1054</v>
      </c>
      <c r="AC281" s="201" t="s">
        <v>1054</v>
      </c>
      <c r="AD281" s="195" t="s">
        <v>5266</v>
      </c>
      <c r="AE281" s="195" t="s">
        <v>2651</v>
      </c>
      <c r="AF281" s="195" t="s">
        <v>935</v>
      </c>
      <c r="AG281" s="195">
        <v>2610</v>
      </c>
      <c r="AH281" s="195" t="s">
        <v>828</v>
      </c>
      <c r="AI281" s="195" t="s">
        <v>1766</v>
      </c>
      <c r="AJ281" s="195" t="s">
        <v>1054</v>
      </c>
      <c r="AK281" s="195" t="s">
        <v>1054</v>
      </c>
    </row>
    <row r="282" spans="1:37" s="177" customFormat="1" ht="12.75">
      <c r="A282" s="175" t="s">
        <v>112</v>
      </c>
      <c r="B282" s="175" t="s">
        <v>820</v>
      </c>
      <c r="C282" s="628">
        <v>1</v>
      </c>
      <c r="D282" s="628">
        <v>1</v>
      </c>
      <c r="E282" s="628">
        <v>1</v>
      </c>
      <c r="F282" s="631" t="s">
        <v>1054</v>
      </c>
      <c r="G282" s="175" t="s">
        <v>5290</v>
      </c>
      <c r="H282" s="176" t="s">
        <v>4581</v>
      </c>
      <c r="I282" s="175" t="s">
        <v>4770</v>
      </c>
      <c r="J282" s="203" t="s">
        <v>1054</v>
      </c>
      <c r="K282" s="203" t="s">
        <v>1054</v>
      </c>
      <c r="L282" s="175" t="s">
        <v>4583</v>
      </c>
      <c r="M282" s="175" t="s">
        <v>1054</v>
      </c>
      <c r="N282" s="204">
        <v>27211</v>
      </c>
      <c r="O282" s="175" t="s">
        <v>1054</v>
      </c>
      <c r="P282" s="195" t="s">
        <v>1054</v>
      </c>
      <c r="Q282" s="195" t="s">
        <v>1054</v>
      </c>
      <c r="R282" s="197">
        <v>0</v>
      </c>
      <c r="S282" s="197" t="s">
        <v>1062</v>
      </c>
      <c r="T282" s="195" t="s">
        <v>1054</v>
      </c>
      <c r="U282" s="195" t="s">
        <v>1054</v>
      </c>
      <c r="V282" s="199" t="s">
        <v>1062</v>
      </c>
      <c r="W282" s="199" t="s">
        <v>1054</v>
      </c>
      <c r="X282" s="195" t="s">
        <v>1054</v>
      </c>
      <c r="Y282" s="195" t="s">
        <v>1054</v>
      </c>
      <c r="Z282" s="195" t="s">
        <v>1734</v>
      </c>
      <c r="AA282" s="200" t="s">
        <v>1054</v>
      </c>
      <c r="AB282" s="201" t="s">
        <v>1054</v>
      </c>
      <c r="AC282" s="201" t="s">
        <v>1054</v>
      </c>
      <c r="AD282" s="195" t="s">
        <v>5291</v>
      </c>
      <c r="AE282" s="195" t="s">
        <v>5255</v>
      </c>
      <c r="AF282" s="195" t="s">
        <v>935</v>
      </c>
      <c r="AG282" s="195">
        <v>2609</v>
      </c>
      <c r="AH282" s="195" t="s">
        <v>828</v>
      </c>
      <c r="AI282" s="195" t="s">
        <v>1767</v>
      </c>
      <c r="AJ282" s="195" t="s">
        <v>1768</v>
      </c>
      <c r="AK282" s="195" t="s">
        <v>1054</v>
      </c>
    </row>
    <row r="283" spans="1:37" s="177" customFormat="1" ht="12.75">
      <c r="A283" s="175" t="s">
        <v>112</v>
      </c>
      <c r="B283" s="175" t="s">
        <v>1734</v>
      </c>
      <c r="C283" s="628">
        <v>1</v>
      </c>
      <c r="D283" s="628">
        <v>1</v>
      </c>
      <c r="E283" s="628">
        <v>1</v>
      </c>
      <c r="F283" s="631" t="s">
        <v>959</v>
      </c>
      <c r="G283" s="175" t="s">
        <v>6617</v>
      </c>
      <c r="H283" s="176" t="s">
        <v>4617</v>
      </c>
      <c r="I283" s="175" t="s">
        <v>4734</v>
      </c>
      <c r="J283" s="203" t="s">
        <v>1052</v>
      </c>
      <c r="K283" s="203" t="s">
        <v>1053</v>
      </c>
      <c r="L283" s="175" t="s">
        <v>4735</v>
      </c>
      <c r="M283" s="175" t="s">
        <v>1054</v>
      </c>
      <c r="N283" s="204">
        <v>1278</v>
      </c>
      <c r="O283" s="175" t="s">
        <v>5314</v>
      </c>
      <c r="P283" s="195" t="s">
        <v>4737</v>
      </c>
      <c r="Q283" s="195" t="s">
        <v>1054</v>
      </c>
      <c r="R283" s="197" t="s">
        <v>1054</v>
      </c>
      <c r="S283" s="197" t="s">
        <v>1054</v>
      </c>
      <c r="T283" s="195" t="s">
        <v>1054</v>
      </c>
      <c r="U283" s="195" t="s">
        <v>1054</v>
      </c>
      <c r="V283" s="199" t="s">
        <v>959</v>
      </c>
      <c r="W283" s="199" t="s">
        <v>1055</v>
      </c>
      <c r="X283" s="195" t="s">
        <v>1054</v>
      </c>
      <c r="Y283" s="195" t="s">
        <v>1733</v>
      </c>
      <c r="Z283" s="195" t="s">
        <v>1054</v>
      </c>
      <c r="AA283" s="200" t="s">
        <v>1054</v>
      </c>
      <c r="AB283" s="201">
        <v>42507741</v>
      </c>
      <c r="AC283" s="201">
        <v>33268385</v>
      </c>
      <c r="AD283" s="195" t="s">
        <v>1734</v>
      </c>
      <c r="AE283" s="195" t="s">
        <v>2651</v>
      </c>
      <c r="AF283" s="195" t="s">
        <v>935</v>
      </c>
      <c r="AG283" s="195">
        <v>2600</v>
      </c>
      <c r="AH283" s="195" t="s">
        <v>828</v>
      </c>
      <c r="AI283" s="195" t="s">
        <v>1799</v>
      </c>
      <c r="AJ283" s="195" t="s">
        <v>6618</v>
      </c>
      <c r="AK283" s="195" t="s">
        <v>1739</v>
      </c>
    </row>
    <row r="284" spans="1:37" s="177" customFormat="1" ht="12.75">
      <c r="A284" s="175" t="s">
        <v>112</v>
      </c>
      <c r="B284" s="175" t="s">
        <v>1892</v>
      </c>
      <c r="C284" s="628">
        <v>0</v>
      </c>
      <c r="D284" s="628">
        <v>0</v>
      </c>
      <c r="E284" s="628">
        <v>0</v>
      </c>
      <c r="F284" s="631" t="s">
        <v>1054</v>
      </c>
      <c r="G284" s="175" t="s">
        <v>1893</v>
      </c>
      <c r="H284" s="176" t="s">
        <v>4581</v>
      </c>
      <c r="I284" s="175" t="s">
        <v>4592</v>
      </c>
      <c r="J284" s="203" t="s">
        <v>1054</v>
      </c>
      <c r="K284" s="203" t="s">
        <v>1054</v>
      </c>
      <c r="L284" s="175" t="s">
        <v>4593</v>
      </c>
      <c r="M284" s="175" t="s">
        <v>1894</v>
      </c>
      <c r="N284" s="204">
        <v>39139</v>
      </c>
      <c r="O284" s="175" t="s">
        <v>1054</v>
      </c>
      <c r="P284" s="195" t="s">
        <v>1054</v>
      </c>
      <c r="Q284" s="195" t="s">
        <v>1054</v>
      </c>
      <c r="R284" s="197">
        <v>6</v>
      </c>
      <c r="S284" s="197" t="s">
        <v>959</v>
      </c>
      <c r="T284" s="195" t="s">
        <v>106</v>
      </c>
      <c r="U284" s="195" t="s">
        <v>1895</v>
      </c>
      <c r="V284" s="199" t="s">
        <v>1062</v>
      </c>
      <c r="W284" s="199" t="s">
        <v>1054</v>
      </c>
      <c r="X284" s="195" t="s">
        <v>1054</v>
      </c>
      <c r="Y284" s="195" t="s">
        <v>1054</v>
      </c>
      <c r="Z284" s="195" t="s">
        <v>1850</v>
      </c>
      <c r="AA284" s="200" t="s">
        <v>1054</v>
      </c>
      <c r="AB284" s="201" t="s">
        <v>1054</v>
      </c>
      <c r="AC284" s="201" t="s">
        <v>1054</v>
      </c>
      <c r="AD284" s="195" t="s">
        <v>1054</v>
      </c>
      <c r="AE284" s="195" t="s">
        <v>1054</v>
      </c>
      <c r="AF284" s="195" t="s">
        <v>1054</v>
      </c>
      <c r="AG284" s="195" t="s">
        <v>1054</v>
      </c>
      <c r="AH284" s="195" t="s">
        <v>1054</v>
      </c>
      <c r="AI284" s="195" t="s">
        <v>1054</v>
      </c>
      <c r="AJ284" s="195" t="s">
        <v>1054</v>
      </c>
      <c r="AK284" s="195" t="s">
        <v>1054</v>
      </c>
    </row>
    <row r="285" spans="1:37" s="177" customFormat="1" ht="12.75">
      <c r="A285" s="175" t="s">
        <v>112</v>
      </c>
      <c r="B285" s="175" t="s">
        <v>1898</v>
      </c>
      <c r="C285" s="628">
        <v>0</v>
      </c>
      <c r="D285" s="628">
        <v>0</v>
      </c>
      <c r="E285" s="628">
        <v>0</v>
      </c>
      <c r="F285" s="631" t="s">
        <v>1054</v>
      </c>
      <c r="G285" s="175" t="s">
        <v>5229</v>
      </c>
      <c r="H285" s="176" t="s">
        <v>4574</v>
      </c>
      <c r="I285" s="175" t="s">
        <v>4621</v>
      </c>
      <c r="J285" s="203" t="s">
        <v>1054</v>
      </c>
      <c r="K285" s="203" t="s">
        <v>1054</v>
      </c>
      <c r="L285" s="175" t="s">
        <v>4622</v>
      </c>
      <c r="M285" s="175" t="s">
        <v>1054</v>
      </c>
      <c r="N285" s="204">
        <v>41257</v>
      </c>
      <c r="O285" s="175" t="s">
        <v>1054</v>
      </c>
      <c r="P285" s="195" t="s">
        <v>1054</v>
      </c>
      <c r="Q285" s="195" t="s">
        <v>1054</v>
      </c>
      <c r="R285" s="197">
        <v>3</v>
      </c>
      <c r="S285" s="197" t="s">
        <v>959</v>
      </c>
      <c r="T285" s="195" t="s">
        <v>4765</v>
      </c>
      <c r="U285" s="195" t="s">
        <v>1054</v>
      </c>
      <c r="V285" s="199" t="s">
        <v>1122</v>
      </c>
      <c r="W285" s="199" t="s">
        <v>1055</v>
      </c>
      <c r="X285" s="195" t="s">
        <v>1054</v>
      </c>
      <c r="Y285" s="195" t="s">
        <v>1899</v>
      </c>
      <c r="Z285" s="195" t="s">
        <v>1850</v>
      </c>
      <c r="AA285" s="200" t="s">
        <v>1054</v>
      </c>
      <c r="AB285" s="201" t="s">
        <v>1054</v>
      </c>
      <c r="AC285" s="201" t="s">
        <v>1054</v>
      </c>
      <c r="AD285" s="195" t="s">
        <v>5230</v>
      </c>
      <c r="AE285" s="195" t="s">
        <v>4698</v>
      </c>
      <c r="AF285" s="195" t="s">
        <v>935</v>
      </c>
      <c r="AG285" s="195">
        <v>2600</v>
      </c>
      <c r="AH285" s="195" t="s">
        <v>828</v>
      </c>
      <c r="AI285" s="195" t="s">
        <v>1900</v>
      </c>
      <c r="AJ285" s="195" t="s">
        <v>1054</v>
      </c>
      <c r="AK285" s="195" t="s">
        <v>1900</v>
      </c>
    </row>
    <row r="286" spans="1:37" s="177" customFormat="1" ht="12.75">
      <c r="A286" s="175" t="s">
        <v>112</v>
      </c>
      <c r="B286" s="175" t="s">
        <v>1818</v>
      </c>
      <c r="C286" s="628">
        <v>0</v>
      </c>
      <c r="D286" s="628">
        <v>0</v>
      </c>
      <c r="E286" s="628">
        <v>0</v>
      </c>
      <c r="F286" s="631" t="s">
        <v>1054</v>
      </c>
      <c r="G286" s="175" t="s">
        <v>1819</v>
      </c>
      <c r="H286" s="176" t="s">
        <v>4581</v>
      </c>
      <c r="I286" s="175" t="s">
        <v>4592</v>
      </c>
      <c r="J286" s="203" t="s">
        <v>1054</v>
      </c>
      <c r="K286" s="203" t="s">
        <v>1054</v>
      </c>
      <c r="L286" s="175" t="s">
        <v>4593</v>
      </c>
      <c r="M286" s="175" t="s">
        <v>1820</v>
      </c>
      <c r="N286" s="204">
        <v>42186</v>
      </c>
      <c r="O286" s="175" t="s">
        <v>1054</v>
      </c>
      <c r="P286" s="195" t="s">
        <v>1054</v>
      </c>
      <c r="Q286" s="195" t="s">
        <v>1054</v>
      </c>
      <c r="R286" s="197">
        <v>0</v>
      </c>
      <c r="S286" s="197" t="s">
        <v>1054</v>
      </c>
      <c r="T286" s="195" t="s">
        <v>1054</v>
      </c>
      <c r="U286" s="195" t="s">
        <v>1054</v>
      </c>
      <c r="V286" s="199" t="s">
        <v>1062</v>
      </c>
      <c r="W286" s="199" t="s">
        <v>1054</v>
      </c>
      <c r="X286" s="195" t="s">
        <v>1054</v>
      </c>
      <c r="Y286" s="195" t="s">
        <v>1054</v>
      </c>
      <c r="Z286" s="195" t="s">
        <v>1734</v>
      </c>
      <c r="AA286" s="200" t="s">
        <v>1054</v>
      </c>
      <c r="AB286" s="201" t="s">
        <v>1054</v>
      </c>
      <c r="AC286" s="201" t="s">
        <v>1054</v>
      </c>
      <c r="AD286" s="195" t="s">
        <v>5222</v>
      </c>
      <c r="AE286" s="195" t="s">
        <v>4728</v>
      </c>
      <c r="AF286" s="195" t="s">
        <v>935</v>
      </c>
      <c r="AG286" s="195">
        <v>2609</v>
      </c>
      <c r="AH286" s="195" t="s">
        <v>828</v>
      </c>
      <c r="AI286" s="195" t="s">
        <v>1054</v>
      </c>
      <c r="AJ286" s="195" t="s">
        <v>1054</v>
      </c>
      <c r="AK286" s="195" t="s">
        <v>1054</v>
      </c>
    </row>
    <row r="287" spans="1:37" s="177" customFormat="1" ht="12.75">
      <c r="A287" s="175" t="s">
        <v>112</v>
      </c>
      <c r="B287" s="175" t="s">
        <v>1769</v>
      </c>
      <c r="C287" s="628">
        <v>0</v>
      </c>
      <c r="D287" s="628">
        <v>0</v>
      </c>
      <c r="E287" s="628">
        <v>0</v>
      </c>
      <c r="F287" s="631" t="s">
        <v>1054</v>
      </c>
      <c r="G287" s="175" t="s">
        <v>6621</v>
      </c>
      <c r="H287" s="176" t="s">
        <v>4581</v>
      </c>
      <c r="I287" s="175" t="s">
        <v>4592</v>
      </c>
      <c r="J287" s="203" t="s">
        <v>1054</v>
      </c>
      <c r="K287" s="203" t="s">
        <v>1054</v>
      </c>
      <c r="L287" s="175" t="s">
        <v>4593</v>
      </c>
      <c r="M287" s="175" t="s">
        <v>1770</v>
      </c>
      <c r="N287" s="204">
        <v>38880</v>
      </c>
      <c r="O287" s="175" t="s">
        <v>1054</v>
      </c>
      <c r="P287" s="195" t="s">
        <v>1054</v>
      </c>
      <c r="Q287" s="195" t="s">
        <v>1054</v>
      </c>
      <c r="R287" s="197">
        <v>0</v>
      </c>
      <c r="S287" s="197" t="s">
        <v>1062</v>
      </c>
      <c r="T287" s="195" t="s">
        <v>1054</v>
      </c>
      <c r="U287" s="195" t="s">
        <v>1054</v>
      </c>
      <c r="V287" s="199" t="s">
        <v>959</v>
      </c>
      <c r="W287" s="199" t="s">
        <v>1054</v>
      </c>
      <c r="X287" s="195" t="s">
        <v>1054</v>
      </c>
      <c r="Y287" s="195" t="s">
        <v>1054</v>
      </c>
      <c r="Z287" s="195" t="s">
        <v>1734</v>
      </c>
      <c r="AA287" s="200" t="s">
        <v>1054</v>
      </c>
      <c r="AB287" s="201" t="s">
        <v>1054</v>
      </c>
      <c r="AC287" s="201" t="s">
        <v>1054</v>
      </c>
      <c r="AD287" s="195" t="s">
        <v>5239</v>
      </c>
      <c r="AE287" s="195" t="s">
        <v>4759</v>
      </c>
      <c r="AF287" s="195" t="s">
        <v>935</v>
      </c>
      <c r="AG287" s="195">
        <v>2601</v>
      </c>
      <c r="AH287" s="195" t="s">
        <v>828</v>
      </c>
      <c r="AI287" s="195" t="s">
        <v>1771</v>
      </c>
      <c r="AJ287" s="195" t="s">
        <v>1054</v>
      </c>
      <c r="AK287" s="195" t="s">
        <v>1054</v>
      </c>
    </row>
    <row r="288" spans="1:37" s="177" customFormat="1" ht="12.75">
      <c r="A288" s="175" t="s">
        <v>112</v>
      </c>
      <c r="B288" s="175" t="s">
        <v>1821</v>
      </c>
      <c r="C288" s="628">
        <v>0</v>
      </c>
      <c r="D288" s="628">
        <v>0</v>
      </c>
      <c r="E288" s="628">
        <v>0</v>
      </c>
      <c r="F288" s="631" t="s">
        <v>1054</v>
      </c>
      <c r="G288" s="175" t="s">
        <v>6641</v>
      </c>
      <c r="H288" s="176" t="s">
        <v>4581</v>
      </c>
      <c r="I288" s="175" t="s">
        <v>4582</v>
      </c>
      <c r="J288" s="203" t="s">
        <v>1054</v>
      </c>
      <c r="K288" s="203" t="s">
        <v>1054</v>
      </c>
      <c r="L288" s="175" t="s">
        <v>1063</v>
      </c>
      <c r="M288" s="175" t="s">
        <v>1054</v>
      </c>
      <c r="N288" s="204">
        <v>42124</v>
      </c>
      <c r="O288" s="175" t="s">
        <v>1054</v>
      </c>
      <c r="P288" s="195" t="s">
        <v>1054</v>
      </c>
      <c r="Q288" s="195" t="s">
        <v>1054</v>
      </c>
      <c r="R288" s="197">
        <v>5</v>
      </c>
      <c r="S288" s="197" t="s">
        <v>959</v>
      </c>
      <c r="T288" s="195" t="s">
        <v>4595</v>
      </c>
      <c r="U288" s="195" t="s">
        <v>1054</v>
      </c>
      <c r="V288" s="199" t="s">
        <v>1062</v>
      </c>
      <c r="W288" s="199" t="s">
        <v>1054</v>
      </c>
      <c r="X288" s="195" t="s">
        <v>1054</v>
      </c>
      <c r="Y288" s="195" t="s">
        <v>1054</v>
      </c>
      <c r="Z288" s="195" t="s">
        <v>1734</v>
      </c>
      <c r="AA288" s="200" t="s">
        <v>1054</v>
      </c>
      <c r="AB288" s="201" t="s">
        <v>1054</v>
      </c>
      <c r="AC288" s="201" t="s">
        <v>1054</v>
      </c>
      <c r="AD288" s="195" t="s">
        <v>5223</v>
      </c>
      <c r="AE288" s="195" t="s">
        <v>5224</v>
      </c>
      <c r="AF288" s="195" t="s">
        <v>935</v>
      </c>
      <c r="AG288" s="195" t="s">
        <v>1054</v>
      </c>
      <c r="AH288" s="195" t="s">
        <v>828</v>
      </c>
      <c r="AI288" s="195" t="s">
        <v>1822</v>
      </c>
      <c r="AJ288" s="195" t="s">
        <v>1054</v>
      </c>
      <c r="AK288" s="195" t="s">
        <v>1054</v>
      </c>
    </row>
    <row r="289" spans="1:37" s="177" customFormat="1" ht="12.75">
      <c r="A289" s="175" t="s">
        <v>112</v>
      </c>
      <c r="B289" s="175" t="s">
        <v>1772</v>
      </c>
      <c r="C289" s="628">
        <v>0</v>
      </c>
      <c r="D289" s="628">
        <v>0</v>
      </c>
      <c r="E289" s="628">
        <v>0</v>
      </c>
      <c r="F289" s="631" t="s">
        <v>1054</v>
      </c>
      <c r="G289" s="175" t="s">
        <v>5250</v>
      </c>
      <c r="H289" s="176" t="s">
        <v>4581</v>
      </c>
      <c r="I289" s="175" t="s">
        <v>4582</v>
      </c>
      <c r="J289" s="203" t="s">
        <v>1054</v>
      </c>
      <c r="K289" s="203" t="s">
        <v>1054</v>
      </c>
      <c r="L289" s="175" t="s">
        <v>1063</v>
      </c>
      <c r="M289" s="175" t="s">
        <v>1054</v>
      </c>
      <c r="N289" s="204">
        <v>38109</v>
      </c>
      <c r="O289" s="175" t="s">
        <v>1054</v>
      </c>
      <c r="P289" s="195" t="s">
        <v>1054</v>
      </c>
      <c r="Q289" s="195" t="s">
        <v>1054</v>
      </c>
      <c r="R289" s="197">
        <v>5</v>
      </c>
      <c r="S289" s="197" t="s">
        <v>1062</v>
      </c>
      <c r="T289" s="195" t="s">
        <v>4595</v>
      </c>
      <c r="U289" s="195" t="s">
        <v>1054</v>
      </c>
      <c r="V289" s="199" t="s">
        <v>1062</v>
      </c>
      <c r="W289" s="199" t="s">
        <v>1054</v>
      </c>
      <c r="X289" s="195" t="s">
        <v>1054</v>
      </c>
      <c r="Y289" s="195" t="s">
        <v>1733</v>
      </c>
      <c r="Z289" s="195" t="s">
        <v>1734</v>
      </c>
      <c r="AA289" s="200" t="s">
        <v>1054</v>
      </c>
      <c r="AB289" s="201" t="s">
        <v>1054</v>
      </c>
      <c r="AC289" s="201" t="s">
        <v>1054</v>
      </c>
      <c r="AD289" s="195" t="s">
        <v>5251</v>
      </c>
      <c r="AE289" s="195" t="s">
        <v>1054</v>
      </c>
      <c r="AF289" s="195" t="s">
        <v>935</v>
      </c>
      <c r="AG289" s="195" t="s">
        <v>1054</v>
      </c>
      <c r="AH289" s="195" t="s">
        <v>828</v>
      </c>
      <c r="AI289" s="195" t="s">
        <v>1054</v>
      </c>
      <c r="AJ289" s="195" t="s">
        <v>1054</v>
      </c>
      <c r="AK289" s="195" t="s">
        <v>1054</v>
      </c>
    </row>
    <row r="290" spans="1:37" s="177" customFormat="1" ht="12.75">
      <c r="A290" s="175" t="s">
        <v>112</v>
      </c>
      <c r="B290" s="175" t="s">
        <v>1823</v>
      </c>
      <c r="C290" s="628">
        <v>0</v>
      </c>
      <c r="D290" s="628">
        <v>0</v>
      </c>
      <c r="E290" s="628">
        <v>1</v>
      </c>
      <c r="F290" s="631" t="s">
        <v>1054</v>
      </c>
      <c r="G290" s="175" t="s">
        <v>1824</v>
      </c>
      <c r="H290" s="176" t="s">
        <v>4581</v>
      </c>
      <c r="I290" s="175" t="s">
        <v>4582</v>
      </c>
      <c r="J290" s="203" t="s">
        <v>1054</v>
      </c>
      <c r="K290" s="203" t="s">
        <v>1054</v>
      </c>
      <c r="L290" s="175" t="s">
        <v>1063</v>
      </c>
      <c r="M290" s="175" t="s">
        <v>1054</v>
      </c>
      <c r="N290" s="204">
        <v>42160</v>
      </c>
      <c r="O290" s="175" t="s">
        <v>1054</v>
      </c>
      <c r="P290" s="195" t="s">
        <v>1054</v>
      </c>
      <c r="Q290" s="195" t="s">
        <v>1054</v>
      </c>
      <c r="R290" s="197">
        <v>4</v>
      </c>
      <c r="S290" s="197" t="s">
        <v>959</v>
      </c>
      <c r="T290" s="195" t="s">
        <v>4595</v>
      </c>
      <c r="U290" s="195" t="s">
        <v>1054</v>
      </c>
      <c r="V290" s="199" t="s">
        <v>1062</v>
      </c>
      <c r="W290" s="199" t="s">
        <v>1054</v>
      </c>
      <c r="X290" s="195" t="s">
        <v>1054</v>
      </c>
      <c r="Y290" s="195" t="s">
        <v>1054</v>
      </c>
      <c r="Z290" s="195" t="s">
        <v>1054</v>
      </c>
      <c r="AA290" s="200" t="s">
        <v>1054</v>
      </c>
      <c r="AB290" s="201" t="s">
        <v>1054</v>
      </c>
      <c r="AC290" s="201" t="s">
        <v>1054</v>
      </c>
      <c r="AD290" s="195" t="s">
        <v>1054</v>
      </c>
      <c r="AE290" s="195" t="s">
        <v>1054</v>
      </c>
      <c r="AF290" s="195" t="s">
        <v>1054</v>
      </c>
      <c r="AG290" s="195" t="s">
        <v>1054</v>
      </c>
      <c r="AH290" s="195" t="s">
        <v>1054</v>
      </c>
      <c r="AI290" s="195" t="s">
        <v>1054</v>
      </c>
      <c r="AJ290" s="195" t="s">
        <v>1054</v>
      </c>
      <c r="AK290" s="195" t="s">
        <v>1054</v>
      </c>
    </row>
    <row r="291" spans="1:37" s="177" customFormat="1" ht="12.75">
      <c r="A291" s="175" t="s">
        <v>112</v>
      </c>
      <c r="B291" s="175" t="s">
        <v>1773</v>
      </c>
      <c r="C291" s="628">
        <v>0</v>
      </c>
      <c r="D291" s="628">
        <v>0</v>
      </c>
      <c r="E291" s="628">
        <v>0</v>
      </c>
      <c r="F291" s="631" t="s">
        <v>1054</v>
      </c>
      <c r="G291" s="175" t="s">
        <v>6671</v>
      </c>
      <c r="H291" s="176" t="s">
        <v>4581</v>
      </c>
      <c r="I291" s="175" t="s">
        <v>4592</v>
      </c>
      <c r="J291" s="203" t="s">
        <v>1054</v>
      </c>
      <c r="K291" s="203" t="s">
        <v>1054</v>
      </c>
      <c r="L291" s="175" t="s">
        <v>4593</v>
      </c>
      <c r="M291" s="175" t="s">
        <v>5242</v>
      </c>
      <c r="N291" s="204">
        <v>38708</v>
      </c>
      <c r="O291" s="175" t="s">
        <v>1054</v>
      </c>
      <c r="P291" s="195" t="s">
        <v>1054</v>
      </c>
      <c r="Q291" s="195" t="s">
        <v>1054</v>
      </c>
      <c r="R291" s="197">
        <v>0</v>
      </c>
      <c r="S291" s="197" t="s">
        <v>1062</v>
      </c>
      <c r="T291" s="195" t="s">
        <v>1054</v>
      </c>
      <c r="U291" s="195" t="s">
        <v>1054</v>
      </c>
      <c r="V291" s="199" t="s">
        <v>1062</v>
      </c>
      <c r="W291" s="199" t="s">
        <v>1054</v>
      </c>
      <c r="X291" s="195" t="s">
        <v>1054</v>
      </c>
      <c r="Y291" s="195" t="s">
        <v>1054</v>
      </c>
      <c r="Z291" s="195" t="s">
        <v>1734</v>
      </c>
      <c r="AA291" s="200" t="s">
        <v>1054</v>
      </c>
      <c r="AB291" s="201" t="s">
        <v>1054</v>
      </c>
      <c r="AC291" s="201" t="s">
        <v>1054</v>
      </c>
      <c r="AD291" s="195" t="s">
        <v>5243</v>
      </c>
      <c r="AE291" s="195" t="s">
        <v>5244</v>
      </c>
      <c r="AF291" s="195" t="s">
        <v>935</v>
      </c>
      <c r="AG291" s="195">
        <v>2611</v>
      </c>
      <c r="AH291" s="195" t="s">
        <v>828</v>
      </c>
      <c r="AI291" s="195" t="s">
        <v>1774</v>
      </c>
      <c r="AJ291" s="195" t="s">
        <v>1054</v>
      </c>
      <c r="AK291" s="195" t="s">
        <v>1054</v>
      </c>
    </row>
    <row r="292" spans="1:37" s="177" customFormat="1" ht="12.75">
      <c r="A292" s="175" t="s">
        <v>112</v>
      </c>
      <c r="B292" s="175" t="s">
        <v>1775</v>
      </c>
      <c r="C292" s="628">
        <v>0</v>
      </c>
      <c r="D292" s="628">
        <v>0</v>
      </c>
      <c r="E292" s="628">
        <v>0</v>
      </c>
      <c r="F292" s="631" t="s">
        <v>1054</v>
      </c>
      <c r="G292" s="175" t="s">
        <v>6674</v>
      </c>
      <c r="H292" s="176" t="s">
        <v>4581</v>
      </c>
      <c r="I292" s="175" t="s">
        <v>4592</v>
      </c>
      <c r="J292" s="203" t="s">
        <v>1054</v>
      </c>
      <c r="K292" s="203" t="s">
        <v>1054</v>
      </c>
      <c r="L292" s="175" t="s">
        <v>4593</v>
      </c>
      <c r="M292" s="175" t="s">
        <v>1776</v>
      </c>
      <c r="N292" s="204">
        <v>30316</v>
      </c>
      <c r="O292" s="175" t="s">
        <v>1054</v>
      </c>
      <c r="P292" s="195" t="s">
        <v>1054</v>
      </c>
      <c r="Q292" s="195" t="s">
        <v>1054</v>
      </c>
      <c r="R292" s="197">
        <v>0</v>
      </c>
      <c r="S292" s="197" t="s">
        <v>1062</v>
      </c>
      <c r="T292" s="195" t="s">
        <v>1054</v>
      </c>
      <c r="U292" s="195" t="s">
        <v>1054</v>
      </c>
      <c r="V292" s="199" t="s">
        <v>959</v>
      </c>
      <c r="W292" s="199" t="s">
        <v>1054</v>
      </c>
      <c r="X292" s="195" t="s">
        <v>1054</v>
      </c>
      <c r="Y292" s="195" t="s">
        <v>1054</v>
      </c>
      <c r="Z292" s="195" t="s">
        <v>1734</v>
      </c>
      <c r="AA292" s="200" t="s">
        <v>1054</v>
      </c>
      <c r="AB292" s="201" t="s">
        <v>1054</v>
      </c>
      <c r="AC292" s="201" t="s">
        <v>1054</v>
      </c>
      <c r="AD292" s="195" t="s">
        <v>5252</v>
      </c>
      <c r="AE292" s="195" t="s">
        <v>4728</v>
      </c>
      <c r="AF292" s="195" t="s">
        <v>935</v>
      </c>
      <c r="AG292" s="195">
        <v>2609</v>
      </c>
      <c r="AH292" s="195" t="s">
        <v>828</v>
      </c>
      <c r="AI292" s="195" t="s">
        <v>1777</v>
      </c>
      <c r="AJ292" s="195" t="s">
        <v>1054</v>
      </c>
      <c r="AK292" s="195" t="s">
        <v>1778</v>
      </c>
    </row>
    <row r="293" spans="1:37" s="177" customFormat="1" ht="12.75">
      <c r="A293" s="175" t="s">
        <v>112</v>
      </c>
      <c r="B293" s="175" t="s">
        <v>1901</v>
      </c>
      <c r="C293" s="628">
        <v>0</v>
      </c>
      <c r="D293" s="628">
        <v>0</v>
      </c>
      <c r="E293" s="628">
        <v>0</v>
      </c>
      <c r="F293" s="631" t="s">
        <v>1054</v>
      </c>
      <c r="G293" s="175" t="s">
        <v>1902</v>
      </c>
      <c r="H293" s="176" t="s">
        <v>4574</v>
      </c>
      <c r="I293" s="175" t="s">
        <v>4575</v>
      </c>
      <c r="J293" s="203" t="s">
        <v>1054</v>
      </c>
      <c r="K293" s="203" t="s">
        <v>1054</v>
      </c>
      <c r="L293" s="175" t="s">
        <v>4622</v>
      </c>
      <c r="M293" s="175" t="s">
        <v>1054</v>
      </c>
      <c r="N293" s="204">
        <v>38429</v>
      </c>
      <c r="O293" s="175" t="s">
        <v>1054</v>
      </c>
      <c r="P293" s="195" t="s">
        <v>1054</v>
      </c>
      <c r="Q293" s="195" t="s">
        <v>1054</v>
      </c>
      <c r="R293" s="197">
        <v>0</v>
      </c>
      <c r="S293" s="197" t="s">
        <v>1054</v>
      </c>
      <c r="T293" s="195" t="s">
        <v>1054</v>
      </c>
      <c r="U293" s="195" t="s">
        <v>1054</v>
      </c>
      <c r="V293" s="199" t="s">
        <v>1094</v>
      </c>
      <c r="W293" s="199" t="s">
        <v>1054</v>
      </c>
      <c r="X293" s="195" t="s">
        <v>1054</v>
      </c>
      <c r="Y293" s="195" t="s">
        <v>1054</v>
      </c>
      <c r="Z293" s="195" t="s">
        <v>1850</v>
      </c>
      <c r="AA293" s="200" t="s">
        <v>1054</v>
      </c>
      <c r="AB293" s="201" t="s">
        <v>1054</v>
      </c>
      <c r="AC293" s="201" t="s">
        <v>1054</v>
      </c>
      <c r="AD293" s="195" t="s">
        <v>1054</v>
      </c>
      <c r="AE293" s="195" t="s">
        <v>1054</v>
      </c>
      <c r="AF293" s="195" t="s">
        <v>1054</v>
      </c>
      <c r="AG293" s="195" t="s">
        <v>1054</v>
      </c>
      <c r="AH293" s="195" t="s">
        <v>1054</v>
      </c>
      <c r="AI293" s="195" t="s">
        <v>1054</v>
      </c>
      <c r="AJ293" s="195" t="s">
        <v>1054</v>
      </c>
      <c r="AK293" s="195" t="s">
        <v>1054</v>
      </c>
    </row>
    <row r="294" spans="1:37" s="177" customFormat="1" ht="12.75">
      <c r="A294" s="175" t="s">
        <v>112</v>
      </c>
      <c r="B294" s="175" t="s">
        <v>1903</v>
      </c>
      <c r="C294" s="628">
        <v>0</v>
      </c>
      <c r="D294" s="628">
        <v>0</v>
      </c>
      <c r="E294" s="628">
        <v>0</v>
      </c>
      <c r="F294" s="631" t="s">
        <v>1054</v>
      </c>
      <c r="G294" s="175" t="s">
        <v>5269</v>
      </c>
      <c r="H294" s="176" t="s">
        <v>4574</v>
      </c>
      <c r="I294" s="175" t="s">
        <v>4575</v>
      </c>
      <c r="J294" s="203" t="s">
        <v>1054</v>
      </c>
      <c r="K294" s="203" t="s">
        <v>1054</v>
      </c>
      <c r="L294" s="175" t="s">
        <v>4622</v>
      </c>
      <c r="M294" s="175" t="s">
        <v>1054</v>
      </c>
      <c r="N294" s="204">
        <v>36648</v>
      </c>
      <c r="O294" s="175" t="s">
        <v>1054</v>
      </c>
      <c r="P294" s="195" t="s">
        <v>1054</v>
      </c>
      <c r="Q294" s="195" t="s">
        <v>1054</v>
      </c>
      <c r="R294" s="197">
        <v>7</v>
      </c>
      <c r="S294" s="197" t="s">
        <v>1062</v>
      </c>
      <c r="T294" s="195" t="s">
        <v>1054</v>
      </c>
      <c r="U294" s="195" t="s">
        <v>1054</v>
      </c>
      <c r="V294" s="199" t="s">
        <v>959</v>
      </c>
      <c r="W294" s="199" t="s">
        <v>1054</v>
      </c>
      <c r="X294" s="195" t="s">
        <v>1054</v>
      </c>
      <c r="Y294" s="195" t="s">
        <v>1904</v>
      </c>
      <c r="Z294" s="195" t="s">
        <v>1734</v>
      </c>
      <c r="AA294" s="200" t="s">
        <v>1054</v>
      </c>
      <c r="AB294" s="201" t="s">
        <v>1054</v>
      </c>
      <c r="AC294" s="201" t="s">
        <v>1054</v>
      </c>
      <c r="AD294" s="195" t="s">
        <v>5270</v>
      </c>
      <c r="AE294" s="195" t="s">
        <v>5271</v>
      </c>
      <c r="AF294" s="195" t="s">
        <v>934</v>
      </c>
      <c r="AG294" s="195">
        <v>3128</v>
      </c>
      <c r="AH294" s="195" t="s">
        <v>828</v>
      </c>
      <c r="AI294" s="195" t="s">
        <v>1905</v>
      </c>
      <c r="AJ294" s="195" t="s">
        <v>1054</v>
      </c>
      <c r="AK294" s="195" t="s">
        <v>1054</v>
      </c>
    </row>
    <row r="295" spans="1:37" s="177" customFormat="1" ht="12.75">
      <c r="A295" s="175" t="s">
        <v>112</v>
      </c>
      <c r="B295" s="175" t="s">
        <v>1779</v>
      </c>
      <c r="C295" s="628">
        <v>0</v>
      </c>
      <c r="D295" s="628">
        <v>0</v>
      </c>
      <c r="E295" s="628">
        <v>0</v>
      </c>
      <c r="F295" s="631" t="s">
        <v>1054</v>
      </c>
      <c r="G295" s="175" t="s">
        <v>5253</v>
      </c>
      <c r="H295" s="176" t="s">
        <v>4581</v>
      </c>
      <c r="I295" s="175" t="s">
        <v>4592</v>
      </c>
      <c r="J295" s="203" t="s">
        <v>1054</v>
      </c>
      <c r="K295" s="203" t="s">
        <v>1054</v>
      </c>
      <c r="L295" s="175" t="s">
        <v>4593</v>
      </c>
      <c r="M295" s="175" t="s">
        <v>1780</v>
      </c>
      <c r="N295" s="204">
        <v>37231</v>
      </c>
      <c r="O295" s="175" t="s">
        <v>1054</v>
      </c>
      <c r="P295" s="195" t="s">
        <v>1054</v>
      </c>
      <c r="Q295" s="195" t="s">
        <v>1054</v>
      </c>
      <c r="R295" s="197">
        <v>0</v>
      </c>
      <c r="S295" s="197" t="s">
        <v>1062</v>
      </c>
      <c r="T295" s="195" t="s">
        <v>1054</v>
      </c>
      <c r="U295" s="195" t="s">
        <v>1054</v>
      </c>
      <c r="V295" s="199" t="s">
        <v>1062</v>
      </c>
      <c r="W295" s="199" t="s">
        <v>1054</v>
      </c>
      <c r="X295" s="195" t="s">
        <v>1054</v>
      </c>
      <c r="Y295" s="195" t="s">
        <v>1054</v>
      </c>
      <c r="Z295" s="195" t="s">
        <v>1734</v>
      </c>
      <c r="AA295" s="200" t="s">
        <v>1054</v>
      </c>
      <c r="AB295" s="201" t="s">
        <v>1054</v>
      </c>
      <c r="AC295" s="201" t="s">
        <v>1054</v>
      </c>
      <c r="AD295" s="195" t="s">
        <v>5254</v>
      </c>
      <c r="AE295" s="195" t="s">
        <v>5255</v>
      </c>
      <c r="AF295" s="195" t="s">
        <v>935</v>
      </c>
      <c r="AG295" s="195">
        <v>2610</v>
      </c>
      <c r="AH295" s="195" t="s">
        <v>828</v>
      </c>
      <c r="AI295" s="195" t="s">
        <v>1781</v>
      </c>
      <c r="AJ295" s="195" t="s">
        <v>1054</v>
      </c>
      <c r="AK295" s="195" t="s">
        <v>1054</v>
      </c>
    </row>
    <row r="296" spans="1:37" s="177" customFormat="1" ht="12.75">
      <c r="A296" s="175" t="s">
        <v>112</v>
      </c>
      <c r="B296" s="175" t="s">
        <v>284</v>
      </c>
      <c r="C296" s="628">
        <v>1</v>
      </c>
      <c r="D296" s="628">
        <v>1</v>
      </c>
      <c r="E296" s="628">
        <v>1</v>
      </c>
      <c r="F296" s="631" t="s">
        <v>1054</v>
      </c>
      <c r="G296" s="175" t="s">
        <v>1782</v>
      </c>
      <c r="H296" s="176" t="s">
        <v>4581</v>
      </c>
      <c r="I296" s="175" t="s">
        <v>4582</v>
      </c>
      <c r="J296" s="203" t="s">
        <v>1054</v>
      </c>
      <c r="K296" s="203" t="s">
        <v>1054</v>
      </c>
      <c r="L296" s="175" t="s">
        <v>106</v>
      </c>
      <c r="M296" s="175" t="s">
        <v>1783</v>
      </c>
      <c r="N296" s="204">
        <v>36823</v>
      </c>
      <c r="O296" s="175" t="s">
        <v>1054</v>
      </c>
      <c r="P296" s="195" t="s">
        <v>1054</v>
      </c>
      <c r="Q296" s="195" t="s">
        <v>1054</v>
      </c>
      <c r="R296" s="197">
        <v>9</v>
      </c>
      <c r="S296" s="197" t="s">
        <v>1062</v>
      </c>
      <c r="T296" s="195" t="s">
        <v>4927</v>
      </c>
      <c r="U296" s="195" t="s">
        <v>1054</v>
      </c>
      <c r="V296" s="199" t="s">
        <v>1122</v>
      </c>
      <c r="W296" s="199" t="s">
        <v>106</v>
      </c>
      <c r="X296" s="195" t="s">
        <v>5262</v>
      </c>
      <c r="Y296" s="195" t="s">
        <v>1054</v>
      </c>
      <c r="Z296" s="195" t="s">
        <v>1734</v>
      </c>
      <c r="AA296" s="200" t="s">
        <v>1054</v>
      </c>
      <c r="AB296" s="201" t="s">
        <v>1054</v>
      </c>
      <c r="AC296" s="201" t="s">
        <v>1054</v>
      </c>
      <c r="AD296" s="195" t="s">
        <v>5263</v>
      </c>
      <c r="AE296" s="195" t="s">
        <v>5264</v>
      </c>
      <c r="AF296" s="195" t="s">
        <v>934</v>
      </c>
      <c r="AG296" s="195">
        <v>3053</v>
      </c>
      <c r="AH296" s="195" t="s">
        <v>828</v>
      </c>
      <c r="AI296" s="195" t="s">
        <v>1784</v>
      </c>
      <c r="AJ296" s="195" t="s">
        <v>1054</v>
      </c>
      <c r="AK296" s="195" t="s">
        <v>1054</v>
      </c>
    </row>
    <row r="297" spans="1:37" s="177" customFormat="1" ht="12.75">
      <c r="A297" s="175" t="s">
        <v>112</v>
      </c>
      <c r="B297" s="175" t="s">
        <v>1858</v>
      </c>
      <c r="C297" s="628">
        <v>0</v>
      </c>
      <c r="D297" s="628">
        <v>0</v>
      </c>
      <c r="E297" s="628">
        <v>0</v>
      </c>
      <c r="F297" s="631" t="s">
        <v>1054</v>
      </c>
      <c r="G297" s="175" t="s">
        <v>6703</v>
      </c>
      <c r="H297" s="176" t="s">
        <v>4617</v>
      </c>
      <c r="I297" s="175" t="s">
        <v>4618</v>
      </c>
      <c r="J297" s="203" t="s">
        <v>1052</v>
      </c>
      <c r="K297" s="203" t="s">
        <v>1059</v>
      </c>
      <c r="L297" s="175" t="s">
        <v>4593</v>
      </c>
      <c r="M297" s="175" t="s">
        <v>1859</v>
      </c>
      <c r="N297" s="204">
        <v>26597</v>
      </c>
      <c r="O297" s="175" t="s">
        <v>112</v>
      </c>
      <c r="P297" s="195" t="s">
        <v>1054</v>
      </c>
      <c r="Q297" s="195" t="s">
        <v>1054</v>
      </c>
      <c r="R297" s="197" t="s">
        <v>1054</v>
      </c>
      <c r="S297" s="197" t="s">
        <v>1054</v>
      </c>
      <c r="T297" s="195" t="s">
        <v>1054</v>
      </c>
      <c r="U297" s="195" t="s">
        <v>1054</v>
      </c>
      <c r="V297" s="199" t="s">
        <v>959</v>
      </c>
      <c r="W297" s="199" t="s">
        <v>1055</v>
      </c>
      <c r="X297" s="195" t="s">
        <v>1054</v>
      </c>
      <c r="Y297" s="195" t="s">
        <v>1860</v>
      </c>
      <c r="Z297" s="195" t="s">
        <v>1054</v>
      </c>
      <c r="AA297" s="200" t="s">
        <v>1054</v>
      </c>
      <c r="AB297" s="201" t="s">
        <v>1054</v>
      </c>
      <c r="AC297" s="201">
        <v>539</v>
      </c>
      <c r="AD297" s="195" t="s">
        <v>5292</v>
      </c>
      <c r="AE297" s="195" t="s">
        <v>5293</v>
      </c>
      <c r="AF297" s="195" t="s">
        <v>935</v>
      </c>
      <c r="AG297" s="195">
        <v>2610</v>
      </c>
      <c r="AH297" s="195" t="s">
        <v>828</v>
      </c>
      <c r="AI297" s="195" t="s">
        <v>1861</v>
      </c>
      <c r="AJ297" s="195" t="s">
        <v>1862</v>
      </c>
      <c r="AK297" s="195" t="s">
        <v>1863</v>
      </c>
    </row>
    <row r="298" spans="1:37" s="177" customFormat="1" ht="12.75">
      <c r="A298" s="175" t="s">
        <v>112</v>
      </c>
      <c r="B298" s="175" t="s">
        <v>1785</v>
      </c>
      <c r="C298" s="628">
        <v>0</v>
      </c>
      <c r="D298" s="628">
        <v>0</v>
      </c>
      <c r="E298" s="628">
        <v>0</v>
      </c>
      <c r="F298" s="631" t="s">
        <v>1054</v>
      </c>
      <c r="G298" s="175" t="s">
        <v>1786</v>
      </c>
      <c r="H298" s="176" t="s">
        <v>4581</v>
      </c>
      <c r="I298" s="175" t="s">
        <v>4582</v>
      </c>
      <c r="J298" s="203" t="s">
        <v>1054</v>
      </c>
      <c r="K298" s="203" t="s">
        <v>1054</v>
      </c>
      <c r="L298" s="175" t="s">
        <v>106</v>
      </c>
      <c r="M298" s="175" t="s">
        <v>1787</v>
      </c>
      <c r="N298" s="204">
        <v>38384</v>
      </c>
      <c r="O298" s="175" t="s">
        <v>1054</v>
      </c>
      <c r="P298" s="195" t="s">
        <v>1054</v>
      </c>
      <c r="Q298" s="195" t="s">
        <v>1054</v>
      </c>
      <c r="R298" s="197">
        <v>6</v>
      </c>
      <c r="S298" s="197" t="s">
        <v>959</v>
      </c>
      <c r="T298" s="195" t="s">
        <v>106</v>
      </c>
      <c r="U298" s="195" t="s">
        <v>1788</v>
      </c>
      <c r="V298" s="199" t="s">
        <v>959</v>
      </c>
      <c r="W298" s="199" t="s">
        <v>1054</v>
      </c>
      <c r="X298" s="195" t="s">
        <v>1054</v>
      </c>
      <c r="Y298" s="195" t="s">
        <v>1054</v>
      </c>
      <c r="Z298" s="195" t="s">
        <v>1734</v>
      </c>
      <c r="AA298" s="200" t="s">
        <v>1054</v>
      </c>
      <c r="AB298" s="201" t="s">
        <v>1054</v>
      </c>
      <c r="AC298" s="201" t="s">
        <v>1054</v>
      </c>
      <c r="AD298" s="195" t="s">
        <v>5245</v>
      </c>
      <c r="AE298" s="195" t="s">
        <v>5246</v>
      </c>
      <c r="AF298" s="195" t="s">
        <v>935</v>
      </c>
      <c r="AG298" s="195">
        <v>2610</v>
      </c>
      <c r="AH298" s="195" t="s">
        <v>828</v>
      </c>
      <c r="AI298" s="195" t="s">
        <v>5247</v>
      </c>
      <c r="AJ298" s="195" t="s">
        <v>5248</v>
      </c>
      <c r="AK298" s="195" t="s">
        <v>5249</v>
      </c>
    </row>
    <row r="299" spans="1:37" s="177" customFormat="1" ht="12.75">
      <c r="A299" s="175" t="s">
        <v>112</v>
      </c>
      <c r="B299" s="175" t="s">
        <v>1789</v>
      </c>
      <c r="C299" s="628">
        <v>0</v>
      </c>
      <c r="D299" s="628">
        <v>0</v>
      </c>
      <c r="E299" s="628">
        <v>0</v>
      </c>
      <c r="F299" s="631" t="s">
        <v>1054</v>
      </c>
      <c r="G299" s="175" t="s">
        <v>5240</v>
      </c>
      <c r="H299" s="176" t="s">
        <v>4581</v>
      </c>
      <c r="I299" s="175" t="s">
        <v>4592</v>
      </c>
      <c r="J299" s="203" t="s">
        <v>1054</v>
      </c>
      <c r="K299" s="203" t="s">
        <v>1054</v>
      </c>
      <c r="L299" s="175" t="s">
        <v>4593</v>
      </c>
      <c r="M299" s="175" t="s">
        <v>1790</v>
      </c>
      <c r="N299" s="204">
        <v>38880</v>
      </c>
      <c r="O299" s="175" t="s">
        <v>1054</v>
      </c>
      <c r="P299" s="195" t="s">
        <v>1054</v>
      </c>
      <c r="Q299" s="195" t="s">
        <v>1054</v>
      </c>
      <c r="R299" s="197">
        <v>0</v>
      </c>
      <c r="S299" s="197" t="s">
        <v>1062</v>
      </c>
      <c r="T299" s="195" t="s">
        <v>1054</v>
      </c>
      <c r="U299" s="195" t="s">
        <v>1054</v>
      </c>
      <c r="V299" s="199" t="s">
        <v>1062</v>
      </c>
      <c r="W299" s="199" t="s">
        <v>1054</v>
      </c>
      <c r="X299" s="195" t="s">
        <v>1054</v>
      </c>
      <c r="Y299" s="195" t="s">
        <v>1054</v>
      </c>
      <c r="Z299" s="195" t="s">
        <v>1734</v>
      </c>
      <c r="AA299" s="200" t="s">
        <v>1054</v>
      </c>
      <c r="AB299" s="201" t="s">
        <v>1054</v>
      </c>
      <c r="AC299" s="201" t="s">
        <v>1054</v>
      </c>
      <c r="AD299" s="195" t="s">
        <v>5241</v>
      </c>
      <c r="AE299" s="195" t="s">
        <v>4728</v>
      </c>
      <c r="AF299" s="195" t="s">
        <v>935</v>
      </c>
      <c r="AG299" s="195">
        <v>2609</v>
      </c>
      <c r="AH299" s="195" t="s">
        <v>828</v>
      </c>
      <c r="AI299" s="195" t="s">
        <v>1054</v>
      </c>
      <c r="AJ299" s="195" t="s">
        <v>1054</v>
      </c>
      <c r="AK299" s="195" t="s">
        <v>1054</v>
      </c>
    </row>
    <row r="300" spans="1:37" s="177" customFormat="1" ht="12.75">
      <c r="A300" s="175" t="s">
        <v>112</v>
      </c>
      <c r="B300" s="175" t="s">
        <v>1791</v>
      </c>
      <c r="C300" s="628">
        <v>0</v>
      </c>
      <c r="D300" s="628">
        <v>0</v>
      </c>
      <c r="E300" s="628">
        <v>0</v>
      </c>
      <c r="F300" s="631" t="s">
        <v>1054</v>
      </c>
      <c r="G300" s="175" t="s">
        <v>5287</v>
      </c>
      <c r="H300" s="176" t="s">
        <v>4581</v>
      </c>
      <c r="I300" s="175" t="s">
        <v>4582</v>
      </c>
      <c r="J300" s="203" t="s">
        <v>1054</v>
      </c>
      <c r="K300" s="203" t="s">
        <v>1054</v>
      </c>
      <c r="L300" s="175" t="s">
        <v>1063</v>
      </c>
      <c r="M300" s="175" t="s">
        <v>1054</v>
      </c>
      <c r="N300" s="204">
        <v>29768</v>
      </c>
      <c r="O300" s="175" t="s">
        <v>1054</v>
      </c>
      <c r="P300" s="195" t="s">
        <v>1054</v>
      </c>
      <c r="Q300" s="195" t="s">
        <v>1054</v>
      </c>
      <c r="R300" s="197">
        <v>8</v>
      </c>
      <c r="S300" s="197" t="s">
        <v>959</v>
      </c>
      <c r="T300" s="195" t="s">
        <v>5237</v>
      </c>
      <c r="U300" s="195" t="s">
        <v>1054</v>
      </c>
      <c r="V300" s="199" t="s">
        <v>1062</v>
      </c>
      <c r="W300" s="199" t="s">
        <v>1054</v>
      </c>
      <c r="X300" s="195" t="s">
        <v>1054</v>
      </c>
      <c r="Y300" s="195" t="s">
        <v>1733</v>
      </c>
      <c r="Z300" s="195" t="s">
        <v>1054</v>
      </c>
      <c r="AA300" s="200" t="s">
        <v>1054</v>
      </c>
      <c r="AB300" s="201" t="s">
        <v>1054</v>
      </c>
      <c r="AC300" s="201" t="s">
        <v>1054</v>
      </c>
      <c r="AD300" s="195" t="s">
        <v>1793</v>
      </c>
      <c r="AE300" s="195" t="s">
        <v>1054</v>
      </c>
      <c r="AF300" s="195" t="s">
        <v>1054</v>
      </c>
      <c r="AG300" s="195" t="s">
        <v>1054</v>
      </c>
      <c r="AH300" s="195" t="s">
        <v>1054</v>
      </c>
      <c r="AI300" s="195" t="s">
        <v>1054</v>
      </c>
      <c r="AJ300" s="195" t="s">
        <v>1054</v>
      </c>
      <c r="AK300" s="195" t="s">
        <v>1054</v>
      </c>
    </row>
    <row r="301" spans="1:37" s="177" customFormat="1" ht="12.75">
      <c r="A301" s="175" t="s">
        <v>112</v>
      </c>
      <c r="B301" s="175" t="s">
        <v>1864</v>
      </c>
      <c r="C301" s="628">
        <v>0</v>
      </c>
      <c r="D301" s="628">
        <v>0</v>
      </c>
      <c r="E301" s="628">
        <v>0</v>
      </c>
      <c r="F301" s="631" t="s">
        <v>1054</v>
      </c>
      <c r="G301" s="175" t="s">
        <v>5299</v>
      </c>
      <c r="H301" s="176" t="s">
        <v>4617</v>
      </c>
      <c r="I301" s="175" t="s">
        <v>4934</v>
      </c>
      <c r="J301" s="203" t="s">
        <v>1052</v>
      </c>
      <c r="K301" s="203" t="s">
        <v>1059</v>
      </c>
      <c r="L301" s="175" t="s">
        <v>4593</v>
      </c>
      <c r="M301" s="175" t="s">
        <v>5300</v>
      </c>
      <c r="N301" s="204">
        <v>19705</v>
      </c>
      <c r="O301" s="175" t="s">
        <v>5301</v>
      </c>
      <c r="P301" s="195" t="s">
        <v>1054</v>
      </c>
      <c r="Q301" s="195" t="s">
        <v>1054</v>
      </c>
      <c r="R301" s="197" t="s">
        <v>1054</v>
      </c>
      <c r="S301" s="197" t="s">
        <v>1054</v>
      </c>
      <c r="T301" s="195" t="s">
        <v>1054</v>
      </c>
      <c r="U301" s="195" t="s">
        <v>1054</v>
      </c>
      <c r="V301" s="199" t="s">
        <v>959</v>
      </c>
      <c r="W301" s="199" t="s">
        <v>1054</v>
      </c>
      <c r="X301" s="195" t="s">
        <v>1054</v>
      </c>
      <c r="Y301" s="195" t="s">
        <v>1865</v>
      </c>
      <c r="Z301" s="195" t="s">
        <v>1054</v>
      </c>
      <c r="AA301" s="200" t="s">
        <v>1054</v>
      </c>
      <c r="AB301" s="201" t="s">
        <v>1054</v>
      </c>
      <c r="AC301" s="201">
        <v>580</v>
      </c>
      <c r="AD301" s="195" t="s">
        <v>5302</v>
      </c>
      <c r="AE301" s="195" t="s">
        <v>5303</v>
      </c>
      <c r="AF301" s="195" t="s">
        <v>934</v>
      </c>
      <c r="AG301" s="195">
        <v>3027</v>
      </c>
      <c r="AH301" s="195" t="s">
        <v>828</v>
      </c>
      <c r="AI301" s="195" t="s">
        <v>1054</v>
      </c>
      <c r="AJ301" s="195" t="s">
        <v>5304</v>
      </c>
      <c r="AK301" s="195" t="s">
        <v>5304</v>
      </c>
    </row>
    <row r="302" spans="1:37" s="177" customFormat="1" ht="12.75">
      <c r="A302" s="175" t="s">
        <v>112</v>
      </c>
      <c r="B302" s="175" t="s">
        <v>1866</v>
      </c>
      <c r="C302" s="628">
        <v>0</v>
      </c>
      <c r="D302" s="628">
        <v>0</v>
      </c>
      <c r="E302" s="628">
        <v>0</v>
      </c>
      <c r="F302" s="631" t="s">
        <v>1054</v>
      </c>
      <c r="G302" s="175" t="s">
        <v>1867</v>
      </c>
      <c r="H302" s="176" t="s">
        <v>4617</v>
      </c>
      <c r="I302" s="175" t="s">
        <v>4934</v>
      </c>
      <c r="J302" s="203" t="s">
        <v>1052</v>
      </c>
      <c r="K302" s="203" t="s">
        <v>1059</v>
      </c>
      <c r="L302" s="175" t="s">
        <v>4593</v>
      </c>
      <c r="M302" s="175" t="s">
        <v>1859</v>
      </c>
      <c r="N302" s="204">
        <v>17350</v>
      </c>
      <c r="O302" s="175" t="s">
        <v>5301</v>
      </c>
      <c r="P302" s="195" t="s">
        <v>1054</v>
      </c>
      <c r="Q302" s="195" t="s">
        <v>1054</v>
      </c>
      <c r="R302" s="197" t="s">
        <v>1054</v>
      </c>
      <c r="S302" s="197" t="s">
        <v>1054</v>
      </c>
      <c r="T302" s="195" t="s">
        <v>1054</v>
      </c>
      <c r="U302" s="195" t="s">
        <v>1054</v>
      </c>
      <c r="V302" s="199" t="s">
        <v>959</v>
      </c>
      <c r="W302" s="199" t="s">
        <v>1054</v>
      </c>
      <c r="X302" s="195" t="s">
        <v>1054</v>
      </c>
      <c r="Y302" s="195" t="s">
        <v>1868</v>
      </c>
      <c r="Z302" s="195" t="s">
        <v>1054</v>
      </c>
      <c r="AA302" s="200" t="s">
        <v>1054</v>
      </c>
      <c r="AB302" s="201" t="s">
        <v>1054</v>
      </c>
      <c r="AC302" s="201">
        <v>1608</v>
      </c>
      <c r="AD302" s="195" t="s">
        <v>5307</v>
      </c>
      <c r="AE302" s="195" t="s">
        <v>5232</v>
      </c>
      <c r="AF302" s="195" t="s">
        <v>935</v>
      </c>
      <c r="AG302" s="195">
        <v>2610</v>
      </c>
      <c r="AH302" s="195" t="s">
        <v>828</v>
      </c>
      <c r="AI302" s="195" t="s">
        <v>1054</v>
      </c>
      <c r="AJ302" s="195" t="s">
        <v>1054</v>
      </c>
      <c r="AK302" s="195" t="s">
        <v>1054</v>
      </c>
    </row>
    <row r="303" spans="1:37" s="177" customFormat="1" ht="12.75">
      <c r="A303" s="175" t="s">
        <v>112</v>
      </c>
      <c r="B303" s="175" t="s">
        <v>1869</v>
      </c>
      <c r="C303" s="628">
        <v>0</v>
      </c>
      <c r="D303" s="628">
        <v>0</v>
      </c>
      <c r="E303" s="628">
        <v>0</v>
      </c>
      <c r="F303" s="631" t="s">
        <v>1054</v>
      </c>
      <c r="G303" s="175" t="s">
        <v>1870</v>
      </c>
      <c r="H303" s="176" t="s">
        <v>4617</v>
      </c>
      <c r="I303" s="175" t="s">
        <v>4934</v>
      </c>
      <c r="J303" s="203" t="s">
        <v>1052</v>
      </c>
      <c r="K303" s="203" t="s">
        <v>1059</v>
      </c>
      <c r="L303" s="175" t="s">
        <v>4593</v>
      </c>
      <c r="M303" s="175" t="s">
        <v>1871</v>
      </c>
      <c r="N303" s="204">
        <v>19907</v>
      </c>
      <c r="O303" s="175" t="s">
        <v>112</v>
      </c>
      <c r="P303" s="195" t="s">
        <v>1054</v>
      </c>
      <c r="Q303" s="195" t="s">
        <v>1054</v>
      </c>
      <c r="R303" s="197" t="s">
        <v>1054</v>
      </c>
      <c r="S303" s="197" t="s">
        <v>1054</v>
      </c>
      <c r="T303" s="195" t="s">
        <v>1054</v>
      </c>
      <c r="U303" s="195" t="s">
        <v>1054</v>
      </c>
      <c r="V303" s="199" t="s">
        <v>959</v>
      </c>
      <c r="W303" s="199" t="s">
        <v>1055</v>
      </c>
      <c r="X303" s="195" t="s">
        <v>1054</v>
      </c>
      <c r="Y303" s="195" t="s">
        <v>1872</v>
      </c>
      <c r="Z303" s="195" t="s">
        <v>1054</v>
      </c>
      <c r="AA303" s="200" t="s">
        <v>1054</v>
      </c>
      <c r="AB303" s="201" t="s">
        <v>1054</v>
      </c>
      <c r="AC303" s="201">
        <v>15882</v>
      </c>
      <c r="AD303" s="195" t="s">
        <v>5298</v>
      </c>
      <c r="AE303" s="195" t="s">
        <v>2651</v>
      </c>
      <c r="AF303" s="195" t="s">
        <v>935</v>
      </c>
      <c r="AG303" s="195">
        <v>2600</v>
      </c>
      <c r="AH303" s="195" t="s">
        <v>828</v>
      </c>
      <c r="AI303" s="195" t="s">
        <v>1873</v>
      </c>
      <c r="AJ303" s="195" t="s">
        <v>1054</v>
      </c>
      <c r="AK303" s="195" t="s">
        <v>1054</v>
      </c>
    </row>
    <row r="304" spans="1:37" s="177" customFormat="1" ht="12.75">
      <c r="A304" s="175" t="s">
        <v>112</v>
      </c>
      <c r="B304" s="175" t="s">
        <v>1874</v>
      </c>
      <c r="C304" s="628">
        <v>0</v>
      </c>
      <c r="D304" s="628">
        <v>0</v>
      </c>
      <c r="E304" s="628">
        <v>0</v>
      </c>
      <c r="F304" s="631" t="s">
        <v>1054</v>
      </c>
      <c r="G304" s="175" t="s">
        <v>1875</v>
      </c>
      <c r="H304" s="176" t="s">
        <v>4617</v>
      </c>
      <c r="I304" s="175" t="s">
        <v>4934</v>
      </c>
      <c r="J304" s="203" t="s">
        <v>1052</v>
      </c>
      <c r="K304" s="203" t="s">
        <v>1059</v>
      </c>
      <c r="L304" s="175" t="s">
        <v>4593</v>
      </c>
      <c r="M304" s="175" t="s">
        <v>1859</v>
      </c>
      <c r="N304" s="204">
        <v>17350</v>
      </c>
      <c r="O304" s="175" t="s">
        <v>5301</v>
      </c>
      <c r="P304" s="195" t="s">
        <v>1054</v>
      </c>
      <c r="Q304" s="195" t="s">
        <v>1054</v>
      </c>
      <c r="R304" s="197" t="s">
        <v>1054</v>
      </c>
      <c r="S304" s="197" t="s">
        <v>1054</v>
      </c>
      <c r="T304" s="195" t="s">
        <v>1054</v>
      </c>
      <c r="U304" s="195" t="s">
        <v>1054</v>
      </c>
      <c r="V304" s="199" t="s">
        <v>959</v>
      </c>
      <c r="W304" s="199" t="s">
        <v>1055</v>
      </c>
      <c r="X304" s="195" t="s">
        <v>1054</v>
      </c>
      <c r="Y304" s="195" t="s">
        <v>1876</v>
      </c>
      <c r="Z304" s="195" t="s">
        <v>1054</v>
      </c>
      <c r="AA304" s="200" t="s">
        <v>1054</v>
      </c>
      <c r="AB304" s="201" t="s">
        <v>1054</v>
      </c>
      <c r="AC304" s="201">
        <v>560</v>
      </c>
      <c r="AD304" s="195" t="s">
        <v>5308</v>
      </c>
      <c r="AE304" s="195" t="s">
        <v>2651</v>
      </c>
      <c r="AF304" s="195" t="s">
        <v>935</v>
      </c>
      <c r="AG304" s="195">
        <v>2610</v>
      </c>
      <c r="AH304" s="195" t="s">
        <v>828</v>
      </c>
      <c r="AI304" s="195" t="s">
        <v>1877</v>
      </c>
      <c r="AJ304" s="195" t="s">
        <v>1878</v>
      </c>
      <c r="AK304" s="195" t="s">
        <v>1878</v>
      </c>
    </row>
    <row r="305" spans="1:37" s="177" customFormat="1" ht="12.75">
      <c r="A305" s="175" t="s">
        <v>112</v>
      </c>
      <c r="B305" s="175" t="s">
        <v>6341</v>
      </c>
      <c r="C305" s="628">
        <v>0</v>
      </c>
      <c r="D305" s="628">
        <v>0</v>
      </c>
      <c r="E305" s="628">
        <v>1</v>
      </c>
      <c r="F305" s="632"/>
      <c r="G305" s="175" t="s">
        <v>6342</v>
      </c>
      <c r="H305" s="176" t="s">
        <v>4574</v>
      </c>
      <c r="I305" s="175" t="s">
        <v>4575</v>
      </c>
      <c r="J305" s="203"/>
      <c r="K305" s="203"/>
      <c r="L305" s="175"/>
      <c r="M305" s="175"/>
      <c r="N305" s="204"/>
      <c r="O305" s="175"/>
      <c r="P305" s="195"/>
      <c r="Q305" s="195"/>
      <c r="R305" s="197"/>
      <c r="S305" s="197"/>
      <c r="T305" s="195"/>
      <c r="U305" s="195"/>
      <c r="V305" s="199"/>
      <c r="W305" s="199"/>
      <c r="X305" s="195"/>
      <c r="Y305" s="195"/>
      <c r="Z305" s="195"/>
      <c r="AA305" s="200"/>
      <c r="AB305" s="201"/>
      <c r="AC305" s="201"/>
      <c r="AD305" s="195"/>
      <c r="AE305" s="195"/>
      <c r="AF305" s="195"/>
      <c r="AG305" s="195"/>
      <c r="AH305" s="195"/>
      <c r="AI305" s="195"/>
      <c r="AJ305" s="195"/>
      <c r="AK305" s="195"/>
    </row>
    <row r="306" spans="1:37" s="177" customFormat="1" ht="12.75">
      <c r="A306" s="175" t="s">
        <v>112</v>
      </c>
      <c r="B306" s="175" t="s">
        <v>1906</v>
      </c>
      <c r="C306" s="628">
        <v>0</v>
      </c>
      <c r="D306" s="628">
        <v>0</v>
      </c>
      <c r="E306" s="628">
        <v>0</v>
      </c>
      <c r="F306" s="631" t="s">
        <v>1054</v>
      </c>
      <c r="G306" s="175" t="s">
        <v>1907</v>
      </c>
      <c r="H306" s="176" t="s">
        <v>4574</v>
      </c>
      <c r="I306" s="175" t="s">
        <v>4575</v>
      </c>
      <c r="J306" s="203" t="s">
        <v>1054</v>
      </c>
      <c r="K306" s="203" t="s">
        <v>1054</v>
      </c>
      <c r="L306" s="175" t="s">
        <v>4622</v>
      </c>
      <c r="M306" s="175" t="s">
        <v>1054</v>
      </c>
      <c r="N306" s="204">
        <v>32813</v>
      </c>
      <c r="O306" s="175" t="s">
        <v>1054</v>
      </c>
      <c r="P306" s="195" t="s">
        <v>1054</v>
      </c>
      <c r="Q306" s="195" t="s">
        <v>1054</v>
      </c>
      <c r="R306" s="197">
        <v>0</v>
      </c>
      <c r="S306" s="197" t="s">
        <v>1054</v>
      </c>
      <c r="T306" s="195" t="s">
        <v>1054</v>
      </c>
      <c r="U306" s="195" t="s">
        <v>1054</v>
      </c>
      <c r="V306" s="199" t="s">
        <v>1094</v>
      </c>
      <c r="W306" s="199" t="s">
        <v>1054</v>
      </c>
      <c r="X306" s="195" t="s">
        <v>1054</v>
      </c>
      <c r="Y306" s="195" t="s">
        <v>1054</v>
      </c>
      <c r="Z306" s="195" t="s">
        <v>1850</v>
      </c>
      <c r="AA306" s="200" t="s">
        <v>1054</v>
      </c>
      <c r="AB306" s="201" t="s">
        <v>1054</v>
      </c>
      <c r="AC306" s="201" t="s">
        <v>1054</v>
      </c>
      <c r="AD306" s="195" t="s">
        <v>1054</v>
      </c>
      <c r="AE306" s="195" t="s">
        <v>1054</v>
      </c>
      <c r="AF306" s="195" t="s">
        <v>1054</v>
      </c>
      <c r="AG306" s="195" t="s">
        <v>1054</v>
      </c>
      <c r="AH306" s="195" t="s">
        <v>1054</v>
      </c>
      <c r="AI306" s="195" t="s">
        <v>1054</v>
      </c>
      <c r="AJ306" s="195" t="s">
        <v>1054</v>
      </c>
      <c r="AK306" s="195" t="s">
        <v>1054</v>
      </c>
    </row>
    <row r="307" spans="1:37" s="177" customFormat="1" ht="12.75">
      <c r="A307" s="175" t="s">
        <v>112</v>
      </c>
      <c r="B307" s="175" t="s">
        <v>1825</v>
      </c>
      <c r="C307" s="628">
        <v>0</v>
      </c>
      <c r="D307" s="628">
        <v>0</v>
      </c>
      <c r="E307" s="628">
        <v>0</v>
      </c>
      <c r="F307" s="631" t="s">
        <v>1054</v>
      </c>
      <c r="G307" s="175" t="s">
        <v>1826</v>
      </c>
      <c r="H307" s="176" t="s">
        <v>4581</v>
      </c>
      <c r="I307" s="175" t="s">
        <v>4592</v>
      </c>
      <c r="J307" s="203" t="s">
        <v>1054</v>
      </c>
      <c r="K307" s="203" t="s">
        <v>1054</v>
      </c>
      <c r="L307" s="175" t="s">
        <v>4593</v>
      </c>
      <c r="M307" s="175" t="s">
        <v>1811</v>
      </c>
      <c r="N307" s="204">
        <v>42552</v>
      </c>
      <c r="O307" s="175" t="s">
        <v>1054</v>
      </c>
      <c r="P307" s="195" t="s">
        <v>1054</v>
      </c>
      <c r="Q307" s="195" t="s">
        <v>1054</v>
      </c>
      <c r="R307" s="197">
        <v>0</v>
      </c>
      <c r="S307" s="197" t="s">
        <v>1054</v>
      </c>
      <c r="T307" s="195" t="s">
        <v>1054</v>
      </c>
      <c r="U307" s="195" t="s">
        <v>1054</v>
      </c>
      <c r="V307" s="199" t="s">
        <v>1054</v>
      </c>
      <c r="W307" s="199" t="s">
        <v>1054</v>
      </c>
      <c r="X307" s="195" t="s">
        <v>1054</v>
      </c>
      <c r="Y307" s="195" t="s">
        <v>1054</v>
      </c>
      <c r="Z307" s="195" t="s">
        <v>1054</v>
      </c>
      <c r="AA307" s="200" t="s">
        <v>1054</v>
      </c>
      <c r="AB307" s="201" t="s">
        <v>1054</v>
      </c>
      <c r="AC307" s="201" t="s">
        <v>1054</v>
      </c>
      <c r="AD307" s="195" t="s">
        <v>1054</v>
      </c>
      <c r="AE307" s="195" t="s">
        <v>1054</v>
      </c>
      <c r="AF307" s="195" t="s">
        <v>1054</v>
      </c>
      <c r="AG307" s="195" t="s">
        <v>1054</v>
      </c>
      <c r="AH307" s="195" t="s">
        <v>1054</v>
      </c>
      <c r="AI307" s="195" t="s">
        <v>1827</v>
      </c>
      <c r="AJ307" s="195" t="s">
        <v>1054</v>
      </c>
      <c r="AK307" s="195" t="s">
        <v>1054</v>
      </c>
    </row>
    <row r="308" spans="1:37" s="177" customFormat="1" ht="12.75">
      <c r="A308" s="175" t="s">
        <v>112</v>
      </c>
      <c r="B308" s="175" t="s">
        <v>1794</v>
      </c>
      <c r="C308" s="628">
        <v>0</v>
      </c>
      <c r="D308" s="628">
        <v>1</v>
      </c>
      <c r="E308" s="628">
        <v>1</v>
      </c>
      <c r="F308" s="631" t="s">
        <v>1054</v>
      </c>
      <c r="G308" s="175" t="s">
        <v>6737</v>
      </c>
      <c r="H308" s="176" t="s">
        <v>4581</v>
      </c>
      <c r="I308" s="175" t="s">
        <v>4582</v>
      </c>
      <c r="J308" s="203" t="s">
        <v>1054</v>
      </c>
      <c r="K308" s="203" t="s">
        <v>1054</v>
      </c>
      <c r="L308" s="175" t="s">
        <v>106</v>
      </c>
      <c r="M308" s="175" t="s">
        <v>1795</v>
      </c>
      <c r="N308" s="204">
        <v>41187</v>
      </c>
      <c r="O308" s="175" t="s">
        <v>1054</v>
      </c>
      <c r="P308" s="195" t="s">
        <v>1054</v>
      </c>
      <c r="Q308" s="195" t="s">
        <v>1054</v>
      </c>
      <c r="R308" s="197">
        <v>7</v>
      </c>
      <c r="S308" s="197" t="s">
        <v>959</v>
      </c>
      <c r="T308" s="195" t="s">
        <v>1796</v>
      </c>
      <c r="U308" s="195" t="s">
        <v>1054</v>
      </c>
      <c r="V308" s="199" t="s">
        <v>1122</v>
      </c>
      <c r="W308" s="199" t="s">
        <v>1054</v>
      </c>
      <c r="X308" s="195" t="s">
        <v>1054</v>
      </c>
      <c r="Y308" s="195" t="s">
        <v>1054</v>
      </c>
      <c r="Z308" s="195" t="s">
        <v>1734</v>
      </c>
      <c r="AA308" s="200" t="s">
        <v>1054</v>
      </c>
      <c r="AB308" s="201" t="s">
        <v>1054</v>
      </c>
      <c r="AC308" s="201" t="s">
        <v>1054</v>
      </c>
      <c r="AD308" s="195" t="s">
        <v>5231</v>
      </c>
      <c r="AE308" s="195" t="s">
        <v>5232</v>
      </c>
      <c r="AF308" s="195" t="s">
        <v>935</v>
      </c>
      <c r="AG308" s="195">
        <v>2610</v>
      </c>
      <c r="AH308" s="195" t="s">
        <v>828</v>
      </c>
      <c r="AI308" s="195" t="s">
        <v>1797</v>
      </c>
      <c r="AJ308" s="195" t="s">
        <v>1797</v>
      </c>
      <c r="AK308" s="195" t="s">
        <v>1798</v>
      </c>
    </row>
    <row r="309" spans="1:37" s="177" customFormat="1" ht="12.75">
      <c r="A309" s="175" t="s">
        <v>112</v>
      </c>
      <c r="B309" s="175" t="s">
        <v>1828</v>
      </c>
      <c r="C309" s="628">
        <v>0</v>
      </c>
      <c r="D309" s="628">
        <v>0</v>
      </c>
      <c r="E309" s="628">
        <v>0</v>
      </c>
      <c r="F309" s="631" t="s">
        <v>1054</v>
      </c>
      <c r="G309" s="175" t="s">
        <v>5278</v>
      </c>
      <c r="H309" s="176" t="s">
        <v>4581</v>
      </c>
      <c r="I309" s="175" t="s">
        <v>4770</v>
      </c>
      <c r="J309" s="203" t="s">
        <v>1054</v>
      </c>
      <c r="K309" s="203" t="s">
        <v>1054</v>
      </c>
      <c r="L309" s="175" t="s">
        <v>1063</v>
      </c>
      <c r="M309" s="175" t="s">
        <v>1054</v>
      </c>
      <c r="N309" s="204">
        <v>31802</v>
      </c>
      <c r="O309" s="175" t="s">
        <v>1054</v>
      </c>
      <c r="P309" s="195" t="s">
        <v>1054</v>
      </c>
      <c r="Q309" s="195" t="s">
        <v>1054</v>
      </c>
      <c r="R309" s="197">
        <v>10</v>
      </c>
      <c r="S309" s="197" t="s">
        <v>959</v>
      </c>
      <c r="T309" s="195" t="s">
        <v>4595</v>
      </c>
      <c r="U309" s="195" t="s">
        <v>1054</v>
      </c>
      <c r="V309" s="199" t="s">
        <v>1062</v>
      </c>
      <c r="W309" s="199" t="s">
        <v>1054</v>
      </c>
      <c r="X309" s="195" t="s">
        <v>1054</v>
      </c>
      <c r="Y309" s="195" t="s">
        <v>1054</v>
      </c>
      <c r="Z309" s="195" t="s">
        <v>1734</v>
      </c>
      <c r="AA309" s="200" t="s">
        <v>1054</v>
      </c>
      <c r="AB309" s="201" t="s">
        <v>1054</v>
      </c>
      <c r="AC309" s="201" t="s">
        <v>1054</v>
      </c>
      <c r="AD309" s="195" t="s">
        <v>5279</v>
      </c>
      <c r="AE309" s="195" t="s">
        <v>5280</v>
      </c>
      <c r="AF309" s="195" t="s">
        <v>932</v>
      </c>
      <c r="AG309" s="195">
        <v>2011</v>
      </c>
      <c r="AH309" s="195" t="s">
        <v>828</v>
      </c>
      <c r="AI309" s="195" t="s">
        <v>5281</v>
      </c>
      <c r="AJ309" s="195" t="s">
        <v>1054</v>
      </c>
      <c r="AK309" s="195" t="s">
        <v>1054</v>
      </c>
    </row>
    <row r="310" spans="1:37" s="177" customFormat="1" ht="12.75">
      <c r="A310" s="175" t="s">
        <v>113</v>
      </c>
      <c r="B310" s="175" t="s">
        <v>1920</v>
      </c>
      <c r="C310" s="628">
        <v>0</v>
      </c>
      <c r="D310" s="628">
        <v>0</v>
      </c>
      <c r="E310" s="628">
        <v>0</v>
      </c>
      <c r="F310" s="631" t="s">
        <v>1054</v>
      </c>
      <c r="G310" s="175" t="s">
        <v>1921</v>
      </c>
      <c r="H310" s="176" t="s">
        <v>4581</v>
      </c>
      <c r="I310" s="175" t="s">
        <v>4650</v>
      </c>
      <c r="J310" s="203" t="s">
        <v>1054</v>
      </c>
      <c r="K310" s="203" t="s">
        <v>1054</v>
      </c>
      <c r="L310" s="175" t="s">
        <v>1351</v>
      </c>
      <c r="M310" s="175" t="s">
        <v>1054</v>
      </c>
      <c r="N310" s="204">
        <v>41579</v>
      </c>
      <c r="O310" s="175" t="s">
        <v>1054</v>
      </c>
      <c r="P310" s="195" t="s">
        <v>1054</v>
      </c>
      <c r="Q310" s="195" t="s">
        <v>1054</v>
      </c>
      <c r="R310" s="197">
        <v>14</v>
      </c>
      <c r="S310" s="197" t="s">
        <v>1062</v>
      </c>
      <c r="T310" s="195" t="s">
        <v>1054</v>
      </c>
      <c r="U310" s="195" t="s">
        <v>1054</v>
      </c>
      <c r="V310" s="199" t="s">
        <v>1062</v>
      </c>
      <c r="W310" s="199" t="s">
        <v>1054</v>
      </c>
      <c r="X310" s="195" t="s">
        <v>1054</v>
      </c>
      <c r="Y310" s="195" t="s">
        <v>1054</v>
      </c>
      <c r="Z310" s="195" t="s">
        <v>1054</v>
      </c>
      <c r="AA310" s="200" t="s">
        <v>1054</v>
      </c>
      <c r="AB310" s="201" t="s">
        <v>1054</v>
      </c>
      <c r="AC310" s="201" t="s">
        <v>1054</v>
      </c>
      <c r="AD310" s="195" t="s">
        <v>5330</v>
      </c>
      <c r="AE310" s="195" t="s">
        <v>5331</v>
      </c>
      <c r="AF310" s="195" t="s">
        <v>936</v>
      </c>
      <c r="AG310" s="195">
        <v>5000</v>
      </c>
      <c r="AH310" s="195" t="s">
        <v>828</v>
      </c>
      <c r="AI310" s="195" t="s">
        <v>1054</v>
      </c>
      <c r="AJ310" s="195" t="s">
        <v>1054</v>
      </c>
      <c r="AK310" s="195" t="s">
        <v>1054</v>
      </c>
    </row>
    <row r="311" spans="1:37" s="177" customFormat="1" ht="12.75">
      <c r="A311" s="175" t="s">
        <v>113</v>
      </c>
      <c r="B311" s="175" t="s">
        <v>2016</v>
      </c>
      <c r="C311" s="628">
        <v>0</v>
      </c>
      <c r="D311" s="628">
        <v>0</v>
      </c>
      <c r="E311" s="628">
        <v>0</v>
      </c>
      <c r="F311" s="631" t="s">
        <v>1054</v>
      </c>
      <c r="G311" s="175" t="s">
        <v>2017</v>
      </c>
      <c r="H311" s="176" t="s">
        <v>4574</v>
      </c>
      <c r="I311" s="175" t="s">
        <v>4621</v>
      </c>
      <c r="J311" s="203" t="s">
        <v>1054</v>
      </c>
      <c r="K311" s="203" t="s">
        <v>1054</v>
      </c>
      <c r="L311" s="175" t="s">
        <v>4622</v>
      </c>
      <c r="M311" s="175" t="s">
        <v>1054</v>
      </c>
      <c r="N311" s="204">
        <v>39083</v>
      </c>
      <c r="O311" s="175" t="s">
        <v>1054</v>
      </c>
      <c r="P311" s="195" t="s">
        <v>1054</v>
      </c>
      <c r="Q311" s="195" t="s">
        <v>1054</v>
      </c>
      <c r="R311" s="197" t="s">
        <v>1054</v>
      </c>
      <c r="S311" s="197" t="s">
        <v>1054</v>
      </c>
      <c r="T311" s="195" t="s">
        <v>1054</v>
      </c>
      <c r="U311" s="195" t="s">
        <v>1054</v>
      </c>
      <c r="V311" s="199" t="s">
        <v>1094</v>
      </c>
      <c r="W311" s="199" t="s">
        <v>1054</v>
      </c>
      <c r="X311" s="195" t="s">
        <v>1054</v>
      </c>
      <c r="Y311" s="195" t="s">
        <v>1054</v>
      </c>
      <c r="Z311" s="195" t="s">
        <v>1908</v>
      </c>
      <c r="AA311" s="200" t="s">
        <v>1054</v>
      </c>
      <c r="AB311" s="201" t="s">
        <v>1054</v>
      </c>
      <c r="AC311" s="201" t="s">
        <v>1054</v>
      </c>
      <c r="AD311" s="195" t="s">
        <v>5356</v>
      </c>
      <c r="AE311" s="195" t="s">
        <v>5357</v>
      </c>
      <c r="AF311" s="195" t="s">
        <v>1054</v>
      </c>
      <c r="AG311" s="195" t="s">
        <v>1054</v>
      </c>
      <c r="AH311" s="195" t="s">
        <v>5358</v>
      </c>
      <c r="AI311" s="195" t="s">
        <v>2018</v>
      </c>
      <c r="AJ311" s="195" t="s">
        <v>1054</v>
      </c>
      <c r="AK311" s="195" t="s">
        <v>1054</v>
      </c>
    </row>
    <row r="312" spans="1:37" s="177" customFormat="1" ht="12.75">
      <c r="A312" s="175" t="s">
        <v>113</v>
      </c>
      <c r="B312" s="175" t="s">
        <v>1943</v>
      </c>
      <c r="C312" s="628">
        <v>0</v>
      </c>
      <c r="D312" s="628">
        <v>0</v>
      </c>
      <c r="E312" s="628">
        <v>0</v>
      </c>
      <c r="F312" s="631" t="s">
        <v>1054</v>
      </c>
      <c r="G312" s="175" t="s">
        <v>1944</v>
      </c>
      <c r="H312" s="176" t="s">
        <v>4574</v>
      </c>
      <c r="I312" s="175" t="s">
        <v>4621</v>
      </c>
      <c r="J312" s="203" t="s">
        <v>1054</v>
      </c>
      <c r="K312" s="203" t="s">
        <v>1054</v>
      </c>
      <c r="L312" s="175" t="s">
        <v>4622</v>
      </c>
      <c r="M312" s="175" t="s">
        <v>1054</v>
      </c>
      <c r="N312" s="204">
        <v>29098</v>
      </c>
      <c r="O312" s="175" t="s">
        <v>1054</v>
      </c>
      <c r="P312" s="195" t="s">
        <v>1054</v>
      </c>
      <c r="Q312" s="195" t="s">
        <v>1054</v>
      </c>
      <c r="R312" s="197" t="s">
        <v>1054</v>
      </c>
      <c r="S312" s="197" t="s">
        <v>1054</v>
      </c>
      <c r="T312" s="195" t="s">
        <v>1054</v>
      </c>
      <c r="U312" s="195" t="s">
        <v>1054</v>
      </c>
      <c r="V312" s="199" t="s">
        <v>1094</v>
      </c>
      <c r="W312" s="199" t="s">
        <v>1055</v>
      </c>
      <c r="X312" s="195" t="s">
        <v>1054</v>
      </c>
      <c r="Y312" s="195" t="s">
        <v>1945</v>
      </c>
      <c r="Z312" s="195" t="s">
        <v>1908</v>
      </c>
      <c r="AA312" s="200" t="s">
        <v>1054</v>
      </c>
      <c r="AB312" s="201" t="s">
        <v>1054</v>
      </c>
      <c r="AC312" s="201" t="s">
        <v>1054</v>
      </c>
      <c r="AD312" s="195" t="s">
        <v>5377</v>
      </c>
      <c r="AE312" s="195" t="s">
        <v>2651</v>
      </c>
      <c r="AF312" s="195" t="s">
        <v>935</v>
      </c>
      <c r="AG312" s="195">
        <v>200</v>
      </c>
      <c r="AH312" s="195" t="s">
        <v>828</v>
      </c>
      <c r="AI312" s="195" t="s">
        <v>1946</v>
      </c>
      <c r="AJ312" s="195" t="s">
        <v>1054</v>
      </c>
      <c r="AK312" s="195" t="s">
        <v>1054</v>
      </c>
    </row>
    <row r="313" spans="1:37" s="177" customFormat="1" ht="12.75">
      <c r="A313" s="175" t="s">
        <v>113</v>
      </c>
      <c r="B313" s="175" t="s">
        <v>2019</v>
      </c>
      <c r="C313" s="628">
        <v>0</v>
      </c>
      <c r="D313" s="628">
        <v>0</v>
      </c>
      <c r="E313" s="628">
        <v>0</v>
      </c>
      <c r="F313" s="631" t="s">
        <v>1054</v>
      </c>
      <c r="G313" s="175" t="s">
        <v>2020</v>
      </c>
      <c r="H313" s="176" t="s">
        <v>4574</v>
      </c>
      <c r="I313" s="175" t="s">
        <v>4575</v>
      </c>
      <c r="J313" s="203" t="s">
        <v>1054</v>
      </c>
      <c r="K313" s="203" t="s">
        <v>1054</v>
      </c>
      <c r="L313" s="175" t="s">
        <v>4622</v>
      </c>
      <c r="M313" s="175" t="s">
        <v>1054</v>
      </c>
      <c r="N313" s="204">
        <v>38385</v>
      </c>
      <c r="O313" s="175" t="s">
        <v>1054</v>
      </c>
      <c r="P313" s="195" t="s">
        <v>1054</v>
      </c>
      <c r="Q313" s="195" t="s">
        <v>1054</v>
      </c>
      <c r="R313" s="197">
        <v>0</v>
      </c>
      <c r="S313" s="197" t="s">
        <v>1054</v>
      </c>
      <c r="T313" s="195" t="s">
        <v>1054</v>
      </c>
      <c r="U313" s="195" t="s">
        <v>1054</v>
      </c>
      <c r="V313" s="199" t="s">
        <v>1094</v>
      </c>
      <c r="W313" s="199" t="s">
        <v>1054</v>
      </c>
      <c r="X313" s="195" t="s">
        <v>1054</v>
      </c>
      <c r="Y313" s="195" t="s">
        <v>2021</v>
      </c>
      <c r="Z313" s="195" t="s">
        <v>1908</v>
      </c>
      <c r="AA313" s="200" t="s">
        <v>1054</v>
      </c>
      <c r="AB313" s="201" t="s">
        <v>1054</v>
      </c>
      <c r="AC313" s="201" t="s">
        <v>1054</v>
      </c>
      <c r="AD313" s="195" t="s">
        <v>1054</v>
      </c>
      <c r="AE313" s="195" t="s">
        <v>1054</v>
      </c>
      <c r="AF313" s="195" t="s">
        <v>1054</v>
      </c>
      <c r="AG313" s="195" t="s">
        <v>1054</v>
      </c>
      <c r="AH313" s="195" t="s">
        <v>1054</v>
      </c>
      <c r="AI313" s="195" t="s">
        <v>1054</v>
      </c>
      <c r="AJ313" s="195" t="s">
        <v>1054</v>
      </c>
      <c r="AK313" s="195" t="s">
        <v>1054</v>
      </c>
    </row>
    <row r="314" spans="1:37" s="177" customFormat="1" ht="12.75">
      <c r="A314" s="175" t="s">
        <v>113</v>
      </c>
      <c r="B314" s="175" t="s">
        <v>2022</v>
      </c>
      <c r="C314" s="628">
        <v>0</v>
      </c>
      <c r="D314" s="628">
        <v>0</v>
      </c>
      <c r="E314" s="628">
        <v>0</v>
      </c>
      <c r="F314" s="631" t="s">
        <v>1054</v>
      </c>
      <c r="G314" s="175" t="s">
        <v>2023</v>
      </c>
      <c r="H314" s="176" t="s">
        <v>4574</v>
      </c>
      <c r="I314" s="175" t="s">
        <v>4575</v>
      </c>
      <c r="J314" s="203" t="s">
        <v>1054</v>
      </c>
      <c r="K314" s="203" t="s">
        <v>1054</v>
      </c>
      <c r="L314" s="175" t="s">
        <v>4622</v>
      </c>
      <c r="M314" s="175" t="s">
        <v>1054</v>
      </c>
      <c r="N314" s="204">
        <v>38385</v>
      </c>
      <c r="O314" s="175" t="s">
        <v>1054</v>
      </c>
      <c r="P314" s="195" t="s">
        <v>1054</v>
      </c>
      <c r="Q314" s="195" t="s">
        <v>1054</v>
      </c>
      <c r="R314" s="197">
        <v>0</v>
      </c>
      <c r="S314" s="197" t="s">
        <v>1054</v>
      </c>
      <c r="T314" s="195" t="s">
        <v>1054</v>
      </c>
      <c r="U314" s="195" t="s">
        <v>1054</v>
      </c>
      <c r="V314" s="199" t="s">
        <v>1094</v>
      </c>
      <c r="W314" s="199" t="s">
        <v>1054</v>
      </c>
      <c r="X314" s="195" t="s">
        <v>1054</v>
      </c>
      <c r="Y314" s="195" t="s">
        <v>2024</v>
      </c>
      <c r="Z314" s="195" t="s">
        <v>1908</v>
      </c>
      <c r="AA314" s="200" t="s">
        <v>1054</v>
      </c>
      <c r="AB314" s="201" t="s">
        <v>1054</v>
      </c>
      <c r="AC314" s="201" t="s">
        <v>1054</v>
      </c>
      <c r="AD314" s="195" t="s">
        <v>1054</v>
      </c>
      <c r="AE314" s="195" t="s">
        <v>1054</v>
      </c>
      <c r="AF314" s="195" t="s">
        <v>1054</v>
      </c>
      <c r="AG314" s="195" t="s">
        <v>1054</v>
      </c>
      <c r="AH314" s="195" t="s">
        <v>1054</v>
      </c>
      <c r="AI314" s="195" t="s">
        <v>1054</v>
      </c>
      <c r="AJ314" s="195" t="s">
        <v>1054</v>
      </c>
      <c r="AK314" s="195" t="s">
        <v>1054</v>
      </c>
    </row>
    <row r="315" spans="1:37" s="177" customFormat="1" ht="12.75">
      <c r="A315" s="175" t="s">
        <v>113</v>
      </c>
      <c r="B315" s="175" t="s">
        <v>1990</v>
      </c>
      <c r="C315" s="628">
        <v>0</v>
      </c>
      <c r="D315" s="628">
        <v>0</v>
      </c>
      <c r="E315" s="628">
        <v>0</v>
      </c>
      <c r="F315" s="631" t="s">
        <v>1054</v>
      </c>
      <c r="G315" s="175" t="s">
        <v>5343</v>
      </c>
      <c r="H315" s="176" t="s">
        <v>4581</v>
      </c>
      <c r="I315" s="175" t="s">
        <v>4588</v>
      </c>
      <c r="J315" s="203" t="s">
        <v>1054</v>
      </c>
      <c r="K315" s="203" t="s">
        <v>1054</v>
      </c>
      <c r="L315" s="175" t="s">
        <v>4837</v>
      </c>
      <c r="M315" s="175" t="s">
        <v>5344</v>
      </c>
      <c r="N315" s="204">
        <v>40276</v>
      </c>
      <c r="O315" s="175" t="s">
        <v>1054</v>
      </c>
      <c r="P315" s="195" t="s">
        <v>1054</v>
      </c>
      <c r="Q315" s="195" t="s">
        <v>1054</v>
      </c>
      <c r="R315" s="197">
        <v>24</v>
      </c>
      <c r="S315" s="197" t="s">
        <v>1062</v>
      </c>
      <c r="T315" s="195" t="s">
        <v>4595</v>
      </c>
      <c r="U315" s="195" t="s">
        <v>1054</v>
      </c>
      <c r="V315" s="199" t="s">
        <v>1062</v>
      </c>
      <c r="W315" s="199" t="s">
        <v>1054</v>
      </c>
      <c r="X315" s="195" t="s">
        <v>1054</v>
      </c>
      <c r="Y315" s="195" t="s">
        <v>1054</v>
      </c>
      <c r="Z315" s="195" t="s">
        <v>1054</v>
      </c>
      <c r="AA315" s="200" t="s">
        <v>1054</v>
      </c>
      <c r="AB315" s="201" t="s">
        <v>1054</v>
      </c>
      <c r="AC315" s="201" t="s">
        <v>1054</v>
      </c>
      <c r="AD315" s="195" t="s">
        <v>1054</v>
      </c>
      <c r="AE315" s="195" t="s">
        <v>1054</v>
      </c>
      <c r="AF315" s="195" t="s">
        <v>1054</v>
      </c>
      <c r="AG315" s="195" t="s">
        <v>1054</v>
      </c>
      <c r="AH315" s="195" t="s">
        <v>1054</v>
      </c>
      <c r="AI315" s="195" t="s">
        <v>1991</v>
      </c>
      <c r="AJ315" s="195" t="s">
        <v>1054</v>
      </c>
      <c r="AK315" s="195" t="s">
        <v>1054</v>
      </c>
    </row>
    <row r="316" spans="1:37" s="177" customFormat="1" ht="12.75">
      <c r="A316" s="175" t="s">
        <v>113</v>
      </c>
      <c r="B316" s="175" t="s">
        <v>1923</v>
      </c>
      <c r="C316" s="628">
        <v>0</v>
      </c>
      <c r="D316" s="628">
        <v>0</v>
      </c>
      <c r="E316" s="628">
        <v>0</v>
      </c>
      <c r="F316" s="631" t="s">
        <v>1054</v>
      </c>
      <c r="G316" s="175" t="s">
        <v>5322</v>
      </c>
      <c r="H316" s="176" t="s">
        <v>4581</v>
      </c>
      <c r="I316" s="175" t="s">
        <v>4588</v>
      </c>
      <c r="J316" s="203" t="s">
        <v>1054</v>
      </c>
      <c r="K316" s="203" t="s">
        <v>1054</v>
      </c>
      <c r="L316" s="175" t="s">
        <v>4829</v>
      </c>
      <c r="M316" s="175" t="s">
        <v>5323</v>
      </c>
      <c r="N316" s="204">
        <v>41726</v>
      </c>
      <c r="O316" s="175" t="s">
        <v>1054</v>
      </c>
      <c r="P316" s="195" t="s">
        <v>1054</v>
      </c>
      <c r="Q316" s="195" t="s">
        <v>1054</v>
      </c>
      <c r="R316" s="197">
        <v>14</v>
      </c>
      <c r="S316" s="197" t="s">
        <v>1062</v>
      </c>
      <c r="T316" s="195" t="s">
        <v>4765</v>
      </c>
      <c r="U316" s="195" t="s">
        <v>1054</v>
      </c>
      <c r="V316" s="199" t="s">
        <v>1062</v>
      </c>
      <c r="W316" s="199" t="s">
        <v>1290</v>
      </c>
      <c r="X316" s="195" t="s">
        <v>1054</v>
      </c>
      <c r="Y316" s="195" t="s">
        <v>1924</v>
      </c>
      <c r="Z316" s="195" t="s">
        <v>1054</v>
      </c>
      <c r="AA316" s="200" t="s">
        <v>1054</v>
      </c>
      <c r="AB316" s="201" t="s">
        <v>1054</v>
      </c>
      <c r="AC316" s="201" t="s">
        <v>1054</v>
      </c>
      <c r="AD316" s="195" t="s">
        <v>5324</v>
      </c>
      <c r="AE316" s="195" t="s">
        <v>1054</v>
      </c>
      <c r="AF316" s="195" t="s">
        <v>934</v>
      </c>
      <c r="AG316" s="195" t="s">
        <v>1054</v>
      </c>
      <c r="AH316" s="195" t="s">
        <v>828</v>
      </c>
      <c r="AI316" s="195" t="s">
        <v>5325</v>
      </c>
      <c r="AJ316" s="195" t="s">
        <v>1925</v>
      </c>
      <c r="AK316" s="195" t="s">
        <v>1054</v>
      </c>
    </row>
    <row r="317" spans="1:37" s="177" customFormat="1" ht="12.75">
      <c r="A317" s="175" t="s">
        <v>113</v>
      </c>
      <c r="B317" s="175" t="s">
        <v>2025</v>
      </c>
      <c r="C317" s="628">
        <v>0</v>
      </c>
      <c r="D317" s="628">
        <v>0</v>
      </c>
      <c r="E317" s="628">
        <v>0</v>
      </c>
      <c r="F317" s="631" t="s">
        <v>1054</v>
      </c>
      <c r="G317" s="175" t="s">
        <v>2026</v>
      </c>
      <c r="H317" s="176" t="s">
        <v>4574</v>
      </c>
      <c r="I317" s="175" t="s">
        <v>5337</v>
      </c>
      <c r="J317" s="203" t="s">
        <v>1054</v>
      </c>
      <c r="K317" s="203" t="s">
        <v>1054</v>
      </c>
      <c r="L317" s="175" t="s">
        <v>4593</v>
      </c>
      <c r="M317" s="175" t="s">
        <v>2027</v>
      </c>
      <c r="N317" s="204">
        <v>40767</v>
      </c>
      <c r="O317" s="175" t="s">
        <v>1054</v>
      </c>
      <c r="P317" s="195" t="s">
        <v>1054</v>
      </c>
      <c r="Q317" s="195" t="s">
        <v>1054</v>
      </c>
      <c r="R317" s="197">
        <v>13</v>
      </c>
      <c r="S317" s="197" t="s">
        <v>959</v>
      </c>
      <c r="T317" s="195" t="s">
        <v>4960</v>
      </c>
      <c r="U317" s="195" t="s">
        <v>1054</v>
      </c>
      <c r="V317" s="199" t="s">
        <v>959</v>
      </c>
      <c r="W317" s="199" t="s">
        <v>1055</v>
      </c>
      <c r="X317" s="195" t="s">
        <v>1054</v>
      </c>
      <c r="Y317" s="195" t="s">
        <v>2028</v>
      </c>
      <c r="Z317" s="195" t="s">
        <v>1054</v>
      </c>
      <c r="AA317" s="200" t="s">
        <v>1054</v>
      </c>
      <c r="AB317" s="201" t="s">
        <v>1054</v>
      </c>
      <c r="AC317" s="201" t="s">
        <v>1054</v>
      </c>
      <c r="AD317" s="195" t="s">
        <v>5338</v>
      </c>
      <c r="AE317" s="195" t="s">
        <v>4902</v>
      </c>
      <c r="AF317" s="195" t="s">
        <v>932</v>
      </c>
      <c r="AG317" s="195">
        <v>2000</v>
      </c>
      <c r="AH317" s="195" t="s">
        <v>828</v>
      </c>
      <c r="AI317" s="195" t="s">
        <v>2029</v>
      </c>
      <c r="AJ317" s="195" t="s">
        <v>2030</v>
      </c>
      <c r="AK317" s="195" t="s">
        <v>2031</v>
      </c>
    </row>
    <row r="318" spans="1:37" s="177" customFormat="1" ht="12.75">
      <c r="A318" s="175" t="s">
        <v>113</v>
      </c>
      <c r="B318" s="175" t="s">
        <v>1953</v>
      </c>
      <c r="C318" s="628">
        <v>0</v>
      </c>
      <c r="D318" s="628">
        <v>0</v>
      </c>
      <c r="E318" s="628">
        <v>0</v>
      </c>
      <c r="F318" s="631" t="s">
        <v>1054</v>
      </c>
      <c r="G318" s="175" t="s">
        <v>5354</v>
      </c>
      <c r="H318" s="176" t="s">
        <v>4617</v>
      </c>
      <c r="I318" s="175" t="s">
        <v>4934</v>
      </c>
      <c r="J318" s="203" t="s">
        <v>1052</v>
      </c>
      <c r="K318" s="203" t="s">
        <v>1059</v>
      </c>
      <c r="L318" s="175" t="s">
        <v>4593</v>
      </c>
      <c r="M318" s="175" t="s">
        <v>1954</v>
      </c>
      <c r="N318" s="204">
        <v>39790</v>
      </c>
      <c r="O318" s="175" t="s">
        <v>1955</v>
      </c>
      <c r="P318" s="195" t="s">
        <v>1054</v>
      </c>
      <c r="Q318" s="195">
        <v>93</v>
      </c>
      <c r="R318" s="197" t="s">
        <v>1054</v>
      </c>
      <c r="S318" s="197" t="s">
        <v>1054</v>
      </c>
      <c r="T318" s="195" t="s">
        <v>1054</v>
      </c>
      <c r="U318" s="195" t="s">
        <v>1054</v>
      </c>
      <c r="V318" s="199" t="s">
        <v>959</v>
      </c>
      <c r="W318" s="199" t="s">
        <v>1055</v>
      </c>
      <c r="X318" s="195" t="s">
        <v>1054</v>
      </c>
      <c r="Y318" s="195" t="s">
        <v>1956</v>
      </c>
      <c r="Z318" s="195" t="s">
        <v>1054</v>
      </c>
      <c r="AA318" s="200" t="s">
        <v>1054</v>
      </c>
      <c r="AB318" s="201" t="s">
        <v>1054</v>
      </c>
      <c r="AC318" s="201">
        <v>28478</v>
      </c>
      <c r="AD318" s="195" t="s">
        <v>5355</v>
      </c>
      <c r="AE318" s="195" t="s">
        <v>4902</v>
      </c>
      <c r="AF318" s="195" t="s">
        <v>932</v>
      </c>
      <c r="AG318" s="195">
        <v>2000</v>
      </c>
      <c r="AH318" s="195" t="s">
        <v>828</v>
      </c>
      <c r="AI318" s="195" t="s">
        <v>1957</v>
      </c>
      <c r="AJ318" s="195" t="s">
        <v>1958</v>
      </c>
      <c r="AK318" s="195" t="s">
        <v>1959</v>
      </c>
    </row>
    <row r="319" spans="1:37" s="177" customFormat="1" ht="12.75">
      <c r="A319" s="175" t="s">
        <v>113</v>
      </c>
      <c r="B319" s="175" t="s">
        <v>1936</v>
      </c>
      <c r="C319" s="628">
        <v>0</v>
      </c>
      <c r="D319" s="628">
        <v>0</v>
      </c>
      <c r="E319" s="628">
        <v>0</v>
      </c>
      <c r="F319" s="631" t="s">
        <v>1054</v>
      </c>
      <c r="G319" s="175" t="s">
        <v>1992</v>
      </c>
      <c r="H319" s="176" t="s">
        <v>4581</v>
      </c>
      <c r="I319" s="175" t="s">
        <v>4650</v>
      </c>
      <c r="J319" s="203" t="s">
        <v>1054</v>
      </c>
      <c r="K319" s="203" t="s">
        <v>1054</v>
      </c>
      <c r="L319" s="175" t="s">
        <v>1351</v>
      </c>
      <c r="M319" s="175" t="s">
        <v>1054</v>
      </c>
      <c r="N319" s="204">
        <v>39994</v>
      </c>
      <c r="O319" s="175" t="s">
        <v>1054</v>
      </c>
      <c r="P319" s="195" t="s">
        <v>1054</v>
      </c>
      <c r="Q319" s="195" t="s">
        <v>1054</v>
      </c>
      <c r="R319" s="197">
        <v>14</v>
      </c>
      <c r="S319" s="197" t="s">
        <v>1062</v>
      </c>
      <c r="T319" s="195" t="s">
        <v>1054</v>
      </c>
      <c r="U319" s="195" t="s">
        <v>1054</v>
      </c>
      <c r="V319" s="199" t="s">
        <v>1062</v>
      </c>
      <c r="W319" s="199" t="s">
        <v>1054</v>
      </c>
      <c r="X319" s="195" t="s">
        <v>1054</v>
      </c>
      <c r="Y319" s="195" t="s">
        <v>1054</v>
      </c>
      <c r="Z319" s="195" t="s">
        <v>1054</v>
      </c>
      <c r="AA319" s="200" t="s">
        <v>1054</v>
      </c>
      <c r="AB319" s="201" t="s">
        <v>1054</v>
      </c>
      <c r="AC319" s="201" t="s">
        <v>1054</v>
      </c>
      <c r="AD319" s="195" t="s">
        <v>5352</v>
      </c>
      <c r="AE319" s="195" t="s">
        <v>5353</v>
      </c>
      <c r="AF319" s="195" t="s">
        <v>934</v>
      </c>
      <c r="AG319" s="195">
        <v>3053</v>
      </c>
      <c r="AH319" s="195" t="s">
        <v>828</v>
      </c>
      <c r="AI319" s="195" t="s">
        <v>1054</v>
      </c>
      <c r="AJ319" s="195" t="s">
        <v>1054</v>
      </c>
      <c r="AK319" s="195" t="s">
        <v>1054</v>
      </c>
    </row>
    <row r="320" spans="1:37" s="177" customFormat="1" ht="12.75">
      <c r="A320" s="175" t="s">
        <v>113</v>
      </c>
      <c r="B320" s="175" t="s">
        <v>1926</v>
      </c>
      <c r="C320" s="628">
        <v>0</v>
      </c>
      <c r="D320" s="628">
        <v>0</v>
      </c>
      <c r="E320" s="628">
        <v>0</v>
      </c>
      <c r="F320" s="631" t="s">
        <v>1054</v>
      </c>
      <c r="G320" s="175" t="s">
        <v>5318</v>
      </c>
      <c r="H320" s="176" t="s">
        <v>4581</v>
      </c>
      <c r="I320" s="175" t="s">
        <v>4582</v>
      </c>
      <c r="J320" s="203" t="s">
        <v>1054</v>
      </c>
      <c r="K320" s="203" t="s">
        <v>1054</v>
      </c>
      <c r="L320" s="175" t="s">
        <v>1351</v>
      </c>
      <c r="M320" s="175" t="s">
        <v>1054</v>
      </c>
      <c r="N320" s="204">
        <v>42132</v>
      </c>
      <c r="O320" s="175" t="s">
        <v>1054</v>
      </c>
      <c r="P320" s="195" t="s">
        <v>1054</v>
      </c>
      <c r="Q320" s="195" t="s">
        <v>1054</v>
      </c>
      <c r="R320" s="197">
        <v>14</v>
      </c>
      <c r="S320" s="197" t="s">
        <v>959</v>
      </c>
      <c r="T320" s="195" t="s">
        <v>4960</v>
      </c>
      <c r="U320" s="195" t="s">
        <v>1054</v>
      </c>
      <c r="V320" s="199" t="s">
        <v>1062</v>
      </c>
      <c r="W320" s="199" t="s">
        <v>1055</v>
      </c>
      <c r="X320" s="195" t="s">
        <v>1054</v>
      </c>
      <c r="Y320" s="195" t="s">
        <v>1054</v>
      </c>
      <c r="Z320" s="195" t="s">
        <v>1054</v>
      </c>
      <c r="AA320" s="200" t="s">
        <v>1054</v>
      </c>
      <c r="AB320" s="201" t="s">
        <v>1054</v>
      </c>
      <c r="AC320" s="201" t="s">
        <v>1054</v>
      </c>
      <c r="AD320" s="195" t="s">
        <v>4645</v>
      </c>
      <c r="AE320" s="195" t="s">
        <v>2651</v>
      </c>
      <c r="AF320" s="195" t="s">
        <v>935</v>
      </c>
      <c r="AG320" s="195">
        <v>2601</v>
      </c>
      <c r="AH320" s="195" t="s">
        <v>828</v>
      </c>
      <c r="AI320" s="195" t="s">
        <v>1927</v>
      </c>
      <c r="AJ320" s="195" t="s">
        <v>1927</v>
      </c>
      <c r="AK320" s="195" t="s">
        <v>1054</v>
      </c>
    </row>
    <row r="321" spans="1:37" s="177" customFormat="1" ht="12.75">
      <c r="A321" s="175" t="s">
        <v>113</v>
      </c>
      <c r="B321" s="175" t="s">
        <v>1960</v>
      </c>
      <c r="C321" s="628">
        <v>0</v>
      </c>
      <c r="D321" s="628">
        <v>0</v>
      </c>
      <c r="E321" s="628">
        <v>0</v>
      </c>
      <c r="F321" s="631" t="s">
        <v>1054</v>
      </c>
      <c r="G321" s="175" t="s">
        <v>5349</v>
      </c>
      <c r="H321" s="176" t="s">
        <v>4617</v>
      </c>
      <c r="I321" s="175" t="s">
        <v>4618</v>
      </c>
      <c r="J321" s="203" t="s">
        <v>1052</v>
      </c>
      <c r="K321" s="203" t="s">
        <v>1059</v>
      </c>
      <c r="L321" s="175" t="s">
        <v>106</v>
      </c>
      <c r="M321" s="175" t="s">
        <v>1961</v>
      </c>
      <c r="N321" s="204">
        <v>40179</v>
      </c>
      <c r="O321" s="175" t="s">
        <v>1955</v>
      </c>
      <c r="P321" s="195" t="s">
        <v>1054</v>
      </c>
      <c r="Q321" s="195">
        <v>66</v>
      </c>
      <c r="R321" s="197" t="s">
        <v>1054</v>
      </c>
      <c r="S321" s="197" t="s">
        <v>1054</v>
      </c>
      <c r="T321" s="195" t="s">
        <v>1054</v>
      </c>
      <c r="U321" s="195" t="s">
        <v>1054</v>
      </c>
      <c r="V321" s="199" t="s">
        <v>959</v>
      </c>
      <c r="W321" s="199" t="s">
        <v>1055</v>
      </c>
      <c r="X321" s="195" t="s">
        <v>1054</v>
      </c>
      <c r="Y321" s="195" t="s">
        <v>1962</v>
      </c>
      <c r="Z321" s="195" t="s">
        <v>1054</v>
      </c>
      <c r="AA321" s="200" t="s">
        <v>1054</v>
      </c>
      <c r="AB321" s="201" t="s">
        <v>1054</v>
      </c>
      <c r="AC321" s="201">
        <v>14685</v>
      </c>
      <c r="AD321" s="195" t="s">
        <v>5350</v>
      </c>
      <c r="AE321" s="195" t="s">
        <v>4886</v>
      </c>
      <c r="AF321" s="195" t="s">
        <v>934</v>
      </c>
      <c r="AG321" s="195">
        <v>3000</v>
      </c>
      <c r="AH321" s="195" t="s">
        <v>828</v>
      </c>
      <c r="AI321" s="195" t="s">
        <v>1963</v>
      </c>
      <c r="AJ321" s="195" t="s">
        <v>5351</v>
      </c>
      <c r="AK321" s="195" t="s">
        <v>5351</v>
      </c>
    </row>
    <row r="322" spans="1:37" s="177" customFormat="1" ht="12.75">
      <c r="A322" s="175" t="s">
        <v>113</v>
      </c>
      <c r="B322" s="175" t="s">
        <v>1908</v>
      </c>
      <c r="C322" s="628">
        <v>1</v>
      </c>
      <c r="D322" s="628">
        <v>1</v>
      </c>
      <c r="E322" s="628">
        <v>1</v>
      </c>
      <c r="F322" s="631" t="s">
        <v>1054</v>
      </c>
      <c r="G322" s="175" t="s">
        <v>1909</v>
      </c>
      <c r="H322" s="176" t="s">
        <v>4617</v>
      </c>
      <c r="I322" s="175" t="s">
        <v>4934</v>
      </c>
      <c r="J322" s="203" t="s">
        <v>891</v>
      </c>
      <c r="K322" s="203" t="s">
        <v>1053</v>
      </c>
      <c r="L322" s="175" t="s">
        <v>4593</v>
      </c>
      <c r="M322" s="175" t="s">
        <v>1910</v>
      </c>
      <c r="N322" s="204">
        <v>17205</v>
      </c>
      <c r="O322" s="175" t="s">
        <v>1911</v>
      </c>
      <c r="P322" s="195" t="s">
        <v>1054</v>
      </c>
      <c r="Q322" s="195" t="s">
        <v>1054</v>
      </c>
      <c r="R322" s="197" t="s">
        <v>1054</v>
      </c>
      <c r="S322" s="197" t="s">
        <v>1054</v>
      </c>
      <c r="T322" s="195" t="s">
        <v>1054</v>
      </c>
      <c r="U322" s="195" t="s">
        <v>1054</v>
      </c>
      <c r="V322" s="199" t="s">
        <v>959</v>
      </c>
      <c r="W322" s="199" t="s">
        <v>1055</v>
      </c>
      <c r="X322" s="195" t="s">
        <v>1054</v>
      </c>
      <c r="Y322" s="195" t="s">
        <v>1912</v>
      </c>
      <c r="Z322" s="195" t="s">
        <v>1054</v>
      </c>
      <c r="AA322" s="200" t="s">
        <v>1054</v>
      </c>
      <c r="AB322" s="201" t="s">
        <v>1054</v>
      </c>
      <c r="AC322" s="201" t="s">
        <v>1054</v>
      </c>
      <c r="AD322" s="195" t="s">
        <v>830</v>
      </c>
      <c r="AE322" s="195" t="s">
        <v>2651</v>
      </c>
      <c r="AF322" s="195" t="s">
        <v>935</v>
      </c>
      <c r="AG322" s="195">
        <v>2601</v>
      </c>
      <c r="AH322" s="195" t="s">
        <v>828</v>
      </c>
      <c r="AI322" s="195" t="s">
        <v>1913</v>
      </c>
      <c r="AJ322" s="195" t="s">
        <v>1914</v>
      </c>
      <c r="AK322" s="195" t="s">
        <v>1914</v>
      </c>
    </row>
    <row r="323" spans="1:37" s="177" customFormat="1" ht="12.75">
      <c r="A323" s="175" t="s">
        <v>113</v>
      </c>
      <c r="B323" s="175" t="s">
        <v>1970</v>
      </c>
      <c r="C323" s="628">
        <v>0</v>
      </c>
      <c r="D323" s="628">
        <v>1</v>
      </c>
      <c r="E323" s="628">
        <v>1</v>
      </c>
      <c r="F323" s="631" t="s">
        <v>1054</v>
      </c>
      <c r="G323" s="175" t="s">
        <v>5359</v>
      </c>
      <c r="H323" s="176" t="s">
        <v>4617</v>
      </c>
      <c r="I323" s="175" t="s">
        <v>4734</v>
      </c>
      <c r="J323" s="203" t="s">
        <v>1052</v>
      </c>
      <c r="K323" s="203" t="s">
        <v>1053</v>
      </c>
      <c r="L323" s="175" t="s">
        <v>4593</v>
      </c>
      <c r="M323" s="175" t="s">
        <v>1971</v>
      </c>
      <c r="N323" s="204">
        <v>37073</v>
      </c>
      <c r="O323" s="175" t="s">
        <v>1425</v>
      </c>
      <c r="P323" s="195" t="s">
        <v>4965</v>
      </c>
      <c r="Q323" s="195">
        <v>136</v>
      </c>
      <c r="R323" s="197" t="s">
        <v>1054</v>
      </c>
      <c r="S323" s="197" t="s">
        <v>1054</v>
      </c>
      <c r="T323" s="195" t="s">
        <v>1054</v>
      </c>
      <c r="U323" s="195" t="s">
        <v>1054</v>
      </c>
      <c r="V323" s="199" t="s">
        <v>959</v>
      </c>
      <c r="W323" s="199" t="s">
        <v>1055</v>
      </c>
      <c r="X323" s="195" t="s">
        <v>1054</v>
      </c>
      <c r="Y323" s="195" t="s">
        <v>1972</v>
      </c>
      <c r="Z323" s="195" t="s">
        <v>1054</v>
      </c>
      <c r="AA323" s="200" t="s">
        <v>1054</v>
      </c>
      <c r="AB323" s="201">
        <v>796738</v>
      </c>
      <c r="AC323" s="201">
        <v>25107</v>
      </c>
      <c r="AD323" s="195" t="s">
        <v>5360</v>
      </c>
      <c r="AE323" s="195" t="s">
        <v>5255</v>
      </c>
      <c r="AF323" s="195" t="s">
        <v>935</v>
      </c>
      <c r="AG323" s="195">
        <v>2609</v>
      </c>
      <c r="AH323" s="195" t="s">
        <v>828</v>
      </c>
      <c r="AI323" s="195" t="s">
        <v>1973</v>
      </c>
      <c r="AJ323" s="195" t="s">
        <v>1974</v>
      </c>
      <c r="AK323" s="195" t="s">
        <v>1975</v>
      </c>
    </row>
    <row r="324" spans="1:37" s="177" customFormat="1" ht="12.75">
      <c r="A324" s="175" t="s">
        <v>113</v>
      </c>
      <c r="B324" s="175" t="s">
        <v>1947</v>
      </c>
      <c r="C324" s="628">
        <v>0</v>
      </c>
      <c r="D324" s="628">
        <v>1</v>
      </c>
      <c r="E324" s="628">
        <v>0</v>
      </c>
      <c r="F324" s="631" t="s">
        <v>1054</v>
      </c>
      <c r="G324" s="175" t="s">
        <v>1948</v>
      </c>
      <c r="H324" s="176" t="s">
        <v>4574</v>
      </c>
      <c r="I324" s="175" t="s">
        <v>4621</v>
      </c>
      <c r="J324" s="203" t="s">
        <v>1054</v>
      </c>
      <c r="K324" s="203" t="s">
        <v>1054</v>
      </c>
      <c r="L324" s="175" t="s">
        <v>4622</v>
      </c>
      <c r="M324" s="175" t="s">
        <v>1054</v>
      </c>
      <c r="N324" s="204">
        <v>32422</v>
      </c>
      <c r="O324" s="175" t="s">
        <v>1054</v>
      </c>
      <c r="P324" s="195" t="s">
        <v>1054</v>
      </c>
      <c r="Q324" s="195" t="s">
        <v>1054</v>
      </c>
      <c r="R324" s="197" t="s">
        <v>1054</v>
      </c>
      <c r="S324" s="197" t="s">
        <v>1054</v>
      </c>
      <c r="T324" s="195" t="s">
        <v>1054</v>
      </c>
      <c r="U324" s="195" t="s">
        <v>1054</v>
      </c>
      <c r="V324" s="199" t="s">
        <v>1094</v>
      </c>
      <c r="W324" s="199" t="s">
        <v>1054</v>
      </c>
      <c r="X324" s="195" t="s">
        <v>1054</v>
      </c>
      <c r="Y324" s="195" t="s">
        <v>1949</v>
      </c>
      <c r="Z324" s="195" t="s">
        <v>1908</v>
      </c>
      <c r="AA324" s="200" t="s">
        <v>1054</v>
      </c>
      <c r="AB324" s="201" t="s">
        <v>1054</v>
      </c>
      <c r="AC324" s="201" t="s">
        <v>1054</v>
      </c>
      <c r="AD324" s="195" t="s">
        <v>5372</v>
      </c>
      <c r="AE324" s="195" t="s">
        <v>5373</v>
      </c>
      <c r="AF324" s="195" t="s">
        <v>935</v>
      </c>
      <c r="AG324" s="195" t="s">
        <v>1054</v>
      </c>
      <c r="AH324" s="195" t="s">
        <v>828</v>
      </c>
      <c r="AI324" s="195" t="s">
        <v>1950</v>
      </c>
      <c r="AJ324" s="195" t="s">
        <v>1054</v>
      </c>
      <c r="AK324" s="195" t="s">
        <v>1054</v>
      </c>
    </row>
    <row r="325" spans="1:37" s="177" customFormat="1" ht="12.75">
      <c r="A325" s="175" t="s">
        <v>113</v>
      </c>
      <c r="B325" s="175" t="s">
        <v>1928</v>
      </c>
      <c r="C325" s="628">
        <v>0</v>
      </c>
      <c r="D325" s="628">
        <v>0</v>
      </c>
      <c r="E325" s="628">
        <v>0</v>
      </c>
      <c r="F325" s="631" t="s">
        <v>1054</v>
      </c>
      <c r="G325" s="175" t="s">
        <v>5378</v>
      </c>
      <c r="H325" s="176" t="s">
        <v>4581</v>
      </c>
      <c r="I325" s="175" t="s">
        <v>4588</v>
      </c>
      <c r="J325" s="203" t="s">
        <v>1054</v>
      </c>
      <c r="K325" s="203" t="s">
        <v>1054</v>
      </c>
      <c r="L325" s="175" t="s">
        <v>4837</v>
      </c>
      <c r="M325" s="175" t="s">
        <v>5379</v>
      </c>
      <c r="N325" s="204">
        <v>18228</v>
      </c>
      <c r="O325" s="175" t="s">
        <v>1054</v>
      </c>
      <c r="P325" s="195" t="s">
        <v>1054</v>
      </c>
      <c r="Q325" s="195" t="s">
        <v>1054</v>
      </c>
      <c r="R325" s="197">
        <v>10</v>
      </c>
      <c r="S325" s="197" t="s">
        <v>1062</v>
      </c>
      <c r="T325" s="195" t="s">
        <v>4595</v>
      </c>
      <c r="U325" s="195" t="s">
        <v>1054</v>
      </c>
      <c r="V325" s="199" t="s">
        <v>1062</v>
      </c>
      <c r="W325" s="199" t="s">
        <v>106</v>
      </c>
      <c r="X325" s="195" t="s">
        <v>5380</v>
      </c>
      <c r="Y325" s="195" t="s">
        <v>1054</v>
      </c>
      <c r="Z325" s="195" t="s">
        <v>1054</v>
      </c>
      <c r="AA325" s="200" t="s">
        <v>1054</v>
      </c>
      <c r="AB325" s="201" t="s">
        <v>1054</v>
      </c>
      <c r="AC325" s="201" t="s">
        <v>1054</v>
      </c>
      <c r="AD325" s="195" t="s">
        <v>5381</v>
      </c>
      <c r="AE325" s="195" t="s">
        <v>5382</v>
      </c>
      <c r="AF325" s="195" t="s">
        <v>935</v>
      </c>
      <c r="AG325" s="195">
        <v>2600</v>
      </c>
      <c r="AH325" s="195" t="s">
        <v>828</v>
      </c>
      <c r="AI325" s="195" t="s">
        <v>1929</v>
      </c>
      <c r="AJ325" s="195" t="s">
        <v>1930</v>
      </c>
      <c r="AK325" s="195" t="s">
        <v>1931</v>
      </c>
    </row>
    <row r="326" spans="1:37" s="177" customFormat="1" ht="12.75">
      <c r="A326" s="175" t="s">
        <v>113</v>
      </c>
      <c r="B326" s="175" t="s">
        <v>2032</v>
      </c>
      <c r="C326" s="628">
        <v>0</v>
      </c>
      <c r="D326" s="628">
        <v>0</v>
      </c>
      <c r="E326" s="628">
        <v>0</v>
      </c>
      <c r="F326" s="631" t="s">
        <v>1054</v>
      </c>
      <c r="G326" s="175" t="s">
        <v>2033</v>
      </c>
      <c r="H326" s="176" t="s">
        <v>4574</v>
      </c>
      <c r="I326" s="175" t="s">
        <v>4621</v>
      </c>
      <c r="J326" s="203" t="s">
        <v>1054</v>
      </c>
      <c r="K326" s="203" t="s">
        <v>1054</v>
      </c>
      <c r="L326" s="175" t="s">
        <v>4622</v>
      </c>
      <c r="M326" s="175" t="s">
        <v>1054</v>
      </c>
      <c r="N326" s="204">
        <v>38539</v>
      </c>
      <c r="O326" s="175" t="s">
        <v>1054</v>
      </c>
      <c r="P326" s="195" t="s">
        <v>1054</v>
      </c>
      <c r="Q326" s="195" t="s">
        <v>1054</v>
      </c>
      <c r="R326" s="197" t="s">
        <v>1054</v>
      </c>
      <c r="S326" s="197" t="s">
        <v>1054</v>
      </c>
      <c r="T326" s="195" t="s">
        <v>1054</v>
      </c>
      <c r="U326" s="195" t="s">
        <v>1054</v>
      </c>
      <c r="V326" s="199" t="s">
        <v>1094</v>
      </c>
      <c r="W326" s="199" t="s">
        <v>1055</v>
      </c>
      <c r="X326" s="195" t="s">
        <v>1054</v>
      </c>
      <c r="Y326" s="195" t="s">
        <v>2034</v>
      </c>
      <c r="Z326" s="195" t="s">
        <v>1908</v>
      </c>
      <c r="AA326" s="200" t="s">
        <v>1054</v>
      </c>
      <c r="AB326" s="201" t="s">
        <v>1054</v>
      </c>
      <c r="AC326" s="201" t="s">
        <v>1054</v>
      </c>
      <c r="AD326" s="195" t="s">
        <v>830</v>
      </c>
      <c r="AE326" s="195" t="s">
        <v>4762</v>
      </c>
      <c r="AF326" s="195" t="s">
        <v>935</v>
      </c>
      <c r="AG326" s="195">
        <v>2601</v>
      </c>
      <c r="AH326" s="195" t="s">
        <v>828</v>
      </c>
      <c r="AI326" s="195" t="s">
        <v>1054</v>
      </c>
      <c r="AJ326" s="195" t="s">
        <v>1054</v>
      </c>
      <c r="AK326" s="195" t="s">
        <v>1054</v>
      </c>
    </row>
    <row r="327" spans="1:37" s="177" customFormat="1" ht="12.75">
      <c r="A327" s="175" t="s">
        <v>113</v>
      </c>
      <c r="B327" s="175" t="s">
        <v>2035</v>
      </c>
      <c r="C327" s="628">
        <v>0</v>
      </c>
      <c r="D327" s="628">
        <v>0</v>
      </c>
      <c r="E327" s="628">
        <v>0</v>
      </c>
      <c r="F327" s="631" t="s">
        <v>1054</v>
      </c>
      <c r="G327" s="175" t="s">
        <v>2036</v>
      </c>
      <c r="H327" s="176" t="s">
        <v>4574</v>
      </c>
      <c r="I327" s="175" t="s">
        <v>4621</v>
      </c>
      <c r="J327" s="203" t="s">
        <v>1054</v>
      </c>
      <c r="K327" s="203" t="s">
        <v>1054</v>
      </c>
      <c r="L327" s="175" t="s">
        <v>4622</v>
      </c>
      <c r="M327" s="175" t="s">
        <v>1054</v>
      </c>
      <c r="N327" s="204">
        <v>38539</v>
      </c>
      <c r="O327" s="175" t="s">
        <v>1054</v>
      </c>
      <c r="P327" s="195" t="s">
        <v>1054</v>
      </c>
      <c r="Q327" s="195" t="s">
        <v>1054</v>
      </c>
      <c r="R327" s="197" t="s">
        <v>1054</v>
      </c>
      <c r="S327" s="197" t="s">
        <v>1054</v>
      </c>
      <c r="T327" s="195" t="s">
        <v>1054</v>
      </c>
      <c r="U327" s="195" t="s">
        <v>1054</v>
      </c>
      <c r="V327" s="199" t="s">
        <v>1094</v>
      </c>
      <c r="W327" s="199" t="s">
        <v>1054</v>
      </c>
      <c r="X327" s="195" t="s">
        <v>1054</v>
      </c>
      <c r="Y327" s="195" t="s">
        <v>2037</v>
      </c>
      <c r="Z327" s="195" t="s">
        <v>1908</v>
      </c>
      <c r="AA327" s="200" t="s">
        <v>1054</v>
      </c>
      <c r="AB327" s="201" t="s">
        <v>1054</v>
      </c>
      <c r="AC327" s="201" t="s">
        <v>1054</v>
      </c>
      <c r="AD327" s="195" t="s">
        <v>830</v>
      </c>
      <c r="AE327" s="195" t="s">
        <v>4762</v>
      </c>
      <c r="AF327" s="195" t="s">
        <v>935</v>
      </c>
      <c r="AG327" s="195">
        <v>2601</v>
      </c>
      <c r="AH327" s="195" t="s">
        <v>828</v>
      </c>
      <c r="AI327" s="195" t="s">
        <v>1054</v>
      </c>
      <c r="AJ327" s="195" t="s">
        <v>1054</v>
      </c>
      <c r="AK327" s="195" t="s">
        <v>1054</v>
      </c>
    </row>
    <row r="328" spans="1:37" s="177" customFormat="1" ht="12.75">
      <c r="A328" s="175" t="s">
        <v>113</v>
      </c>
      <c r="B328" s="175" t="s">
        <v>1922</v>
      </c>
      <c r="C328" s="628">
        <v>0</v>
      </c>
      <c r="D328" s="628">
        <v>0</v>
      </c>
      <c r="E328" s="628">
        <v>0</v>
      </c>
      <c r="F328" s="631" t="s">
        <v>1054</v>
      </c>
      <c r="G328" s="175" t="s">
        <v>5329</v>
      </c>
      <c r="H328" s="176" t="s">
        <v>4581</v>
      </c>
      <c r="I328" s="175" t="s">
        <v>4650</v>
      </c>
      <c r="J328" s="203" t="s">
        <v>1054</v>
      </c>
      <c r="K328" s="203" t="s">
        <v>1054</v>
      </c>
      <c r="L328" s="175" t="s">
        <v>1351</v>
      </c>
      <c r="M328" s="175" t="s">
        <v>1054</v>
      </c>
      <c r="N328" s="204">
        <v>41621</v>
      </c>
      <c r="O328" s="175" t="s">
        <v>1054</v>
      </c>
      <c r="P328" s="195" t="s">
        <v>1054</v>
      </c>
      <c r="Q328" s="195" t="s">
        <v>1054</v>
      </c>
      <c r="R328" s="197">
        <v>15</v>
      </c>
      <c r="S328" s="197" t="s">
        <v>1062</v>
      </c>
      <c r="T328" s="195" t="s">
        <v>4960</v>
      </c>
      <c r="U328" s="195" t="s">
        <v>1054</v>
      </c>
      <c r="V328" s="199" t="s">
        <v>1062</v>
      </c>
      <c r="W328" s="199" t="s">
        <v>1054</v>
      </c>
      <c r="X328" s="195" t="s">
        <v>1054</v>
      </c>
      <c r="Y328" s="195" t="s">
        <v>1054</v>
      </c>
      <c r="Z328" s="195" t="s">
        <v>1054</v>
      </c>
      <c r="AA328" s="200" t="s">
        <v>1054</v>
      </c>
      <c r="AB328" s="201" t="s">
        <v>1054</v>
      </c>
      <c r="AC328" s="201" t="s">
        <v>1054</v>
      </c>
      <c r="AD328" s="195" t="s">
        <v>1054</v>
      </c>
      <c r="AE328" s="195" t="s">
        <v>1054</v>
      </c>
      <c r="AF328" s="195" t="s">
        <v>1054</v>
      </c>
      <c r="AG328" s="195" t="s">
        <v>1054</v>
      </c>
      <c r="AH328" s="195" t="s">
        <v>1054</v>
      </c>
      <c r="AI328" s="195" t="s">
        <v>1054</v>
      </c>
      <c r="AJ328" s="195" t="s">
        <v>1054</v>
      </c>
      <c r="AK328" s="195" t="s">
        <v>1054</v>
      </c>
    </row>
    <row r="329" spans="1:37" s="177" customFormat="1" ht="12.75">
      <c r="A329" s="175" t="s">
        <v>113</v>
      </c>
      <c r="B329" s="175" t="s">
        <v>1993</v>
      </c>
      <c r="C329" s="628">
        <v>0</v>
      </c>
      <c r="D329" s="628">
        <v>0</v>
      </c>
      <c r="E329" s="628">
        <v>0</v>
      </c>
      <c r="F329" s="631" t="s">
        <v>1054</v>
      </c>
      <c r="G329" s="175" t="s">
        <v>5366</v>
      </c>
      <c r="H329" s="176" t="s">
        <v>4581</v>
      </c>
      <c r="I329" s="175" t="s">
        <v>4650</v>
      </c>
      <c r="J329" s="203" t="s">
        <v>1054</v>
      </c>
      <c r="K329" s="203" t="s">
        <v>1054</v>
      </c>
      <c r="L329" s="175" t="s">
        <v>1351</v>
      </c>
      <c r="M329" s="175" t="s">
        <v>1054</v>
      </c>
      <c r="N329" s="204">
        <v>34515</v>
      </c>
      <c r="O329" s="175" t="s">
        <v>1054</v>
      </c>
      <c r="P329" s="195" t="s">
        <v>1054</v>
      </c>
      <c r="Q329" s="195" t="s">
        <v>1054</v>
      </c>
      <c r="R329" s="197">
        <v>13</v>
      </c>
      <c r="S329" s="197" t="s">
        <v>1062</v>
      </c>
      <c r="T329" s="195" t="s">
        <v>4927</v>
      </c>
      <c r="U329" s="195" t="s">
        <v>1054</v>
      </c>
      <c r="V329" s="199" t="s">
        <v>1062</v>
      </c>
      <c r="W329" s="199" t="s">
        <v>1054</v>
      </c>
      <c r="X329" s="195" t="s">
        <v>1054</v>
      </c>
      <c r="Y329" s="195" t="s">
        <v>1054</v>
      </c>
      <c r="Z329" s="195" t="s">
        <v>1054</v>
      </c>
      <c r="AA329" s="200" t="s">
        <v>1936</v>
      </c>
      <c r="AB329" s="201" t="s">
        <v>1054</v>
      </c>
      <c r="AC329" s="201" t="s">
        <v>1054</v>
      </c>
      <c r="AD329" s="195" t="s">
        <v>5352</v>
      </c>
      <c r="AE329" s="195" t="s">
        <v>5353</v>
      </c>
      <c r="AF329" s="195" t="s">
        <v>934</v>
      </c>
      <c r="AG329" s="195">
        <v>3053</v>
      </c>
      <c r="AH329" s="195" t="s">
        <v>828</v>
      </c>
      <c r="AI329" s="195" t="s">
        <v>1054</v>
      </c>
      <c r="AJ329" s="195" t="s">
        <v>1054</v>
      </c>
      <c r="AK329" s="195" t="s">
        <v>1054</v>
      </c>
    </row>
    <row r="330" spans="1:37" s="177" customFormat="1" ht="12.75">
      <c r="A330" s="175" t="s">
        <v>113</v>
      </c>
      <c r="B330" s="175" t="s">
        <v>5316</v>
      </c>
      <c r="C330" s="628">
        <v>0</v>
      </c>
      <c r="D330" s="628">
        <v>0</v>
      </c>
      <c r="E330" s="628">
        <v>0</v>
      </c>
      <c r="F330" s="631" t="s">
        <v>1054</v>
      </c>
      <c r="G330" s="175" t="s">
        <v>1932</v>
      </c>
      <c r="H330" s="176" t="s">
        <v>4581</v>
      </c>
      <c r="I330" s="175" t="s">
        <v>4582</v>
      </c>
      <c r="J330" s="203" t="s">
        <v>1054</v>
      </c>
      <c r="K330" s="203" t="s">
        <v>1054</v>
      </c>
      <c r="L330" s="175" t="s">
        <v>1796</v>
      </c>
      <c r="M330" s="175" t="s">
        <v>1054</v>
      </c>
      <c r="N330" s="204">
        <v>42661</v>
      </c>
      <c r="O330" s="175" t="s">
        <v>1054</v>
      </c>
      <c r="P330" s="195" t="s">
        <v>1054</v>
      </c>
      <c r="Q330" s="195" t="s">
        <v>1054</v>
      </c>
      <c r="R330" s="197">
        <v>17</v>
      </c>
      <c r="S330" s="197" t="s">
        <v>1062</v>
      </c>
      <c r="T330" s="195" t="s">
        <v>1796</v>
      </c>
      <c r="U330" s="195" t="s">
        <v>1054</v>
      </c>
      <c r="V330" s="199" t="s">
        <v>1054</v>
      </c>
      <c r="W330" s="199" t="s">
        <v>1054</v>
      </c>
      <c r="X330" s="195" t="s">
        <v>1054</v>
      </c>
      <c r="Y330" s="195" t="s">
        <v>1054</v>
      </c>
      <c r="Z330" s="195" t="s">
        <v>826</v>
      </c>
      <c r="AA330" s="200" t="s">
        <v>1054</v>
      </c>
      <c r="AB330" s="201" t="s">
        <v>1054</v>
      </c>
      <c r="AC330" s="201" t="s">
        <v>1054</v>
      </c>
      <c r="AD330" s="195" t="s">
        <v>5317</v>
      </c>
      <c r="AE330" s="195" t="s">
        <v>2651</v>
      </c>
      <c r="AF330" s="195" t="s">
        <v>935</v>
      </c>
      <c r="AG330" s="195">
        <v>2600</v>
      </c>
      <c r="AH330" s="195" t="s">
        <v>828</v>
      </c>
      <c r="AI330" s="195" t="s">
        <v>1933</v>
      </c>
      <c r="AJ330" s="195" t="s">
        <v>1054</v>
      </c>
      <c r="AK330" s="195" t="s">
        <v>1054</v>
      </c>
    </row>
    <row r="331" spans="1:37" s="177" customFormat="1" ht="12.75">
      <c r="A331" s="175" t="s">
        <v>113</v>
      </c>
      <c r="B331" s="175" t="s">
        <v>1994</v>
      </c>
      <c r="C331" s="628">
        <v>0</v>
      </c>
      <c r="D331" s="628">
        <v>0</v>
      </c>
      <c r="E331" s="628">
        <v>0</v>
      </c>
      <c r="F331" s="631" t="s">
        <v>1054</v>
      </c>
      <c r="G331" s="175" t="s">
        <v>1995</v>
      </c>
      <c r="H331" s="176" t="s">
        <v>4581</v>
      </c>
      <c r="I331" s="175" t="s">
        <v>4650</v>
      </c>
      <c r="J331" s="203" t="s">
        <v>1054</v>
      </c>
      <c r="K331" s="203" t="s">
        <v>1054</v>
      </c>
      <c r="L331" s="175" t="s">
        <v>4576</v>
      </c>
      <c r="M331" s="175" t="s">
        <v>1996</v>
      </c>
      <c r="N331" s="204">
        <v>41471</v>
      </c>
      <c r="O331" s="175" t="s">
        <v>1054</v>
      </c>
      <c r="P331" s="195" t="s">
        <v>1054</v>
      </c>
      <c r="Q331" s="195" t="s">
        <v>1054</v>
      </c>
      <c r="R331" s="197">
        <v>18</v>
      </c>
      <c r="S331" s="197" t="s">
        <v>1062</v>
      </c>
      <c r="T331" s="195" t="s">
        <v>4765</v>
      </c>
      <c r="U331" s="195" t="s">
        <v>1054</v>
      </c>
      <c r="V331" s="199" t="s">
        <v>1062</v>
      </c>
      <c r="W331" s="199" t="s">
        <v>1054</v>
      </c>
      <c r="X331" s="195" t="s">
        <v>1054</v>
      </c>
      <c r="Y331" s="195" t="s">
        <v>1054</v>
      </c>
      <c r="Z331" s="195" t="s">
        <v>1054</v>
      </c>
      <c r="AA331" s="200" t="s">
        <v>1936</v>
      </c>
      <c r="AB331" s="201" t="s">
        <v>1054</v>
      </c>
      <c r="AC331" s="201" t="s">
        <v>1054</v>
      </c>
      <c r="AD331" s="195" t="s">
        <v>5332</v>
      </c>
      <c r="AE331" s="195" t="s">
        <v>2651</v>
      </c>
      <c r="AF331" s="195" t="s">
        <v>935</v>
      </c>
      <c r="AG331" s="195" t="s">
        <v>1054</v>
      </c>
      <c r="AH331" s="195" t="s">
        <v>828</v>
      </c>
      <c r="AI331" s="195" t="s">
        <v>1054</v>
      </c>
      <c r="AJ331" s="195" t="s">
        <v>1054</v>
      </c>
      <c r="AK331" s="195" t="s">
        <v>1054</v>
      </c>
    </row>
    <row r="332" spans="1:37" s="177" customFormat="1" ht="12.75">
      <c r="A332" s="175" t="s">
        <v>113</v>
      </c>
      <c r="B332" s="175" t="s">
        <v>826</v>
      </c>
      <c r="C332" s="628">
        <v>0</v>
      </c>
      <c r="D332" s="628">
        <v>1</v>
      </c>
      <c r="E332" s="628">
        <v>1</v>
      </c>
      <c r="F332" s="631" t="s">
        <v>959</v>
      </c>
      <c r="G332" s="175" t="s">
        <v>1915</v>
      </c>
      <c r="H332" s="176" t="s">
        <v>4617</v>
      </c>
      <c r="I332" s="175" t="s">
        <v>4734</v>
      </c>
      <c r="J332" s="203" t="s">
        <v>1052</v>
      </c>
      <c r="K332" s="203" t="s">
        <v>1053</v>
      </c>
      <c r="L332" s="175" t="s">
        <v>4735</v>
      </c>
      <c r="M332" s="175" t="s">
        <v>1054</v>
      </c>
      <c r="N332" s="204">
        <v>41996</v>
      </c>
      <c r="O332" s="175" t="s">
        <v>5319</v>
      </c>
      <c r="P332" s="195" t="s">
        <v>4737</v>
      </c>
      <c r="Q332" s="195">
        <v>1759</v>
      </c>
      <c r="R332" s="197" t="s">
        <v>1054</v>
      </c>
      <c r="S332" s="197" t="s">
        <v>1054</v>
      </c>
      <c r="T332" s="195" t="s">
        <v>1054</v>
      </c>
      <c r="U332" s="195" t="s">
        <v>1054</v>
      </c>
      <c r="V332" s="199" t="s">
        <v>959</v>
      </c>
      <c r="W332" s="199" t="s">
        <v>1055</v>
      </c>
      <c r="X332" s="195" t="s">
        <v>1054</v>
      </c>
      <c r="Y332" s="195" t="s">
        <v>1916</v>
      </c>
      <c r="Z332" s="195" t="s">
        <v>1054</v>
      </c>
      <c r="AA332" s="200" t="s">
        <v>1054</v>
      </c>
      <c r="AB332" s="201">
        <v>46828796</v>
      </c>
      <c r="AC332" s="201">
        <v>396884</v>
      </c>
      <c r="AD332" s="195" t="s">
        <v>5317</v>
      </c>
      <c r="AE332" s="195" t="s">
        <v>2651</v>
      </c>
      <c r="AF332" s="195" t="s">
        <v>935</v>
      </c>
      <c r="AG332" s="195">
        <v>2601</v>
      </c>
      <c r="AH332" s="195" t="s">
        <v>828</v>
      </c>
      <c r="AI332" s="195" t="s">
        <v>1917</v>
      </c>
      <c r="AJ332" s="195" t="s">
        <v>1918</v>
      </c>
      <c r="AK332" s="195" t="s">
        <v>1919</v>
      </c>
    </row>
    <row r="333" spans="1:37" s="177" customFormat="1" ht="12.75">
      <c r="A333" s="175" t="s">
        <v>113</v>
      </c>
      <c r="B333" s="175" t="s">
        <v>1997</v>
      </c>
      <c r="C333" s="628">
        <v>0</v>
      </c>
      <c r="D333" s="628">
        <v>0</v>
      </c>
      <c r="E333" s="628">
        <v>0</v>
      </c>
      <c r="F333" s="631" t="s">
        <v>1054</v>
      </c>
      <c r="G333" s="175" t="s">
        <v>1998</v>
      </c>
      <c r="H333" s="176" t="s">
        <v>4581</v>
      </c>
      <c r="I333" s="175" t="s">
        <v>4650</v>
      </c>
      <c r="J333" s="203" t="s">
        <v>1054</v>
      </c>
      <c r="K333" s="203" t="s">
        <v>1054</v>
      </c>
      <c r="L333" s="175" t="s">
        <v>4576</v>
      </c>
      <c r="M333" s="175" t="s">
        <v>1999</v>
      </c>
      <c r="N333" s="204">
        <v>40057</v>
      </c>
      <c r="O333" s="175" t="s">
        <v>1054</v>
      </c>
      <c r="P333" s="195" t="s">
        <v>1054</v>
      </c>
      <c r="Q333" s="195" t="s">
        <v>1054</v>
      </c>
      <c r="R333" s="197">
        <v>0</v>
      </c>
      <c r="S333" s="197" t="s">
        <v>1062</v>
      </c>
      <c r="T333" s="195" t="s">
        <v>1054</v>
      </c>
      <c r="U333" s="195" t="s">
        <v>1054</v>
      </c>
      <c r="V333" s="199" t="s">
        <v>1062</v>
      </c>
      <c r="W333" s="199" t="s">
        <v>1054</v>
      </c>
      <c r="X333" s="195" t="s">
        <v>1054</v>
      </c>
      <c r="Y333" s="195" t="s">
        <v>1054</v>
      </c>
      <c r="Z333" s="195" t="s">
        <v>1054</v>
      </c>
      <c r="AA333" s="200" t="s">
        <v>1054</v>
      </c>
      <c r="AB333" s="201" t="s">
        <v>1054</v>
      </c>
      <c r="AC333" s="201" t="s">
        <v>1054</v>
      </c>
      <c r="AD333" s="195" t="s">
        <v>5332</v>
      </c>
      <c r="AE333" s="195" t="s">
        <v>2651</v>
      </c>
      <c r="AF333" s="195" t="s">
        <v>935</v>
      </c>
      <c r="AG333" s="195" t="s">
        <v>1054</v>
      </c>
      <c r="AH333" s="195" t="s">
        <v>828</v>
      </c>
      <c r="AI333" s="195" t="s">
        <v>1054</v>
      </c>
      <c r="AJ333" s="195" t="s">
        <v>1054</v>
      </c>
      <c r="AK333" s="195" t="s">
        <v>1054</v>
      </c>
    </row>
    <row r="334" spans="1:37" s="177" customFormat="1" ht="12.75">
      <c r="A334" s="175" t="s">
        <v>113</v>
      </c>
      <c r="B334" s="175" t="s">
        <v>1934</v>
      </c>
      <c r="C334" s="628">
        <v>0</v>
      </c>
      <c r="D334" s="628">
        <v>0</v>
      </c>
      <c r="E334" s="628">
        <v>0</v>
      </c>
      <c r="F334" s="631" t="s">
        <v>1054</v>
      </c>
      <c r="G334" s="175" t="s">
        <v>1935</v>
      </c>
      <c r="H334" s="176" t="s">
        <v>4581</v>
      </c>
      <c r="I334" s="175" t="s">
        <v>4650</v>
      </c>
      <c r="J334" s="203" t="s">
        <v>1054</v>
      </c>
      <c r="K334" s="203" t="s">
        <v>1054</v>
      </c>
      <c r="L334" s="175" t="s">
        <v>4576</v>
      </c>
      <c r="M334" s="175" t="s">
        <v>1936</v>
      </c>
      <c r="N334" s="204">
        <v>41640</v>
      </c>
      <c r="O334" s="175" t="s">
        <v>1054</v>
      </c>
      <c r="P334" s="195" t="s">
        <v>1054</v>
      </c>
      <c r="Q334" s="195" t="s">
        <v>1054</v>
      </c>
      <c r="R334" s="197">
        <v>19</v>
      </c>
      <c r="S334" s="197" t="s">
        <v>1062</v>
      </c>
      <c r="T334" s="195" t="s">
        <v>4765</v>
      </c>
      <c r="U334" s="195" t="s">
        <v>1054</v>
      </c>
      <c r="V334" s="199" t="s">
        <v>1062</v>
      </c>
      <c r="W334" s="199" t="s">
        <v>1054</v>
      </c>
      <c r="X334" s="195" t="s">
        <v>1054</v>
      </c>
      <c r="Y334" s="195" t="s">
        <v>1054</v>
      </c>
      <c r="Z334" s="195" t="s">
        <v>1054</v>
      </c>
      <c r="AA334" s="200" t="s">
        <v>1936</v>
      </c>
      <c r="AB334" s="201" t="s">
        <v>1054</v>
      </c>
      <c r="AC334" s="201" t="s">
        <v>1054</v>
      </c>
      <c r="AD334" s="195" t="s">
        <v>5327</v>
      </c>
      <c r="AE334" s="195" t="s">
        <v>5328</v>
      </c>
      <c r="AF334" s="195" t="s">
        <v>934</v>
      </c>
      <c r="AG334" s="195">
        <v>3002</v>
      </c>
      <c r="AH334" s="195" t="s">
        <v>828</v>
      </c>
      <c r="AI334" s="195" t="s">
        <v>1054</v>
      </c>
      <c r="AJ334" s="195" t="s">
        <v>1054</v>
      </c>
      <c r="AK334" s="195" t="s">
        <v>1054</v>
      </c>
    </row>
    <row r="335" spans="1:37" s="177" customFormat="1" ht="12.75">
      <c r="A335" s="175" t="s">
        <v>113</v>
      </c>
      <c r="B335" s="175" t="s">
        <v>2038</v>
      </c>
      <c r="C335" s="628">
        <v>0</v>
      </c>
      <c r="D335" s="628">
        <v>0</v>
      </c>
      <c r="E335" s="628">
        <v>0</v>
      </c>
      <c r="F335" s="631" t="s">
        <v>1054</v>
      </c>
      <c r="G335" s="175" t="s">
        <v>5345</v>
      </c>
      <c r="H335" s="176" t="s">
        <v>4574</v>
      </c>
      <c r="I335" s="175" t="s">
        <v>5337</v>
      </c>
      <c r="J335" s="203" t="s">
        <v>1054</v>
      </c>
      <c r="K335" s="203" t="s">
        <v>1054</v>
      </c>
      <c r="L335" s="175" t="s">
        <v>4622</v>
      </c>
      <c r="M335" s="175" t="s">
        <v>1054</v>
      </c>
      <c r="N335" s="204">
        <v>40238</v>
      </c>
      <c r="O335" s="175" t="s">
        <v>1054</v>
      </c>
      <c r="P335" s="195" t="s">
        <v>1054</v>
      </c>
      <c r="Q335" s="195" t="s">
        <v>1054</v>
      </c>
      <c r="R335" s="197">
        <v>10</v>
      </c>
      <c r="S335" s="197" t="s">
        <v>959</v>
      </c>
      <c r="T335" s="195" t="s">
        <v>4960</v>
      </c>
      <c r="U335" s="195" t="s">
        <v>1054</v>
      </c>
      <c r="V335" s="199" t="s">
        <v>1122</v>
      </c>
      <c r="W335" s="199" t="s">
        <v>106</v>
      </c>
      <c r="X335" s="195" t="s">
        <v>5346</v>
      </c>
      <c r="Y335" s="195" t="s">
        <v>2039</v>
      </c>
      <c r="Z335" s="195" t="s">
        <v>1054</v>
      </c>
      <c r="AA335" s="200" t="s">
        <v>1054</v>
      </c>
      <c r="AB335" s="201" t="s">
        <v>1054</v>
      </c>
      <c r="AC335" s="201" t="s">
        <v>1054</v>
      </c>
      <c r="AD335" s="195" t="s">
        <v>5347</v>
      </c>
      <c r="AE335" s="195" t="s">
        <v>4886</v>
      </c>
      <c r="AF335" s="195" t="s">
        <v>934</v>
      </c>
      <c r="AG335" s="195">
        <v>3000</v>
      </c>
      <c r="AH335" s="195" t="s">
        <v>828</v>
      </c>
      <c r="AI335" s="195" t="s">
        <v>5348</v>
      </c>
      <c r="AJ335" s="195" t="s">
        <v>2040</v>
      </c>
      <c r="AK335" s="195" t="s">
        <v>2041</v>
      </c>
    </row>
    <row r="336" spans="1:37" s="177" customFormat="1" ht="12.75">
      <c r="A336" s="175" t="s">
        <v>113</v>
      </c>
      <c r="B336" s="175" t="s">
        <v>6630</v>
      </c>
      <c r="C336" s="628">
        <v>0</v>
      </c>
      <c r="D336" s="628">
        <v>0</v>
      </c>
      <c r="E336" s="628">
        <v>0</v>
      </c>
      <c r="F336" s="631" t="s">
        <v>1054</v>
      </c>
      <c r="G336" s="175" t="s">
        <v>6631</v>
      </c>
      <c r="H336" s="176" t="s">
        <v>4581</v>
      </c>
      <c r="I336" s="175" t="s">
        <v>4582</v>
      </c>
      <c r="J336" s="203" t="s">
        <v>1054</v>
      </c>
      <c r="K336" s="203" t="s">
        <v>1054</v>
      </c>
      <c r="L336" s="175" t="s">
        <v>1063</v>
      </c>
      <c r="M336" s="175" t="s">
        <v>1054</v>
      </c>
      <c r="N336" s="204">
        <v>43153</v>
      </c>
      <c r="O336" s="175" t="s">
        <v>1054</v>
      </c>
      <c r="P336" s="195" t="s">
        <v>1054</v>
      </c>
      <c r="Q336" s="195" t="s">
        <v>1054</v>
      </c>
      <c r="R336" s="197">
        <v>5</v>
      </c>
      <c r="S336" s="197" t="s">
        <v>1062</v>
      </c>
      <c r="T336" s="195" t="s">
        <v>4595</v>
      </c>
      <c r="U336" s="195" t="s">
        <v>1054</v>
      </c>
      <c r="V336" s="199" t="s">
        <v>1062</v>
      </c>
      <c r="W336" s="199" t="s">
        <v>1054</v>
      </c>
      <c r="X336" s="195" t="s">
        <v>1054</v>
      </c>
      <c r="Y336" s="195" t="s">
        <v>1054</v>
      </c>
      <c r="Z336" s="195" t="s">
        <v>1054</v>
      </c>
      <c r="AA336" s="200" t="s">
        <v>1054</v>
      </c>
      <c r="AB336" s="201" t="s">
        <v>1054</v>
      </c>
      <c r="AC336" s="201" t="s">
        <v>1054</v>
      </c>
      <c r="AD336" s="195" t="s">
        <v>5334</v>
      </c>
      <c r="AE336" s="195" t="s">
        <v>2651</v>
      </c>
      <c r="AF336" s="195" t="s">
        <v>935</v>
      </c>
      <c r="AG336" s="195">
        <v>2601</v>
      </c>
      <c r="AH336" s="195" t="s">
        <v>828</v>
      </c>
      <c r="AI336" s="195" t="s">
        <v>1054</v>
      </c>
      <c r="AJ336" s="195" t="s">
        <v>1054</v>
      </c>
      <c r="AK336" s="195" t="s">
        <v>1054</v>
      </c>
    </row>
    <row r="337" spans="1:37" s="177" customFormat="1" ht="12.75">
      <c r="A337" s="175" t="s">
        <v>113</v>
      </c>
      <c r="B337" s="175" t="s">
        <v>6632</v>
      </c>
      <c r="C337" s="628">
        <v>0</v>
      </c>
      <c r="D337" s="628">
        <v>0</v>
      </c>
      <c r="E337" s="628">
        <v>0</v>
      </c>
      <c r="F337" s="631" t="s">
        <v>1054</v>
      </c>
      <c r="G337" s="175" t="s">
        <v>6633</v>
      </c>
      <c r="H337" s="176" t="s">
        <v>4581</v>
      </c>
      <c r="I337" s="175" t="s">
        <v>4582</v>
      </c>
      <c r="J337" s="203" t="s">
        <v>1054</v>
      </c>
      <c r="K337" s="203" t="s">
        <v>1054</v>
      </c>
      <c r="L337" s="175" t="s">
        <v>1063</v>
      </c>
      <c r="M337" s="175" t="s">
        <v>1054</v>
      </c>
      <c r="N337" s="204">
        <v>43123</v>
      </c>
      <c r="O337" s="175" t="s">
        <v>1054</v>
      </c>
      <c r="P337" s="195" t="s">
        <v>1054</v>
      </c>
      <c r="Q337" s="195" t="s">
        <v>1054</v>
      </c>
      <c r="R337" s="197">
        <v>12</v>
      </c>
      <c r="S337" s="197" t="s">
        <v>1062</v>
      </c>
      <c r="T337" s="195" t="s">
        <v>4595</v>
      </c>
      <c r="U337" s="195" t="s">
        <v>1054</v>
      </c>
      <c r="V337" s="199" t="s">
        <v>1062</v>
      </c>
      <c r="W337" s="199" t="s">
        <v>1054</v>
      </c>
      <c r="X337" s="195" t="s">
        <v>1054</v>
      </c>
      <c r="Y337" s="195" t="s">
        <v>1054</v>
      </c>
      <c r="Z337" s="195" t="s">
        <v>1054</v>
      </c>
      <c r="AA337" s="200" t="s">
        <v>1054</v>
      </c>
      <c r="AB337" s="201" t="s">
        <v>1054</v>
      </c>
      <c r="AC337" s="201" t="s">
        <v>1054</v>
      </c>
      <c r="AD337" s="195" t="s">
        <v>1054</v>
      </c>
      <c r="AE337" s="195" t="s">
        <v>1054</v>
      </c>
      <c r="AF337" s="195" t="s">
        <v>1054</v>
      </c>
      <c r="AG337" s="195" t="s">
        <v>1054</v>
      </c>
      <c r="AH337" s="195" t="s">
        <v>1054</v>
      </c>
      <c r="AI337" s="195" t="s">
        <v>1054</v>
      </c>
      <c r="AJ337" s="195" t="s">
        <v>1054</v>
      </c>
      <c r="AK337" s="195" t="s">
        <v>1054</v>
      </c>
    </row>
    <row r="338" spans="1:37" s="177" customFormat="1" ht="12.75">
      <c r="A338" s="175" t="s">
        <v>113</v>
      </c>
      <c r="B338" s="175" t="s">
        <v>1937</v>
      </c>
      <c r="C338" s="628">
        <v>0</v>
      </c>
      <c r="D338" s="628">
        <v>0</v>
      </c>
      <c r="E338" s="628">
        <v>0</v>
      </c>
      <c r="F338" s="631" t="s">
        <v>1054</v>
      </c>
      <c r="G338" s="175" t="s">
        <v>5320</v>
      </c>
      <c r="H338" s="176" t="s">
        <v>4581</v>
      </c>
      <c r="I338" s="175" t="s">
        <v>4582</v>
      </c>
      <c r="J338" s="203" t="s">
        <v>1054</v>
      </c>
      <c r="K338" s="203" t="s">
        <v>1054</v>
      </c>
      <c r="L338" s="175" t="s">
        <v>1063</v>
      </c>
      <c r="M338" s="175" t="s">
        <v>1054</v>
      </c>
      <c r="N338" s="204">
        <v>41982</v>
      </c>
      <c r="O338" s="175" t="s">
        <v>1054</v>
      </c>
      <c r="P338" s="195" t="s">
        <v>1054</v>
      </c>
      <c r="Q338" s="195" t="s">
        <v>1054</v>
      </c>
      <c r="R338" s="197">
        <v>8</v>
      </c>
      <c r="S338" s="197" t="s">
        <v>1062</v>
      </c>
      <c r="T338" s="195" t="s">
        <v>4595</v>
      </c>
      <c r="U338" s="195" t="s">
        <v>1054</v>
      </c>
      <c r="V338" s="199" t="s">
        <v>1062</v>
      </c>
      <c r="W338" s="199" t="s">
        <v>1054</v>
      </c>
      <c r="X338" s="195" t="s">
        <v>1054</v>
      </c>
      <c r="Y338" s="195" t="s">
        <v>1054</v>
      </c>
      <c r="Z338" s="195" t="s">
        <v>1054</v>
      </c>
      <c r="AA338" s="200" t="s">
        <v>1054</v>
      </c>
      <c r="AB338" s="201" t="s">
        <v>1054</v>
      </c>
      <c r="AC338" s="201" t="s">
        <v>1054</v>
      </c>
      <c r="AD338" s="195" t="s">
        <v>1054</v>
      </c>
      <c r="AE338" s="195" t="s">
        <v>1054</v>
      </c>
      <c r="AF338" s="195" t="s">
        <v>1054</v>
      </c>
      <c r="AG338" s="195" t="s">
        <v>1054</v>
      </c>
      <c r="AH338" s="195" t="s">
        <v>1054</v>
      </c>
      <c r="AI338" s="195" t="s">
        <v>1054</v>
      </c>
      <c r="AJ338" s="195" t="s">
        <v>1054</v>
      </c>
      <c r="AK338" s="195" t="s">
        <v>1054</v>
      </c>
    </row>
    <row r="339" spans="1:37" s="177" customFormat="1" ht="12.75">
      <c r="A339" s="175" t="s">
        <v>113</v>
      </c>
      <c r="B339" s="175" t="s">
        <v>2000</v>
      </c>
      <c r="C339" s="628">
        <v>0</v>
      </c>
      <c r="D339" s="628">
        <v>0</v>
      </c>
      <c r="E339" s="628">
        <v>1</v>
      </c>
      <c r="F339" s="631" t="s">
        <v>1054</v>
      </c>
      <c r="G339" s="175" t="s">
        <v>5339</v>
      </c>
      <c r="H339" s="176" t="s">
        <v>4581</v>
      </c>
      <c r="I339" s="175" t="s">
        <v>4592</v>
      </c>
      <c r="J339" s="203" t="s">
        <v>1054</v>
      </c>
      <c r="K339" s="203" t="s">
        <v>1054</v>
      </c>
      <c r="L339" s="175" t="s">
        <v>4593</v>
      </c>
      <c r="M339" s="175" t="s">
        <v>1985</v>
      </c>
      <c r="N339" s="204">
        <v>40726</v>
      </c>
      <c r="O339" s="175" t="s">
        <v>1054</v>
      </c>
      <c r="P339" s="195" t="s">
        <v>1054</v>
      </c>
      <c r="Q339" s="195" t="s">
        <v>1054</v>
      </c>
      <c r="R339" s="197">
        <v>11</v>
      </c>
      <c r="S339" s="197" t="s">
        <v>959</v>
      </c>
      <c r="T339" s="195" t="s">
        <v>4595</v>
      </c>
      <c r="U339" s="195" t="s">
        <v>1054</v>
      </c>
      <c r="V339" s="199" t="s">
        <v>1094</v>
      </c>
      <c r="W339" s="199" t="s">
        <v>1054</v>
      </c>
      <c r="X339" s="195" t="s">
        <v>1054</v>
      </c>
      <c r="Y339" s="195" t="s">
        <v>1054</v>
      </c>
      <c r="Z339" s="195" t="s">
        <v>1983</v>
      </c>
      <c r="AA339" s="200" t="s">
        <v>1054</v>
      </c>
      <c r="AB339" s="201" t="s">
        <v>1054</v>
      </c>
      <c r="AC339" s="201" t="s">
        <v>1054</v>
      </c>
      <c r="AD339" s="195" t="s">
        <v>5334</v>
      </c>
      <c r="AE339" s="195" t="s">
        <v>2651</v>
      </c>
      <c r="AF339" s="195" t="s">
        <v>935</v>
      </c>
      <c r="AG339" s="195" t="s">
        <v>1054</v>
      </c>
      <c r="AH339" s="195" t="s">
        <v>828</v>
      </c>
      <c r="AI339" s="195" t="s">
        <v>2001</v>
      </c>
      <c r="AJ339" s="195" t="s">
        <v>1054</v>
      </c>
      <c r="AK339" s="195" t="s">
        <v>1054</v>
      </c>
    </row>
    <row r="340" spans="1:37" s="177" customFormat="1" ht="12.75">
      <c r="A340" s="175" t="s">
        <v>113</v>
      </c>
      <c r="B340" s="175" t="s">
        <v>2002</v>
      </c>
      <c r="C340" s="628">
        <v>0</v>
      </c>
      <c r="D340" s="628">
        <v>0</v>
      </c>
      <c r="E340" s="628">
        <v>0</v>
      </c>
      <c r="F340" s="631" t="s">
        <v>1054</v>
      </c>
      <c r="G340" s="175" t="s">
        <v>2003</v>
      </c>
      <c r="H340" s="176" t="s">
        <v>4581</v>
      </c>
      <c r="I340" s="175" t="s">
        <v>4582</v>
      </c>
      <c r="J340" s="203" t="s">
        <v>1054</v>
      </c>
      <c r="K340" s="203" t="s">
        <v>1054</v>
      </c>
      <c r="L340" s="175" t="s">
        <v>4576</v>
      </c>
      <c r="M340" s="175" t="s">
        <v>1936</v>
      </c>
      <c r="N340" s="204">
        <v>35947</v>
      </c>
      <c r="O340" s="175" t="s">
        <v>1054</v>
      </c>
      <c r="P340" s="195" t="s">
        <v>1054</v>
      </c>
      <c r="Q340" s="195" t="s">
        <v>1054</v>
      </c>
      <c r="R340" s="197">
        <v>0</v>
      </c>
      <c r="S340" s="197" t="s">
        <v>1062</v>
      </c>
      <c r="T340" s="195" t="s">
        <v>4765</v>
      </c>
      <c r="U340" s="195" t="s">
        <v>1054</v>
      </c>
      <c r="V340" s="199" t="s">
        <v>1062</v>
      </c>
      <c r="W340" s="199" t="s">
        <v>1054</v>
      </c>
      <c r="X340" s="195" t="s">
        <v>1054</v>
      </c>
      <c r="Y340" s="195" t="s">
        <v>1054</v>
      </c>
      <c r="Z340" s="195" t="s">
        <v>1054</v>
      </c>
      <c r="AA340" s="200" t="s">
        <v>1936</v>
      </c>
      <c r="AB340" s="201" t="s">
        <v>1054</v>
      </c>
      <c r="AC340" s="201" t="s">
        <v>1054</v>
      </c>
      <c r="AD340" s="195" t="s">
        <v>1054</v>
      </c>
      <c r="AE340" s="195" t="s">
        <v>1054</v>
      </c>
      <c r="AF340" s="195" t="s">
        <v>1054</v>
      </c>
      <c r="AG340" s="195" t="s">
        <v>1054</v>
      </c>
      <c r="AH340" s="195" t="s">
        <v>1054</v>
      </c>
      <c r="AI340" s="195" t="s">
        <v>1054</v>
      </c>
      <c r="AJ340" s="195" t="s">
        <v>1054</v>
      </c>
      <c r="AK340" s="195" t="s">
        <v>1054</v>
      </c>
    </row>
    <row r="341" spans="1:37" s="177" customFormat="1" ht="12.75">
      <c r="A341" s="175" t="s">
        <v>113</v>
      </c>
      <c r="B341" s="175" t="s">
        <v>2004</v>
      </c>
      <c r="C341" s="628">
        <v>0</v>
      </c>
      <c r="D341" s="628">
        <v>0</v>
      </c>
      <c r="E341" s="628">
        <v>0</v>
      </c>
      <c r="F341" s="631" t="s">
        <v>1054</v>
      </c>
      <c r="G341" s="175" t="s">
        <v>5335</v>
      </c>
      <c r="H341" s="176" t="s">
        <v>4581</v>
      </c>
      <c r="I341" s="175" t="s">
        <v>4650</v>
      </c>
      <c r="J341" s="203" t="s">
        <v>1054</v>
      </c>
      <c r="K341" s="203" t="s">
        <v>1054</v>
      </c>
      <c r="L341" s="175" t="s">
        <v>1351</v>
      </c>
      <c r="M341" s="175" t="s">
        <v>1054</v>
      </c>
      <c r="N341" s="204">
        <v>40830</v>
      </c>
      <c r="O341" s="175" t="s">
        <v>1054</v>
      </c>
      <c r="P341" s="195" t="s">
        <v>1054</v>
      </c>
      <c r="Q341" s="195" t="s">
        <v>1054</v>
      </c>
      <c r="R341" s="197">
        <v>13</v>
      </c>
      <c r="S341" s="197" t="s">
        <v>1062</v>
      </c>
      <c r="T341" s="195" t="s">
        <v>4960</v>
      </c>
      <c r="U341" s="195" t="s">
        <v>1054</v>
      </c>
      <c r="V341" s="199" t="s">
        <v>1122</v>
      </c>
      <c r="W341" s="199" t="s">
        <v>1054</v>
      </c>
      <c r="X341" s="195" t="s">
        <v>1054</v>
      </c>
      <c r="Y341" s="195" t="s">
        <v>1054</v>
      </c>
      <c r="Z341" s="195" t="s">
        <v>826</v>
      </c>
      <c r="AA341" s="200" t="s">
        <v>1054</v>
      </c>
      <c r="AB341" s="201" t="s">
        <v>1054</v>
      </c>
      <c r="AC341" s="201" t="s">
        <v>1054</v>
      </c>
      <c r="AD341" s="195" t="s">
        <v>5336</v>
      </c>
      <c r="AE341" s="195" t="s">
        <v>2651</v>
      </c>
      <c r="AF341" s="195" t="s">
        <v>935</v>
      </c>
      <c r="AG341" s="195">
        <v>2601</v>
      </c>
      <c r="AH341" s="195" t="s">
        <v>828</v>
      </c>
      <c r="AI341" s="195" t="s">
        <v>2005</v>
      </c>
      <c r="AJ341" s="195" t="s">
        <v>1054</v>
      </c>
      <c r="AK341" s="195" t="s">
        <v>1054</v>
      </c>
    </row>
    <row r="342" spans="1:37" s="177" customFormat="1" ht="12.75">
      <c r="A342" s="175" t="s">
        <v>113</v>
      </c>
      <c r="B342" s="175" t="s">
        <v>1951</v>
      </c>
      <c r="C342" s="628">
        <v>1</v>
      </c>
      <c r="D342" s="628">
        <v>1</v>
      </c>
      <c r="E342" s="628">
        <v>1</v>
      </c>
      <c r="F342" s="631" t="s">
        <v>1054</v>
      </c>
      <c r="G342" s="175" t="s">
        <v>5374</v>
      </c>
      <c r="H342" s="176" t="s">
        <v>4574</v>
      </c>
      <c r="I342" s="175" t="s">
        <v>5337</v>
      </c>
      <c r="J342" s="203" t="s">
        <v>1054</v>
      </c>
      <c r="K342" s="203" t="s">
        <v>1054</v>
      </c>
      <c r="L342" s="175" t="s">
        <v>4622</v>
      </c>
      <c r="M342" s="175" t="s">
        <v>1054</v>
      </c>
      <c r="N342" s="204">
        <v>29831</v>
      </c>
      <c r="O342" s="175" t="s">
        <v>1054</v>
      </c>
      <c r="P342" s="195" t="s">
        <v>1054</v>
      </c>
      <c r="Q342" s="195" t="s">
        <v>1054</v>
      </c>
      <c r="R342" s="197">
        <v>9</v>
      </c>
      <c r="S342" s="197" t="s">
        <v>959</v>
      </c>
      <c r="T342" s="195" t="s">
        <v>4960</v>
      </c>
      <c r="U342" s="195" t="s">
        <v>1054</v>
      </c>
      <c r="V342" s="199" t="s">
        <v>1122</v>
      </c>
      <c r="W342" s="199" t="s">
        <v>106</v>
      </c>
      <c r="X342" s="195" t="s">
        <v>5375</v>
      </c>
      <c r="Y342" s="195" t="s">
        <v>1952</v>
      </c>
      <c r="Z342" s="195" t="s">
        <v>1054</v>
      </c>
      <c r="AA342" s="200" t="s">
        <v>1054</v>
      </c>
      <c r="AB342" s="201" t="s">
        <v>1054</v>
      </c>
      <c r="AC342" s="201" t="s">
        <v>1054</v>
      </c>
      <c r="AD342" s="195" t="s">
        <v>1054</v>
      </c>
      <c r="AE342" s="195" t="s">
        <v>4873</v>
      </c>
      <c r="AF342" s="195" t="s">
        <v>936</v>
      </c>
      <c r="AG342" s="195" t="s">
        <v>1054</v>
      </c>
      <c r="AH342" s="195" t="s">
        <v>828</v>
      </c>
      <c r="AI342" s="195" t="s">
        <v>5376</v>
      </c>
      <c r="AJ342" s="195" t="s">
        <v>1054</v>
      </c>
      <c r="AK342" s="195" t="s">
        <v>1054</v>
      </c>
    </row>
    <row r="343" spans="1:37" s="177" customFormat="1" ht="12.75">
      <c r="A343" s="175" t="s">
        <v>113</v>
      </c>
      <c r="B343" s="175" t="s">
        <v>4637</v>
      </c>
      <c r="C343" s="628">
        <v>0</v>
      </c>
      <c r="D343" s="628">
        <v>0</v>
      </c>
      <c r="E343" s="628">
        <v>0</v>
      </c>
      <c r="F343" s="631" t="s">
        <v>1054</v>
      </c>
      <c r="G343" s="175" t="s">
        <v>4638</v>
      </c>
      <c r="H343" s="176" t="s">
        <v>4574</v>
      </c>
      <c r="I343" s="175" t="s">
        <v>4609</v>
      </c>
      <c r="J343" s="203" t="s">
        <v>1054</v>
      </c>
      <c r="K343" s="203" t="s">
        <v>1054</v>
      </c>
      <c r="L343" s="175" t="s">
        <v>4593</v>
      </c>
      <c r="M343" s="175" t="s">
        <v>4639</v>
      </c>
      <c r="N343" s="204">
        <v>43037</v>
      </c>
      <c r="O343" s="175" t="s">
        <v>1054</v>
      </c>
      <c r="P343" s="195" t="s">
        <v>1054</v>
      </c>
      <c r="Q343" s="195" t="s">
        <v>1054</v>
      </c>
      <c r="R343" s="197">
        <v>9</v>
      </c>
      <c r="S343" s="197" t="s">
        <v>959</v>
      </c>
      <c r="T343" s="195" t="s">
        <v>4595</v>
      </c>
      <c r="U343" s="195" t="s">
        <v>1054</v>
      </c>
      <c r="V343" s="199" t="s">
        <v>1054</v>
      </c>
      <c r="W343" s="199" t="s">
        <v>1054</v>
      </c>
      <c r="X343" s="195" t="s">
        <v>1054</v>
      </c>
      <c r="Y343" s="195" t="s">
        <v>1054</v>
      </c>
      <c r="Z343" s="195" t="s">
        <v>1054</v>
      </c>
      <c r="AA343" s="200" t="s">
        <v>1054</v>
      </c>
      <c r="AB343" s="201" t="s">
        <v>1054</v>
      </c>
      <c r="AC343" s="201" t="s">
        <v>1054</v>
      </c>
      <c r="AD343" s="195" t="s">
        <v>1054</v>
      </c>
      <c r="AE343" s="195" t="s">
        <v>1054</v>
      </c>
      <c r="AF343" s="195" t="s">
        <v>1054</v>
      </c>
      <c r="AG343" s="195" t="s">
        <v>1054</v>
      </c>
      <c r="AH343" s="195" t="s">
        <v>1054</v>
      </c>
      <c r="AI343" s="195" t="s">
        <v>4640</v>
      </c>
      <c r="AJ343" s="195" t="s">
        <v>1054</v>
      </c>
      <c r="AK343" s="195" t="s">
        <v>1054</v>
      </c>
    </row>
    <row r="344" spans="1:37" s="177" customFormat="1" ht="12.75">
      <c r="A344" s="175" t="s">
        <v>113</v>
      </c>
      <c r="B344" s="175" t="s">
        <v>1976</v>
      </c>
      <c r="C344" s="628">
        <v>0</v>
      </c>
      <c r="D344" s="628">
        <v>0</v>
      </c>
      <c r="E344" s="628">
        <v>0</v>
      </c>
      <c r="F344" s="631" t="s">
        <v>1054</v>
      </c>
      <c r="G344" s="175" t="s">
        <v>1977</v>
      </c>
      <c r="H344" s="176" t="s">
        <v>4617</v>
      </c>
      <c r="I344" s="175" t="s">
        <v>4734</v>
      </c>
      <c r="J344" s="203" t="s">
        <v>1052</v>
      </c>
      <c r="K344" s="203" t="s">
        <v>1059</v>
      </c>
      <c r="L344" s="175" t="s">
        <v>4593</v>
      </c>
      <c r="M344" s="175" t="s">
        <v>1978</v>
      </c>
      <c r="N344" s="204">
        <v>40725</v>
      </c>
      <c r="O344" s="175" t="s">
        <v>5340</v>
      </c>
      <c r="P344" s="195" t="s">
        <v>4965</v>
      </c>
      <c r="Q344" s="195">
        <v>199</v>
      </c>
      <c r="R344" s="197" t="s">
        <v>1054</v>
      </c>
      <c r="S344" s="197" t="s">
        <v>1054</v>
      </c>
      <c r="T344" s="195" t="s">
        <v>1054</v>
      </c>
      <c r="U344" s="195" t="s">
        <v>1054</v>
      </c>
      <c r="V344" s="199" t="s">
        <v>959</v>
      </c>
      <c r="W344" s="199" t="s">
        <v>1055</v>
      </c>
      <c r="X344" s="195" t="s">
        <v>1054</v>
      </c>
      <c r="Y344" s="195" t="s">
        <v>1979</v>
      </c>
      <c r="Z344" s="195" t="s">
        <v>1054</v>
      </c>
      <c r="AA344" s="200" t="s">
        <v>1054</v>
      </c>
      <c r="AB344" s="201">
        <v>39516</v>
      </c>
      <c r="AC344" s="201">
        <v>38801</v>
      </c>
      <c r="AD344" s="195" t="s">
        <v>5341</v>
      </c>
      <c r="AE344" s="195" t="s">
        <v>4886</v>
      </c>
      <c r="AF344" s="195" t="s">
        <v>934</v>
      </c>
      <c r="AG344" s="195">
        <v>3000</v>
      </c>
      <c r="AH344" s="195" t="s">
        <v>828</v>
      </c>
      <c r="AI344" s="195" t="s">
        <v>1980</v>
      </c>
      <c r="AJ344" s="195" t="s">
        <v>1981</v>
      </c>
      <c r="AK344" s="195" t="s">
        <v>1982</v>
      </c>
    </row>
    <row r="345" spans="1:37" s="177" customFormat="1" ht="12.75">
      <c r="A345" s="175" t="s">
        <v>113</v>
      </c>
      <c r="B345" s="175" t="s">
        <v>4641</v>
      </c>
      <c r="C345" s="628">
        <v>0</v>
      </c>
      <c r="D345" s="628">
        <v>0</v>
      </c>
      <c r="E345" s="628">
        <v>0</v>
      </c>
      <c r="F345" s="631" t="s">
        <v>1054</v>
      </c>
      <c r="G345" s="175" t="s">
        <v>4642</v>
      </c>
      <c r="H345" s="176" t="s">
        <v>4581</v>
      </c>
      <c r="I345" s="175" t="s">
        <v>4582</v>
      </c>
      <c r="J345" s="203" t="s">
        <v>1054</v>
      </c>
      <c r="K345" s="203" t="s">
        <v>1054</v>
      </c>
      <c r="L345" s="175" t="s">
        <v>1063</v>
      </c>
      <c r="M345" s="175" t="s">
        <v>1054</v>
      </c>
      <c r="N345" s="204">
        <v>42926</v>
      </c>
      <c r="O345" s="175" t="s">
        <v>1054</v>
      </c>
      <c r="P345" s="195" t="s">
        <v>1054</v>
      </c>
      <c r="Q345" s="195" t="s">
        <v>1054</v>
      </c>
      <c r="R345" s="197">
        <v>8</v>
      </c>
      <c r="S345" s="197" t="s">
        <v>959</v>
      </c>
      <c r="T345" s="195" t="s">
        <v>106</v>
      </c>
      <c r="U345" s="195" t="s">
        <v>4643</v>
      </c>
      <c r="V345" s="199" t="s">
        <v>1062</v>
      </c>
      <c r="W345" s="199" t="s">
        <v>1054</v>
      </c>
      <c r="X345" s="195" t="s">
        <v>1054</v>
      </c>
      <c r="Y345" s="195" t="s">
        <v>1054</v>
      </c>
      <c r="Z345" s="195" t="s">
        <v>826</v>
      </c>
      <c r="AA345" s="200" t="s">
        <v>1054</v>
      </c>
      <c r="AB345" s="201" t="s">
        <v>1054</v>
      </c>
      <c r="AC345" s="201" t="s">
        <v>1054</v>
      </c>
      <c r="AD345" s="195" t="s">
        <v>1054</v>
      </c>
      <c r="AE345" s="195" t="s">
        <v>1054</v>
      </c>
      <c r="AF345" s="195" t="s">
        <v>1054</v>
      </c>
      <c r="AG345" s="195" t="s">
        <v>1054</v>
      </c>
      <c r="AH345" s="195" t="s">
        <v>1054</v>
      </c>
      <c r="AI345" s="195" t="s">
        <v>1054</v>
      </c>
      <c r="AJ345" s="195" t="s">
        <v>1054</v>
      </c>
      <c r="AK345" s="195" t="s">
        <v>1054</v>
      </c>
    </row>
    <row r="346" spans="1:37" s="177" customFormat="1" ht="12.75">
      <c r="A346" s="175" t="s">
        <v>113</v>
      </c>
      <c r="B346" s="175" t="s">
        <v>2042</v>
      </c>
      <c r="C346" s="628">
        <v>0</v>
      </c>
      <c r="D346" s="628">
        <v>0</v>
      </c>
      <c r="E346" s="628">
        <v>0</v>
      </c>
      <c r="F346" s="631" t="s">
        <v>1054</v>
      </c>
      <c r="G346" s="175" t="s">
        <v>2043</v>
      </c>
      <c r="H346" s="176" t="s">
        <v>4574</v>
      </c>
      <c r="I346" s="175" t="s">
        <v>4621</v>
      </c>
      <c r="J346" s="203" t="s">
        <v>1054</v>
      </c>
      <c r="K346" s="203" t="s">
        <v>1054</v>
      </c>
      <c r="L346" s="175" t="s">
        <v>4622</v>
      </c>
      <c r="M346" s="175" t="s">
        <v>1054</v>
      </c>
      <c r="N346" s="204">
        <v>39266</v>
      </c>
      <c r="O346" s="175" t="s">
        <v>1054</v>
      </c>
      <c r="P346" s="195" t="s">
        <v>1054</v>
      </c>
      <c r="Q346" s="195" t="s">
        <v>1054</v>
      </c>
      <c r="R346" s="197" t="s">
        <v>1054</v>
      </c>
      <c r="S346" s="197" t="s">
        <v>1054</v>
      </c>
      <c r="T346" s="195" t="s">
        <v>1054</v>
      </c>
      <c r="U346" s="195" t="s">
        <v>1054</v>
      </c>
      <c r="V346" s="199" t="s">
        <v>1094</v>
      </c>
      <c r="W346" s="199" t="s">
        <v>1055</v>
      </c>
      <c r="X346" s="195" t="s">
        <v>1054</v>
      </c>
      <c r="Y346" s="195" t="s">
        <v>2044</v>
      </c>
      <c r="Z346" s="195" t="s">
        <v>1908</v>
      </c>
      <c r="AA346" s="200" t="s">
        <v>1054</v>
      </c>
      <c r="AB346" s="201" t="s">
        <v>1054</v>
      </c>
      <c r="AC346" s="201" t="s">
        <v>1054</v>
      </c>
      <c r="AD346" s="195" t="s">
        <v>830</v>
      </c>
      <c r="AE346" s="195" t="s">
        <v>4762</v>
      </c>
      <c r="AF346" s="195" t="s">
        <v>935</v>
      </c>
      <c r="AG346" s="195">
        <v>2601</v>
      </c>
      <c r="AH346" s="195" t="s">
        <v>828</v>
      </c>
      <c r="AI346" s="195" t="s">
        <v>1054</v>
      </c>
      <c r="AJ346" s="195" t="s">
        <v>1054</v>
      </c>
      <c r="AK346" s="195" t="s">
        <v>1054</v>
      </c>
    </row>
    <row r="347" spans="1:37" s="177" customFormat="1" ht="12.75">
      <c r="A347" s="175" t="s">
        <v>113</v>
      </c>
      <c r="B347" s="175" t="s">
        <v>2045</v>
      </c>
      <c r="C347" s="628">
        <v>0</v>
      </c>
      <c r="D347" s="628">
        <v>0</v>
      </c>
      <c r="E347" s="628">
        <v>0</v>
      </c>
      <c r="F347" s="631" t="s">
        <v>1054</v>
      </c>
      <c r="G347" s="175" t="s">
        <v>2036</v>
      </c>
      <c r="H347" s="176" t="s">
        <v>4574</v>
      </c>
      <c r="I347" s="175" t="s">
        <v>4621</v>
      </c>
      <c r="J347" s="203" t="s">
        <v>1054</v>
      </c>
      <c r="K347" s="203" t="s">
        <v>1054</v>
      </c>
      <c r="L347" s="175" t="s">
        <v>4622</v>
      </c>
      <c r="M347" s="175" t="s">
        <v>1054</v>
      </c>
      <c r="N347" s="204">
        <v>39266</v>
      </c>
      <c r="O347" s="175" t="s">
        <v>1054</v>
      </c>
      <c r="P347" s="195" t="s">
        <v>1054</v>
      </c>
      <c r="Q347" s="195" t="s">
        <v>1054</v>
      </c>
      <c r="R347" s="197" t="s">
        <v>1054</v>
      </c>
      <c r="S347" s="197" t="s">
        <v>1054</v>
      </c>
      <c r="T347" s="195" t="s">
        <v>1054</v>
      </c>
      <c r="U347" s="195" t="s">
        <v>1054</v>
      </c>
      <c r="V347" s="199" t="s">
        <v>1094</v>
      </c>
      <c r="W347" s="199" t="s">
        <v>1054</v>
      </c>
      <c r="X347" s="195" t="s">
        <v>1054</v>
      </c>
      <c r="Y347" s="195" t="s">
        <v>2046</v>
      </c>
      <c r="Z347" s="195" t="s">
        <v>1908</v>
      </c>
      <c r="AA347" s="200" t="s">
        <v>1054</v>
      </c>
      <c r="AB347" s="201" t="s">
        <v>1054</v>
      </c>
      <c r="AC347" s="201" t="s">
        <v>1054</v>
      </c>
      <c r="AD347" s="195" t="s">
        <v>830</v>
      </c>
      <c r="AE347" s="195" t="s">
        <v>4762</v>
      </c>
      <c r="AF347" s="195" t="s">
        <v>935</v>
      </c>
      <c r="AG347" s="195">
        <v>2601</v>
      </c>
      <c r="AH347" s="195" t="s">
        <v>828</v>
      </c>
      <c r="AI347" s="195" t="s">
        <v>1054</v>
      </c>
      <c r="AJ347" s="195" t="s">
        <v>1054</v>
      </c>
      <c r="AK347" s="195" t="s">
        <v>1054</v>
      </c>
    </row>
    <row r="348" spans="1:37" s="177" customFormat="1" ht="12.75">
      <c r="A348" s="175" t="s">
        <v>113</v>
      </c>
      <c r="B348" s="175" t="s">
        <v>2006</v>
      </c>
      <c r="C348" s="628">
        <v>0</v>
      </c>
      <c r="D348" s="628">
        <v>0</v>
      </c>
      <c r="E348" s="628">
        <v>0</v>
      </c>
      <c r="F348" s="631" t="s">
        <v>1054</v>
      </c>
      <c r="G348" s="175" t="s">
        <v>5363</v>
      </c>
      <c r="H348" s="176" t="s">
        <v>4581</v>
      </c>
      <c r="I348" s="175" t="s">
        <v>4650</v>
      </c>
      <c r="J348" s="203" t="s">
        <v>1054</v>
      </c>
      <c r="K348" s="203" t="s">
        <v>1054</v>
      </c>
      <c r="L348" s="175" t="s">
        <v>1351</v>
      </c>
      <c r="M348" s="175" t="s">
        <v>1054</v>
      </c>
      <c r="N348" s="204">
        <v>36312</v>
      </c>
      <c r="O348" s="175" t="s">
        <v>1054</v>
      </c>
      <c r="P348" s="195" t="s">
        <v>1054</v>
      </c>
      <c r="Q348" s="195" t="s">
        <v>1054</v>
      </c>
      <c r="R348" s="197">
        <v>14</v>
      </c>
      <c r="S348" s="197" t="s">
        <v>1062</v>
      </c>
      <c r="T348" s="195" t="s">
        <v>4960</v>
      </c>
      <c r="U348" s="195" t="s">
        <v>1054</v>
      </c>
      <c r="V348" s="199" t="s">
        <v>1122</v>
      </c>
      <c r="W348" s="199" t="s">
        <v>1054</v>
      </c>
      <c r="X348" s="195" t="s">
        <v>1054</v>
      </c>
      <c r="Y348" s="195" t="s">
        <v>1054</v>
      </c>
      <c r="Z348" s="195" t="s">
        <v>1054</v>
      </c>
      <c r="AA348" s="200" t="s">
        <v>1054</v>
      </c>
      <c r="AB348" s="201" t="s">
        <v>1054</v>
      </c>
      <c r="AC348" s="201" t="s">
        <v>1054</v>
      </c>
      <c r="AD348" s="195" t="s">
        <v>5364</v>
      </c>
      <c r="AE348" s="195" t="s">
        <v>5365</v>
      </c>
      <c r="AF348" s="195" t="s">
        <v>931</v>
      </c>
      <c r="AG348" s="195" t="s">
        <v>1054</v>
      </c>
      <c r="AH348" s="195" t="s">
        <v>828</v>
      </c>
      <c r="AI348" s="195" t="s">
        <v>2007</v>
      </c>
      <c r="AJ348" s="195" t="s">
        <v>1054</v>
      </c>
      <c r="AK348" s="195" t="s">
        <v>1054</v>
      </c>
    </row>
    <row r="349" spans="1:37" s="177" customFormat="1" ht="12.75">
      <c r="A349" s="175" t="s">
        <v>113</v>
      </c>
      <c r="B349" s="175" t="s">
        <v>1938</v>
      </c>
      <c r="C349" s="628">
        <v>0</v>
      </c>
      <c r="D349" s="628">
        <v>0</v>
      </c>
      <c r="E349" s="628">
        <v>0</v>
      </c>
      <c r="F349" s="631" t="s">
        <v>1054</v>
      </c>
      <c r="G349" s="175" t="s">
        <v>1939</v>
      </c>
      <c r="H349" s="176" t="s">
        <v>4581</v>
      </c>
      <c r="I349" s="175" t="s">
        <v>4650</v>
      </c>
      <c r="J349" s="203" t="s">
        <v>1054</v>
      </c>
      <c r="K349" s="203" t="s">
        <v>1054</v>
      </c>
      <c r="L349" s="175" t="s">
        <v>1351</v>
      </c>
      <c r="M349" s="175" t="s">
        <v>1054</v>
      </c>
      <c r="N349" s="204">
        <v>41683</v>
      </c>
      <c r="O349" s="175" t="s">
        <v>1054</v>
      </c>
      <c r="P349" s="195" t="s">
        <v>1054</v>
      </c>
      <c r="Q349" s="195" t="s">
        <v>1054</v>
      </c>
      <c r="R349" s="197">
        <v>17</v>
      </c>
      <c r="S349" s="197" t="s">
        <v>1062</v>
      </c>
      <c r="T349" s="195" t="s">
        <v>4960</v>
      </c>
      <c r="U349" s="195" t="s">
        <v>1054</v>
      </c>
      <c r="V349" s="199" t="s">
        <v>1062</v>
      </c>
      <c r="W349" s="199" t="s">
        <v>1054</v>
      </c>
      <c r="X349" s="195" t="s">
        <v>1054</v>
      </c>
      <c r="Y349" s="195" t="s">
        <v>1054</v>
      </c>
      <c r="Z349" s="195" t="s">
        <v>1054</v>
      </c>
      <c r="AA349" s="200" t="s">
        <v>1054</v>
      </c>
      <c r="AB349" s="201" t="s">
        <v>1054</v>
      </c>
      <c r="AC349" s="201" t="s">
        <v>1054</v>
      </c>
      <c r="AD349" s="195" t="s">
        <v>5326</v>
      </c>
      <c r="AE349" s="195" t="s">
        <v>4902</v>
      </c>
      <c r="AF349" s="195" t="s">
        <v>932</v>
      </c>
      <c r="AG349" s="195">
        <v>2000</v>
      </c>
      <c r="AH349" s="195" t="s">
        <v>828</v>
      </c>
      <c r="AI349" s="195" t="s">
        <v>1054</v>
      </c>
      <c r="AJ349" s="195" t="s">
        <v>1054</v>
      </c>
      <c r="AK349" s="195" t="s">
        <v>1054</v>
      </c>
    </row>
    <row r="350" spans="1:37" s="177" customFormat="1" ht="12.75">
      <c r="A350" s="175" t="s">
        <v>113</v>
      </c>
      <c r="B350" s="175" t="s">
        <v>1940</v>
      </c>
      <c r="C350" s="628">
        <v>0</v>
      </c>
      <c r="D350" s="628">
        <v>0</v>
      </c>
      <c r="E350" s="628">
        <v>0</v>
      </c>
      <c r="F350" s="631" t="s">
        <v>1054</v>
      </c>
      <c r="G350" s="175" t="s">
        <v>5321</v>
      </c>
      <c r="H350" s="176" t="s">
        <v>4581</v>
      </c>
      <c r="I350" s="175" t="s">
        <v>4650</v>
      </c>
      <c r="J350" s="203" t="s">
        <v>1054</v>
      </c>
      <c r="K350" s="203" t="s">
        <v>1054</v>
      </c>
      <c r="L350" s="175" t="s">
        <v>1351</v>
      </c>
      <c r="M350" s="175" t="s">
        <v>1054</v>
      </c>
      <c r="N350" s="204">
        <v>41740</v>
      </c>
      <c r="O350" s="175" t="s">
        <v>1054</v>
      </c>
      <c r="P350" s="195" t="s">
        <v>1054</v>
      </c>
      <c r="Q350" s="195" t="s">
        <v>1054</v>
      </c>
      <c r="R350" s="197">
        <v>17</v>
      </c>
      <c r="S350" s="197" t="s">
        <v>1062</v>
      </c>
      <c r="T350" s="195" t="s">
        <v>4960</v>
      </c>
      <c r="U350" s="195" t="s">
        <v>1054</v>
      </c>
      <c r="V350" s="199" t="s">
        <v>1062</v>
      </c>
      <c r="W350" s="199" t="s">
        <v>1054</v>
      </c>
      <c r="X350" s="195" t="s">
        <v>1054</v>
      </c>
      <c r="Y350" s="195" t="s">
        <v>1054</v>
      </c>
      <c r="Z350" s="195" t="s">
        <v>1054</v>
      </c>
      <c r="AA350" s="200" t="s">
        <v>1054</v>
      </c>
      <c r="AB350" s="201" t="s">
        <v>1054</v>
      </c>
      <c r="AC350" s="201" t="s">
        <v>1054</v>
      </c>
      <c r="AD350" s="195" t="s">
        <v>1054</v>
      </c>
      <c r="AE350" s="195" t="s">
        <v>1054</v>
      </c>
      <c r="AF350" s="195" t="s">
        <v>1054</v>
      </c>
      <c r="AG350" s="195" t="s">
        <v>1054</v>
      </c>
      <c r="AH350" s="195" t="s">
        <v>1054</v>
      </c>
      <c r="AI350" s="195" t="s">
        <v>1054</v>
      </c>
      <c r="AJ350" s="195" t="s">
        <v>1054</v>
      </c>
      <c r="AK350" s="195" t="s">
        <v>1054</v>
      </c>
    </row>
    <row r="351" spans="1:37" s="177" customFormat="1" ht="12.75">
      <c r="A351" s="175" t="s">
        <v>113</v>
      </c>
      <c r="B351" s="175" t="s">
        <v>1983</v>
      </c>
      <c r="C351" s="628">
        <v>0</v>
      </c>
      <c r="D351" s="628">
        <v>0</v>
      </c>
      <c r="E351" s="628">
        <v>1</v>
      </c>
      <c r="F351" s="631" t="s">
        <v>1054</v>
      </c>
      <c r="G351" s="175" t="s">
        <v>1984</v>
      </c>
      <c r="H351" s="176" t="s">
        <v>4617</v>
      </c>
      <c r="I351" s="175" t="s">
        <v>4734</v>
      </c>
      <c r="J351" s="203" t="s">
        <v>1052</v>
      </c>
      <c r="K351" s="203" t="s">
        <v>1059</v>
      </c>
      <c r="L351" s="175" t="s">
        <v>4593</v>
      </c>
      <c r="M351" s="175" t="s">
        <v>1985</v>
      </c>
      <c r="N351" s="204">
        <v>40725</v>
      </c>
      <c r="O351" s="175" t="s">
        <v>1955</v>
      </c>
      <c r="P351" s="195" t="s">
        <v>4965</v>
      </c>
      <c r="Q351" s="195">
        <v>93</v>
      </c>
      <c r="R351" s="197" t="s">
        <v>1054</v>
      </c>
      <c r="S351" s="197" t="s">
        <v>1054</v>
      </c>
      <c r="T351" s="195" t="s">
        <v>1054</v>
      </c>
      <c r="U351" s="195" t="s">
        <v>1054</v>
      </c>
      <c r="V351" s="199" t="s">
        <v>959</v>
      </c>
      <c r="W351" s="199" t="s">
        <v>1055</v>
      </c>
      <c r="X351" s="195" t="s">
        <v>1054</v>
      </c>
      <c r="Y351" s="195" t="s">
        <v>1986</v>
      </c>
      <c r="Z351" s="195" t="s">
        <v>1054</v>
      </c>
      <c r="AA351" s="200" t="s">
        <v>1054</v>
      </c>
      <c r="AB351" s="201">
        <v>19784</v>
      </c>
      <c r="AC351" s="201">
        <v>19150</v>
      </c>
      <c r="AD351" s="195" t="s">
        <v>5342</v>
      </c>
      <c r="AE351" s="195" t="s">
        <v>4886</v>
      </c>
      <c r="AF351" s="195" t="s">
        <v>934</v>
      </c>
      <c r="AG351" s="195">
        <v>3001</v>
      </c>
      <c r="AH351" s="195" t="s">
        <v>828</v>
      </c>
      <c r="AI351" s="195" t="s">
        <v>1987</v>
      </c>
      <c r="AJ351" s="195" t="s">
        <v>1988</v>
      </c>
      <c r="AK351" s="195" t="s">
        <v>1989</v>
      </c>
    </row>
    <row r="352" spans="1:37" s="177" customFormat="1" ht="12.75">
      <c r="A352" s="175" t="s">
        <v>113</v>
      </c>
      <c r="B352" s="175" t="s">
        <v>2047</v>
      </c>
      <c r="C352" s="628">
        <v>0</v>
      </c>
      <c r="D352" s="628">
        <v>1</v>
      </c>
      <c r="E352" s="628">
        <v>0</v>
      </c>
      <c r="F352" s="631" t="s">
        <v>1054</v>
      </c>
      <c r="G352" s="175" t="s">
        <v>2048</v>
      </c>
      <c r="H352" s="176" t="s">
        <v>4574</v>
      </c>
      <c r="I352" s="175" t="s">
        <v>4621</v>
      </c>
      <c r="J352" s="203" t="s">
        <v>1054</v>
      </c>
      <c r="K352" s="203" t="s">
        <v>1054</v>
      </c>
      <c r="L352" s="175" t="s">
        <v>4622</v>
      </c>
      <c r="M352" s="175" t="s">
        <v>1054</v>
      </c>
      <c r="N352" s="204">
        <v>36958</v>
      </c>
      <c r="O352" s="175" t="s">
        <v>1054</v>
      </c>
      <c r="P352" s="195" t="s">
        <v>1054</v>
      </c>
      <c r="Q352" s="195" t="s">
        <v>1054</v>
      </c>
      <c r="R352" s="197" t="s">
        <v>1054</v>
      </c>
      <c r="S352" s="197" t="s">
        <v>1054</v>
      </c>
      <c r="T352" s="195" t="s">
        <v>1054</v>
      </c>
      <c r="U352" s="195" t="s">
        <v>1054</v>
      </c>
      <c r="V352" s="199" t="s">
        <v>1094</v>
      </c>
      <c r="W352" s="199" t="s">
        <v>1054</v>
      </c>
      <c r="X352" s="195" t="s">
        <v>1054</v>
      </c>
      <c r="Y352" s="195" t="s">
        <v>2049</v>
      </c>
      <c r="Z352" s="195" t="s">
        <v>1908</v>
      </c>
      <c r="AA352" s="200" t="s">
        <v>1054</v>
      </c>
      <c r="AB352" s="201" t="s">
        <v>1054</v>
      </c>
      <c r="AC352" s="201" t="s">
        <v>1054</v>
      </c>
      <c r="AD352" s="195" t="s">
        <v>5361</v>
      </c>
      <c r="AE352" s="195" t="s">
        <v>5362</v>
      </c>
      <c r="AF352" s="195" t="s">
        <v>934</v>
      </c>
      <c r="AG352" s="195">
        <v>3051</v>
      </c>
      <c r="AH352" s="195" t="s">
        <v>828</v>
      </c>
      <c r="AI352" s="195" t="s">
        <v>2050</v>
      </c>
      <c r="AJ352" s="195" t="s">
        <v>1054</v>
      </c>
      <c r="AK352" s="195" t="s">
        <v>1054</v>
      </c>
    </row>
    <row r="353" spans="1:37" s="177" customFormat="1" ht="12.75">
      <c r="A353" s="175" t="s">
        <v>113</v>
      </c>
      <c r="B353" s="175" t="s">
        <v>2008</v>
      </c>
      <c r="C353" s="628">
        <v>0</v>
      </c>
      <c r="D353" s="628">
        <v>0</v>
      </c>
      <c r="E353" s="628">
        <v>0</v>
      </c>
      <c r="F353" s="631" t="s">
        <v>1054</v>
      </c>
      <c r="G353" s="175" t="s">
        <v>5367</v>
      </c>
      <c r="H353" s="176" t="s">
        <v>4581</v>
      </c>
      <c r="I353" s="175" t="s">
        <v>4770</v>
      </c>
      <c r="J353" s="203" t="s">
        <v>1054</v>
      </c>
      <c r="K353" s="203" t="s">
        <v>1054</v>
      </c>
      <c r="L353" s="175" t="s">
        <v>4593</v>
      </c>
      <c r="M353" s="175" t="s">
        <v>5368</v>
      </c>
      <c r="N353" s="204">
        <v>33420</v>
      </c>
      <c r="O353" s="175" t="s">
        <v>1054</v>
      </c>
      <c r="P353" s="195" t="s">
        <v>1054</v>
      </c>
      <c r="Q353" s="195" t="s">
        <v>1054</v>
      </c>
      <c r="R353" s="197">
        <v>0</v>
      </c>
      <c r="S353" s="197" t="s">
        <v>1054</v>
      </c>
      <c r="T353" s="195" t="s">
        <v>1054</v>
      </c>
      <c r="U353" s="195" t="s">
        <v>1054</v>
      </c>
      <c r="V353" s="199" t="s">
        <v>1062</v>
      </c>
      <c r="W353" s="199" t="s">
        <v>1055</v>
      </c>
      <c r="X353" s="195" t="s">
        <v>1054</v>
      </c>
      <c r="Y353" s="195" t="s">
        <v>2009</v>
      </c>
      <c r="Z353" s="195" t="s">
        <v>826</v>
      </c>
      <c r="AA353" s="200" t="s">
        <v>1054</v>
      </c>
      <c r="AB353" s="201" t="s">
        <v>1054</v>
      </c>
      <c r="AC353" s="201" t="s">
        <v>1054</v>
      </c>
      <c r="AD353" s="195" t="s">
        <v>4645</v>
      </c>
      <c r="AE353" s="195" t="s">
        <v>2651</v>
      </c>
      <c r="AF353" s="195" t="s">
        <v>935</v>
      </c>
      <c r="AG353" s="195">
        <v>2601</v>
      </c>
      <c r="AH353" s="195" t="s">
        <v>828</v>
      </c>
      <c r="AI353" s="195" t="s">
        <v>5369</v>
      </c>
      <c r="AJ353" s="195" t="s">
        <v>1054</v>
      </c>
      <c r="AK353" s="195" t="s">
        <v>1054</v>
      </c>
    </row>
    <row r="354" spans="1:37" s="177" customFormat="1" ht="12.75">
      <c r="A354" s="175" t="s">
        <v>113</v>
      </c>
      <c r="B354" s="175" t="s">
        <v>2010</v>
      </c>
      <c r="C354" s="628">
        <v>0</v>
      </c>
      <c r="D354" s="628">
        <v>0</v>
      </c>
      <c r="E354" s="628">
        <v>0</v>
      </c>
      <c r="F354" s="631" t="s">
        <v>1054</v>
      </c>
      <c r="G354" s="175" t="s">
        <v>5333</v>
      </c>
      <c r="H354" s="176" t="s">
        <v>4581</v>
      </c>
      <c r="I354" s="175" t="s">
        <v>4592</v>
      </c>
      <c r="J354" s="203" t="s">
        <v>1054</v>
      </c>
      <c r="K354" s="203" t="s">
        <v>1054</v>
      </c>
      <c r="L354" s="175" t="s">
        <v>4593</v>
      </c>
      <c r="M354" s="175" t="s">
        <v>2011</v>
      </c>
      <c r="N354" s="204">
        <v>41193</v>
      </c>
      <c r="O354" s="175" t="s">
        <v>1054</v>
      </c>
      <c r="P354" s="195" t="s">
        <v>1054</v>
      </c>
      <c r="Q354" s="195" t="s">
        <v>1054</v>
      </c>
      <c r="R354" s="197">
        <v>9</v>
      </c>
      <c r="S354" s="197" t="s">
        <v>959</v>
      </c>
      <c r="T354" s="195" t="s">
        <v>4595</v>
      </c>
      <c r="U354" s="195" t="s">
        <v>1054</v>
      </c>
      <c r="V354" s="199" t="s">
        <v>1062</v>
      </c>
      <c r="W354" s="199" t="s">
        <v>1054</v>
      </c>
      <c r="X354" s="195" t="s">
        <v>1054</v>
      </c>
      <c r="Y354" s="195" t="s">
        <v>1054</v>
      </c>
      <c r="Z354" s="195" t="s">
        <v>826</v>
      </c>
      <c r="AA354" s="200" t="s">
        <v>1054</v>
      </c>
      <c r="AB354" s="201" t="s">
        <v>1054</v>
      </c>
      <c r="AC354" s="201" t="s">
        <v>1054</v>
      </c>
      <c r="AD354" s="195" t="s">
        <v>5334</v>
      </c>
      <c r="AE354" s="195" t="s">
        <v>2651</v>
      </c>
      <c r="AF354" s="195" t="s">
        <v>935</v>
      </c>
      <c r="AG354" s="195" t="s">
        <v>1054</v>
      </c>
      <c r="AH354" s="195" t="s">
        <v>828</v>
      </c>
      <c r="AI354" s="195" t="s">
        <v>2012</v>
      </c>
      <c r="AJ354" s="195" t="s">
        <v>1054</v>
      </c>
      <c r="AK354" s="195" t="s">
        <v>1054</v>
      </c>
    </row>
    <row r="355" spans="1:37" s="177" customFormat="1" ht="12.75">
      <c r="A355" s="175" t="s">
        <v>113</v>
      </c>
      <c r="B355" s="175" t="s">
        <v>2013</v>
      </c>
      <c r="C355" s="628">
        <v>0</v>
      </c>
      <c r="D355" s="628">
        <v>0</v>
      </c>
      <c r="E355" s="628">
        <v>0</v>
      </c>
      <c r="F355" s="631" t="s">
        <v>1054</v>
      </c>
      <c r="G355" s="175" t="s">
        <v>2014</v>
      </c>
      <c r="H355" s="176" t="s">
        <v>4581</v>
      </c>
      <c r="I355" s="175" t="s">
        <v>4592</v>
      </c>
      <c r="J355" s="203" t="s">
        <v>1054</v>
      </c>
      <c r="K355" s="203" t="s">
        <v>1054</v>
      </c>
      <c r="L355" s="175" t="s">
        <v>4593</v>
      </c>
      <c r="M355" s="175" t="s">
        <v>2011</v>
      </c>
      <c r="N355" s="204">
        <v>41091</v>
      </c>
      <c r="O355" s="175" t="s">
        <v>1054</v>
      </c>
      <c r="P355" s="195" t="s">
        <v>1054</v>
      </c>
      <c r="Q355" s="195" t="s">
        <v>1054</v>
      </c>
      <c r="R355" s="197">
        <v>1</v>
      </c>
      <c r="S355" s="197" t="s">
        <v>959</v>
      </c>
      <c r="T355" s="195" t="s">
        <v>1054</v>
      </c>
      <c r="U355" s="195" t="s">
        <v>1054</v>
      </c>
      <c r="V355" s="199" t="s">
        <v>959</v>
      </c>
      <c r="W355" s="199" t="s">
        <v>1054</v>
      </c>
      <c r="X355" s="195" t="s">
        <v>1054</v>
      </c>
      <c r="Y355" s="195" t="s">
        <v>1054</v>
      </c>
      <c r="Z355" s="195" t="s">
        <v>826</v>
      </c>
      <c r="AA355" s="200" t="s">
        <v>1054</v>
      </c>
      <c r="AB355" s="201" t="s">
        <v>1054</v>
      </c>
      <c r="AC355" s="201" t="s">
        <v>1054</v>
      </c>
      <c r="AD355" s="195" t="s">
        <v>5334</v>
      </c>
      <c r="AE355" s="195" t="s">
        <v>2651</v>
      </c>
      <c r="AF355" s="195" t="s">
        <v>935</v>
      </c>
      <c r="AG355" s="195" t="s">
        <v>1054</v>
      </c>
      <c r="AH355" s="195" t="s">
        <v>828</v>
      </c>
      <c r="AI355" s="195" t="s">
        <v>2012</v>
      </c>
      <c r="AJ355" s="195" t="s">
        <v>1054</v>
      </c>
      <c r="AK355" s="195" t="s">
        <v>2015</v>
      </c>
    </row>
    <row r="356" spans="1:37" s="177" customFormat="1" ht="12.75">
      <c r="A356" s="175" t="s">
        <v>113</v>
      </c>
      <c r="B356" s="175" t="s">
        <v>4644</v>
      </c>
      <c r="C356" s="628">
        <v>0</v>
      </c>
      <c r="D356" s="628">
        <v>0</v>
      </c>
      <c r="E356" s="628">
        <v>0</v>
      </c>
      <c r="F356" s="631" t="s">
        <v>1054</v>
      </c>
      <c r="G356" s="175" t="s">
        <v>1941</v>
      </c>
      <c r="H356" s="176" t="s">
        <v>4581</v>
      </c>
      <c r="I356" s="175" t="s">
        <v>4592</v>
      </c>
      <c r="J356" s="203" t="s">
        <v>1054</v>
      </c>
      <c r="K356" s="203" t="s">
        <v>1054</v>
      </c>
      <c r="L356" s="175" t="s">
        <v>4593</v>
      </c>
      <c r="M356" s="175" t="s">
        <v>1942</v>
      </c>
      <c r="N356" s="204">
        <v>41815</v>
      </c>
      <c r="O356" s="175" t="s">
        <v>1054</v>
      </c>
      <c r="P356" s="195" t="s">
        <v>1054</v>
      </c>
      <c r="Q356" s="195" t="s">
        <v>1054</v>
      </c>
      <c r="R356" s="197">
        <v>0</v>
      </c>
      <c r="S356" s="197" t="s">
        <v>1054</v>
      </c>
      <c r="T356" s="195" t="s">
        <v>1054</v>
      </c>
      <c r="U356" s="195" t="s">
        <v>1054</v>
      </c>
      <c r="V356" s="199" t="s">
        <v>959</v>
      </c>
      <c r="W356" s="199" t="s">
        <v>1054</v>
      </c>
      <c r="X356" s="195" t="s">
        <v>1054</v>
      </c>
      <c r="Y356" s="195" t="s">
        <v>1054</v>
      </c>
      <c r="Z356" s="195" t="s">
        <v>826</v>
      </c>
      <c r="AA356" s="200" t="s">
        <v>1054</v>
      </c>
      <c r="AB356" s="201" t="s">
        <v>1054</v>
      </c>
      <c r="AC356" s="201" t="s">
        <v>1054</v>
      </c>
      <c r="AD356" s="195" t="s">
        <v>4645</v>
      </c>
      <c r="AE356" s="195" t="s">
        <v>2651</v>
      </c>
      <c r="AF356" s="195" t="s">
        <v>935</v>
      </c>
      <c r="AG356" s="195">
        <v>2601</v>
      </c>
      <c r="AH356" s="195" t="s">
        <v>828</v>
      </c>
      <c r="AI356" s="195" t="s">
        <v>4646</v>
      </c>
      <c r="AJ356" s="195" t="s">
        <v>1054</v>
      </c>
      <c r="AK356" s="195" t="s">
        <v>1054</v>
      </c>
    </row>
    <row r="357" spans="1:37" s="177" customFormat="1" ht="12.75">
      <c r="A357" s="175" t="s">
        <v>114</v>
      </c>
      <c r="B357" s="175" t="s">
        <v>2206</v>
      </c>
      <c r="C357" s="628">
        <v>0</v>
      </c>
      <c r="D357" s="628">
        <v>0</v>
      </c>
      <c r="E357" s="628">
        <v>0</v>
      </c>
      <c r="F357" s="631" t="s">
        <v>1054</v>
      </c>
      <c r="G357" s="175" t="s">
        <v>6555</v>
      </c>
      <c r="H357" s="176" t="s">
        <v>4581</v>
      </c>
      <c r="I357" s="175" t="s">
        <v>4592</v>
      </c>
      <c r="J357" s="203" t="s">
        <v>1054</v>
      </c>
      <c r="K357" s="203" t="s">
        <v>1054</v>
      </c>
      <c r="L357" s="175" t="s">
        <v>4593</v>
      </c>
      <c r="M357" s="175" t="s">
        <v>2207</v>
      </c>
      <c r="N357" s="204">
        <v>34381</v>
      </c>
      <c r="O357" s="175" t="s">
        <v>1054</v>
      </c>
      <c r="P357" s="195" t="s">
        <v>1054</v>
      </c>
      <c r="Q357" s="195" t="s">
        <v>1054</v>
      </c>
      <c r="R357" s="197">
        <v>30</v>
      </c>
      <c r="S357" s="197" t="s">
        <v>1062</v>
      </c>
      <c r="T357" s="195" t="s">
        <v>4595</v>
      </c>
      <c r="U357" s="195" t="s">
        <v>1054</v>
      </c>
      <c r="V357" s="199" t="s">
        <v>1094</v>
      </c>
      <c r="W357" s="199" t="s">
        <v>1055</v>
      </c>
      <c r="X357" s="195" t="s">
        <v>1054</v>
      </c>
      <c r="Y357" s="195" t="s">
        <v>1054</v>
      </c>
      <c r="Z357" s="195" t="s">
        <v>2117</v>
      </c>
      <c r="AA357" s="200" t="s">
        <v>1054</v>
      </c>
      <c r="AB357" s="201" t="s">
        <v>1054</v>
      </c>
      <c r="AC357" s="201" t="s">
        <v>1054</v>
      </c>
      <c r="AD357" s="195" t="s">
        <v>5432</v>
      </c>
      <c r="AE357" s="195" t="s">
        <v>4878</v>
      </c>
      <c r="AF357" s="195" t="s">
        <v>930</v>
      </c>
      <c r="AG357" s="195" t="s">
        <v>1054</v>
      </c>
      <c r="AH357" s="195" t="s">
        <v>828</v>
      </c>
      <c r="AI357" s="195" t="s">
        <v>2208</v>
      </c>
      <c r="AJ357" s="195" t="s">
        <v>2209</v>
      </c>
      <c r="AK357" s="195" t="s">
        <v>1054</v>
      </c>
    </row>
    <row r="358" spans="1:37" s="177" customFormat="1" ht="12.75">
      <c r="A358" s="175" t="s">
        <v>114</v>
      </c>
      <c r="B358" s="175" t="s">
        <v>2210</v>
      </c>
      <c r="C358" s="628">
        <v>0</v>
      </c>
      <c r="D358" s="628">
        <v>1</v>
      </c>
      <c r="E358" s="628">
        <v>1</v>
      </c>
      <c r="F358" s="631" t="s">
        <v>1054</v>
      </c>
      <c r="G358" s="175" t="s">
        <v>5433</v>
      </c>
      <c r="H358" s="176" t="s">
        <v>4581</v>
      </c>
      <c r="I358" s="175" t="s">
        <v>4592</v>
      </c>
      <c r="J358" s="203" t="s">
        <v>1054</v>
      </c>
      <c r="K358" s="203" t="s">
        <v>1054</v>
      </c>
      <c r="L358" s="175" t="s">
        <v>4593</v>
      </c>
      <c r="M358" s="175" t="s">
        <v>5434</v>
      </c>
      <c r="N358" s="204">
        <v>34381</v>
      </c>
      <c r="O358" s="175" t="s">
        <v>1054</v>
      </c>
      <c r="P358" s="195" t="s">
        <v>1054</v>
      </c>
      <c r="Q358" s="195" t="s">
        <v>1054</v>
      </c>
      <c r="R358" s="197">
        <v>14</v>
      </c>
      <c r="S358" s="197" t="s">
        <v>959</v>
      </c>
      <c r="T358" s="195" t="s">
        <v>4595</v>
      </c>
      <c r="U358" s="195" t="s">
        <v>1054</v>
      </c>
      <c r="V358" s="199" t="s">
        <v>1094</v>
      </c>
      <c r="W358" s="199" t="s">
        <v>1055</v>
      </c>
      <c r="X358" s="195" t="s">
        <v>1054</v>
      </c>
      <c r="Y358" s="195" t="s">
        <v>1054</v>
      </c>
      <c r="Z358" s="195" t="s">
        <v>2117</v>
      </c>
      <c r="AA358" s="200" t="s">
        <v>1054</v>
      </c>
      <c r="AB358" s="201" t="s">
        <v>1054</v>
      </c>
      <c r="AC358" s="201" t="s">
        <v>1054</v>
      </c>
      <c r="AD358" s="195" t="s">
        <v>5432</v>
      </c>
      <c r="AE358" s="195" t="s">
        <v>4878</v>
      </c>
      <c r="AF358" s="195" t="s">
        <v>930</v>
      </c>
      <c r="AG358" s="195" t="s">
        <v>1054</v>
      </c>
      <c r="AH358" s="195" t="s">
        <v>828</v>
      </c>
      <c r="AI358" s="195" t="s">
        <v>2211</v>
      </c>
      <c r="AJ358" s="195" t="s">
        <v>2212</v>
      </c>
      <c r="AK358" s="195" t="s">
        <v>1054</v>
      </c>
    </row>
    <row r="359" spans="1:37" s="177" customFormat="1" ht="12.75">
      <c r="A359" s="175" t="s">
        <v>114</v>
      </c>
      <c r="B359" s="175" t="s">
        <v>2291</v>
      </c>
      <c r="C359" s="628">
        <v>0</v>
      </c>
      <c r="D359" s="628">
        <v>0</v>
      </c>
      <c r="E359" s="628">
        <v>0</v>
      </c>
      <c r="F359" s="631" t="s">
        <v>1054</v>
      </c>
      <c r="G359" s="175" t="s">
        <v>6569</v>
      </c>
      <c r="H359" s="176" t="s">
        <v>4574</v>
      </c>
      <c r="I359" s="175" t="s">
        <v>5337</v>
      </c>
      <c r="J359" s="203" t="s">
        <v>1054</v>
      </c>
      <c r="K359" s="203" t="s">
        <v>1054</v>
      </c>
      <c r="L359" s="175" t="s">
        <v>1351</v>
      </c>
      <c r="M359" s="175" t="s">
        <v>1054</v>
      </c>
      <c r="N359" s="204">
        <v>38534</v>
      </c>
      <c r="O359" s="175" t="s">
        <v>1054</v>
      </c>
      <c r="P359" s="195" t="s">
        <v>1054</v>
      </c>
      <c r="Q359" s="195" t="s">
        <v>1054</v>
      </c>
      <c r="R359" s="197">
        <v>5</v>
      </c>
      <c r="S359" s="197" t="s">
        <v>959</v>
      </c>
      <c r="T359" s="195" t="s">
        <v>4960</v>
      </c>
      <c r="U359" s="195" t="s">
        <v>1054</v>
      </c>
      <c r="V359" s="199" t="s">
        <v>1122</v>
      </c>
      <c r="W359" s="199" t="s">
        <v>1054</v>
      </c>
      <c r="X359" s="195" t="s">
        <v>1054</v>
      </c>
      <c r="Y359" s="195" t="s">
        <v>2292</v>
      </c>
      <c r="Z359" s="195" t="s">
        <v>1054</v>
      </c>
      <c r="AA359" s="200" t="s">
        <v>1054</v>
      </c>
      <c r="AB359" s="201" t="s">
        <v>1054</v>
      </c>
      <c r="AC359" s="201" t="s">
        <v>1054</v>
      </c>
      <c r="AD359" s="195" t="s">
        <v>5414</v>
      </c>
      <c r="AE359" s="195" t="s">
        <v>4902</v>
      </c>
      <c r="AF359" s="195" t="s">
        <v>932</v>
      </c>
      <c r="AG359" s="195" t="s">
        <v>1054</v>
      </c>
      <c r="AH359" s="195" t="s">
        <v>828</v>
      </c>
      <c r="AI359" s="195" t="s">
        <v>5415</v>
      </c>
      <c r="AJ359" s="195" t="s">
        <v>2293</v>
      </c>
      <c r="AK359" s="195" t="s">
        <v>1054</v>
      </c>
    </row>
    <row r="360" spans="1:37" s="177" customFormat="1" ht="12.75">
      <c r="A360" s="175" t="s">
        <v>114</v>
      </c>
      <c r="B360" s="175" t="s">
        <v>2294</v>
      </c>
      <c r="C360" s="628">
        <v>0</v>
      </c>
      <c r="D360" s="628">
        <v>0</v>
      </c>
      <c r="E360" s="628">
        <v>0</v>
      </c>
      <c r="F360" s="631" t="s">
        <v>1054</v>
      </c>
      <c r="G360" s="175" t="s">
        <v>6570</v>
      </c>
      <c r="H360" s="176" t="s">
        <v>4574</v>
      </c>
      <c r="I360" s="175" t="s">
        <v>5337</v>
      </c>
      <c r="J360" s="203" t="s">
        <v>1054</v>
      </c>
      <c r="K360" s="203" t="s">
        <v>1054</v>
      </c>
      <c r="L360" s="175" t="s">
        <v>4622</v>
      </c>
      <c r="M360" s="175" t="s">
        <v>1054</v>
      </c>
      <c r="N360" s="204">
        <v>39995</v>
      </c>
      <c r="O360" s="175" t="s">
        <v>1054</v>
      </c>
      <c r="P360" s="195" t="s">
        <v>1054</v>
      </c>
      <c r="Q360" s="195" t="s">
        <v>1054</v>
      </c>
      <c r="R360" s="197">
        <v>10</v>
      </c>
      <c r="S360" s="197" t="s">
        <v>959</v>
      </c>
      <c r="T360" s="195" t="s">
        <v>106</v>
      </c>
      <c r="U360" s="195" t="s">
        <v>4612</v>
      </c>
      <c r="V360" s="199" t="s">
        <v>1054</v>
      </c>
      <c r="W360" s="199" t="s">
        <v>1054</v>
      </c>
      <c r="X360" s="195" t="s">
        <v>1054</v>
      </c>
      <c r="Y360" s="195" t="s">
        <v>6571</v>
      </c>
      <c r="Z360" s="195" t="s">
        <v>1054</v>
      </c>
      <c r="AA360" s="200" t="s">
        <v>1054</v>
      </c>
      <c r="AB360" s="201" t="s">
        <v>1054</v>
      </c>
      <c r="AC360" s="201" t="s">
        <v>1054</v>
      </c>
      <c r="AD360" s="195" t="s">
        <v>6572</v>
      </c>
      <c r="AE360" s="195" t="s">
        <v>4886</v>
      </c>
      <c r="AF360" s="195" t="s">
        <v>1054</v>
      </c>
      <c r="AG360" s="195">
        <v>3000</v>
      </c>
      <c r="AH360" s="195" t="s">
        <v>828</v>
      </c>
      <c r="AI360" s="195" t="s">
        <v>6573</v>
      </c>
      <c r="AJ360" s="195" t="s">
        <v>1054</v>
      </c>
      <c r="AK360" s="195" t="s">
        <v>6574</v>
      </c>
    </row>
    <row r="361" spans="1:37" s="177" customFormat="1" ht="12.75">
      <c r="A361" s="175" t="s">
        <v>114</v>
      </c>
      <c r="B361" s="175" t="s">
        <v>2213</v>
      </c>
      <c r="C361" s="628">
        <v>0</v>
      </c>
      <c r="D361" s="628">
        <v>0</v>
      </c>
      <c r="E361" s="628">
        <v>0</v>
      </c>
      <c r="F361" s="631" t="s">
        <v>1054</v>
      </c>
      <c r="G361" s="175" t="s">
        <v>5416</v>
      </c>
      <c r="H361" s="176" t="s">
        <v>4581</v>
      </c>
      <c r="I361" s="175" t="s">
        <v>4592</v>
      </c>
      <c r="J361" s="203" t="s">
        <v>1054</v>
      </c>
      <c r="K361" s="203" t="s">
        <v>1054</v>
      </c>
      <c r="L361" s="175" t="s">
        <v>4593</v>
      </c>
      <c r="M361" s="175" t="s">
        <v>2214</v>
      </c>
      <c r="N361" s="204">
        <v>37987</v>
      </c>
      <c r="O361" s="175" t="s">
        <v>1054</v>
      </c>
      <c r="P361" s="195" t="s">
        <v>1054</v>
      </c>
      <c r="Q361" s="195" t="s">
        <v>1054</v>
      </c>
      <c r="R361" s="197">
        <v>9</v>
      </c>
      <c r="S361" s="197" t="s">
        <v>959</v>
      </c>
      <c r="T361" s="195" t="s">
        <v>4595</v>
      </c>
      <c r="U361" s="195" t="s">
        <v>1054</v>
      </c>
      <c r="V361" s="199" t="s">
        <v>1094</v>
      </c>
      <c r="W361" s="199" t="s">
        <v>1054</v>
      </c>
      <c r="X361" s="195" t="s">
        <v>1054</v>
      </c>
      <c r="Y361" s="195" t="s">
        <v>1054</v>
      </c>
      <c r="Z361" s="195" t="s">
        <v>2117</v>
      </c>
      <c r="AA361" s="200" t="s">
        <v>1054</v>
      </c>
      <c r="AB361" s="201" t="s">
        <v>1054</v>
      </c>
      <c r="AC361" s="201" t="s">
        <v>1054</v>
      </c>
      <c r="AD361" s="195" t="s">
        <v>5417</v>
      </c>
      <c r="AE361" s="195" t="s">
        <v>1054</v>
      </c>
      <c r="AF361" s="195" t="s">
        <v>1054</v>
      </c>
      <c r="AG361" s="195" t="s">
        <v>1054</v>
      </c>
      <c r="AH361" s="195" t="s">
        <v>1054</v>
      </c>
      <c r="AI361" s="195" t="s">
        <v>2215</v>
      </c>
      <c r="AJ361" s="195" t="s">
        <v>1054</v>
      </c>
      <c r="AK361" s="195" t="s">
        <v>1054</v>
      </c>
    </row>
    <row r="362" spans="1:37" s="177" customFormat="1" ht="12.75">
      <c r="A362" s="175" t="s">
        <v>114</v>
      </c>
      <c r="B362" s="175" t="s">
        <v>2178</v>
      </c>
      <c r="C362" s="628">
        <v>0</v>
      </c>
      <c r="D362" s="628">
        <v>0</v>
      </c>
      <c r="E362" s="628">
        <v>1</v>
      </c>
      <c r="F362" s="631" t="s">
        <v>1054</v>
      </c>
      <c r="G362" s="175" t="s">
        <v>5401</v>
      </c>
      <c r="H362" s="176" t="s">
        <v>4617</v>
      </c>
      <c r="I362" s="175" t="s">
        <v>4934</v>
      </c>
      <c r="J362" s="203" t="s">
        <v>1052</v>
      </c>
      <c r="K362" s="203" t="s">
        <v>1059</v>
      </c>
      <c r="L362" s="175" t="s">
        <v>4593</v>
      </c>
      <c r="M362" s="175" t="s">
        <v>2179</v>
      </c>
      <c r="N362" s="204">
        <v>41091</v>
      </c>
      <c r="O362" s="175" t="s">
        <v>2180</v>
      </c>
      <c r="P362" s="195" t="s">
        <v>5402</v>
      </c>
      <c r="Q362" s="195">
        <v>2</v>
      </c>
      <c r="R362" s="197" t="s">
        <v>1054</v>
      </c>
      <c r="S362" s="197" t="s">
        <v>1054</v>
      </c>
      <c r="T362" s="195" t="s">
        <v>1054</v>
      </c>
      <c r="U362" s="195" t="s">
        <v>1054</v>
      </c>
      <c r="V362" s="199" t="s">
        <v>959</v>
      </c>
      <c r="W362" s="199" t="s">
        <v>1055</v>
      </c>
      <c r="X362" s="195" t="s">
        <v>1054</v>
      </c>
      <c r="Y362" s="195" t="s">
        <v>2181</v>
      </c>
      <c r="Z362" s="195" t="s">
        <v>1054</v>
      </c>
      <c r="AA362" s="200" t="s">
        <v>1054</v>
      </c>
      <c r="AB362" s="201">
        <v>2463</v>
      </c>
      <c r="AC362" s="201">
        <v>316281</v>
      </c>
      <c r="AD362" s="195" t="s">
        <v>6584</v>
      </c>
      <c r="AE362" s="195" t="s">
        <v>4759</v>
      </c>
      <c r="AF362" s="195" t="s">
        <v>935</v>
      </c>
      <c r="AG362" s="195">
        <v>2601</v>
      </c>
      <c r="AH362" s="195" t="s">
        <v>828</v>
      </c>
      <c r="AI362" s="195" t="s">
        <v>2182</v>
      </c>
      <c r="AJ362" s="195" t="s">
        <v>6585</v>
      </c>
      <c r="AK362" s="195" t="s">
        <v>6585</v>
      </c>
    </row>
    <row r="363" spans="1:37" s="177" customFormat="1" ht="12.75">
      <c r="A363" s="175" t="s">
        <v>114</v>
      </c>
      <c r="B363" s="175" t="s">
        <v>2216</v>
      </c>
      <c r="C363" s="628">
        <v>0</v>
      </c>
      <c r="D363" s="628">
        <v>0</v>
      </c>
      <c r="E363" s="628">
        <v>0</v>
      </c>
      <c r="F363" s="631" t="s">
        <v>1054</v>
      </c>
      <c r="G363" s="175" t="s">
        <v>5409</v>
      </c>
      <c r="H363" s="176" t="s">
        <v>4581</v>
      </c>
      <c r="I363" s="175" t="s">
        <v>4582</v>
      </c>
      <c r="J363" s="203" t="s">
        <v>1054</v>
      </c>
      <c r="K363" s="203" t="s">
        <v>1054</v>
      </c>
      <c r="L363" s="175" t="s">
        <v>4576</v>
      </c>
      <c r="M363" s="175" t="s">
        <v>2217</v>
      </c>
      <c r="N363" s="204">
        <v>39759</v>
      </c>
      <c r="O363" s="175" t="s">
        <v>1054</v>
      </c>
      <c r="P363" s="195" t="s">
        <v>1054</v>
      </c>
      <c r="Q363" s="195" t="s">
        <v>1054</v>
      </c>
      <c r="R363" s="197">
        <v>22</v>
      </c>
      <c r="S363" s="197" t="s">
        <v>1062</v>
      </c>
      <c r="T363" s="195" t="s">
        <v>106</v>
      </c>
      <c r="U363" s="195" t="s">
        <v>2218</v>
      </c>
      <c r="V363" s="199" t="s">
        <v>1062</v>
      </c>
      <c r="W363" s="199" t="s">
        <v>1054</v>
      </c>
      <c r="X363" s="195" t="s">
        <v>1054</v>
      </c>
      <c r="Y363" s="195" t="s">
        <v>1054</v>
      </c>
      <c r="Z363" s="195" t="s">
        <v>2117</v>
      </c>
      <c r="AA363" s="200" t="s">
        <v>1054</v>
      </c>
      <c r="AB363" s="201" t="s">
        <v>1054</v>
      </c>
      <c r="AC363" s="201" t="s">
        <v>1054</v>
      </c>
      <c r="AD363" s="195" t="s">
        <v>5398</v>
      </c>
      <c r="AE363" s="195" t="s">
        <v>1054</v>
      </c>
      <c r="AF363" s="195" t="s">
        <v>1054</v>
      </c>
      <c r="AG363" s="195" t="s">
        <v>1054</v>
      </c>
      <c r="AH363" s="195" t="s">
        <v>1054</v>
      </c>
      <c r="AI363" s="195" t="s">
        <v>2219</v>
      </c>
      <c r="AJ363" s="195" t="s">
        <v>2220</v>
      </c>
      <c r="AK363" s="195" t="s">
        <v>1054</v>
      </c>
    </row>
    <row r="364" spans="1:37" s="177" customFormat="1" ht="12.75">
      <c r="A364" s="175" t="s">
        <v>114</v>
      </c>
      <c r="B364" s="175" t="s">
        <v>2131</v>
      </c>
      <c r="C364" s="628">
        <v>0</v>
      </c>
      <c r="D364" s="628">
        <v>0</v>
      </c>
      <c r="E364" s="628">
        <v>0</v>
      </c>
      <c r="F364" s="631" t="s">
        <v>1054</v>
      </c>
      <c r="G364" s="175" t="s">
        <v>5443</v>
      </c>
      <c r="H364" s="176" t="s">
        <v>4581</v>
      </c>
      <c r="I364" s="175" t="s">
        <v>4588</v>
      </c>
      <c r="J364" s="203" t="s">
        <v>1054</v>
      </c>
      <c r="K364" s="203" t="s">
        <v>1054</v>
      </c>
      <c r="L364" s="175" t="s">
        <v>4593</v>
      </c>
      <c r="M364" s="175" t="s">
        <v>2132</v>
      </c>
      <c r="N364" s="204">
        <v>26609</v>
      </c>
      <c r="O364" s="175" t="s">
        <v>1054</v>
      </c>
      <c r="P364" s="195" t="s">
        <v>1054</v>
      </c>
      <c r="Q364" s="195" t="s">
        <v>1054</v>
      </c>
      <c r="R364" s="197">
        <v>4</v>
      </c>
      <c r="S364" s="197" t="s">
        <v>1062</v>
      </c>
      <c r="T364" s="195" t="s">
        <v>4595</v>
      </c>
      <c r="U364" s="195" t="s">
        <v>1054</v>
      </c>
      <c r="V364" s="199" t="s">
        <v>1054</v>
      </c>
      <c r="W364" s="199" t="s">
        <v>1054</v>
      </c>
      <c r="X364" s="195" t="s">
        <v>1054</v>
      </c>
      <c r="Y364" s="195" t="s">
        <v>1054</v>
      </c>
      <c r="Z364" s="195" t="s">
        <v>2117</v>
      </c>
      <c r="AA364" s="200" t="s">
        <v>1054</v>
      </c>
      <c r="AB364" s="201" t="s">
        <v>1054</v>
      </c>
      <c r="AC364" s="201" t="s">
        <v>1054</v>
      </c>
      <c r="AD364" s="195" t="s">
        <v>5440</v>
      </c>
      <c r="AE364" s="195" t="s">
        <v>1054</v>
      </c>
      <c r="AF364" s="195" t="s">
        <v>1054</v>
      </c>
      <c r="AG364" s="195" t="s">
        <v>1054</v>
      </c>
      <c r="AH364" s="195" t="s">
        <v>1054</v>
      </c>
      <c r="AI364" s="195" t="s">
        <v>2133</v>
      </c>
      <c r="AJ364" s="195" t="s">
        <v>2134</v>
      </c>
      <c r="AK364" s="195" t="s">
        <v>1054</v>
      </c>
    </row>
    <row r="365" spans="1:37" s="177" customFormat="1" ht="12.75">
      <c r="A365" s="175" t="s">
        <v>114</v>
      </c>
      <c r="B365" s="175" t="s">
        <v>2221</v>
      </c>
      <c r="C365" s="628">
        <v>0</v>
      </c>
      <c r="D365" s="628">
        <v>0</v>
      </c>
      <c r="E365" s="628">
        <v>0</v>
      </c>
      <c r="F365" s="631" t="s">
        <v>1054</v>
      </c>
      <c r="G365" s="175" t="s">
        <v>5428</v>
      </c>
      <c r="H365" s="176" t="s">
        <v>4581</v>
      </c>
      <c r="I365" s="175" t="s">
        <v>4592</v>
      </c>
      <c r="J365" s="203" t="s">
        <v>1054</v>
      </c>
      <c r="K365" s="203" t="s">
        <v>1054</v>
      </c>
      <c r="L365" s="175" t="s">
        <v>4593</v>
      </c>
      <c r="M365" s="175" t="s">
        <v>2174</v>
      </c>
      <c r="N365" s="204">
        <v>35241</v>
      </c>
      <c r="O365" s="175" t="s">
        <v>1054</v>
      </c>
      <c r="P365" s="195" t="s">
        <v>1054</v>
      </c>
      <c r="Q365" s="195" t="s">
        <v>1054</v>
      </c>
      <c r="R365" s="197">
        <v>12</v>
      </c>
      <c r="S365" s="197" t="s">
        <v>959</v>
      </c>
      <c r="T365" s="195" t="s">
        <v>4595</v>
      </c>
      <c r="U365" s="195" t="s">
        <v>1054</v>
      </c>
      <c r="V365" s="199" t="s">
        <v>1062</v>
      </c>
      <c r="W365" s="199" t="s">
        <v>1054</v>
      </c>
      <c r="X365" s="195" t="s">
        <v>1054</v>
      </c>
      <c r="Y365" s="195" t="s">
        <v>1054</v>
      </c>
      <c r="Z365" s="195" t="s">
        <v>2121</v>
      </c>
      <c r="AA365" s="200" t="s">
        <v>1054</v>
      </c>
      <c r="AB365" s="201" t="s">
        <v>1054</v>
      </c>
      <c r="AC365" s="201" t="s">
        <v>1054</v>
      </c>
      <c r="AD365" s="195" t="s">
        <v>5429</v>
      </c>
      <c r="AE365" s="195" t="s">
        <v>5430</v>
      </c>
      <c r="AF365" s="195" t="s">
        <v>932</v>
      </c>
      <c r="AG365" s="195">
        <v>2540</v>
      </c>
      <c r="AH365" s="195" t="s">
        <v>828</v>
      </c>
      <c r="AI365" s="195" t="s">
        <v>2222</v>
      </c>
      <c r="AJ365" s="195" t="s">
        <v>1054</v>
      </c>
      <c r="AK365" s="195" t="s">
        <v>1054</v>
      </c>
    </row>
    <row r="366" spans="1:37" s="177" customFormat="1" ht="12.75">
      <c r="A366" s="175" t="s">
        <v>114</v>
      </c>
      <c r="B366" s="175" t="s">
        <v>2112</v>
      </c>
      <c r="C366" s="628">
        <v>1</v>
      </c>
      <c r="D366" s="628">
        <v>1</v>
      </c>
      <c r="E366" s="628">
        <v>1</v>
      </c>
      <c r="F366" s="631" t="s">
        <v>1054</v>
      </c>
      <c r="G366" s="175" t="s">
        <v>6590</v>
      </c>
      <c r="H366" s="176" t="s">
        <v>4617</v>
      </c>
      <c r="I366" s="175" t="s">
        <v>4734</v>
      </c>
      <c r="J366" s="203" t="s">
        <v>1052</v>
      </c>
      <c r="K366" s="203" t="s">
        <v>1053</v>
      </c>
      <c r="L366" s="175" t="s">
        <v>4593</v>
      </c>
      <c r="M366" s="175" t="s">
        <v>2113</v>
      </c>
      <c r="N366" s="204">
        <v>2923</v>
      </c>
      <c r="O366" s="175" t="s">
        <v>5444</v>
      </c>
      <c r="P366" s="195" t="s">
        <v>4789</v>
      </c>
      <c r="Q366" s="195">
        <v>1569</v>
      </c>
      <c r="R366" s="197" t="s">
        <v>1054</v>
      </c>
      <c r="S366" s="197" t="s">
        <v>1054</v>
      </c>
      <c r="T366" s="195" t="s">
        <v>1054</v>
      </c>
      <c r="U366" s="195" t="s">
        <v>1054</v>
      </c>
      <c r="V366" s="199" t="s">
        <v>959</v>
      </c>
      <c r="W366" s="199" t="s">
        <v>1055</v>
      </c>
      <c r="X366" s="195" t="s">
        <v>1054</v>
      </c>
      <c r="Y366" s="195" t="s">
        <v>2114</v>
      </c>
      <c r="Z366" s="195" t="s">
        <v>1054</v>
      </c>
      <c r="AA366" s="200" t="s">
        <v>1054</v>
      </c>
      <c r="AB366" s="201">
        <v>405325</v>
      </c>
      <c r="AC366" s="201">
        <v>383388</v>
      </c>
      <c r="AD366" s="195" t="s">
        <v>5445</v>
      </c>
      <c r="AE366" s="195" t="s">
        <v>5446</v>
      </c>
      <c r="AF366" s="195" t="s">
        <v>934</v>
      </c>
      <c r="AG366" s="195">
        <v>3008</v>
      </c>
      <c r="AH366" s="195" t="s">
        <v>828</v>
      </c>
      <c r="AI366" s="195" t="s">
        <v>2115</v>
      </c>
      <c r="AJ366" s="195" t="s">
        <v>2116</v>
      </c>
      <c r="AK366" s="195" t="s">
        <v>2116</v>
      </c>
    </row>
    <row r="367" spans="1:37" s="177" customFormat="1" ht="12.75">
      <c r="A367" s="175" t="s">
        <v>114</v>
      </c>
      <c r="B367" s="175" t="s">
        <v>2223</v>
      </c>
      <c r="C367" s="628">
        <v>0</v>
      </c>
      <c r="D367" s="628">
        <v>0</v>
      </c>
      <c r="E367" s="628">
        <v>0</v>
      </c>
      <c r="F367" s="631" t="s">
        <v>1054</v>
      </c>
      <c r="G367" s="175" t="s">
        <v>5412</v>
      </c>
      <c r="H367" s="176" t="s">
        <v>4581</v>
      </c>
      <c r="I367" s="175" t="s">
        <v>4582</v>
      </c>
      <c r="J367" s="203" t="s">
        <v>1054</v>
      </c>
      <c r="K367" s="203" t="s">
        <v>1054</v>
      </c>
      <c r="L367" s="175" t="s">
        <v>4593</v>
      </c>
      <c r="M367" s="175" t="s">
        <v>1093</v>
      </c>
      <c r="N367" s="204">
        <v>39477</v>
      </c>
      <c r="O367" s="175" t="s">
        <v>1054</v>
      </c>
      <c r="P367" s="195" t="s">
        <v>1054</v>
      </c>
      <c r="Q367" s="195" t="s">
        <v>1054</v>
      </c>
      <c r="R367" s="197">
        <v>22</v>
      </c>
      <c r="S367" s="197" t="s">
        <v>1062</v>
      </c>
      <c r="T367" s="195" t="s">
        <v>106</v>
      </c>
      <c r="U367" s="195" t="s">
        <v>5413</v>
      </c>
      <c r="V367" s="199" t="s">
        <v>1062</v>
      </c>
      <c r="W367" s="199" t="s">
        <v>1054</v>
      </c>
      <c r="X367" s="195" t="s">
        <v>1054</v>
      </c>
      <c r="Y367" s="195" t="s">
        <v>1054</v>
      </c>
      <c r="Z367" s="195" t="s">
        <v>2112</v>
      </c>
      <c r="AA367" s="200" t="s">
        <v>1054</v>
      </c>
      <c r="AB367" s="201" t="s">
        <v>1054</v>
      </c>
      <c r="AC367" s="201" t="s">
        <v>1054</v>
      </c>
      <c r="AD367" s="195" t="s">
        <v>1054</v>
      </c>
      <c r="AE367" s="195" t="s">
        <v>1054</v>
      </c>
      <c r="AF367" s="195" t="s">
        <v>1054</v>
      </c>
      <c r="AG367" s="195" t="s">
        <v>1054</v>
      </c>
      <c r="AH367" s="195" t="s">
        <v>1054</v>
      </c>
      <c r="AI367" s="195" t="s">
        <v>1054</v>
      </c>
      <c r="AJ367" s="195" t="s">
        <v>1054</v>
      </c>
      <c r="AK367" s="195" t="s">
        <v>1054</v>
      </c>
    </row>
    <row r="368" spans="1:37" s="177" customFormat="1" ht="12.75">
      <c r="A368" s="175" t="s">
        <v>114</v>
      </c>
      <c r="B368" s="175" t="s">
        <v>2183</v>
      </c>
      <c r="C368" s="628">
        <v>0</v>
      </c>
      <c r="D368" s="628">
        <v>0</v>
      </c>
      <c r="E368" s="628">
        <v>1</v>
      </c>
      <c r="F368" s="631" t="s">
        <v>1054</v>
      </c>
      <c r="G368" s="175" t="s">
        <v>5399</v>
      </c>
      <c r="H368" s="176" t="s">
        <v>4617</v>
      </c>
      <c r="I368" s="175" t="s">
        <v>4934</v>
      </c>
      <c r="J368" s="203" t="s">
        <v>1052</v>
      </c>
      <c r="K368" s="203" t="s">
        <v>1053</v>
      </c>
      <c r="L368" s="175" t="s">
        <v>4593</v>
      </c>
      <c r="M368" s="175" t="s">
        <v>2184</v>
      </c>
      <c r="N368" s="204">
        <v>41124</v>
      </c>
      <c r="O368" s="175" t="s">
        <v>2180</v>
      </c>
      <c r="P368" s="195" t="s">
        <v>1054</v>
      </c>
      <c r="Q368" s="195">
        <v>112</v>
      </c>
      <c r="R368" s="197" t="s">
        <v>1054</v>
      </c>
      <c r="S368" s="197" t="s">
        <v>1054</v>
      </c>
      <c r="T368" s="195" t="s">
        <v>1054</v>
      </c>
      <c r="U368" s="195" t="s">
        <v>1054</v>
      </c>
      <c r="V368" s="199" t="s">
        <v>959</v>
      </c>
      <c r="W368" s="199" t="s">
        <v>1055</v>
      </c>
      <c r="X368" s="195" t="s">
        <v>1054</v>
      </c>
      <c r="Y368" s="195" t="s">
        <v>2185</v>
      </c>
      <c r="Z368" s="195" t="s">
        <v>1054</v>
      </c>
      <c r="AA368" s="200" t="s">
        <v>1054</v>
      </c>
      <c r="AB368" s="201" t="s">
        <v>1054</v>
      </c>
      <c r="AC368" s="201">
        <v>99790</v>
      </c>
      <c r="AD368" s="195" t="s">
        <v>5400</v>
      </c>
      <c r="AE368" s="195" t="s">
        <v>4902</v>
      </c>
      <c r="AF368" s="195" t="s">
        <v>932</v>
      </c>
      <c r="AG368" s="195">
        <v>2000</v>
      </c>
      <c r="AH368" s="195" t="s">
        <v>828</v>
      </c>
      <c r="AI368" s="195" t="s">
        <v>2186</v>
      </c>
      <c r="AJ368" s="195" t="s">
        <v>2187</v>
      </c>
      <c r="AK368" s="195" t="s">
        <v>2188</v>
      </c>
    </row>
    <row r="369" spans="1:37" s="177" customFormat="1" ht="12.75">
      <c r="A369" s="175" t="s">
        <v>114</v>
      </c>
      <c r="B369" s="175" t="s">
        <v>2189</v>
      </c>
      <c r="C369" s="628">
        <v>0</v>
      </c>
      <c r="D369" s="628">
        <v>0</v>
      </c>
      <c r="E369" s="628">
        <v>0</v>
      </c>
      <c r="F369" s="631" t="s">
        <v>1054</v>
      </c>
      <c r="G369" s="175" t="s">
        <v>6595</v>
      </c>
      <c r="H369" s="176" t="s">
        <v>4617</v>
      </c>
      <c r="I369" s="175" t="s">
        <v>4734</v>
      </c>
      <c r="J369" s="203" t="s">
        <v>1052</v>
      </c>
      <c r="K369" s="203" t="s">
        <v>1059</v>
      </c>
      <c r="L369" s="175" t="s">
        <v>4593</v>
      </c>
      <c r="M369" s="175" t="s">
        <v>2190</v>
      </c>
      <c r="N369" s="204">
        <v>41001</v>
      </c>
      <c r="O369" s="175" t="s">
        <v>1853</v>
      </c>
      <c r="P369" s="195" t="s">
        <v>4965</v>
      </c>
      <c r="Q369" s="195">
        <v>322</v>
      </c>
      <c r="R369" s="197" t="s">
        <v>1054</v>
      </c>
      <c r="S369" s="197" t="s">
        <v>1054</v>
      </c>
      <c r="T369" s="195" t="s">
        <v>1054</v>
      </c>
      <c r="U369" s="195" t="s">
        <v>1054</v>
      </c>
      <c r="V369" s="199" t="s">
        <v>959</v>
      </c>
      <c r="W369" s="199" t="s">
        <v>1055</v>
      </c>
      <c r="X369" s="195" t="s">
        <v>1054</v>
      </c>
      <c r="Y369" s="195" t="s">
        <v>2191</v>
      </c>
      <c r="Z369" s="195" t="s">
        <v>1054</v>
      </c>
      <c r="AA369" s="200" t="s">
        <v>1054</v>
      </c>
      <c r="AB369" s="201">
        <v>280295</v>
      </c>
      <c r="AC369" s="201">
        <v>76968</v>
      </c>
      <c r="AD369" s="195" t="s">
        <v>5405</v>
      </c>
      <c r="AE369" s="195" t="s">
        <v>2651</v>
      </c>
      <c r="AF369" s="195" t="s">
        <v>935</v>
      </c>
      <c r="AG369" s="195">
        <v>2601</v>
      </c>
      <c r="AH369" s="195" t="s">
        <v>828</v>
      </c>
      <c r="AI369" s="195" t="s">
        <v>2192</v>
      </c>
      <c r="AJ369" s="195" t="s">
        <v>2193</v>
      </c>
      <c r="AK369" s="195" t="s">
        <v>2194</v>
      </c>
    </row>
    <row r="370" spans="1:37" s="177" customFormat="1" ht="12.75">
      <c r="A370" s="175" t="s">
        <v>114</v>
      </c>
      <c r="B370" s="175" t="s">
        <v>2195</v>
      </c>
      <c r="C370" s="628">
        <v>0</v>
      </c>
      <c r="D370" s="628">
        <v>0</v>
      </c>
      <c r="E370" s="628">
        <v>0</v>
      </c>
      <c r="F370" s="631" t="s">
        <v>1054</v>
      </c>
      <c r="G370" s="175" t="s">
        <v>6596</v>
      </c>
      <c r="H370" s="176" t="s">
        <v>4617</v>
      </c>
      <c r="I370" s="175" t="s">
        <v>4734</v>
      </c>
      <c r="J370" s="203" t="s">
        <v>1052</v>
      </c>
      <c r="K370" s="203" t="s">
        <v>1059</v>
      </c>
      <c r="L370" s="175" t="s">
        <v>4593</v>
      </c>
      <c r="M370" s="175" t="s">
        <v>2196</v>
      </c>
      <c r="N370" s="204">
        <v>41091</v>
      </c>
      <c r="O370" s="175" t="s">
        <v>1853</v>
      </c>
      <c r="P370" s="195" t="s">
        <v>4965</v>
      </c>
      <c r="Q370" s="195">
        <v>9</v>
      </c>
      <c r="R370" s="197" t="s">
        <v>1054</v>
      </c>
      <c r="S370" s="197" t="s">
        <v>1054</v>
      </c>
      <c r="T370" s="195" t="s">
        <v>1054</v>
      </c>
      <c r="U370" s="195" t="s">
        <v>1054</v>
      </c>
      <c r="V370" s="199" t="s">
        <v>959</v>
      </c>
      <c r="W370" s="199" t="s">
        <v>1055</v>
      </c>
      <c r="X370" s="195" t="s">
        <v>1054</v>
      </c>
      <c r="Y370" s="195" t="s">
        <v>2197</v>
      </c>
      <c r="Z370" s="195" t="s">
        <v>1054</v>
      </c>
      <c r="AA370" s="200" t="s">
        <v>1054</v>
      </c>
      <c r="AB370" s="201" t="s">
        <v>1054</v>
      </c>
      <c r="AC370" s="201">
        <v>1555</v>
      </c>
      <c r="AD370" s="195" t="s">
        <v>5403</v>
      </c>
      <c r="AE370" s="195" t="s">
        <v>2651</v>
      </c>
      <c r="AF370" s="195" t="s">
        <v>935</v>
      </c>
      <c r="AG370" s="195">
        <v>2600</v>
      </c>
      <c r="AH370" s="195" t="s">
        <v>828</v>
      </c>
      <c r="AI370" s="195" t="s">
        <v>2198</v>
      </c>
      <c r="AJ370" s="195" t="s">
        <v>5404</v>
      </c>
      <c r="AK370" s="195" t="s">
        <v>2199</v>
      </c>
    </row>
    <row r="371" spans="1:37" s="177" customFormat="1" ht="12.75">
      <c r="A371" s="175" t="s">
        <v>114</v>
      </c>
      <c r="B371" s="175" t="s">
        <v>2135</v>
      </c>
      <c r="C371" s="628">
        <v>0</v>
      </c>
      <c r="D371" s="628">
        <v>0</v>
      </c>
      <c r="E371" s="628">
        <v>0</v>
      </c>
      <c r="F371" s="631" t="s">
        <v>1054</v>
      </c>
      <c r="G371" s="175" t="s">
        <v>6600</v>
      </c>
      <c r="H371" s="176" t="s">
        <v>4581</v>
      </c>
      <c r="I371" s="175" t="s">
        <v>4650</v>
      </c>
      <c r="J371" s="203" t="s">
        <v>1054</v>
      </c>
      <c r="K371" s="203" t="s">
        <v>1054</v>
      </c>
      <c r="L371" s="175" t="s">
        <v>1351</v>
      </c>
      <c r="M371" s="175" t="s">
        <v>1054</v>
      </c>
      <c r="N371" s="204">
        <v>41621</v>
      </c>
      <c r="O371" s="175" t="s">
        <v>1054</v>
      </c>
      <c r="P371" s="195" t="s">
        <v>1054</v>
      </c>
      <c r="Q371" s="195" t="s">
        <v>1054</v>
      </c>
      <c r="R371" s="197">
        <v>20</v>
      </c>
      <c r="S371" s="197" t="s">
        <v>1062</v>
      </c>
      <c r="T371" s="195" t="s">
        <v>4595</v>
      </c>
      <c r="U371" s="195" t="s">
        <v>1054</v>
      </c>
      <c r="V371" s="199" t="s">
        <v>1062</v>
      </c>
      <c r="W371" s="199" t="s">
        <v>1054</v>
      </c>
      <c r="X371" s="195" t="s">
        <v>1054</v>
      </c>
      <c r="Y371" s="195" t="s">
        <v>1054</v>
      </c>
      <c r="Z371" s="195" t="s">
        <v>1054</v>
      </c>
      <c r="AA371" s="200" t="s">
        <v>1054</v>
      </c>
      <c r="AB371" s="201" t="s">
        <v>1054</v>
      </c>
      <c r="AC371" s="201" t="s">
        <v>1054</v>
      </c>
      <c r="AD371" s="195" t="s">
        <v>5140</v>
      </c>
      <c r="AE371" s="195" t="s">
        <v>2651</v>
      </c>
      <c r="AF371" s="195" t="s">
        <v>935</v>
      </c>
      <c r="AG371" s="195">
        <v>2601</v>
      </c>
      <c r="AH371" s="195" t="s">
        <v>828</v>
      </c>
      <c r="AI371" s="195" t="s">
        <v>6601</v>
      </c>
      <c r="AJ371" s="195" t="s">
        <v>1054</v>
      </c>
      <c r="AK371" s="195" t="s">
        <v>1054</v>
      </c>
    </row>
    <row r="372" spans="1:37" s="177" customFormat="1" ht="12.75">
      <c r="A372" s="175" t="s">
        <v>114</v>
      </c>
      <c r="B372" s="175" t="s">
        <v>4651</v>
      </c>
      <c r="C372" s="628">
        <v>0</v>
      </c>
      <c r="D372" s="628">
        <v>0</v>
      </c>
      <c r="E372" s="628">
        <v>0</v>
      </c>
      <c r="F372" s="631" t="s">
        <v>1054</v>
      </c>
      <c r="G372" s="175" t="s">
        <v>6602</v>
      </c>
      <c r="H372" s="176" t="s">
        <v>4581</v>
      </c>
      <c r="I372" s="175" t="s">
        <v>4650</v>
      </c>
      <c r="J372" s="203" t="s">
        <v>1054</v>
      </c>
      <c r="K372" s="203" t="s">
        <v>1054</v>
      </c>
      <c r="L372" s="175" t="s">
        <v>1351</v>
      </c>
      <c r="M372" s="175" t="s">
        <v>1054</v>
      </c>
      <c r="N372" s="204">
        <v>41621</v>
      </c>
      <c r="O372" s="175" t="s">
        <v>1054</v>
      </c>
      <c r="P372" s="195" t="s">
        <v>1054</v>
      </c>
      <c r="Q372" s="195" t="s">
        <v>1054</v>
      </c>
      <c r="R372" s="197">
        <v>10</v>
      </c>
      <c r="S372" s="197" t="s">
        <v>1062</v>
      </c>
      <c r="T372" s="195" t="s">
        <v>4652</v>
      </c>
      <c r="U372" s="195" t="s">
        <v>1054</v>
      </c>
      <c r="V372" s="199" t="s">
        <v>1062</v>
      </c>
      <c r="W372" s="199" t="s">
        <v>1054</v>
      </c>
      <c r="X372" s="195" t="s">
        <v>1054</v>
      </c>
      <c r="Y372" s="195" t="s">
        <v>1054</v>
      </c>
      <c r="Z372" s="195" t="s">
        <v>1054</v>
      </c>
      <c r="AA372" s="200" t="s">
        <v>1054</v>
      </c>
      <c r="AB372" s="201" t="s">
        <v>1054</v>
      </c>
      <c r="AC372" s="201" t="s">
        <v>1054</v>
      </c>
      <c r="AD372" s="195" t="s">
        <v>5392</v>
      </c>
      <c r="AE372" s="195" t="s">
        <v>2651</v>
      </c>
      <c r="AF372" s="195" t="s">
        <v>935</v>
      </c>
      <c r="AG372" s="195">
        <v>2600</v>
      </c>
      <c r="AH372" s="195" t="s">
        <v>828</v>
      </c>
      <c r="AI372" s="195" t="s">
        <v>6603</v>
      </c>
      <c r="AJ372" s="195" t="s">
        <v>6603</v>
      </c>
      <c r="AK372" s="195" t="s">
        <v>1054</v>
      </c>
    </row>
    <row r="373" spans="1:37" s="177" customFormat="1" ht="12.75">
      <c r="A373" s="175" t="s">
        <v>114</v>
      </c>
      <c r="B373" s="175" t="s">
        <v>2137</v>
      </c>
      <c r="C373" s="628">
        <v>0</v>
      </c>
      <c r="D373" s="628">
        <v>0</v>
      </c>
      <c r="E373" s="628">
        <v>0</v>
      </c>
      <c r="F373" s="631" t="s">
        <v>1054</v>
      </c>
      <c r="G373" s="175" t="s">
        <v>2138</v>
      </c>
      <c r="H373" s="176" t="s">
        <v>4581</v>
      </c>
      <c r="I373" s="175" t="s">
        <v>4650</v>
      </c>
      <c r="J373" s="203" t="s">
        <v>1054</v>
      </c>
      <c r="K373" s="203" t="s">
        <v>1054</v>
      </c>
      <c r="L373" s="175" t="s">
        <v>1351</v>
      </c>
      <c r="M373" s="175" t="s">
        <v>1054</v>
      </c>
      <c r="N373" s="204">
        <v>41621</v>
      </c>
      <c r="O373" s="175" t="s">
        <v>1054</v>
      </c>
      <c r="P373" s="195" t="s">
        <v>1054</v>
      </c>
      <c r="Q373" s="195" t="s">
        <v>1054</v>
      </c>
      <c r="R373" s="197">
        <v>7</v>
      </c>
      <c r="S373" s="197" t="s">
        <v>1062</v>
      </c>
      <c r="T373" s="195" t="s">
        <v>4652</v>
      </c>
      <c r="U373" s="195" t="s">
        <v>1054</v>
      </c>
      <c r="V373" s="199" t="s">
        <v>1062</v>
      </c>
      <c r="W373" s="199" t="s">
        <v>1054</v>
      </c>
      <c r="X373" s="195" t="s">
        <v>1054</v>
      </c>
      <c r="Y373" s="195" t="s">
        <v>1054</v>
      </c>
      <c r="Z373" s="195" t="s">
        <v>1054</v>
      </c>
      <c r="AA373" s="200" t="s">
        <v>1054</v>
      </c>
      <c r="AB373" s="201" t="s">
        <v>1054</v>
      </c>
      <c r="AC373" s="201" t="s">
        <v>1054</v>
      </c>
      <c r="AD373" s="195" t="s">
        <v>4653</v>
      </c>
      <c r="AE373" s="195" t="s">
        <v>2651</v>
      </c>
      <c r="AF373" s="195" t="s">
        <v>935</v>
      </c>
      <c r="AG373" s="195">
        <v>2601</v>
      </c>
      <c r="AH373" s="195" t="s">
        <v>828</v>
      </c>
      <c r="AI373" s="195" t="s">
        <v>4654</v>
      </c>
      <c r="AJ373" s="195" t="s">
        <v>2136</v>
      </c>
      <c r="AK373" s="195" t="s">
        <v>1054</v>
      </c>
    </row>
    <row r="374" spans="1:37" s="177" customFormat="1" ht="12.75">
      <c r="A374" s="175" t="s">
        <v>114</v>
      </c>
      <c r="B374" s="175" t="s">
        <v>2139</v>
      </c>
      <c r="C374" s="628">
        <v>0</v>
      </c>
      <c r="D374" s="628">
        <v>0</v>
      </c>
      <c r="E374" s="628">
        <v>0</v>
      </c>
      <c r="F374" s="631" t="s">
        <v>1054</v>
      </c>
      <c r="G374" s="175" t="s">
        <v>5395</v>
      </c>
      <c r="H374" s="176" t="s">
        <v>4581</v>
      </c>
      <c r="I374" s="175" t="s">
        <v>4650</v>
      </c>
      <c r="J374" s="203" t="s">
        <v>1054</v>
      </c>
      <c r="K374" s="203" t="s">
        <v>1054</v>
      </c>
      <c r="L374" s="175" t="s">
        <v>1351</v>
      </c>
      <c r="M374" s="175" t="s">
        <v>1054</v>
      </c>
      <c r="N374" s="204">
        <v>41621</v>
      </c>
      <c r="O374" s="175" t="s">
        <v>1054</v>
      </c>
      <c r="P374" s="195" t="s">
        <v>1054</v>
      </c>
      <c r="Q374" s="195" t="s">
        <v>1054</v>
      </c>
      <c r="R374" s="197">
        <v>7</v>
      </c>
      <c r="S374" s="197" t="s">
        <v>1062</v>
      </c>
      <c r="T374" s="195" t="s">
        <v>4652</v>
      </c>
      <c r="U374" s="195" t="s">
        <v>1054</v>
      </c>
      <c r="V374" s="199" t="s">
        <v>1062</v>
      </c>
      <c r="W374" s="199" t="s">
        <v>1054</v>
      </c>
      <c r="X374" s="195" t="s">
        <v>1054</v>
      </c>
      <c r="Y374" s="195" t="s">
        <v>1054</v>
      </c>
      <c r="Z374" s="195" t="s">
        <v>1054</v>
      </c>
      <c r="AA374" s="200" t="s">
        <v>1054</v>
      </c>
      <c r="AB374" s="201" t="s">
        <v>1054</v>
      </c>
      <c r="AC374" s="201" t="s">
        <v>1054</v>
      </c>
      <c r="AD374" s="195" t="s">
        <v>4653</v>
      </c>
      <c r="AE374" s="195" t="s">
        <v>2651</v>
      </c>
      <c r="AF374" s="195" t="s">
        <v>935</v>
      </c>
      <c r="AG374" s="195">
        <v>2601</v>
      </c>
      <c r="AH374" s="195" t="s">
        <v>828</v>
      </c>
      <c r="AI374" s="195" t="s">
        <v>4654</v>
      </c>
      <c r="AJ374" s="195" t="s">
        <v>2136</v>
      </c>
      <c r="AK374" s="195" t="s">
        <v>1054</v>
      </c>
    </row>
    <row r="375" spans="1:37" s="177" customFormat="1" ht="12.75">
      <c r="A375" s="175" t="s">
        <v>114</v>
      </c>
      <c r="B375" s="175" t="s">
        <v>4649</v>
      </c>
      <c r="C375" s="628">
        <v>0</v>
      </c>
      <c r="D375" s="628">
        <v>0</v>
      </c>
      <c r="E375" s="628">
        <v>0</v>
      </c>
      <c r="F375" s="631" t="s">
        <v>1054</v>
      </c>
      <c r="G375" s="175" t="s">
        <v>6604</v>
      </c>
      <c r="H375" s="176" t="s">
        <v>4581</v>
      </c>
      <c r="I375" s="175" t="s">
        <v>4650</v>
      </c>
      <c r="J375" s="203" t="s">
        <v>1054</v>
      </c>
      <c r="K375" s="203" t="s">
        <v>1054</v>
      </c>
      <c r="L375" s="175" t="s">
        <v>1351</v>
      </c>
      <c r="M375" s="175" t="s">
        <v>1054</v>
      </c>
      <c r="N375" s="204">
        <v>41621</v>
      </c>
      <c r="O375" s="175" t="s">
        <v>1054</v>
      </c>
      <c r="P375" s="195" t="s">
        <v>1054</v>
      </c>
      <c r="Q375" s="195" t="s">
        <v>1054</v>
      </c>
      <c r="R375" s="197">
        <v>6</v>
      </c>
      <c r="S375" s="197" t="s">
        <v>959</v>
      </c>
      <c r="T375" s="195" t="s">
        <v>4960</v>
      </c>
      <c r="U375" s="195" t="s">
        <v>1054</v>
      </c>
      <c r="V375" s="199" t="s">
        <v>1062</v>
      </c>
      <c r="W375" s="199" t="s">
        <v>1054</v>
      </c>
      <c r="X375" s="195" t="s">
        <v>1054</v>
      </c>
      <c r="Y375" s="195" t="s">
        <v>1054</v>
      </c>
      <c r="Z375" s="195" t="s">
        <v>1054</v>
      </c>
      <c r="AA375" s="200" t="s">
        <v>1054</v>
      </c>
      <c r="AB375" s="201" t="s">
        <v>1054</v>
      </c>
      <c r="AC375" s="201" t="s">
        <v>1054</v>
      </c>
      <c r="AD375" s="195" t="s">
        <v>1054</v>
      </c>
      <c r="AE375" s="195" t="s">
        <v>1054</v>
      </c>
      <c r="AF375" s="195" t="s">
        <v>1054</v>
      </c>
      <c r="AG375" s="195" t="s">
        <v>1054</v>
      </c>
      <c r="AH375" s="195" t="s">
        <v>1054</v>
      </c>
      <c r="AI375" s="195" t="s">
        <v>1054</v>
      </c>
      <c r="AJ375" s="195" t="s">
        <v>1054</v>
      </c>
      <c r="AK375" s="195" t="s">
        <v>1054</v>
      </c>
    </row>
    <row r="376" spans="1:37" s="177" customFormat="1" ht="12.75">
      <c r="A376" s="175" t="s">
        <v>114</v>
      </c>
      <c r="B376" s="175" t="s">
        <v>2141</v>
      </c>
      <c r="C376" s="628">
        <v>0</v>
      </c>
      <c r="D376" s="628">
        <v>0</v>
      </c>
      <c r="E376" s="628">
        <v>0</v>
      </c>
      <c r="F376" s="631" t="s">
        <v>1054</v>
      </c>
      <c r="G376" s="175" t="s">
        <v>2142</v>
      </c>
      <c r="H376" s="176" t="s">
        <v>4581</v>
      </c>
      <c r="I376" s="175" t="s">
        <v>4650</v>
      </c>
      <c r="J376" s="203" t="s">
        <v>1054</v>
      </c>
      <c r="K376" s="203" t="s">
        <v>1054</v>
      </c>
      <c r="L376" s="175" t="s">
        <v>1351</v>
      </c>
      <c r="M376" s="175" t="s">
        <v>1054</v>
      </c>
      <c r="N376" s="204">
        <v>41621</v>
      </c>
      <c r="O376" s="175" t="s">
        <v>1054</v>
      </c>
      <c r="P376" s="195" t="s">
        <v>1054</v>
      </c>
      <c r="Q376" s="195" t="s">
        <v>1054</v>
      </c>
      <c r="R376" s="197">
        <v>9</v>
      </c>
      <c r="S376" s="197" t="s">
        <v>1062</v>
      </c>
      <c r="T376" s="195" t="s">
        <v>4652</v>
      </c>
      <c r="U376" s="195" t="s">
        <v>1054</v>
      </c>
      <c r="V376" s="199" t="s">
        <v>1062</v>
      </c>
      <c r="W376" s="199" t="s">
        <v>1054</v>
      </c>
      <c r="X376" s="195" t="s">
        <v>1054</v>
      </c>
      <c r="Y376" s="195" t="s">
        <v>1054</v>
      </c>
      <c r="Z376" s="195" t="s">
        <v>1054</v>
      </c>
      <c r="AA376" s="200" t="s">
        <v>1054</v>
      </c>
      <c r="AB376" s="201" t="s">
        <v>1054</v>
      </c>
      <c r="AC376" s="201" t="s">
        <v>1054</v>
      </c>
      <c r="AD376" s="195" t="s">
        <v>4653</v>
      </c>
      <c r="AE376" s="195" t="s">
        <v>2651</v>
      </c>
      <c r="AF376" s="195" t="s">
        <v>935</v>
      </c>
      <c r="AG376" s="195">
        <v>2601</v>
      </c>
      <c r="AH376" s="195" t="s">
        <v>828</v>
      </c>
      <c r="AI376" s="195" t="s">
        <v>4654</v>
      </c>
      <c r="AJ376" s="195" t="s">
        <v>2136</v>
      </c>
      <c r="AK376" s="195" t="s">
        <v>1054</v>
      </c>
    </row>
    <row r="377" spans="1:37" s="177" customFormat="1" ht="12.75">
      <c r="A377" s="175" t="s">
        <v>114</v>
      </c>
      <c r="B377" s="175" t="s">
        <v>2143</v>
      </c>
      <c r="C377" s="628">
        <v>0</v>
      </c>
      <c r="D377" s="628">
        <v>0</v>
      </c>
      <c r="E377" s="628">
        <v>0</v>
      </c>
      <c r="F377" s="631" t="s">
        <v>1054</v>
      </c>
      <c r="G377" s="175" t="s">
        <v>2144</v>
      </c>
      <c r="H377" s="176" t="s">
        <v>4581</v>
      </c>
      <c r="I377" s="175" t="s">
        <v>4650</v>
      </c>
      <c r="J377" s="203" t="s">
        <v>1054</v>
      </c>
      <c r="K377" s="203" t="s">
        <v>1054</v>
      </c>
      <c r="L377" s="175" t="s">
        <v>1351</v>
      </c>
      <c r="M377" s="175" t="s">
        <v>1054</v>
      </c>
      <c r="N377" s="204">
        <v>41621</v>
      </c>
      <c r="O377" s="175" t="s">
        <v>1054</v>
      </c>
      <c r="P377" s="195" t="s">
        <v>1054</v>
      </c>
      <c r="Q377" s="195" t="s">
        <v>1054</v>
      </c>
      <c r="R377" s="197">
        <v>9</v>
      </c>
      <c r="S377" s="197" t="s">
        <v>1062</v>
      </c>
      <c r="T377" s="195" t="s">
        <v>4652</v>
      </c>
      <c r="U377" s="195" t="s">
        <v>1054</v>
      </c>
      <c r="V377" s="199" t="s">
        <v>1062</v>
      </c>
      <c r="W377" s="199" t="s">
        <v>1054</v>
      </c>
      <c r="X377" s="195" t="s">
        <v>1054</v>
      </c>
      <c r="Y377" s="195" t="s">
        <v>1054</v>
      </c>
      <c r="Z377" s="195" t="s">
        <v>1054</v>
      </c>
      <c r="AA377" s="200" t="s">
        <v>1054</v>
      </c>
      <c r="AB377" s="201" t="s">
        <v>1054</v>
      </c>
      <c r="AC377" s="201" t="s">
        <v>1054</v>
      </c>
      <c r="AD377" s="195" t="s">
        <v>4653</v>
      </c>
      <c r="AE377" s="195" t="s">
        <v>2651</v>
      </c>
      <c r="AF377" s="195" t="s">
        <v>935</v>
      </c>
      <c r="AG377" s="195">
        <v>2601</v>
      </c>
      <c r="AH377" s="195" t="s">
        <v>828</v>
      </c>
      <c r="AI377" s="195" t="s">
        <v>4654</v>
      </c>
      <c r="AJ377" s="195" t="s">
        <v>2136</v>
      </c>
      <c r="AK377" s="195" t="s">
        <v>1054</v>
      </c>
    </row>
    <row r="378" spans="1:37" s="177" customFormat="1" ht="12.75">
      <c r="A378" s="175" t="s">
        <v>114</v>
      </c>
      <c r="B378" s="175" t="s">
        <v>4655</v>
      </c>
      <c r="C378" s="628">
        <v>0</v>
      </c>
      <c r="D378" s="628">
        <v>0</v>
      </c>
      <c r="E378" s="628">
        <v>0</v>
      </c>
      <c r="F378" s="631" t="s">
        <v>1054</v>
      </c>
      <c r="G378" s="175" t="s">
        <v>2140</v>
      </c>
      <c r="H378" s="176" t="s">
        <v>4581</v>
      </c>
      <c r="I378" s="175" t="s">
        <v>4650</v>
      </c>
      <c r="J378" s="203" t="s">
        <v>1054</v>
      </c>
      <c r="K378" s="203" t="s">
        <v>1054</v>
      </c>
      <c r="L378" s="175" t="s">
        <v>1351</v>
      </c>
      <c r="M378" s="175" t="s">
        <v>1054</v>
      </c>
      <c r="N378" s="204">
        <v>41621</v>
      </c>
      <c r="O378" s="175" t="s">
        <v>1054</v>
      </c>
      <c r="P378" s="195" t="s">
        <v>1054</v>
      </c>
      <c r="Q378" s="195" t="s">
        <v>1054</v>
      </c>
      <c r="R378" s="197">
        <v>7</v>
      </c>
      <c r="S378" s="197" t="s">
        <v>1062</v>
      </c>
      <c r="T378" s="195" t="s">
        <v>4652</v>
      </c>
      <c r="U378" s="195" t="s">
        <v>1054</v>
      </c>
      <c r="V378" s="199" t="s">
        <v>1062</v>
      </c>
      <c r="W378" s="199" t="s">
        <v>1054</v>
      </c>
      <c r="X378" s="195" t="s">
        <v>1054</v>
      </c>
      <c r="Y378" s="195" t="s">
        <v>1054</v>
      </c>
      <c r="Z378" s="195" t="s">
        <v>1054</v>
      </c>
      <c r="AA378" s="200" t="s">
        <v>1054</v>
      </c>
      <c r="AB378" s="201" t="s">
        <v>1054</v>
      </c>
      <c r="AC378" s="201" t="s">
        <v>1054</v>
      </c>
      <c r="AD378" s="195" t="s">
        <v>4653</v>
      </c>
      <c r="AE378" s="195" t="s">
        <v>2651</v>
      </c>
      <c r="AF378" s="195" t="s">
        <v>935</v>
      </c>
      <c r="AG378" s="195">
        <v>2601</v>
      </c>
      <c r="AH378" s="195" t="s">
        <v>828</v>
      </c>
      <c r="AI378" s="195" t="s">
        <v>4654</v>
      </c>
      <c r="AJ378" s="195" t="s">
        <v>2136</v>
      </c>
      <c r="AK378" s="195" t="s">
        <v>1054</v>
      </c>
    </row>
    <row r="379" spans="1:37" s="177" customFormat="1" ht="12.75">
      <c r="A379" s="175" t="s">
        <v>114</v>
      </c>
      <c r="B379" s="175" t="s">
        <v>2145</v>
      </c>
      <c r="C379" s="628">
        <v>0</v>
      </c>
      <c r="D379" s="628">
        <v>0</v>
      </c>
      <c r="E379" s="628">
        <v>0</v>
      </c>
      <c r="F379" s="631" t="s">
        <v>1054</v>
      </c>
      <c r="G379" s="175" t="s">
        <v>5396</v>
      </c>
      <c r="H379" s="176" t="s">
        <v>4581</v>
      </c>
      <c r="I379" s="175" t="s">
        <v>4650</v>
      </c>
      <c r="J379" s="203" t="s">
        <v>1054</v>
      </c>
      <c r="K379" s="203" t="s">
        <v>1054</v>
      </c>
      <c r="L379" s="175" t="s">
        <v>1351</v>
      </c>
      <c r="M379" s="175" t="s">
        <v>1054</v>
      </c>
      <c r="N379" s="204">
        <v>41621</v>
      </c>
      <c r="O379" s="175" t="s">
        <v>1054</v>
      </c>
      <c r="P379" s="195" t="s">
        <v>1054</v>
      </c>
      <c r="Q379" s="195" t="s">
        <v>1054</v>
      </c>
      <c r="R379" s="197">
        <v>15</v>
      </c>
      <c r="S379" s="197" t="s">
        <v>1062</v>
      </c>
      <c r="T379" s="195" t="s">
        <v>4652</v>
      </c>
      <c r="U379" s="195" t="s">
        <v>1054</v>
      </c>
      <c r="V379" s="199" t="s">
        <v>1062</v>
      </c>
      <c r="W379" s="199" t="s">
        <v>1054</v>
      </c>
      <c r="X379" s="195" t="s">
        <v>1054</v>
      </c>
      <c r="Y379" s="195" t="s">
        <v>1054</v>
      </c>
      <c r="Z379" s="195" t="s">
        <v>1054</v>
      </c>
      <c r="AA379" s="200" t="s">
        <v>1054</v>
      </c>
      <c r="AB379" s="201" t="s">
        <v>1054</v>
      </c>
      <c r="AC379" s="201" t="s">
        <v>1054</v>
      </c>
      <c r="AD379" s="195" t="s">
        <v>5392</v>
      </c>
      <c r="AE379" s="195" t="s">
        <v>2651</v>
      </c>
      <c r="AF379" s="195" t="s">
        <v>935</v>
      </c>
      <c r="AG379" s="195">
        <v>2601</v>
      </c>
      <c r="AH379" s="195" t="s">
        <v>828</v>
      </c>
      <c r="AI379" s="195" t="s">
        <v>4654</v>
      </c>
      <c r="AJ379" s="195" t="s">
        <v>6605</v>
      </c>
      <c r="AK379" s="195" t="s">
        <v>1054</v>
      </c>
    </row>
    <row r="380" spans="1:37" s="177" customFormat="1" ht="12.75">
      <c r="A380" s="175" t="s">
        <v>114</v>
      </c>
      <c r="B380" s="175" t="s">
        <v>2146</v>
      </c>
      <c r="C380" s="628">
        <v>0</v>
      </c>
      <c r="D380" s="628">
        <v>0</v>
      </c>
      <c r="E380" s="628">
        <v>0</v>
      </c>
      <c r="F380" s="631" t="s">
        <v>1054</v>
      </c>
      <c r="G380" s="175" t="s">
        <v>2147</v>
      </c>
      <c r="H380" s="176" t="s">
        <v>4581</v>
      </c>
      <c r="I380" s="175" t="s">
        <v>4650</v>
      </c>
      <c r="J380" s="203" t="s">
        <v>1054</v>
      </c>
      <c r="K380" s="203" t="s">
        <v>1054</v>
      </c>
      <c r="L380" s="175" t="s">
        <v>1351</v>
      </c>
      <c r="M380" s="175" t="s">
        <v>1054</v>
      </c>
      <c r="N380" s="204">
        <v>41621</v>
      </c>
      <c r="O380" s="175" t="s">
        <v>1054</v>
      </c>
      <c r="P380" s="195" t="s">
        <v>1054</v>
      </c>
      <c r="Q380" s="195" t="s">
        <v>1054</v>
      </c>
      <c r="R380" s="197">
        <v>7</v>
      </c>
      <c r="S380" s="197" t="s">
        <v>1062</v>
      </c>
      <c r="T380" s="195" t="s">
        <v>4652</v>
      </c>
      <c r="U380" s="195" t="s">
        <v>1054</v>
      </c>
      <c r="V380" s="199" t="s">
        <v>1062</v>
      </c>
      <c r="W380" s="199" t="s">
        <v>1054</v>
      </c>
      <c r="X380" s="195" t="s">
        <v>1054</v>
      </c>
      <c r="Y380" s="195" t="s">
        <v>1054</v>
      </c>
      <c r="Z380" s="195" t="s">
        <v>1054</v>
      </c>
      <c r="AA380" s="200" t="s">
        <v>1054</v>
      </c>
      <c r="AB380" s="201" t="s">
        <v>1054</v>
      </c>
      <c r="AC380" s="201" t="s">
        <v>1054</v>
      </c>
      <c r="AD380" s="195" t="s">
        <v>4653</v>
      </c>
      <c r="AE380" s="195" t="s">
        <v>2651</v>
      </c>
      <c r="AF380" s="195" t="s">
        <v>935</v>
      </c>
      <c r="AG380" s="195">
        <v>2601</v>
      </c>
      <c r="AH380" s="195" t="s">
        <v>828</v>
      </c>
      <c r="AI380" s="195" t="s">
        <v>4654</v>
      </c>
      <c r="AJ380" s="195" t="s">
        <v>2136</v>
      </c>
      <c r="AK380" s="195" t="s">
        <v>1054</v>
      </c>
    </row>
    <row r="381" spans="1:37" s="177" customFormat="1" ht="12.75">
      <c r="A381" s="175" t="s">
        <v>114</v>
      </c>
      <c r="B381" s="175" t="s">
        <v>2224</v>
      </c>
      <c r="C381" s="628">
        <v>0</v>
      </c>
      <c r="D381" s="628">
        <v>0</v>
      </c>
      <c r="E381" s="628">
        <v>0</v>
      </c>
      <c r="F381" s="631" t="s">
        <v>1054</v>
      </c>
      <c r="G381" s="175" t="s">
        <v>5408</v>
      </c>
      <c r="H381" s="176" t="s">
        <v>4581</v>
      </c>
      <c r="I381" s="175" t="s">
        <v>4650</v>
      </c>
      <c r="J381" s="203" t="s">
        <v>1054</v>
      </c>
      <c r="K381" s="203" t="s">
        <v>1054</v>
      </c>
      <c r="L381" s="175" t="s">
        <v>4583</v>
      </c>
      <c r="M381" s="175" t="s">
        <v>1054</v>
      </c>
      <c r="N381" s="204">
        <v>40361</v>
      </c>
      <c r="O381" s="175" t="s">
        <v>1054</v>
      </c>
      <c r="P381" s="195" t="s">
        <v>1054</v>
      </c>
      <c r="Q381" s="195" t="s">
        <v>1054</v>
      </c>
      <c r="R381" s="197">
        <v>21</v>
      </c>
      <c r="S381" s="197" t="s">
        <v>1062</v>
      </c>
      <c r="T381" s="195" t="s">
        <v>1054</v>
      </c>
      <c r="U381" s="195" t="s">
        <v>1054</v>
      </c>
      <c r="V381" s="199" t="s">
        <v>1062</v>
      </c>
      <c r="W381" s="199" t="s">
        <v>1054</v>
      </c>
      <c r="X381" s="195" t="s">
        <v>1054</v>
      </c>
      <c r="Y381" s="195" t="s">
        <v>1054</v>
      </c>
      <c r="Z381" s="195" t="s">
        <v>1054</v>
      </c>
      <c r="AA381" s="200" t="s">
        <v>1054</v>
      </c>
      <c r="AB381" s="201" t="s">
        <v>1054</v>
      </c>
      <c r="AC381" s="201" t="s">
        <v>1054</v>
      </c>
      <c r="AD381" s="195" t="s">
        <v>1054</v>
      </c>
      <c r="AE381" s="195" t="s">
        <v>1054</v>
      </c>
      <c r="AF381" s="195" t="s">
        <v>1054</v>
      </c>
      <c r="AG381" s="195" t="s">
        <v>1054</v>
      </c>
      <c r="AH381" s="195" t="s">
        <v>1054</v>
      </c>
      <c r="AI381" s="195" t="s">
        <v>1054</v>
      </c>
      <c r="AJ381" s="195" t="s">
        <v>1054</v>
      </c>
      <c r="AK381" s="195" t="s">
        <v>1054</v>
      </c>
    </row>
    <row r="382" spans="1:37" s="177" customFormat="1" ht="12.75">
      <c r="A382" s="175" t="s">
        <v>114</v>
      </c>
      <c r="B382" s="175" t="s">
        <v>2225</v>
      </c>
      <c r="C382" s="628">
        <v>0</v>
      </c>
      <c r="D382" s="628">
        <v>1</v>
      </c>
      <c r="E382" s="628">
        <v>1</v>
      </c>
      <c r="F382" s="631" t="s">
        <v>1054</v>
      </c>
      <c r="G382" s="175" t="s">
        <v>5410</v>
      </c>
      <c r="H382" s="176" t="s">
        <v>4581</v>
      </c>
      <c r="I382" s="175" t="s">
        <v>4592</v>
      </c>
      <c r="J382" s="203" t="s">
        <v>1054</v>
      </c>
      <c r="K382" s="203" t="s">
        <v>1054</v>
      </c>
      <c r="L382" s="175" t="s">
        <v>4593</v>
      </c>
      <c r="M382" s="175" t="s">
        <v>1093</v>
      </c>
      <c r="N382" s="204">
        <v>39510</v>
      </c>
      <c r="O382" s="175" t="s">
        <v>1054</v>
      </c>
      <c r="P382" s="195" t="s">
        <v>1054</v>
      </c>
      <c r="Q382" s="195" t="s">
        <v>1054</v>
      </c>
      <c r="R382" s="197">
        <v>7</v>
      </c>
      <c r="S382" s="197" t="s">
        <v>1062</v>
      </c>
      <c r="T382" s="195" t="s">
        <v>4595</v>
      </c>
      <c r="U382" s="195" t="s">
        <v>1054</v>
      </c>
      <c r="V382" s="199" t="s">
        <v>1054</v>
      </c>
      <c r="W382" s="199" t="s">
        <v>1054</v>
      </c>
      <c r="X382" s="195" t="s">
        <v>1054</v>
      </c>
      <c r="Y382" s="195" t="s">
        <v>1054</v>
      </c>
      <c r="Z382" s="195" t="s">
        <v>2117</v>
      </c>
      <c r="AA382" s="200" t="s">
        <v>1054</v>
      </c>
      <c r="AB382" s="201" t="s">
        <v>1054</v>
      </c>
      <c r="AC382" s="201" t="s">
        <v>1054</v>
      </c>
      <c r="AD382" s="195" t="s">
        <v>5398</v>
      </c>
      <c r="AE382" s="195" t="s">
        <v>1054</v>
      </c>
      <c r="AF382" s="195" t="s">
        <v>1054</v>
      </c>
      <c r="AG382" s="195" t="s">
        <v>1054</v>
      </c>
      <c r="AH382" s="195" t="s">
        <v>1054</v>
      </c>
      <c r="AI382" s="195" t="s">
        <v>2226</v>
      </c>
      <c r="AJ382" s="195" t="s">
        <v>1054</v>
      </c>
      <c r="AK382" s="195" t="s">
        <v>1054</v>
      </c>
    </row>
    <row r="383" spans="1:37" s="177" customFormat="1" ht="12.75">
      <c r="A383" s="175" t="s">
        <v>114</v>
      </c>
      <c r="B383" s="175" t="s">
        <v>2227</v>
      </c>
      <c r="C383" s="628">
        <v>0</v>
      </c>
      <c r="D383" s="628">
        <v>1</v>
      </c>
      <c r="E383" s="628">
        <v>1</v>
      </c>
      <c r="F383" s="631" t="s">
        <v>1054</v>
      </c>
      <c r="G383" s="175" t="s">
        <v>5411</v>
      </c>
      <c r="H383" s="176" t="s">
        <v>4581</v>
      </c>
      <c r="I383" s="175" t="s">
        <v>4592</v>
      </c>
      <c r="J383" s="203" t="s">
        <v>1054</v>
      </c>
      <c r="K383" s="203" t="s">
        <v>1054</v>
      </c>
      <c r="L383" s="175" t="s">
        <v>4593</v>
      </c>
      <c r="M383" s="175" t="s">
        <v>1093</v>
      </c>
      <c r="N383" s="204">
        <v>39510</v>
      </c>
      <c r="O383" s="175" t="s">
        <v>1054</v>
      </c>
      <c r="P383" s="195" t="s">
        <v>1054</v>
      </c>
      <c r="Q383" s="195" t="s">
        <v>1054</v>
      </c>
      <c r="R383" s="197">
        <v>0</v>
      </c>
      <c r="S383" s="197" t="s">
        <v>1054</v>
      </c>
      <c r="T383" s="195" t="s">
        <v>1054</v>
      </c>
      <c r="U383" s="195" t="s">
        <v>1054</v>
      </c>
      <c r="V383" s="199" t="s">
        <v>1054</v>
      </c>
      <c r="W383" s="199" t="s">
        <v>1054</v>
      </c>
      <c r="X383" s="195" t="s">
        <v>1054</v>
      </c>
      <c r="Y383" s="195" t="s">
        <v>1054</v>
      </c>
      <c r="Z383" s="195" t="s">
        <v>2117</v>
      </c>
      <c r="AA383" s="200" t="s">
        <v>1054</v>
      </c>
      <c r="AB383" s="201" t="s">
        <v>1054</v>
      </c>
      <c r="AC383" s="201" t="s">
        <v>1054</v>
      </c>
      <c r="AD383" s="195" t="s">
        <v>1054</v>
      </c>
      <c r="AE383" s="195" t="s">
        <v>1054</v>
      </c>
      <c r="AF383" s="195" t="s">
        <v>1054</v>
      </c>
      <c r="AG383" s="195" t="s">
        <v>1054</v>
      </c>
      <c r="AH383" s="195" t="s">
        <v>1054</v>
      </c>
      <c r="AI383" s="195" t="s">
        <v>2228</v>
      </c>
      <c r="AJ383" s="195" t="s">
        <v>1054</v>
      </c>
      <c r="AK383" s="195" t="s">
        <v>1054</v>
      </c>
    </row>
    <row r="384" spans="1:37" s="177" customFormat="1" ht="12.75">
      <c r="A384" s="175" t="s">
        <v>114</v>
      </c>
      <c r="B384" s="175" t="s">
        <v>2117</v>
      </c>
      <c r="C384" s="628">
        <v>0</v>
      </c>
      <c r="D384" s="628">
        <v>0</v>
      </c>
      <c r="E384" s="628">
        <v>0</v>
      </c>
      <c r="F384" s="631" t="s">
        <v>959</v>
      </c>
      <c r="G384" s="175" t="s">
        <v>5383</v>
      </c>
      <c r="H384" s="176" t="s">
        <v>4617</v>
      </c>
      <c r="I384" s="175" t="s">
        <v>4734</v>
      </c>
      <c r="J384" s="203" t="s">
        <v>1052</v>
      </c>
      <c r="K384" s="203" t="s">
        <v>1053</v>
      </c>
      <c r="L384" s="175" t="s">
        <v>4735</v>
      </c>
      <c r="M384" s="175" t="s">
        <v>1054</v>
      </c>
      <c r="N384" s="204">
        <v>42570</v>
      </c>
      <c r="O384" s="175" t="s">
        <v>5384</v>
      </c>
      <c r="P384" s="195" t="s">
        <v>4737</v>
      </c>
      <c r="Q384" s="195">
        <v>1993</v>
      </c>
      <c r="R384" s="197" t="s">
        <v>1054</v>
      </c>
      <c r="S384" s="197" t="s">
        <v>1054</v>
      </c>
      <c r="T384" s="195" t="s">
        <v>1054</v>
      </c>
      <c r="U384" s="195" t="s">
        <v>1054</v>
      </c>
      <c r="V384" s="199" t="s">
        <v>959</v>
      </c>
      <c r="W384" s="199" t="s">
        <v>1055</v>
      </c>
      <c r="X384" s="195" t="s">
        <v>1054</v>
      </c>
      <c r="Y384" s="195" t="s">
        <v>2118</v>
      </c>
      <c r="Z384" s="195" t="s">
        <v>1054</v>
      </c>
      <c r="AA384" s="200" t="s">
        <v>1054</v>
      </c>
      <c r="AB384" s="201">
        <v>1152090</v>
      </c>
      <c r="AC384" s="201">
        <v>495575</v>
      </c>
      <c r="AD384" s="195" t="s">
        <v>5140</v>
      </c>
      <c r="AE384" s="195" t="s">
        <v>4634</v>
      </c>
      <c r="AF384" s="195" t="s">
        <v>935</v>
      </c>
      <c r="AG384" s="195">
        <v>2600</v>
      </c>
      <c r="AH384" s="195" t="s">
        <v>828</v>
      </c>
      <c r="AI384" s="195" t="s">
        <v>2119</v>
      </c>
      <c r="AJ384" s="195" t="s">
        <v>2120</v>
      </c>
      <c r="AK384" s="195" t="s">
        <v>1262</v>
      </c>
    </row>
    <row r="385" spans="1:37" s="177" customFormat="1" ht="12.75">
      <c r="A385" s="175" t="s">
        <v>114</v>
      </c>
      <c r="B385" s="175" t="s">
        <v>2121</v>
      </c>
      <c r="C385" s="628">
        <v>0</v>
      </c>
      <c r="D385" s="628">
        <v>0</v>
      </c>
      <c r="E385" s="628">
        <v>0</v>
      </c>
      <c r="F385" s="631" t="s">
        <v>1054</v>
      </c>
      <c r="G385" s="175" t="s">
        <v>5441</v>
      </c>
      <c r="H385" s="176" t="s">
        <v>4617</v>
      </c>
      <c r="I385" s="175" t="s">
        <v>4934</v>
      </c>
      <c r="J385" s="203" t="s">
        <v>1052</v>
      </c>
      <c r="K385" s="203" t="s">
        <v>1059</v>
      </c>
      <c r="L385" s="175" t="s">
        <v>4593</v>
      </c>
      <c r="M385" s="175" t="s">
        <v>2122</v>
      </c>
      <c r="N385" s="204">
        <v>27466</v>
      </c>
      <c r="O385" s="175" t="s">
        <v>1418</v>
      </c>
      <c r="P385" s="195" t="s">
        <v>5402</v>
      </c>
      <c r="Q385" s="195">
        <v>331</v>
      </c>
      <c r="R385" s="197" t="s">
        <v>1054</v>
      </c>
      <c r="S385" s="197" t="s">
        <v>1054</v>
      </c>
      <c r="T385" s="195" t="s">
        <v>1054</v>
      </c>
      <c r="U385" s="195" t="s">
        <v>1054</v>
      </c>
      <c r="V385" s="199" t="s">
        <v>959</v>
      </c>
      <c r="W385" s="199" t="s">
        <v>1055</v>
      </c>
      <c r="X385" s="195" t="s">
        <v>1054</v>
      </c>
      <c r="Y385" s="195" t="s">
        <v>2123</v>
      </c>
      <c r="Z385" s="195" t="s">
        <v>1054</v>
      </c>
      <c r="AA385" s="200" t="s">
        <v>1054</v>
      </c>
      <c r="AB385" s="201">
        <v>47615</v>
      </c>
      <c r="AC385" s="201">
        <v>79387</v>
      </c>
      <c r="AD385" s="195" t="s">
        <v>5442</v>
      </c>
      <c r="AE385" s="195" t="s">
        <v>4759</v>
      </c>
      <c r="AF385" s="195" t="s">
        <v>935</v>
      </c>
      <c r="AG385" s="195">
        <v>2601</v>
      </c>
      <c r="AH385" s="195" t="s">
        <v>828</v>
      </c>
      <c r="AI385" s="195" t="s">
        <v>2124</v>
      </c>
      <c r="AJ385" s="195" t="s">
        <v>2125</v>
      </c>
      <c r="AK385" s="195" t="s">
        <v>2125</v>
      </c>
    </row>
    <row r="386" spans="1:37" s="177" customFormat="1" ht="12.75">
      <c r="A386" s="175" t="s">
        <v>114</v>
      </c>
      <c r="B386" s="175" t="s">
        <v>2148</v>
      </c>
      <c r="C386" s="628">
        <v>0</v>
      </c>
      <c r="D386" s="628">
        <v>0</v>
      </c>
      <c r="E386" s="628">
        <v>0</v>
      </c>
      <c r="F386" s="631" t="s">
        <v>1054</v>
      </c>
      <c r="G386" s="175" t="s">
        <v>5391</v>
      </c>
      <c r="H386" s="176" t="s">
        <v>4581</v>
      </c>
      <c r="I386" s="175" t="s">
        <v>4592</v>
      </c>
      <c r="J386" s="203" t="s">
        <v>1054</v>
      </c>
      <c r="K386" s="203" t="s">
        <v>1054</v>
      </c>
      <c r="L386" s="175" t="s">
        <v>4593</v>
      </c>
      <c r="M386" s="175" t="s">
        <v>2149</v>
      </c>
      <c r="N386" s="204">
        <v>41986</v>
      </c>
      <c r="O386" s="175" t="s">
        <v>1054</v>
      </c>
      <c r="P386" s="195" t="s">
        <v>1054</v>
      </c>
      <c r="Q386" s="195" t="s">
        <v>1054</v>
      </c>
      <c r="R386" s="197">
        <v>9</v>
      </c>
      <c r="S386" s="197" t="s">
        <v>959</v>
      </c>
      <c r="T386" s="195" t="s">
        <v>4595</v>
      </c>
      <c r="U386" s="195" t="s">
        <v>1054</v>
      </c>
      <c r="V386" s="199" t="s">
        <v>1062</v>
      </c>
      <c r="W386" s="199" t="s">
        <v>1054</v>
      </c>
      <c r="X386" s="195" t="s">
        <v>1054</v>
      </c>
      <c r="Y386" s="195" t="s">
        <v>1054</v>
      </c>
      <c r="Z386" s="195" t="s">
        <v>2117</v>
      </c>
      <c r="AA386" s="200" t="s">
        <v>1054</v>
      </c>
      <c r="AB386" s="201" t="s">
        <v>1054</v>
      </c>
      <c r="AC386" s="201" t="s">
        <v>1054</v>
      </c>
      <c r="AD386" s="195" t="s">
        <v>5392</v>
      </c>
      <c r="AE386" s="195" t="s">
        <v>2651</v>
      </c>
      <c r="AF386" s="195" t="s">
        <v>935</v>
      </c>
      <c r="AG386" s="195">
        <v>2601</v>
      </c>
      <c r="AH386" s="195" t="s">
        <v>828</v>
      </c>
      <c r="AI386" s="195" t="s">
        <v>5393</v>
      </c>
      <c r="AJ386" s="195" t="s">
        <v>1054</v>
      </c>
      <c r="AK386" s="195" t="s">
        <v>1054</v>
      </c>
    </row>
    <row r="387" spans="1:37" s="177" customFormat="1" ht="12.75">
      <c r="A387" s="175" t="s">
        <v>114</v>
      </c>
      <c r="B387" s="175" t="s">
        <v>2150</v>
      </c>
      <c r="C387" s="628">
        <v>0</v>
      </c>
      <c r="D387" s="628">
        <v>0</v>
      </c>
      <c r="E387" s="628">
        <v>0</v>
      </c>
      <c r="F387" s="631" t="s">
        <v>1054</v>
      </c>
      <c r="G387" s="175" t="s">
        <v>5390</v>
      </c>
      <c r="H387" s="176" t="s">
        <v>4581</v>
      </c>
      <c r="I387" s="175" t="s">
        <v>4650</v>
      </c>
      <c r="J387" s="203" t="s">
        <v>1054</v>
      </c>
      <c r="K387" s="203" t="s">
        <v>1054</v>
      </c>
      <c r="L387" s="175" t="s">
        <v>1351</v>
      </c>
      <c r="M387" s="175" t="s">
        <v>1054</v>
      </c>
      <c r="N387" s="204">
        <v>42034</v>
      </c>
      <c r="O387" s="175" t="s">
        <v>1054</v>
      </c>
      <c r="P387" s="195" t="s">
        <v>1054</v>
      </c>
      <c r="Q387" s="195" t="s">
        <v>1054</v>
      </c>
      <c r="R387" s="197">
        <v>0</v>
      </c>
      <c r="S387" s="197" t="s">
        <v>1054</v>
      </c>
      <c r="T387" s="195" t="s">
        <v>1054</v>
      </c>
      <c r="U387" s="195" t="s">
        <v>1054</v>
      </c>
      <c r="V387" s="199" t="s">
        <v>1054</v>
      </c>
      <c r="W387" s="199" t="s">
        <v>1054</v>
      </c>
      <c r="X387" s="195" t="s">
        <v>1054</v>
      </c>
      <c r="Y387" s="195" t="s">
        <v>6622</v>
      </c>
      <c r="Z387" s="195" t="s">
        <v>1054</v>
      </c>
      <c r="AA387" s="200" t="s">
        <v>1054</v>
      </c>
      <c r="AB387" s="201" t="s">
        <v>1054</v>
      </c>
      <c r="AC387" s="201" t="s">
        <v>1054</v>
      </c>
      <c r="AD387" s="195" t="s">
        <v>6623</v>
      </c>
      <c r="AE387" s="195" t="s">
        <v>4902</v>
      </c>
      <c r="AF387" s="195" t="s">
        <v>1054</v>
      </c>
      <c r="AG387" s="195">
        <v>2000</v>
      </c>
      <c r="AH387" s="195" t="s">
        <v>1054</v>
      </c>
      <c r="AI387" s="195" t="s">
        <v>6624</v>
      </c>
      <c r="AJ387" s="195" t="s">
        <v>6625</v>
      </c>
      <c r="AK387" s="195" t="s">
        <v>6626</v>
      </c>
    </row>
    <row r="388" spans="1:37" s="177" customFormat="1" ht="12.75">
      <c r="A388" s="175" t="s">
        <v>114</v>
      </c>
      <c r="B388" s="175" t="s">
        <v>6627</v>
      </c>
      <c r="C388" s="628">
        <v>0</v>
      </c>
      <c r="D388" s="628">
        <v>0</v>
      </c>
      <c r="E388" s="628">
        <v>0</v>
      </c>
      <c r="F388" s="631" t="s">
        <v>1054</v>
      </c>
      <c r="G388" s="175" t="s">
        <v>6628</v>
      </c>
      <c r="H388" s="176" t="s">
        <v>4581</v>
      </c>
      <c r="I388" s="175" t="s">
        <v>4650</v>
      </c>
      <c r="J388" s="203" t="s">
        <v>1054</v>
      </c>
      <c r="K388" s="203" t="s">
        <v>1054</v>
      </c>
      <c r="L388" s="175" t="s">
        <v>1351</v>
      </c>
      <c r="M388" s="175" t="s">
        <v>1054</v>
      </c>
      <c r="N388" s="204">
        <v>42955</v>
      </c>
      <c r="O388" s="175" t="s">
        <v>1054</v>
      </c>
      <c r="P388" s="195" t="s">
        <v>1054</v>
      </c>
      <c r="Q388" s="195" t="s">
        <v>1054</v>
      </c>
      <c r="R388" s="197" t="s">
        <v>1054</v>
      </c>
      <c r="S388" s="197" t="s">
        <v>1054</v>
      </c>
      <c r="T388" s="195" t="s">
        <v>1054</v>
      </c>
      <c r="U388" s="195" t="s">
        <v>1054</v>
      </c>
      <c r="V388" s="199" t="s">
        <v>1054</v>
      </c>
      <c r="W388" s="199" t="s">
        <v>1054</v>
      </c>
      <c r="X388" s="195" t="s">
        <v>1054</v>
      </c>
      <c r="Y388" s="195" t="s">
        <v>1054</v>
      </c>
      <c r="Z388" s="195" t="s">
        <v>1054</v>
      </c>
      <c r="AA388" s="200" t="s">
        <v>1054</v>
      </c>
      <c r="AB388" s="201" t="s">
        <v>1054</v>
      </c>
      <c r="AC388" s="201" t="s">
        <v>1054</v>
      </c>
      <c r="AD388" s="195" t="s">
        <v>1054</v>
      </c>
      <c r="AE388" s="195" t="s">
        <v>1054</v>
      </c>
      <c r="AF388" s="195" t="s">
        <v>1054</v>
      </c>
      <c r="AG388" s="195" t="s">
        <v>1054</v>
      </c>
      <c r="AH388" s="195" t="s">
        <v>1054</v>
      </c>
      <c r="AI388" s="195" t="s">
        <v>6629</v>
      </c>
      <c r="AJ388" s="195" t="s">
        <v>1054</v>
      </c>
      <c r="AK388" s="195" t="s">
        <v>1054</v>
      </c>
    </row>
    <row r="389" spans="1:37" s="177" customFormat="1" ht="12.75">
      <c r="A389" s="175" t="s">
        <v>114</v>
      </c>
      <c r="B389" s="175" t="s">
        <v>2229</v>
      </c>
      <c r="C389" s="628">
        <v>0</v>
      </c>
      <c r="D389" s="628">
        <v>0</v>
      </c>
      <c r="E389" s="628">
        <v>0</v>
      </c>
      <c r="F389" s="631" t="s">
        <v>1054</v>
      </c>
      <c r="G389" s="175" t="s">
        <v>5423</v>
      </c>
      <c r="H389" s="176" t="s">
        <v>4581</v>
      </c>
      <c r="I389" s="175" t="s">
        <v>4592</v>
      </c>
      <c r="J389" s="203" t="s">
        <v>1054</v>
      </c>
      <c r="K389" s="203" t="s">
        <v>1054</v>
      </c>
      <c r="L389" s="175" t="s">
        <v>4593</v>
      </c>
      <c r="M389" s="175" t="s">
        <v>5424</v>
      </c>
      <c r="N389" s="204">
        <v>37033</v>
      </c>
      <c r="O389" s="175" t="s">
        <v>1054</v>
      </c>
      <c r="P389" s="195" t="s">
        <v>1054</v>
      </c>
      <c r="Q389" s="195" t="s">
        <v>1054</v>
      </c>
      <c r="R389" s="197">
        <v>17</v>
      </c>
      <c r="S389" s="197" t="s">
        <v>959</v>
      </c>
      <c r="T389" s="195" t="s">
        <v>4595</v>
      </c>
      <c r="U389" s="195" t="s">
        <v>1054</v>
      </c>
      <c r="V389" s="199" t="s">
        <v>1062</v>
      </c>
      <c r="W389" s="199" t="s">
        <v>1054</v>
      </c>
      <c r="X389" s="195" t="s">
        <v>1054</v>
      </c>
      <c r="Y389" s="195" t="s">
        <v>1054</v>
      </c>
      <c r="Z389" s="195" t="s">
        <v>2117</v>
      </c>
      <c r="AA389" s="200" t="s">
        <v>1054</v>
      </c>
      <c r="AB389" s="201" t="s">
        <v>1054</v>
      </c>
      <c r="AC389" s="201" t="s">
        <v>1054</v>
      </c>
      <c r="AD389" s="195" t="s">
        <v>5392</v>
      </c>
      <c r="AE389" s="195" t="s">
        <v>4964</v>
      </c>
      <c r="AF389" s="195" t="s">
        <v>1054</v>
      </c>
      <c r="AG389" s="195">
        <v>2600</v>
      </c>
      <c r="AH389" s="195" t="s">
        <v>828</v>
      </c>
      <c r="AI389" s="195" t="s">
        <v>2230</v>
      </c>
      <c r="AJ389" s="195" t="s">
        <v>1054</v>
      </c>
      <c r="AK389" s="195" t="s">
        <v>1262</v>
      </c>
    </row>
    <row r="390" spans="1:37" s="177" customFormat="1" ht="12.75">
      <c r="A390" s="175" t="s">
        <v>114</v>
      </c>
      <c r="B390" s="175" t="s">
        <v>2126</v>
      </c>
      <c r="C390" s="628">
        <v>1</v>
      </c>
      <c r="D390" s="628">
        <v>1</v>
      </c>
      <c r="E390" s="628">
        <v>1</v>
      </c>
      <c r="F390" s="631" t="s">
        <v>1054</v>
      </c>
      <c r="G390" s="175" t="s">
        <v>6651</v>
      </c>
      <c r="H390" s="176" t="s">
        <v>4617</v>
      </c>
      <c r="I390" s="175" t="s">
        <v>4734</v>
      </c>
      <c r="J390" s="203" t="s">
        <v>1052</v>
      </c>
      <c r="K390" s="203" t="s">
        <v>1059</v>
      </c>
      <c r="L390" s="175" t="s">
        <v>4593</v>
      </c>
      <c r="M390" s="175" t="s">
        <v>2127</v>
      </c>
      <c r="N390" s="204">
        <v>27565</v>
      </c>
      <c r="O390" s="175" t="s">
        <v>1418</v>
      </c>
      <c r="P390" s="195" t="s">
        <v>4965</v>
      </c>
      <c r="Q390" s="195">
        <v>222</v>
      </c>
      <c r="R390" s="197" t="s">
        <v>1054</v>
      </c>
      <c r="S390" s="197" t="s">
        <v>1054</v>
      </c>
      <c r="T390" s="195" t="s">
        <v>1054</v>
      </c>
      <c r="U390" s="195" t="s">
        <v>1054</v>
      </c>
      <c r="V390" s="199" t="s">
        <v>959</v>
      </c>
      <c r="W390" s="199" t="s">
        <v>1055</v>
      </c>
      <c r="X390" s="195" t="s">
        <v>1054</v>
      </c>
      <c r="Y390" s="195" t="s">
        <v>2128</v>
      </c>
      <c r="Z390" s="195" t="s">
        <v>1054</v>
      </c>
      <c r="AA390" s="200" t="s">
        <v>1054</v>
      </c>
      <c r="AB390" s="201">
        <v>66673</v>
      </c>
      <c r="AC390" s="201">
        <v>77029</v>
      </c>
      <c r="AD390" s="195" t="s">
        <v>5387</v>
      </c>
      <c r="AE390" s="195" t="s">
        <v>5388</v>
      </c>
      <c r="AF390" s="195" t="s">
        <v>931</v>
      </c>
      <c r="AG390" s="195">
        <v>4810</v>
      </c>
      <c r="AH390" s="195" t="s">
        <v>828</v>
      </c>
      <c r="AI390" s="195" t="s">
        <v>2129</v>
      </c>
      <c r="AJ390" s="195" t="s">
        <v>6652</v>
      </c>
      <c r="AK390" s="195" t="s">
        <v>2130</v>
      </c>
    </row>
    <row r="391" spans="1:37" s="177" customFormat="1" ht="12.75">
      <c r="A391" s="175" t="s">
        <v>114</v>
      </c>
      <c r="B391" s="175" t="s">
        <v>2166</v>
      </c>
      <c r="C391" s="628">
        <v>0</v>
      </c>
      <c r="D391" s="628">
        <v>0</v>
      </c>
      <c r="E391" s="628">
        <v>0</v>
      </c>
      <c r="F391" s="631" t="s">
        <v>1054</v>
      </c>
      <c r="G391" s="175" t="s">
        <v>6653</v>
      </c>
      <c r="H391" s="176" t="s">
        <v>4581</v>
      </c>
      <c r="I391" s="175" t="s">
        <v>4650</v>
      </c>
      <c r="J391" s="203" t="s">
        <v>1054</v>
      </c>
      <c r="K391" s="203" t="s">
        <v>1054</v>
      </c>
      <c r="L391" s="175" t="s">
        <v>4829</v>
      </c>
      <c r="M391" s="175" t="s">
        <v>2231</v>
      </c>
      <c r="N391" s="204">
        <v>40587</v>
      </c>
      <c r="O391" s="175" t="s">
        <v>1054</v>
      </c>
      <c r="P391" s="195" t="s">
        <v>1054</v>
      </c>
      <c r="Q391" s="195" t="s">
        <v>1054</v>
      </c>
      <c r="R391" s="197">
        <v>4</v>
      </c>
      <c r="S391" s="197" t="s">
        <v>1062</v>
      </c>
      <c r="T391" s="195" t="s">
        <v>1796</v>
      </c>
      <c r="U391" s="195" t="s">
        <v>1054</v>
      </c>
      <c r="V391" s="199" t="s">
        <v>1122</v>
      </c>
      <c r="W391" s="199" t="s">
        <v>1054</v>
      </c>
      <c r="X391" s="195" t="s">
        <v>1054</v>
      </c>
      <c r="Y391" s="195" t="s">
        <v>1054</v>
      </c>
      <c r="Z391" s="195" t="s">
        <v>2117</v>
      </c>
      <c r="AA391" s="200" t="s">
        <v>1054</v>
      </c>
      <c r="AB391" s="201" t="s">
        <v>1054</v>
      </c>
      <c r="AC391" s="201" t="s">
        <v>1054</v>
      </c>
      <c r="AD391" s="195" t="s">
        <v>2117</v>
      </c>
      <c r="AE391" s="195" t="s">
        <v>4634</v>
      </c>
      <c r="AF391" s="195" t="s">
        <v>1054</v>
      </c>
      <c r="AG391" s="195">
        <v>2600</v>
      </c>
      <c r="AH391" s="195" t="s">
        <v>1054</v>
      </c>
      <c r="AI391" s="195" t="s">
        <v>5407</v>
      </c>
      <c r="AJ391" s="195" t="s">
        <v>1054</v>
      </c>
      <c r="AK391" s="195" t="s">
        <v>1054</v>
      </c>
    </row>
    <row r="392" spans="1:37" s="177" customFormat="1" ht="12.75">
      <c r="A392" s="175" t="s">
        <v>114</v>
      </c>
      <c r="B392" s="175" t="s">
        <v>4647</v>
      </c>
      <c r="C392" s="628">
        <v>0</v>
      </c>
      <c r="D392" s="628">
        <v>0</v>
      </c>
      <c r="E392" s="628">
        <v>0</v>
      </c>
      <c r="F392" s="631" t="s">
        <v>1054</v>
      </c>
      <c r="G392" s="175" t="s">
        <v>6654</v>
      </c>
      <c r="H392" s="176" t="s">
        <v>4581</v>
      </c>
      <c r="I392" s="175" t="s">
        <v>4592</v>
      </c>
      <c r="J392" s="203" t="s">
        <v>1054</v>
      </c>
      <c r="K392" s="203" t="s">
        <v>1054</v>
      </c>
      <c r="L392" s="175" t="s">
        <v>4593</v>
      </c>
      <c r="M392" s="175" t="s">
        <v>3033</v>
      </c>
      <c r="N392" s="204">
        <v>41814</v>
      </c>
      <c r="O392" s="175" t="s">
        <v>1054</v>
      </c>
      <c r="P392" s="195" t="s">
        <v>1054</v>
      </c>
      <c r="Q392" s="195" t="s">
        <v>1054</v>
      </c>
      <c r="R392" s="197">
        <v>0</v>
      </c>
      <c r="S392" s="197" t="s">
        <v>1054</v>
      </c>
      <c r="T392" s="195" t="s">
        <v>1054</v>
      </c>
      <c r="U392" s="195" t="s">
        <v>1054</v>
      </c>
      <c r="V392" s="199" t="s">
        <v>1054</v>
      </c>
      <c r="W392" s="199" t="s">
        <v>1054</v>
      </c>
      <c r="X392" s="195" t="s">
        <v>1054</v>
      </c>
      <c r="Y392" s="195" t="s">
        <v>1054</v>
      </c>
      <c r="Z392" s="195" t="s">
        <v>1054</v>
      </c>
      <c r="AA392" s="200" t="s">
        <v>1054</v>
      </c>
      <c r="AB392" s="201" t="s">
        <v>1054</v>
      </c>
      <c r="AC392" s="201" t="s">
        <v>1054</v>
      </c>
      <c r="AD392" s="195" t="s">
        <v>6655</v>
      </c>
      <c r="AE392" s="195" t="s">
        <v>2651</v>
      </c>
      <c r="AF392" s="195" t="s">
        <v>935</v>
      </c>
      <c r="AG392" s="195">
        <v>2601</v>
      </c>
      <c r="AH392" s="195" t="s">
        <v>828</v>
      </c>
      <c r="AI392" s="195" t="s">
        <v>3034</v>
      </c>
      <c r="AJ392" s="195" t="s">
        <v>1054</v>
      </c>
      <c r="AK392" s="195" t="s">
        <v>1054</v>
      </c>
    </row>
    <row r="393" spans="1:37" s="177" customFormat="1" ht="12.75">
      <c r="A393" s="175" t="s">
        <v>114</v>
      </c>
      <c r="B393" s="175" t="s">
        <v>2232</v>
      </c>
      <c r="C393" s="628">
        <v>0</v>
      </c>
      <c r="D393" s="628">
        <v>0</v>
      </c>
      <c r="E393" s="628">
        <v>0</v>
      </c>
      <c r="F393" s="631" t="s">
        <v>1054</v>
      </c>
      <c r="G393" s="175" t="s">
        <v>5426</v>
      </c>
      <c r="H393" s="176" t="s">
        <v>4581</v>
      </c>
      <c r="I393" s="175" t="s">
        <v>4592</v>
      </c>
      <c r="J393" s="203" t="s">
        <v>1054</v>
      </c>
      <c r="K393" s="203" t="s">
        <v>1054</v>
      </c>
      <c r="L393" s="175" t="s">
        <v>4593</v>
      </c>
      <c r="M393" s="175" t="s">
        <v>2233</v>
      </c>
      <c r="N393" s="204">
        <v>35612</v>
      </c>
      <c r="O393" s="175" t="s">
        <v>1054</v>
      </c>
      <c r="P393" s="195" t="s">
        <v>1054</v>
      </c>
      <c r="Q393" s="195" t="s">
        <v>1054</v>
      </c>
      <c r="R393" s="197">
        <v>11</v>
      </c>
      <c r="S393" s="197" t="s">
        <v>959</v>
      </c>
      <c r="T393" s="195" t="s">
        <v>4595</v>
      </c>
      <c r="U393" s="195" t="s">
        <v>1054</v>
      </c>
      <c r="V393" s="199" t="s">
        <v>1062</v>
      </c>
      <c r="W393" s="199" t="s">
        <v>1054</v>
      </c>
      <c r="X393" s="195" t="s">
        <v>1054</v>
      </c>
      <c r="Y393" s="195" t="s">
        <v>1054</v>
      </c>
      <c r="Z393" s="195" t="s">
        <v>2117</v>
      </c>
      <c r="AA393" s="200" t="s">
        <v>1054</v>
      </c>
      <c r="AB393" s="201" t="s">
        <v>1054</v>
      </c>
      <c r="AC393" s="201" t="s">
        <v>1054</v>
      </c>
      <c r="AD393" s="195" t="s">
        <v>5427</v>
      </c>
      <c r="AE393" s="195" t="s">
        <v>4634</v>
      </c>
      <c r="AF393" s="195" t="s">
        <v>935</v>
      </c>
      <c r="AG393" s="195">
        <v>2600</v>
      </c>
      <c r="AH393" s="195" t="s">
        <v>828</v>
      </c>
      <c r="AI393" s="195" t="s">
        <v>2234</v>
      </c>
      <c r="AJ393" s="195" t="s">
        <v>2235</v>
      </c>
      <c r="AK393" s="195" t="s">
        <v>1262</v>
      </c>
    </row>
    <row r="394" spans="1:37" s="177" customFormat="1" ht="12.75">
      <c r="A394" s="175" t="s">
        <v>114</v>
      </c>
      <c r="B394" s="175" t="s">
        <v>2151</v>
      </c>
      <c r="C394" s="628">
        <v>0</v>
      </c>
      <c r="D394" s="628">
        <v>0</v>
      </c>
      <c r="E394" s="628">
        <v>0</v>
      </c>
      <c r="F394" s="631" t="s">
        <v>1054</v>
      </c>
      <c r="G394" s="175" t="s">
        <v>5439</v>
      </c>
      <c r="H394" s="176" t="s">
        <v>4581</v>
      </c>
      <c r="I394" s="175" t="s">
        <v>4588</v>
      </c>
      <c r="J394" s="203" t="s">
        <v>1054</v>
      </c>
      <c r="K394" s="203" t="s">
        <v>1054</v>
      </c>
      <c r="L394" s="175" t="s">
        <v>4593</v>
      </c>
      <c r="M394" s="175" t="s">
        <v>6661</v>
      </c>
      <c r="N394" s="204">
        <v>31313</v>
      </c>
      <c r="O394" s="175" t="s">
        <v>1054</v>
      </c>
      <c r="P394" s="195" t="s">
        <v>1054</v>
      </c>
      <c r="Q394" s="195" t="s">
        <v>1054</v>
      </c>
      <c r="R394" s="197">
        <v>11</v>
      </c>
      <c r="S394" s="197" t="s">
        <v>1062</v>
      </c>
      <c r="T394" s="195" t="s">
        <v>106</v>
      </c>
      <c r="U394" s="195" t="s">
        <v>4612</v>
      </c>
      <c r="V394" s="199" t="s">
        <v>1054</v>
      </c>
      <c r="W394" s="199" t="s">
        <v>1054</v>
      </c>
      <c r="X394" s="195" t="s">
        <v>1054</v>
      </c>
      <c r="Y394" s="195" t="s">
        <v>1054</v>
      </c>
      <c r="Z394" s="195" t="s">
        <v>2117</v>
      </c>
      <c r="AA394" s="200" t="s">
        <v>1054</v>
      </c>
      <c r="AB394" s="201" t="s">
        <v>1054</v>
      </c>
      <c r="AC394" s="201" t="s">
        <v>1054</v>
      </c>
      <c r="AD394" s="195" t="s">
        <v>5440</v>
      </c>
      <c r="AE394" s="195" t="s">
        <v>1054</v>
      </c>
      <c r="AF394" s="195" t="s">
        <v>1054</v>
      </c>
      <c r="AG394" s="195" t="s">
        <v>1054</v>
      </c>
      <c r="AH394" s="195" t="s">
        <v>1054</v>
      </c>
      <c r="AI394" s="195" t="s">
        <v>2152</v>
      </c>
      <c r="AJ394" s="195" t="s">
        <v>1054</v>
      </c>
      <c r="AK394" s="195" t="s">
        <v>1054</v>
      </c>
    </row>
    <row r="395" spans="1:37" s="177" customFormat="1" ht="12.75">
      <c r="A395" s="175" t="s">
        <v>114</v>
      </c>
      <c r="B395" s="175" t="s">
        <v>2236</v>
      </c>
      <c r="C395" s="628">
        <v>0</v>
      </c>
      <c r="D395" s="628">
        <v>1</v>
      </c>
      <c r="E395" s="628">
        <v>1</v>
      </c>
      <c r="F395" s="631" t="s">
        <v>1054</v>
      </c>
      <c r="G395" s="175" t="s">
        <v>2237</v>
      </c>
      <c r="H395" s="176" t="s">
        <v>4581</v>
      </c>
      <c r="I395" s="175" t="s">
        <v>4592</v>
      </c>
      <c r="J395" s="203" t="s">
        <v>1054</v>
      </c>
      <c r="K395" s="203" t="s">
        <v>1054</v>
      </c>
      <c r="L395" s="175" t="s">
        <v>4593</v>
      </c>
      <c r="M395" s="175" t="s">
        <v>2174</v>
      </c>
      <c r="N395" s="204">
        <v>41222</v>
      </c>
      <c r="O395" s="175" t="s">
        <v>1054</v>
      </c>
      <c r="P395" s="195" t="s">
        <v>1054</v>
      </c>
      <c r="Q395" s="195" t="s">
        <v>1054</v>
      </c>
      <c r="R395" s="197">
        <v>8</v>
      </c>
      <c r="S395" s="197" t="s">
        <v>959</v>
      </c>
      <c r="T395" s="195" t="s">
        <v>4595</v>
      </c>
      <c r="U395" s="195" t="s">
        <v>1054</v>
      </c>
      <c r="V395" s="199" t="s">
        <v>1062</v>
      </c>
      <c r="W395" s="199" t="s">
        <v>1054</v>
      </c>
      <c r="X395" s="195" t="s">
        <v>1054</v>
      </c>
      <c r="Y395" s="195" t="s">
        <v>1054</v>
      </c>
      <c r="Z395" s="195" t="s">
        <v>2117</v>
      </c>
      <c r="AA395" s="200" t="s">
        <v>1054</v>
      </c>
      <c r="AB395" s="201" t="s">
        <v>1054</v>
      </c>
      <c r="AC395" s="201" t="s">
        <v>1054</v>
      </c>
      <c r="AD395" s="195" t="s">
        <v>5398</v>
      </c>
      <c r="AE395" s="195" t="s">
        <v>1054</v>
      </c>
      <c r="AF395" s="195" t="s">
        <v>1054</v>
      </c>
      <c r="AG395" s="195" t="s">
        <v>1054</v>
      </c>
      <c r="AH395" s="195" t="s">
        <v>1054</v>
      </c>
      <c r="AI395" s="195" t="s">
        <v>2238</v>
      </c>
      <c r="AJ395" s="195" t="s">
        <v>2239</v>
      </c>
      <c r="AK395" s="195" t="s">
        <v>1054</v>
      </c>
    </row>
    <row r="396" spans="1:37" s="177" customFormat="1" ht="12.75">
      <c r="A396" s="175" t="s">
        <v>114</v>
      </c>
      <c r="B396" s="175" t="s">
        <v>2153</v>
      </c>
      <c r="C396" s="628">
        <v>0</v>
      </c>
      <c r="D396" s="628">
        <v>1</v>
      </c>
      <c r="E396" s="628">
        <v>0</v>
      </c>
      <c r="F396" s="631" t="s">
        <v>1054</v>
      </c>
      <c r="G396" s="175" t="s">
        <v>2154</v>
      </c>
      <c r="H396" s="176" t="s">
        <v>4581</v>
      </c>
      <c r="I396" s="175" t="s">
        <v>4582</v>
      </c>
      <c r="J396" s="203" t="s">
        <v>1054</v>
      </c>
      <c r="K396" s="203" t="s">
        <v>1054</v>
      </c>
      <c r="L396" s="175" t="s">
        <v>1063</v>
      </c>
      <c r="M396" s="175" t="s">
        <v>1054</v>
      </c>
      <c r="N396" s="204">
        <v>42286</v>
      </c>
      <c r="O396" s="175" t="s">
        <v>1054</v>
      </c>
      <c r="P396" s="195" t="s">
        <v>1054</v>
      </c>
      <c r="Q396" s="195" t="s">
        <v>1054</v>
      </c>
      <c r="R396" s="197">
        <v>4</v>
      </c>
      <c r="S396" s="197" t="s">
        <v>959</v>
      </c>
      <c r="T396" s="195" t="s">
        <v>4731</v>
      </c>
      <c r="U396" s="195" t="s">
        <v>1054</v>
      </c>
      <c r="V396" s="199" t="s">
        <v>959</v>
      </c>
      <c r="W396" s="199" t="s">
        <v>1054</v>
      </c>
      <c r="X396" s="195" t="s">
        <v>1054</v>
      </c>
      <c r="Y396" s="195" t="s">
        <v>1054</v>
      </c>
      <c r="Z396" s="195" t="s">
        <v>1054</v>
      </c>
      <c r="AA396" s="200" t="s">
        <v>1054</v>
      </c>
      <c r="AB396" s="201" t="s">
        <v>1054</v>
      </c>
      <c r="AC396" s="201" t="s">
        <v>1054</v>
      </c>
      <c r="AD396" s="195" t="s">
        <v>1054</v>
      </c>
      <c r="AE396" s="195" t="s">
        <v>1054</v>
      </c>
      <c r="AF396" s="195" t="s">
        <v>1054</v>
      </c>
      <c r="AG396" s="195" t="s">
        <v>1054</v>
      </c>
      <c r="AH396" s="195" t="s">
        <v>1054</v>
      </c>
      <c r="AI396" s="195" t="s">
        <v>2155</v>
      </c>
      <c r="AJ396" s="195" t="s">
        <v>1054</v>
      </c>
      <c r="AK396" s="195" t="s">
        <v>1054</v>
      </c>
    </row>
    <row r="397" spans="1:37" s="177" customFormat="1" ht="12.75">
      <c r="A397" s="175" t="s">
        <v>114</v>
      </c>
      <c r="B397" s="175" t="s">
        <v>2240</v>
      </c>
      <c r="C397" s="628">
        <v>0</v>
      </c>
      <c r="D397" s="628">
        <v>0</v>
      </c>
      <c r="E397" s="628">
        <v>0</v>
      </c>
      <c r="F397" s="631" t="s">
        <v>1054</v>
      </c>
      <c r="G397" s="175" t="s">
        <v>2241</v>
      </c>
      <c r="H397" s="176" t="s">
        <v>4581</v>
      </c>
      <c r="I397" s="175" t="s">
        <v>4592</v>
      </c>
      <c r="J397" s="203" t="s">
        <v>1054</v>
      </c>
      <c r="K397" s="203" t="s">
        <v>1054</v>
      </c>
      <c r="L397" s="175" t="s">
        <v>4593</v>
      </c>
      <c r="M397" s="175" t="s">
        <v>2174</v>
      </c>
      <c r="N397" s="204">
        <v>36723</v>
      </c>
      <c r="O397" s="175" t="s">
        <v>1054</v>
      </c>
      <c r="P397" s="195" t="s">
        <v>1054</v>
      </c>
      <c r="Q397" s="195" t="s">
        <v>1054</v>
      </c>
      <c r="R397" s="197">
        <v>10</v>
      </c>
      <c r="S397" s="197" t="s">
        <v>959</v>
      </c>
      <c r="T397" s="195" t="s">
        <v>1796</v>
      </c>
      <c r="U397" s="195" t="s">
        <v>1054</v>
      </c>
      <c r="V397" s="199" t="s">
        <v>1062</v>
      </c>
      <c r="W397" s="199" t="s">
        <v>1054</v>
      </c>
      <c r="X397" s="195" t="s">
        <v>1054</v>
      </c>
      <c r="Y397" s="195" t="s">
        <v>1054</v>
      </c>
      <c r="Z397" s="195" t="s">
        <v>2117</v>
      </c>
      <c r="AA397" s="200" t="s">
        <v>1054</v>
      </c>
      <c r="AB397" s="201" t="s">
        <v>1054</v>
      </c>
      <c r="AC397" s="201" t="s">
        <v>1054</v>
      </c>
      <c r="AD397" s="195" t="s">
        <v>5398</v>
      </c>
      <c r="AE397" s="195" t="s">
        <v>1054</v>
      </c>
      <c r="AF397" s="195" t="s">
        <v>1054</v>
      </c>
      <c r="AG397" s="195" t="s">
        <v>1054</v>
      </c>
      <c r="AH397" s="195" t="s">
        <v>1054</v>
      </c>
      <c r="AI397" s="195" t="s">
        <v>2242</v>
      </c>
      <c r="AJ397" s="195" t="s">
        <v>2242</v>
      </c>
      <c r="AK397" s="195" t="s">
        <v>1054</v>
      </c>
    </row>
    <row r="398" spans="1:37" s="177" customFormat="1" ht="12.75">
      <c r="A398" s="175" t="s">
        <v>114</v>
      </c>
      <c r="B398" s="175" t="s">
        <v>2156</v>
      </c>
      <c r="C398" s="628">
        <v>0</v>
      </c>
      <c r="D398" s="628">
        <v>0</v>
      </c>
      <c r="E398" s="628">
        <v>0</v>
      </c>
      <c r="F398" s="631" t="s">
        <v>1054</v>
      </c>
      <c r="G398" s="175" t="s">
        <v>5389</v>
      </c>
      <c r="H398" s="176" t="s">
        <v>4581</v>
      </c>
      <c r="I398" s="175" t="s">
        <v>4582</v>
      </c>
      <c r="J398" s="203" t="s">
        <v>1054</v>
      </c>
      <c r="K398" s="203" t="s">
        <v>1054</v>
      </c>
      <c r="L398" s="175" t="s">
        <v>4583</v>
      </c>
      <c r="M398" s="175" t="s">
        <v>1054</v>
      </c>
      <c r="N398" s="204">
        <v>42081</v>
      </c>
      <c r="O398" s="175" t="s">
        <v>1054</v>
      </c>
      <c r="P398" s="195" t="s">
        <v>1054</v>
      </c>
      <c r="Q398" s="195" t="s">
        <v>1054</v>
      </c>
      <c r="R398" s="197">
        <v>13</v>
      </c>
      <c r="S398" s="197" t="s">
        <v>1062</v>
      </c>
      <c r="T398" s="195" t="s">
        <v>4765</v>
      </c>
      <c r="U398" s="195" t="s">
        <v>1054</v>
      </c>
      <c r="V398" s="199" t="s">
        <v>1062</v>
      </c>
      <c r="W398" s="199" t="s">
        <v>1054</v>
      </c>
      <c r="X398" s="195" t="s">
        <v>1054</v>
      </c>
      <c r="Y398" s="195" t="s">
        <v>1054</v>
      </c>
      <c r="Z398" s="195" t="s">
        <v>2126</v>
      </c>
      <c r="AA398" s="200" t="s">
        <v>1054</v>
      </c>
      <c r="AB398" s="201" t="s">
        <v>1054</v>
      </c>
      <c r="AC398" s="201" t="s">
        <v>1054</v>
      </c>
      <c r="AD398" s="195" t="s">
        <v>5387</v>
      </c>
      <c r="AE398" s="195" t="s">
        <v>5388</v>
      </c>
      <c r="AF398" s="195" t="s">
        <v>931</v>
      </c>
      <c r="AG398" s="195" t="s">
        <v>1054</v>
      </c>
      <c r="AH398" s="195" t="s">
        <v>828</v>
      </c>
      <c r="AI398" s="195" t="s">
        <v>2157</v>
      </c>
      <c r="AJ398" s="195" t="s">
        <v>1054</v>
      </c>
      <c r="AK398" s="195" t="s">
        <v>1054</v>
      </c>
    </row>
    <row r="399" spans="1:37" s="177" customFormat="1" ht="12.75">
      <c r="A399" s="175" t="s">
        <v>114</v>
      </c>
      <c r="B399" s="175" t="s">
        <v>2243</v>
      </c>
      <c r="C399" s="628">
        <v>0</v>
      </c>
      <c r="D399" s="628">
        <v>0</v>
      </c>
      <c r="E399" s="628">
        <v>0</v>
      </c>
      <c r="F399" s="631" t="s">
        <v>1054</v>
      </c>
      <c r="G399" s="175" t="s">
        <v>2244</v>
      </c>
      <c r="H399" s="176" t="s">
        <v>4581</v>
      </c>
      <c r="I399" s="175" t="s">
        <v>4592</v>
      </c>
      <c r="J399" s="203" t="s">
        <v>1054</v>
      </c>
      <c r="K399" s="203" t="s">
        <v>1054</v>
      </c>
      <c r="L399" s="175" t="s">
        <v>4593</v>
      </c>
      <c r="M399" s="175" t="s">
        <v>2174</v>
      </c>
      <c r="N399" s="204">
        <v>32715</v>
      </c>
      <c r="O399" s="175" t="s">
        <v>1054</v>
      </c>
      <c r="P399" s="195" t="s">
        <v>1054</v>
      </c>
      <c r="Q399" s="195" t="s">
        <v>1054</v>
      </c>
      <c r="R399" s="197">
        <v>15</v>
      </c>
      <c r="S399" s="197" t="s">
        <v>959</v>
      </c>
      <c r="T399" s="195" t="s">
        <v>4595</v>
      </c>
      <c r="U399" s="195" t="s">
        <v>1054</v>
      </c>
      <c r="V399" s="199" t="s">
        <v>1062</v>
      </c>
      <c r="W399" s="199" t="s">
        <v>1054</v>
      </c>
      <c r="X399" s="195" t="s">
        <v>1054</v>
      </c>
      <c r="Y399" s="195" t="s">
        <v>1054</v>
      </c>
      <c r="Z399" s="195" t="s">
        <v>2121</v>
      </c>
      <c r="AA399" s="200" t="s">
        <v>1054</v>
      </c>
      <c r="AB399" s="201" t="s">
        <v>1054</v>
      </c>
      <c r="AC399" s="201" t="s">
        <v>1054</v>
      </c>
      <c r="AD399" s="195" t="s">
        <v>5435</v>
      </c>
      <c r="AE399" s="195" t="s">
        <v>5436</v>
      </c>
      <c r="AF399" s="195" t="s">
        <v>930</v>
      </c>
      <c r="AG399" s="195">
        <v>886</v>
      </c>
      <c r="AH399" s="195" t="s">
        <v>828</v>
      </c>
      <c r="AI399" s="195" t="s">
        <v>2245</v>
      </c>
      <c r="AJ399" s="195" t="s">
        <v>1054</v>
      </c>
      <c r="AK399" s="195" t="s">
        <v>1054</v>
      </c>
    </row>
    <row r="400" spans="1:37" s="177" customFormat="1" ht="12.75">
      <c r="A400" s="175" t="s">
        <v>114</v>
      </c>
      <c r="B400" s="175" t="s">
        <v>2246</v>
      </c>
      <c r="C400" s="628">
        <v>0</v>
      </c>
      <c r="D400" s="628">
        <v>0</v>
      </c>
      <c r="E400" s="628">
        <v>0</v>
      </c>
      <c r="F400" s="631" t="s">
        <v>1054</v>
      </c>
      <c r="G400" s="175" t="s">
        <v>5406</v>
      </c>
      <c r="H400" s="176" t="s">
        <v>4581</v>
      </c>
      <c r="I400" s="175" t="s">
        <v>4592</v>
      </c>
      <c r="J400" s="203" t="s">
        <v>1054</v>
      </c>
      <c r="K400" s="203" t="s">
        <v>1054</v>
      </c>
      <c r="L400" s="175" t="s">
        <v>4593</v>
      </c>
      <c r="M400" s="175" t="s">
        <v>2196</v>
      </c>
      <c r="N400" s="204">
        <v>40726</v>
      </c>
      <c r="O400" s="175" t="s">
        <v>1054</v>
      </c>
      <c r="P400" s="195" t="s">
        <v>1054</v>
      </c>
      <c r="Q400" s="195" t="s">
        <v>1054</v>
      </c>
      <c r="R400" s="197">
        <v>5</v>
      </c>
      <c r="S400" s="197" t="s">
        <v>959</v>
      </c>
      <c r="T400" s="195" t="s">
        <v>4595</v>
      </c>
      <c r="U400" s="195" t="s">
        <v>1054</v>
      </c>
      <c r="V400" s="199" t="s">
        <v>1062</v>
      </c>
      <c r="W400" s="199" t="s">
        <v>1054</v>
      </c>
      <c r="X400" s="195" t="s">
        <v>1054</v>
      </c>
      <c r="Y400" s="195" t="s">
        <v>1054</v>
      </c>
      <c r="Z400" s="195" t="s">
        <v>2117</v>
      </c>
      <c r="AA400" s="200" t="s">
        <v>1054</v>
      </c>
      <c r="AB400" s="201" t="s">
        <v>1054</v>
      </c>
      <c r="AC400" s="201" t="s">
        <v>1054</v>
      </c>
      <c r="AD400" s="195" t="s">
        <v>5398</v>
      </c>
      <c r="AE400" s="195" t="s">
        <v>1054</v>
      </c>
      <c r="AF400" s="195" t="s">
        <v>1054</v>
      </c>
      <c r="AG400" s="195" t="s">
        <v>1054</v>
      </c>
      <c r="AH400" s="195" t="s">
        <v>1054</v>
      </c>
      <c r="AI400" s="195" t="s">
        <v>2247</v>
      </c>
      <c r="AJ400" s="195" t="s">
        <v>1054</v>
      </c>
      <c r="AK400" s="195" t="s">
        <v>2248</v>
      </c>
    </row>
    <row r="401" spans="1:37" s="177" customFormat="1" ht="12.75">
      <c r="A401" s="175" t="s">
        <v>114</v>
      </c>
      <c r="B401" s="175" t="s">
        <v>2249</v>
      </c>
      <c r="C401" s="628">
        <v>0</v>
      </c>
      <c r="D401" s="628">
        <v>0</v>
      </c>
      <c r="E401" s="628">
        <v>0</v>
      </c>
      <c r="F401" s="631" t="s">
        <v>1054</v>
      </c>
      <c r="G401" s="175" t="s">
        <v>2250</v>
      </c>
      <c r="H401" s="176" t="s">
        <v>4581</v>
      </c>
      <c r="I401" s="175" t="s">
        <v>4582</v>
      </c>
      <c r="J401" s="203" t="s">
        <v>1054</v>
      </c>
      <c r="K401" s="203" t="s">
        <v>1054</v>
      </c>
      <c r="L401" s="175" t="s">
        <v>4583</v>
      </c>
      <c r="M401" s="175" t="s">
        <v>1054</v>
      </c>
      <c r="N401" s="204">
        <v>36343</v>
      </c>
      <c r="O401" s="175" t="s">
        <v>1054</v>
      </c>
      <c r="P401" s="195" t="s">
        <v>1054</v>
      </c>
      <c r="Q401" s="195" t="s">
        <v>1054</v>
      </c>
      <c r="R401" s="197">
        <v>12</v>
      </c>
      <c r="S401" s="197" t="s">
        <v>1062</v>
      </c>
      <c r="T401" s="195" t="s">
        <v>4765</v>
      </c>
      <c r="U401" s="195" t="s">
        <v>1054</v>
      </c>
      <c r="V401" s="199" t="s">
        <v>1062</v>
      </c>
      <c r="W401" s="199" t="s">
        <v>1054</v>
      </c>
      <c r="X401" s="195" t="s">
        <v>1054</v>
      </c>
      <c r="Y401" s="195" t="s">
        <v>1054</v>
      </c>
      <c r="Z401" s="195" t="s">
        <v>2126</v>
      </c>
      <c r="AA401" s="200" t="s">
        <v>1054</v>
      </c>
      <c r="AB401" s="201" t="s">
        <v>1054</v>
      </c>
      <c r="AC401" s="201" t="s">
        <v>1054</v>
      </c>
      <c r="AD401" s="195" t="s">
        <v>5387</v>
      </c>
      <c r="AE401" s="195" t="s">
        <v>5388</v>
      </c>
      <c r="AF401" s="195" t="s">
        <v>931</v>
      </c>
      <c r="AG401" s="195" t="s">
        <v>1054</v>
      </c>
      <c r="AH401" s="195" t="s">
        <v>828</v>
      </c>
      <c r="AI401" s="195" t="s">
        <v>2251</v>
      </c>
      <c r="AJ401" s="195" t="s">
        <v>1054</v>
      </c>
      <c r="AK401" s="195" t="s">
        <v>1054</v>
      </c>
    </row>
    <row r="402" spans="1:37" s="177" customFormat="1" ht="12.75">
      <c r="A402" s="175" t="s">
        <v>114</v>
      </c>
      <c r="B402" s="175" t="s">
        <v>2252</v>
      </c>
      <c r="C402" s="628">
        <v>0</v>
      </c>
      <c r="D402" s="628">
        <v>0</v>
      </c>
      <c r="E402" s="628">
        <v>0</v>
      </c>
      <c r="F402" s="631" t="s">
        <v>1054</v>
      </c>
      <c r="G402" s="175" t="s">
        <v>2250</v>
      </c>
      <c r="H402" s="176" t="s">
        <v>4581</v>
      </c>
      <c r="I402" s="175" t="s">
        <v>4582</v>
      </c>
      <c r="J402" s="203" t="s">
        <v>1054</v>
      </c>
      <c r="K402" s="203" t="s">
        <v>1054</v>
      </c>
      <c r="L402" s="175" t="s">
        <v>4583</v>
      </c>
      <c r="M402" s="175" t="s">
        <v>1054</v>
      </c>
      <c r="N402" s="204">
        <v>36343</v>
      </c>
      <c r="O402" s="175" t="s">
        <v>1054</v>
      </c>
      <c r="P402" s="195" t="s">
        <v>1054</v>
      </c>
      <c r="Q402" s="195" t="s">
        <v>1054</v>
      </c>
      <c r="R402" s="197">
        <v>22</v>
      </c>
      <c r="S402" s="197" t="s">
        <v>1062</v>
      </c>
      <c r="T402" s="195" t="s">
        <v>4765</v>
      </c>
      <c r="U402" s="195" t="s">
        <v>1054</v>
      </c>
      <c r="V402" s="199" t="s">
        <v>1062</v>
      </c>
      <c r="W402" s="199" t="s">
        <v>1054</v>
      </c>
      <c r="X402" s="195" t="s">
        <v>1054</v>
      </c>
      <c r="Y402" s="195" t="s">
        <v>1054</v>
      </c>
      <c r="Z402" s="195" t="s">
        <v>2126</v>
      </c>
      <c r="AA402" s="200" t="s">
        <v>1054</v>
      </c>
      <c r="AB402" s="201" t="s">
        <v>1054</v>
      </c>
      <c r="AC402" s="201" t="s">
        <v>1054</v>
      </c>
      <c r="AD402" s="195" t="s">
        <v>5387</v>
      </c>
      <c r="AE402" s="195" t="s">
        <v>5388</v>
      </c>
      <c r="AF402" s="195" t="s">
        <v>931</v>
      </c>
      <c r="AG402" s="195" t="s">
        <v>1054</v>
      </c>
      <c r="AH402" s="195" t="s">
        <v>828</v>
      </c>
      <c r="AI402" s="195" t="s">
        <v>2253</v>
      </c>
      <c r="AJ402" s="195" t="s">
        <v>1054</v>
      </c>
      <c r="AK402" s="195" t="s">
        <v>1054</v>
      </c>
    </row>
    <row r="403" spans="1:37" s="177" customFormat="1" ht="12.75">
      <c r="A403" s="175" t="s">
        <v>114</v>
      </c>
      <c r="B403" s="175" t="s">
        <v>2254</v>
      </c>
      <c r="C403" s="628">
        <v>0</v>
      </c>
      <c r="D403" s="628">
        <v>0</v>
      </c>
      <c r="E403" s="628">
        <v>0</v>
      </c>
      <c r="F403" s="631" t="s">
        <v>1054</v>
      </c>
      <c r="G403" s="175" t="s">
        <v>2250</v>
      </c>
      <c r="H403" s="176" t="s">
        <v>4581</v>
      </c>
      <c r="I403" s="175" t="s">
        <v>4582</v>
      </c>
      <c r="J403" s="203" t="s">
        <v>1054</v>
      </c>
      <c r="K403" s="203" t="s">
        <v>1054</v>
      </c>
      <c r="L403" s="175" t="s">
        <v>4583</v>
      </c>
      <c r="M403" s="175" t="s">
        <v>1054</v>
      </c>
      <c r="N403" s="204">
        <v>36343</v>
      </c>
      <c r="O403" s="175" t="s">
        <v>1054</v>
      </c>
      <c r="P403" s="195" t="s">
        <v>1054</v>
      </c>
      <c r="Q403" s="195" t="s">
        <v>1054</v>
      </c>
      <c r="R403" s="197">
        <v>23</v>
      </c>
      <c r="S403" s="197" t="s">
        <v>1062</v>
      </c>
      <c r="T403" s="195" t="s">
        <v>4765</v>
      </c>
      <c r="U403" s="195" t="s">
        <v>1054</v>
      </c>
      <c r="V403" s="199" t="s">
        <v>1062</v>
      </c>
      <c r="W403" s="199" t="s">
        <v>1054</v>
      </c>
      <c r="X403" s="195" t="s">
        <v>1054</v>
      </c>
      <c r="Y403" s="195" t="s">
        <v>1054</v>
      </c>
      <c r="Z403" s="195" t="s">
        <v>2126</v>
      </c>
      <c r="AA403" s="200" t="s">
        <v>1054</v>
      </c>
      <c r="AB403" s="201" t="s">
        <v>1054</v>
      </c>
      <c r="AC403" s="201" t="s">
        <v>1054</v>
      </c>
      <c r="AD403" s="195" t="s">
        <v>5387</v>
      </c>
      <c r="AE403" s="195" t="s">
        <v>5388</v>
      </c>
      <c r="AF403" s="195" t="s">
        <v>931</v>
      </c>
      <c r="AG403" s="195" t="s">
        <v>1054</v>
      </c>
      <c r="AH403" s="195" t="s">
        <v>828</v>
      </c>
      <c r="AI403" s="195" t="s">
        <v>2255</v>
      </c>
      <c r="AJ403" s="195" t="s">
        <v>1054</v>
      </c>
      <c r="AK403" s="195" t="s">
        <v>1054</v>
      </c>
    </row>
    <row r="404" spans="1:37" s="177" customFormat="1" ht="12.75">
      <c r="A404" s="175" t="s">
        <v>114</v>
      </c>
      <c r="B404" s="175" t="s">
        <v>2256</v>
      </c>
      <c r="C404" s="628">
        <v>0</v>
      </c>
      <c r="D404" s="628">
        <v>0</v>
      </c>
      <c r="E404" s="628">
        <v>0</v>
      </c>
      <c r="F404" s="631" t="s">
        <v>1054</v>
      </c>
      <c r="G404" s="175" t="s">
        <v>2250</v>
      </c>
      <c r="H404" s="176" t="s">
        <v>4581</v>
      </c>
      <c r="I404" s="175" t="s">
        <v>4582</v>
      </c>
      <c r="J404" s="203" t="s">
        <v>1054</v>
      </c>
      <c r="K404" s="203" t="s">
        <v>1054</v>
      </c>
      <c r="L404" s="175" t="s">
        <v>4583</v>
      </c>
      <c r="M404" s="175" t="s">
        <v>1054</v>
      </c>
      <c r="N404" s="204">
        <v>39995</v>
      </c>
      <c r="O404" s="175" t="s">
        <v>1054</v>
      </c>
      <c r="P404" s="195" t="s">
        <v>1054</v>
      </c>
      <c r="Q404" s="195" t="s">
        <v>1054</v>
      </c>
      <c r="R404" s="197">
        <v>14</v>
      </c>
      <c r="S404" s="197" t="s">
        <v>1062</v>
      </c>
      <c r="T404" s="195" t="s">
        <v>4765</v>
      </c>
      <c r="U404" s="195" t="s">
        <v>1054</v>
      </c>
      <c r="V404" s="199" t="s">
        <v>1062</v>
      </c>
      <c r="W404" s="199" t="s">
        <v>1054</v>
      </c>
      <c r="X404" s="195" t="s">
        <v>1054</v>
      </c>
      <c r="Y404" s="195" t="s">
        <v>1054</v>
      </c>
      <c r="Z404" s="195" t="s">
        <v>2126</v>
      </c>
      <c r="AA404" s="200" t="s">
        <v>1054</v>
      </c>
      <c r="AB404" s="201" t="s">
        <v>1054</v>
      </c>
      <c r="AC404" s="201" t="s">
        <v>1054</v>
      </c>
      <c r="AD404" s="195" t="s">
        <v>5387</v>
      </c>
      <c r="AE404" s="195" t="s">
        <v>5388</v>
      </c>
      <c r="AF404" s="195" t="s">
        <v>931</v>
      </c>
      <c r="AG404" s="195" t="s">
        <v>1054</v>
      </c>
      <c r="AH404" s="195" t="s">
        <v>828</v>
      </c>
      <c r="AI404" s="195" t="s">
        <v>2257</v>
      </c>
      <c r="AJ404" s="195" t="s">
        <v>1054</v>
      </c>
      <c r="AK404" s="195" t="s">
        <v>1054</v>
      </c>
    </row>
    <row r="405" spans="1:37" s="177" customFormat="1" ht="12.75">
      <c r="A405" s="175" t="s">
        <v>114</v>
      </c>
      <c r="B405" s="175" t="s">
        <v>2258</v>
      </c>
      <c r="C405" s="628">
        <v>0</v>
      </c>
      <c r="D405" s="628">
        <v>0</v>
      </c>
      <c r="E405" s="628">
        <v>0</v>
      </c>
      <c r="F405" s="631" t="s">
        <v>1054</v>
      </c>
      <c r="G405" s="175" t="s">
        <v>2250</v>
      </c>
      <c r="H405" s="176" t="s">
        <v>4581</v>
      </c>
      <c r="I405" s="175" t="s">
        <v>4582</v>
      </c>
      <c r="J405" s="203" t="s">
        <v>1054</v>
      </c>
      <c r="K405" s="203" t="s">
        <v>1054</v>
      </c>
      <c r="L405" s="175" t="s">
        <v>4583</v>
      </c>
      <c r="M405" s="175" t="s">
        <v>1054</v>
      </c>
      <c r="N405" s="204">
        <v>36343</v>
      </c>
      <c r="O405" s="175" t="s">
        <v>1054</v>
      </c>
      <c r="P405" s="195" t="s">
        <v>1054</v>
      </c>
      <c r="Q405" s="195" t="s">
        <v>1054</v>
      </c>
      <c r="R405" s="197">
        <v>22</v>
      </c>
      <c r="S405" s="197" t="s">
        <v>1062</v>
      </c>
      <c r="T405" s="195" t="s">
        <v>4765</v>
      </c>
      <c r="U405" s="195" t="s">
        <v>1054</v>
      </c>
      <c r="V405" s="199" t="s">
        <v>1062</v>
      </c>
      <c r="W405" s="199" t="s">
        <v>1054</v>
      </c>
      <c r="X405" s="195" t="s">
        <v>1054</v>
      </c>
      <c r="Y405" s="195" t="s">
        <v>1054</v>
      </c>
      <c r="Z405" s="195" t="s">
        <v>2126</v>
      </c>
      <c r="AA405" s="200" t="s">
        <v>1054</v>
      </c>
      <c r="AB405" s="201" t="s">
        <v>1054</v>
      </c>
      <c r="AC405" s="201" t="s">
        <v>1054</v>
      </c>
      <c r="AD405" s="195" t="s">
        <v>5387</v>
      </c>
      <c r="AE405" s="195" t="s">
        <v>5388</v>
      </c>
      <c r="AF405" s="195" t="s">
        <v>931</v>
      </c>
      <c r="AG405" s="195" t="s">
        <v>1054</v>
      </c>
      <c r="AH405" s="195" t="s">
        <v>828</v>
      </c>
      <c r="AI405" s="195" t="s">
        <v>2259</v>
      </c>
      <c r="AJ405" s="195" t="s">
        <v>1054</v>
      </c>
      <c r="AK405" s="195" t="s">
        <v>1054</v>
      </c>
    </row>
    <row r="406" spans="1:37" s="177" customFormat="1" ht="12.75">
      <c r="A406" s="175" t="s">
        <v>114</v>
      </c>
      <c r="B406" s="175" t="s">
        <v>2260</v>
      </c>
      <c r="C406" s="628">
        <v>0</v>
      </c>
      <c r="D406" s="628">
        <v>0</v>
      </c>
      <c r="E406" s="628">
        <v>0</v>
      </c>
      <c r="F406" s="631" t="s">
        <v>1054</v>
      </c>
      <c r="G406" s="175" t="s">
        <v>2250</v>
      </c>
      <c r="H406" s="176" t="s">
        <v>4581</v>
      </c>
      <c r="I406" s="175" t="s">
        <v>4582</v>
      </c>
      <c r="J406" s="203" t="s">
        <v>1054</v>
      </c>
      <c r="K406" s="203" t="s">
        <v>1054</v>
      </c>
      <c r="L406" s="175" t="s">
        <v>4583</v>
      </c>
      <c r="M406" s="175" t="s">
        <v>1054</v>
      </c>
      <c r="N406" s="204">
        <v>36343</v>
      </c>
      <c r="O406" s="175" t="s">
        <v>1054</v>
      </c>
      <c r="P406" s="195" t="s">
        <v>1054</v>
      </c>
      <c r="Q406" s="195" t="s">
        <v>1054</v>
      </c>
      <c r="R406" s="197">
        <v>15</v>
      </c>
      <c r="S406" s="197" t="s">
        <v>1062</v>
      </c>
      <c r="T406" s="195" t="s">
        <v>4765</v>
      </c>
      <c r="U406" s="195" t="s">
        <v>1054</v>
      </c>
      <c r="V406" s="199" t="s">
        <v>1062</v>
      </c>
      <c r="W406" s="199" t="s">
        <v>1054</v>
      </c>
      <c r="X406" s="195" t="s">
        <v>1054</v>
      </c>
      <c r="Y406" s="195" t="s">
        <v>1054</v>
      </c>
      <c r="Z406" s="195" t="s">
        <v>2126</v>
      </c>
      <c r="AA406" s="200" t="s">
        <v>1054</v>
      </c>
      <c r="AB406" s="201" t="s">
        <v>1054</v>
      </c>
      <c r="AC406" s="201" t="s">
        <v>1054</v>
      </c>
      <c r="AD406" s="195" t="s">
        <v>5387</v>
      </c>
      <c r="AE406" s="195" t="s">
        <v>5388</v>
      </c>
      <c r="AF406" s="195" t="s">
        <v>931</v>
      </c>
      <c r="AG406" s="195" t="s">
        <v>1054</v>
      </c>
      <c r="AH406" s="195" t="s">
        <v>828</v>
      </c>
      <c r="AI406" s="195" t="s">
        <v>2261</v>
      </c>
      <c r="AJ406" s="195" t="s">
        <v>1054</v>
      </c>
      <c r="AK406" s="195" t="s">
        <v>1054</v>
      </c>
    </row>
    <row r="407" spans="1:37" s="177" customFormat="1" ht="12.75">
      <c r="A407" s="175" t="s">
        <v>114</v>
      </c>
      <c r="B407" s="175" t="s">
        <v>2262</v>
      </c>
      <c r="C407" s="628">
        <v>0</v>
      </c>
      <c r="D407" s="628">
        <v>0</v>
      </c>
      <c r="E407" s="628">
        <v>0</v>
      </c>
      <c r="F407" s="631" t="s">
        <v>1054</v>
      </c>
      <c r="G407" s="175" t="s">
        <v>2250</v>
      </c>
      <c r="H407" s="176" t="s">
        <v>4581</v>
      </c>
      <c r="I407" s="175" t="s">
        <v>4582</v>
      </c>
      <c r="J407" s="203" t="s">
        <v>1054</v>
      </c>
      <c r="K407" s="203" t="s">
        <v>1054</v>
      </c>
      <c r="L407" s="175" t="s">
        <v>4583</v>
      </c>
      <c r="M407" s="175" t="s">
        <v>1054</v>
      </c>
      <c r="N407" s="204">
        <v>36342</v>
      </c>
      <c r="O407" s="175" t="s">
        <v>1054</v>
      </c>
      <c r="P407" s="195" t="s">
        <v>1054</v>
      </c>
      <c r="Q407" s="195" t="s">
        <v>1054</v>
      </c>
      <c r="R407" s="197">
        <v>16</v>
      </c>
      <c r="S407" s="197" t="s">
        <v>1062</v>
      </c>
      <c r="T407" s="195" t="s">
        <v>4765</v>
      </c>
      <c r="U407" s="195" t="s">
        <v>1054</v>
      </c>
      <c r="V407" s="199" t="s">
        <v>1062</v>
      </c>
      <c r="W407" s="199" t="s">
        <v>1054</v>
      </c>
      <c r="X407" s="195" t="s">
        <v>1054</v>
      </c>
      <c r="Y407" s="195" t="s">
        <v>1054</v>
      </c>
      <c r="Z407" s="195" t="s">
        <v>2126</v>
      </c>
      <c r="AA407" s="200" t="s">
        <v>1054</v>
      </c>
      <c r="AB407" s="201" t="s">
        <v>1054</v>
      </c>
      <c r="AC407" s="201" t="s">
        <v>1054</v>
      </c>
      <c r="AD407" s="195" t="s">
        <v>5387</v>
      </c>
      <c r="AE407" s="195" t="s">
        <v>5388</v>
      </c>
      <c r="AF407" s="195" t="s">
        <v>931</v>
      </c>
      <c r="AG407" s="195" t="s">
        <v>1054</v>
      </c>
      <c r="AH407" s="195" t="s">
        <v>828</v>
      </c>
      <c r="AI407" s="195" t="s">
        <v>2263</v>
      </c>
      <c r="AJ407" s="195" t="s">
        <v>1054</v>
      </c>
      <c r="AK407" s="195" t="s">
        <v>1054</v>
      </c>
    </row>
    <row r="408" spans="1:37" s="177" customFormat="1" ht="12.75">
      <c r="A408" s="175" t="s">
        <v>114</v>
      </c>
      <c r="B408" s="175" t="s">
        <v>2264</v>
      </c>
      <c r="C408" s="628">
        <v>0</v>
      </c>
      <c r="D408" s="628">
        <v>0</v>
      </c>
      <c r="E408" s="628">
        <v>0</v>
      </c>
      <c r="F408" s="631" t="s">
        <v>1054</v>
      </c>
      <c r="G408" s="175" t="s">
        <v>2250</v>
      </c>
      <c r="H408" s="176" t="s">
        <v>4581</v>
      </c>
      <c r="I408" s="175" t="s">
        <v>4582</v>
      </c>
      <c r="J408" s="203" t="s">
        <v>1054</v>
      </c>
      <c r="K408" s="203" t="s">
        <v>1054</v>
      </c>
      <c r="L408" s="175" t="s">
        <v>4583</v>
      </c>
      <c r="M408" s="175" t="s">
        <v>1054</v>
      </c>
      <c r="N408" s="204">
        <v>36343</v>
      </c>
      <c r="O408" s="175" t="s">
        <v>1054</v>
      </c>
      <c r="P408" s="195" t="s">
        <v>1054</v>
      </c>
      <c r="Q408" s="195" t="s">
        <v>1054</v>
      </c>
      <c r="R408" s="197">
        <v>16</v>
      </c>
      <c r="S408" s="197" t="s">
        <v>1062</v>
      </c>
      <c r="T408" s="195" t="s">
        <v>4765</v>
      </c>
      <c r="U408" s="195" t="s">
        <v>1054</v>
      </c>
      <c r="V408" s="199" t="s">
        <v>1062</v>
      </c>
      <c r="W408" s="199" t="s">
        <v>1054</v>
      </c>
      <c r="X408" s="195" t="s">
        <v>1054</v>
      </c>
      <c r="Y408" s="195" t="s">
        <v>1054</v>
      </c>
      <c r="Z408" s="195" t="s">
        <v>2126</v>
      </c>
      <c r="AA408" s="200" t="s">
        <v>1054</v>
      </c>
      <c r="AB408" s="201" t="s">
        <v>1054</v>
      </c>
      <c r="AC408" s="201" t="s">
        <v>1054</v>
      </c>
      <c r="AD408" s="195" t="s">
        <v>5387</v>
      </c>
      <c r="AE408" s="195" t="s">
        <v>5388</v>
      </c>
      <c r="AF408" s="195" t="s">
        <v>931</v>
      </c>
      <c r="AG408" s="195" t="s">
        <v>1054</v>
      </c>
      <c r="AH408" s="195" t="s">
        <v>828</v>
      </c>
      <c r="AI408" s="195" t="s">
        <v>2265</v>
      </c>
      <c r="AJ408" s="195" t="s">
        <v>1054</v>
      </c>
      <c r="AK408" s="195" t="s">
        <v>1054</v>
      </c>
    </row>
    <row r="409" spans="1:37" s="177" customFormat="1" ht="12.75">
      <c r="A409" s="175" t="s">
        <v>114</v>
      </c>
      <c r="B409" s="175" t="s">
        <v>2266</v>
      </c>
      <c r="C409" s="628">
        <v>0</v>
      </c>
      <c r="D409" s="628">
        <v>0</v>
      </c>
      <c r="E409" s="628">
        <v>0</v>
      </c>
      <c r="F409" s="631" t="s">
        <v>1054</v>
      </c>
      <c r="G409" s="175" t="s">
        <v>2250</v>
      </c>
      <c r="H409" s="176" t="s">
        <v>4581</v>
      </c>
      <c r="I409" s="175" t="s">
        <v>4582</v>
      </c>
      <c r="J409" s="203" t="s">
        <v>1054</v>
      </c>
      <c r="K409" s="203" t="s">
        <v>1054</v>
      </c>
      <c r="L409" s="175" t="s">
        <v>4583</v>
      </c>
      <c r="M409" s="175" t="s">
        <v>1054</v>
      </c>
      <c r="N409" s="204">
        <v>36343</v>
      </c>
      <c r="O409" s="175" t="s">
        <v>1054</v>
      </c>
      <c r="P409" s="195" t="s">
        <v>1054</v>
      </c>
      <c r="Q409" s="195" t="s">
        <v>1054</v>
      </c>
      <c r="R409" s="197">
        <v>8</v>
      </c>
      <c r="S409" s="197" t="s">
        <v>1062</v>
      </c>
      <c r="T409" s="195" t="s">
        <v>4765</v>
      </c>
      <c r="U409" s="195" t="s">
        <v>1054</v>
      </c>
      <c r="V409" s="199" t="s">
        <v>1062</v>
      </c>
      <c r="W409" s="199" t="s">
        <v>1054</v>
      </c>
      <c r="X409" s="195" t="s">
        <v>1054</v>
      </c>
      <c r="Y409" s="195" t="s">
        <v>1054</v>
      </c>
      <c r="Z409" s="195" t="s">
        <v>2126</v>
      </c>
      <c r="AA409" s="200" t="s">
        <v>1054</v>
      </c>
      <c r="AB409" s="201" t="s">
        <v>1054</v>
      </c>
      <c r="AC409" s="201" t="s">
        <v>1054</v>
      </c>
      <c r="AD409" s="195" t="s">
        <v>5387</v>
      </c>
      <c r="AE409" s="195" t="s">
        <v>5388</v>
      </c>
      <c r="AF409" s="195" t="s">
        <v>931</v>
      </c>
      <c r="AG409" s="195" t="s">
        <v>1054</v>
      </c>
      <c r="AH409" s="195" t="s">
        <v>828</v>
      </c>
      <c r="AI409" s="195" t="s">
        <v>2267</v>
      </c>
      <c r="AJ409" s="195" t="s">
        <v>1054</v>
      </c>
      <c r="AK409" s="195" t="s">
        <v>1054</v>
      </c>
    </row>
    <row r="410" spans="1:37" s="177" customFormat="1" ht="12.75">
      <c r="A410" s="175" t="s">
        <v>114</v>
      </c>
      <c r="B410" s="175" t="s">
        <v>2268</v>
      </c>
      <c r="C410" s="628">
        <v>0</v>
      </c>
      <c r="D410" s="628">
        <v>0</v>
      </c>
      <c r="E410" s="628">
        <v>0</v>
      </c>
      <c r="F410" s="631" t="s">
        <v>1054</v>
      </c>
      <c r="G410" s="175" t="s">
        <v>2250</v>
      </c>
      <c r="H410" s="176" t="s">
        <v>4581</v>
      </c>
      <c r="I410" s="175" t="s">
        <v>4582</v>
      </c>
      <c r="J410" s="203" t="s">
        <v>1054</v>
      </c>
      <c r="K410" s="203" t="s">
        <v>1054</v>
      </c>
      <c r="L410" s="175" t="s">
        <v>4583</v>
      </c>
      <c r="M410" s="175" t="s">
        <v>1054</v>
      </c>
      <c r="N410" s="204">
        <v>36343</v>
      </c>
      <c r="O410" s="175" t="s">
        <v>1054</v>
      </c>
      <c r="P410" s="195" t="s">
        <v>1054</v>
      </c>
      <c r="Q410" s="195" t="s">
        <v>1054</v>
      </c>
      <c r="R410" s="197">
        <v>16</v>
      </c>
      <c r="S410" s="197" t="s">
        <v>1062</v>
      </c>
      <c r="T410" s="195" t="s">
        <v>4765</v>
      </c>
      <c r="U410" s="195" t="s">
        <v>1054</v>
      </c>
      <c r="V410" s="199" t="s">
        <v>1062</v>
      </c>
      <c r="W410" s="199" t="s">
        <v>1054</v>
      </c>
      <c r="X410" s="195" t="s">
        <v>1054</v>
      </c>
      <c r="Y410" s="195" t="s">
        <v>1054</v>
      </c>
      <c r="Z410" s="195" t="s">
        <v>2126</v>
      </c>
      <c r="AA410" s="200" t="s">
        <v>1054</v>
      </c>
      <c r="AB410" s="201" t="s">
        <v>1054</v>
      </c>
      <c r="AC410" s="201" t="s">
        <v>1054</v>
      </c>
      <c r="AD410" s="195" t="s">
        <v>5387</v>
      </c>
      <c r="AE410" s="195" t="s">
        <v>5388</v>
      </c>
      <c r="AF410" s="195" t="s">
        <v>931</v>
      </c>
      <c r="AG410" s="195" t="s">
        <v>1054</v>
      </c>
      <c r="AH410" s="195" t="s">
        <v>828</v>
      </c>
      <c r="AI410" s="195" t="s">
        <v>2269</v>
      </c>
      <c r="AJ410" s="195" t="s">
        <v>1054</v>
      </c>
      <c r="AK410" s="195" t="s">
        <v>1054</v>
      </c>
    </row>
    <row r="411" spans="1:37" s="177" customFormat="1" ht="12.75">
      <c r="A411" s="175" t="s">
        <v>114</v>
      </c>
      <c r="B411" s="175" t="s">
        <v>2270</v>
      </c>
      <c r="C411" s="628">
        <v>0</v>
      </c>
      <c r="D411" s="628">
        <v>0</v>
      </c>
      <c r="E411" s="628">
        <v>0</v>
      </c>
      <c r="F411" s="631" t="s">
        <v>1054</v>
      </c>
      <c r="G411" s="175" t="s">
        <v>2250</v>
      </c>
      <c r="H411" s="176" t="s">
        <v>4581</v>
      </c>
      <c r="I411" s="175" t="s">
        <v>4582</v>
      </c>
      <c r="J411" s="203" t="s">
        <v>1054</v>
      </c>
      <c r="K411" s="203" t="s">
        <v>1054</v>
      </c>
      <c r="L411" s="175" t="s">
        <v>4583</v>
      </c>
      <c r="M411" s="175" t="s">
        <v>1054</v>
      </c>
      <c r="N411" s="204">
        <v>36343</v>
      </c>
      <c r="O411" s="175" t="s">
        <v>1054</v>
      </c>
      <c r="P411" s="195" t="s">
        <v>1054</v>
      </c>
      <c r="Q411" s="195" t="s">
        <v>1054</v>
      </c>
      <c r="R411" s="197">
        <v>10</v>
      </c>
      <c r="S411" s="197" t="s">
        <v>1062</v>
      </c>
      <c r="T411" s="195" t="s">
        <v>4765</v>
      </c>
      <c r="U411" s="195" t="s">
        <v>1054</v>
      </c>
      <c r="V411" s="199" t="s">
        <v>1062</v>
      </c>
      <c r="W411" s="199" t="s">
        <v>1054</v>
      </c>
      <c r="X411" s="195" t="s">
        <v>1054</v>
      </c>
      <c r="Y411" s="195" t="s">
        <v>1054</v>
      </c>
      <c r="Z411" s="195" t="s">
        <v>2126</v>
      </c>
      <c r="AA411" s="200" t="s">
        <v>1054</v>
      </c>
      <c r="AB411" s="201" t="s">
        <v>1054</v>
      </c>
      <c r="AC411" s="201" t="s">
        <v>1054</v>
      </c>
      <c r="AD411" s="195" t="s">
        <v>5387</v>
      </c>
      <c r="AE411" s="195" t="s">
        <v>5388</v>
      </c>
      <c r="AF411" s="195" t="s">
        <v>931</v>
      </c>
      <c r="AG411" s="195" t="s">
        <v>1054</v>
      </c>
      <c r="AH411" s="195" t="s">
        <v>828</v>
      </c>
      <c r="AI411" s="195" t="s">
        <v>2271</v>
      </c>
      <c r="AJ411" s="195" t="s">
        <v>1054</v>
      </c>
      <c r="AK411" s="195" t="s">
        <v>1054</v>
      </c>
    </row>
    <row r="412" spans="1:37" s="177" customFormat="1" ht="12.75">
      <c r="A412" s="175" t="s">
        <v>114</v>
      </c>
      <c r="B412" s="175" t="s">
        <v>2272</v>
      </c>
      <c r="C412" s="628">
        <v>0</v>
      </c>
      <c r="D412" s="628">
        <v>0</v>
      </c>
      <c r="E412" s="628">
        <v>0</v>
      </c>
      <c r="F412" s="631" t="s">
        <v>1054</v>
      </c>
      <c r="G412" s="175" t="s">
        <v>2250</v>
      </c>
      <c r="H412" s="176" t="s">
        <v>4581</v>
      </c>
      <c r="I412" s="175" t="s">
        <v>4582</v>
      </c>
      <c r="J412" s="203" t="s">
        <v>1054</v>
      </c>
      <c r="K412" s="203" t="s">
        <v>1054</v>
      </c>
      <c r="L412" s="175" t="s">
        <v>4583</v>
      </c>
      <c r="M412" s="175" t="s">
        <v>1054</v>
      </c>
      <c r="N412" s="204">
        <v>36343</v>
      </c>
      <c r="O412" s="175" t="s">
        <v>1054</v>
      </c>
      <c r="P412" s="195" t="s">
        <v>1054</v>
      </c>
      <c r="Q412" s="195" t="s">
        <v>1054</v>
      </c>
      <c r="R412" s="197">
        <v>15</v>
      </c>
      <c r="S412" s="197" t="s">
        <v>1062</v>
      </c>
      <c r="T412" s="195" t="s">
        <v>4765</v>
      </c>
      <c r="U412" s="195" t="s">
        <v>1054</v>
      </c>
      <c r="V412" s="199" t="s">
        <v>1062</v>
      </c>
      <c r="W412" s="199" t="s">
        <v>1054</v>
      </c>
      <c r="X412" s="195" t="s">
        <v>1054</v>
      </c>
      <c r="Y412" s="195" t="s">
        <v>1054</v>
      </c>
      <c r="Z412" s="195" t="s">
        <v>2126</v>
      </c>
      <c r="AA412" s="200" t="s">
        <v>1054</v>
      </c>
      <c r="AB412" s="201" t="s">
        <v>1054</v>
      </c>
      <c r="AC412" s="201" t="s">
        <v>1054</v>
      </c>
      <c r="AD412" s="195" t="s">
        <v>5387</v>
      </c>
      <c r="AE412" s="195" t="s">
        <v>5388</v>
      </c>
      <c r="AF412" s="195" t="s">
        <v>931</v>
      </c>
      <c r="AG412" s="195" t="s">
        <v>1054</v>
      </c>
      <c r="AH412" s="195" t="s">
        <v>828</v>
      </c>
      <c r="AI412" s="195" t="s">
        <v>2273</v>
      </c>
      <c r="AJ412" s="195" t="s">
        <v>1054</v>
      </c>
      <c r="AK412" s="195" t="s">
        <v>1054</v>
      </c>
    </row>
    <row r="413" spans="1:37" s="177" customFormat="1" ht="12.75">
      <c r="A413" s="175" t="s">
        <v>114</v>
      </c>
      <c r="B413" s="175" t="s">
        <v>2274</v>
      </c>
      <c r="C413" s="628">
        <v>0</v>
      </c>
      <c r="D413" s="628">
        <v>0</v>
      </c>
      <c r="E413" s="628">
        <v>0</v>
      </c>
      <c r="F413" s="631" t="s">
        <v>1054</v>
      </c>
      <c r="G413" s="175" t="s">
        <v>5431</v>
      </c>
      <c r="H413" s="176" t="s">
        <v>4581</v>
      </c>
      <c r="I413" s="175" t="s">
        <v>4592</v>
      </c>
      <c r="J413" s="203" t="s">
        <v>1054</v>
      </c>
      <c r="K413" s="203" t="s">
        <v>1054</v>
      </c>
      <c r="L413" s="175" t="s">
        <v>4593</v>
      </c>
      <c r="M413" s="175" t="s">
        <v>2275</v>
      </c>
      <c r="N413" s="204">
        <v>35035</v>
      </c>
      <c r="O413" s="175" t="s">
        <v>1054</v>
      </c>
      <c r="P413" s="195" t="s">
        <v>1054</v>
      </c>
      <c r="Q413" s="195" t="s">
        <v>1054</v>
      </c>
      <c r="R413" s="197">
        <v>9</v>
      </c>
      <c r="S413" s="197" t="s">
        <v>1062</v>
      </c>
      <c r="T413" s="195" t="s">
        <v>1796</v>
      </c>
      <c r="U413" s="195" t="s">
        <v>1054</v>
      </c>
      <c r="V413" s="199" t="s">
        <v>959</v>
      </c>
      <c r="W413" s="199" t="s">
        <v>1054</v>
      </c>
      <c r="X413" s="195" t="s">
        <v>1054</v>
      </c>
      <c r="Y413" s="195" t="s">
        <v>1054</v>
      </c>
      <c r="Z413" s="195" t="s">
        <v>2117</v>
      </c>
      <c r="AA413" s="200" t="s">
        <v>1054</v>
      </c>
      <c r="AB413" s="201" t="s">
        <v>1054</v>
      </c>
      <c r="AC413" s="201" t="s">
        <v>1054</v>
      </c>
      <c r="AD413" s="195" t="s">
        <v>5140</v>
      </c>
      <c r="AE413" s="195" t="s">
        <v>4634</v>
      </c>
      <c r="AF413" s="195" t="s">
        <v>935</v>
      </c>
      <c r="AG413" s="195" t="s">
        <v>1054</v>
      </c>
      <c r="AH413" s="195" t="s">
        <v>828</v>
      </c>
      <c r="AI413" s="195" t="s">
        <v>2276</v>
      </c>
      <c r="AJ413" s="195" t="s">
        <v>1054</v>
      </c>
      <c r="AK413" s="195" t="s">
        <v>1054</v>
      </c>
    </row>
    <row r="414" spans="1:37" s="177" customFormat="1" ht="12.75">
      <c r="A414" s="175" t="s">
        <v>114</v>
      </c>
      <c r="B414" s="175" t="s">
        <v>2158</v>
      </c>
      <c r="C414" s="628">
        <v>0</v>
      </c>
      <c r="D414" s="628">
        <v>0</v>
      </c>
      <c r="E414" s="628">
        <v>0</v>
      </c>
      <c r="F414" s="631" t="s">
        <v>1054</v>
      </c>
      <c r="G414" s="175" t="s">
        <v>2159</v>
      </c>
      <c r="H414" s="176" t="s">
        <v>4581</v>
      </c>
      <c r="I414" s="175" t="s">
        <v>4582</v>
      </c>
      <c r="J414" s="203" t="s">
        <v>1054</v>
      </c>
      <c r="K414" s="203" t="s">
        <v>1054</v>
      </c>
      <c r="L414" s="175" t="s">
        <v>4583</v>
      </c>
      <c r="M414" s="175" t="s">
        <v>1054</v>
      </c>
      <c r="N414" s="204">
        <v>41897</v>
      </c>
      <c r="O414" s="175" t="s">
        <v>1054</v>
      </c>
      <c r="P414" s="195" t="s">
        <v>1054</v>
      </c>
      <c r="Q414" s="195" t="s">
        <v>1054</v>
      </c>
      <c r="R414" s="197">
        <v>10</v>
      </c>
      <c r="S414" s="197" t="s">
        <v>1062</v>
      </c>
      <c r="T414" s="195" t="s">
        <v>4595</v>
      </c>
      <c r="U414" s="195" t="s">
        <v>1054</v>
      </c>
      <c r="V414" s="199" t="s">
        <v>1062</v>
      </c>
      <c r="W414" s="199" t="s">
        <v>1054</v>
      </c>
      <c r="X414" s="195" t="s">
        <v>1054</v>
      </c>
      <c r="Y414" s="195" t="s">
        <v>1054</v>
      </c>
      <c r="Z414" s="195" t="s">
        <v>2117</v>
      </c>
      <c r="AA414" s="200" t="s">
        <v>1054</v>
      </c>
      <c r="AB414" s="201" t="s">
        <v>1054</v>
      </c>
      <c r="AC414" s="201" t="s">
        <v>1054</v>
      </c>
      <c r="AD414" s="195" t="s">
        <v>1054</v>
      </c>
      <c r="AE414" s="195" t="s">
        <v>1054</v>
      </c>
      <c r="AF414" s="195" t="s">
        <v>1054</v>
      </c>
      <c r="AG414" s="195" t="s">
        <v>1054</v>
      </c>
      <c r="AH414" s="195" t="s">
        <v>1054</v>
      </c>
      <c r="AI414" s="195" t="s">
        <v>2161</v>
      </c>
      <c r="AJ414" s="195" t="s">
        <v>1054</v>
      </c>
      <c r="AK414" s="195" t="s">
        <v>1054</v>
      </c>
    </row>
    <row r="415" spans="1:37" s="177" customFormat="1" ht="12.75">
      <c r="A415" s="175" t="s">
        <v>114</v>
      </c>
      <c r="B415" s="175" t="s">
        <v>2277</v>
      </c>
      <c r="C415" s="628">
        <v>0</v>
      </c>
      <c r="D415" s="628">
        <v>0</v>
      </c>
      <c r="E415" s="628">
        <v>0</v>
      </c>
      <c r="F415" s="631"/>
      <c r="G415" s="175" t="s">
        <v>5418</v>
      </c>
      <c r="H415" s="176" t="s">
        <v>4581</v>
      </c>
      <c r="I415" s="175" t="s">
        <v>4582</v>
      </c>
      <c r="J415" s="203" t="s">
        <v>1054</v>
      </c>
      <c r="K415" s="203" t="s">
        <v>1054</v>
      </c>
      <c r="L415" s="175" t="s">
        <v>4583</v>
      </c>
      <c r="M415" s="175" t="s">
        <v>1054</v>
      </c>
      <c r="N415" s="204">
        <v>37865</v>
      </c>
      <c r="O415" s="175" t="s">
        <v>1054</v>
      </c>
      <c r="P415" s="195" t="s">
        <v>1054</v>
      </c>
      <c r="Q415" s="195" t="s">
        <v>1054</v>
      </c>
      <c r="R415" s="197">
        <v>6</v>
      </c>
      <c r="S415" s="197" t="s">
        <v>1062</v>
      </c>
      <c r="T415" s="195" t="s">
        <v>1054</v>
      </c>
      <c r="U415" s="195" t="s">
        <v>1054</v>
      </c>
      <c r="V415" s="199" t="s">
        <v>1062</v>
      </c>
      <c r="W415" s="199" t="s">
        <v>1054</v>
      </c>
      <c r="X415" s="195" t="s">
        <v>1054</v>
      </c>
      <c r="Y415" s="195" t="s">
        <v>1054</v>
      </c>
      <c r="Z415" s="195" t="s">
        <v>1054</v>
      </c>
      <c r="AA415" s="200" t="s">
        <v>1054</v>
      </c>
      <c r="AB415" s="201" t="s">
        <v>1054</v>
      </c>
      <c r="AC415" s="201" t="s">
        <v>1054</v>
      </c>
      <c r="AD415" s="195" t="s">
        <v>1054</v>
      </c>
      <c r="AE415" s="195" t="s">
        <v>1054</v>
      </c>
      <c r="AF415" s="195" t="s">
        <v>1054</v>
      </c>
      <c r="AG415" s="195" t="s">
        <v>1054</v>
      </c>
      <c r="AH415" s="195" t="s">
        <v>1054</v>
      </c>
      <c r="AI415" s="195" t="s">
        <v>1054</v>
      </c>
      <c r="AJ415" s="195" t="s">
        <v>1054</v>
      </c>
      <c r="AK415" s="195" t="s">
        <v>1054</v>
      </c>
    </row>
    <row r="416" spans="1:37" s="177" customFormat="1" ht="12.75">
      <c r="A416" s="175" t="s">
        <v>114</v>
      </c>
      <c r="B416" s="175" t="s">
        <v>2278</v>
      </c>
      <c r="C416" s="628">
        <v>0</v>
      </c>
      <c r="D416" s="628">
        <v>0</v>
      </c>
      <c r="E416" s="628">
        <v>0</v>
      </c>
      <c r="F416" s="631" t="s">
        <v>1054</v>
      </c>
      <c r="G416" s="175" t="s">
        <v>5397</v>
      </c>
      <c r="H416" s="176" t="s">
        <v>4581</v>
      </c>
      <c r="I416" s="175" t="s">
        <v>4592</v>
      </c>
      <c r="J416" s="203" t="s">
        <v>1054</v>
      </c>
      <c r="K416" s="203" t="s">
        <v>1054</v>
      </c>
      <c r="L416" s="175" t="s">
        <v>4593</v>
      </c>
      <c r="M416" s="175" t="s">
        <v>6689</v>
      </c>
      <c r="N416" s="204">
        <v>41426</v>
      </c>
      <c r="O416" s="175" t="s">
        <v>1054</v>
      </c>
      <c r="P416" s="195" t="s">
        <v>1054</v>
      </c>
      <c r="Q416" s="195" t="s">
        <v>1054</v>
      </c>
      <c r="R416" s="197">
        <v>5</v>
      </c>
      <c r="S416" s="197" t="s">
        <v>959</v>
      </c>
      <c r="T416" s="195" t="s">
        <v>4595</v>
      </c>
      <c r="U416" s="195" t="s">
        <v>1054</v>
      </c>
      <c r="V416" s="199" t="s">
        <v>1062</v>
      </c>
      <c r="W416" s="199" t="s">
        <v>1054</v>
      </c>
      <c r="X416" s="195" t="s">
        <v>1054</v>
      </c>
      <c r="Y416" s="195" t="s">
        <v>1054</v>
      </c>
      <c r="Z416" s="195" t="s">
        <v>1054</v>
      </c>
      <c r="AA416" s="200" t="s">
        <v>2246</v>
      </c>
      <c r="AB416" s="201" t="s">
        <v>1054</v>
      </c>
      <c r="AC416" s="201" t="s">
        <v>1054</v>
      </c>
      <c r="AD416" s="195" t="s">
        <v>5398</v>
      </c>
      <c r="AE416" s="195" t="s">
        <v>1054</v>
      </c>
      <c r="AF416" s="195" t="s">
        <v>1054</v>
      </c>
      <c r="AG416" s="195" t="s">
        <v>1054</v>
      </c>
      <c r="AH416" s="195" t="s">
        <v>1054</v>
      </c>
      <c r="AI416" s="195" t="s">
        <v>2279</v>
      </c>
      <c r="AJ416" s="195" t="s">
        <v>2280</v>
      </c>
      <c r="AK416" s="195" t="s">
        <v>1054</v>
      </c>
    </row>
    <row r="417" spans="1:37" s="177" customFormat="1" ht="12.75">
      <c r="A417" s="175" t="s">
        <v>114</v>
      </c>
      <c r="B417" s="175" t="s">
        <v>2160</v>
      </c>
      <c r="C417" s="628">
        <v>0</v>
      </c>
      <c r="D417" s="628">
        <v>0</v>
      </c>
      <c r="E417" s="628">
        <v>0</v>
      </c>
      <c r="F417" s="631" t="s">
        <v>1054</v>
      </c>
      <c r="G417" s="175" t="s">
        <v>2281</v>
      </c>
      <c r="H417" s="176" t="s">
        <v>4581</v>
      </c>
      <c r="I417" s="175" t="s">
        <v>4592</v>
      </c>
      <c r="J417" s="203" t="s">
        <v>1054</v>
      </c>
      <c r="K417" s="203" t="s">
        <v>1054</v>
      </c>
      <c r="L417" s="175" t="s">
        <v>4593</v>
      </c>
      <c r="M417" s="175" t="s">
        <v>2282</v>
      </c>
      <c r="N417" s="204">
        <v>36131</v>
      </c>
      <c r="O417" s="175" t="s">
        <v>1054</v>
      </c>
      <c r="P417" s="195" t="s">
        <v>1054</v>
      </c>
      <c r="Q417" s="195" t="s">
        <v>1054</v>
      </c>
      <c r="R417" s="197">
        <v>0</v>
      </c>
      <c r="S417" s="197" t="s">
        <v>1062</v>
      </c>
      <c r="T417" s="195" t="s">
        <v>1054</v>
      </c>
      <c r="U417" s="195" t="s">
        <v>1054</v>
      </c>
      <c r="V417" s="199" t="s">
        <v>1054</v>
      </c>
      <c r="W417" s="199" t="s">
        <v>1054</v>
      </c>
      <c r="X417" s="195" t="s">
        <v>1054</v>
      </c>
      <c r="Y417" s="195" t="s">
        <v>1054</v>
      </c>
      <c r="Z417" s="195" t="s">
        <v>1054</v>
      </c>
      <c r="AA417" s="200" t="s">
        <v>1054</v>
      </c>
      <c r="AB417" s="201" t="s">
        <v>1054</v>
      </c>
      <c r="AC417" s="201" t="s">
        <v>1054</v>
      </c>
      <c r="AD417" s="195" t="s">
        <v>1054</v>
      </c>
      <c r="AE417" s="195" t="s">
        <v>1054</v>
      </c>
      <c r="AF417" s="195" t="s">
        <v>1054</v>
      </c>
      <c r="AG417" s="195" t="s">
        <v>1054</v>
      </c>
      <c r="AH417" s="195" t="s">
        <v>1054</v>
      </c>
      <c r="AI417" s="195" t="s">
        <v>1054</v>
      </c>
      <c r="AJ417" s="195" t="s">
        <v>1054</v>
      </c>
      <c r="AK417" s="195" t="s">
        <v>1054</v>
      </c>
    </row>
    <row r="418" spans="1:37" s="177" customFormat="1" ht="12.75">
      <c r="A418" s="175" t="s">
        <v>114</v>
      </c>
      <c r="B418" s="175" t="s">
        <v>2162</v>
      </c>
      <c r="C418" s="628">
        <v>0</v>
      </c>
      <c r="D418" s="628">
        <v>0</v>
      </c>
      <c r="E418" s="628">
        <v>0</v>
      </c>
      <c r="F418" s="631" t="s">
        <v>1054</v>
      </c>
      <c r="G418" s="175" t="s">
        <v>5394</v>
      </c>
      <c r="H418" s="176" t="s">
        <v>4581</v>
      </c>
      <c r="I418" s="175" t="s">
        <v>4592</v>
      </c>
      <c r="J418" s="203" t="s">
        <v>1054</v>
      </c>
      <c r="K418" s="203" t="s">
        <v>1054</v>
      </c>
      <c r="L418" s="175" t="s">
        <v>4593</v>
      </c>
      <c r="M418" s="175" t="s">
        <v>2163</v>
      </c>
      <c r="N418" s="204">
        <v>41822</v>
      </c>
      <c r="O418" s="175" t="s">
        <v>1054</v>
      </c>
      <c r="P418" s="195" t="s">
        <v>1054</v>
      </c>
      <c r="Q418" s="195" t="s">
        <v>1054</v>
      </c>
      <c r="R418" s="197">
        <v>0</v>
      </c>
      <c r="S418" s="197" t="s">
        <v>1054</v>
      </c>
      <c r="T418" s="195" t="s">
        <v>1054</v>
      </c>
      <c r="U418" s="195" t="s">
        <v>1054</v>
      </c>
      <c r="V418" s="199" t="s">
        <v>1054</v>
      </c>
      <c r="W418" s="199" t="s">
        <v>1054</v>
      </c>
      <c r="X418" s="195" t="s">
        <v>1054</v>
      </c>
      <c r="Y418" s="195" t="s">
        <v>1054</v>
      </c>
      <c r="Z418" s="195" t="s">
        <v>2117</v>
      </c>
      <c r="AA418" s="200" t="s">
        <v>1054</v>
      </c>
      <c r="AB418" s="201" t="s">
        <v>1054</v>
      </c>
      <c r="AC418" s="201" t="s">
        <v>1054</v>
      </c>
      <c r="AD418" s="195" t="s">
        <v>1054</v>
      </c>
      <c r="AE418" s="195" t="s">
        <v>1054</v>
      </c>
      <c r="AF418" s="195" t="s">
        <v>1054</v>
      </c>
      <c r="AG418" s="195" t="s">
        <v>1054</v>
      </c>
      <c r="AH418" s="195" t="s">
        <v>1054</v>
      </c>
      <c r="AI418" s="195" t="s">
        <v>1054</v>
      </c>
      <c r="AJ418" s="195" t="s">
        <v>1054</v>
      </c>
      <c r="AK418" s="195" t="s">
        <v>1054</v>
      </c>
    </row>
    <row r="419" spans="1:37" s="177" customFormat="1" ht="12.75">
      <c r="A419" s="175" t="s">
        <v>114</v>
      </c>
      <c r="B419" s="175" t="s">
        <v>2164</v>
      </c>
      <c r="C419" s="628">
        <v>0</v>
      </c>
      <c r="D419" s="628">
        <v>0</v>
      </c>
      <c r="E419" s="628">
        <v>0</v>
      </c>
      <c r="F419" s="631" t="s">
        <v>1054</v>
      </c>
      <c r="G419" s="175" t="s">
        <v>6707</v>
      </c>
      <c r="H419" s="176" t="s">
        <v>4581</v>
      </c>
      <c r="I419" s="175" t="s">
        <v>4582</v>
      </c>
      <c r="J419" s="203" t="s">
        <v>1054</v>
      </c>
      <c r="K419" s="203" t="s">
        <v>1054</v>
      </c>
      <c r="L419" s="175" t="s">
        <v>4576</v>
      </c>
      <c r="M419" s="175" t="s">
        <v>2165</v>
      </c>
      <c r="N419" s="204">
        <v>42226</v>
      </c>
      <c r="O419" s="175" t="s">
        <v>1054</v>
      </c>
      <c r="P419" s="195" t="s">
        <v>1054</v>
      </c>
      <c r="Q419" s="195" t="s">
        <v>1054</v>
      </c>
      <c r="R419" s="197">
        <v>19</v>
      </c>
      <c r="S419" s="197" t="s">
        <v>959</v>
      </c>
      <c r="T419" s="195" t="s">
        <v>4960</v>
      </c>
      <c r="U419" s="195" t="s">
        <v>1054</v>
      </c>
      <c r="V419" s="199" t="s">
        <v>1062</v>
      </c>
      <c r="W419" s="199" t="s">
        <v>1054</v>
      </c>
      <c r="X419" s="195" t="s">
        <v>1054</v>
      </c>
      <c r="Y419" s="195" t="s">
        <v>1054</v>
      </c>
      <c r="Z419" s="195" t="s">
        <v>1054</v>
      </c>
      <c r="AA419" s="200" t="s">
        <v>2166</v>
      </c>
      <c r="AB419" s="201" t="s">
        <v>1054</v>
      </c>
      <c r="AC419" s="201" t="s">
        <v>1054</v>
      </c>
      <c r="AD419" s="195" t="s">
        <v>1054</v>
      </c>
      <c r="AE419" s="195" t="s">
        <v>1054</v>
      </c>
      <c r="AF419" s="195" t="s">
        <v>1054</v>
      </c>
      <c r="AG419" s="195" t="s">
        <v>1054</v>
      </c>
      <c r="AH419" s="195" t="s">
        <v>1054</v>
      </c>
      <c r="AI419" s="195" t="s">
        <v>2167</v>
      </c>
      <c r="AJ419" s="195" t="s">
        <v>1054</v>
      </c>
      <c r="AK419" s="195" t="s">
        <v>1054</v>
      </c>
    </row>
    <row r="420" spans="1:37" s="177" customFormat="1" ht="12.75">
      <c r="A420" s="175" t="s">
        <v>114</v>
      </c>
      <c r="B420" s="175" t="s">
        <v>2168</v>
      </c>
      <c r="C420" s="628">
        <v>0</v>
      </c>
      <c r="D420" s="628">
        <v>1</v>
      </c>
      <c r="E420" s="628">
        <v>0</v>
      </c>
      <c r="F420" s="631" t="s">
        <v>1054</v>
      </c>
      <c r="G420" s="175" t="s">
        <v>6708</v>
      </c>
      <c r="H420" s="176" t="s">
        <v>4581</v>
      </c>
      <c r="I420" s="175" t="s">
        <v>4582</v>
      </c>
      <c r="J420" s="203" t="s">
        <v>1054</v>
      </c>
      <c r="K420" s="203" t="s">
        <v>1054</v>
      </c>
      <c r="L420" s="175" t="s">
        <v>4576</v>
      </c>
      <c r="M420" s="175" t="s">
        <v>2165</v>
      </c>
      <c r="N420" s="204">
        <v>42226</v>
      </c>
      <c r="O420" s="175" t="s">
        <v>1054</v>
      </c>
      <c r="P420" s="195" t="s">
        <v>1054</v>
      </c>
      <c r="Q420" s="195" t="s">
        <v>1054</v>
      </c>
      <c r="R420" s="197">
        <v>17</v>
      </c>
      <c r="S420" s="197" t="s">
        <v>959</v>
      </c>
      <c r="T420" s="195" t="s">
        <v>4960</v>
      </c>
      <c r="U420" s="195" t="s">
        <v>1054</v>
      </c>
      <c r="V420" s="199" t="s">
        <v>1062</v>
      </c>
      <c r="W420" s="199" t="s">
        <v>1054</v>
      </c>
      <c r="X420" s="195" t="s">
        <v>1054</v>
      </c>
      <c r="Y420" s="195" t="s">
        <v>1054</v>
      </c>
      <c r="Z420" s="195" t="s">
        <v>1054</v>
      </c>
      <c r="AA420" s="200" t="s">
        <v>2166</v>
      </c>
      <c r="AB420" s="201" t="s">
        <v>1054</v>
      </c>
      <c r="AC420" s="201" t="s">
        <v>1054</v>
      </c>
      <c r="AD420" s="195" t="s">
        <v>1054</v>
      </c>
      <c r="AE420" s="195" t="s">
        <v>1054</v>
      </c>
      <c r="AF420" s="195" t="s">
        <v>1054</v>
      </c>
      <c r="AG420" s="195" t="s">
        <v>1054</v>
      </c>
      <c r="AH420" s="195" t="s">
        <v>1054</v>
      </c>
      <c r="AI420" s="195" t="s">
        <v>2167</v>
      </c>
      <c r="AJ420" s="195" t="s">
        <v>1054</v>
      </c>
      <c r="AK420" s="195" t="s">
        <v>1054</v>
      </c>
    </row>
    <row r="421" spans="1:37" s="177" customFormat="1" ht="12.75">
      <c r="A421" s="175" t="s">
        <v>114</v>
      </c>
      <c r="B421" s="175" t="s">
        <v>2169</v>
      </c>
      <c r="C421" s="628">
        <v>1</v>
      </c>
      <c r="D421" s="628">
        <v>1</v>
      </c>
      <c r="E421" s="628">
        <v>1</v>
      </c>
      <c r="F421" s="631" t="s">
        <v>1054</v>
      </c>
      <c r="G421" s="175" t="s">
        <v>6709</v>
      </c>
      <c r="H421" s="176" t="s">
        <v>4581</v>
      </c>
      <c r="I421" s="175" t="s">
        <v>4582</v>
      </c>
      <c r="J421" s="203" t="s">
        <v>1054</v>
      </c>
      <c r="K421" s="203" t="s">
        <v>1054</v>
      </c>
      <c r="L421" s="175" t="s">
        <v>4576</v>
      </c>
      <c r="M421" s="175" t="s">
        <v>2166</v>
      </c>
      <c r="N421" s="204">
        <v>42165</v>
      </c>
      <c r="O421" s="175" t="s">
        <v>1054</v>
      </c>
      <c r="P421" s="195" t="s">
        <v>1054</v>
      </c>
      <c r="Q421" s="195" t="s">
        <v>1054</v>
      </c>
      <c r="R421" s="197">
        <v>11</v>
      </c>
      <c r="S421" s="197" t="s">
        <v>1062</v>
      </c>
      <c r="T421" s="195" t="s">
        <v>4960</v>
      </c>
      <c r="U421" s="195" t="s">
        <v>1054</v>
      </c>
      <c r="V421" s="199" t="s">
        <v>1062</v>
      </c>
      <c r="W421" s="199" t="s">
        <v>1054</v>
      </c>
      <c r="X421" s="195" t="s">
        <v>1054</v>
      </c>
      <c r="Y421" s="195" t="s">
        <v>1054</v>
      </c>
      <c r="Z421" s="195" t="s">
        <v>2126</v>
      </c>
      <c r="AA421" s="200" t="s">
        <v>1054</v>
      </c>
      <c r="AB421" s="201" t="s">
        <v>1054</v>
      </c>
      <c r="AC421" s="201" t="s">
        <v>1054</v>
      </c>
      <c r="AD421" s="195" t="s">
        <v>5387</v>
      </c>
      <c r="AE421" s="195" t="s">
        <v>5388</v>
      </c>
      <c r="AF421" s="195" t="s">
        <v>931</v>
      </c>
      <c r="AG421" s="195" t="s">
        <v>1054</v>
      </c>
      <c r="AH421" s="195" t="s">
        <v>828</v>
      </c>
      <c r="AI421" s="195" t="s">
        <v>6710</v>
      </c>
      <c r="AJ421" s="195" t="s">
        <v>1054</v>
      </c>
      <c r="AK421" s="195" t="s">
        <v>1054</v>
      </c>
    </row>
    <row r="422" spans="1:37" s="177" customFormat="1" ht="12.75">
      <c r="A422" s="175" t="s">
        <v>114</v>
      </c>
      <c r="B422" s="175" t="s">
        <v>2283</v>
      </c>
      <c r="C422" s="628">
        <v>0</v>
      </c>
      <c r="D422" s="628">
        <v>1</v>
      </c>
      <c r="E422" s="628">
        <v>1</v>
      </c>
      <c r="F422" s="631" t="s">
        <v>1054</v>
      </c>
      <c r="G422" s="175" t="s">
        <v>6711</v>
      </c>
      <c r="H422" s="176" t="s">
        <v>4581</v>
      </c>
      <c r="I422" s="175" t="s">
        <v>4588</v>
      </c>
      <c r="J422" s="203" t="s">
        <v>1054</v>
      </c>
      <c r="K422" s="203" t="s">
        <v>1054</v>
      </c>
      <c r="L422" s="175" t="s">
        <v>4576</v>
      </c>
      <c r="M422" s="175" t="s">
        <v>6712</v>
      </c>
      <c r="N422" s="204">
        <v>40057</v>
      </c>
      <c r="O422" s="175" t="s">
        <v>1054</v>
      </c>
      <c r="P422" s="195" t="s">
        <v>1054</v>
      </c>
      <c r="Q422" s="195" t="s">
        <v>1054</v>
      </c>
      <c r="R422" s="197">
        <v>9</v>
      </c>
      <c r="S422" s="197" t="s">
        <v>959</v>
      </c>
      <c r="T422" s="195" t="s">
        <v>4595</v>
      </c>
      <c r="U422" s="195" t="s">
        <v>1054</v>
      </c>
      <c r="V422" s="199" t="s">
        <v>1054</v>
      </c>
      <c r="W422" s="199" t="s">
        <v>1054</v>
      </c>
      <c r="X422" s="195" t="s">
        <v>1054</v>
      </c>
      <c r="Y422" s="195" t="s">
        <v>1054</v>
      </c>
      <c r="Z422" s="195" t="s">
        <v>2117</v>
      </c>
      <c r="AA422" s="200" t="s">
        <v>1054</v>
      </c>
      <c r="AB422" s="201" t="s">
        <v>1054</v>
      </c>
      <c r="AC422" s="201" t="s">
        <v>1054</v>
      </c>
      <c r="AD422" s="195" t="s">
        <v>1054</v>
      </c>
      <c r="AE422" s="195" t="s">
        <v>1054</v>
      </c>
      <c r="AF422" s="195" t="s">
        <v>1054</v>
      </c>
      <c r="AG422" s="195" t="s">
        <v>1054</v>
      </c>
      <c r="AH422" s="195" t="s">
        <v>1054</v>
      </c>
      <c r="AI422" s="195" t="s">
        <v>1054</v>
      </c>
      <c r="AJ422" s="195" t="s">
        <v>1054</v>
      </c>
      <c r="AK422" s="195" t="s">
        <v>1054</v>
      </c>
    </row>
    <row r="423" spans="1:37" s="177" customFormat="1" ht="12.75">
      <c r="A423" s="175" t="s">
        <v>114</v>
      </c>
      <c r="B423" s="175" t="s">
        <v>2284</v>
      </c>
      <c r="C423" s="628">
        <v>0</v>
      </c>
      <c r="D423" s="628">
        <v>0</v>
      </c>
      <c r="E423" s="628">
        <v>0</v>
      </c>
      <c r="F423" s="631" t="s">
        <v>1054</v>
      </c>
      <c r="G423" s="175" t="s">
        <v>2285</v>
      </c>
      <c r="H423" s="176" t="s">
        <v>4581</v>
      </c>
      <c r="I423" s="175" t="s">
        <v>4588</v>
      </c>
      <c r="J423" s="203" t="s">
        <v>1054</v>
      </c>
      <c r="K423" s="203" t="s">
        <v>1054</v>
      </c>
      <c r="L423" s="175" t="s">
        <v>4576</v>
      </c>
      <c r="M423" s="175" t="s">
        <v>6713</v>
      </c>
      <c r="N423" s="204">
        <v>40269</v>
      </c>
      <c r="O423" s="175" t="s">
        <v>1054</v>
      </c>
      <c r="P423" s="195" t="s">
        <v>1054</v>
      </c>
      <c r="Q423" s="195" t="s">
        <v>1054</v>
      </c>
      <c r="R423" s="197">
        <v>13</v>
      </c>
      <c r="S423" s="197" t="s">
        <v>959</v>
      </c>
      <c r="T423" s="195" t="s">
        <v>4595</v>
      </c>
      <c r="U423" s="195" t="s">
        <v>1054</v>
      </c>
      <c r="V423" s="199" t="s">
        <v>1054</v>
      </c>
      <c r="W423" s="199" t="s">
        <v>1054</v>
      </c>
      <c r="X423" s="195" t="s">
        <v>1054</v>
      </c>
      <c r="Y423" s="195" t="s">
        <v>1054</v>
      </c>
      <c r="Z423" s="195" t="s">
        <v>2117</v>
      </c>
      <c r="AA423" s="200" t="s">
        <v>1054</v>
      </c>
      <c r="AB423" s="201" t="s">
        <v>1054</v>
      </c>
      <c r="AC423" s="201" t="s">
        <v>1054</v>
      </c>
      <c r="AD423" s="195" t="s">
        <v>1054</v>
      </c>
      <c r="AE423" s="195" t="s">
        <v>1054</v>
      </c>
      <c r="AF423" s="195" t="s">
        <v>1054</v>
      </c>
      <c r="AG423" s="195" t="s">
        <v>1054</v>
      </c>
      <c r="AH423" s="195" t="s">
        <v>1054</v>
      </c>
      <c r="AI423" s="195" t="s">
        <v>1054</v>
      </c>
      <c r="AJ423" s="195" t="s">
        <v>1054</v>
      </c>
      <c r="AK423" s="195" t="s">
        <v>1054</v>
      </c>
    </row>
    <row r="424" spans="1:37" s="177" customFormat="1" ht="12.75">
      <c r="A424" s="175" t="s">
        <v>114</v>
      </c>
      <c r="B424" s="175" t="s">
        <v>2286</v>
      </c>
      <c r="C424" s="628">
        <v>0</v>
      </c>
      <c r="D424" s="628">
        <v>0</v>
      </c>
      <c r="E424" s="628">
        <v>0</v>
      </c>
      <c r="F424" s="631" t="s">
        <v>1054</v>
      </c>
      <c r="G424" s="175" t="s">
        <v>6718</v>
      </c>
      <c r="H424" s="176" t="s">
        <v>4581</v>
      </c>
      <c r="I424" s="175" t="s">
        <v>4582</v>
      </c>
      <c r="J424" s="203" t="s">
        <v>1054</v>
      </c>
      <c r="K424" s="203" t="s">
        <v>1054</v>
      </c>
      <c r="L424" s="175" t="s">
        <v>106</v>
      </c>
      <c r="M424" s="175" t="s">
        <v>6719</v>
      </c>
      <c r="N424" s="204">
        <v>39276</v>
      </c>
      <c r="O424" s="175" t="s">
        <v>1054</v>
      </c>
      <c r="P424" s="195" t="s">
        <v>1054</v>
      </c>
      <c r="Q424" s="195" t="s">
        <v>1054</v>
      </c>
      <c r="R424" s="197">
        <v>0</v>
      </c>
      <c r="S424" s="197" t="s">
        <v>1062</v>
      </c>
      <c r="T424" s="195" t="s">
        <v>106</v>
      </c>
      <c r="U424" s="195" t="s">
        <v>4612</v>
      </c>
      <c r="V424" s="199" t="s">
        <v>1122</v>
      </c>
      <c r="W424" s="199" t="s">
        <v>1054</v>
      </c>
      <c r="X424" s="195" t="s">
        <v>1054</v>
      </c>
      <c r="Y424" s="195" t="s">
        <v>1054</v>
      </c>
      <c r="Z424" s="195" t="s">
        <v>2117</v>
      </c>
      <c r="AA424" s="200" t="s">
        <v>1054</v>
      </c>
      <c r="AB424" s="201" t="s">
        <v>1054</v>
      </c>
      <c r="AC424" s="201" t="s">
        <v>1054</v>
      </c>
      <c r="AD424" s="195" t="s">
        <v>1054</v>
      </c>
      <c r="AE424" s="195" t="s">
        <v>1054</v>
      </c>
      <c r="AF424" s="195" t="s">
        <v>1054</v>
      </c>
      <c r="AG424" s="195" t="s">
        <v>1054</v>
      </c>
      <c r="AH424" s="195" t="s">
        <v>1054</v>
      </c>
      <c r="AI424" s="195" t="s">
        <v>1054</v>
      </c>
      <c r="AJ424" s="195" t="s">
        <v>1054</v>
      </c>
      <c r="AK424" s="195" t="s">
        <v>1054</v>
      </c>
    </row>
    <row r="425" spans="1:37" s="177" customFormat="1" ht="12.75">
      <c r="A425" s="175" t="s">
        <v>114</v>
      </c>
      <c r="B425" s="175" t="s">
        <v>3125</v>
      </c>
      <c r="C425" s="628">
        <v>0</v>
      </c>
      <c r="D425" s="628">
        <v>0</v>
      </c>
      <c r="E425" s="628">
        <v>0</v>
      </c>
      <c r="F425" s="631" t="s">
        <v>1054</v>
      </c>
      <c r="G425" s="175" t="s">
        <v>5421</v>
      </c>
      <c r="H425" s="176" t="s">
        <v>4574</v>
      </c>
      <c r="I425" s="175" t="s">
        <v>4575</v>
      </c>
      <c r="J425" s="203" t="s">
        <v>1054</v>
      </c>
      <c r="K425" s="203" t="s">
        <v>1054</v>
      </c>
      <c r="L425" s="175" t="s">
        <v>4593</v>
      </c>
      <c r="M425" s="175" t="s">
        <v>3126</v>
      </c>
      <c r="N425" s="204">
        <v>37069</v>
      </c>
      <c r="O425" s="175" t="s">
        <v>1054</v>
      </c>
      <c r="P425" s="195" t="s">
        <v>1054</v>
      </c>
      <c r="Q425" s="195" t="s">
        <v>1054</v>
      </c>
      <c r="R425" s="197">
        <v>0</v>
      </c>
      <c r="S425" s="197" t="s">
        <v>1054</v>
      </c>
      <c r="T425" s="195" t="s">
        <v>1054</v>
      </c>
      <c r="U425" s="195" t="s">
        <v>1054</v>
      </c>
      <c r="V425" s="199" t="s">
        <v>959</v>
      </c>
      <c r="W425" s="199" t="s">
        <v>1296</v>
      </c>
      <c r="X425" s="195" t="s">
        <v>1054</v>
      </c>
      <c r="Y425" s="195" t="s">
        <v>3127</v>
      </c>
      <c r="Z425" s="195" t="s">
        <v>1054</v>
      </c>
      <c r="AA425" s="200" t="s">
        <v>1054</v>
      </c>
      <c r="AB425" s="201" t="s">
        <v>1054</v>
      </c>
      <c r="AC425" s="201" t="s">
        <v>1054</v>
      </c>
      <c r="AD425" s="195" t="s">
        <v>1054</v>
      </c>
      <c r="AE425" s="195" t="s">
        <v>1054</v>
      </c>
      <c r="AF425" s="195" t="s">
        <v>1054</v>
      </c>
      <c r="AG425" s="195" t="s">
        <v>1054</v>
      </c>
      <c r="AH425" s="195" t="s">
        <v>1054</v>
      </c>
      <c r="AI425" s="195" t="s">
        <v>5422</v>
      </c>
      <c r="AJ425" s="195" t="s">
        <v>1054</v>
      </c>
      <c r="AK425" s="195" t="s">
        <v>1054</v>
      </c>
    </row>
    <row r="426" spans="1:37" s="177" customFormat="1" ht="12.75">
      <c r="A426" s="175" t="s">
        <v>114</v>
      </c>
      <c r="B426" s="175" t="s">
        <v>2200</v>
      </c>
      <c r="C426" s="628">
        <v>0</v>
      </c>
      <c r="D426" s="628">
        <v>0</v>
      </c>
      <c r="E426" s="628">
        <v>0</v>
      </c>
      <c r="F426" s="631" t="s">
        <v>1054</v>
      </c>
      <c r="G426" s="175" t="s">
        <v>6731</v>
      </c>
      <c r="H426" s="176" t="s">
        <v>4617</v>
      </c>
      <c r="I426" s="175" t="s">
        <v>4934</v>
      </c>
      <c r="J426" s="203" t="s">
        <v>1052</v>
      </c>
      <c r="K426" s="203" t="s">
        <v>1059</v>
      </c>
      <c r="L426" s="175" t="s">
        <v>4593</v>
      </c>
      <c r="M426" s="175" t="s">
        <v>2201</v>
      </c>
      <c r="N426" s="204">
        <v>37154</v>
      </c>
      <c r="O426" s="175" t="s">
        <v>1418</v>
      </c>
      <c r="P426" s="195" t="s">
        <v>1054</v>
      </c>
      <c r="Q426" s="195">
        <v>63</v>
      </c>
      <c r="R426" s="197" t="s">
        <v>1054</v>
      </c>
      <c r="S426" s="197" t="s">
        <v>1054</v>
      </c>
      <c r="T426" s="195" t="s">
        <v>1054</v>
      </c>
      <c r="U426" s="195" t="s">
        <v>1054</v>
      </c>
      <c r="V426" s="199" t="s">
        <v>959</v>
      </c>
      <c r="W426" s="199" t="s">
        <v>1055</v>
      </c>
      <c r="X426" s="195" t="s">
        <v>1054</v>
      </c>
      <c r="Y426" s="195" t="s">
        <v>2202</v>
      </c>
      <c r="Z426" s="195" t="s">
        <v>1054</v>
      </c>
      <c r="AA426" s="200" t="s">
        <v>1054</v>
      </c>
      <c r="AB426" s="201" t="s">
        <v>1054</v>
      </c>
      <c r="AC426" s="201">
        <v>19575</v>
      </c>
      <c r="AD426" s="195" t="s">
        <v>5419</v>
      </c>
      <c r="AE426" s="195" t="s">
        <v>5420</v>
      </c>
      <c r="AF426" s="195" t="s">
        <v>932</v>
      </c>
      <c r="AG426" s="195">
        <v>2088</v>
      </c>
      <c r="AH426" s="195" t="s">
        <v>828</v>
      </c>
      <c r="AI426" s="195" t="s">
        <v>2203</v>
      </c>
      <c r="AJ426" s="195" t="s">
        <v>2204</v>
      </c>
      <c r="AK426" s="195" t="s">
        <v>2205</v>
      </c>
    </row>
    <row r="427" spans="1:37" s="177" customFormat="1" ht="12.75">
      <c r="A427" s="175" t="s">
        <v>114</v>
      </c>
      <c r="B427" s="175" t="s">
        <v>2287</v>
      </c>
      <c r="C427" s="628">
        <v>0</v>
      </c>
      <c r="D427" s="628">
        <v>0</v>
      </c>
      <c r="E427" s="628">
        <v>0</v>
      </c>
      <c r="F427" s="631" t="s">
        <v>1054</v>
      </c>
      <c r="G427" s="175" t="s">
        <v>2288</v>
      </c>
      <c r="H427" s="176" t="s">
        <v>4581</v>
      </c>
      <c r="I427" s="175" t="s">
        <v>4592</v>
      </c>
      <c r="J427" s="203" t="s">
        <v>1054</v>
      </c>
      <c r="K427" s="203" t="s">
        <v>1054</v>
      </c>
      <c r="L427" s="175" t="s">
        <v>4593</v>
      </c>
      <c r="M427" s="175" t="s">
        <v>2174</v>
      </c>
      <c r="N427" s="204">
        <v>36723</v>
      </c>
      <c r="O427" s="175" t="s">
        <v>1054</v>
      </c>
      <c r="P427" s="195" t="s">
        <v>1054</v>
      </c>
      <c r="Q427" s="195" t="s">
        <v>1054</v>
      </c>
      <c r="R427" s="197">
        <v>10</v>
      </c>
      <c r="S427" s="197" t="s">
        <v>959</v>
      </c>
      <c r="T427" s="195" t="s">
        <v>4595</v>
      </c>
      <c r="U427" s="195" t="s">
        <v>1054</v>
      </c>
      <c r="V427" s="199" t="s">
        <v>1062</v>
      </c>
      <c r="W427" s="199" t="s">
        <v>1054</v>
      </c>
      <c r="X427" s="195" t="s">
        <v>1054</v>
      </c>
      <c r="Y427" s="195" t="s">
        <v>1054</v>
      </c>
      <c r="Z427" s="195" t="s">
        <v>2117</v>
      </c>
      <c r="AA427" s="200" t="s">
        <v>1054</v>
      </c>
      <c r="AB427" s="201" t="s">
        <v>1054</v>
      </c>
      <c r="AC427" s="201" t="s">
        <v>1054</v>
      </c>
      <c r="AD427" s="195" t="s">
        <v>5425</v>
      </c>
      <c r="AE427" s="195" t="s">
        <v>4759</v>
      </c>
      <c r="AF427" s="195" t="s">
        <v>935</v>
      </c>
      <c r="AG427" s="195" t="s">
        <v>1054</v>
      </c>
      <c r="AH427" s="195" t="s">
        <v>828</v>
      </c>
      <c r="AI427" s="195" t="s">
        <v>2289</v>
      </c>
      <c r="AJ427" s="195" t="s">
        <v>1054</v>
      </c>
      <c r="AK427" s="195" t="s">
        <v>2290</v>
      </c>
    </row>
    <row r="428" spans="1:37" s="177" customFormat="1" ht="12.75">
      <c r="A428" s="175" t="s">
        <v>114</v>
      </c>
      <c r="B428" s="175" t="s">
        <v>2170</v>
      </c>
      <c r="C428" s="628">
        <v>0</v>
      </c>
      <c r="D428" s="628">
        <v>0</v>
      </c>
      <c r="E428" s="628">
        <v>0</v>
      </c>
      <c r="F428" s="631" t="s">
        <v>1054</v>
      </c>
      <c r="G428" s="175" t="s">
        <v>2171</v>
      </c>
      <c r="H428" s="176" t="s">
        <v>4581</v>
      </c>
      <c r="I428" s="175" t="s">
        <v>4582</v>
      </c>
      <c r="J428" s="203" t="s">
        <v>1054</v>
      </c>
      <c r="K428" s="203" t="s">
        <v>1054</v>
      </c>
      <c r="L428" s="175" t="s">
        <v>4583</v>
      </c>
      <c r="M428" s="175" t="s">
        <v>1054</v>
      </c>
      <c r="N428" s="204">
        <v>41759</v>
      </c>
      <c r="O428" s="175" t="s">
        <v>1054</v>
      </c>
      <c r="P428" s="195" t="s">
        <v>1054</v>
      </c>
      <c r="Q428" s="195" t="s">
        <v>1054</v>
      </c>
      <c r="R428" s="197">
        <v>16</v>
      </c>
      <c r="S428" s="197" t="s">
        <v>1062</v>
      </c>
      <c r="T428" s="195" t="s">
        <v>4765</v>
      </c>
      <c r="U428" s="195" t="s">
        <v>1054</v>
      </c>
      <c r="V428" s="199" t="s">
        <v>1062</v>
      </c>
      <c r="W428" s="199" t="s">
        <v>1054</v>
      </c>
      <c r="X428" s="195" t="s">
        <v>1054</v>
      </c>
      <c r="Y428" s="195" t="s">
        <v>1054</v>
      </c>
      <c r="Z428" s="195" t="s">
        <v>2126</v>
      </c>
      <c r="AA428" s="200" t="s">
        <v>1054</v>
      </c>
      <c r="AB428" s="201" t="s">
        <v>1054</v>
      </c>
      <c r="AC428" s="201" t="s">
        <v>1054</v>
      </c>
      <c r="AD428" s="195" t="s">
        <v>5387</v>
      </c>
      <c r="AE428" s="195" t="s">
        <v>5388</v>
      </c>
      <c r="AF428" s="195" t="s">
        <v>931</v>
      </c>
      <c r="AG428" s="195" t="s">
        <v>1054</v>
      </c>
      <c r="AH428" s="195" t="s">
        <v>828</v>
      </c>
      <c r="AI428" s="195" t="s">
        <v>2172</v>
      </c>
      <c r="AJ428" s="195" t="s">
        <v>1054</v>
      </c>
      <c r="AK428" s="195" t="s">
        <v>1054</v>
      </c>
    </row>
    <row r="429" spans="1:37" s="177" customFormat="1" ht="12.75">
      <c r="A429" s="175" t="s">
        <v>114</v>
      </c>
      <c r="B429" s="175" t="s">
        <v>2173</v>
      </c>
      <c r="C429" s="628">
        <v>0</v>
      </c>
      <c r="D429" s="628">
        <v>0</v>
      </c>
      <c r="E429" s="628">
        <v>0</v>
      </c>
      <c r="F429" s="631" t="s">
        <v>1054</v>
      </c>
      <c r="G429" s="175" t="s">
        <v>6736</v>
      </c>
      <c r="H429" s="176" t="s">
        <v>4581</v>
      </c>
      <c r="I429" s="175" t="s">
        <v>4592</v>
      </c>
      <c r="J429" s="203" t="s">
        <v>1054</v>
      </c>
      <c r="K429" s="203" t="s">
        <v>1054</v>
      </c>
      <c r="L429" s="175" t="s">
        <v>4593</v>
      </c>
      <c r="M429" s="175" t="s">
        <v>2174</v>
      </c>
      <c r="N429" s="204">
        <v>31391</v>
      </c>
      <c r="O429" s="175" t="s">
        <v>1054</v>
      </c>
      <c r="P429" s="195" t="s">
        <v>1054</v>
      </c>
      <c r="Q429" s="195" t="s">
        <v>1054</v>
      </c>
      <c r="R429" s="197">
        <v>12</v>
      </c>
      <c r="S429" s="197" t="s">
        <v>959</v>
      </c>
      <c r="T429" s="195" t="s">
        <v>4595</v>
      </c>
      <c r="U429" s="195" t="s">
        <v>1054</v>
      </c>
      <c r="V429" s="199" t="s">
        <v>1062</v>
      </c>
      <c r="W429" s="199" t="s">
        <v>1054</v>
      </c>
      <c r="X429" s="195" t="s">
        <v>1054</v>
      </c>
      <c r="Y429" s="195" t="s">
        <v>1054</v>
      </c>
      <c r="Z429" s="195" t="s">
        <v>2121</v>
      </c>
      <c r="AA429" s="200" t="s">
        <v>1054</v>
      </c>
      <c r="AB429" s="201" t="s">
        <v>1054</v>
      </c>
      <c r="AC429" s="201" t="s">
        <v>1054</v>
      </c>
      <c r="AD429" s="195" t="s">
        <v>5437</v>
      </c>
      <c r="AE429" s="195" t="s">
        <v>5438</v>
      </c>
      <c r="AF429" s="195" t="s">
        <v>930</v>
      </c>
      <c r="AG429" s="195">
        <v>872</v>
      </c>
      <c r="AH429" s="195" t="s">
        <v>828</v>
      </c>
      <c r="AI429" s="195" t="s">
        <v>2175</v>
      </c>
      <c r="AJ429" s="195" t="s">
        <v>1054</v>
      </c>
      <c r="AK429" s="195" t="s">
        <v>1054</v>
      </c>
    </row>
    <row r="430" spans="1:37" s="177" customFormat="1" ht="12.75">
      <c r="A430" s="175" t="s">
        <v>114</v>
      </c>
      <c r="B430" s="175" t="s">
        <v>2176</v>
      </c>
      <c r="C430" s="628">
        <v>0</v>
      </c>
      <c r="D430" s="628">
        <v>0</v>
      </c>
      <c r="E430" s="628">
        <v>0</v>
      </c>
      <c r="F430" s="631" t="s">
        <v>1054</v>
      </c>
      <c r="G430" s="175" t="s">
        <v>5385</v>
      </c>
      <c r="H430" s="176" t="s">
        <v>4581</v>
      </c>
      <c r="I430" s="175" t="s">
        <v>4582</v>
      </c>
      <c r="J430" s="203" t="s">
        <v>1054</v>
      </c>
      <c r="K430" s="203" t="s">
        <v>1054</v>
      </c>
      <c r="L430" s="175" t="s">
        <v>106</v>
      </c>
      <c r="M430" s="175" t="s">
        <v>103</v>
      </c>
      <c r="N430" s="204">
        <v>42309</v>
      </c>
      <c r="O430" s="175" t="s">
        <v>1054</v>
      </c>
      <c r="P430" s="195" t="s">
        <v>1054</v>
      </c>
      <c r="Q430" s="195" t="s">
        <v>1054</v>
      </c>
      <c r="R430" s="197">
        <v>0</v>
      </c>
      <c r="S430" s="197" t="s">
        <v>1054</v>
      </c>
      <c r="T430" s="195" t="s">
        <v>1054</v>
      </c>
      <c r="U430" s="195" t="s">
        <v>1054</v>
      </c>
      <c r="V430" s="199" t="s">
        <v>959</v>
      </c>
      <c r="W430" s="199" t="s">
        <v>1054</v>
      </c>
      <c r="X430" s="195" t="s">
        <v>1054</v>
      </c>
      <c r="Y430" s="195" t="s">
        <v>1054</v>
      </c>
      <c r="Z430" s="195" t="s">
        <v>1054</v>
      </c>
      <c r="AA430" s="200" t="s">
        <v>1054</v>
      </c>
      <c r="AB430" s="201" t="s">
        <v>1054</v>
      </c>
      <c r="AC430" s="201" t="s">
        <v>1054</v>
      </c>
      <c r="AD430" s="195" t="s">
        <v>5386</v>
      </c>
      <c r="AE430" s="195" t="s">
        <v>4886</v>
      </c>
      <c r="AF430" s="195" t="s">
        <v>934</v>
      </c>
      <c r="AG430" s="195">
        <v>3001</v>
      </c>
      <c r="AH430" s="195" t="s">
        <v>828</v>
      </c>
      <c r="AI430" s="195" t="s">
        <v>2177</v>
      </c>
      <c r="AJ430" s="195" t="s">
        <v>1054</v>
      </c>
      <c r="AK430" s="195" t="s">
        <v>1054</v>
      </c>
    </row>
    <row r="431" spans="1:37" s="177" customFormat="1" ht="12.75">
      <c r="A431" s="175" t="s">
        <v>2296</v>
      </c>
      <c r="B431" s="175" t="s">
        <v>2391</v>
      </c>
      <c r="C431" s="628">
        <v>0</v>
      </c>
      <c r="D431" s="628">
        <v>0</v>
      </c>
      <c r="E431" s="628">
        <v>0</v>
      </c>
      <c r="F431" s="631" t="s">
        <v>1054</v>
      </c>
      <c r="G431" s="175" t="s">
        <v>2325</v>
      </c>
      <c r="H431" s="176" t="s">
        <v>4574</v>
      </c>
      <c r="I431" s="175" t="s">
        <v>4621</v>
      </c>
      <c r="J431" s="203" t="s">
        <v>1054</v>
      </c>
      <c r="K431" s="203" t="s">
        <v>1054</v>
      </c>
      <c r="L431" s="175" t="s">
        <v>4583</v>
      </c>
      <c r="M431" s="175" t="s">
        <v>1054</v>
      </c>
      <c r="N431" s="204">
        <v>39827</v>
      </c>
      <c r="O431" s="175" t="s">
        <v>1054</v>
      </c>
      <c r="P431" s="195" t="s">
        <v>1054</v>
      </c>
      <c r="Q431" s="195" t="s">
        <v>1054</v>
      </c>
      <c r="R431" s="197">
        <v>0</v>
      </c>
      <c r="S431" s="197" t="s">
        <v>1054</v>
      </c>
      <c r="T431" s="195" t="s">
        <v>1054</v>
      </c>
      <c r="U431" s="195" t="s">
        <v>1054</v>
      </c>
      <c r="V431" s="199" t="s">
        <v>1054</v>
      </c>
      <c r="W431" s="199" t="s">
        <v>1054</v>
      </c>
      <c r="X431" s="195" t="s">
        <v>1054</v>
      </c>
      <c r="Y431" s="195" t="s">
        <v>1054</v>
      </c>
      <c r="Z431" s="195" t="s">
        <v>2326</v>
      </c>
      <c r="AA431" s="200" t="s">
        <v>1054</v>
      </c>
      <c r="AB431" s="201" t="s">
        <v>1054</v>
      </c>
      <c r="AC431" s="201" t="s">
        <v>1054</v>
      </c>
      <c r="AD431" s="195" t="s">
        <v>4678</v>
      </c>
      <c r="AE431" s="195" t="s">
        <v>4678</v>
      </c>
      <c r="AF431" s="195" t="s">
        <v>935</v>
      </c>
      <c r="AG431" s="195">
        <v>0</v>
      </c>
      <c r="AH431" s="195" t="s">
        <v>828</v>
      </c>
      <c r="AI431" s="195" t="s">
        <v>1054</v>
      </c>
      <c r="AJ431" s="195" t="s">
        <v>1054</v>
      </c>
      <c r="AK431" s="195" t="s">
        <v>1054</v>
      </c>
    </row>
    <row r="432" spans="1:37" s="177" customFormat="1" ht="12.75">
      <c r="A432" s="175" t="s">
        <v>2296</v>
      </c>
      <c r="B432" s="175" t="s">
        <v>2392</v>
      </c>
      <c r="C432" s="628">
        <v>0</v>
      </c>
      <c r="D432" s="628">
        <v>0</v>
      </c>
      <c r="E432" s="628">
        <v>0</v>
      </c>
      <c r="F432" s="631" t="s">
        <v>1054</v>
      </c>
      <c r="G432" s="175" t="s">
        <v>2325</v>
      </c>
      <c r="H432" s="176" t="s">
        <v>4574</v>
      </c>
      <c r="I432" s="175" t="s">
        <v>4621</v>
      </c>
      <c r="J432" s="203" t="s">
        <v>1054</v>
      </c>
      <c r="K432" s="203" t="s">
        <v>1054</v>
      </c>
      <c r="L432" s="175" t="s">
        <v>4583</v>
      </c>
      <c r="M432" s="175" t="s">
        <v>1054</v>
      </c>
      <c r="N432" s="204">
        <v>39871</v>
      </c>
      <c r="O432" s="175" t="s">
        <v>1054</v>
      </c>
      <c r="P432" s="195" t="s">
        <v>1054</v>
      </c>
      <c r="Q432" s="195" t="s">
        <v>1054</v>
      </c>
      <c r="R432" s="197">
        <v>0</v>
      </c>
      <c r="S432" s="197" t="s">
        <v>1054</v>
      </c>
      <c r="T432" s="195" t="s">
        <v>1054</v>
      </c>
      <c r="U432" s="195" t="s">
        <v>1054</v>
      </c>
      <c r="V432" s="199" t="s">
        <v>1054</v>
      </c>
      <c r="W432" s="199" t="s">
        <v>1054</v>
      </c>
      <c r="X432" s="195" t="s">
        <v>1054</v>
      </c>
      <c r="Y432" s="195" t="s">
        <v>1054</v>
      </c>
      <c r="Z432" s="195" t="s">
        <v>2326</v>
      </c>
      <c r="AA432" s="200" t="s">
        <v>1054</v>
      </c>
      <c r="AB432" s="201" t="s">
        <v>1054</v>
      </c>
      <c r="AC432" s="201" t="s">
        <v>1054</v>
      </c>
      <c r="AD432" s="195" t="s">
        <v>4678</v>
      </c>
      <c r="AE432" s="195" t="s">
        <v>4678</v>
      </c>
      <c r="AF432" s="195" t="s">
        <v>935</v>
      </c>
      <c r="AG432" s="195">
        <v>0</v>
      </c>
      <c r="AH432" s="195" t="s">
        <v>828</v>
      </c>
      <c r="AI432" s="195" t="s">
        <v>1054</v>
      </c>
      <c r="AJ432" s="195" t="s">
        <v>1054</v>
      </c>
      <c r="AK432" s="195" t="s">
        <v>1054</v>
      </c>
    </row>
    <row r="433" spans="1:37" s="177" customFormat="1" ht="12.75">
      <c r="A433" s="175" t="s">
        <v>2296</v>
      </c>
      <c r="B433" s="175" t="s">
        <v>2393</v>
      </c>
      <c r="C433" s="628">
        <v>0</v>
      </c>
      <c r="D433" s="628">
        <v>0</v>
      </c>
      <c r="E433" s="628">
        <v>0</v>
      </c>
      <c r="F433" s="631" t="s">
        <v>1054</v>
      </c>
      <c r="G433" s="175" t="s">
        <v>2325</v>
      </c>
      <c r="H433" s="176" t="s">
        <v>4574</v>
      </c>
      <c r="I433" s="175" t="s">
        <v>4621</v>
      </c>
      <c r="J433" s="203" t="s">
        <v>1054</v>
      </c>
      <c r="K433" s="203" t="s">
        <v>1054</v>
      </c>
      <c r="L433" s="175" t="s">
        <v>4583</v>
      </c>
      <c r="M433" s="175" t="s">
        <v>1054</v>
      </c>
      <c r="N433" s="204">
        <v>41089</v>
      </c>
      <c r="O433" s="175" t="s">
        <v>1054</v>
      </c>
      <c r="P433" s="195" t="s">
        <v>1054</v>
      </c>
      <c r="Q433" s="195" t="s">
        <v>1054</v>
      </c>
      <c r="R433" s="197">
        <v>0</v>
      </c>
      <c r="S433" s="197" t="s">
        <v>1054</v>
      </c>
      <c r="T433" s="195" t="s">
        <v>1054</v>
      </c>
      <c r="U433" s="195" t="s">
        <v>1054</v>
      </c>
      <c r="V433" s="199" t="s">
        <v>1054</v>
      </c>
      <c r="W433" s="199" t="s">
        <v>1054</v>
      </c>
      <c r="X433" s="195" t="s">
        <v>1054</v>
      </c>
      <c r="Y433" s="195" t="s">
        <v>1054</v>
      </c>
      <c r="Z433" s="195" t="s">
        <v>2326</v>
      </c>
      <c r="AA433" s="200" t="s">
        <v>1054</v>
      </c>
      <c r="AB433" s="201" t="s">
        <v>1054</v>
      </c>
      <c r="AC433" s="201" t="s">
        <v>1054</v>
      </c>
      <c r="AD433" s="195" t="s">
        <v>4678</v>
      </c>
      <c r="AE433" s="195" t="s">
        <v>4678</v>
      </c>
      <c r="AF433" s="195" t="s">
        <v>935</v>
      </c>
      <c r="AG433" s="195">
        <v>0</v>
      </c>
      <c r="AH433" s="195" t="s">
        <v>828</v>
      </c>
      <c r="AI433" s="195" t="s">
        <v>1054</v>
      </c>
      <c r="AJ433" s="195" t="s">
        <v>1054</v>
      </c>
      <c r="AK433" s="195" t="s">
        <v>1054</v>
      </c>
    </row>
    <row r="434" spans="1:37" s="177" customFormat="1" ht="12.75">
      <c r="A434" s="175" t="s">
        <v>2296</v>
      </c>
      <c r="B434" s="175" t="s">
        <v>2324</v>
      </c>
      <c r="C434" s="628">
        <v>0</v>
      </c>
      <c r="D434" s="628">
        <v>0</v>
      </c>
      <c r="E434" s="628">
        <v>0</v>
      </c>
      <c r="F434" s="631" t="s">
        <v>1054</v>
      </c>
      <c r="G434" s="175" t="s">
        <v>2325</v>
      </c>
      <c r="H434" s="176" t="s">
        <v>4574</v>
      </c>
      <c r="I434" s="175" t="s">
        <v>4621</v>
      </c>
      <c r="J434" s="203" t="s">
        <v>1054</v>
      </c>
      <c r="K434" s="203" t="s">
        <v>1054</v>
      </c>
      <c r="L434" s="175" t="s">
        <v>4583</v>
      </c>
      <c r="M434" s="175" t="s">
        <v>1054</v>
      </c>
      <c r="N434" s="204">
        <v>41908</v>
      </c>
      <c r="O434" s="175" t="s">
        <v>1054</v>
      </c>
      <c r="P434" s="195" t="s">
        <v>1054</v>
      </c>
      <c r="Q434" s="195" t="s">
        <v>1054</v>
      </c>
      <c r="R434" s="197">
        <v>0</v>
      </c>
      <c r="S434" s="197" t="s">
        <v>1054</v>
      </c>
      <c r="T434" s="195" t="s">
        <v>1054</v>
      </c>
      <c r="U434" s="195" t="s">
        <v>1054</v>
      </c>
      <c r="V434" s="199" t="s">
        <v>1054</v>
      </c>
      <c r="W434" s="199" t="s">
        <v>1054</v>
      </c>
      <c r="X434" s="195" t="s">
        <v>1054</v>
      </c>
      <c r="Y434" s="195" t="s">
        <v>1054</v>
      </c>
      <c r="Z434" s="195" t="s">
        <v>2326</v>
      </c>
      <c r="AA434" s="200" t="s">
        <v>1054</v>
      </c>
      <c r="AB434" s="201" t="s">
        <v>1054</v>
      </c>
      <c r="AC434" s="201" t="s">
        <v>1054</v>
      </c>
      <c r="AD434" s="195" t="s">
        <v>4678</v>
      </c>
      <c r="AE434" s="195" t="s">
        <v>4678</v>
      </c>
      <c r="AF434" s="195" t="s">
        <v>935</v>
      </c>
      <c r="AG434" s="195">
        <v>0</v>
      </c>
      <c r="AH434" s="195" t="s">
        <v>828</v>
      </c>
      <c r="AI434" s="195" t="s">
        <v>1054</v>
      </c>
      <c r="AJ434" s="195" t="s">
        <v>1054</v>
      </c>
      <c r="AK434" s="195" t="s">
        <v>1054</v>
      </c>
    </row>
    <row r="435" spans="1:37" s="177" customFormat="1" ht="12.75">
      <c r="A435" s="175" t="s">
        <v>2296</v>
      </c>
      <c r="B435" s="175" t="s">
        <v>2394</v>
      </c>
      <c r="C435" s="628">
        <v>0</v>
      </c>
      <c r="D435" s="628">
        <v>0</v>
      </c>
      <c r="E435" s="628">
        <v>0</v>
      </c>
      <c r="F435" s="631" t="s">
        <v>1054</v>
      </c>
      <c r="G435" s="175" t="s">
        <v>2325</v>
      </c>
      <c r="H435" s="176" t="s">
        <v>4574</v>
      </c>
      <c r="I435" s="175" t="s">
        <v>4575</v>
      </c>
      <c r="J435" s="203" t="s">
        <v>1054</v>
      </c>
      <c r="K435" s="203" t="s">
        <v>1054</v>
      </c>
      <c r="L435" s="175" t="s">
        <v>4583</v>
      </c>
      <c r="M435" s="175" t="s">
        <v>1054</v>
      </c>
      <c r="N435" s="204">
        <v>40924</v>
      </c>
      <c r="O435" s="175" t="s">
        <v>1054</v>
      </c>
      <c r="P435" s="195" t="s">
        <v>1054</v>
      </c>
      <c r="Q435" s="195" t="s">
        <v>1054</v>
      </c>
      <c r="R435" s="197">
        <v>0</v>
      </c>
      <c r="S435" s="197" t="s">
        <v>1054</v>
      </c>
      <c r="T435" s="195" t="s">
        <v>1054</v>
      </c>
      <c r="U435" s="195" t="s">
        <v>1054</v>
      </c>
      <c r="V435" s="199" t="s">
        <v>1054</v>
      </c>
      <c r="W435" s="199" t="s">
        <v>1054</v>
      </c>
      <c r="X435" s="195" t="s">
        <v>1054</v>
      </c>
      <c r="Y435" s="195" t="s">
        <v>1054</v>
      </c>
      <c r="Z435" s="195" t="s">
        <v>2326</v>
      </c>
      <c r="AA435" s="200" t="s">
        <v>1054</v>
      </c>
      <c r="AB435" s="201" t="s">
        <v>1054</v>
      </c>
      <c r="AC435" s="201" t="s">
        <v>1054</v>
      </c>
      <c r="AD435" s="195" t="s">
        <v>4678</v>
      </c>
      <c r="AE435" s="195" t="s">
        <v>4678</v>
      </c>
      <c r="AF435" s="195" t="s">
        <v>935</v>
      </c>
      <c r="AG435" s="195">
        <v>0</v>
      </c>
      <c r="AH435" s="195" t="s">
        <v>828</v>
      </c>
      <c r="AI435" s="195" t="s">
        <v>1054</v>
      </c>
      <c r="AJ435" s="195" t="s">
        <v>1054</v>
      </c>
      <c r="AK435" s="195" t="s">
        <v>1054</v>
      </c>
    </row>
    <row r="436" spans="1:37" s="177" customFormat="1" ht="12.75">
      <c r="A436" s="175" t="s">
        <v>2296</v>
      </c>
      <c r="B436" s="175" t="s">
        <v>2395</v>
      </c>
      <c r="C436" s="628">
        <v>0</v>
      </c>
      <c r="D436" s="628">
        <v>0</v>
      </c>
      <c r="E436" s="628">
        <v>0</v>
      </c>
      <c r="F436" s="631" t="s">
        <v>1054</v>
      </c>
      <c r="G436" s="175" t="s">
        <v>2325</v>
      </c>
      <c r="H436" s="176" t="s">
        <v>4574</v>
      </c>
      <c r="I436" s="175" t="s">
        <v>4575</v>
      </c>
      <c r="J436" s="203" t="s">
        <v>1054</v>
      </c>
      <c r="K436" s="203" t="s">
        <v>1054</v>
      </c>
      <c r="L436" s="175" t="s">
        <v>4583</v>
      </c>
      <c r="M436" s="175" t="s">
        <v>1054</v>
      </c>
      <c r="N436" s="204">
        <v>40897</v>
      </c>
      <c r="O436" s="175" t="s">
        <v>1054</v>
      </c>
      <c r="P436" s="195" t="s">
        <v>1054</v>
      </c>
      <c r="Q436" s="195" t="s">
        <v>1054</v>
      </c>
      <c r="R436" s="197">
        <v>0</v>
      </c>
      <c r="S436" s="197" t="s">
        <v>1054</v>
      </c>
      <c r="T436" s="195" t="s">
        <v>1054</v>
      </c>
      <c r="U436" s="195" t="s">
        <v>1054</v>
      </c>
      <c r="V436" s="199" t="s">
        <v>1054</v>
      </c>
      <c r="W436" s="199" t="s">
        <v>1054</v>
      </c>
      <c r="X436" s="195" t="s">
        <v>1054</v>
      </c>
      <c r="Y436" s="195" t="s">
        <v>1054</v>
      </c>
      <c r="Z436" s="195" t="s">
        <v>2326</v>
      </c>
      <c r="AA436" s="200" t="s">
        <v>1054</v>
      </c>
      <c r="AB436" s="201" t="s">
        <v>1054</v>
      </c>
      <c r="AC436" s="201" t="s">
        <v>1054</v>
      </c>
      <c r="AD436" s="195" t="s">
        <v>4678</v>
      </c>
      <c r="AE436" s="195" t="s">
        <v>4678</v>
      </c>
      <c r="AF436" s="195" t="s">
        <v>935</v>
      </c>
      <c r="AG436" s="195">
        <v>0</v>
      </c>
      <c r="AH436" s="195" t="s">
        <v>828</v>
      </c>
      <c r="AI436" s="195" t="s">
        <v>1054</v>
      </c>
      <c r="AJ436" s="195" t="s">
        <v>1054</v>
      </c>
      <c r="AK436" s="195" t="s">
        <v>1054</v>
      </c>
    </row>
    <row r="437" spans="1:37" s="177" customFormat="1" ht="12.75">
      <c r="A437" s="175" t="s">
        <v>2296</v>
      </c>
      <c r="B437" s="175" t="s">
        <v>2396</v>
      </c>
      <c r="C437" s="628">
        <v>0</v>
      </c>
      <c r="D437" s="628">
        <v>0</v>
      </c>
      <c r="E437" s="628">
        <v>0</v>
      </c>
      <c r="F437" s="631" t="s">
        <v>1054</v>
      </c>
      <c r="G437" s="175" t="s">
        <v>2325</v>
      </c>
      <c r="H437" s="176" t="s">
        <v>4574</v>
      </c>
      <c r="I437" s="175" t="s">
        <v>4621</v>
      </c>
      <c r="J437" s="203" t="s">
        <v>1054</v>
      </c>
      <c r="K437" s="203" t="s">
        <v>1054</v>
      </c>
      <c r="L437" s="175" t="s">
        <v>4583</v>
      </c>
      <c r="M437" s="175" t="s">
        <v>1054</v>
      </c>
      <c r="N437" s="204">
        <v>40441</v>
      </c>
      <c r="O437" s="175" t="s">
        <v>1054</v>
      </c>
      <c r="P437" s="195" t="s">
        <v>1054</v>
      </c>
      <c r="Q437" s="195" t="s">
        <v>1054</v>
      </c>
      <c r="R437" s="197">
        <v>0</v>
      </c>
      <c r="S437" s="197" t="s">
        <v>1054</v>
      </c>
      <c r="T437" s="195" t="s">
        <v>1054</v>
      </c>
      <c r="U437" s="195" t="s">
        <v>1054</v>
      </c>
      <c r="V437" s="199" t="s">
        <v>1054</v>
      </c>
      <c r="W437" s="199" t="s">
        <v>1054</v>
      </c>
      <c r="X437" s="195" t="s">
        <v>1054</v>
      </c>
      <c r="Y437" s="195" t="s">
        <v>1054</v>
      </c>
      <c r="Z437" s="195" t="s">
        <v>2326</v>
      </c>
      <c r="AA437" s="200" t="s">
        <v>1054</v>
      </c>
      <c r="AB437" s="201" t="s">
        <v>1054</v>
      </c>
      <c r="AC437" s="201" t="s">
        <v>1054</v>
      </c>
      <c r="AD437" s="195" t="s">
        <v>4678</v>
      </c>
      <c r="AE437" s="195" t="s">
        <v>4678</v>
      </c>
      <c r="AF437" s="195" t="s">
        <v>935</v>
      </c>
      <c r="AG437" s="195">
        <v>0</v>
      </c>
      <c r="AH437" s="195" t="s">
        <v>828</v>
      </c>
      <c r="AI437" s="195" t="s">
        <v>1054</v>
      </c>
      <c r="AJ437" s="195" t="s">
        <v>1054</v>
      </c>
      <c r="AK437" s="195" t="s">
        <v>1054</v>
      </c>
    </row>
    <row r="438" spans="1:37" s="177" customFormat="1" ht="12.75">
      <c r="A438" s="175" t="s">
        <v>2296</v>
      </c>
      <c r="B438" s="175" t="s">
        <v>2328</v>
      </c>
      <c r="C438" s="628">
        <v>0</v>
      </c>
      <c r="D438" s="628">
        <v>0</v>
      </c>
      <c r="E438" s="628">
        <v>0</v>
      </c>
      <c r="F438" s="631" t="s">
        <v>1054</v>
      </c>
      <c r="G438" s="175" t="s">
        <v>2325</v>
      </c>
      <c r="H438" s="176" t="s">
        <v>4574</v>
      </c>
      <c r="I438" s="175" t="s">
        <v>4621</v>
      </c>
      <c r="J438" s="203" t="s">
        <v>1054</v>
      </c>
      <c r="K438" s="203" t="s">
        <v>1054</v>
      </c>
      <c r="L438" s="175" t="s">
        <v>4583</v>
      </c>
      <c r="M438" s="175" t="s">
        <v>1054</v>
      </c>
      <c r="N438" s="204">
        <v>42423</v>
      </c>
      <c r="O438" s="175" t="s">
        <v>1054</v>
      </c>
      <c r="P438" s="195" t="s">
        <v>1054</v>
      </c>
      <c r="Q438" s="195" t="s">
        <v>1054</v>
      </c>
      <c r="R438" s="197">
        <v>0</v>
      </c>
      <c r="S438" s="197" t="s">
        <v>1054</v>
      </c>
      <c r="T438" s="195" t="s">
        <v>1054</v>
      </c>
      <c r="U438" s="195" t="s">
        <v>1054</v>
      </c>
      <c r="V438" s="199" t="s">
        <v>1054</v>
      </c>
      <c r="W438" s="199" t="s">
        <v>1054</v>
      </c>
      <c r="X438" s="195" t="s">
        <v>1054</v>
      </c>
      <c r="Y438" s="195" t="s">
        <v>1054</v>
      </c>
      <c r="Z438" s="195" t="s">
        <v>2326</v>
      </c>
      <c r="AA438" s="200" t="s">
        <v>1054</v>
      </c>
      <c r="AB438" s="201" t="s">
        <v>1054</v>
      </c>
      <c r="AC438" s="201" t="s">
        <v>1054</v>
      </c>
      <c r="AD438" s="195" t="s">
        <v>4678</v>
      </c>
      <c r="AE438" s="195" t="s">
        <v>4678</v>
      </c>
      <c r="AF438" s="195" t="s">
        <v>935</v>
      </c>
      <c r="AG438" s="195">
        <v>0</v>
      </c>
      <c r="AH438" s="195" t="s">
        <v>828</v>
      </c>
      <c r="AI438" s="195" t="s">
        <v>1054</v>
      </c>
      <c r="AJ438" s="195" t="s">
        <v>1054</v>
      </c>
      <c r="AK438" s="195" t="s">
        <v>1054</v>
      </c>
    </row>
    <row r="439" spans="1:37" s="177" customFormat="1" ht="12.75">
      <c r="A439" s="175" t="s">
        <v>2296</v>
      </c>
      <c r="B439" s="175" t="s">
        <v>2397</v>
      </c>
      <c r="C439" s="628">
        <v>0</v>
      </c>
      <c r="D439" s="628">
        <v>0</v>
      </c>
      <c r="E439" s="628">
        <v>0</v>
      </c>
      <c r="F439" s="631" t="s">
        <v>1054</v>
      </c>
      <c r="G439" s="175" t="s">
        <v>2325</v>
      </c>
      <c r="H439" s="176" t="s">
        <v>4574</v>
      </c>
      <c r="I439" s="175" t="s">
        <v>4621</v>
      </c>
      <c r="J439" s="203" t="s">
        <v>1054</v>
      </c>
      <c r="K439" s="203" t="s">
        <v>1054</v>
      </c>
      <c r="L439" s="175" t="s">
        <v>4583</v>
      </c>
      <c r="M439" s="175" t="s">
        <v>1054</v>
      </c>
      <c r="N439" s="204">
        <v>40442</v>
      </c>
      <c r="O439" s="175" t="s">
        <v>1054</v>
      </c>
      <c r="P439" s="195" t="s">
        <v>1054</v>
      </c>
      <c r="Q439" s="195" t="s">
        <v>1054</v>
      </c>
      <c r="R439" s="197">
        <v>0</v>
      </c>
      <c r="S439" s="197" t="s">
        <v>1054</v>
      </c>
      <c r="T439" s="195" t="s">
        <v>1054</v>
      </c>
      <c r="U439" s="195" t="s">
        <v>1054</v>
      </c>
      <c r="V439" s="199" t="s">
        <v>1054</v>
      </c>
      <c r="W439" s="199" t="s">
        <v>1054</v>
      </c>
      <c r="X439" s="195" t="s">
        <v>1054</v>
      </c>
      <c r="Y439" s="195" t="s">
        <v>1054</v>
      </c>
      <c r="Z439" s="195" t="s">
        <v>2326</v>
      </c>
      <c r="AA439" s="200" t="s">
        <v>1054</v>
      </c>
      <c r="AB439" s="201" t="s">
        <v>1054</v>
      </c>
      <c r="AC439" s="201" t="s">
        <v>1054</v>
      </c>
      <c r="AD439" s="195" t="s">
        <v>4678</v>
      </c>
      <c r="AE439" s="195" t="s">
        <v>4678</v>
      </c>
      <c r="AF439" s="195" t="s">
        <v>935</v>
      </c>
      <c r="AG439" s="195">
        <v>0</v>
      </c>
      <c r="AH439" s="195" t="s">
        <v>828</v>
      </c>
      <c r="AI439" s="195" t="s">
        <v>1054</v>
      </c>
      <c r="AJ439" s="195" t="s">
        <v>1054</v>
      </c>
      <c r="AK439" s="195" t="s">
        <v>1054</v>
      </c>
    </row>
    <row r="440" spans="1:37" s="177" customFormat="1" ht="12.75">
      <c r="A440" s="175" t="s">
        <v>2296</v>
      </c>
      <c r="B440" s="175" t="s">
        <v>2398</v>
      </c>
      <c r="C440" s="628">
        <v>0</v>
      </c>
      <c r="D440" s="628">
        <v>0</v>
      </c>
      <c r="E440" s="628">
        <v>0</v>
      </c>
      <c r="F440" s="631" t="s">
        <v>1054</v>
      </c>
      <c r="G440" s="175" t="s">
        <v>2325</v>
      </c>
      <c r="H440" s="176" t="s">
        <v>4574</v>
      </c>
      <c r="I440" s="175" t="s">
        <v>4621</v>
      </c>
      <c r="J440" s="203" t="s">
        <v>1054</v>
      </c>
      <c r="K440" s="203" t="s">
        <v>1054</v>
      </c>
      <c r="L440" s="175" t="s">
        <v>4583</v>
      </c>
      <c r="M440" s="175" t="s">
        <v>1054</v>
      </c>
      <c r="N440" s="204">
        <v>40443</v>
      </c>
      <c r="O440" s="175" t="s">
        <v>1054</v>
      </c>
      <c r="P440" s="195" t="s">
        <v>1054</v>
      </c>
      <c r="Q440" s="195" t="s">
        <v>1054</v>
      </c>
      <c r="R440" s="197">
        <v>0</v>
      </c>
      <c r="S440" s="197" t="s">
        <v>1054</v>
      </c>
      <c r="T440" s="195" t="s">
        <v>1054</v>
      </c>
      <c r="U440" s="195" t="s">
        <v>1054</v>
      </c>
      <c r="V440" s="199" t="s">
        <v>1054</v>
      </c>
      <c r="W440" s="199" t="s">
        <v>1054</v>
      </c>
      <c r="X440" s="195" t="s">
        <v>1054</v>
      </c>
      <c r="Y440" s="195" t="s">
        <v>1054</v>
      </c>
      <c r="Z440" s="195" t="s">
        <v>2326</v>
      </c>
      <c r="AA440" s="200" t="s">
        <v>1054</v>
      </c>
      <c r="AB440" s="201" t="s">
        <v>1054</v>
      </c>
      <c r="AC440" s="201" t="s">
        <v>1054</v>
      </c>
      <c r="AD440" s="195" t="s">
        <v>4678</v>
      </c>
      <c r="AE440" s="195" t="s">
        <v>4678</v>
      </c>
      <c r="AF440" s="195" t="s">
        <v>935</v>
      </c>
      <c r="AG440" s="195">
        <v>0</v>
      </c>
      <c r="AH440" s="195" t="s">
        <v>828</v>
      </c>
      <c r="AI440" s="195" t="s">
        <v>1054</v>
      </c>
      <c r="AJ440" s="195" t="s">
        <v>1054</v>
      </c>
      <c r="AK440" s="195" t="s">
        <v>1054</v>
      </c>
    </row>
    <row r="441" spans="1:37" s="177" customFormat="1" ht="12.75">
      <c r="A441" s="175" t="s">
        <v>2296</v>
      </c>
      <c r="B441" s="175" t="s">
        <v>2399</v>
      </c>
      <c r="C441" s="628">
        <v>0</v>
      </c>
      <c r="D441" s="628">
        <v>0</v>
      </c>
      <c r="E441" s="628">
        <v>0</v>
      </c>
      <c r="F441" s="631" t="s">
        <v>1054</v>
      </c>
      <c r="G441" s="175" t="s">
        <v>2325</v>
      </c>
      <c r="H441" s="176" t="s">
        <v>4574</v>
      </c>
      <c r="I441" s="175" t="s">
        <v>4621</v>
      </c>
      <c r="J441" s="203" t="s">
        <v>1054</v>
      </c>
      <c r="K441" s="203" t="s">
        <v>1054</v>
      </c>
      <c r="L441" s="175" t="s">
        <v>4583</v>
      </c>
      <c r="M441" s="175" t="s">
        <v>1054</v>
      </c>
      <c r="N441" s="204">
        <v>40444</v>
      </c>
      <c r="O441" s="175" t="s">
        <v>1054</v>
      </c>
      <c r="P441" s="195" t="s">
        <v>1054</v>
      </c>
      <c r="Q441" s="195" t="s">
        <v>1054</v>
      </c>
      <c r="R441" s="197">
        <v>0</v>
      </c>
      <c r="S441" s="197" t="s">
        <v>1054</v>
      </c>
      <c r="T441" s="195" t="s">
        <v>1054</v>
      </c>
      <c r="U441" s="195" t="s">
        <v>1054</v>
      </c>
      <c r="V441" s="199" t="s">
        <v>1054</v>
      </c>
      <c r="W441" s="199" t="s">
        <v>1054</v>
      </c>
      <c r="X441" s="195" t="s">
        <v>1054</v>
      </c>
      <c r="Y441" s="195" t="s">
        <v>1054</v>
      </c>
      <c r="Z441" s="195" t="s">
        <v>2326</v>
      </c>
      <c r="AA441" s="200" t="s">
        <v>1054</v>
      </c>
      <c r="AB441" s="201" t="s">
        <v>1054</v>
      </c>
      <c r="AC441" s="201" t="s">
        <v>1054</v>
      </c>
      <c r="AD441" s="195" t="s">
        <v>4678</v>
      </c>
      <c r="AE441" s="195" t="s">
        <v>4678</v>
      </c>
      <c r="AF441" s="195" t="s">
        <v>935</v>
      </c>
      <c r="AG441" s="195">
        <v>0</v>
      </c>
      <c r="AH441" s="195" t="s">
        <v>828</v>
      </c>
      <c r="AI441" s="195" t="s">
        <v>1054</v>
      </c>
      <c r="AJ441" s="195" t="s">
        <v>1054</v>
      </c>
      <c r="AK441" s="195" t="s">
        <v>1054</v>
      </c>
    </row>
    <row r="442" spans="1:37" s="177" customFormat="1" ht="12.75">
      <c r="A442" s="175" t="s">
        <v>2296</v>
      </c>
      <c r="B442" s="175" t="s">
        <v>2400</v>
      </c>
      <c r="C442" s="628">
        <v>0</v>
      </c>
      <c r="D442" s="628">
        <v>0</v>
      </c>
      <c r="E442" s="628">
        <v>0</v>
      </c>
      <c r="F442" s="631" t="s">
        <v>1054</v>
      </c>
      <c r="G442" s="175" t="s">
        <v>2401</v>
      </c>
      <c r="H442" s="176" t="s">
        <v>4574</v>
      </c>
      <c r="I442" s="175" t="s">
        <v>4621</v>
      </c>
      <c r="J442" s="203" t="s">
        <v>1054</v>
      </c>
      <c r="K442" s="203" t="s">
        <v>1054</v>
      </c>
      <c r="L442" s="175" t="s">
        <v>4622</v>
      </c>
      <c r="M442" s="175" t="s">
        <v>1054</v>
      </c>
      <c r="N442" s="204">
        <v>38334</v>
      </c>
      <c r="O442" s="175" t="s">
        <v>1054</v>
      </c>
      <c r="P442" s="195" t="s">
        <v>1054</v>
      </c>
      <c r="Q442" s="195" t="s">
        <v>1054</v>
      </c>
      <c r="R442" s="197" t="s">
        <v>1054</v>
      </c>
      <c r="S442" s="197" t="s">
        <v>1054</v>
      </c>
      <c r="T442" s="195" t="s">
        <v>1054</v>
      </c>
      <c r="U442" s="195" t="s">
        <v>1054</v>
      </c>
      <c r="V442" s="199" t="s">
        <v>1814</v>
      </c>
      <c r="W442" s="199" t="s">
        <v>1055</v>
      </c>
      <c r="X442" s="195" t="s">
        <v>1054</v>
      </c>
      <c r="Y442" s="195" t="s">
        <v>2402</v>
      </c>
      <c r="Z442" s="195" t="s">
        <v>2357</v>
      </c>
      <c r="AA442" s="200" t="s">
        <v>1054</v>
      </c>
      <c r="AB442" s="201" t="s">
        <v>1054</v>
      </c>
      <c r="AC442" s="201" t="s">
        <v>1054</v>
      </c>
      <c r="AD442" s="195" t="s">
        <v>4678</v>
      </c>
      <c r="AE442" s="195" t="s">
        <v>4678</v>
      </c>
      <c r="AF442" s="195" t="s">
        <v>935</v>
      </c>
      <c r="AG442" s="195">
        <v>0</v>
      </c>
      <c r="AH442" s="195" t="s">
        <v>828</v>
      </c>
      <c r="AI442" s="195" t="s">
        <v>1054</v>
      </c>
      <c r="AJ442" s="195" t="s">
        <v>1054</v>
      </c>
      <c r="AK442" s="195" t="s">
        <v>1054</v>
      </c>
    </row>
    <row r="443" spans="1:37" s="177" customFormat="1" ht="12.75">
      <c r="A443" s="175" t="s">
        <v>2296</v>
      </c>
      <c r="B443" s="175" t="s">
        <v>2403</v>
      </c>
      <c r="C443" s="628"/>
      <c r="D443" s="628"/>
      <c r="E443" s="628"/>
      <c r="F443" s="631" t="s">
        <v>1054</v>
      </c>
      <c r="G443" s="175" t="s">
        <v>2404</v>
      </c>
      <c r="H443" s="176" t="s">
        <v>4574</v>
      </c>
      <c r="I443" s="175" t="s">
        <v>4621</v>
      </c>
      <c r="J443" s="203" t="s">
        <v>1054</v>
      </c>
      <c r="K443" s="203" t="s">
        <v>1054</v>
      </c>
      <c r="L443" s="175" t="s">
        <v>4622</v>
      </c>
      <c r="M443" s="175" t="s">
        <v>1054</v>
      </c>
      <c r="N443" s="204">
        <v>33360</v>
      </c>
      <c r="O443" s="175" t="s">
        <v>1054</v>
      </c>
      <c r="P443" s="195" t="s">
        <v>1054</v>
      </c>
      <c r="Q443" s="195" t="s">
        <v>1054</v>
      </c>
      <c r="R443" s="197" t="s">
        <v>1054</v>
      </c>
      <c r="S443" s="197" t="s">
        <v>1054</v>
      </c>
      <c r="T443" s="195" t="s">
        <v>1054</v>
      </c>
      <c r="U443" s="195" t="s">
        <v>1054</v>
      </c>
      <c r="V443" s="199" t="s">
        <v>1814</v>
      </c>
      <c r="W443" s="199" t="s">
        <v>1055</v>
      </c>
      <c r="X443" s="195" t="s">
        <v>1054</v>
      </c>
      <c r="Y443" s="195" t="s">
        <v>2405</v>
      </c>
      <c r="Z443" s="195" t="s">
        <v>2357</v>
      </c>
      <c r="AA443" s="200" t="s">
        <v>1054</v>
      </c>
      <c r="AB443" s="201" t="s">
        <v>1054</v>
      </c>
      <c r="AC443" s="201" t="s">
        <v>1054</v>
      </c>
      <c r="AD443" s="195" t="s">
        <v>4678</v>
      </c>
      <c r="AE443" s="195" t="s">
        <v>4678</v>
      </c>
      <c r="AF443" s="195" t="s">
        <v>935</v>
      </c>
      <c r="AG443" s="195">
        <v>0</v>
      </c>
      <c r="AH443" s="195" t="s">
        <v>828</v>
      </c>
      <c r="AI443" s="195" t="s">
        <v>1054</v>
      </c>
      <c r="AJ443" s="195" t="s">
        <v>1054</v>
      </c>
      <c r="AK443" s="195" t="s">
        <v>1054</v>
      </c>
    </row>
    <row r="444" spans="1:37" s="177" customFormat="1" ht="12.75">
      <c r="A444" s="175" t="s">
        <v>2296</v>
      </c>
      <c r="B444" s="175" t="s">
        <v>2406</v>
      </c>
      <c r="C444" s="628">
        <v>0</v>
      </c>
      <c r="D444" s="628">
        <v>0</v>
      </c>
      <c r="E444" s="628">
        <v>0</v>
      </c>
      <c r="F444" s="631" t="s">
        <v>1054</v>
      </c>
      <c r="G444" s="175" t="s">
        <v>2407</v>
      </c>
      <c r="H444" s="176" t="s">
        <v>4574</v>
      </c>
      <c r="I444" s="175" t="s">
        <v>4621</v>
      </c>
      <c r="J444" s="203" t="s">
        <v>1054</v>
      </c>
      <c r="K444" s="203" t="s">
        <v>1054</v>
      </c>
      <c r="L444" s="175" t="s">
        <v>4622</v>
      </c>
      <c r="M444" s="175" t="s">
        <v>1054</v>
      </c>
      <c r="N444" s="204">
        <v>36684</v>
      </c>
      <c r="O444" s="175" t="s">
        <v>1054</v>
      </c>
      <c r="P444" s="195" t="s">
        <v>1054</v>
      </c>
      <c r="Q444" s="195" t="s">
        <v>1054</v>
      </c>
      <c r="R444" s="197" t="s">
        <v>1054</v>
      </c>
      <c r="S444" s="197" t="s">
        <v>1054</v>
      </c>
      <c r="T444" s="195" t="s">
        <v>1054</v>
      </c>
      <c r="U444" s="195" t="s">
        <v>1054</v>
      </c>
      <c r="V444" s="199" t="s">
        <v>1814</v>
      </c>
      <c r="W444" s="199" t="s">
        <v>1055</v>
      </c>
      <c r="X444" s="195" t="s">
        <v>1054</v>
      </c>
      <c r="Y444" s="195" t="s">
        <v>2408</v>
      </c>
      <c r="Z444" s="195" t="s">
        <v>2357</v>
      </c>
      <c r="AA444" s="200" t="s">
        <v>1054</v>
      </c>
      <c r="AB444" s="201" t="s">
        <v>1054</v>
      </c>
      <c r="AC444" s="201" t="s">
        <v>1054</v>
      </c>
      <c r="AD444" s="195" t="s">
        <v>4678</v>
      </c>
      <c r="AE444" s="195" t="s">
        <v>4678</v>
      </c>
      <c r="AF444" s="195" t="s">
        <v>935</v>
      </c>
      <c r="AG444" s="195">
        <v>0</v>
      </c>
      <c r="AH444" s="195" t="s">
        <v>828</v>
      </c>
      <c r="AI444" s="195" t="s">
        <v>1054</v>
      </c>
      <c r="AJ444" s="195" t="s">
        <v>1054</v>
      </c>
      <c r="AK444" s="195" t="s">
        <v>1054</v>
      </c>
    </row>
    <row r="445" spans="1:37" s="177" customFormat="1" ht="12.75">
      <c r="A445" s="175" t="s">
        <v>2296</v>
      </c>
      <c r="B445" s="175" t="s">
        <v>2357</v>
      </c>
      <c r="C445" s="628">
        <v>0</v>
      </c>
      <c r="D445" s="628">
        <v>0</v>
      </c>
      <c r="E445" s="628">
        <v>0</v>
      </c>
      <c r="F445" s="631" t="s">
        <v>1054</v>
      </c>
      <c r="G445" s="175" t="s">
        <v>5465</v>
      </c>
      <c r="H445" s="176" t="s">
        <v>4617</v>
      </c>
      <c r="I445" s="175" t="s">
        <v>4618</v>
      </c>
      <c r="J445" s="203" t="s">
        <v>1561</v>
      </c>
      <c r="K445" s="203" t="s">
        <v>1053</v>
      </c>
      <c r="L445" s="175" t="s">
        <v>106</v>
      </c>
      <c r="M445" s="175" t="s">
        <v>2358</v>
      </c>
      <c r="N445" s="204">
        <v>36833</v>
      </c>
      <c r="O445" s="175" t="s">
        <v>112</v>
      </c>
      <c r="P445" s="195" t="s">
        <v>1054</v>
      </c>
      <c r="Q445" s="195" t="s">
        <v>1054</v>
      </c>
      <c r="R445" s="197" t="s">
        <v>1054</v>
      </c>
      <c r="S445" s="197" t="s">
        <v>1054</v>
      </c>
      <c r="T445" s="195" t="s">
        <v>1054</v>
      </c>
      <c r="U445" s="195" t="s">
        <v>1054</v>
      </c>
      <c r="V445" s="199" t="s">
        <v>959</v>
      </c>
      <c r="W445" s="199" t="s">
        <v>1055</v>
      </c>
      <c r="X445" s="195" t="s">
        <v>1054</v>
      </c>
      <c r="Y445" s="195" t="s">
        <v>2359</v>
      </c>
      <c r="Z445" s="195" t="s">
        <v>1054</v>
      </c>
      <c r="AA445" s="200" t="s">
        <v>1054</v>
      </c>
      <c r="AB445" s="201" t="s">
        <v>1054</v>
      </c>
      <c r="AC445" s="201">
        <v>640600</v>
      </c>
      <c r="AD445" s="195" t="s">
        <v>5466</v>
      </c>
      <c r="AE445" s="195" t="s">
        <v>5467</v>
      </c>
      <c r="AF445" s="195" t="s">
        <v>936</v>
      </c>
      <c r="AG445" s="195">
        <v>5017</v>
      </c>
      <c r="AH445" s="195" t="s">
        <v>828</v>
      </c>
      <c r="AI445" s="195" t="s">
        <v>2360</v>
      </c>
      <c r="AJ445" s="195" t="s">
        <v>5468</v>
      </c>
      <c r="AK445" s="195" t="s">
        <v>2361</v>
      </c>
    </row>
    <row r="446" spans="1:37" s="177" customFormat="1" ht="12.75">
      <c r="A446" s="175" t="s">
        <v>2296</v>
      </c>
      <c r="B446" s="175" t="s">
        <v>2409</v>
      </c>
      <c r="C446" s="628"/>
      <c r="D446" s="628"/>
      <c r="E446" s="628"/>
      <c r="F446" s="631" t="s">
        <v>1054</v>
      </c>
      <c r="G446" s="175" t="s">
        <v>2410</v>
      </c>
      <c r="H446" s="176" t="s">
        <v>4574</v>
      </c>
      <c r="I446" s="175" t="s">
        <v>4621</v>
      </c>
      <c r="J446" s="203" t="s">
        <v>1054</v>
      </c>
      <c r="K446" s="203" t="s">
        <v>1054</v>
      </c>
      <c r="L446" s="175" t="s">
        <v>4622</v>
      </c>
      <c r="M446" s="175" t="s">
        <v>1054</v>
      </c>
      <c r="N446" s="204">
        <v>33359</v>
      </c>
      <c r="O446" s="175" t="s">
        <v>1054</v>
      </c>
      <c r="P446" s="195" t="s">
        <v>1054</v>
      </c>
      <c r="Q446" s="195" t="s">
        <v>1054</v>
      </c>
      <c r="R446" s="197" t="s">
        <v>1054</v>
      </c>
      <c r="S446" s="197" t="s">
        <v>1054</v>
      </c>
      <c r="T446" s="195" t="s">
        <v>1054</v>
      </c>
      <c r="U446" s="195" t="s">
        <v>1054</v>
      </c>
      <c r="V446" s="199" t="s">
        <v>1814</v>
      </c>
      <c r="W446" s="199" t="s">
        <v>1055</v>
      </c>
      <c r="X446" s="195" t="s">
        <v>1054</v>
      </c>
      <c r="Y446" s="195" t="s">
        <v>2411</v>
      </c>
      <c r="Z446" s="195" t="s">
        <v>2357</v>
      </c>
      <c r="AA446" s="200" t="s">
        <v>1054</v>
      </c>
      <c r="AB446" s="201" t="s">
        <v>1054</v>
      </c>
      <c r="AC446" s="201" t="s">
        <v>1054</v>
      </c>
      <c r="AD446" s="195" t="s">
        <v>4678</v>
      </c>
      <c r="AE446" s="195" t="s">
        <v>4678</v>
      </c>
      <c r="AF446" s="195" t="s">
        <v>935</v>
      </c>
      <c r="AG446" s="195">
        <v>0</v>
      </c>
      <c r="AH446" s="195" t="s">
        <v>828</v>
      </c>
      <c r="AI446" s="195" t="s">
        <v>1054</v>
      </c>
      <c r="AJ446" s="195" t="s">
        <v>1054</v>
      </c>
      <c r="AK446" s="195" t="s">
        <v>1054</v>
      </c>
    </row>
    <row r="447" spans="1:37" s="177" customFormat="1" ht="12.75">
      <c r="A447" s="175" t="s">
        <v>2296</v>
      </c>
      <c r="B447" s="175" t="s">
        <v>2412</v>
      </c>
      <c r="C447" s="628">
        <v>0</v>
      </c>
      <c r="D447" s="628">
        <v>0</v>
      </c>
      <c r="E447" s="628">
        <v>0</v>
      </c>
      <c r="F447" s="631" t="s">
        <v>1054</v>
      </c>
      <c r="G447" s="175" t="s">
        <v>2325</v>
      </c>
      <c r="H447" s="176" t="s">
        <v>4574</v>
      </c>
      <c r="I447" s="175" t="s">
        <v>4621</v>
      </c>
      <c r="J447" s="203" t="s">
        <v>1054</v>
      </c>
      <c r="K447" s="203" t="s">
        <v>1054</v>
      </c>
      <c r="L447" s="175" t="s">
        <v>4583</v>
      </c>
      <c r="M447" s="175" t="s">
        <v>1054</v>
      </c>
      <c r="N447" s="204">
        <v>39871</v>
      </c>
      <c r="O447" s="175" t="s">
        <v>1054</v>
      </c>
      <c r="P447" s="195" t="s">
        <v>1054</v>
      </c>
      <c r="Q447" s="195" t="s">
        <v>1054</v>
      </c>
      <c r="R447" s="197">
        <v>0</v>
      </c>
      <c r="S447" s="197" t="s">
        <v>1054</v>
      </c>
      <c r="T447" s="195" t="s">
        <v>1054</v>
      </c>
      <c r="U447" s="195" t="s">
        <v>1054</v>
      </c>
      <c r="V447" s="199" t="s">
        <v>1054</v>
      </c>
      <c r="W447" s="199" t="s">
        <v>1054</v>
      </c>
      <c r="X447" s="195" t="s">
        <v>1054</v>
      </c>
      <c r="Y447" s="195" t="s">
        <v>1054</v>
      </c>
      <c r="Z447" s="195" t="s">
        <v>2326</v>
      </c>
      <c r="AA447" s="200" t="s">
        <v>1054</v>
      </c>
      <c r="AB447" s="201" t="s">
        <v>1054</v>
      </c>
      <c r="AC447" s="201" t="s">
        <v>1054</v>
      </c>
      <c r="AD447" s="195" t="s">
        <v>4678</v>
      </c>
      <c r="AE447" s="195" t="s">
        <v>4678</v>
      </c>
      <c r="AF447" s="195" t="s">
        <v>935</v>
      </c>
      <c r="AG447" s="195">
        <v>0</v>
      </c>
      <c r="AH447" s="195" t="s">
        <v>828</v>
      </c>
      <c r="AI447" s="195" t="s">
        <v>1054</v>
      </c>
      <c r="AJ447" s="195" t="s">
        <v>1054</v>
      </c>
      <c r="AK447" s="195" t="s">
        <v>1054</v>
      </c>
    </row>
    <row r="448" spans="1:37" s="177" customFormat="1" ht="12.75">
      <c r="A448" s="175" t="s">
        <v>2296</v>
      </c>
      <c r="B448" s="175" t="s">
        <v>2413</v>
      </c>
      <c r="C448" s="628">
        <v>0</v>
      </c>
      <c r="D448" s="628">
        <v>0</v>
      </c>
      <c r="E448" s="628">
        <v>0</v>
      </c>
      <c r="F448" s="631" t="s">
        <v>1054</v>
      </c>
      <c r="G448" s="175" t="s">
        <v>2325</v>
      </c>
      <c r="H448" s="176" t="s">
        <v>4574</v>
      </c>
      <c r="I448" s="175" t="s">
        <v>4621</v>
      </c>
      <c r="J448" s="203" t="s">
        <v>1054</v>
      </c>
      <c r="K448" s="203" t="s">
        <v>1054</v>
      </c>
      <c r="L448" s="175" t="s">
        <v>4583</v>
      </c>
      <c r="M448" s="175" t="s">
        <v>1054</v>
      </c>
      <c r="N448" s="204">
        <v>39827</v>
      </c>
      <c r="O448" s="175" t="s">
        <v>1054</v>
      </c>
      <c r="P448" s="195" t="s">
        <v>1054</v>
      </c>
      <c r="Q448" s="195" t="s">
        <v>1054</v>
      </c>
      <c r="R448" s="197">
        <v>0</v>
      </c>
      <c r="S448" s="197" t="s">
        <v>1054</v>
      </c>
      <c r="T448" s="195" t="s">
        <v>1054</v>
      </c>
      <c r="U448" s="195" t="s">
        <v>1054</v>
      </c>
      <c r="V448" s="199" t="s">
        <v>1054</v>
      </c>
      <c r="W448" s="199" t="s">
        <v>1054</v>
      </c>
      <c r="X448" s="195" t="s">
        <v>1054</v>
      </c>
      <c r="Y448" s="195" t="s">
        <v>1054</v>
      </c>
      <c r="Z448" s="195" t="s">
        <v>2326</v>
      </c>
      <c r="AA448" s="200" t="s">
        <v>1054</v>
      </c>
      <c r="AB448" s="201" t="s">
        <v>1054</v>
      </c>
      <c r="AC448" s="201" t="s">
        <v>1054</v>
      </c>
      <c r="AD448" s="195" t="s">
        <v>4678</v>
      </c>
      <c r="AE448" s="195" t="s">
        <v>4678</v>
      </c>
      <c r="AF448" s="195" t="s">
        <v>935</v>
      </c>
      <c r="AG448" s="195">
        <v>0</v>
      </c>
      <c r="AH448" s="195" t="s">
        <v>828</v>
      </c>
      <c r="AI448" s="195" t="s">
        <v>1054</v>
      </c>
      <c r="AJ448" s="195" t="s">
        <v>1054</v>
      </c>
      <c r="AK448" s="195" t="s">
        <v>1054</v>
      </c>
    </row>
    <row r="449" spans="1:37" s="177" customFormat="1" ht="12.75">
      <c r="A449" s="175" t="s">
        <v>2296</v>
      </c>
      <c r="B449" s="175" t="s">
        <v>6557</v>
      </c>
      <c r="C449" s="628">
        <v>0</v>
      </c>
      <c r="D449" s="628">
        <v>0</v>
      </c>
      <c r="E449" s="628">
        <v>0</v>
      </c>
      <c r="F449" s="631" t="s">
        <v>1054</v>
      </c>
      <c r="G449" s="175" t="s">
        <v>2325</v>
      </c>
      <c r="H449" s="176" t="s">
        <v>4574</v>
      </c>
      <c r="I449" s="175" t="s">
        <v>4621</v>
      </c>
      <c r="J449" s="203" t="s">
        <v>1054</v>
      </c>
      <c r="K449" s="203" t="s">
        <v>1054</v>
      </c>
      <c r="L449" s="175" t="s">
        <v>4583</v>
      </c>
      <c r="M449" s="175" t="s">
        <v>1054</v>
      </c>
      <c r="N449" s="204">
        <v>43082</v>
      </c>
      <c r="O449" s="175" t="s">
        <v>1054</v>
      </c>
      <c r="P449" s="195" t="s">
        <v>1054</v>
      </c>
      <c r="Q449" s="195" t="s">
        <v>1054</v>
      </c>
      <c r="R449" s="197" t="s">
        <v>1054</v>
      </c>
      <c r="S449" s="197" t="s">
        <v>1054</v>
      </c>
      <c r="T449" s="195" t="s">
        <v>1054</v>
      </c>
      <c r="U449" s="195" t="s">
        <v>1054</v>
      </c>
      <c r="V449" s="199" t="s">
        <v>1054</v>
      </c>
      <c r="W449" s="199" t="s">
        <v>1054</v>
      </c>
      <c r="X449" s="195" t="s">
        <v>1054</v>
      </c>
      <c r="Y449" s="195" t="s">
        <v>1054</v>
      </c>
      <c r="Z449" s="195" t="s">
        <v>1054</v>
      </c>
      <c r="AA449" s="200" t="s">
        <v>1054</v>
      </c>
      <c r="AB449" s="201" t="s">
        <v>1054</v>
      </c>
      <c r="AC449" s="201" t="s">
        <v>1054</v>
      </c>
      <c r="AD449" s="195" t="s">
        <v>1054</v>
      </c>
      <c r="AE449" s="195" t="s">
        <v>1054</v>
      </c>
      <c r="AF449" s="195" t="s">
        <v>1054</v>
      </c>
      <c r="AG449" s="195" t="s">
        <v>1054</v>
      </c>
      <c r="AH449" s="195" t="s">
        <v>1054</v>
      </c>
      <c r="AI449" s="195" t="s">
        <v>1054</v>
      </c>
      <c r="AJ449" s="195" t="s">
        <v>1054</v>
      </c>
      <c r="AK449" s="195" t="s">
        <v>1054</v>
      </c>
    </row>
    <row r="450" spans="1:37" s="177" customFormat="1" ht="12.75">
      <c r="A450" s="175" t="s">
        <v>2296</v>
      </c>
      <c r="B450" s="175" t="s">
        <v>6558</v>
      </c>
      <c r="C450" s="628">
        <v>0</v>
      </c>
      <c r="D450" s="628">
        <v>0</v>
      </c>
      <c r="E450" s="628">
        <v>0</v>
      </c>
      <c r="F450" s="631" t="s">
        <v>1054</v>
      </c>
      <c r="G450" s="175" t="s">
        <v>2325</v>
      </c>
      <c r="H450" s="176" t="s">
        <v>4574</v>
      </c>
      <c r="I450" s="175" t="s">
        <v>4621</v>
      </c>
      <c r="J450" s="203" t="s">
        <v>1054</v>
      </c>
      <c r="K450" s="203" t="s">
        <v>1054</v>
      </c>
      <c r="L450" s="175" t="s">
        <v>4583</v>
      </c>
      <c r="M450" s="175" t="s">
        <v>1054</v>
      </c>
      <c r="N450" s="204">
        <v>42265</v>
      </c>
      <c r="O450" s="175" t="s">
        <v>1054</v>
      </c>
      <c r="P450" s="195" t="s">
        <v>1054</v>
      </c>
      <c r="Q450" s="195" t="s">
        <v>1054</v>
      </c>
      <c r="R450" s="197" t="s">
        <v>1054</v>
      </c>
      <c r="S450" s="197" t="s">
        <v>1054</v>
      </c>
      <c r="T450" s="195" t="s">
        <v>1054</v>
      </c>
      <c r="U450" s="195" t="s">
        <v>1054</v>
      </c>
      <c r="V450" s="199" t="s">
        <v>1054</v>
      </c>
      <c r="W450" s="199" t="s">
        <v>1054</v>
      </c>
      <c r="X450" s="195" t="s">
        <v>1054</v>
      </c>
      <c r="Y450" s="195" t="s">
        <v>1054</v>
      </c>
      <c r="Z450" s="195" t="s">
        <v>1054</v>
      </c>
      <c r="AA450" s="200" t="s">
        <v>1054</v>
      </c>
      <c r="AB450" s="201" t="s">
        <v>1054</v>
      </c>
      <c r="AC450" s="201" t="s">
        <v>1054</v>
      </c>
      <c r="AD450" s="195" t="s">
        <v>1054</v>
      </c>
      <c r="AE450" s="195" t="s">
        <v>1054</v>
      </c>
      <c r="AF450" s="195" t="s">
        <v>1054</v>
      </c>
      <c r="AG450" s="195" t="s">
        <v>1054</v>
      </c>
      <c r="AH450" s="195" t="s">
        <v>1054</v>
      </c>
      <c r="AI450" s="195" t="s">
        <v>1054</v>
      </c>
      <c r="AJ450" s="195" t="s">
        <v>1054</v>
      </c>
      <c r="AK450" s="195" t="s">
        <v>1054</v>
      </c>
    </row>
    <row r="451" spans="1:37" s="177" customFormat="1" ht="12.75">
      <c r="A451" s="175" t="s">
        <v>2296</v>
      </c>
      <c r="B451" s="175" t="s">
        <v>6559</v>
      </c>
      <c r="C451" s="628">
        <v>0</v>
      </c>
      <c r="D451" s="628">
        <v>0</v>
      </c>
      <c r="E451" s="628">
        <v>0</v>
      </c>
      <c r="F451" s="631" t="s">
        <v>1054</v>
      </c>
      <c r="G451" s="175" t="s">
        <v>2325</v>
      </c>
      <c r="H451" s="176" t="s">
        <v>4574</v>
      </c>
      <c r="I451" s="175" t="s">
        <v>4621</v>
      </c>
      <c r="J451" s="203" t="s">
        <v>1054</v>
      </c>
      <c r="K451" s="203" t="s">
        <v>1054</v>
      </c>
      <c r="L451" s="175" t="s">
        <v>4583</v>
      </c>
      <c r="M451" s="175" t="s">
        <v>1054</v>
      </c>
      <c r="N451" s="204">
        <v>43157</v>
      </c>
      <c r="O451" s="175" t="s">
        <v>1054</v>
      </c>
      <c r="P451" s="195" t="s">
        <v>1054</v>
      </c>
      <c r="Q451" s="195" t="s">
        <v>1054</v>
      </c>
      <c r="R451" s="197" t="s">
        <v>1054</v>
      </c>
      <c r="S451" s="197" t="s">
        <v>1054</v>
      </c>
      <c r="T451" s="195" t="s">
        <v>1054</v>
      </c>
      <c r="U451" s="195" t="s">
        <v>1054</v>
      </c>
      <c r="V451" s="199" t="s">
        <v>1054</v>
      </c>
      <c r="W451" s="199" t="s">
        <v>1054</v>
      </c>
      <c r="X451" s="195" t="s">
        <v>1054</v>
      </c>
      <c r="Y451" s="195" t="s">
        <v>1054</v>
      </c>
      <c r="Z451" s="195" t="s">
        <v>1054</v>
      </c>
      <c r="AA451" s="200" t="s">
        <v>1054</v>
      </c>
      <c r="AB451" s="201" t="s">
        <v>1054</v>
      </c>
      <c r="AC451" s="201" t="s">
        <v>1054</v>
      </c>
      <c r="AD451" s="195" t="s">
        <v>1054</v>
      </c>
      <c r="AE451" s="195" t="s">
        <v>1054</v>
      </c>
      <c r="AF451" s="195" t="s">
        <v>1054</v>
      </c>
      <c r="AG451" s="195" t="s">
        <v>1054</v>
      </c>
      <c r="AH451" s="195" t="s">
        <v>1054</v>
      </c>
      <c r="AI451" s="195" t="s">
        <v>1054</v>
      </c>
      <c r="AJ451" s="195" t="s">
        <v>1054</v>
      </c>
      <c r="AK451" s="195" t="s">
        <v>1054</v>
      </c>
    </row>
    <row r="452" spans="1:37" s="177" customFormat="1" ht="12.75">
      <c r="A452" s="175" t="s">
        <v>2296</v>
      </c>
      <c r="B452" s="175" t="s">
        <v>2295</v>
      </c>
      <c r="C452" s="628">
        <v>0</v>
      </c>
      <c r="D452" s="628">
        <v>0</v>
      </c>
      <c r="E452" s="628">
        <v>0</v>
      </c>
      <c r="F452" s="631" t="s">
        <v>1054</v>
      </c>
      <c r="G452" s="175" t="s">
        <v>5474</v>
      </c>
      <c r="H452" s="176" t="s">
        <v>4617</v>
      </c>
      <c r="I452" s="175" t="s">
        <v>4734</v>
      </c>
      <c r="J452" s="203" t="s">
        <v>1052</v>
      </c>
      <c r="K452" s="203"/>
      <c r="L452" s="175" t="s">
        <v>4593</v>
      </c>
      <c r="M452" s="175" t="s">
        <v>2297</v>
      </c>
      <c r="N452" s="204">
        <v>30733</v>
      </c>
      <c r="O452" s="175" t="s">
        <v>1425</v>
      </c>
      <c r="P452" s="195" t="s">
        <v>5107</v>
      </c>
      <c r="Q452" s="195">
        <v>788</v>
      </c>
      <c r="R452" s="197" t="s">
        <v>1054</v>
      </c>
      <c r="S452" s="197" t="s">
        <v>1054</v>
      </c>
      <c r="T452" s="195" t="s">
        <v>1054</v>
      </c>
      <c r="U452" s="195" t="s">
        <v>1054</v>
      </c>
      <c r="V452" s="199" t="s">
        <v>959</v>
      </c>
      <c r="W452" s="199" t="s">
        <v>1055</v>
      </c>
      <c r="X452" s="195" t="s">
        <v>1054</v>
      </c>
      <c r="Y452" s="195" t="s">
        <v>2298</v>
      </c>
      <c r="Z452" s="195" t="s">
        <v>1054</v>
      </c>
      <c r="AA452" s="200" t="s">
        <v>1054</v>
      </c>
      <c r="AB452" s="437">
        <v>501202</v>
      </c>
      <c r="AC452" s="437">
        <v>425202</v>
      </c>
      <c r="AD452" s="195" t="s">
        <v>5317</v>
      </c>
      <c r="AE452" s="195" t="s">
        <v>2651</v>
      </c>
      <c r="AF452" s="195" t="s">
        <v>935</v>
      </c>
      <c r="AG452" s="195">
        <v>2600</v>
      </c>
      <c r="AH452" s="195" t="s">
        <v>828</v>
      </c>
      <c r="AI452" s="195" t="s">
        <v>2299</v>
      </c>
      <c r="AJ452" s="195" t="s">
        <v>5475</v>
      </c>
      <c r="AK452" s="195" t="s">
        <v>2300</v>
      </c>
    </row>
    <row r="453" spans="1:37" s="177" customFormat="1" ht="12.75">
      <c r="A453" s="175" t="s">
        <v>2296</v>
      </c>
      <c r="B453" s="175" t="s">
        <v>4661</v>
      </c>
      <c r="C453" s="628">
        <v>0</v>
      </c>
      <c r="D453" s="628">
        <v>0</v>
      </c>
      <c r="E453" s="628">
        <v>0</v>
      </c>
      <c r="F453" s="631" t="s">
        <v>1054</v>
      </c>
      <c r="G453" s="175" t="s">
        <v>4662</v>
      </c>
      <c r="H453" s="176" t="s">
        <v>4617</v>
      </c>
      <c r="I453" s="175" t="s">
        <v>4618</v>
      </c>
      <c r="J453" s="203" t="s">
        <v>1561</v>
      </c>
      <c r="K453" s="203" t="s">
        <v>1053</v>
      </c>
      <c r="L453" s="175" t="s">
        <v>106</v>
      </c>
      <c r="M453" s="175" t="s">
        <v>2358</v>
      </c>
      <c r="N453" s="204">
        <v>42820</v>
      </c>
      <c r="O453" s="175" t="s">
        <v>112</v>
      </c>
      <c r="P453" s="195" t="s">
        <v>1054</v>
      </c>
      <c r="Q453" s="195" t="s">
        <v>1054</v>
      </c>
      <c r="R453" s="197" t="s">
        <v>1054</v>
      </c>
      <c r="S453" s="197" t="s">
        <v>1054</v>
      </c>
      <c r="T453" s="195" t="s">
        <v>1054</v>
      </c>
      <c r="U453" s="195" t="s">
        <v>1054</v>
      </c>
      <c r="V453" s="199" t="s">
        <v>959</v>
      </c>
      <c r="W453" s="199" t="s">
        <v>1054</v>
      </c>
      <c r="X453" s="195" t="s">
        <v>1054</v>
      </c>
      <c r="Y453" s="195" t="s">
        <v>1054</v>
      </c>
      <c r="Z453" s="195" t="s">
        <v>1054</v>
      </c>
      <c r="AA453" s="200" t="s">
        <v>1054</v>
      </c>
      <c r="AB453" s="201" t="s">
        <v>1054</v>
      </c>
      <c r="AC453" s="201">
        <v>36315</v>
      </c>
      <c r="AD453" s="195" t="s">
        <v>4663</v>
      </c>
      <c r="AE453" s="195" t="s">
        <v>4664</v>
      </c>
      <c r="AF453" s="195" t="s">
        <v>936</v>
      </c>
      <c r="AG453" s="195">
        <v>5017</v>
      </c>
      <c r="AH453" s="195" t="s">
        <v>828</v>
      </c>
      <c r="AI453" s="195" t="s">
        <v>1054</v>
      </c>
      <c r="AJ453" s="195" t="s">
        <v>1054</v>
      </c>
      <c r="AK453" s="195" t="s">
        <v>1054</v>
      </c>
    </row>
    <row r="454" spans="1:37" s="177" customFormat="1" ht="12.75">
      <c r="A454" s="175" t="s">
        <v>2296</v>
      </c>
      <c r="B454" s="175" t="s">
        <v>2370</v>
      </c>
      <c r="C454" s="628">
        <v>0</v>
      </c>
      <c r="D454" s="628">
        <v>0</v>
      </c>
      <c r="E454" s="628">
        <v>0</v>
      </c>
      <c r="F454" s="631" t="s">
        <v>1054</v>
      </c>
      <c r="G454" s="175" t="s">
        <v>5472</v>
      </c>
      <c r="H454" s="176" t="s">
        <v>4581</v>
      </c>
      <c r="I454" s="175" t="s">
        <v>4582</v>
      </c>
      <c r="J454" s="203" t="s">
        <v>1054</v>
      </c>
      <c r="K454" s="203" t="s">
        <v>1054</v>
      </c>
      <c r="L454" s="175" t="s">
        <v>4576</v>
      </c>
      <c r="M454" s="175" t="s">
        <v>2371</v>
      </c>
      <c r="N454" s="204">
        <v>33482</v>
      </c>
      <c r="O454" s="175" t="s">
        <v>1054</v>
      </c>
      <c r="P454" s="195" t="s">
        <v>1054</v>
      </c>
      <c r="Q454" s="195" t="s">
        <v>1054</v>
      </c>
      <c r="R454" s="197" t="s">
        <v>1054</v>
      </c>
      <c r="S454" s="197" t="s">
        <v>1054</v>
      </c>
      <c r="T454" s="195" t="s">
        <v>1054</v>
      </c>
      <c r="U454" s="195" t="s">
        <v>1054</v>
      </c>
      <c r="V454" s="199" t="s">
        <v>959</v>
      </c>
      <c r="W454" s="199" t="s">
        <v>1054</v>
      </c>
      <c r="X454" s="195" t="s">
        <v>1054</v>
      </c>
      <c r="Y454" s="195" t="s">
        <v>1054</v>
      </c>
      <c r="Z454" s="195" t="s">
        <v>825</v>
      </c>
      <c r="AA454" s="200" t="s">
        <v>1054</v>
      </c>
      <c r="AB454" s="201" t="s">
        <v>1054</v>
      </c>
      <c r="AC454" s="201" t="s">
        <v>1054</v>
      </c>
      <c r="AD454" s="195" t="s">
        <v>4678</v>
      </c>
      <c r="AE454" s="195" t="s">
        <v>4678</v>
      </c>
      <c r="AF454" s="195" t="s">
        <v>935</v>
      </c>
      <c r="AG454" s="195">
        <v>0</v>
      </c>
      <c r="AH454" s="195" t="s">
        <v>828</v>
      </c>
      <c r="AI454" s="195" t="s">
        <v>2372</v>
      </c>
      <c r="AJ454" s="195" t="s">
        <v>1054</v>
      </c>
      <c r="AK454" s="195" t="s">
        <v>1054</v>
      </c>
    </row>
    <row r="455" spans="1:37" s="177" customFormat="1" ht="12.75">
      <c r="A455" s="175" t="s">
        <v>2296</v>
      </c>
      <c r="B455" s="175" t="s">
        <v>4670</v>
      </c>
      <c r="C455" s="628">
        <v>0</v>
      </c>
      <c r="D455" s="628">
        <v>0</v>
      </c>
      <c r="E455" s="628">
        <v>0</v>
      </c>
      <c r="F455" s="631" t="s">
        <v>1054</v>
      </c>
      <c r="G455" s="175" t="s">
        <v>2325</v>
      </c>
      <c r="H455" s="176" t="s">
        <v>4574</v>
      </c>
      <c r="I455" s="175" t="s">
        <v>4621</v>
      </c>
      <c r="J455" s="203" t="s">
        <v>1054</v>
      </c>
      <c r="K455" s="203" t="s">
        <v>1054</v>
      </c>
      <c r="L455" s="175" t="s">
        <v>4622</v>
      </c>
      <c r="M455" s="175" t="s">
        <v>1054</v>
      </c>
      <c r="N455" s="204">
        <v>42648</v>
      </c>
      <c r="O455" s="175" t="s">
        <v>1054</v>
      </c>
      <c r="P455" s="195" t="s">
        <v>1054</v>
      </c>
      <c r="Q455" s="195" t="s">
        <v>1054</v>
      </c>
      <c r="R455" s="197" t="s">
        <v>1054</v>
      </c>
      <c r="S455" s="197" t="s">
        <v>1054</v>
      </c>
      <c r="T455" s="195" t="s">
        <v>1054</v>
      </c>
      <c r="U455" s="195" t="s">
        <v>1054</v>
      </c>
      <c r="V455" s="199" t="s">
        <v>1054</v>
      </c>
      <c r="W455" s="199" t="s">
        <v>1054</v>
      </c>
      <c r="X455" s="195" t="s">
        <v>1054</v>
      </c>
      <c r="Y455" s="195" t="s">
        <v>1054</v>
      </c>
      <c r="Z455" s="195" t="s">
        <v>2326</v>
      </c>
      <c r="AA455" s="200" t="s">
        <v>1054</v>
      </c>
      <c r="AB455" s="201" t="s">
        <v>1054</v>
      </c>
      <c r="AC455" s="201" t="s">
        <v>1054</v>
      </c>
      <c r="AD455" s="195" t="s">
        <v>1054</v>
      </c>
      <c r="AE455" s="195" t="s">
        <v>1054</v>
      </c>
      <c r="AF455" s="195" t="s">
        <v>1054</v>
      </c>
      <c r="AG455" s="195" t="s">
        <v>1054</v>
      </c>
      <c r="AH455" s="195" t="s">
        <v>2334</v>
      </c>
      <c r="AI455" s="195" t="s">
        <v>1054</v>
      </c>
      <c r="AJ455" s="195" t="s">
        <v>1054</v>
      </c>
      <c r="AK455" s="195" t="s">
        <v>1054</v>
      </c>
    </row>
    <row r="456" spans="1:37" s="177" customFormat="1" ht="12.75">
      <c r="A456" s="175" t="s">
        <v>2296</v>
      </c>
      <c r="B456" s="175" t="s">
        <v>4684</v>
      </c>
      <c r="C456" s="628">
        <v>0</v>
      </c>
      <c r="D456" s="628">
        <v>0</v>
      </c>
      <c r="E456" s="628">
        <v>0</v>
      </c>
      <c r="F456" s="631" t="s">
        <v>1054</v>
      </c>
      <c r="G456" s="175" t="s">
        <v>2325</v>
      </c>
      <c r="H456" s="176" t="s">
        <v>4574</v>
      </c>
      <c r="I456" s="175" t="s">
        <v>4621</v>
      </c>
      <c r="J456" s="203" t="s">
        <v>1054</v>
      </c>
      <c r="K456" s="203" t="s">
        <v>1054</v>
      </c>
      <c r="L456" s="175" t="s">
        <v>4583</v>
      </c>
      <c r="M456" s="175" t="s">
        <v>1054</v>
      </c>
      <c r="N456" s="204">
        <v>42278</v>
      </c>
      <c r="O456" s="175" t="s">
        <v>1054</v>
      </c>
      <c r="P456" s="195" t="s">
        <v>1054</v>
      </c>
      <c r="Q456" s="195" t="s">
        <v>1054</v>
      </c>
      <c r="R456" s="197">
        <v>0</v>
      </c>
      <c r="S456" s="197" t="s">
        <v>1054</v>
      </c>
      <c r="T456" s="195" t="s">
        <v>1054</v>
      </c>
      <c r="U456" s="195" t="s">
        <v>1054</v>
      </c>
      <c r="V456" s="199" t="s">
        <v>1054</v>
      </c>
      <c r="W456" s="199" t="s">
        <v>1054</v>
      </c>
      <c r="X456" s="195" t="s">
        <v>1054</v>
      </c>
      <c r="Y456" s="195" t="s">
        <v>1054</v>
      </c>
      <c r="Z456" s="195" t="s">
        <v>2326</v>
      </c>
      <c r="AA456" s="200" t="s">
        <v>1054</v>
      </c>
      <c r="AB456" s="201" t="s">
        <v>1054</v>
      </c>
      <c r="AC456" s="201" t="s">
        <v>1054</v>
      </c>
      <c r="AD456" s="195" t="s">
        <v>4678</v>
      </c>
      <c r="AE456" s="195" t="s">
        <v>4678</v>
      </c>
      <c r="AF456" s="195" t="s">
        <v>935</v>
      </c>
      <c r="AG456" s="195">
        <v>0</v>
      </c>
      <c r="AH456" s="195" t="s">
        <v>828</v>
      </c>
      <c r="AI456" s="195" t="s">
        <v>1054</v>
      </c>
      <c r="AJ456" s="195" t="s">
        <v>1054</v>
      </c>
      <c r="AK456" s="195" t="s">
        <v>1054</v>
      </c>
    </row>
    <row r="457" spans="1:37" s="177" customFormat="1" ht="12.75">
      <c r="A457" s="175" t="s">
        <v>2296</v>
      </c>
      <c r="B457" s="175" t="s">
        <v>4677</v>
      </c>
      <c r="C457" s="628">
        <v>0</v>
      </c>
      <c r="D457" s="628">
        <v>0</v>
      </c>
      <c r="E457" s="628">
        <v>0</v>
      </c>
      <c r="F457" s="631" t="s">
        <v>1054</v>
      </c>
      <c r="G457" s="175" t="s">
        <v>2325</v>
      </c>
      <c r="H457" s="176" t="s">
        <v>4574</v>
      </c>
      <c r="I457" s="175" t="s">
        <v>4621</v>
      </c>
      <c r="J457" s="203" t="s">
        <v>1054</v>
      </c>
      <c r="K457" s="203" t="s">
        <v>1054</v>
      </c>
      <c r="L457" s="175" t="s">
        <v>4583</v>
      </c>
      <c r="M457" s="175" t="s">
        <v>1054</v>
      </c>
      <c r="N457" s="204">
        <v>42460</v>
      </c>
      <c r="O457" s="175" t="s">
        <v>1054</v>
      </c>
      <c r="P457" s="195" t="s">
        <v>1054</v>
      </c>
      <c r="Q457" s="195" t="s">
        <v>1054</v>
      </c>
      <c r="R457" s="197">
        <v>0</v>
      </c>
      <c r="S457" s="197" t="s">
        <v>1054</v>
      </c>
      <c r="T457" s="195" t="s">
        <v>1054</v>
      </c>
      <c r="U457" s="195" t="s">
        <v>1054</v>
      </c>
      <c r="V457" s="199" t="s">
        <v>1054</v>
      </c>
      <c r="W457" s="199" t="s">
        <v>1054</v>
      </c>
      <c r="X457" s="195" t="s">
        <v>1054</v>
      </c>
      <c r="Y457" s="195" t="s">
        <v>1054</v>
      </c>
      <c r="Z457" s="195" t="s">
        <v>2326</v>
      </c>
      <c r="AA457" s="200" t="s">
        <v>1054</v>
      </c>
      <c r="AB457" s="201" t="s">
        <v>1054</v>
      </c>
      <c r="AC457" s="201" t="s">
        <v>1054</v>
      </c>
      <c r="AD457" s="195" t="s">
        <v>4678</v>
      </c>
      <c r="AE457" s="195" t="s">
        <v>4678</v>
      </c>
      <c r="AF457" s="195" t="s">
        <v>935</v>
      </c>
      <c r="AG457" s="195">
        <v>0</v>
      </c>
      <c r="AH457" s="195" t="s">
        <v>828</v>
      </c>
      <c r="AI457" s="195" t="s">
        <v>1054</v>
      </c>
      <c r="AJ457" s="195" t="s">
        <v>1054</v>
      </c>
      <c r="AK457" s="195" t="s">
        <v>1054</v>
      </c>
    </row>
    <row r="458" spans="1:37" s="177" customFormat="1" ht="12.75">
      <c r="A458" s="175" t="s">
        <v>2296</v>
      </c>
      <c r="B458" s="175" t="s">
        <v>4693</v>
      </c>
      <c r="C458" s="628">
        <v>0</v>
      </c>
      <c r="D458" s="628">
        <v>0</v>
      </c>
      <c r="E458" s="628">
        <v>0</v>
      </c>
      <c r="F458" s="631" t="s">
        <v>1054</v>
      </c>
      <c r="G458" s="175" t="s">
        <v>2325</v>
      </c>
      <c r="H458" s="176" t="s">
        <v>4574</v>
      </c>
      <c r="I458" s="175" t="s">
        <v>4621</v>
      </c>
      <c r="J458" s="203" t="s">
        <v>1054</v>
      </c>
      <c r="K458" s="203" t="s">
        <v>1054</v>
      </c>
      <c r="L458" s="175" t="s">
        <v>4583</v>
      </c>
      <c r="M458" s="175" t="s">
        <v>1054</v>
      </c>
      <c r="N458" s="204">
        <v>40284</v>
      </c>
      <c r="O458" s="175" t="s">
        <v>1054</v>
      </c>
      <c r="P458" s="195" t="s">
        <v>1054</v>
      </c>
      <c r="Q458" s="195" t="s">
        <v>1054</v>
      </c>
      <c r="R458" s="197">
        <v>0</v>
      </c>
      <c r="S458" s="197" t="s">
        <v>1054</v>
      </c>
      <c r="T458" s="195" t="s">
        <v>1054</v>
      </c>
      <c r="U458" s="195" t="s">
        <v>1054</v>
      </c>
      <c r="V458" s="199" t="s">
        <v>1054</v>
      </c>
      <c r="W458" s="199" t="s">
        <v>1054</v>
      </c>
      <c r="X458" s="195" t="s">
        <v>1054</v>
      </c>
      <c r="Y458" s="195" t="s">
        <v>1054</v>
      </c>
      <c r="Z458" s="195" t="s">
        <v>2326</v>
      </c>
      <c r="AA458" s="200" t="s">
        <v>1054</v>
      </c>
      <c r="AB458" s="201" t="s">
        <v>1054</v>
      </c>
      <c r="AC458" s="201" t="s">
        <v>1054</v>
      </c>
      <c r="AD458" s="195" t="s">
        <v>4678</v>
      </c>
      <c r="AE458" s="195" t="s">
        <v>4678</v>
      </c>
      <c r="AF458" s="195" t="s">
        <v>935</v>
      </c>
      <c r="AG458" s="195">
        <v>0</v>
      </c>
      <c r="AH458" s="195" t="s">
        <v>828</v>
      </c>
      <c r="AI458" s="195" t="s">
        <v>1054</v>
      </c>
      <c r="AJ458" s="195" t="s">
        <v>1054</v>
      </c>
      <c r="AK458" s="195" t="s">
        <v>1054</v>
      </c>
    </row>
    <row r="459" spans="1:37" s="177" customFormat="1" ht="12.75">
      <c r="A459" s="175" t="s">
        <v>2296</v>
      </c>
      <c r="B459" s="175" t="s">
        <v>4694</v>
      </c>
      <c r="C459" s="628">
        <v>0</v>
      </c>
      <c r="D459" s="628">
        <v>0</v>
      </c>
      <c r="E459" s="628">
        <v>0</v>
      </c>
      <c r="F459" s="631" t="s">
        <v>1054</v>
      </c>
      <c r="G459" s="175" t="s">
        <v>2325</v>
      </c>
      <c r="H459" s="176" t="s">
        <v>4574</v>
      </c>
      <c r="I459" s="175" t="s">
        <v>4621</v>
      </c>
      <c r="J459" s="203" t="s">
        <v>1054</v>
      </c>
      <c r="K459" s="203" t="s">
        <v>1054</v>
      </c>
      <c r="L459" s="175" t="s">
        <v>4622</v>
      </c>
      <c r="M459" s="175" t="s">
        <v>1054</v>
      </c>
      <c r="N459" s="204">
        <v>40284</v>
      </c>
      <c r="O459" s="175" t="s">
        <v>1054</v>
      </c>
      <c r="P459" s="195" t="s">
        <v>1054</v>
      </c>
      <c r="Q459" s="195" t="s">
        <v>1054</v>
      </c>
      <c r="R459" s="197">
        <v>0</v>
      </c>
      <c r="S459" s="197" t="s">
        <v>1054</v>
      </c>
      <c r="T459" s="195" t="s">
        <v>1054</v>
      </c>
      <c r="U459" s="195" t="s">
        <v>1054</v>
      </c>
      <c r="V459" s="199" t="s">
        <v>1054</v>
      </c>
      <c r="W459" s="199" t="s">
        <v>1054</v>
      </c>
      <c r="X459" s="195" t="s">
        <v>1054</v>
      </c>
      <c r="Y459" s="195" t="s">
        <v>1054</v>
      </c>
      <c r="Z459" s="195" t="s">
        <v>2326</v>
      </c>
      <c r="AA459" s="200" t="s">
        <v>1054</v>
      </c>
      <c r="AB459" s="201" t="s">
        <v>1054</v>
      </c>
      <c r="AC459" s="201" t="s">
        <v>1054</v>
      </c>
      <c r="AD459" s="195" t="s">
        <v>4678</v>
      </c>
      <c r="AE459" s="195" t="s">
        <v>4678</v>
      </c>
      <c r="AF459" s="195" t="s">
        <v>935</v>
      </c>
      <c r="AG459" s="195">
        <v>0</v>
      </c>
      <c r="AH459" s="195" t="s">
        <v>828</v>
      </c>
      <c r="AI459" s="195" t="s">
        <v>1054</v>
      </c>
      <c r="AJ459" s="195" t="s">
        <v>1054</v>
      </c>
      <c r="AK459" s="195" t="s">
        <v>1054</v>
      </c>
    </row>
    <row r="460" spans="1:37" s="177" customFormat="1" ht="12.75">
      <c r="A460" s="175" t="s">
        <v>2296</v>
      </c>
      <c r="B460" s="175" t="s">
        <v>4691</v>
      </c>
      <c r="C460" s="628">
        <v>0</v>
      </c>
      <c r="D460" s="628">
        <v>0</v>
      </c>
      <c r="E460" s="628">
        <v>0</v>
      </c>
      <c r="F460" s="631" t="s">
        <v>1054</v>
      </c>
      <c r="G460" s="175" t="s">
        <v>2325</v>
      </c>
      <c r="H460" s="176" t="s">
        <v>4574</v>
      </c>
      <c r="I460" s="175" t="s">
        <v>4621</v>
      </c>
      <c r="J460" s="203" t="s">
        <v>1054</v>
      </c>
      <c r="K460" s="203" t="s">
        <v>1054</v>
      </c>
      <c r="L460" s="175" t="s">
        <v>4583</v>
      </c>
      <c r="M460" s="175" t="s">
        <v>1054</v>
      </c>
      <c r="N460" s="204">
        <v>41533</v>
      </c>
      <c r="O460" s="175" t="s">
        <v>1054</v>
      </c>
      <c r="P460" s="195" t="s">
        <v>1054</v>
      </c>
      <c r="Q460" s="195" t="s">
        <v>1054</v>
      </c>
      <c r="R460" s="197">
        <v>0</v>
      </c>
      <c r="S460" s="197" t="s">
        <v>1054</v>
      </c>
      <c r="T460" s="195" t="s">
        <v>1054</v>
      </c>
      <c r="U460" s="195" t="s">
        <v>1054</v>
      </c>
      <c r="V460" s="199" t="s">
        <v>1054</v>
      </c>
      <c r="W460" s="199" t="s">
        <v>1054</v>
      </c>
      <c r="X460" s="195" t="s">
        <v>1054</v>
      </c>
      <c r="Y460" s="195" t="s">
        <v>1054</v>
      </c>
      <c r="Z460" s="195" t="s">
        <v>2326</v>
      </c>
      <c r="AA460" s="200" t="s">
        <v>1054</v>
      </c>
      <c r="AB460" s="201" t="s">
        <v>1054</v>
      </c>
      <c r="AC460" s="201" t="s">
        <v>1054</v>
      </c>
      <c r="AD460" s="195" t="s">
        <v>4678</v>
      </c>
      <c r="AE460" s="195" t="s">
        <v>4678</v>
      </c>
      <c r="AF460" s="195" t="s">
        <v>935</v>
      </c>
      <c r="AG460" s="195">
        <v>0</v>
      </c>
      <c r="AH460" s="195" t="s">
        <v>828</v>
      </c>
      <c r="AI460" s="195" t="s">
        <v>1054</v>
      </c>
      <c r="AJ460" s="195" t="s">
        <v>1054</v>
      </c>
      <c r="AK460" s="195" t="s">
        <v>1054</v>
      </c>
    </row>
    <row r="461" spans="1:37" s="177" customFormat="1" ht="12.75">
      <c r="A461" s="175" t="s">
        <v>2296</v>
      </c>
      <c r="B461" s="175" t="s">
        <v>2329</v>
      </c>
      <c r="C461" s="628">
        <v>0</v>
      </c>
      <c r="D461" s="628">
        <v>0</v>
      </c>
      <c r="E461" s="628">
        <v>0</v>
      </c>
      <c r="F461" s="631" t="s">
        <v>1054</v>
      </c>
      <c r="G461" s="175" t="s">
        <v>2330</v>
      </c>
      <c r="H461" s="176" t="s">
        <v>4574</v>
      </c>
      <c r="I461" s="175" t="s">
        <v>4575</v>
      </c>
      <c r="J461" s="203" t="s">
        <v>1054</v>
      </c>
      <c r="K461" s="203" t="s">
        <v>1054</v>
      </c>
      <c r="L461" s="175" t="s">
        <v>4622</v>
      </c>
      <c r="M461" s="175" t="s">
        <v>1054</v>
      </c>
      <c r="N461" s="204">
        <v>42185</v>
      </c>
      <c r="O461" s="175" t="s">
        <v>1054</v>
      </c>
      <c r="P461" s="195" t="s">
        <v>1054</v>
      </c>
      <c r="Q461" s="195" t="s">
        <v>1054</v>
      </c>
      <c r="R461" s="197">
        <v>0</v>
      </c>
      <c r="S461" s="197" t="s">
        <v>1054</v>
      </c>
      <c r="T461" s="195" t="s">
        <v>1054</v>
      </c>
      <c r="U461" s="195" t="s">
        <v>1054</v>
      </c>
      <c r="V461" s="199" t="s">
        <v>1054</v>
      </c>
      <c r="W461" s="199" t="s">
        <v>1054</v>
      </c>
      <c r="X461" s="195" t="s">
        <v>1054</v>
      </c>
      <c r="Y461" s="195" t="s">
        <v>1054</v>
      </c>
      <c r="Z461" s="195" t="s">
        <v>1054</v>
      </c>
      <c r="AA461" s="200" t="s">
        <v>1054</v>
      </c>
      <c r="AB461" s="201" t="s">
        <v>1054</v>
      </c>
      <c r="AC461" s="201" t="s">
        <v>1054</v>
      </c>
      <c r="AD461" s="195" t="s">
        <v>4678</v>
      </c>
      <c r="AE461" s="195" t="s">
        <v>4678</v>
      </c>
      <c r="AF461" s="195" t="s">
        <v>935</v>
      </c>
      <c r="AG461" s="195">
        <v>0</v>
      </c>
      <c r="AH461" s="195" t="s">
        <v>828</v>
      </c>
      <c r="AI461" s="195" t="s">
        <v>1054</v>
      </c>
      <c r="AJ461" s="195" t="s">
        <v>1054</v>
      </c>
      <c r="AK461" s="195" t="s">
        <v>1054</v>
      </c>
    </row>
    <row r="462" spans="1:37" s="177" customFormat="1" ht="12.75">
      <c r="A462" s="175" t="s">
        <v>2296</v>
      </c>
      <c r="B462" s="175" t="s">
        <v>2414</v>
      </c>
      <c r="C462" s="628">
        <v>0</v>
      </c>
      <c r="D462" s="628">
        <v>0</v>
      </c>
      <c r="E462" s="628">
        <v>0</v>
      </c>
      <c r="F462" s="631" t="s">
        <v>1054</v>
      </c>
      <c r="G462" s="175" t="s">
        <v>2325</v>
      </c>
      <c r="H462" s="176" t="s">
        <v>4574</v>
      </c>
      <c r="I462" s="175" t="s">
        <v>4621</v>
      </c>
      <c r="J462" s="203" t="s">
        <v>1054</v>
      </c>
      <c r="K462" s="203" t="s">
        <v>1054</v>
      </c>
      <c r="L462" s="175" t="s">
        <v>4583</v>
      </c>
      <c r="M462" s="175" t="s">
        <v>1054</v>
      </c>
      <c r="N462" s="204">
        <v>41264</v>
      </c>
      <c r="O462" s="175" t="s">
        <v>1054</v>
      </c>
      <c r="P462" s="195" t="s">
        <v>1054</v>
      </c>
      <c r="Q462" s="195" t="s">
        <v>1054</v>
      </c>
      <c r="R462" s="197">
        <v>0</v>
      </c>
      <c r="S462" s="197" t="s">
        <v>1054</v>
      </c>
      <c r="T462" s="195" t="s">
        <v>1054</v>
      </c>
      <c r="U462" s="195" t="s">
        <v>1054</v>
      </c>
      <c r="V462" s="199" t="s">
        <v>1054</v>
      </c>
      <c r="W462" s="199" t="s">
        <v>1054</v>
      </c>
      <c r="X462" s="195" t="s">
        <v>1054</v>
      </c>
      <c r="Y462" s="195" t="s">
        <v>1054</v>
      </c>
      <c r="Z462" s="195" t="s">
        <v>2326</v>
      </c>
      <c r="AA462" s="200" t="s">
        <v>1054</v>
      </c>
      <c r="AB462" s="201" t="s">
        <v>1054</v>
      </c>
      <c r="AC462" s="201" t="s">
        <v>1054</v>
      </c>
      <c r="AD462" s="195" t="s">
        <v>4678</v>
      </c>
      <c r="AE462" s="195" t="s">
        <v>4678</v>
      </c>
      <c r="AF462" s="195" t="s">
        <v>935</v>
      </c>
      <c r="AG462" s="195">
        <v>0</v>
      </c>
      <c r="AH462" s="195" t="s">
        <v>828</v>
      </c>
      <c r="AI462" s="195" t="s">
        <v>1054</v>
      </c>
      <c r="AJ462" s="195" t="s">
        <v>1054</v>
      </c>
      <c r="AK462" s="195" t="s">
        <v>1054</v>
      </c>
    </row>
    <row r="463" spans="1:37" s="177" customFormat="1" ht="12.75">
      <c r="A463" s="175" t="s">
        <v>2296</v>
      </c>
      <c r="B463" s="175" t="s">
        <v>2415</v>
      </c>
      <c r="C463" s="628">
        <v>0</v>
      </c>
      <c r="D463" s="628">
        <v>0</v>
      </c>
      <c r="E463" s="628">
        <v>0</v>
      </c>
      <c r="F463" s="631" t="s">
        <v>1054</v>
      </c>
      <c r="G463" s="175" t="s">
        <v>2325</v>
      </c>
      <c r="H463" s="176" t="s">
        <v>4574</v>
      </c>
      <c r="I463" s="175" t="s">
        <v>4621</v>
      </c>
      <c r="J463" s="203" t="s">
        <v>1054</v>
      </c>
      <c r="K463" s="203" t="s">
        <v>1054</v>
      </c>
      <c r="L463" s="175" t="s">
        <v>4583</v>
      </c>
      <c r="M463" s="175" t="s">
        <v>1054</v>
      </c>
      <c r="N463" s="204">
        <v>41264</v>
      </c>
      <c r="O463" s="175" t="s">
        <v>1054</v>
      </c>
      <c r="P463" s="195" t="s">
        <v>1054</v>
      </c>
      <c r="Q463" s="195" t="s">
        <v>1054</v>
      </c>
      <c r="R463" s="197">
        <v>0</v>
      </c>
      <c r="S463" s="197" t="s">
        <v>1054</v>
      </c>
      <c r="T463" s="195" t="s">
        <v>1054</v>
      </c>
      <c r="U463" s="195" t="s">
        <v>1054</v>
      </c>
      <c r="V463" s="199" t="s">
        <v>1054</v>
      </c>
      <c r="W463" s="199" t="s">
        <v>1054</v>
      </c>
      <c r="X463" s="195" t="s">
        <v>1054</v>
      </c>
      <c r="Y463" s="195" t="s">
        <v>1054</v>
      </c>
      <c r="Z463" s="195" t="s">
        <v>2326</v>
      </c>
      <c r="AA463" s="200" t="s">
        <v>1054</v>
      </c>
      <c r="AB463" s="201" t="s">
        <v>1054</v>
      </c>
      <c r="AC463" s="201" t="s">
        <v>1054</v>
      </c>
      <c r="AD463" s="195" t="s">
        <v>4678</v>
      </c>
      <c r="AE463" s="195" t="s">
        <v>4678</v>
      </c>
      <c r="AF463" s="195" t="s">
        <v>935</v>
      </c>
      <c r="AG463" s="195">
        <v>0</v>
      </c>
      <c r="AH463" s="195" t="s">
        <v>828</v>
      </c>
      <c r="AI463" s="195" t="s">
        <v>1054</v>
      </c>
      <c r="AJ463" s="195" t="s">
        <v>1054</v>
      </c>
      <c r="AK463" s="195" t="s">
        <v>1054</v>
      </c>
    </row>
    <row r="464" spans="1:37" s="177" customFormat="1" ht="12.75">
      <c r="A464" s="175" t="s">
        <v>2296</v>
      </c>
      <c r="B464" s="175" t="s">
        <v>2416</v>
      </c>
      <c r="C464" s="628">
        <v>0</v>
      </c>
      <c r="D464" s="628">
        <v>0</v>
      </c>
      <c r="E464" s="628">
        <v>0</v>
      </c>
      <c r="F464" s="631" t="s">
        <v>1054</v>
      </c>
      <c r="G464" s="175" t="s">
        <v>2325</v>
      </c>
      <c r="H464" s="176" t="s">
        <v>4574</v>
      </c>
      <c r="I464" s="175" t="s">
        <v>4621</v>
      </c>
      <c r="J464" s="203" t="s">
        <v>1054</v>
      </c>
      <c r="K464" s="203" t="s">
        <v>1054</v>
      </c>
      <c r="L464" s="175" t="s">
        <v>4583</v>
      </c>
      <c r="M464" s="175" t="s">
        <v>1054</v>
      </c>
      <c r="N464" s="204">
        <v>40954</v>
      </c>
      <c r="O464" s="175" t="s">
        <v>1054</v>
      </c>
      <c r="P464" s="195" t="s">
        <v>1054</v>
      </c>
      <c r="Q464" s="195" t="s">
        <v>1054</v>
      </c>
      <c r="R464" s="197">
        <v>0</v>
      </c>
      <c r="S464" s="197" t="s">
        <v>1054</v>
      </c>
      <c r="T464" s="195" t="s">
        <v>1054</v>
      </c>
      <c r="U464" s="195" t="s">
        <v>1054</v>
      </c>
      <c r="V464" s="199" t="s">
        <v>1814</v>
      </c>
      <c r="W464" s="199" t="s">
        <v>1054</v>
      </c>
      <c r="X464" s="195" t="s">
        <v>1054</v>
      </c>
      <c r="Y464" s="195" t="s">
        <v>1054</v>
      </c>
      <c r="Z464" s="195" t="s">
        <v>2326</v>
      </c>
      <c r="AA464" s="200" t="s">
        <v>1054</v>
      </c>
      <c r="AB464" s="201" t="s">
        <v>1054</v>
      </c>
      <c r="AC464" s="201" t="s">
        <v>1054</v>
      </c>
      <c r="AD464" s="195" t="s">
        <v>4678</v>
      </c>
      <c r="AE464" s="195" t="s">
        <v>4678</v>
      </c>
      <c r="AF464" s="195" t="s">
        <v>935</v>
      </c>
      <c r="AG464" s="195">
        <v>0</v>
      </c>
      <c r="AH464" s="195" t="s">
        <v>828</v>
      </c>
      <c r="AI464" s="195" t="s">
        <v>1054</v>
      </c>
      <c r="AJ464" s="195" t="s">
        <v>1054</v>
      </c>
      <c r="AK464" s="195" t="s">
        <v>1054</v>
      </c>
    </row>
    <row r="465" spans="1:37" s="177" customFormat="1" ht="12.75">
      <c r="A465" s="175" t="s">
        <v>2296</v>
      </c>
      <c r="B465" s="175" t="s">
        <v>2417</v>
      </c>
      <c r="C465" s="628">
        <v>0</v>
      </c>
      <c r="D465" s="628">
        <v>0</v>
      </c>
      <c r="E465" s="628">
        <v>0</v>
      </c>
      <c r="F465" s="631" t="s">
        <v>1054</v>
      </c>
      <c r="G465" s="175" t="s">
        <v>2325</v>
      </c>
      <c r="H465" s="176" t="s">
        <v>4574</v>
      </c>
      <c r="I465" s="175" t="s">
        <v>4621</v>
      </c>
      <c r="J465" s="203" t="s">
        <v>1054</v>
      </c>
      <c r="K465" s="203" t="s">
        <v>1054</v>
      </c>
      <c r="L465" s="175" t="s">
        <v>4583</v>
      </c>
      <c r="M465" s="175" t="s">
        <v>1054</v>
      </c>
      <c r="N465" s="204">
        <v>40590</v>
      </c>
      <c r="O465" s="175" t="s">
        <v>1054</v>
      </c>
      <c r="P465" s="195" t="s">
        <v>1054</v>
      </c>
      <c r="Q465" s="195" t="s">
        <v>1054</v>
      </c>
      <c r="R465" s="197">
        <v>0</v>
      </c>
      <c r="S465" s="197" t="s">
        <v>1054</v>
      </c>
      <c r="T465" s="195" t="s">
        <v>1054</v>
      </c>
      <c r="U465" s="195" t="s">
        <v>1054</v>
      </c>
      <c r="V465" s="199" t="s">
        <v>1054</v>
      </c>
      <c r="W465" s="199" t="s">
        <v>1054</v>
      </c>
      <c r="X465" s="195" t="s">
        <v>1054</v>
      </c>
      <c r="Y465" s="195" t="s">
        <v>1054</v>
      </c>
      <c r="Z465" s="195" t="s">
        <v>2326</v>
      </c>
      <c r="AA465" s="200" t="s">
        <v>1054</v>
      </c>
      <c r="AB465" s="201" t="s">
        <v>1054</v>
      </c>
      <c r="AC465" s="201" t="s">
        <v>1054</v>
      </c>
      <c r="AD465" s="195" t="s">
        <v>4678</v>
      </c>
      <c r="AE465" s="195" t="s">
        <v>4678</v>
      </c>
      <c r="AF465" s="195" t="s">
        <v>935</v>
      </c>
      <c r="AG465" s="195">
        <v>0</v>
      </c>
      <c r="AH465" s="195" t="s">
        <v>828</v>
      </c>
      <c r="AI465" s="195" t="s">
        <v>1054</v>
      </c>
      <c r="AJ465" s="195" t="s">
        <v>1054</v>
      </c>
      <c r="AK465" s="195" t="s">
        <v>1054</v>
      </c>
    </row>
    <row r="466" spans="1:37" s="177" customFormat="1" ht="12.75">
      <c r="A466" s="175" t="s">
        <v>2296</v>
      </c>
      <c r="B466" s="175" t="s">
        <v>2418</v>
      </c>
      <c r="C466" s="628">
        <v>0</v>
      </c>
      <c r="D466" s="628">
        <v>0</v>
      </c>
      <c r="E466" s="628">
        <v>0</v>
      </c>
      <c r="F466" s="631" t="s">
        <v>1054</v>
      </c>
      <c r="G466" s="175" t="s">
        <v>2325</v>
      </c>
      <c r="H466" s="176" t="s">
        <v>4574</v>
      </c>
      <c r="I466" s="175" t="s">
        <v>4621</v>
      </c>
      <c r="J466" s="203" t="s">
        <v>1054</v>
      </c>
      <c r="K466" s="203" t="s">
        <v>1054</v>
      </c>
      <c r="L466" s="175" t="s">
        <v>4583</v>
      </c>
      <c r="M466" s="175" t="s">
        <v>1054</v>
      </c>
      <c r="N466" s="204">
        <v>40263</v>
      </c>
      <c r="O466" s="175" t="s">
        <v>1054</v>
      </c>
      <c r="P466" s="195" t="s">
        <v>1054</v>
      </c>
      <c r="Q466" s="195" t="s">
        <v>1054</v>
      </c>
      <c r="R466" s="197">
        <v>0</v>
      </c>
      <c r="S466" s="197" t="s">
        <v>1054</v>
      </c>
      <c r="T466" s="195" t="s">
        <v>1054</v>
      </c>
      <c r="U466" s="195" t="s">
        <v>1054</v>
      </c>
      <c r="V466" s="199" t="s">
        <v>1054</v>
      </c>
      <c r="W466" s="199" t="s">
        <v>1054</v>
      </c>
      <c r="X466" s="195" t="s">
        <v>1054</v>
      </c>
      <c r="Y466" s="195" t="s">
        <v>1054</v>
      </c>
      <c r="Z466" s="195" t="s">
        <v>2326</v>
      </c>
      <c r="AA466" s="200" t="s">
        <v>1054</v>
      </c>
      <c r="AB466" s="201" t="s">
        <v>1054</v>
      </c>
      <c r="AC466" s="201" t="s">
        <v>1054</v>
      </c>
      <c r="AD466" s="195" t="s">
        <v>4678</v>
      </c>
      <c r="AE466" s="195" t="s">
        <v>4678</v>
      </c>
      <c r="AF466" s="195" t="s">
        <v>935</v>
      </c>
      <c r="AG466" s="195">
        <v>0</v>
      </c>
      <c r="AH466" s="195" t="s">
        <v>828</v>
      </c>
      <c r="AI466" s="195" t="s">
        <v>1054</v>
      </c>
      <c r="AJ466" s="195" t="s">
        <v>1054</v>
      </c>
      <c r="AK466" s="195" t="s">
        <v>1054</v>
      </c>
    </row>
    <row r="467" spans="1:37" s="177" customFormat="1" ht="12.75">
      <c r="A467" s="175" t="s">
        <v>2296</v>
      </c>
      <c r="B467" s="175" t="s">
        <v>4674</v>
      </c>
      <c r="C467" s="628">
        <v>0</v>
      </c>
      <c r="D467" s="628">
        <v>0</v>
      </c>
      <c r="E467" s="628">
        <v>0</v>
      </c>
      <c r="F467" s="631" t="s">
        <v>1054</v>
      </c>
      <c r="G467" s="175" t="s">
        <v>2325</v>
      </c>
      <c r="H467" s="176" t="s">
        <v>4574</v>
      </c>
      <c r="I467" s="175" t="s">
        <v>4621</v>
      </c>
      <c r="J467" s="203" t="s">
        <v>1054</v>
      </c>
      <c r="K467" s="203" t="s">
        <v>1054</v>
      </c>
      <c r="L467" s="175" t="s">
        <v>4622</v>
      </c>
      <c r="M467" s="175" t="s">
        <v>1054</v>
      </c>
      <c r="N467" s="204">
        <v>42548</v>
      </c>
      <c r="O467" s="175" t="s">
        <v>1054</v>
      </c>
      <c r="P467" s="195" t="s">
        <v>1054</v>
      </c>
      <c r="Q467" s="195" t="s">
        <v>1054</v>
      </c>
      <c r="R467" s="197" t="s">
        <v>1054</v>
      </c>
      <c r="S467" s="197" t="s">
        <v>1054</v>
      </c>
      <c r="T467" s="195" t="s">
        <v>1054</v>
      </c>
      <c r="U467" s="195" t="s">
        <v>1054</v>
      </c>
      <c r="V467" s="199" t="s">
        <v>1054</v>
      </c>
      <c r="W467" s="199" t="s">
        <v>1054</v>
      </c>
      <c r="X467" s="195" t="s">
        <v>1054</v>
      </c>
      <c r="Y467" s="195" t="s">
        <v>1054</v>
      </c>
      <c r="Z467" s="195" t="s">
        <v>2326</v>
      </c>
      <c r="AA467" s="200" t="s">
        <v>1054</v>
      </c>
      <c r="AB467" s="201" t="s">
        <v>1054</v>
      </c>
      <c r="AC467" s="201" t="s">
        <v>1054</v>
      </c>
      <c r="AD467" s="195" t="s">
        <v>1054</v>
      </c>
      <c r="AE467" s="195" t="s">
        <v>1054</v>
      </c>
      <c r="AF467" s="195" t="s">
        <v>1054</v>
      </c>
      <c r="AG467" s="195" t="s">
        <v>1054</v>
      </c>
      <c r="AH467" s="195" t="s">
        <v>828</v>
      </c>
      <c r="AI467" s="195" t="s">
        <v>1054</v>
      </c>
      <c r="AJ467" s="195" t="s">
        <v>1054</v>
      </c>
      <c r="AK467" s="195" t="s">
        <v>1054</v>
      </c>
    </row>
    <row r="468" spans="1:37" s="177" customFormat="1" ht="12.75">
      <c r="A468" s="175" t="s">
        <v>2296</v>
      </c>
      <c r="B468" s="175" t="s">
        <v>2373</v>
      </c>
      <c r="C468" s="628">
        <v>0</v>
      </c>
      <c r="D468" s="628">
        <v>0</v>
      </c>
      <c r="E468" s="628">
        <v>0</v>
      </c>
      <c r="F468" s="631" t="s">
        <v>1054</v>
      </c>
      <c r="G468" s="175" t="s">
        <v>2374</v>
      </c>
      <c r="H468" s="176" t="s">
        <v>4581</v>
      </c>
      <c r="I468" s="175" t="s">
        <v>4650</v>
      </c>
      <c r="J468" s="203" t="s">
        <v>1054</v>
      </c>
      <c r="K468" s="203" t="s">
        <v>1054</v>
      </c>
      <c r="L468" s="175" t="s">
        <v>4576</v>
      </c>
      <c r="M468" s="175" t="s">
        <v>2375</v>
      </c>
      <c r="N468" s="204">
        <v>38292</v>
      </c>
      <c r="O468" s="175" t="s">
        <v>1054</v>
      </c>
      <c r="P468" s="195" t="s">
        <v>1054</v>
      </c>
      <c r="Q468" s="195" t="s">
        <v>1054</v>
      </c>
      <c r="R468" s="197" t="s">
        <v>1054</v>
      </c>
      <c r="S468" s="197" t="s">
        <v>1054</v>
      </c>
      <c r="T468" s="195" t="s">
        <v>1054</v>
      </c>
      <c r="U468" s="195" t="s">
        <v>1054</v>
      </c>
      <c r="V468" s="199" t="s">
        <v>1062</v>
      </c>
      <c r="W468" s="199" t="s">
        <v>1054</v>
      </c>
      <c r="X468" s="195" t="s">
        <v>1054</v>
      </c>
      <c r="Y468" s="195" t="s">
        <v>1054</v>
      </c>
      <c r="Z468" s="195" t="s">
        <v>825</v>
      </c>
      <c r="AA468" s="200" t="s">
        <v>1054</v>
      </c>
      <c r="AB468" s="201" t="s">
        <v>1054</v>
      </c>
      <c r="AC468" s="201" t="s">
        <v>1054</v>
      </c>
      <c r="AD468" s="195" t="s">
        <v>4678</v>
      </c>
      <c r="AE468" s="195" t="s">
        <v>4678</v>
      </c>
      <c r="AF468" s="195" t="s">
        <v>935</v>
      </c>
      <c r="AG468" s="195">
        <v>0</v>
      </c>
      <c r="AH468" s="195" t="s">
        <v>828</v>
      </c>
      <c r="AI468" s="195" t="s">
        <v>1054</v>
      </c>
      <c r="AJ468" s="195" t="s">
        <v>1054</v>
      </c>
      <c r="AK468" s="195" t="s">
        <v>1054</v>
      </c>
    </row>
    <row r="469" spans="1:37" s="177" customFormat="1" ht="12.75">
      <c r="A469" s="175" t="s">
        <v>2296</v>
      </c>
      <c r="B469" s="175" t="s">
        <v>2419</v>
      </c>
      <c r="C469" s="628">
        <v>0</v>
      </c>
      <c r="D469" s="628">
        <v>0</v>
      </c>
      <c r="E469" s="628">
        <v>0</v>
      </c>
      <c r="F469" s="631" t="s">
        <v>1054</v>
      </c>
      <c r="G469" s="175" t="s">
        <v>2325</v>
      </c>
      <c r="H469" s="176" t="s">
        <v>4574</v>
      </c>
      <c r="I469" s="175" t="s">
        <v>4621</v>
      </c>
      <c r="J469" s="203" t="s">
        <v>1054</v>
      </c>
      <c r="K469" s="203" t="s">
        <v>1054</v>
      </c>
      <c r="L469" s="175" t="s">
        <v>4583</v>
      </c>
      <c r="M469" s="175" t="s">
        <v>1054</v>
      </c>
      <c r="N469" s="204">
        <v>40767</v>
      </c>
      <c r="O469" s="175" t="s">
        <v>1054</v>
      </c>
      <c r="P469" s="195" t="s">
        <v>1054</v>
      </c>
      <c r="Q469" s="195" t="s">
        <v>1054</v>
      </c>
      <c r="R469" s="197">
        <v>0</v>
      </c>
      <c r="S469" s="197" t="s">
        <v>1054</v>
      </c>
      <c r="T469" s="195" t="s">
        <v>1054</v>
      </c>
      <c r="U469" s="195" t="s">
        <v>1054</v>
      </c>
      <c r="V469" s="199" t="s">
        <v>1054</v>
      </c>
      <c r="W469" s="199" t="s">
        <v>1054</v>
      </c>
      <c r="X469" s="195" t="s">
        <v>1054</v>
      </c>
      <c r="Y469" s="195" t="s">
        <v>1054</v>
      </c>
      <c r="Z469" s="195" t="s">
        <v>2326</v>
      </c>
      <c r="AA469" s="200" t="s">
        <v>1054</v>
      </c>
      <c r="AB469" s="201" t="s">
        <v>1054</v>
      </c>
      <c r="AC469" s="201" t="s">
        <v>1054</v>
      </c>
      <c r="AD469" s="195" t="s">
        <v>4678</v>
      </c>
      <c r="AE469" s="195" t="s">
        <v>4678</v>
      </c>
      <c r="AF469" s="195" t="s">
        <v>935</v>
      </c>
      <c r="AG469" s="195">
        <v>0</v>
      </c>
      <c r="AH469" s="195" t="s">
        <v>828</v>
      </c>
      <c r="AI469" s="195" t="s">
        <v>1054</v>
      </c>
      <c r="AJ469" s="195" t="s">
        <v>1054</v>
      </c>
      <c r="AK469" s="195" t="s">
        <v>1054</v>
      </c>
    </row>
    <row r="470" spans="1:37" s="177" customFormat="1" ht="12.75">
      <c r="A470" s="175" t="s">
        <v>2296</v>
      </c>
      <c r="B470" s="175" t="s">
        <v>2420</v>
      </c>
      <c r="C470" s="628">
        <v>0</v>
      </c>
      <c r="D470" s="628">
        <v>0</v>
      </c>
      <c r="E470" s="628">
        <v>0</v>
      </c>
      <c r="F470" s="631" t="s">
        <v>1054</v>
      </c>
      <c r="G470" s="175" t="s">
        <v>2325</v>
      </c>
      <c r="H470" s="176" t="s">
        <v>4574</v>
      </c>
      <c r="I470" s="175" t="s">
        <v>4621</v>
      </c>
      <c r="J470" s="203" t="s">
        <v>1054</v>
      </c>
      <c r="K470" s="203" t="s">
        <v>1054</v>
      </c>
      <c r="L470" s="175" t="s">
        <v>4583</v>
      </c>
      <c r="M470" s="175" t="s">
        <v>1054</v>
      </c>
      <c r="N470" s="204">
        <v>40767</v>
      </c>
      <c r="O470" s="175" t="s">
        <v>1054</v>
      </c>
      <c r="P470" s="195" t="s">
        <v>1054</v>
      </c>
      <c r="Q470" s="195" t="s">
        <v>1054</v>
      </c>
      <c r="R470" s="197">
        <v>0</v>
      </c>
      <c r="S470" s="197" t="s">
        <v>1054</v>
      </c>
      <c r="T470" s="195" t="s">
        <v>1054</v>
      </c>
      <c r="U470" s="195" t="s">
        <v>1054</v>
      </c>
      <c r="V470" s="199" t="s">
        <v>1054</v>
      </c>
      <c r="W470" s="199" t="s">
        <v>1054</v>
      </c>
      <c r="X470" s="195" t="s">
        <v>1054</v>
      </c>
      <c r="Y470" s="195" t="s">
        <v>1054</v>
      </c>
      <c r="Z470" s="195" t="s">
        <v>2326</v>
      </c>
      <c r="AA470" s="200" t="s">
        <v>1054</v>
      </c>
      <c r="AB470" s="201" t="s">
        <v>1054</v>
      </c>
      <c r="AC470" s="201" t="s">
        <v>1054</v>
      </c>
      <c r="AD470" s="195" t="s">
        <v>4678</v>
      </c>
      <c r="AE470" s="195" t="s">
        <v>4678</v>
      </c>
      <c r="AF470" s="195" t="s">
        <v>935</v>
      </c>
      <c r="AG470" s="195">
        <v>0</v>
      </c>
      <c r="AH470" s="195" t="s">
        <v>828</v>
      </c>
      <c r="AI470" s="195" t="s">
        <v>1054</v>
      </c>
      <c r="AJ470" s="195" t="s">
        <v>1054</v>
      </c>
      <c r="AK470" s="195" t="s">
        <v>1054</v>
      </c>
    </row>
    <row r="471" spans="1:37" s="177" customFormat="1" ht="12.75">
      <c r="A471" s="175" t="s">
        <v>2296</v>
      </c>
      <c r="B471" s="175" t="s">
        <v>2331</v>
      </c>
      <c r="C471" s="628">
        <v>0</v>
      </c>
      <c r="D471" s="628">
        <v>0</v>
      </c>
      <c r="E471" s="628">
        <v>0</v>
      </c>
      <c r="F471" s="631" t="s">
        <v>1054</v>
      </c>
      <c r="G471" s="175" t="s">
        <v>2325</v>
      </c>
      <c r="H471" s="176" t="s">
        <v>4574</v>
      </c>
      <c r="I471" s="175" t="s">
        <v>4621</v>
      </c>
      <c r="J471" s="203" t="s">
        <v>1054</v>
      </c>
      <c r="K471" s="203" t="s">
        <v>1054</v>
      </c>
      <c r="L471" s="175" t="s">
        <v>4583</v>
      </c>
      <c r="M471" s="175" t="s">
        <v>1054</v>
      </c>
      <c r="N471" s="204">
        <v>41990</v>
      </c>
      <c r="O471" s="175" t="s">
        <v>1054</v>
      </c>
      <c r="P471" s="195" t="s">
        <v>1054</v>
      </c>
      <c r="Q471" s="195" t="s">
        <v>1054</v>
      </c>
      <c r="R471" s="197">
        <v>0</v>
      </c>
      <c r="S471" s="197" t="s">
        <v>1054</v>
      </c>
      <c r="T471" s="195" t="s">
        <v>1054</v>
      </c>
      <c r="U471" s="195" t="s">
        <v>1054</v>
      </c>
      <c r="V471" s="199" t="s">
        <v>1054</v>
      </c>
      <c r="W471" s="199" t="s">
        <v>1054</v>
      </c>
      <c r="X471" s="195" t="s">
        <v>1054</v>
      </c>
      <c r="Y471" s="195" t="s">
        <v>1054</v>
      </c>
      <c r="Z471" s="195" t="s">
        <v>2326</v>
      </c>
      <c r="AA471" s="200" t="s">
        <v>1054</v>
      </c>
      <c r="AB471" s="201" t="s">
        <v>1054</v>
      </c>
      <c r="AC471" s="201" t="s">
        <v>1054</v>
      </c>
      <c r="AD471" s="195" t="s">
        <v>4678</v>
      </c>
      <c r="AE471" s="195" t="s">
        <v>4678</v>
      </c>
      <c r="AF471" s="195" t="s">
        <v>935</v>
      </c>
      <c r="AG471" s="195">
        <v>0</v>
      </c>
      <c r="AH471" s="195" t="s">
        <v>828</v>
      </c>
      <c r="AI471" s="195" t="s">
        <v>1054</v>
      </c>
      <c r="AJ471" s="195" t="s">
        <v>1054</v>
      </c>
      <c r="AK471" s="195" t="s">
        <v>1054</v>
      </c>
    </row>
    <row r="472" spans="1:37" s="177" customFormat="1" ht="12.75">
      <c r="A472" s="175" t="s">
        <v>2296</v>
      </c>
      <c r="B472" s="175" t="s">
        <v>2332</v>
      </c>
      <c r="C472" s="628">
        <v>0</v>
      </c>
      <c r="D472" s="628">
        <v>0</v>
      </c>
      <c r="E472" s="628">
        <v>0</v>
      </c>
      <c r="F472" s="631" t="s">
        <v>1054</v>
      </c>
      <c r="G472" s="175" t="s">
        <v>2325</v>
      </c>
      <c r="H472" s="176" t="s">
        <v>4574</v>
      </c>
      <c r="I472" s="175" t="s">
        <v>4621</v>
      </c>
      <c r="J472" s="203" t="s">
        <v>1054</v>
      </c>
      <c r="K472" s="203" t="s">
        <v>1054</v>
      </c>
      <c r="L472" s="175" t="s">
        <v>4583</v>
      </c>
      <c r="M472" s="175" t="s">
        <v>1054</v>
      </c>
      <c r="N472" s="204">
        <v>42383</v>
      </c>
      <c r="O472" s="175" t="s">
        <v>1054</v>
      </c>
      <c r="P472" s="195" t="s">
        <v>1054</v>
      </c>
      <c r="Q472" s="195" t="s">
        <v>1054</v>
      </c>
      <c r="R472" s="197">
        <v>0</v>
      </c>
      <c r="S472" s="197" t="s">
        <v>1054</v>
      </c>
      <c r="T472" s="195" t="s">
        <v>1054</v>
      </c>
      <c r="U472" s="195" t="s">
        <v>1054</v>
      </c>
      <c r="V472" s="199" t="s">
        <v>1054</v>
      </c>
      <c r="W472" s="199" t="s">
        <v>1054</v>
      </c>
      <c r="X472" s="195" t="s">
        <v>1054</v>
      </c>
      <c r="Y472" s="195" t="s">
        <v>1054</v>
      </c>
      <c r="Z472" s="195" t="s">
        <v>2326</v>
      </c>
      <c r="AA472" s="200" t="s">
        <v>1054</v>
      </c>
      <c r="AB472" s="201" t="s">
        <v>1054</v>
      </c>
      <c r="AC472" s="201" t="s">
        <v>1054</v>
      </c>
      <c r="AD472" s="195" t="s">
        <v>4678</v>
      </c>
      <c r="AE472" s="195" t="s">
        <v>4678</v>
      </c>
      <c r="AF472" s="195" t="s">
        <v>935</v>
      </c>
      <c r="AG472" s="195">
        <v>0</v>
      </c>
      <c r="AH472" s="195" t="s">
        <v>828</v>
      </c>
      <c r="AI472" s="195" t="s">
        <v>1054</v>
      </c>
      <c r="AJ472" s="195" t="s">
        <v>1054</v>
      </c>
      <c r="AK472" s="195" t="s">
        <v>1054</v>
      </c>
    </row>
    <row r="473" spans="1:37" s="177" customFormat="1" ht="12.75">
      <c r="A473" s="175" t="s">
        <v>2296</v>
      </c>
      <c r="B473" s="175" t="s">
        <v>2305</v>
      </c>
      <c r="C473" s="628">
        <v>0</v>
      </c>
      <c r="D473" s="628">
        <v>0</v>
      </c>
      <c r="E473" s="628">
        <v>0</v>
      </c>
      <c r="F473" s="631" t="s">
        <v>1054</v>
      </c>
      <c r="G473" s="175" t="s">
        <v>2306</v>
      </c>
      <c r="H473" s="176" t="s">
        <v>4581</v>
      </c>
      <c r="I473" s="175" t="s">
        <v>4770</v>
      </c>
      <c r="J473" s="203" t="s">
        <v>1054</v>
      </c>
      <c r="K473" s="203" t="s">
        <v>1054</v>
      </c>
      <c r="L473" s="175" t="s">
        <v>4622</v>
      </c>
      <c r="M473" s="175" t="s">
        <v>1054</v>
      </c>
      <c r="N473" s="204">
        <v>28034</v>
      </c>
      <c r="O473" s="175" t="s">
        <v>1054</v>
      </c>
      <c r="P473" s="195" t="s">
        <v>1054</v>
      </c>
      <c r="Q473" s="195" t="s">
        <v>1054</v>
      </c>
      <c r="R473" s="197">
        <v>0</v>
      </c>
      <c r="S473" s="197" t="s">
        <v>1062</v>
      </c>
      <c r="T473" s="195" t="s">
        <v>1054</v>
      </c>
      <c r="U473" s="195" t="s">
        <v>1054</v>
      </c>
      <c r="V473" s="199" t="s">
        <v>1062</v>
      </c>
      <c r="W473" s="199" t="s">
        <v>1054</v>
      </c>
      <c r="X473" s="195" t="s">
        <v>1054</v>
      </c>
      <c r="Y473" s="195" t="s">
        <v>1054</v>
      </c>
      <c r="Z473" s="195" t="s">
        <v>825</v>
      </c>
      <c r="AA473" s="200" t="s">
        <v>1054</v>
      </c>
      <c r="AB473" s="201" t="s">
        <v>1054</v>
      </c>
      <c r="AC473" s="201" t="s">
        <v>1054</v>
      </c>
      <c r="AD473" s="195" t="s">
        <v>4678</v>
      </c>
      <c r="AE473" s="195" t="s">
        <v>4678</v>
      </c>
      <c r="AF473" s="195" t="s">
        <v>935</v>
      </c>
      <c r="AG473" s="195">
        <v>0</v>
      </c>
      <c r="AH473" s="195" t="s">
        <v>828</v>
      </c>
      <c r="AI473" s="195" t="s">
        <v>2307</v>
      </c>
      <c r="AJ473" s="195" t="s">
        <v>1054</v>
      </c>
      <c r="AK473" s="195" t="s">
        <v>1054</v>
      </c>
    </row>
    <row r="474" spans="1:37" s="177" customFormat="1" ht="12.75">
      <c r="A474" s="175" t="s">
        <v>2296</v>
      </c>
      <c r="B474" s="175" t="s">
        <v>2376</v>
      </c>
      <c r="C474" s="628">
        <v>0</v>
      </c>
      <c r="D474" s="628">
        <v>0</v>
      </c>
      <c r="E474" s="628">
        <v>0</v>
      </c>
      <c r="F474" s="631" t="s">
        <v>1054</v>
      </c>
      <c r="G474" s="175" t="s">
        <v>5458</v>
      </c>
      <c r="H474" s="176" t="s">
        <v>4581</v>
      </c>
      <c r="I474" s="175" t="s">
        <v>4770</v>
      </c>
      <c r="J474" s="203" t="s">
        <v>1054</v>
      </c>
      <c r="K474" s="203" t="s">
        <v>1054</v>
      </c>
      <c r="L474" s="175" t="s">
        <v>106</v>
      </c>
      <c r="M474" s="175" t="s">
        <v>2377</v>
      </c>
      <c r="N474" s="204">
        <v>39873</v>
      </c>
      <c r="O474" s="175" t="s">
        <v>1054</v>
      </c>
      <c r="P474" s="195" t="s">
        <v>1054</v>
      </c>
      <c r="Q474" s="195" t="s">
        <v>1054</v>
      </c>
      <c r="R474" s="197">
        <v>0</v>
      </c>
      <c r="S474" s="197" t="s">
        <v>1062</v>
      </c>
      <c r="T474" s="195" t="s">
        <v>1054</v>
      </c>
      <c r="U474" s="195" t="s">
        <v>1054</v>
      </c>
      <c r="V474" s="199" t="s">
        <v>1062</v>
      </c>
      <c r="W474" s="199" t="s">
        <v>1054</v>
      </c>
      <c r="X474" s="195" t="s">
        <v>1054</v>
      </c>
      <c r="Y474" s="195" t="s">
        <v>1054</v>
      </c>
      <c r="Z474" s="195" t="s">
        <v>825</v>
      </c>
      <c r="AA474" s="200" t="s">
        <v>1054</v>
      </c>
      <c r="AB474" s="201" t="s">
        <v>1054</v>
      </c>
      <c r="AC474" s="201" t="s">
        <v>1054</v>
      </c>
      <c r="AD474" s="195" t="s">
        <v>4678</v>
      </c>
      <c r="AE474" s="195" t="s">
        <v>4678</v>
      </c>
      <c r="AF474" s="195" t="s">
        <v>935</v>
      </c>
      <c r="AG474" s="195">
        <v>0</v>
      </c>
      <c r="AH474" s="195" t="s">
        <v>828</v>
      </c>
      <c r="AI474" s="195" t="s">
        <v>2378</v>
      </c>
      <c r="AJ474" s="195" t="s">
        <v>1054</v>
      </c>
      <c r="AK474" s="195" t="s">
        <v>1054</v>
      </c>
    </row>
    <row r="475" spans="1:37" s="177" customFormat="1" ht="12.75">
      <c r="A475" s="175" t="s">
        <v>2296</v>
      </c>
      <c r="B475" s="175" t="s">
        <v>2362</v>
      </c>
      <c r="C475" s="628">
        <v>0</v>
      </c>
      <c r="D475" s="628">
        <v>0</v>
      </c>
      <c r="E475" s="628">
        <v>0</v>
      </c>
      <c r="F475" s="631" t="s">
        <v>1054</v>
      </c>
      <c r="G475" s="175" t="s">
        <v>5454</v>
      </c>
      <c r="H475" s="176" t="s">
        <v>4617</v>
      </c>
      <c r="I475" s="175" t="s">
        <v>4934</v>
      </c>
      <c r="J475" s="203" t="s">
        <v>1052</v>
      </c>
      <c r="K475" s="203" t="s">
        <v>1059</v>
      </c>
      <c r="L475" s="175" t="s">
        <v>4593</v>
      </c>
      <c r="M475" s="175" t="s">
        <v>5455</v>
      </c>
      <c r="N475" s="204">
        <v>40725</v>
      </c>
      <c r="O475" s="175" t="s">
        <v>1425</v>
      </c>
      <c r="P475" s="195" t="s">
        <v>1054</v>
      </c>
      <c r="Q475" s="195">
        <v>476</v>
      </c>
      <c r="R475" s="197" t="s">
        <v>1054</v>
      </c>
      <c r="S475" s="197" t="s">
        <v>1054</v>
      </c>
      <c r="T475" s="195" t="s">
        <v>1054</v>
      </c>
      <c r="U475" s="195" t="s">
        <v>1054</v>
      </c>
      <c r="V475" s="199" t="s">
        <v>959</v>
      </c>
      <c r="W475" s="199" t="s">
        <v>1055</v>
      </c>
      <c r="X475" s="195" t="s">
        <v>1054</v>
      </c>
      <c r="Y475" s="195" t="s">
        <v>2363</v>
      </c>
      <c r="Z475" s="195" t="s">
        <v>1054</v>
      </c>
      <c r="AA475" s="200" t="s">
        <v>1054</v>
      </c>
      <c r="AB475" s="201">
        <v>204542</v>
      </c>
      <c r="AC475" s="201">
        <v>107886</v>
      </c>
      <c r="AD475" s="195" t="s">
        <v>5456</v>
      </c>
      <c r="AE475" s="195" t="s">
        <v>4759</v>
      </c>
      <c r="AF475" s="195" t="s">
        <v>935</v>
      </c>
      <c r="AG475" s="195">
        <v>2601</v>
      </c>
      <c r="AH475" s="195" t="s">
        <v>828</v>
      </c>
      <c r="AI475" s="195" t="s">
        <v>2364</v>
      </c>
      <c r="AJ475" s="195" t="s">
        <v>5457</v>
      </c>
      <c r="AK475" s="195" t="s">
        <v>2365</v>
      </c>
    </row>
    <row r="476" spans="1:37" s="177" customFormat="1" ht="12.75">
      <c r="A476" s="175" t="s">
        <v>2296</v>
      </c>
      <c r="B476" s="175" t="s">
        <v>2308</v>
      </c>
      <c r="C476" s="628">
        <v>0</v>
      </c>
      <c r="D476" s="628">
        <v>0</v>
      </c>
      <c r="E476" s="628">
        <v>0</v>
      </c>
      <c r="F476" s="631" t="s">
        <v>1054</v>
      </c>
      <c r="G476" s="175" t="s">
        <v>2309</v>
      </c>
      <c r="H476" s="176" t="s">
        <v>4581</v>
      </c>
      <c r="I476" s="175" t="s">
        <v>4592</v>
      </c>
      <c r="J476" s="203" t="s">
        <v>1054</v>
      </c>
      <c r="K476" s="203" t="s">
        <v>1054</v>
      </c>
      <c r="L476" s="175" t="s">
        <v>4593</v>
      </c>
      <c r="M476" s="175" t="s">
        <v>2310</v>
      </c>
      <c r="N476" s="204">
        <v>27942</v>
      </c>
      <c r="O476" s="175" t="s">
        <v>1054</v>
      </c>
      <c r="P476" s="195" t="s">
        <v>1054</v>
      </c>
      <c r="Q476" s="195" t="s">
        <v>1054</v>
      </c>
      <c r="R476" s="197">
        <v>0</v>
      </c>
      <c r="S476" s="197" t="s">
        <v>1054</v>
      </c>
      <c r="T476" s="195" t="s">
        <v>1054</v>
      </c>
      <c r="U476" s="195" t="s">
        <v>1054</v>
      </c>
      <c r="V476" s="199" t="s">
        <v>959</v>
      </c>
      <c r="W476" s="199" t="s">
        <v>1055</v>
      </c>
      <c r="X476" s="195" t="s">
        <v>1054</v>
      </c>
      <c r="Y476" s="195" t="s">
        <v>2311</v>
      </c>
      <c r="Z476" s="195" t="s">
        <v>825</v>
      </c>
      <c r="AA476" s="200" t="s">
        <v>1054</v>
      </c>
      <c r="AB476" s="201" t="s">
        <v>1054</v>
      </c>
      <c r="AC476" s="201" t="s">
        <v>1054</v>
      </c>
      <c r="AD476" s="195" t="s">
        <v>4678</v>
      </c>
      <c r="AE476" s="195" t="s">
        <v>4678</v>
      </c>
      <c r="AF476" s="195" t="s">
        <v>935</v>
      </c>
      <c r="AG476" s="195">
        <v>0</v>
      </c>
      <c r="AH476" s="195" t="s">
        <v>828</v>
      </c>
      <c r="AI476" s="195" t="s">
        <v>5476</v>
      </c>
      <c r="AJ476" s="195" t="s">
        <v>1054</v>
      </c>
      <c r="AK476" s="195" t="s">
        <v>2312</v>
      </c>
    </row>
    <row r="477" spans="1:37" s="177" customFormat="1" ht="12.75">
      <c r="A477" s="175" t="s">
        <v>2296</v>
      </c>
      <c r="B477" s="175" t="s">
        <v>2333</v>
      </c>
      <c r="C477" s="628">
        <v>0</v>
      </c>
      <c r="D477" s="628">
        <v>0</v>
      </c>
      <c r="E477" s="628">
        <v>0</v>
      </c>
      <c r="F477" s="631" t="s">
        <v>1054</v>
      </c>
      <c r="G477" s="175" t="s">
        <v>2325</v>
      </c>
      <c r="H477" s="176" t="s">
        <v>4574</v>
      </c>
      <c r="I477" s="175" t="s">
        <v>4621</v>
      </c>
      <c r="J477" s="203" t="s">
        <v>1054</v>
      </c>
      <c r="K477" s="203" t="s">
        <v>1054</v>
      </c>
      <c r="L477" s="175" t="s">
        <v>4583</v>
      </c>
      <c r="M477" s="175" t="s">
        <v>1054</v>
      </c>
      <c r="N477" s="204">
        <v>42278</v>
      </c>
      <c r="O477" s="175" t="s">
        <v>1054</v>
      </c>
      <c r="P477" s="195" t="s">
        <v>1054</v>
      </c>
      <c r="Q477" s="195" t="s">
        <v>1054</v>
      </c>
      <c r="R477" s="197">
        <v>0</v>
      </c>
      <c r="S477" s="197" t="s">
        <v>1054</v>
      </c>
      <c r="T477" s="195" t="s">
        <v>1054</v>
      </c>
      <c r="U477" s="195" t="s">
        <v>1054</v>
      </c>
      <c r="V477" s="199" t="s">
        <v>1054</v>
      </c>
      <c r="W477" s="199" t="s">
        <v>1054</v>
      </c>
      <c r="X477" s="195" t="s">
        <v>1054</v>
      </c>
      <c r="Y477" s="195" t="s">
        <v>1054</v>
      </c>
      <c r="Z477" s="195" t="s">
        <v>2326</v>
      </c>
      <c r="AA477" s="200" t="s">
        <v>1054</v>
      </c>
      <c r="AB477" s="201" t="s">
        <v>1054</v>
      </c>
      <c r="AC477" s="201" t="s">
        <v>1054</v>
      </c>
      <c r="AD477" s="195" t="s">
        <v>4678</v>
      </c>
      <c r="AE477" s="195" t="s">
        <v>4678</v>
      </c>
      <c r="AF477" s="195" t="s">
        <v>935</v>
      </c>
      <c r="AG477" s="195">
        <v>0</v>
      </c>
      <c r="AH477" s="195" t="s">
        <v>828</v>
      </c>
      <c r="AI477" s="195" t="s">
        <v>1054</v>
      </c>
      <c r="AJ477" s="195" t="s">
        <v>1054</v>
      </c>
      <c r="AK477" s="195" t="s">
        <v>1054</v>
      </c>
    </row>
    <row r="478" spans="1:37" s="177" customFormat="1" ht="12.75">
      <c r="A478" s="175" t="s">
        <v>2296</v>
      </c>
      <c r="B478" s="175" t="s">
        <v>6614</v>
      </c>
      <c r="C478" s="628">
        <v>0</v>
      </c>
      <c r="D478" s="628">
        <v>0</v>
      </c>
      <c r="E478" s="628">
        <v>0</v>
      </c>
      <c r="F478" s="631" t="s">
        <v>1054</v>
      </c>
      <c r="G478" s="175" t="s">
        <v>2325</v>
      </c>
      <c r="H478" s="176" t="s">
        <v>4574</v>
      </c>
      <c r="I478" s="175" t="s">
        <v>4621</v>
      </c>
      <c r="J478" s="203" t="s">
        <v>1054</v>
      </c>
      <c r="K478" s="203" t="s">
        <v>1054</v>
      </c>
      <c r="L478" s="175" t="s">
        <v>4583</v>
      </c>
      <c r="M478" s="175" t="s">
        <v>1054</v>
      </c>
      <c r="N478" s="204">
        <v>42976</v>
      </c>
      <c r="O478" s="175" t="s">
        <v>1054</v>
      </c>
      <c r="P478" s="195" t="s">
        <v>1054</v>
      </c>
      <c r="Q478" s="195" t="s">
        <v>1054</v>
      </c>
      <c r="R478" s="197" t="s">
        <v>1054</v>
      </c>
      <c r="S478" s="197" t="s">
        <v>1054</v>
      </c>
      <c r="T478" s="195" t="s">
        <v>1054</v>
      </c>
      <c r="U478" s="195" t="s">
        <v>1054</v>
      </c>
      <c r="V478" s="199" t="s">
        <v>1054</v>
      </c>
      <c r="W478" s="199" t="s">
        <v>1054</v>
      </c>
      <c r="X478" s="195" t="s">
        <v>1054</v>
      </c>
      <c r="Y478" s="195" t="s">
        <v>1054</v>
      </c>
      <c r="Z478" s="195" t="s">
        <v>1054</v>
      </c>
      <c r="AA478" s="200" t="s">
        <v>1054</v>
      </c>
      <c r="AB478" s="201" t="s">
        <v>1054</v>
      </c>
      <c r="AC478" s="201" t="s">
        <v>1054</v>
      </c>
      <c r="AD478" s="195" t="s">
        <v>1054</v>
      </c>
      <c r="AE478" s="195" t="s">
        <v>1054</v>
      </c>
      <c r="AF478" s="195" t="s">
        <v>1054</v>
      </c>
      <c r="AG478" s="195" t="s">
        <v>1054</v>
      </c>
      <c r="AH478" s="195" t="s">
        <v>1054</v>
      </c>
      <c r="AI478" s="195" t="s">
        <v>1054</v>
      </c>
      <c r="AJ478" s="195" t="s">
        <v>1054</v>
      </c>
      <c r="AK478" s="195" t="s">
        <v>1054</v>
      </c>
    </row>
    <row r="479" spans="1:37" s="177" customFormat="1" ht="12.75">
      <c r="A479" s="175" t="s">
        <v>2296</v>
      </c>
      <c r="B479" s="175" t="s">
        <v>2421</v>
      </c>
      <c r="C479" s="628">
        <v>0</v>
      </c>
      <c r="D479" s="628">
        <v>0</v>
      </c>
      <c r="E479" s="628">
        <v>0</v>
      </c>
      <c r="F479" s="631" t="s">
        <v>1054</v>
      </c>
      <c r="G479" s="175" t="s">
        <v>2422</v>
      </c>
      <c r="H479" s="176" t="s">
        <v>4574</v>
      </c>
      <c r="I479" s="175" t="s">
        <v>4621</v>
      </c>
      <c r="J479" s="203" t="s">
        <v>1054</v>
      </c>
      <c r="K479" s="203" t="s">
        <v>1054</v>
      </c>
      <c r="L479" s="175" t="s">
        <v>4622</v>
      </c>
      <c r="M479" s="175" t="s">
        <v>1054</v>
      </c>
      <c r="N479" s="204">
        <v>39328</v>
      </c>
      <c r="O479" s="175" t="s">
        <v>1054</v>
      </c>
      <c r="P479" s="195" t="s">
        <v>1054</v>
      </c>
      <c r="Q479" s="195" t="s">
        <v>1054</v>
      </c>
      <c r="R479" s="197">
        <v>0</v>
      </c>
      <c r="S479" s="197" t="s">
        <v>1054</v>
      </c>
      <c r="T479" s="195" t="s">
        <v>1054</v>
      </c>
      <c r="U479" s="195" t="s">
        <v>1054</v>
      </c>
      <c r="V479" s="199" t="s">
        <v>1814</v>
      </c>
      <c r="W479" s="199" t="s">
        <v>1055</v>
      </c>
      <c r="X479" s="195" t="s">
        <v>1054</v>
      </c>
      <c r="Y479" s="195" t="s">
        <v>2423</v>
      </c>
      <c r="Z479" s="195" t="s">
        <v>2357</v>
      </c>
      <c r="AA479" s="200" t="s">
        <v>1054</v>
      </c>
      <c r="AB479" s="201" t="s">
        <v>1054</v>
      </c>
      <c r="AC479" s="201" t="s">
        <v>1054</v>
      </c>
      <c r="AD479" s="195" t="s">
        <v>4678</v>
      </c>
      <c r="AE479" s="195" t="s">
        <v>4678</v>
      </c>
      <c r="AF479" s="195" t="s">
        <v>935</v>
      </c>
      <c r="AG479" s="195">
        <v>0</v>
      </c>
      <c r="AH479" s="195" t="s">
        <v>828</v>
      </c>
      <c r="AI479" s="195" t="s">
        <v>1054</v>
      </c>
      <c r="AJ479" s="195" t="s">
        <v>1054</v>
      </c>
      <c r="AK479" s="195" t="s">
        <v>1054</v>
      </c>
    </row>
    <row r="480" spans="1:37" s="177" customFormat="1" ht="12.75">
      <c r="A480" s="175" t="s">
        <v>2296</v>
      </c>
      <c r="B480" s="175" t="s">
        <v>2313</v>
      </c>
      <c r="C480" s="628">
        <v>0</v>
      </c>
      <c r="D480" s="628">
        <v>0</v>
      </c>
      <c r="E480" s="628">
        <v>0</v>
      </c>
      <c r="F480" s="631" t="s">
        <v>1054</v>
      </c>
      <c r="G480" s="175" t="s">
        <v>2314</v>
      </c>
      <c r="H480" s="176" t="s">
        <v>4581</v>
      </c>
      <c r="I480" s="175" t="s">
        <v>4592</v>
      </c>
      <c r="J480" s="203" t="s">
        <v>1054</v>
      </c>
      <c r="K480" s="203" t="s">
        <v>1054</v>
      </c>
      <c r="L480" s="175" t="s">
        <v>4593</v>
      </c>
      <c r="M480" s="175" t="s">
        <v>2315</v>
      </c>
      <c r="N480" s="204">
        <v>17710</v>
      </c>
      <c r="O480" s="175" t="s">
        <v>1054</v>
      </c>
      <c r="P480" s="195" t="s">
        <v>1054</v>
      </c>
      <c r="Q480" s="195" t="s">
        <v>1054</v>
      </c>
      <c r="R480" s="197">
        <v>0</v>
      </c>
      <c r="S480" s="197" t="s">
        <v>1054</v>
      </c>
      <c r="T480" s="195" t="s">
        <v>1054</v>
      </c>
      <c r="U480" s="195" t="s">
        <v>1054</v>
      </c>
      <c r="V480" s="199" t="s">
        <v>959</v>
      </c>
      <c r="W480" s="199" t="s">
        <v>1055</v>
      </c>
      <c r="X480" s="195" t="s">
        <v>1054</v>
      </c>
      <c r="Y480" s="195" t="s">
        <v>5478</v>
      </c>
      <c r="Z480" s="195" t="s">
        <v>825</v>
      </c>
      <c r="AA480" s="200" t="s">
        <v>1054</v>
      </c>
      <c r="AB480" s="201" t="s">
        <v>1054</v>
      </c>
      <c r="AC480" s="201" t="s">
        <v>1054</v>
      </c>
      <c r="AD480" s="195" t="s">
        <v>4678</v>
      </c>
      <c r="AE480" s="195" t="s">
        <v>4678</v>
      </c>
      <c r="AF480" s="195" t="s">
        <v>935</v>
      </c>
      <c r="AG480" s="195">
        <v>0</v>
      </c>
      <c r="AH480" s="195" t="s">
        <v>828</v>
      </c>
      <c r="AI480" s="195" t="s">
        <v>5479</v>
      </c>
      <c r="AJ480" s="195" t="s">
        <v>1054</v>
      </c>
      <c r="AK480" s="195" t="s">
        <v>2316</v>
      </c>
    </row>
    <row r="481" spans="1:37" s="177" customFormat="1" ht="12.75">
      <c r="A481" s="175" t="s">
        <v>2296</v>
      </c>
      <c r="B481" s="175" t="s">
        <v>825</v>
      </c>
      <c r="C481" s="628">
        <v>0</v>
      </c>
      <c r="D481" s="628">
        <v>0</v>
      </c>
      <c r="E481" s="628">
        <v>0</v>
      </c>
      <c r="F481" s="631" t="s">
        <v>959</v>
      </c>
      <c r="G481" s="175" t="s">
        <v>5451</v>
      </c>
      <c r="H481" s="176" t="s">
        <v>4617</v>
      </c>
      <c r="I481" s="175" t="s">
        <v>4734</v>
      </c>
      <c r="J481" s="203" t="s">
        <v>1052</v>
      </c>
      <c r="K481" s="203" t="s">
        <v>1053</v>
      </c>
      <c r="L481" s="175" t="s">
        <v>4735</v>
      </c>
      <c r="M481" s="175" t="s">
        <v>1054</v>
      </c>
      <c r="N481" s="204">
        <v>41535</v>
      </c>
      <c r="O481" s="175" t="s">
        <v>5452</v>
      </c>
      <c r="P481" s="195" t="s">
        <v>4737</v>
      </c>
      <c r="Q481" s="195">
        <v>1249</v>
      </c>
      <c r="R481" s="197" t="s">
        <v>1054</v>
      </c>
      <c r="S481" s="197" t="s">
        <v>1054</v>
      </c>
      <c r="T481" s="195" t="s">
        <v>1054</v>
      </c>
      <c r="U481" s="195" t="s">
        <v>1054</v>
      </c>
      <c r="V481" s="199" t="s">
        <v>959</v>
      </c>
      <c r="W481" s="199" t="s">
        <v>1055</v>
      </c>
      <c r="X481" s="195" t="s">
        <v>1054</v>
      </c>
      <c r="Y481" s="195" t="s">
        <v>2301</v>
      </c>
      <c r="Z481" s="195" t="s">
        <v>1054</v>
      </c>
      <c r="AA481" s="200" t="s">
        <v>1054</v>
      </c>
      <c r="AB481" s="201">
        <v>26533478</v>
      </c>
      <c r="AC481" s="201">
        <v>549484</v>
      </c>
      <c r="AD481" s="195" t="s">
        <v>4659</v>
      </c>
      <c r="AE481" s="195" t="s">
        <v>4660</v>
      </c>
      <c r="AF481" s="195" t="s">
        <v>935</v>
      </c>
      <c r="AG481" s="195">
        <v>2603</v>
      </c>
      <c r="AH481" s="195" t="s">
        <v>828</v>
      </c>
      <c r="AI481" s="195" t="s">
        <v>2302</v>
      </c>
      <c r="AJ481" s="195" t="s">
        <v>2303</v>
      </c>
      <c r="AK481" s="195" t="s">
        <v>2304</v>
      </c>
    </row>
    <row r="482" spans="1:37" s="177" customFormat="1" ht="12.75">
      <c r="A482" s="175" t="s">
        <v>2296</v>
      </c>
      <c r="B482" s="175" t="s">
        <v>2424</v>
      </c>
      <c r="C482" s="628">
        <v>0</v>
      </c>
      <c r="D482" s="628">
        <v>0</v>
      </c>
      <c r="E482" s="628">
        <v>0</v>
      </c>
      <c r="F482" s="631" t="s">
        <v>1054</v>
      </c>
      <c r="G482" s="175" t="s">
        <v>2325</v>
      </c>
      <c r="H482" s="176" t="s">
        <v>4574</v>
      </c>
      <c r="I482" s="175" t="s">
        <v>4621</v>
      </c>
      <c r="J482" s="203" t="s">
        <v>1054</v>
      </c>
      <c r="K482" s="203" t="s">
        <v>1054</v>
      </c>
      <c r="L482" s="175" t="s">
        <v>4583</v>
      </c>
      <c r="M482" s="175" t="s">
        <v>1054</v>
      </c>
      <c r="N482" s="204">
        <v>40898</v>
      </c>
      <c r="O482" s="175" t="s">
        <v>1054</v>
      </c>
      <c r="P482" s="195" t="s">
        <v>1054</v>
      </c>
      <c r="Q482" s="195" t="s">
        <v>1054</v>
      </c>
      <c r="R482" s="197">
        <v>0</v>
      </c>
      <c r="S482" s="197" t="s">
        <v>1054</v>
      </c>
      <c r="T482" s="195" t="s">
        <v>1054</v>
      </c>
      <c r="U482" s="195" t="s">
        <v>1054</v>
      </c>
      <c r="V482" s="199" t="s">
        <v>1054</v>
      </c>
      <c r="W482" s="199" t="s">
        <v>1054</v>
      </c>
      <c r="X482" s="195" t="s">
        <v>1054</v>
      </c>
      <c r="Y482" s="195" t="s">
        <v>1054</v>
      </c>
      <c r="Z482" s="195" t="s">
        <v>2326</v>
      </c>
      <c r="AA482" s="200" t="s">
        <v>1054</v>
      </c>
      <c r="AB482" s="201" t="s">
        <v>1054</v>
      </c>
      <c r="AC482" s="201" t="s">
        <v>1054</v>
      </c>
      <c r="AD482" s="195" t="s">
        <v>4678</v>
      </c>
      <c r="AE482" s="195" t="s">
        <v>4678</v>
      </c>
      <c r="AF482" s="195" t="s">
        <v>935</v>
      </c>
      <c r="AG482" s="195">
        <v>0</v>
      </c>
      <c r="AH482" s="195" t="s">
        <v>828</v>
      </c>
      <c r="AI482" s="195" t="s">
        <v>1054</v>
      </c>
      <c r="AJ482" s="195" t="s">
        <v>1054</v>
      </c>
      <c r="AK482" s="195" t="s">
        <v>1054</v>
      </c>
    </row>
    <row r="483" spans="1:37" s="177" customFormat="1" ht="12.75">
      <c r="A483" s="175" t="s">
        <v>2296</v>
      </c>
      <c r="B483" s="175" t="s">
        <v>4666</v>
      </c>
      <c r="C483" s="628">
        <v>0</v>
      </c>
      <c r="D483" s="628">
        <v>0</v>
      </c>
      <c r="E483" s="628">
        <v>0</v>
      </c>
      <c r="F483" s="631" t="s">
        <v>1054</v>
      </c>
      <c r="G483" s="175" t="s">
        <v>2325</v>
      </c>
      <c r="H483" s="176" t="s">
        <v>4574</v>
      </c>
      <c r="I483" s="175" t="s">
        <v>4621</v>
      </c>
      <c r="J483" s="203" t="s">
        <v>1054</v>
      </c>
      <c r="K483" s="203" t="s">
        <v>1054</v>
      </c>
      <c r="L483" s="175" t="s">
        <v>4622</v>
      </c>
      <c r="M483" s="175" t="s">
        <v>1054</v>
      </c>
      <c r="N483" s="204">
        <v>42725</v>
      </c>
      <c r="O483" s="175" t="s">
        <v>1054</v>
      </c>
      <c r="P483" s="195" t="s">
        <v>1054</v>
      </c>
      <c r="Q483" s="195" t="s">
        <v>1054</v>
      </c>
      <c r="R483" s="197" t="s">
        <v>1054</v>
      </c>
      <c r="S483" s="197" t="s">
        <v>1054</v>
      </c>
      <c r="T483" s="195" t="s">
        <v>1054</v>
      </c>
      <c r="U483" s="195" t="s">
        <v>1054</v>
      </c>
      <c r="V483" s="199" t="s">
        <v>1054</v>
      </c>
      <c r="W483" s="199" t="s">
        <v>1054</v>
      </c>
      <c r="X483" s="195" t="s">
        <v>1054</v>
      </c>
      <c r="Y483" s="195" t="s">
        <v>1054</v>
      </c>
      <c r="Z483" s="195" t="s">
        <v>2326</v>
      </c>
      <c r="AA483" s="200" t="s">
        <v>1054</v>
      </c>
      <c r="AB483" s="201" t="s">
        <v>1054</v>
      </c>
      <c r="AC483" s="201" t="s">
        <v>1054</v>
      </c>
      <c r="AD483" s="195" t="s">
        <v>1054</v>
      </c>
      <c r="AE483" s="195" t="s">
        <v>1054</v>
      </c>
      <c r="AF483" s="195" t="s">
        <v>1054</v>
      </c>
      <c r="AG483" s="195" t="s">
        <v>1054</v>
      </c>
      <c r="AH483" s="195" t="s">
        <v>828</v>
      </c>
      <c r="AI483" s="195" t="s">
        <v>1054</v>
      </c>
      <c r="AJ483" s="195" t="s">
        <v>1054</v>
      </c>
      <c r="AK483" s="195" t="s">
        <v>1054</v>
      </c>
    </row>
    <row r="484" spans="1:37" s="177" customFormat="1" ht="12.75">
      <c r="A484" s="175" t="s">
        <v>2296</v>
      </c>
      <c r="B484" s="175" t="s">
        <v>2335</v>
      </c>
      <c r="C484" s="628">
        <v>0</v>
      </c>
      <c r="D484" s="628">
        <v>0</v>
      </c>
      <c r="E484" s="628">
        <v>0</v>
      </c>
      <c r="F484" s="631" t="s">
        <v>1054</v>
      </c>
      <c r="G484" s="175" t="s">
        <v>2325</v>
      </c>
      <c r="H484" s="176" t="s">
        <v>4574</v>
      </c>
      <c r="I484" s="175" t="s">
        <v>4621</v>
      </c>
      <c r="J484" s="203" t="s">
        <v>1054</v>
      </c>
      <c r="K484" s="203" t="s">
        <v>1054</v>
      </c>
      <c r="L484" s="175" t="s">
        <v>4583</v>
      </c>
      <c r="M484" s="175" t="s">
        <v>1054</v>
      </c>
      <c r="N484" s="204">
        <v>41991</v>
      </c>
      <c r="O484" s="175" t="s">
        <v>1054</v>
      </c>
      <c r="P484" s="195" t="s">
        <v>1054</v>
      </c>
      <c r="Q484" s="195" t="s">
        <v>1054</v>
      </c>
      <c r="R484" s="197">
        <v>0</v>
      </c>
      <c r="S484" s="197" t="s">
        <v>1054</v>
      </c>
      <c r="T484" s="195" t="s">
        <v>1054</v>
      </c>
      <c r="U484" s="195" t="s">
        <v>1054</v>
      </c>
      <c r="V484" s="199" t="s">
        <v>1054</v>
      </c>
      <c r="W484" s="199" t="s">
        <v>1054</v>
      </c>
      <c r="X484" s="195" t="s">
        <v>1054</v>
      </c>
      <c r="Y484" s="195" t="s">
        <v>1054</v>
      </c>
      <c r="Z484" s="195" t="s">
        <v>2326</v>
      </c>
      <c r="AA484" s="200" t="s">
        <v>1054</v>
      </c>
      <c r="AB484" s="201" t="s">
        <v>1054</v>
      </c>
      <c r="AC484" s="201" t="s">
        <v>1054</v>
      </c>
      <c r="AD484" s="195" t="s">
        <v>4678</v>
      </c>
      <c r="AE484" s="195" t="s">
        <v>4678</v>
      </c>
      <c r="AF484" s="195" t="s">
        <v>935</v>
      </c>
      <c r="AG484" s="195">
        <v>0</v>
      </c>
      <c r="AH484" s="195" t="s">
        <v>828</v>
      </c>
      <c r="AI484" s="195" t="s">
        <v>1054</v>
      </c>
      <c r="AJ484" s="195" t="s">
        <v>1054</v>
      </c>
      <c r="AK484" s="195" t="s">
        <v>1054</v>
      </c>
    </row>
    <row r="485" spans="1:37" s="177" customFormat="1" ht="12.75">
      <c r="A485" s="175" t="s">
        <v>2296</v>
      </c>
      <c r="B485" s="175" t="s">
        <v>4667</v>
      </c>
      <c r="C485" s="628">
        <v>0</v>
      </c>
      <c r="D485" s="628">
        <v>0</v>
      </c>
      <c r="E485" s="628">
        <v>0</v>
      </c>
      <c r="F485" s="631" t="s">
        <v>1054</v>
      </c>
      <c r="G485" s="175" t="s">
        <v>2325</v>
      </c>
      <c r="H485" s="176" t="s">
        <v>4574</v>
      </c>
      <c r="I485" s="175" t="s">
        <v>4621</v>
      </c>
      <c r="J485" s="203" t="s">
        <v>1054</v>
      </c>
      <c r="K485" s="203" t="s">
        <v>1054</v>
      </c>
      <c r="L485" s="175" t="s">
        <v>4622</v>
      </c>
      <c r="M485" s="175" t="s">
        <v>1054</v>
      </c>
      <c r="N485" s="204">
        <v>42717</v>
      </c>
      <c r="O485" s="175" t="s">
        <v>1054</v>
      </c>
      <c r="P485" s="195" t="s">
        <v>1054</v>
      </c>
      <c r="Q485" s="195" t="s">
        <v>1054</v>
      </c>
      <c r="R485" s="197" t="s">
        <v>1054</v>
      </c>
      <c r="S485" s="197" t="s">
        <v>1054</v>
      </c>
      <c r="T485" s="195" t="s">
        <v>1054</v>
      </c>
      <c r="U485" s="195" t="s">
        <v>1054</v>
      </c>
      <c r="V485" s="199" t="s">
        <v>1054</v>
      </c>
      <c r="W485" s="199" t="s">
        <v>1054</v>
      </c>
      <c r="X485" s="195" t="s">
        <v>1054</v>
      </c>
      <c r="Y485" s="195" t="s">
        <v>1054</v>
      </c>
      <c r="Z485" s="195" t="s">
        <v>2326</v>
      </c>
      <c r="AA485" s="200" t="s">
        <v>1054</v>
      </c>
      <c r="AB485" s="201" t="s">
        <v>1054</v>
      </c>
      <c r="AC485" s="201" t="s">
        <v>1054</v>
      </c>
      <c r="AD485" s="195" t="s">
        <v>1054</v>
      </c>
      <c r="AE485" s="195" t="s">
        <v>1054</v>
      </c>
      <c r="AF485" s="195" t="s">
        <v>1054</v>
      </c>
      <c r="AG485" s="195" t="s">
        <v>1054</v>
      </c>
      <c r="AH485" s="195" t="s">
        <v>828</v>
      </c>
      <c r="AI485" s="195" t="s">
        <v>1054</v>
      </c>
      <c r="AJ485" s="195" t="s">
        <v>1054</v>
      </c>
      <c r="AK485" s="195" t="s">
        <v>1054</v>
      </c>
    </row>
    <row r="486" spans="1:37" s="177" customFormat="1" ht="12.75">
      <c r="A486" s="175" t="s">
        <v>2296</v>
      </c>
      <c r="B486" s="175" t="s">
        <v>4665</v>
      </c>
      <c r="C486" s="628">
        <v>0</v>
      </c>
      <c r="D486" s="628">
        <v>0</v>
      </c>
      <c r="E486" s="628">
        <v>0</v>
      </c>
      <c r="F486" s="631" t="s">
        <v>1054</v>
      </c>
      <c r="G486" s="175" t="s">
        <v>2325</v>
      </c>
      <c r="H486" s="176" t="s">
        <v>4574</v>
      </c>
      <c r="I486" s="175" t="s">
        <v>4621</v>
      </c>
      <c r="J486" s="203" t="s">
        <v>1054</v>
      </c>
      <c r="K486" s="203" t="s">
        <v>1054</v>
      </c>
      <c r="L486" s="175" t="s">
        <v>4622</v>
      </c>
      <c r="M486" s="175" t="s">
        <v>1054</v>
      </c>
      <c r="N486" s="204">
        <v>42780</v>
      </c>
      <c r="O486" s="175" t="s">
        <v>1054</v>
      </c>
      <c r="P486" s="195" t="s">
        <v>1054</v>
      </c>
      <c r="Q486" s="195" t="s">
        <v>1054</v>
      </c>
      <c r="R486" s="197" t="s">
        <v>1054</v>
      </c>
      <c r="S486" s="197" t="s">
        <v>1054</v>
      </c>
      <c r="T486" s="195" t="s">
        <v>1054</v>
      </c>
      <c r="U486" s="195" t="s">
        <v>1054</v>
      </c>
      <c r="V486" s="199" t="s">
        <v>1054</v>
      </c>
      <c r="W486" s="199" t="s">
        <v>1054</v>
      </c>
      <c r="X486" s="195" t="s">
        <v>1054</v>
      </c>
      <c r="Y486" s="195" t="s">
        <v>1054</v>
      </c>
      <c r="Z486" s="195" t="s">
        <v>2326</v>
      </c>
      <c r="AA486" s="200" t="s">
        <v>1054</v>
      </c>
      <c r="AB486" s="201" t="s">
        <v>1054</v>
      </c>
      <c r="AC486" s="201" t="s">
        <v>1054</v>
      </c>
      <c r="AD486" s="195" t="s">
        <v>1054</v>
      </c>
      <c r="AE486" s="195" t="s">
        <v>1054</v>
      </c>
      <c r="AF486" s="195" t="s">
        <v>1054</v>
      </c>
      <c r="AG486" s="195" t="s">
        <v>1054</v>
      </c>
      <c r="AH486" s="195" t="s">
        <v>828</v>
      </c>
      <c r="AI486" s="195" t="s">
        <v>1054</v>
      </c>
      <c r="AJ486" s="195" t="s">
        <v>1054</v>
      </c>
      <c r="AK486" s="195" t="s">
        <v>1054</v>
      </c>
    </row>
    <row r="487" spans="1:37" s="177" customFormat="1" ht="12.75">
      <c r="A487" s="175" t="s">
        <v>2296</v>
      </c>
      <c r="B487" s="175" t="s">
        <v>2336</v>
      </c>
      <c r="C487" s="628">
        <v>0</v>
      </c>
      <c r="D487" s="628">
        <v>0</v>
      </c>
      <c r="E487" s="628">
        <v>0</v>
      </c>
      <c r="F487" s="631" t="s">
        <v>1054</v>
      </c>
      <c r="G487" s="175" t="s">
        <v>2325</v>
      </c>
      <c r="H487" s="176" t="s">
        <v>4574</v>
      </c>
      <c r="I487" s="175" t="s">
        <v>4621</v>
      </c>
      <c r="J487" s="203" t="s">
        <v>1054</v>
      </c>
      <c r="K487" s="203" t="s">
        <v>1054</v>
      </c>
      <c r="L487" s="175" t="s">
        <v>4583</v>
      </c>
      <c r="M487" s="175" t="s">
        <v>1054</v>
      </c>
      <c r="N487" s="204">
        <v>42297</v>
      </c>
      <c r="O487" s="175" t="s">
        <v>1054</v>
      </c>
      <c r="P487" s="195" t="s">
        <v>1054</v>
      </c>
      <c r="Q487" s="195" t="s">
        <v>1054</v>
      </c>
      <c r="R487" s="197">
        <v>0</v>
      </c>
      <c r="S487" s="197" t="s">
        <v>1054</v>
      </c>
      <c r="T487" s="195" t="s">
        <v>1054</v>
      </c>
      <c r="U487" s="195" t="s">
        <v>1054</v>
      </c>
      <c r="V487" s="199" t="s">
        <v>1054</v>
      </c>
      <c r="W487" s="199" t="s">
        <v>1054</v>
      </c>
      <c r="X487" s="195" t="s">
        <v>1054</v>
      </c>
      <c r="Y487" s="195" t="s">
        <v>1054</v>
      </c>
      <c r="Z487" s="195" t="s">
        <v>2326</v>
      </c>
      <c r="AA487" s="200" t="s">
        <v>1054</v>
      </c>
      <c r="AB487" s="201" t="s">
        <v>1054</v>
      </c>
      <c r="AC487" s="201" t="s">
        <v>1054</v>
      </c>
      <c r="AD487" s="195" t="s">
        <v>4678</v>
      </c>
      <c r="AE487" s="195" t="s">
        <v>4678</v>
      </c>
      <c r="AF487" s="195" t="s">
        <v>935</v>
      </c>
      <c r="AG487" s="195">
        <v>0</v>
      </c>
      <c r="AH487" s="195" t="s">
        <v>828</v>
      </c>
      <c r="AI487" s="195" t="s">
        <v>1054</v>
      </c>
      <c r="AJ487" s="195" t="s">
        <v>1054</v>
      </c>
      <c r="AK487" s="195" t="s">
        <v>1054</v>
      </c>
    </row>
    <row r="488" spans="1:37" s="177" customFormat="1" ht="12.75">
      <c r="A488" s="175" t="s">
        <v>2296</v>
      </c>
      <c r="B488" s="175" t="s">
        <v>2425</v>
      </c>
      <c r="C488" s="628">
        <v>0</v>
      </c>
      <c r="D488" s="628">
        <v>0</v>
      </c>
      <c r="E488" s="628">
        <v>0</v>
      </c>
      <c r="F488" s="631" t="s">
        <v>1054</v>
      </c>
      <c r="G488" s="175" t="s">
        <v>2325</v>
      </c>
      <c r="H488" s="176" t="s">
        <v>4574</v>
      </c>
      <c r="I488" s="175" t="s">
        <v>4621</v>
      </c>
      <c r="J488" s="203" t="s">
        <v>1054</v>
      </c>
      <c r="K488" s="203" t="s">
        <v>1054</v>
      </c>
      <c r="L488" s="175" t="s">
        <v>4583</v>
      </c>
      <c r="M488" s="175" t="s">
        <v>1054</v>
      </c>
      <c r="N488" s="204">
        <v>40487</v>
      </c>
      <c r="O488" s="175" t="s">
        <v>1054</v>
      </c>
      <c r="P488" s="195" t="s">
        <v>1054</v>
      </c>
      <c r="Q488" s="195" t="s">
        <v>1054</v>
      </c>
      <c r="R488" s="197">
        <v>0</v>
      </c>
      <c r="S488" s="197" t="s">
        <v>1054</v>
      </c>
      <c r="T488" s="195" t="s">
        <v>1054</v>
      </c>
      <c r="U488" s="195" t="s">
        <v>1054</v>
      </c>
      <c r="V488" s="199" t="s">
        <v>1814</v>
      </c>
      <c r="W488" s="199" t="s">
        <v>1054</v>
      </c>
      <c r="X488" s="195" t="s">
        <v>1054</v>
      </c>
      <c r="Y488" s="195" t="s">
        <v>1054</v>
      </c>
      <c r="Z488" s="195" t="s">
        <v>2326</v>
      </c>
      <c r="AA488" s="200" t="s">
        <v>1054</v>
      </c>
      <c r="AB488" s="201" t="s">
        <v>1054</v>
      </c>
      <c r="AC488" s="201" t="s">
        <v>1054</v>
      </c>
      <c r="AD488" s="195" t="s">
        <v>4678</v>
      </c>
      <c r="AE488" s="195" t="s">
        <v>4678</v>
      </c>
      <c r="AF488" s="195" t="s">
        <v>935</v>
      </c>
      <c r="AG488" s="195">
        <v>0</v>
      </c>
      <c r="AH488" s="195" t="s">
        <v>828</v>
      </c>
      <c r="AI488" s="195" t="s">
        <v>1054</v>
      </c>
      <c r="AJ488" s="195" t="s">
        <v>1054</v>
      </c>
      <c r="AK488" s="195" t="s">
        <v>1054</v>
      </c>
    </row>
    <row r="489" spans="1:37" s="177" customFormat="1" ht="12.75">
      <c r="A489" s="175" t="s">
        <v>2296</v>
      </c>
      <c r="B489" s="175" t="s">
        <v>4673</v>
      </c>
      <c r="C489" s="628">
        <v>0</v>
      </c>
      <c r="D489" s="628">
        <v>0</v>
      </c>
      <c r="E489" s="628">
        <v>0</v>
      </c>
      <c r="F489" s="631" t="s">
        <v>1054</v>
      </c>
      <c r="G489" s="175" t="s">
        <v>2325</v>
      </c>
      <c r="H489" s="176" t="s">
        <v>4574</v>
      </c>
      <c r="I489" s="175" t="s">
        <v>4621</v>
      </c>
      <c r="J489" s="203" t="s">
        <v>1054</v>
      </c>
      <c r="K489" s="203" t="s">
        <v>1054</v>
      </c>
      <c r="L489" s="175" t="s">
        <v>4622</v>
      </c>
      <c r="M489" s="175" t="s">
        <v>1054</v>
      </c>
      <c r="N489" s="204">
        <v>42583</v>
      </c>
      <c r="O489" s="175" t="s">
        <v>1054</v>
      </c>
      <c r="P489" s="195" t="s">
        <v>1054</v>
      </c>
      <c r="Q489" s="195" t="s">
        <v>1054</v>
      </c>
      <c r="R489" s="197" t="s">
        <v>1054</v>
      </c>
      <c r="S489" s="197" t="s">
        <v>1054</v>
      </c>
      <c r="T489" s="195" t="s">
        <v>1054</v>
      </c>
      <c r="U489" s="195" t="s">
        <v>1054</v>
      </c>
      <c r="V489" s="199" t="s">
        <v>1054</v>
      </c>
      <c r="W489" s="199" t="s">
        <v>1054</v>
      </c>
      <c r="X489" s="195" t="s">
        <v>1054</v>
      </c>
      <c r="Y489" s="195" t="s">
        <v>1054</v>
      </c>
      <c r="Z489" s="195" t="s">
        <v>2326</v>
      </c>
      <c r="AA489" s="200" t="s">
        <v>1054</v>
      </c>
      <c r="AB489" s="201" t="s">
        <v>1054</v>
      </c>
      <c r="AC489" s="201" t="s">
        <v>1054</v>
      </c>
      <c r="AD489" s="195" t="s">
        <v>1054</v>
      </c>
      <c r="AE489" s="195" t="s">
        <v>1054</v>
      </c>
      <c r="AF489" s="195" t="s">
        <v>1054</v>
      </c>
      <c r="AG489" s="195" t="s">
        <v>1054</v>
      </c>
      <c r="AH489" s="195" t="s">
        <v>2327</v>
      </c>
      <c r="AI489" s="195" t="s">
        <v>1054</v>
      </c>
      <c r="AJ489" s="195" t="s">
        <v>1054</v>
      </c>
      <c r="AK489" s="195" t="s">
        <v>1054</v>
      </c>
    </row>
    <row r="490" spans="1:37" s="177" customFormat="1" ht="12.75">
      <c r="A490" s="175" t="s">
        <v>2296</v>
      </c>
      <c r="B490" s="175" t="s">
        <v>2337</v>
      </c>
      <c r="C490" s="628">
        <v>0</v>
      </c>
      <c r="D490" s="628">
        <v>0</v>
      </c>
      <c r="E490" s="628">
        <v>0</v>
      </c>
      <c r="F490" s="631" t="s">
        <v>1054</v>
      </c>
      <c r="G490" s="175" t="s">
        <v>2325</v>
      </c>
      <c r="H490" s="176" t="s">
        <v>4574</v>
      </c>
      <c r="I490" s="175" t="s">
        <v>4621</v>
      </c>
      <c r="J490" s="203" t="s">
        <v>1054</v>
      </c>
      <c r="K490" s="203" t="s">
        <v>1054</v>
      </c>
      <c r="L490" s="175" t="s">
        <v>4583</v>
      </c>
      <c r="M490" s="175" t="s">
        <v>1054</v>
      </c>
      <c r="N490" s="204">
        <v>41941</v>
      </c>
      <c r="O490" s="175" t="s">
        <v>1054</v>
      </c>
      <c r="P490" s="195" t="s">
        <v>1054</v>
      </c>
      <c r="Q490" s="195" t="s">
        <v>1054</v>
      </c>
      <c r="R490" s="197">
        <v>0</v>
      </c>
      <c r="S490" s="197" t="s">
        <v>1054</v>
      </c>
      <c r="T490" s="195" t="s">
        <v>1054</v>
      </c>
      <c r="U490" s="195" t="s">
        <v>1054</v>
      </c>
      <c r="V490" s="199" t="s">
        <v>1054</v>
      </c>
      <c r="W490" s="199" t="s">
        <v>1054</v>
      </c>
      <c r="X490" s="195" t="s">
        <v>1054</v>
      </c>
      <c r="Y490" s="195" t="s">
        <v>2338</v>
      </c>
      <c r="Z490" s="195" t="s">
        <v>2326</v>
      </c>
      <c r="AA490" s="200" t="s">
        <v>1054</v>
      </c>
      <c r="AB490" s="201" t="s">
        <v>1054</v>
      </c>
      <c r="AC490" s="201" t="s">
        <v>1054</v>
      </c>
      <c r="AD490" s="195" t="s">
        <v>4678</v>
      </c>
      <c r="AE490" s="195" t="s">
        <v>4678</v>
      </c>
      <c r="AF490" s="195" t="s">
        <v>935</v>
      </c>
      <c r="AG490" s="195">
        <v>0</v>
      </c>
      <c r="AH490" s="195" t="s">
        <v>828</v>
      </c>
      <c r="AI490" s="195" t="s">
        <v>1054</v>
      </c>
      <c r="AJ490" s="195" t="s">
        <v>1054</v>
      </c>
      <c r="AK490" s="195" t="s">
        <v>1054</v>
      </c>
    </row>
    <row r="491" spans="1:37" s="177" customFormat="1" ht="12.75">
      <c r="A491" s="175" t="s">
        <v>2296</v>
      </c>
      <c r="B491" s="175" t="s">
        <v>4676</v>
      </c>
      <c r="C491" s="628">
        <v>0</v>
      </c>
      <c r="D491" s="628">
        <v>0</v>
      </c>
      <c r="E491" s="628">
        <v>0</v>
      </c>
      <c r="F491" s="631" t="s">
        <v>1054</v>
      </c>
      <c r="G491" s="175" t="s">
        <v>2325</v>
      </c>
      <c r="H491" s="176" t="s">
        <v>4574</v>
      </c>
      <c r="I491" s="175" t="s">
        <v>4621</v>
      </c>
      <c r="J491" s="203" t="s">
        <v>1054</v>
      </c>
      <c r="K491" s="203" t="s">
        <v>1054</v>
      </c>
      <c r="L491" s="175" t="s">
        <v>4622</v>
      </c>
      <c r="M491" s="175" t="s">
        <v>1054</v>
      </c>
      <c r="N491" s="204">
        <v>42482</v>
      </c>
      <c r="O491" s="175" t="s">
        <v>1054</v>
      </c>
      <c r="P491" s="195" t="s">
        <v>1054</v>
      </c>
      <c r="Q491" s="195" t="s">
        <v>1054</v>
      </c>
      <c r="R491" s="197" t="s">
        <v>1054</v>
      </c>
      <c r="S491" s="197" t="s">
        <v>1054</v>
      </c>
      <c r="T491" s="195" t="s">
        <v>1054</v>
      </c>
      <c r="U491" s="195" t="s">
        <v>1054</v>
      </c>
      <c r="V491" s="199" t="s">
        <v>1054</v>
      </c>
      <c r="W491" s="199" t="s">
        <v>1054</v>
      </c>
      <c r="X491" s="195" t="s">
        <v>1054</v>
      </c>
      <c r="Y491" s="195" t="s">
        <v>1054</v>
      </c>
      <c r="Z491" s="195" t="s">
        <v>2326</v>
      </c>
      <c r="AA491" s="200" t="s">
        <v>1054</v>
      </c>
      <c r="AB491" s="201" t="s">
        <v>1054</v>
      </c>
      <c r="AC491" s="201" t="s">
        <v>1054</v>
      </c>
      <c r="AD491" s="195" t="s">
        <v>1054</v>
      </c>
      <c r="AE491" s="195" t="s">
        <v>1054</v>
      </c>
      <c r="AF491" s="195" t="s">
        <v>1054</v>
      </c>
      <c r="AG491" s="195" t="s">
        <v>1054</v>
      </c>
      <c r="AH491" s="195" t="s">
        <v>2327</v>
      </c>
      <c r="AI491" s="195" t="s">
        <v>1054</v>
      </c>
      <c r="AJ491" s="195" t="s">
        <v>1054</v>
      </c>
      <c r="AK491" s="195" t="s">
        <v>1054</v>
      </c>
    </row>
    <row r="492" spans="1:37" s="177" customFormat="1" ht="12.75">
      <c r="A492" s="175" t="s">
        <v>2296</v>
      </c>
      <c r="B492" s="175" t="s">
        <v>2379</v>
      </c>
      <c r="C492" s="628">
        <v>0</v>
      </c>
      <c r="D492" s="628">
        <v>0</v>
      </c>
      <c r="E492" s="628">
        <v>0</v>
      </c>
      <c r="F492" s="631" t="s">
        <v>1054</v>
      </c>
      <c r="G492" s="175" t="s">
        <v>5461</v>
      </c>
      <c r="H492" s="176" t="s">
        <v>4581</v>
      </c>
      <c r="I492" s="175" t="s">
        <v>4592</v>
      </c>
      <c r="J492" s="203" t="s">
        <v>1054</v>
      </c>
      <c r="K492" s="203" t="s">
        <v>1054</v>
      </c>
      <c r="L492" s="175" t="s">
        <v>4593</v>
      </c>
      <c r="M492" s="175" t="s">
        <v>2366</v>
      </c>
      <c r="N492" s="204">
        <v>38799</v>
      </c>
      <c r="O492" s="175" t="s">
        <v>1054</v>
      </c>
      <c r="P492" s="195" t="s">
        <v>1054</v>
      </c>
      <c r="Q492" s="195" t="s">
        <v>1054</v>
      </c>
      <c r="R492" s="197">
        <v>7</v>
      </c>
      <c r="S492" s="197" t="s">
        <v>959</v>
      </c>
      <c r="T492" s="195" t="s">
        <v>1796</v>
      </c>
      <c r="U492" s="195" t="s">
        <v>1054</v>
      </c>
      <c r="V492" s="199" t="s">
        <v>1062</v>
      </c>
      <c r="W492" s="199" t="s">
        <v>1054</v>
      </c>
      <c r="X492" s="195" t="s">
        <v>1054</v>
      </c>
      <c r="Y492" s="195" t="s">
        <v>1054</v>
      </c>
      <c r="Z492" s="195" t="s">
        <v>2326</v>
      </c>
      <c r="AA492" s="200" t="s">
        <v>1054</v>
      </c>
      <c r="AB492" s="201" t="s">
        <v>1054</v>
      </c>
      <c r="AC492" s="201" t="s">
        <v>1054</v>
      </c>
      <c r="AD492" s="195" t="s">
        <v>5460</v>
      </c>
      <c r="AE492" s="195" t="s">
        <v>4886</v>
      </c>
      <c r="AF492" s="195" t="s">
        <v>934</v>
      </c>
      <c r="AG492" s="195">
        <v>3000</v>
      </c>
      <c r="AH492" s="195" t="s">
        <v>828</v>
      </c>
      <c r="AI492" s="195" t="s">
        <v>5462</v>
      </c>
      <c r="AJ492" s="195" t="s">
        <v>1054</v>
      </c>
      <c r="AK492" s="195" t="s">
        <v>5463</v>
      </c>
    </row>
    <row r="493" spans="1:37" s="177" customFormat="1" ht="12.75">
      <c r="A493" s="175" t="s">
        <v>2296</v>
      </c>
      <c r="B493" s="175" t="s">
        <v>2426</v>
      </c>
      <c r="C493" s="628">
        <v>0</v>
      </c>
      <c r="D493" s="628">
        <v>0</v>
      </c>
      <c r="E493" s="628">
        <v>0</v>
      </c>
      <c r="F493" s="631" t="s">
        <v>1054</v>
      </c>
      <c r="G493" s="175" t="s">
        <v>5453</v>
      </c>
      <c r="H493" s="176" t="s">
        <v>4574</v>
      </c>
      <c r="I493" s="175" t="s">
        <v>4621</v>
      </c>
      <c r="J493" s="203" t="s">
        <v>1054</v>
      </c>
      <c r="K493" s="203" t="s">
        <v>1054</v>
      </c>
      <c r="L493" s="175" t="s">
        <v>4622</v>
      </c>
      <c r="M493" s="175" t="s">
        <v>1054</v>
      </c>
      <c r="N493" s="204">
        <v>39533</v>
      </c>
      <c r="O493" s="175" t="s">
        <v>1054</v>
      </c>
      <c r="P493" s="195" t="s">
        <v>1054</v>
      </c>
      <c r="Q493" s="195" t="s">
        <v>1054</v>
      </c>
      <c r="R493" s="197" t="s">
        <v>1054</v>
      </c>
      <c r="S493" s="197" t="s">
        <v>1054</v>
      </c>
      <c r="T493" s="195" t="s">
        <v>1054</v>
      </c>
      <c r="U493" s="195" t="s">
        <v>1054</v>
      </c>
      <c r="V493" s="199" t="s">
        <v>1814</v>
      </c>
      <c r="W493" s="199" t="s">
        <v>1055</v>
      </c>
      <c r="X493" s="195" t="s">
        <v>1054</v>
      </c>
      <c r="Y493" s="195" t="s">
        <v>2427</v>
      </c>
      <c r="Z493" s="195" t="s">
        <v>2326</v>
      </c>
      <c r="AA493" s="200" t="s">
        <v>1054</v>
      </c>
      <c r="AB493" s="201" t="s">
        <v>1054</v>
      </c>
      <c r="AC493" s="201" t="s">
        <v>1054</v>
      </c>
      <c r="AD493" s="195" t="s">
        <v>4678</v>
      </c>
      <c r="AE493" s="195" t="s">
        <v>4678</v>
      </c>
      <c r="AF493" s="195" t="s">
        <v>935</v>
      </c>
      <c r="AG493" s="195">
        <v>0</v>
      </c>
      <c r="AH493" s="195" t="s">
        <v>828</v>
      </c>
      <c r="AI493" s="195" t="s">
        <v>1054</v>
      </c>
      <c r="AJ493" s="195" t="s">
        <v>1054</v>
      </c>
      <c r="AK493" s="195" t="s">
        <v>1054</v>
      </c>
    </row>
    <row r="494" spans="1:37" s="177" customFormat="1" ht="12.75">
      <c r="A494" s="175" t="s">
        <v>2296</v>
      </c>
      <c r="B494" s="175" t="s">
        <v>2428</v>
      </c>
      <c r="C494" s="628">
        <v>0</v>
      </c>
      <c r="D494" s="628">
        <v>0</v>
      </c>
      <c r="E494" s="628">
        <v>0</v>
      </c>
      <c r="F494" s="631" t="s">
        <v>1054</v>
      </c>
      <c r="G494" s="175" t="s">
        <v>5453</v>
      </c>
      <c r="H494" s="176" t="s">
        <v>4574</v>
      </c>
      <c r="I494" s="175" t="s">
        <v>4621</v>
      </c>
      <c r="J494" s="203" t="s">
        <v>1054</v>
      </c>
      <c r="K494" s="203" t="s">
        <v>1054</v>
      </c>
      <c r="L494" s="175" t="s">
        <v>4622</v>
      </c>
      <c r="M494" s="175" t="s">
        <v>1054</v>
      </c>
      <c r="N494" s="204">
        <v>39562</v>
      </c>
      <c r="O494" s="175" t="s">
        <v>1054</v>
      </c>
      <c r="P494" s="195" t="s">
        <v>1054</v>
      </c>
      <c r="Q494" s="195" t="s">
        <v>1054</v>
      </c>
      <c r="R494" s="197" t="s">
        <v>1054</v>
      </c>
      <c r="S494" s="197" t="s">
        <v>1054</v>
      </c>
      <c r="T494" s="195" t="s">
        <v>1054</v>
      </c>
      <c r="U494" s="195" t="s">
        <v>1054</v>
      </c>
      <c r="V494" s="199" t="s">
        <v>1814</v>
      </c>
      <c r="W494" s="199" t="s">
        <v>1055</v>
      </c>
      <c r="X494" s="195" t="s">
        <v>1054</v>
      </c>
      <c r="Y494" s="195" t="s">
        <v>2429</v>
      </c>
      <c r="Z494" s="195" t="s">
        <v>2326</v>
      </c>
      <c r="AA494" s="200" t="s">
        <v>1054</v>
      </c>
      <c r="AB494" s="201" t="s">
        <v>1054</v>
      </c>
      <c r="AC494" s="201" t="s">
        <v>1054</v>
      </c>
      <c r="AD494" s="195" t="s">
        <v>4678</v>
      </c>
      <c r="AE494" s="195" t="s">
        <v>4678</v>
      </c>
      <c r="AF494" s="195" t="s">
        <v>935</v>
      </c>
      <c r="AG494" s="195">
        <v>0</v>
      </c>
      <c r="AH494" s="195" t="s">
        <v>828</v>
      </c>
      <c r="AI494" s="195" t="s">
        <v>1054</v>
      </c>
      <c r="AJ494" s="195" t="s">
        <v>1054</v>
      </c>
      <c r="AK494" s="195" t="s">
        <v>1054</v>
      </c>
    </row>
    <row r="495" spans="1:37" s="177" customFormat="1" ht="12.75">
      <c r="A495" s="175" t="s">
        <v>2296</v>
      </c>
      <c r="B495" s="175" t="s">
        <v>2430</v>
      </c>
      <c r="C495" s="628">
        <v>0</v>
      </c>
      <c r="D495" s="628">
        <v>0</v>
      </c>
      <c r="E495" s="628">
        <v>0</v>
      </c>
      <c r="F495" s="631" t="s">
        <v>1054</v>
      </c>
      <c r="G495" s="175" t="s">
        <v>5453</v>
      </c>
      <c r="H495" s="176" t="s">
        <v>4574</v>
      </c>
      <c r="I495" s="175" t="s">
        <v>4621</v>
      </c>
      <c r="J495" s="203" t="s">
        <v>1054</v>
      </c>
      <c r="K495" s="203" t="s">
        <v>1054</v>
      </c>
      <c r="L495" s="175" t="s">
        <v>4622</v>
      </c>
      <c r="M495" s="175" t="s">
        <v>1054</v>
      </c>
      <c r="N495" s="204">
        <v>39777</v>
      </c>
      <c r="O495" s="175" t="s">
        <v>1054</v>
      </c>
      <c r="P495" s="195" t="s">
        <v>1054</v>
      </c>
      <c r="Q495" s="195" t="s">
        <v>1054</v>
      </c>
      <c r="R495" s="197" t="s">
        <v>1054</v>
      </c>
      <c r="S495" s="197" t="s">
        <v>1054</v>
      </c>
      <c r="T495" s="195" t="s">
        <v>1054</v>
      </c>
      <c r="U495" s="195" t="s">
        <v>1054</v>
      </c>
      <c r="V495" s="199" t="s">
        <v>1814</v>
      </c>
      <c r="W495" s="199" t="s">
        <v>1055</v>
      </c>
      <c r="X495" s="195" t="s">
        <v>1054</v>
      </c>
      <c r="Y495" s="195" t="s">
        <v>2431</v>
      </c>
      <c r="Z495" s="195" t="s">
        <v>2326</v>
      </c>
      <c r="AA495" s="200" t="s">
        <v>1054</v>
      </c>
      <c r="AB495" s="201" t="s">
        <v>1054</v>
      </c>
      <c r="AC495" s="201" t="s">
        <v>1054</v>
      </c>
      <c r="AD495" s="195" t="s">
        <v>4678</v>
      </c>
      <c r="AE495" s="195" t="s">
        <v>4678</v>
      </c>
      <c r="AF495" s="195" t="s">
        <v>935</v>
      </c>
      <c r="AG495" s="195">
        <v>0</v>
      </c>
      <c r="AH495" s="195" t="s">
        <v>828</v>
      </c>
      <c r="AI495" s="195" t="s">
        <v>1054</v>
      </c>
      <c r="AJ495" s="195" t="s">
        <v>1054</v>
      </c>
      <c r="AK495" s="195" t="s">
        <v>1054</v>
      </c>
    </row>
    <row r="496" spans="1:37" s="177" customFormat="1" ht="12.75">
      <c r="A496" s="175" t="s">
        <v>2296</v>
      </c>
      <c r="B496" s="175" t="s">
        <v>2432</v>
      </c>
      <c r="C496" s="628">
        <v>0</v>
      </c>
      <c r="D496" s="628">
        <v>0</v>
      </c>
      <c r="E496" s="628">
        <v>0</v>
      </c>
      <c r="F496" s="631" t="s">
        <v>1054</v>
      </c>
      <c r="G496" s="175" t="s">
        <v>5453</v>
      </c>
      <c r="H496" s="176" t="s">
        <v>4574</v>
      </c>
      <c r="I496" s="175" t="s">
        <v>4621</v>
      </c>
      <c r="J496" s="203" t="s">
        <v>1054</v>
      </c>
      <c r="K496" s="203" t="s">
        <v>1054</v>
      </c>
      <c r="L496" s="175" t="s">
        <v>4622</v>
      </c>
      <c r="M496" s="175" t="s">
        <v>1054</v>
      </c>
      <c r="N496" s="204">
        <v>39777</v>
      </c>
      <c r="O496" s="175" t="s">
        <v>1054</v>
      </c>
      <c r="P496" s="195" t="s">
        <v>1054</v>
      </c>
      <c r="Q496" s="195" t="s">
        <v>1054</v>
      </c>
      <c r="R496" s="197" t="s">
        <v>1054</v>
      </c>
      <c r="S496" s="197" t="s">
        <v>1054</v>
      </c>
      <c r="T496" s="195" t="s">
        <v>1054</v>
      </c>
      <c r="U496" s="195" t="s">
        <v>1054</v>
      </c>
      <c r="V496" s="199" t="s">
        <v>1814</v>
      </c>
      <c r="W496" s="199" t="s">
        <v>1055</v>
      </c>
      <c r="X496" s="195" t="s">
        <v>1054</v>
      </c>
      <c r="Y496" s="195" t="s">
        <v>2433</v>
      </c>
      <c r="Z496" s="195" t="s">
        <v>2326</v>
      </c>
      <c r="AA496" s="200" t="s">
        <v>1054</v>
      </c>
      <c r="AB496" s="201" t="s">
        <v>1054</v>
      </c>
      <c r="AC496" s="201" t="s">
        <v>1054</v>
      </c>
      <c r="AD496" s="195" t="s">
        <v>4678</v>
      </c>
      <c r="AE496" s="195" t="s">
        <v>4678</v>
      </c>
      <c r="AF496" s="195" t="s">
        <v>935</v>
      </c>
      <c r="AG496" s="195">
        <v>0</v>
      </c>
      <c r="AH496" s="195" t="s">
        <v>828</v>
      </c>
      <c r="AI496" s="195" t="s">
        <v>1054</v>
      </c>
      <c r="AJ496" s="195" t="s">
        <v>1054</v>
      </c>
      <c r="AK496" s="195" t="s">
        <v>1054</v>
      </c>
    </row>
    <row r="497" spans="1:37" s="177" customFormat="1" ht="12.75">
      <c r="A497" s="175" t="s">
        <v>2296</v>
      </c>
      <c r="B497" s="175" t="s">
        <v>2434</v>
      </c>
      <c r="C497" s="628">
        <v>0</v>
      </c>
      <c r="D497" s="628">
        <v>0</v>
      </c>
      <c r="E497" s="628">
        <v>0</v>
      </c>
      <c r="F497" s="631" t="s">
        <v>1054</v>
      </c>
      <c r="G497" s="175" t="s">
        <v>5453</v>
      </c>
      <c r="H497" s="176" t="s">
        <v>4574</v>
      </c>
      <c r="I497" s="175" t="s">
        <v>4621</v>
      </c>
      <c r="J497" s="203" t="s">
        <v>1054</v>
      </c>
      <c r="K497" s="203" t="s">
        <v>1054</v>
      </c>
      <c r="L497" s="175" t="s">
        <v>4622</v>
      </c>
      <c r="M497" s="175" t="s">
        <v>1054</v>
      </c>
      <c r="N497" s="204">
        <v>39777</v>
      </c>
      <c r="O497" s="175" t="s">
        <v>1054</v>
      </c>
      <c r="P497" s="195" t="s">
        <v>1054</v>
      </c>
      <c r="Q497" s="195" t="s">
        <v>1054</v>
      </c>
      <c r="R497" s="197" t="s">
        <v>1054</v>
      </c>
      <c r="S497" s="197" t="s">
        <v>1054</v>
      </c>
      <c r="T497" s="195" t="s">
        <v>1054</v>
      </c>
      <c r="U497" s="195" t="s">
        <v>1054</v>
      </c>
      <c r="V497" s="199" t="s">
        <v>1814</v>
      </c>
      <c r="W497" s="199" t="s">
        <v>1055</v>
      </c>
      <c r="X497" s="195" t="s">
        <v>1054</v>
      </c>
      <c r="Y497" s="195" t="s">
        <v>2435</v>
      </c>
      <c r="Z497" s="195" t="s">
        <v>2326</v>
      </c>
      <c r="AA497" s="200" t="s">
        <v>1054</v>
      </c>
      <c r="AB497" s="201" t="s">
        <v>1054</v>
      </c>
      <c r="AC497" s="201" t="s">
        <v>1054</v>
      </c>
      <c r="AD497" s="195" t="s">
        <v>4678</v>
      </c>
      <c r="AE497" s="195" t="s">
        <v>4678</v>
      </c>
      <c r="AF497" s="195" t="s">
        <v>935</v>
      </c>
      <c r="AG497" s="195">
        <v>0</v>
      </c>
      <c r="AH497" s="195" t="s">
        <v>828</v>
      </c>
      <c r="AI497" s="195" t="s">
        <v>1054</v>
      </c>
      <c r="AJ497" s="195" t="s">
        <v>1054</v>
      </c>
      <c r="AK497" s="195" t="s">
        <v>1054</v>
      </c>
    </row>
    <row r="498" spans="1:37" s="177" customFormat="1" ht="12.75">
      <c r="A498" s="175" t="s">
        <v>2296</v>
      </c>
      <c r="B498" s="175" t="s">
        <v>2436</v>
      </c>
      <c r="C498" s="628">
        <v>0</v>
      </c>
      <c r="D498" s="628">
        <v>0</v>
      </c>
      <c r="E498" s="628">
        <v>0</v>
      </c>
      <c r="F498" s="631" t="s">
        <v>1054</v>
      </c>
      <c r="G498" s="175" t="s">
        <v>5453</v>
      </c>
      <c r="H498" s="176" t="s">
        <v>4574</v>
      </c>
      <c r="I498" s="175" t="s">
        <v>4621</v>
      </c>
      <c r="J498" s="203" t="s">
        <v>1054</v>
      </c>
      <c r="K498" s="203" t="s">
        <v>1054</v>
      </c>
      <c r="L498" s="175" t="s">
        <v>4622</v>
      </c>
      <c r="M498" s="175" t="s">
        <v>1054</v>
      </c>
      <c r="N498" s="204">
        <v>41234</v>
      </c>
      <c r="O498" s="175" t="s">
        <v>1054</v>
      </c>
      <c r="P498" s="195" t="s">
        <v>1054</v>
      </c>
      <c r="Q498" s="195" t="s">
        <v>1054</v>
      </c>
      <c r="R498" s="197" t="s">
        <v>1054</v>
      </c>
      <c r="S498" s="197" t="s">
        <v>1054</v>
      </c>
      <c r="T498" s="195" t="s">
        <v>1054</v>
      </c>
      <c r="U498" s="195" t="s">
        <v>1054</v>
      </c>
      <c r="V498" s="199" t="s">
        <v>1814</v>
      </c>
      <c r="W498" s="199" t="s">
        <v>1055</v>
      </c>
      <c r="X498" s="195" t="s">
        <v>1054</v>
      </c>
      <c r="Y498" s="195" t="s">
        <v>2437</v>
      </c>
      <c r="Z498" s="195" t="s">
        <v>2326</v>
      </c>
      <c r="AA498" s="200" t="s">
        <v>1054</v>
      </c>
      <c r="AB498" s="201" t="s">
        <v>1054</v>
      </c>
      <c r="AC498" s="201" t="s">
        <v>1054</v>
      </c>
      <c r="AD498" s="195" t="s">
        <v>4678</v>
      </c>
      <c r="AE498" s="195" t="s">
        <v>4678</v>
      </c>
      <c r="AF498" s="195" t="s">
        <v>935</v>
      </c>
      <c r="AG498" s="195">
        <v>0</v>
      </c>
      <c r="AH498" s="195" t="s">
        <v>828</v>
      </c>
      <c r="AI498" s="195" t="s">
        <v>1054</v>
      </c>
      <c r="AJ498" s="195" t="s">
        <v>1054</v>
      </c>
      <c r="AK498" s="195" t="s">
        <v>1054</v>
      </c>
    </row>
    <row r="499" spans="1:37" s="177" customFormat="1" ht="12.75">
      <c r="A499" s="175" t="s">
        <v>2296</v>
      </c>
      <c r="B499" s="175" t="s">
        <v>2326</v>
      </c>
      <c r="C499" s="628">
        <v>0</v>
      </c>
      <c r="D499" s="628">
        <v>0</v>
      </c>
      <c r="E499" s="628">
        <v>0</v>
      </c>
      <c r="F499" s="631" t="s">
        <v>1054</v>
      </c>
      <c r="G499" s="175" t="s">
        <v>5459</v>
      </c>
      <c r="H499" s="176" t="s">
        <v>4617</v>
      </c>
      <c r="I499" s="175" t="s">
        <v>4734</v>
      </c>
      <c r="J499" s="203" t="s">
        <v>1052</v>
      </c>
      <c r="K499" s="203" t="s">
        <v>1053</v>
      </c>
      <c r="L499" s="175" t="s">
        <v>4593</v>
      </c>
      <c r="M499" s="175" t="s">
        <v>2366</v>
      </c>
      <c r="N499" s="204">
        <v>38810</v>
      </c>
      <c r="O499" s="175" t="s">
        <v>1425</v>
      </c>
      <c r="P499" s="195" t="s">
        <v>4965</v>
      </c>
      <c r="Q499" s="195">
        <v>162</v>
      </c>
      <c r="R499" s="197" t="s">
        <v>1054</v>
      </c>
      <c r="S499" s="197" t="s">
        <v>1054</v>
      </c>
      <c r="T499" s="195" t="s">
        <v>1054</v>
      </c>
      <c r="U499" s="195" t="s">
        <v>1054</v>
      </c>
      <c r="V499" s="199" t="s">
        <v>959</v>
      </c>
      <c r="W499" s="199" t="s">
        <v>1055</v>
      </c>
      <c r="X499" s="195" t="s">
        <v>1054</v>
      </c>
      <c r="Y499" s="195" t="s">
        <v>2367</v>
      </c>
      <c r="Z499" s="195" t="s">
        <v>1054</v>
      </c>
      <c r="AA499" s="200" t="s">
        <v>1054</v>
      </c>
      <c r="AB499" s="201">
        <v>502644</v>
      </c>
      <c r="AC499" s="201">
        <v>80830</v>
      </c>
      <c r="AD499" s="195" t="s">
        <v>5460</v>
      </c>
      <c r="AE499" s="195" t="s">
        <v>4886</v>
      </c>
      <c r="AF499" s="195" t="s">
        <v>934</v>
      </c>
      <c r="AG499" s="195">
        <v>3000</v>
      </c>
      <c r="AH499" s="195" t="s">
        <v>828</v>
      </c>
      <c r="AI499" s="195" t="s">
        <v>2368</v>
      </c>
      <c r="AJ499" s="195" t="s">
        <v>1054</v>
      </c>
      <c r="AK499" s="195" t="s">
        <v>2369</v>
      </c>
    </row>
    <row r="500" spans="1:37" s="177" customFormat="1" ht="12.75">
      <c r="A500" s="175" t="s">
        <v>2296</v>
      </c>
      <c r="B500" s="175" t="s">
        <v>2438</v>
      </c>
      <c r="C500" s="628">
        <v>0</v>
      </c>
      <c r="D500" s="628">
        <v>0</v>
      </c>
      <c r="E500" s="628">
        <v>0</v>
      </c>
      <c r="F500" s="631" t="s">
        <v>1054</v>
      </c>
      <c r="G500" s="175" t="s">
        <v>2325</v>
      </c>
      <c r="H500" s="176" t="s">
        <v>4574</v>
      </c>
      <c r="I500" s="175" t="s">
        <v>4621</v>
      </c>
      <c r="J500" s="203" t="s">
        <v>1054</v>
      </c>
      <c r="K500" s="203" t="s">
        <v>1054</v>
      </c>
      <c r="L500" s="175" t="s">
        <v>4583</v>
      </c>
      <c r="M500" s="175" t="s">
        <v>1054</v>
      </c>
      <c r="N500" s="204">
        <v>40724</v>
      </c>
      <c r="O500" s="175" t="s">
        <v>1054</v>
      </c>
      <c r="P500" s="195" t="s">
        <v>1054</v>
      </c>
      <c r="Q500" s="195" t="s">
        <v>1054</v>
      </c>
      <c r="R500" s="197">
        <v>0</v>
      </c>
      <c r="S500" s="197" t="s">
        <v>1054</v>
      </c>
      <c r="T500" s="195" t="s">
        <v>1054</v>
      </c>
      <c r="U500" s="195" t="s">
        <v>1054</v>
      </c>
      <c r="V500" s="199" t="s">
        <v>1054</v>
      </c>
      <c r="W500" s="199" t="s">
        <v>1054</v>
      </c>
      <c r="X500" s="195" t="s">
        <v>1054</v>
      </c>
      <c r="Y500" s="195" t="s">
        <v>1054</v>
      </c>
      <c r="Z500" s="195" t="s">
        <v>2326</v>
      </c>
      <c r="AA500" s="200" t="s">
        <v>1054</v>
      </c>
      <c r="AB500" s="201" t="s">
        <v>1054</v>
      </c>
      <c r="AC500" s="201" t="s">
        <v>1054</v>
      </c>
      <c r="AD500" s="195" t="s">
        <v>4678</v>
      </c>
      <c r="AE500" s="195" t="s">
        <v>4678</v>
      </c>
      <c r="AF500" s="195" t="s">
        <v>935</v>
      </c>
      <c r="AG500" s="195">
        <v>0</v>
      </c>
      <c r="AH500" s="195" t="s">
        <v>828</v>
      </c>
      <c r="AI500" s="195" t="s">
        <v>1054</v>
      </c>
      <c r="AJ500" s="195" t="s">
        <v>1054</v>
      </c>
      <c r="AK500" s="195" t="s">
        <v>1054</v>
      </c>
    </row>
    <row r="501" spans="1:37" s="177" customFormat="1" ht="12.75">
      <c r="A501" s="175" t="s">
        <v>2296</v>
      </c>
      <c r="B501" s="175" t="s">
        <v>2439</v>
      </c>
      <c r="C501" s="628">
        <v>0</v>
      </c>
      <c r="D501" s="628">
        <v>0</v>
      </c>
      <c r="E501" s="628">
        <v>0</v>
      </c>
      <c r="F501" s="631" t="s">
        <v>1054</v>
      </c>
      <c r="G501" s="175" t="s">
        <v>2325</v>
      </c>
      <c r="H501" s="176" t="s">
        <v>4574</v>
      </c>
      <c r="I501" s="175" t="s">
        <v>4621</v>
      </c>
      <c r="J501" s="203" t="s">
        <v>1054</v>
      </c>
      <c r="K501" s="203" t="s">
        <v>1054</v>
      </c>
      <c r="L501" s="175" t="s">
        <v>4583</v>
      </c>
      <c r="M501" s="175" t="s">
        <v>1054</v>
      </c>
      <c r="N501" s="204">
        <v>40928</v>
      </c>
      <c r="O501" s="175" t="s">
        <v>1054</v>
      </c>
      <c r="P501" s="195" t="s">
        <v>1054</v>
      </c>
      <c r="Q501" s="195" t="s">
        <v>1054</v>
      </c>
      <c r="R501" s="197">
        <v>0</v>
      </c>
      <c r="S501" s="197" t="s">
        <v>1054</v>
      </c>
      <c r="T501" s="195" t="s">
        <v>1054</v>
      </c>
      <c r="U501" s="195" t="s">
        <v>1054</v>
      </c>
      <c r="V501" s="199" t="s">
        <v>1054</v>
      </c>
      <c r="W501" s="199" t="s">
        <v>1054</v>
      </c>
      <c r="X501" s="195" t="s">
        <v>1054</v>
      </c>
      <c r="Y501" s="195" t="s">
        <v>1054</v>
      </c>
      <c r="Z501" s="195" t="s">
        <v>2326</v>
      </c>
      <c r="AA501" s="200" t="s">
        <v>1054</v>
      </c>
      <c r="AB501" s="201" t="s">
        <v>1054</v>
      </c>
      <c r="AC501" s="201" t="s">
        <v>1054</v>
      </c>
      <c r="AD501" s="195" t="s">
        <v>4678</v>
      </c>
      <c r="AE501" s="195" t="s">
        <v>4678</v>
      </c>
      <c r="AF501" s="195" t="s">
        <v>935</v>
      </c>
      <c r="AG501" s="195">
        <v>0</v>
      </c>
      <c r="AH501" s="195" t="s">
        <v>828</v>
      </c>
      <c r="AI501" s="195" t="s">
        <v>1054</v>
      </c>
      <c r="AJ501" s="195" t="s">
        <v>1054</v>
      </c>
      <c r="AK501" s="195" t="s">
        <v>1054</v>
      </c>
    </row>
    <row r="502" spans="1:37" s="177" customFormat="1" ht="12.75">
      <c r="A502" s="175" t="s">
        <v>2296</v>
      </c>
      <c r="B502" s="175" t="s">
        <v>2440</v>
      </c>
      <c r="C502" s="628">
        <v>0</v>
      </c>
      <c r="D502" s="628">
        <v>0</v>
      </c>
      <c r="E502" s="628">
        <v>0</v>
      </c>
      <c r="F502" s="631" t="s">
        <v>1054</v>
      </c>
      <c r="G502" s="175" t="s">
        <v>2325</v>
      </c>
      <c r="H502" s="176" t="s">
        <v>4574</v>
      </c>
      <c r="I502" s="175" t="s">
        <v>4621</v>
      </c>
      <c r="J502" s="203" t="s">
        <v>1054</v>
      </c>
      <c r="K502" s="203" t="s">
        <v>1054</v>
      </c>
      <c r="L502" s="175" t="s">
        <v>4583</v>
      </c>
      <c r="M502" s="175" t="s">
        <v>1054</v>
      </c>
      <c r="N502" s="204">
        <v>41024</v>
      </c>
      <c r="O502" s="175" t="s">
        <v>1054</v>
      </c>
      <c r="P502" s="195" t="s">
        <v>1054</v>
      </c>
      <c r="Q502" s="195" t="s">
        <v>1054</v>
      </c>
      <c r="R502" s="197">
        <v>0</v>
      </c>
      <c r="S502" s="197" t="s">
        <v>1054</v>
      </c>
      <c r="T502" s="195" t="s">
        <v>1054</v>
      </c>
      <c r="U502" s="195" t="s">
        <v>1054</v>
      </c>
      <c r="V502" s="199" t="s">
        <v>1054</v>
      </c>
      <c r="W502" s="199" t="s">
        <v>1054</v>
      </c>
      <c r="X502" s="195" t="s">
        <v>1054</v>
      </c>
      <c r="Y502" s="195" t="s">
        <v>1054</v>
      </c>
      <c r="Z502" s="195" t="s">
        <v>2326</v>
      </c>
      <c r="AA502" s="200" t="s">
        <v>1054</v>
      </c>
      <c r="AB502" s="201" t="s">
        <v>1054</v>
      </c>
      <c r="AC502" s="201" t="s">
        <v>1054</v>
      </c>
      <c r="AD502" s="195" t="s">
        <v>4678</v>
      </c>
      <c r="AE502" s="195" t="s">
        <v>4678</v>
      </c>
      <c r="AF502" s="195" t="s">
        <v>935</v>
      </c>
      <c r="AG502" s="195">
        <v>0</v>
      </c>
      <c r="AH502" s="195" t="s">
        <v>828</v>
      </c>
      <c r="AI502" s="195" t="s">
        <v>1054</v>
      </c>
      <c r="AJ502" s="195" t="s">
        <v>1054</v>
      </c>
      <c r="AK502" s="195" t="s">
        <v>1054</v>
      </c>
    </row>
    <row r="503" spans="1:37" s="177" customFormat="1" ht="12.75">
      <c r="A503" s="175" t="s">
        <v>2296</v>
      </c>
      <c r="B503" s="175" t="s">
        <v>2441</v>
      </c>
      <c r="C503" s="628">
        <v>0</v>
      </c>
      <c r="D503" s="628">
        <v>0</v>
      </c>
      <c r="E503" s="628">
        <v>0</v>
      </c>
      <c r="F503" s="631" t="s">
        <v>1054</v>
      </c>
      <c r="G503" s="175" t="s">
        <v>2325</v>
      </c>
      <c r="H503" s="176" t="s">
        <v>4574</v>
      </c>
      <c r="I503" s="175" t="s">
        <v>4621</v>
      </c>
      <c r="J503" s="203" t="s">
        <v>1054</v>
      </c>
      <c r="K503" s="203" t="s">
        <v>1054</v>
      </c>
      <c r="L503" s="175" t="s">
        <v>4583</v>
      </c>
      <c r="M503" s="175" t="s">
        <v>1054</v>
      </c>
      <c r="N503" s="204">
        <v>41087</v>
      </c>
      <c r="O503" s="175" t="s">
        <v>1054</v>
      </c>
      <c r="P503" s="195" t="s">
        <v>1054</v>
      </c>
      <c r="Q503" s="195" t="s">
        <v>1054</v>
      </c>
      <c r="R503" s="197">
        <v>0</v>
      </c>
      <c r="S503" s="197" t="s">
        <v>1054</v>
      </c>
      <c r="T503" s="195" t="s">
        <v>1054</v>
      </c>
      <c r="U503" s="195" t="s">
        <v>1054</v>
      </c>
      <c r="V503" s="199" t="s">
        <v>1054</v>
      </c>
      <c r="W503" s="199" t="s">
        <v>1054</v>
      </c>
      <c r="X503" s="195" t="s">
        <v>1054</v>
      </c>
      <c r="Y503" s="195" t="s">
        <v>1054</v>
      </c>
      <c r="Z503" s="195" t="s">
        <v>2326</v>
      </c>
      <c r="AA503" s="200" t="s">
        <v>1054</v>
      </c>
      <c r="AB503" s="201" t="s">
        <v>1054</v>
      </c>
      <c r="AC503" s="201" t="s">
        <v>1054</v>
      </c>
      <c r="AD503" s="195" t="s">
        <v>4678</v>
      </c>
      <c r="AE503" s="195" t="s">
        <v>4678</v>
      </c>
      <c r="AF503" s="195" t="s">
        <v>935</v>
      </c>
      <c r="AG503" s="195">
        <v>0</v>
      </c>
      <c r="AH503" s="195" t="s">
        <v>828</v>
      </c>
      <c r="AI503" s="195" t="s">
        <v>1054</v>
      </c>
      <c r="AJ503" s="195" t="s">
        <v>1054</v>
      </c>
      <c r="AK503" s="195" t="s">
        <v>1054</v>
      </c>
    </row>
    <row r="504" spans="1:37" s="177" customFormat="1" ht="12.75">
      <c r="A504" s="175" t="s">
        <v>2296</v>
      </c>
      <c r="B504" s="175" t="s">
        <v>4690</v>
      </c>
      <c r="C504" s="628">
        <v>0</v>
      </c>
      <c r="D504" s="628">
        <v>0</v>
      </c>
      <c r="E504" s="628">
        <v>0</v>
      </c>
      <c r="F504" s="631" t="s">
        <v>1054</v>
      </c>
      <c r="G504" s="175" t="s">
        <v>2325</v>
      </c>
      <c r="H504" s="176" t="s">
        <v>4574</v>
      </c>
      <c r="I504" s="175" t="s">
        <v>4621</v>
      </c>
      <c r="J504" s="203" t="s">
        <v>1054</v>
      </c>
      <c r="K504" s="203" t="s">
        <v>1054</v>
      </c>
      <c r="L504" s="175" t="s">
        <v>4622</v>
      </c>
      <c r="M504" s="175" t="s">
        <v>1054</v>
      </c>
      <c r="N504" s="204">
        <v>41591</v>
      </c>
      <c r="O504" s="175" t="s">
        <v>1054</v>
      </c>
      <c r="P504" s="195" t="s">
        <v>1054</v>
      </c>
      <c r="Q504" s="195" t="s">
        <v>1054</v>
      </c>
      <c r="R504" s="197" t="s">
        <v>1054</v>
      </c>
      <c r="S504" s="197" t="s">
        <v>1054</v>
      </c>
      <c r="T504" s="195" t="s">
        <v>1054</v>
      </c>
      <c r="U504" s="195" t="s">
        <v>1054</v>
      </c>
      <c r="V504" s="199" t="s">
        <v>1054</v>
      </c>
      <c r="W504" s="199" t="s">
        <v>1054</v>
      </c>
      <c r="X504" s="195" t="s">
        <v>1054</v>
      </c>
      <c r="Y504" s="195" t="s">
        <v>1054</v>
      </c>
      <c r="Z504" s="195" t="s">
        <v>2326</v>
      </c>
      <c r="AA504" s="200" t="s">
        <v>1054</v>
      </c>
      <c r="AB504" s="201" t="s">
        <v>1054</v>
      </c>
      <c r="AC504" s="201" t="s">
        <v>1054</v>
      </c>
      <c r="AD504" s="195" t="s">
        <v>1054</v>
      </c>
      <c r="AE504" s="195" t="s">
        <v>1054</v>
      </c>
      <c r="AF504" s="195" t="s">
        <v>1054</v>
      </c>
      <c r="AG504" s="195" t="s">
        <v>1054</v>
      </c>
      <c r="AH504" s="195" t="s">
        <v>2344</v>
      </c>
      <c r="AI504" s="195" t="s">
        <v>1054</v>
      </c>
      <c r="AJ504" s="195" t="s">
        <v>1054</v>
      </c>
      <c r="AK504" s="195" t="s">
        <v>1054</v>
      </c>
    </row>
    <row r="505" spans="1:37" s="177" customFormat="1" ht="12.75">
      <c r="A505" s="175" t="s">
        <v>2296</v>
      </c>
      <c r="B505" s="175" t="s">
        <v>4688</v>
      </c>
      <c r="C505" s="628">
        <v>0</v>
      </c>
      <c r="D505" s="628">
        <v>0</v>
      </c>
      <c r="E505" s="628">
        <v>0</v>
      </c>
      <c r="F505" s="631" t="s">
        <v>1054</v>
      </c>
      <c r="G505" s="175" t="s">
        <v>2325</v>
      </c>
      <c r="H505" s="176" t="s">
        <v>4574</v>
      </c>
      <c r="I505" s="175" t="s">
        <v>4621</v>
      </c>
      <c r="J505" s="203" t="s">
        <v>1054</v>
      </c>
      <c r="K505" s="203" t="s">
        <v>1054</v>
      </c>
      <c r="L505" s="175" t="s">
        <v>4622</v>
      </c>
      <c r="M505" s="175" t="s">
        <v>1054</v>
      </c>
      <c r="N505" s="204">
        <v>41957</v>
      </c>
      <c r="O505" s="175" t="s">
        <v>1054</v>
      </c>
      <c r="P505" s="195" t="s">
        <v>1054</v>
      </c>
      <c r="Q505" s="195" t="s">
        <v>1054</v>
      </c>
      <c r="R505" s="197" t="s">
        <v>1054</v>
      </c>
      <c r="S505" s="197" t="s">
        <v>1054</v>
      </c>
      <c r="T505" s="195" t="s">
        <v>1054</v>
      </c>
      <c r="U505" s="195" t="s">
        <v>1054</v>
      </c>
      <c r="V505" s="199" t="s">
        <v>1054</v>
      </c>
      <c r="W505" s="199" t="s">
        <v>1054</v>
      </c>
      <c r="X505" s="195" t="s">
        <v>1054</v>
      </c>
      <c r="Y505" s="195" t="s">
        <v>1054</v>
      </c>
      <c r="Z505" s="195" t="s">
        <v>2326</v>
      </c>
      <c r="AA505" s="200" t="s">
        <v>1054</v>
      </c>
      <c r="AB505" s="201" t="s">
        <v>1054</v>
      </c>
      <c r="AC505" s="201" t="s">
        <v>1054</v>
      </c>
      <c r="AD505" s="195" t="s">
        <v>1054</v>
      </c>
      <c r="AE505" s="195" t="s">
        <v>1054</v>
      </c>
      <c r="AF505" s="195" t="s">
        <v>1054</v>
      </c>
      <c r="AG505" s="195" t="s">
        <v>1054</v>
      </c>
      <c r="AH505" s="195" t="s">
        <v>2334</v>
      </c>
      <c r="AI505" s="195" t="s">
        <v>1054</v>
      </c>
      <c r="AJ505" s="195" t="s">
        <v>1054</v>
      </c>
      <c r="AK505" s="195" t="s">
        <v>1054</v>
      </c>
    </row>
    <row r="506" spans="1:37" s="177" customFormat="1" ht="12.75">
      <c r="A506" s="175" t="s">
        <v>2296</v>
      </c>
      <c r="B506" s="175" t="s">
        <v>4686</v>
      </c>
      <c r="C506" s="628">
        <v>0</v>
      </c>
      <c r="D506" s="628">
        <v>0</v>
      </c>
      <c r="E506" s="628">
        <v>0</v>
      </c>
      <c r="F506" s="631" t="s">
        <v>1054</v>
      </c>
      <c r="G506" s="175" t="s">
        <v>2325</v>
      </c>
      <c r="H506" s="176" t="s">
        <v>4574</v>
      </c>
      <c r="I506" s="175" t="s">
        <v>4621</v>
      </c>
      <c r="J506" s="203" t="s">
        <v>1054</v>
      </c>
      <c r="K506" s="203" t="s">
        <v>1054</v>
      </c>
      <c r="L506" s="175" t="s">
        <v>4622</v>
      </c>
      <c r="M506" s="175" t="s">
        <v>1054</v>
      </c>
      <c r="N506" s="204">
        <v>42121</v>
      </c>
      <c r="O506" s="175" t="s">
        <v>1054</v>
      </c>
      <c r="P506" s="195" t="s">
        <v>1054</v>
      </c>
      <c r="Q506" s="195" t="s">
        <v>1054</v>
      </c>
      <c r="R506" s="197" t="s">
        <v>1054</v>
      </c>
      <c r="S506" s="197" t="s">
        <v>1054</v>
      </c>
      <c r="T506" s="195" t="s">
        <v>1054</v>
      </c>
      <c r="U506" s="195" t="s">
        <v>1054</v>
      </c>
      <c r="V506" s="199" t="s">
        <v>1054</v>
      </c>
      <c r="W506" s="199" t="s">
        <v>1054</v>
      </c>
      <c r="X506" s="195" t="s">
        <v>1054</v>
      </c>
      <c r="Y506" s="195" t="s">
        <v>1054</v>
      </c>
      <c r="Z506" s="195" t="s">
        <v>2326</v>
      </c>
      <c r="AA506" s="200" t="s">
        <v>1054</v>
      </c>
      <c r="AB506" s="201" t="s">
        <v>1054</v>
      </c>
      <c r="AC506" s="201" t="s">
        <v>1054</v>
      </c>
      <c r="AD506" s="195" t="s">
        <v>1054</v>
      </c>
      <c r="AE506" s="195" t="s">
        <v>1054</v>
      </c>
      <c r="AF506" s="195" t="s">
        <v>1054</v>
      </c>
      <c r="AG506" s="195" t="s">
        <v>1054</v>
      </c>
      <c r="AH506" s="195" t="s">
        <v>2334</v>
      </c>
      <c r="AI506" s="195" t="s">
        <v>1054</v>
      </c>
      <c r="AJ506" s="195" t="s">
        <v>1054</v>
      </c>
      <c r="AK506" s="195" t="s">
        <v>1054</v>
      </c>
    </row>
    <row r="507" spans="1:37" s="177" customFormat="1" ht="12.75">
      <c r="A507" s="175" t="s">
        <v>2296</v>
      </c>
      <c r="B507" s="175" t="s">
        <v>4685</v>
      </c>
      <c r="C507" s="628">
        <v>0</v>
      </c>
      <c r="D507" s="628">
        <v>0</v>
      </c>
      <c r="E507" s="628">
        <v>0</v>
      </c>
      <c r="F507" s="631" t="s">
        <v>1054</v>
      </c>
      <c r="G507" s="175" t="s">
        <v>2325</v>
      </c>
      <c r="H507" s="176" t="s">
        <v>4574</v>
      </c>
      <c r="I507" s="175" t="s">
        <v>4621</v>
      </c>
      <c r="J507" s="203" t="s">
        <v>1054</v>
      </c>
      <c r="K507" s="203" t="s">
        <v>1054</v>
      </c>
      <c r="L507" s="175" t="s">
        <v>4622</v>
      </c>
      <c r="M507" s="175" t="s">
        <v>1054</v>
      </c>
      <c r="N507" s="204">
        <v>42146</v>
      </c>
      <c r="O507" s="175" t="s">
        <v>1054</v>
      </c>
      <c r="P507" s="195" t="s">
        <v>1054</v>
      </c>
      <c r="Q507" s="195" t="s">
        <v>1054</v>
      </c>
      <c r="R507" s="197" t="s">
        <v>1054</v>
      </c>
      <c r="S507" s="197" t="s">
        <v>1054</v>
      </c>
      <c r="T507" s="195" t="s">
        <v>1054</v>
      </c>
      <c r="U507" s="195" t="s">
        <v>1054</v>
      </c>
      <c r="V507" s="199" t="s">
        <v>1054</v>
      </c>
      <c r="W507" s="199" t="s">
        <v>1054</v>
      </c>
      <c r="X507" s="195" t="s">
        <v>1054</v>
      </c>
      <c r="Y507" s="195" t="s">
        <v>1054</v>
      </c>
      <c r="Z507" s="195" t="s">
        <v>2326</v>
      </c>
      <c r="AA507" s="200" t="s">
        <v>1054</v>
      </c>
      <c r="AB507" s="201" t="s">
        <v>1054</v>
      </c>
      <c r="AC507" s="201" t="s">
        <v>1054</v>
      </c>
      <c r="AD507" s="195" t="s">
        <v>1054</v>
      </c>
      <c r="AE507" s="195" t="s">
        <v>1054</v>
      </c>
      <c r="AF507" s="195" t="s">
        <v>1054</v>
      </c>
      <c r="AG507" s="195" t="s">
        <v>1054</v>
      </c>
      <c r="AH507" s="195" t="s">
        <v>2334</v>
      </c>
      <c r="AI507" s="195" t="s">
        <v>1054</v>
      </c>
      <c r="AJ507" s="195" t="s">
        <v>1054</v>
      </c>
      <c r="AK507" s="195" t="s">
        <v>1054</v>
      </c>
    </row>
    <row r="508" spans="1:37" s="177" customFormat="1" ht="12.75">
      <c r="A508" s="175" t="s">
        <v>2296</v>
      </c>
      <c r="B508" s="175" t="s">
        <v>4672</v>
      </c>
      <c r="C508" s="628">
        <v>0</v>
      </c>
      <c r="D508" s="628">
        <v>0</v>
      </c>
      <c r="E508" s="628">
        <v>0</v>
      </c>
      <c r="F508" s="631" t="s">
        <v>1054</v>
      </c>
      <c r="G508" s="175" t="s">
        <v>2325</v>
      </c>
      <c r="H508" s="176" t="s">
        <v>4574</v>
      </c>
      <c r="I508" s="175" t="s">
        <v>4621</v>
      </c>
      <c r="J508" s="203" t="s">
        <v>1054</v>
      </c>
      <c r="K508" s="203" t="s">
        <v>1054</v>
      </c>
      <c r="L508" s="175" t="s">
        <v>4622</v>
      </c>
      <c r="M508" s="175" t="s">
        <v>1054</v>
      </c>
      <c r="N508" s="204">
        <v>42584</v>
      </c>
      <c r="O508" s="175" t="s">
        <v>1054</v>
      </c>
      <c r="P508" s="195" t="s">
        <v>1054</v>
      </c>
      <c r="Q508" s="195" t="s">
        <v>1054</v>
      </c>
      <c r="R508" s="197" t="s">
        <v>1054</v>
      </c>
      <c r="S508" s="197" t="s">
        <v>1054</v>
      </c>
      <c r="T508" s="195" t="s">
        <v>1054</v>
      </c>
      <c r="U508" s="195" t="s">
        <v>1054</v>
      </c>
      <c r="V508" s="199" t="s">
        <v>1054</v>
      </c>
      <c r="W508" s="199" t="s">
        <v>1054</v>
      </c>
      <c r="X508" s="195" t="s">
        <v>1054</v>
      </c>
      <c r="Y508" s="195" t="s">
        <v>1054</v>
      </c>
      <c r="Z508" s="195" t="s">
        <v>2326</v>
      </c>
      <c r="AA508" s="200" t="s">
        <v>1054</v>
      </c>
      <c r="AB508" s="201" t="s">
        <v>1054</v>
      </c>
      <c r="AC508" s="201" t="s">
        <v>1054</v>
      </c>
      <c r="AD508" s="195" t="s">
        <v>1054</v>
      </c>
      <c r="AE508" s="195" t="s">
        <v>1054</v>
      </c>
      <c r="AF508" s="195" t="s">
        <v>1054</v>
      </c>
      <c r="AG508" s="195" t="s">
        <v>1054</v>
      </c>
      <c r="AH508" s="195" t="s">
        <v>828</v>
      </c>
      <c r="AI508" s="195" t="s">
        <v>1054</v>
      </c>
      <c r="AJ508" s="195" t="s">
        <v>1054</v>
      </c>
      <c r="AK508" s="195" t="s">
        <v>1054</v>
      </c>
    </row>
    <row r="509" spans="1:37" s="177" customFormat="1" ht="12.75">
      <c r="A509" s="175" t="s">
        <v>2296</v>
      </c>
      <c r="B509" s="175" t="s">
        <v>4687</v>
      </c>
      <c r="C509" s="628">
        <v>0</v>
      </c>
      <c r="D509" s="628">
        <v>0</v>
      </c>
      <c r="E509" s="628">
        <v>0</v>
      </c>
      <c r="F509" s="631" t="s">
        <v>1054</v>
      </c>
      <c r="G509" s="175" t="s">
        <v>2325</v>
      </c>
      <c r="H509" s="176" t="s">
        <v>4574</v>
      </c>
      <c r="I509" s="175" t="s">
        <v>4621</v>
      </c>
      <c r="J509" s="203" t="s">
        <v>1054</v>
      </c>
      <c r="K509" s="203" t="s">
        <v>1054</v>
      </c>
      <c r="L509" s="175" t="s">
        <v>4622</v>
      </c>
      <c r="M509" s="175" t="s">
        <v>1054</v>
      </c>
      <c r="N509" s="204">
        <v>42121</v>
      </c>
      <c r="O509" s="175" t="s">
        <v>1054</v>
      </c>
      <c r="P509" s="195" t="s">
        <v>1054</v>
      </c>
      <c r="Q509" s="195" t="s">
        <v>1054</v>
      </c>
      <c r="R509" s="197" t="s">
        <v>1054</v>
      </c>
      <c r="S509" s="197" t="s">
        <v>1054</v>
      </c>
      <c r="T509" s="195" t="s">
        <v>1054</v>
      </c>
      <c r="U509" s="195" t="s">
        <v>1054</v>
      </c>
      <c r="V509" s="199" t="s">
        <v>1054</v>
      </c>
      <c r="W509" s="199" t="s">
        <v>1054</v>
      </c>
      <c r="X509" s="195" t="s">
        <v>1054</v>
      </c>
      <c r="Y509" s="195" t="s">
        <v>1054</v>
      </c>
      <c r="Z509" s="195" t="s">
        <v>2326</v>
      </c>
      <c r="AA509" s="200" t="s">
        <v>1054</v>
      </c>
      <c r="AB509" s="201" t="s">
        <v>1054</v>
      </c>
      <c r="AC509" s="201" t="s">
        <v>1054</v>
      </c>
      <c r="AD509" s="195" t="s">
        <v>1054</v>
      </c>
      <c r="AE509" s="195" t="s">
        <v>1054</v>
      </c>
      <c r="AF509" s="195" t="s">
        <v>1054</v>
      </c>
      <c r="AG509" s="195" t="s">
        <v>1054</v>
      </c>
      <c r="AH509" s="195" t="s">
        <v>2334</v>
      </c>
      <c r="AI509" s="195" t="s">
        <v>1054</v>
      </c>
      <c r="AJ509" s="195" t="s">
        <v>1054</v>
      </c>
      <c r="AK509" s="195" t="s">
        <v>1054</v>
      </c>
    </row>
    <row r="510" spans="1:37" s="177" customFormat="1" ht="12.75">
      <c r="A510" s="175" t="s">
        <v>2296</v>
      </c>
      <c r="B510" s="175" t="s">
        <v>2442</v>
      </c>
      <c r="C510" s="628">
        <v>0</v>
      </c>
      <c r="D510" s="628">
        <v>0</v>
      </c>
      <c r="E510" s="628">
        <v>0</v>
      </c>
      <c r="F510" s="631" t="s">
        <v>1054</v>
      </c>
      <c r="G510" s="175" t="s">
        <v>2325</v>
      </c>
      <c r="H510" s="176" t="s">
        <v>4574</v>
      </c>
      <c r="I510" s="175" t="s">
        <v>4621</v>
      </c>
      <c r="J510" s="203" t="s">
        <v>1054</v>
      </c>
      <c r="K510" s="203" t="s">
        <v>1054</v>
      </c>
      <c r="L510" s="175" t="s">
        <v>4583</v>
      </c>
      <c r="M510" s="175" t="s">
        <v>1054</v>
      </c>
      <c r="N510" s="204">
        <v>41087</v>
      </c>
      <c r="O510" s="175" t="s">
        <v>1054</v>
      </c>
      <c r="P510" s="195" t="s">
        <v>1054</v>
      </c>
      <c r="Q510" s="195" t="s">
        <v>1054</v>
      </c>
      <c r="R510" s="197">
        <v>0</v>
      </c>
      <c r="S510" s="197" t="s">
        <v>1054</v>
      </c>
      <c r="T510" s="195" t="s">
        <v>1054</v>
      </c>
      <c r="U510" s="195" t="s">
        <v>1054</v>
      </c>
      <c r="V510" s="199" t="s">
        <v>1054</v>
      </c>
      <c r="W510" s="199" t="s">
        <v>1054</v>
      </c>
      <c r="X510" s="195" t="s">
        <v>1054</v>
      </c>
      <c r="Y510" s="195" t="s">
        <v>1054</v>
      </c>
      <c r="Z510" s="195" t="s">
        <v>2326</v>
      </c>
      <c r="AA510" s="200" t="s">
        <v>1054</v>
      </c>
      <c r="AB510" s="201" t="s">
        <v>1054</v>
      </c>
      <c r="AC510" s="201" t="s">
        <v>1054</v>
      </c>
      <c r="AD510" s="195" t="s">
        <v>4678</v>
      </c>
      <c r="AE510" s="195" t="s">
        <v>4678</v>
      </c>
      <c r="AF510" s="195" t="s">
        <v>935</v>
      </c>
      <c r="AG510" s="195">
        <v>0</v>
      </c>
      <c r="AH510" s="195" t="s">
        <v>828</v>
      </c>
      <c r="AI510" s="195" t="s">
        <v>1054</v>
      </c>
      <c r="AJ510" s="195" t="s">
        <v>1054</v>
      </c>
      <c r="AK510" s="195" t="s">
        <v>1054</v>
      </c>
    </row>
    <row r="511" spans="1:37" s="177" customFormat="1" ht="12.75">
      <c r="A511" s="175" t="s">
        <v>2296</v>
      </c>
      <c r="B511" s="175" t="s">
        <v>6647</v>
      </c>
      <c r="C511" s="628">
        <v>0</v>
      </c>
      <c r="D511" s="628">
        <v>0</v>
      </c>
      <c r="E511" s="628">
        <v>0</v>
      </c>
      <c r="F511" s="631" t="s">
        <v>1054</v>
      </c>
      <c r="G511" s="175" t="s">
        <v>6647</v>
      </c>
      <c r="H511" s="176" t="s">
        <v>4574</v>
      </c>
      <c r="I511" s="175" t="s">
        <v>4621</v>
      </c>
      <c r="J511" s="203" t="s">
        <v>1054</v>
      </c>
      <c r="K511" s="203" t="s">
        <v>1054</v>
      </c>
      <c r="L511" s="175" t="s">
        <v>4583</v>
      </c>
      <c r="M511" s="175" t="s">
        <v>1054</v>
      </c>
      <c r="N511" s="204">
        <v>43166</v>
      </c>
      <c r="O511" s="175" t="s">
        <v>1054</v>
      </c>
      <c r="P511" s="195" t="s">
        <v>1054</v>
      </c>
      <c r="Q511" s="195" t="s">
        <v>1054</v>
      </c>
      <c r="R511" s="197" t="s">
        <v>1054</v>
      </c>
      <c r="S511" s="197" t="s">
        <v>1054</v>
      </c>
      <c r="T511" s="195" t="s">
        <v>1054</v>
      </c>
      <c r="U511" s="195" t="s">
        <v>1054</v>
      </c>
      <c r="V511" s="199" t="s">
        <v>1054</v>
      </c>
      <c r="W511" s="199" t="s">
        <v>1054</v>
      </c>
      <c r="X511" s="195" t="s">
        <v>1054</v>
      </c>
      <c r="Y511" s="195" t="s">
        <v>1054</v>
      </c>
      <c r="Z511" s="195" t="s">
        <v>1054</v>
      </c>
      <c r="AA511" s="200" t="s">
        <v>1054</v>
      </c>
      <c r="AB511" s="201" t="s">
        <v>1054</v>
      </c>
      <c r="AC511" s="201" t="s">
        <v>1054</v>
      </c>
      <c r="AD511" s="195" t="s">
        <v>1054</v>
      </c>
      <c r="AE511" s="195" t="s">
        <v>1054</v>
      </c>
      <c r="AF511" s="195" t="s">
        <v>1054</v>
      </c>
      <c r="AG511" s="195" t="s">
        <v>1054</v>
      </c>
      <c r="AH511" s="195" t="s">
        <v>1054</v>
      </c>
      <c r="AI511" s="195" t="s">
        <v>1054</v>
      </c>
      <c r="AJ511" s="195" t="s">
        <v>1054</v>
      </c>
      <c r="AK511" s="195" t="s">
        <v>1054</v>
      </c>
    </row>
    <row r="512" spans="1:37" s="177" customFormat="1" ht="12.75">
      <c r="A512" s="175" t="s">
        <v>2296</v>
      </c>
      <c r="B512" s="175" t="s">
        <v>2443</v>
      </c>
      <c r="C512" s="628">
        <v>0</v>
      </c>
      <c r="D512" s="628">
        <v>0</v>
      </c>
      <c r="E512" s="628">
        <v>0</v>
      </c>
      <c r="F512" s="631" t="s">
        <v>1054</v>
      </c>
      <c r="G512" s="175" t="s">
        <v>2325</v>
      </c>
      <c r="H512" s="176" t="s">
        <v>4574</v>
      </c>
      <c r="I512" s="175" t="s">
        <v>4621</v>
      </c>
      <c r="J512" s="203" t="s">
        <v>1054</v>
      </c>
      <c r="K512" s="203" t="s">
        <v>1054</v>
      </c>
      <c r="L512" s="175" t="s">
        <v>4622</v>
      </c>
      <c r="M512" s="175" t="s">
        <v>1054</v>
      </c>
      <c r="N512" s="204">
        <v>40357</v>
      </c>
      <c r="O512" s="175" t="s">
        <v>1054</v>
      </c>
      <c r="P512" s="195" t="s">
        <v>1054</v>
      </c>
      <c r="Q512" s="195" t="s">
        <v>1054</v>
      </c>
      <c r="R512" s="197">
        <v>0</v>
      </c>
      <c r="S512" s="197" t="s">
        <v>1054</v>
      </c>
      <c r="T512" s="195" t="s">
        <v>1054</v>
      </c>
      <c r="U512" s="195" t="s">
        <v>1054</v>
      </c>
      <c r="V512" s="199" t="s">
        <v>1814</v>
      </c>
      <c r="W512" s="199" t="s">
        <v>1054</v>
      </c>
      <c r="X512" s="195" t="s">
        <v>1054</v>
      </c>
      <c r="Y512" s="195" t="s">
        <v>1054</v>
      </c>
      <c r="Z512" s="195" t="s">
        <v>2326</v>
      </c>
      <c r="AA512" s="200" t="s">
        <v>1054</v>
      </c>
      <c r="AB512" s="201" t="s">
        <v>1054</v>
      </c>
      <c r="AC512" s="201" t="s">
        <v>1054</v>
      </c>
      <c r="AD512" s="195" t="s">
        <v>4678</v>
      </c>
      <c r="AE512" s="195" t="s">
        <v>4678</v>
      </c>
      <c r="AF512" s="195" t="s">
        <v>935</v>
      </c>
      <c r="AG512" s="195">
        <v>0</v>
      </c>
      <c r="AH512" s="195" t="s">
        <v>828</v>
      </c>
      <c r="AI512" s="195" t="s">
        <v>1054</v>
      </c>
      <c r="AJ512" s="195" t="s">
        <v>1054</v>
      </c>
      <c r="AK512" s="195" t="s">
        <v>1054</v>
      </c>
    </row>
    <row r="513" spans="1:37" s="177" customFormat="1" ht="12.75">
      <c r="A513" s="175" t="s">
        <v>2296</v>
      </c>
      <c r="B513" s="175" t="s">
        <v>2444</v>
      </c>
      <c r="C513" s="628">
        <v>0</v>
      </c>
      <c r="D513" s="628">
        <v>0</v>
      </c>
      <c r="E513" s="628">
        <v>0</v>
      </c>
      <c r="F513" s="631" t="s">
        <v>1054</v>
      </c>
      <c r="G513" s="175" t="s">
        <v>2325</v>
      </c>
      <c r="H513" s="176" t="s">
        <v>4574</v>
      </c>
      <c r="I513" s="175" t="s">
        <v>4621</v>
      </c>
      <c r="J513" s="203" t="s">
        <v>1054</v>
      </c>
      <c r="K513" s="203" t="s">
        <v>1054</v>
      </c>
      <c r="L513" s="175" t="s">
        <v>4583</v>
      </c>
      <c r="M513" s="175" t="s">
        <v>1054</v>
      </c>
      <c r="N513" s="204">
        <v>40529</v>
      </c>
      <c r="O513" s="175" t="s">
        <v>1054</v>
      </c>
      <c r="P513" s="195" t="s">
        <v>1054</v>
      </c>
      <c r="Q513" s="195" t="s">
        <v>1054</v>
      </c>
      <c r="R513" s="197">
        <v>0</v>
      </c>
      <c r="S513" s="197" t="s">
        <v>1054</v>
      </c>
      <c r="T513" s="195" t="s">
        <v>1054</v>
      </c>
      <c r="U513" s="195" t="s">
        <v>1054</v>
      </c>
      <c r="V513" s="199" t="s">
        <v>1814</v>
      </c>
      <c r="W513" s="199" t="s">
        <v>1054</v>
      </c>
      <c r="X513" s="195" t="s">
        <v>1054</v>
      </c>
      <c r="Y513" s="195" t="s">
        <v>1054</v>
      </c>
      <c r="Z513" s="195" t="s">
        <v>2326</v>
      </c>
      <c r="AA513" s="200" t="s">
        <v>1054</v>
      </c>
      <c r="AB513" s="201" t="s">
        <v>1054</v>
      </c>
      <c r="AC513" s="201" t="s">
        <v>1054</v>
      </c>
      <c r="AD513" s="195" t="s">
        <v>4678</v>
      </c>
      <c r="AE513" s="195" t="s">
        <v>4678</v>
      </c>
      <c r="AF513" s="195" t="s">
        <v>935</v>
      </c>
      <c r="AG513" s="195">
        <v>0</v>
      </c>
      <c r="AH513" s="195" t="s">
        <v>828</v>
      </c>
      <c r="AI513" s="195" t="s">
        <v>1054</v>
      </c>
      <c r="AJ513" s="195" t="s">
        <v>1054</v>
      </c>
      <c r="AK513" s="195" t="s">
        <v>1054</v>
      </c>
    </row>
    <row r="514" spans="1:37" s="177" customFormat="1" ht="12.75">
      <c r="A514" s="175" t="s">
        <v>2296</v>
      </c>
      <c r="B514" s="175" t="s">
        <v>2445</v>
      </c>
      <c r="C514" s="628">
        <v>0</v>
      </c>
      <c r="D514" s="628">
        <v>0</v>
      </c>
      <c r="E514" s="628">
        <v>0</v>
      </c>
      <c r="F514" s="631" t="s">
        <v>1054</v>
      </c>
      <c r="G514" s="175" t="s">
        <v>2325</v>
      </c>
      <c r="H514" s="176" t="s">
        <v>4574</v>
      </c>
      <c r="I514" s="175" t="s">
        <v>4621</v>
      </c>
      <c r="J514" s="203" t="s">
        <v>1054</v>
      </c>
      <c r="K514" s="203" t="s">
        <v>1054</v>
      </c>
      <c r="L514" s="175" t="s">
        <v>4583</v>
      </c>
      <c r="M514" s="175" t="s">
        <v>1054</v>
      </c>
      <c r="N514" s="204">
        <v>40529</v>
      </c>
      <c r="O514" s="175" t="s">
        <v>1054</v>
      </c>
      <c r="P514" s="195" t="s">
        <v>1054</v>
      </c>
      <c r="Q514" s="195" t="s">
        <v>1054</v>
      </c>
      <c r="R514" s="197">
        <v>0</v>
      </c>
      <c r="S514" s="197" t="s">
        <v>1054</v>
      </c>
      <c r="T514" s="195" t="s">
        <v>1054</v>
      </c>
      <c r="U514" s="195" t="s">
        <v>1054</v>
      </c>
      <c r="V514" s="199" t="s">
        <v>1054</v>
      </c>
      <c r="W514" s="199" t="s">
        <v>1054</v>
      </c>
      <c r="X514" s="195" t="s">
        <v>1054</v>
      </c>
      <c r="Y514" s="195" t="s">
        <v>1054</v>
      </c>
      <c r="Z514" s="195" t="s">
        <v>2326</v>
      </c>
      <c r="AA514" s="200" t="s">
        <v>1054</v>
      </c>
      <c r="AB514" s="201" t="s">
        <v>1054</v>
      </c>
      <c r="AC514" s="201" t="s">
        <v>1054</v>
      </c>
      <c r="AD514" s="195" t="s">
        <v>4678</v>
      </c>
      <c r="AE514" s="195" t="s">
        <v>4678</v>
      </c>
      <c r="AF514" s="195" t="s">
        <v>935</v>
      </c>
      <c r="AG514" s="195">
        <v>0</v>
      </c>
      <c r="AH514" s="195" t="s">
        <v>828</v>
      </c>
      <c r="AI514" s="195" t="s">
        <v>1054</v>
      </c>
      <c r="AJ514" s="195" t="s">
        <v>1054</v>
      </c>
      <c r="AK514" s="195" t="s">
        <v>1054</v>
      </c>
    </row>
    <row r="515" spans="1:37" s="177" customFormat="1" ht="12.75">
      <c r="A515" s="175" t="s">
        <v>2296</v>
      </c>
      <c r="B515" s="175" t="s">
        <v>2446</v>
      </c>
      <c r="C515" s="628">
        <v>0</v>
      </c>
      <c r="D515" s="628">
        <v>0</v>
      </c>
      <c r="E515" s="628">
        <v>0</v>
      </c>
      <c r="F515" s="631" t="s">
        <v>1054</v>
      </c>
      <c r="G515" s="175" t="s">
        <v>2325</v>
      </c>
      <c r="H515" s="176" t="s">
        <v>4574</v>
      </c>
      <c r="I515" s="175" t="s">
        <v>4621</v>
      </c>
      <c r="J515" s="203" t="s">
        <v>1054</v>
      </c>
      <c r="K515" s="203" t="s">
        <v>1054</v>
      </c>
      <c r="L515" s="175" t="s">
        <v>4583</v>
      </c>
      <c r="M515" s="175" t="s">
        <v>1054</v>
      </c>
      <c r="N515" s="204">
        <v>41131</v>
      </c>
      <c r="O515" s="175" t="s">
        <v>1054</v>
      </c>
      <c r="P515" s="195" t="s">
        <v>1054</v>
      </c>
      <c r="Q515" s="195" t="s">
        <v>1054</v>
      </c>
      <c r="R515" s="197">
        <v>0</v>
      </c>
      <c r="S515" s="197" t="s">
        <v>1054</v>
      </c>
      <c r="T515" s="195" t="s">
        <v>1054</v>
      </c>
      <c r="U515" s="195" t="s">
        <v>1054</v>
      </c>
      <c r="V515" s="199" t="s">
        <v>1054</v>
      </c>
      <c r="W515" s="199" t="s">
        <v>1054</v>
      </c>
      <c r="X515" s="195" t="s">
        <v>1054</v>
      </c>
      <c r="Y515" s="195" t="s">
        <v>1054</v>
      </c>
      <c r="Z515" s="195" t="s">
        <v>2326</v>
      </c>
      <c r="AA515" s="200" t="s">
        <v>1054</v>
      </c>
      <c r="AB515" s="201" t="s">
        <v>1054</v>
      </c>
      <c r="AC515" s="201" t="s">
        <v>1054</v>
      </c>
      <c r="AD515" s="195" t="s">
        <v>4678</v>
      </c>
      <c r="AE515" s="195" t="s">
        <v>4678</v>
      </c>
      <c r="AF515" s="195" t="s">
        <v>935</v>
      </c>
      <c r="AG515" s="195">
        <v>0</v>
      </c>
      <c r="AH515" s="195" t="s">
        <v>828</v>
      </c>
      <c r="AI515" s="195" t="s">
        <v>1054</v>
      </c>
      <c r="AJ515" s="195" t="s">
        <v>1054</v>
      </c>
      <c r="AK515" s="195" t="s">
        <v>1054</v>
      </c>
    </row>
    <row r="516" spans="1:37" s="177" customFormat="1" ht="12.75">
      <c r="A516" s="175" t="s">
        <v>2296</v>
      </c>
      <c r="B516" s="175" t="s">
        <v>2447</v>
      </c>
      <c r="C516" s="628">
        <v>0</v>
      </c>
      <c r="D516" s="628">
        <v>0</v>
      </c>
      <c r="E516" s="628">
        <v>0</v>
      </c>
      <c r="F516" s="631" t="s">
        <v>1054</v>
      </c>
      <c r="G516" s="175" t="s">
        <v>2325</v>
      </c>
      <c r="H516" s="176" t="s">
        <v>4574</v>
      </c>
      <c r="I516" s="175" t="s">
        <v>4621</v>
      </c>
      <c r="J516" s="203" t="s">
        <v>1054</v>
      </c>
      <c r="K516" s="203" t="s">
        <v>1054</v>
      </c>
      <c r="L516" s="175" t="s">
        <v>4583</v>
      </c>
      <c r="M516" s="175" t="s">
        <v>1054</v>
      </c>
      <c r="N516" s="204">
        <v>40858</v>
      </c>
      <c r="O516" s="175" t="s">
        <v>1054</v>
      </c>
      <c r="P516" s="195" t="s">
        <v>1054</v>
      </c>
      <c r="Q516" s="195" t="s">
        <v>1054</v>
      </c>
      <c r="R516" s="197">
        <v>0</v>
      </c>
      <c r="S516" s="197" t="s">
        <v>1054</v>
      </c>
      <c r="T516" s="195" t="s">
        <v>1054</v>
      </c>
      <c r="U516" s="195" t="s">
        <v>1054</v>
      </c>
      <c r="V516" s="199" t="s">
        <v>1054</v>
      </c>
      <c r="W516" s="199" t="s">
        <v>1054</v>
      </c>
      <c r="X516" s="195" t="s">
        <v>1054</v>
      </c>
      <c r="Y516" s="195" t="s">
        <v>1054</v>
      </c>
      <c r="Z516" s="195" t="s">
        <v>2326</v>
      </c>
      <c r="AA516" s="200" t="s">
        <v>1054</v>
      </c>
      <c r="AB516" s="201" t="s">
        <v>1054</v>
      </c>
      <c r="AC516" s="201" t="s">
        <v>1054</v>
      </c>
      <c r="AD516" s="195" t="s">
        <v>4678</v>
      </c>
      <c r="AE516" s="195" t="s">
        <v>4678</v>
      </c>
      <c r="AF516" s="195" t="s">
        <v>935</v>
      </c>
      <c r="AG516" s="195">
        <v>0</v>
      </c>
      <c r="AH516" s="195" t="s">
        <v>828</v>
      </c>
      <c r="AI516" s="195" t="s">
        <v>1054</v>
      </c>
      <c r="AJ516" s="195" t="s">
        <v>1054</v>
      </c>
      <c r="AK516" s="195" t="s">
        <v>1054</v>
      </c>
    </row>
    <row r="517" spans="1:37" s="177" customFormat="1" ht="12.75">
      <c r="A517" s="175" t="s">
        <v>2296</v>
      </c>
      <c r="B517" s="175" t="s">
        <v>4669</v>
      </c>
      <c r="C517" s="628">
        <v>0</v>
      </c>
      <c r="D517" s="628">
        <v>0</v>
      </c>
      <c r="E517" s="628">
        <v>0</v>
      </c>
      <c r="F517" s="631" t="s">
        <v>1054</v>
      </c>
      <c r="G517" s="175" t="s">
        <v>2325</v>
      </c>
      <c r="H517" s="176" t="s">
        <v>4574</v>
      </c>
      <c r="I517" s="175" t="s">
        <v>4621</v>
      </c>
      <c r="J517" s="203" t="s">
        <v>1054</v>
      </c>
      <c r="K517" s="203" t="s">
        <v>1054</v>
      </c>
      <c r="L517" s="175" t="s">
        <v>4622</v>
      </c>
      <c r="M517" s="175" t="s">
        <v>1054</v>
      </c>
      <c r="N517" s="204">
        <v>42664</v>
      </c>
      <c r="O517" s="175" t="s">
        <v>1054</v>
      </c>
      <c r="P517" s="195" t="s">
        <v>1054</v>
      </c>
      <c r="Q517" s="195" t="s">
        <v>1054</v>
      </c>
      <c r="R517" s="197" t="s">
        <v>1054</v>
      </c>
      <c r="S517" s="197" t="s">
        <v>1054</v>
      </c>
      <c r="T517" s="195" t="s">
        <v>1054</v>
      </c>
      <c r="U517" s="195" t="s">
        <v>1054</v>
      </c>
      <c r="V517" s="199" t="s">
        <v>1054</v>
      </c>
      <c r="W517" s="199" t="s">
        <v>1054</v>
      </c>
      <c r="X517" s="195" t="s">
        <v>1054</v>
      </c>
      <c r="Y517" s="195" t="s">
        <v>1054</v>
      </c>
      <c r="Z517" s="195" t="s">
        <v>2326</v>
      </c>
      <c r="AA517" s="200" t="s">
        <v>1054</v>
      </c>
      <c r="AB517" s="201" t="s">
        <v>1054</v>
      </c>
      <c r="AC517" s="201" t="s">
        <v>1054</v>
      </c>
      <c r="AD517" s="195" t="s">
        <v>1054</v>
      </c>
      <c r="AE517" s="195" t="s">
        <v>1054</v>
      </c>
      <c r="AF517" s="195" t="s">
        <v>1054</v>
      </c>
      <c r="AG517" s="195" t="s">
        <v>1054</v>
      </c>
      <c r="AH517" s="195" t="s">
        <v>2327</v>
      </c>
      <c r="AI517" s="195" t="s">
        <v>1054</v>
      </c>
      <c r="AJ517" s="195" t="s">
        <v>1054</v>
      </c>
      <c r="AK517" s="195" t="s">
        <v>1054</v>
      </c>
    </row>
    <row r="518" spans="1:37" s="177" customFormat="1" ht="12.75">
      <c r="A518" s="175" t="s">
        <v>2296</v>
      </c>
      <c r="B518" s="175" t="s">
        <v>2448</v>
      </c>
      <c r="C518" s="628">
        <v>0</v>
      </c>
      <c r="D518" s="628">
        <v>0</v>
      </c>
      <c r="E518" s="628">
        <v>0</v>
      </c>
      <c r="F518" s="631" t="s">
        <v>1054</v>
      </c>
      <c r="G518" s="175" t="s">
        <v>2325</v>
      </c>
      <c r="H518" s="176" t="s">
        <v>4574</v>
      </c>
      <c r="I518" s="175" t="s">
        <v>4621</v>
      </c>
      <c r="J518" s="203" t="s">
        <v>1054</v>
      </c>
      <c r="K518" s="203" t="s">
        <v>1054</v>
      </c>
      <c r="L518" s="175" t="s">
        <v>4583</v>
      </c>
      <c r="M518" s="175" t="s">
        <v>1054</v>
      </c>
      <c r="N518" s="204">
        <v>39843</v>
      </c>
      <c r="O518" s="175" t="s">
        <v>1054</v>
      </c>
      <c r="P518" s="195" t="s">
        <v>1054</v>
      </c>
      <c r="Q518" s="195" t="s">
        <v>1054</v>
      </c>
      <c r="R518" s="197">
        <v>0</v>
      </c>
      <c r="S518" s="197" t="s">
        <v>1054</v>
      </c>
      <c r="T518" s="195" t="s">
        <v>1054</v>
      </c>
      <c r="U518" s="195" t="s">
        <v>1054</v>
      </c>
      <c r="V518" s="199" t="s">
        <v>1054</v>
      </c>
      <c r="W518" s="199" t="s">
        <v>1054</v>
      </c>
      <c r="X518" s="195" t="s">
        <v>1054</v>
      </c>
      <c r="Y518" s="195" t="s">
        <v>1054</v>
      </c>
      <c r="Z518" s="195" t="s">
        <v>2326</v>
      </c>
      <c r="AA518" s="200" t="s">
        <v>1054</v>
      </c>
      <c r="AB518" s="201" t="s">
        <v>1054</v>
      </c>
      <c r="AC518" s="201" t="s">
        <v>1054</v>
      </c>
      <c r="AD518" s="195" t="s">
        <v>4678</v>
      </c>
      <c r="AE518" s="195" t="s">
        <v>4678</v>
      </c>
      <c r="AF518" s="195" t="s">
        <v>935</v>
      </c>
      <c r="AG518" s="195">
        <v>0</v>
      </c>
      <c r="AH518" s="195" t="s">
        <v>828</v>
      </c>
      <c r="AI518" s="195" t="s">
        <v>1054</v>
      </c>
      <c r="AJ518" s="195" t="s">
        <v>1054</v>
      </c>
      <c r="AK518" s="195" t="s">
        <v>1054</v>
      </c>
    </row>
    <row r="519" spans="1:37" s="177" customFormat="1" ht="12.75">
      <c r="A519" s="175" t="s">
        <v>2296</v>
      </c>
      <c r="B519" s="175" t="s">
        <v>2449</v>
      </c>
      <c r="C519" s="628">
        <v>0</v>
      </c>
      <c r="D519" s="628">
        <v>0</v>
      </c>
      <c r="E519" s="628">
        <v>0</v>
      </c>
      <c r="F519" s="631" t="s">
        <v>1054</v>
      </c>
      <c r="G519" s="175" t="s">
        <v>2325</v>
      </c>
      <c r="H519" s="176" t="s">
        <v>4574</v>
      </c>
      <c r="I519" s="175" t="s">
        <v>4621</v>
      </c>
      <c r="J519" s="203" t="s">
        <v>1054</v>
      </c>
      <c r="K519" s="203" t="s">
        <v>1054</v>
      </c>
      <c r="L519" s="175" t="s">
        <v>4583</v>
      </c>
      <c r="M519" s="175" t="s">
        <v>1054</v>
      </c>
      <c r="N519" s="204">
        <v>40396</v>
      </c>
      <c r="O519" s="175" t="s">
        <v>1054</v>
      </c>
      <c r="P519" s="195" t="s">
        <v>1054</v>
      </c>
      <c r="Q519" s="195" t="s">
        <v>1054</v>
      </c>
      <c r="R519" s="197">
        <v>0</v>
      </c>
      <c r="S519" s="197" t="s">
        <v>1054</v>
      </c>
      <c r="T519" s="195" t="s">
        <v>1054</v>
      </c>
      <c r="U519" s="195" t="s">
        <v>1054</v>
      </c>
      <c r="V519" s="199" t="s">
        <v>1054</v>
      </c>
      <c r="W519" s="199" t="s">
        <v>1054</v>
      </c>
      <c r="X519" s="195" t="s">
        <v>1054</v>
      </c>
      <c r="Y519" s="195" t="s">
        <v>1054</v>
      </c>
      <c r="Z519" s="195" t="s">
        <v>2326</v>
      </c>
      <c r="AA519" s="200" t="s">
        <v>1054</v>
      </c>
      <c r="AB519" s="201" t="s">
        <v>1054</v>
      </c>
      <c r="AC519" s="201" t="s">
        <v>1054</v>
      </c>
      <c r="AD519" s="195" t="s">
        <v>4678</v>
      </c>
      <c r="AE519" s="195" t="s">
        <v>4678</v>
      </c>
      <c r="AF519" s="195" t="s">
        <v>935</v>
      </c>
      <c r="AG519" s="195">
        <v>0</v>
      </c>
      <c r="AH519" s="195" t="s">
        <v>828</v>
      </c>
      <c r="AI519" s="195" t="s">
        <v>1054</v>
      </c>
      <c r="AJ519" s="195" t="s">
        <v>1054</v>
      </c>
      <c r="AK519" s="195" t="s">
        <v>1054</v>
      </c>
    </row>
    <row r="520" spans="1:37" s="177" customFormat="1" ht="12.75">
      <c r="A520" s="175" t="s">
        <v>2296</v>
      </c>
      <c r="B520" s="175" t="s">
        <v>2339</v>
      </c>
      <c r="C520" s="628">
        <v>0</v>
      </c>
      <c r="D520" s="628">
        <v>0</v>
      </c>
      <c r="E520" s="628">
        <v>0</v>
      </c>
      <c r="F520" s="631" t="s">
        <v>1054</v>
      </c>
      <c r="G520" s="175" t="s">
        <v>2325</v>
      </c>
      <c r="H520" s="176" t="s">
        <v>4574</v>
      </c>
      <c r="I520" s="175" t="s">
        <v>4621</v>
      </c>
      <c r="J520" s="203" t="s">
        <v>1054</v>
      </c>
      <c r="K520" s="203" t="s">
        <v>1054</v>
      </c>
      <c r="L520" s="175" t="s">
        <v>4583</v>
      </c>
      <c r="M520" s="175" t="s">
        <v>1054</v>
      </c>
      <c r="N520" s="204">
        <v>42265</v>
      </c>
      <c r="O520" s="175" t="s">
        <v>1054</v>
      </c>
      <c r="P520" s="195" t="s">
        <v>1054</v>
      </c>
      <c r="Q520" s="195" t="s">
        <v>1054</v>
      </c>
      <c r="R520" s="197">
        <v>0</v>
      </c>
      <c r="S520" s="197" t="s">
        <v>1054</v>
      </c>
      <c r="T520" s="195" t="s">
        <v>1054</v>
      </c>
      <c r="U520" s="195" t="s">
        <v>1054</v>
      </c>
      <c r="V520" s="199" t="s">
        <v>1054</v>
      </c>
      <c r="W520" s="199" t="s">
        <v>1054</v>
      </c>
      <c r="X520" s="195" t="s">
        <v>1054</v>
      </c>
      <c r="Y520" s="195" t="s">
        <v>1054</v>
      </c>
      <c r="Z520" s="195" t="s">
        <v>2326</v>
      </c>
      <c r="AA520" s="200" t="s">
        <v>1054</v>
      </c>
      <c r="AB520" s="201" t="s">
        <v>1054</v>
      </c>
      <c r="AC520" s="201" t="s">
        <v>1054</v>
      </c>
      <c r="AD520" s="195" t="s">
        <v>4678</v>
      </c>
      <c r="AE520" s="195" t="s">
        <v>4678</v>
      </c>
      <c r="AF520" s="195" t="s">
        <v>935</v>
      </c>
      <c r="AG520" s="195">
        <v>0</v>
      </c>
      <c r="AH520" s="195" t="s">
        <v>828</v>
      </c>
      <c r="AI520" s="195" t="s">
        <v>1054</v>
      </c>
      <c r="AJ520" s="195" t="s">
        <v>1054</v>
      </c>
      <c r="AK520" s="195" t="s">
        <v>1054</v>
      </c>
    </row>
    <row r="521" spans="1:37" s="177" customFormat="1" ht="12.75">
      <c r="A521" s="175" t="s">
        <v>2296</v>
      </c>
      <c r="B521" s="175" t="s">
        <v>6656</v>
      </c>
      <c r="C521" s="628">
        <v>0</v>
      </c>
      <c r="D521" s="628">
        <v>0</v>
      </c>
      <c r="E521" s="628">
        <v>0</v>
      </c>
      <c r="F521" s="631" t="s">
        <v>1054</v>
      </c>
      <c r="G521" s="175" t="s">
        <v>2325</v>
      </c>
      <c r="H521" s="176" t="s">
        <v>4574</v>
      </c>
      <c r="I521" s="175" t="s">
        <v>4621</v>
      </c>
      <c r="J521" s="203" t="s">
        <v>1054</v>
      </c>
      <c r="K521" s="203" t="s">
        <v>1054</v>
      </c>
      <c r="L521" s="175" t="s">
        <v>4583</v>
      </c>
      <c r="M521" s="175" t="s">
        <v>1054</v>
      </c>
      <c r="N521" s="204">
        <v>43082</v>
      </c>
      <c r="O521" s="175" t="s">
        <v>1054</v>
      </c>
      <c r="P521" s="195" t="s">
        <v>1054</v>
      </c>
      <c r="Q521" s="195" t="s">
        <v>1054</v>
      </c>
      <c r="R521" s="197" t="s">
        <v>1054</v>
      </c>
      <c r="S521" s="197" t="s">
        <v>1054</v>
      </c>
      <c r="T521" s="195" t="s">
        <v>1054</v>
      </c>
      <c r="U521" s="195" t="s">
        <v>1054</v>
      </c>
      <c r="V521" s="199" t="s">
        <v>1054</v>
      </c>
      <c r="W521" s="199" t="s">
        <v>1054</v>
      </c>
      <c r="X521" s="195" t="s">
        <v>1054</v>
      </c>
      <c r="Y521" s="195" t="s">
        <v>1054</v>
      </c>
      <c r="Z521" s="195" t="s">
        <v>1054</v>
      </c>
      <c r="AA521" s="200" t="s">
        <v>1054</v>
      </c>
      <c r="AB521" s="201" t="s">
        <v>1054</v>
      </c>
      <c r="AC521" s="201" t="s">
        <v>1054</v>
      </c>
      <c r="AD521" s="195" t="s">
        <v>1054</v>
      </c>
      <c r="AE521" s="195" t="s">
        <v>1054</v>
      </c>
      <c r="AF521" s="195" t="s">
        <v>1054</v>
      </c>
      <c r="AG521" s="195" t="s">
        <v>1054</v>
      </c>
      <c r="AH521" s="195" t="s">
        <v>1054</v>
      </c>
      <c r="AI521" s="195" t="s">
        <v>1054</v>
      </c>
      <c r="AJ521" s="195" t="s">
        <v>1054</v>
      </c>
      <c r="AK521" s="195" t="s">
        <v>1054</v>
      </c>
    </row>
    <row r="522" spans="1:37" s="177" customFormat="1" ht="12.75">
      <c r="A522" s="175" t="s">
        <v>2296</v>
      </c>
      <c r="B522" s="175" t="s">
        <v>4689</v>
      </c>
      <c r="C522" s="628">
        <v>0</v>
      </c>
      <c r="D522" s="628">
        <v>0</v>
      </c>
      <c r="E522" s="628">
        <v>0</v>
      </c>
      <c r="F522" s="631" t="s">
        <v>1054</v>
      </c>
      <c r="G522" s="175" t="s">
        <v>2325</v>
      </c>
      <c r="H522" s="176" t="s">
        <v>4574</v>
      </c>
      <c r="I522" s="175" t="s">
        <v>4621</v>
      </c>
      <c r="J522" s="203" t="s">
        <v>1054</v>
      </c>
      <c r="K522" s="203" t="s">
        <v>1054</v>
      </c>
      <c r="L522" s="175" t="s">
        <v>4622</v>
      </c>
      <c r="M522" s="175" t="s">
        <v>1054</v>
      </c>
      <c r="N522" s="204">
        <v>41821</v>
      </c>
      <c r="O522" s="175" t="s">
        <v>1054</v>
      </c>
      <c r="P522" s="195" t="s">
        <v>1054</v>
      </c>
      <c r="Q522" s="195" t="s">
        <v>1054</v>
      </c>
      <c r="R522" s="197" t="s">
        <v>1054</v>
      </c>
      <c r="S522" s="197" t="s">
        <v>1054</v>
      </c>
      <c r="T522" s="195" t="s">
        <v>1054</v>
      </c>
      <c r="U522" s="195" t="s">
        <v>1054</v>
      </c>
      <c r="V522" s="199" t="s">
        <v>1054</v>
      </c>
      <c r="W522" s="199" t="s">
        <v>1054</v>
      </c>
      <c r="X522" s="195" t="s">
        <v>1054</v>
      </c>
      <c r="Y522" s="195" t="s">
        <v>1054</v>
      </c>
      <c r="Z522" s="195" t="s">
        <v>2326</v>
      </c>
      <c r="AA522" s="200" t="s">
        <v>1054</v>
      </c>
      <c r="AB522" s="201" t="s">
        <v>1054</v>
      </c>
      <c r="AC522" s="201" t="s">
        <v>1054</v>
      </c>
      <c r="AD522" s="195" t="s">
        <v>1054</v>
      </c>
      <c r="AE522" s="195" t="s">
        <v>1054</v>
      </c>
      <c r="AF522" s="195" t="s">
        <v>1054</v>
      </c>
      <c r="AG522" s="195" t="s">
        <v>1054</v>
      </c>
      <c r="AH522" s="195" t="s">
        <v>2327</v>
      </c>
      <c r="AI522" s="195" t="s">
        <v>1054</v>
      </c>
      <c r="AJ522" s="195" t="s">
        <v>1054</v>
      </c>
      <c r="AK522" s="195" t="s">
        <v>1054</v>
      </c>
    </row>
    <row r="523" spans="1:37" s="177" customFormat="1" ht="12.75">
      <c r="A523" s="175" t="s">
        <v>2296</v>
      </c>
      <c r="B523" s="175" t="s">
        <v>2450</v>
      </c>
      <c r="C523" s="628">
        <v>0</v>
      </c>
      <c r="D523" s="628">
        <v>0</v>
      </c>
      <c r="E523" s="628">
        <v>0</v>
      </c>
      <c r="F523" s="631" t="s">
        <v>1054</v>
      </c>
      <c r="G523" s="175" t="s">
        <v>2325</v>
      </c>
      <c r="H523" s="176" t="s">
        <v>4574</v>
      </c>
      <c r="I523" s="175" t="s">
        <v>4621</v>
      </c>
      <c r="J523" s="203" t="s">
        <v>1054</v>
      </c>
      <c r="K523" s="203" t="s">
        <v>1054</v>
      </c>
      <c r="L523" s="175" t="s">
        <v>4583</v>
      </c>
      <c r="M523" s="175" t="s">
        <v>1054</v>
      </c>
      <c r="N523" s="204">
        <v>40396</v>
      </c>
      <c r="O523" s="175" t="s">
        <v>1054</v>
      </c>
      <c r="P523" s="195" t="s">
        <v>1054</v>
      </c>
      <c r="Q523" s="195" t="s">
        <v>1054</v>
      </c>
      <c r="R523" s="197">
        <v>0</v>
      </c>
      <c r="S523" s="197" t="s">
        <v>1054</v>
      </c>
      <c r="T523" s="195" t="s">
        <v>1054</v>
      </c>
      <c r="U523" s="195" t="s">
        <v>1054</v>
      </c>
      <c r="V523" s="199" t="s">
        <v>1054</v>
      </c>
      <c r="W523" s="199" t="s">
        <v>1054</v>
      </c>
      <c r="X523" s="195" t="s">
        <v>1054</v>
      </c>
      <c r="Y523" s="195" t="s">
        <v>1054</v>
      </c>
      <c r="Z523" s="195" t="s">
        <v>2326</v>
      </c>
      <c r="AA523" s="200" t="s">
        <v>1054</v>
      </c>
      <c r="AB523" s="201" t="s">
        <v>1054</v>
      </c>
      <c r="AC523" s="201" t="s">
        <v>1054</v>
      </c>
      <c r="AD523" s="195" t="s">
        <v>4678</v>
      </c>
      <c r="AE523" s="195" t="s">
        <v>4678</v>
      </c>
      <c r="AF523" s="195" t="s">
        <v>935</v>
      </c>
      <c r="AG523" s="195">
        <v>0</v>
      </c>
      <c r="AH523" s="195" t="s">
        <v>828</v>
      </c>
      <c r="AI523" s="195" t="s">
        <v>1054</v>
      </c>
      <c r="AJ523" s="195" t="s">
        <v>1054</v>
      </c>
      <c r="AK523" s="195" t="s">
        <v>1054</v>
      </c>
    </row>
    <row r="524" spans="1:37" s="177" customFormat="1" ht="12.75">
      <c r="A524" s="175" t="s">
        <v>2296</v>
      </c>
      <c r="B524" s="175" t="s">
        <v>6657</v>
      </c>
      <c r="C524" s="628">
        <v>0</v>
      </c>
      <c r="D524" s="628">
        <v>0</v>
      </c>
      <c r="E524" s="628">
        <v>0</v>
      </c>
      <c r="F524" s="631" t="s">
        <v>1054</v>
      </c>
      <c r="G524" s="175" t="s">
        <v>2325</v>
      </c>
      <c r="H524" s="176" t="s">
        <v>4574</v>
      </c>
      <c r="I524" s="175" t="s">
        <v>4621</v>
      </c>
      <c r="J524" s="203" t="s">
        <v>1054</v>
      </c>
      <c r="K524" s="203" t="s">
        <v>1054</v>
      </c>
      <c r="L524" s="175" t="s">
        <v>4583</v>
      </c>
      <c r="M524" s="175" t="s">
        <v>1054</v>
      </c>
      <c r="N524" s="204">
        <v>43082</v>
      </c>
      <c r="O524" s="175" t="s">
        <v>1054</v>
      </c>
      <c r="P524" s="195" t="s">
        <v>1054</v>
      </c>
      <c r="Q524" s="195" t="s">
        <v>1054</v>
      </c>
      <c r="R524" s="197" t="s">
        <v>1054</v>
      </c>
      <c r="S524" s="197" t="s">
        <v>1054</v>
      </c>
      <c r="T524" s="195" t="s">
        <v>1054</v>
      </c>
      <c r="U524" s="195" t="s">
        <v>1054</v>
      </c>
      <c r="V524" s="199" t="s">
        <v>1054</v>
      </c>
      <c r="W524" s="199" t="s">
        <v>1054</v>
      </c>
      <c r="X524" s="195" t="s">
        <v>1054</v>
      </c>
      <c r="Y524" s="195" t="s">
        <v>1054</v>
      </c>
      <c r="Z524" s="195" t="s">
        <v>1054</v>
      </c>
      <c r="AA524" s="200" t="s">
        <v>1054</v>
      </c>
      <c r="AB524" s="201" t="s">
        <v>1054</v>
      </c>
      <c r="AC524" s="201" t="s">
        <v>1054</v>
      </c>
      <c r="AD524" s="195" t="s">
        <v>1054</v>
      </c>
      <c r="AE524" s="195" t="s">
        <v>1054</v>
      </c>
      <c r="AF524" s="195" t="s">
        <v>1054</v>
      </c>
      <c r="AG524" s="195" t="s">
        <v>1054</v>
      </c>
      <c r="AH524" s="195" t="s">
        <v>1054</v>
      </c>
      <c r="AI524" s="195" t="s">
        <v>1054</v>
      </c>
      <c r="AJ524" s="195" t="s">
        <v>1054</v>
      </c>
      <c r="AK524" s="195" t="s">
        <v>1054</v>
      </c>
    </row>
    <row r="525" spans="1:37" s="177" customFormat="1" ht="12.75">
      <c r="A525" s="175" t="s">
        <v>2296</v>
      </c>
      <c r="B525" s="175" t="s">
        <v>2451</v>
      </c>
      <c r="C525" s="628">
        <v>0</v>
      </c>
      <c r="D525" s="628">
        <v>0</v>
      </c>
      <c r="E525" s="628">
        <v>0</v>
      </c>
      <c r="F525" s="631" t="s">
        <v>1054</v>
      </c>
      <c r="G525" s="175" t="s">
        <v>2325</v>
      </c>
      <c r="H525" s="176" t="s">
        <v>4574</v>
      </c>
      <c r="I525" s="175" t="s">
        <v>4621</v>
      </c>
      <c r="J525" s="203" t="s">
        <v>1054</v>
      </c>
      <c r="K525" s="203" t="s">
        <v>1054</v>
      </c>
      <c r="L525" s="175" t="s">
        <v>4583</v>
      </c>
      <c r="M525" s="175" t="s">
        <v>1054</v>
      </c>
      <c r="N525" s="204">
        <v>39843</v>
      </c>
      <c r="O525" s="175" t="s">
        <v>1054</v>
      </c>
      <c r="P525" s="195" t="s">
        <v>1054</v>
      </c>
      <c r="Q525" s="195" t="s">
        <v>1054</v>
      </c>
      <c r="R525" s="197">
        <v>0</v>
      </c>
      <c r="S525" s="197" t="s">
        <v>1054</v>
      </c>
      <c r="T525" s="195" t="s">
        <v>1054</v>
      </c>
      <c r="U525" s="195" t="s">
        <v>1054</v>
      </c>
      <c r="V525" s="199" t="s">
        <v>1054</v>
      </c>
      <c r="W525" s="199" t="s">
        <v>1054</v>
      </c>
      <c r="X525" s="195" t="s">
        <v>1054</v>
      </c>
      <c r="Y525" s="195" t="s">
        <v>1054</v>
      </c>
      <c r="Z525" s="195" t="s">
        <v>2326</v>
      </c>
      <c r="AA525" s="200" t="s">
        <v>1054</v>
      </c>
      <c r="AB525" s="201" t="s">
        <v>1054</v>
      </c>
      <c r="AC525" s="201" t="s">
        <v>1054</v>
      </c>
      <c r="AD525" s="195" t="s">
        <v>4678</v>
      </c>
      <c r="AE525" s="195" t="s">
        <v>4678</v>
      </c>
      <c r="AF525" s="195" t="s">
        <v>935</v>
      </c>
      <c r="AG525" s="195">
        <v>0</v>
      </c>
      <c r="AH525" s="195" t="s">
        <v>828</v>
      </c>
      <c r="AI525" s="195" t="s">
        <v>1054</v>
      </c>
      <c r="AJ525" s="195" t="s">
        <v>1054</v>
      </c>
      <c r="AK525" s="195" t="s">
        <v>1054</v>
      </c>
    </row>
    <row r="526" spans="1:37" s="177" customFormat="1" ht="12.75">
      <c r="A526" s="175" t="s">
        <v>2296</v>
      </c>
      <c r="B526" s="175" t="s">
        <v>2452</v>
      </c>
      <c r="C526" s="628">
        <v>0</v>
      </c>
      <c r="D526" s="628">
        <v>0</v>
      </c>
      <c r="E526" s="628">
        <v>0</v>
      </c>
      <c r="F526" s="631" t="s">
        <v>1054</v>
      </c>
      <c r="G526" s="175" t="s">
        <v>2325</v>
      </c>
      <c r="H526" s="176" t="s">
        <v>4574</v>
      </c>
      <c r="I526" s="175" t="s">
        <v>4621</v>
      </c>
      <c r="J526" s="203" t="s">
        <v>1054</v>
      </c>
      <c r="K526" s="203" t="s">
        <v>1054</v>
      </c>
      <c r="L526" s="175" t="s">
        <v>4583</v>
      </c>
      <c r="M526" s="175" t="s">
        <v>1054</v>
      </c>
      <c r="N526" s="204">
        <v>40724</v>
      </c>
      <c r="O526" s="175" t="s">
        <v>1054</v>
      </c>
      <c r="P526" s="195" t="s">
        <v>1054</v>
      </c>
      <c r="Q526" s="195" t="s">
        <v>1054</v>
      </c>
      <c r="R526" s="197">
        <v>0</v>
      </c>
      <c r="S526" s="197" t="s">
        <v>1054</v>
      </c>
      <c r="T526" s="195" t="s">
        <v>1054</v>
      </c>
      <c r="U526" s="195" t="s">
        <v>1054</v>
      </c>
      <c r="V526" s="199" t="s">
        <v>1054</v>
      </c>
      <c r="W526" s="199" t="s">
        <v>1054</v>
      </c>
      <c r="X526" s="195" t="s">
        <v>1054</v>
      </c>
      <c r="Y526" s="195" t="s">
        <v>1054</v>
      </c>
      <c r="Z526" s="195" t="s">
        <v>2326</v>
      </c>
      <c r="AA526" s="200" t="s">
        <v>1054</v>
      </c>
      <c r="AB526" s="201" t="s">
        <v>1054</v>
      </c>
      <c r="AC526" s="201" t="s">
        <v>1054</v>
      </c>
      <c r="AD526" s="195" t="s">
        <v>4678</v>
      </c>
      <c r="AE526" s="195" t="s">
        <v>4678</v>
      </c>
      <c r="AF526" s="195" t="s">
        <v>935</v>
      </c>
      <c r="AG526" s="195">
        <v>0</v>
      </c>
      <c r="AH526" s="195" t="s">
        <v>828</v>
      </c>
      <c r="AI526" s="195" t="s">
        <v>1054</v>
      </c>
      <c r="AJ526" s="195" t="s">
        <v>1054</v>
      </c>
      <c r="AK526" s="195" t="s">
        <v>1054</v>
      </c>
    </row>
    <row r="527" spans="1:37" s="177" customFormat="1" ht="12.75">
      <c r="A527" s="175" t="s">
        <v>2296</v>
      </c>
      <c r="B527" s="175" t="s">
        <v>2453</v>
      </c>
      <c r="C527" s="628">
        <v>0</v>
      </c>
      <c r="D527" s="628">
        <v>0</v>
      </c>
      <c r="E527" s="628">
        <v>0</v>
      </c>
      <c r="F527" s="631" t="s">
        <v>1054</v>
      </c>
      <c r="G527" s="175" t="s">
        <v>2325</v>
      </c>
      <c r="H527" s="176" t="s">
        <v>4574</v>
      </c>
      <c r="I527" s="175" t="s">
        <v>4621</v>
      </c>
      <c r="J527" s="203" t="s">
        <v>1054</v>
      </c>
      <c r="K527" s="203" t="s">
        <v>1054</v>
      </c>
      <c r="L527" s="175" t="s">
        <v>4583</v>
      </c>
      <c r="M527" s="175" t="s">
        <v>1054</v>
      </c>
      <c r="N527" s="204">
        <v>40724</v>
      </c>
      <c r="O527" s="175" t="s">
        <v>1054</v>
      </c>
      <c r="P527" s="195" t="s">
        <v>1054</v>
      </c>
      <c r="Q527" s="195" t="s">
        <v>1054</v>
      </c>
      <c r="R527" s="197">
        <v>0</v>
      </c>
      <c r="S527" s="197" t="s">
        <v>1054</v>
      </c>
      <c r="T527" s="195" t="s">
        <v>1054</v>
      </c>
      <c r="U527" s="195" t="s">
        <v>1054</v>
      </c>
      <c r="V527" s="199" t="s">
        <v>1054</v>
      </c>
      <c r="W527" s="199" t="s">
        <v>1054</v>
      </c>
      <c r="X527" s="195" t="s">
        <v>1054</v>
      </c>
      <c r="Y527" s="195" t="s">
        <v>1054</v>
      </c>
      <c r="Z527" s="195" t="s">
        <v>2326</v>
      </c>
      <c r="AA527" s="200" t="s">
        <v>1054</v>
      </c>
      <c r="AB527" s="201" t="s">
        <v>1054</v>
      </c>
      <c r="AC527" s="201" t="s">
        <v>1054</v>
      </c>
      <c r="AD527" s="195" t="s">
        <v>4678</v>
      </c>
      <c r="AE527" s="195" t="s">
        <v>4678</v>
      </c>
      <c r="AF527" s="195" t="s">
        <v>935</v>
      </c>
      <c r="AG527" s="195">
        <v>0</v>
      </c>
      <c r="AH527" s="195" t="s">
        <v>828</v>
      </c>
      <c r="AI527" s="195" t="s">
        <v>1054</v>
      </c>
      <c r="AJ527" s="195" t="s">
        <v>1054</v>
      </c>
      <c r="AK527" s="195" t="s">
        <v>1054</v>
      </c>
    </row>
    <row r="528" spans="1:37" s="177" customFormat="1" ht="12.75">
      <c r="A528" s="175" t="s">
        <v>2296</v>
      </c>
      <c r="B528" s="175" t="s">
        <v>4692</v>
      </c>
      <c r="C528" s="628">
        <v>0</v>
      </c>
      <c r="D528" s="628">
        <v>0</v>
      </c>
      <c r="E528" s="628">
        <v>0</v>
      </c>
      <c r="F528" s="631" t="s">
        <v>1054</v>
      </c>
      <c r="G528" s="175" t="s">
        <v>2325</v>
      </c>
      <c r="H528" s="176" t="s">
        <v>4574</v>
      </c>
      <c r="I528" s="175" t="s">
        <v>4575</v>
      </c>
      <c r="J528" s="203" t="s">
        <v>1054</v>
      </c>
      <c r="K528" s="203" t="s">
        <v>1054</v>
      </c>
      <c r="L528" s="175" t="s">
        <v>4583</v>
      </c>
      <c r="M528" s="175" t="s">
        <v>1054</v>
      </c>
      <c r="N528" s="204">
        <v>40701</v>
      </c>
      <c r="O528" s="175" t="s">
        <v>1054</v>
      </c>
      <c r="P528" s="195" t="s">
        <v>1054</v>
      </c>
      <c r="Q528" s="195" t="s">
        <v>1054</v>
      </c>
      <c r="R528" s="197">
        <v>0</v>
      </c>
      <c r="S528" s="197" t="s">
        <v>1054</v>
      </c>
      <c r="T528" s="195" t="s">
        <v>1054</v>
      </c>
      <c r="U528" s="195" t="s">
        <v>1054</v>
      </c>
      <c r="V528" s="199" t="s">
        <v>1814</v>
      </c>
      <c r="W528" s="199" t="s">
        <v>1054</v>
      </c>
      <c r="X528" s="195" t="s">
        <v>1054</v>
      </c>
      <c r="Y528" s="195" t="s">
        <v>1054</v>
      </c>
      <c r="Z528" s="195" t="s">
        <v>2326</v>
      </c>
      <c r="AA528" s="200" t="s">
        <v>1054</v>
      </c>
      <c r="AB528" s="201" t="s">
        <v>1054</v>
      </c>
      <c r="AC528" s="201" t="s">
        <v>1054</v>
      </c>
      <c r="AD528" s="195" t="s">
        <v>4678</v>
      </c>
      <c r="AE528" s="195" t="s">
        <v>4678</v>
      </c>
      <c r="AF528" s="195" t="s">
        <v>935</v>
      </c>
      <c r="AG528" s="195">
        <v>0</v>
      </c>
      <c r="AH528" s="195" t="s">
        <v>828</v>
      </c>
      <c r="AI528" s="195" t="s">
        <v>1054</v>
      </c>
      <c r="AJ528" s="195" t="s">
        <v>1054</v>
      </c>
      <c r="AK528" s="195" t="s">
        <v>1054</v>
      </c>
    </row>
    <row r="529" spans="1:37" s="177" customFormat="1" ht="12.75">
      <c r="A529" s="175" t="s">
        <v>2296</v>
      </c>
      <c r="B529" s="175" t="s">
        <v>2454</v>
      </c>
      <c r="C529" s="628">
        <v>0</v>
      </c>
      <c r="D529" s="628">
        <v>0</v>
      </c>
      <c r="E529" s="628">
        <v>0</v>
      </c>
      <c r="F529" s="631" t="s">
        <v>1054</v>
      </c>
      <c r="G529" s="175" t="s">
        <v>2325</v>
      </c>
      <c r="H529" s="176" t="s">
        <v>4574</v>
      </c>
      <c r="I529" s="175" t="s">
        <v>4621</v>
      </c>
      <c r="J529" s="203" t="s">
        <v>1054</v>
      </c>
      <c r="K529" s="203" t="s">
        <v>1054</v>
      </c>
      <c r="L529" s="175" t="s">
        <v>4583</v>
      </c>
      <c r="M529" s="175" t="s">
        <v>1054</v>
      </c>
      <c r="N529" s="204">
        <v>40354</v>
      </c>
      <c r="O529" s="175" t="s">
        <v>1054</v>
      </c>
      <c r="P529" s="195" t="s">
        <v>1054</v>
      </c>
      <c r="Q529" s="195" t="s">
        <v>1054</v>
      </c>
      <c r="R529" s="197">
        <v>0</v>
      </c>
      <c r="S529" s="197" t="s">
        <v>1054</v>
      </c>
      <c r="T529" s="195" t="s">
        <v>1054</v>
      </c>
      <c r="U529" s="195" t="s">
        <v>1054</v>
      </c>
      <c r="V529" s="199" t="s">
        <v>1054</v>
      </c>
      <c r="W529" s="199" t="s">
        <v>1054</v>
      </c>
      <c r="X529" s="195" t="s">
        <v>1054</v>
      </c>
      <c r="Y529" s="195" t="s">
        <v>1054</v>
      </c>
      <c r="Z529" s="195" t="s">
        <v>2326</v>
      </c>
      <c r="AA529" s="200" t="s">
        <v>1054</v>
      </c>
      <c r="AB529" s="201" t="s">
        <v>1054</v>
      </c>
      <c r="AC529" s="201" t="s">
        <v>1054</v>
      </c>
      <c r="AD529" s="195" t="s">
        <v>4678</v>
      </c>
      <c r="AE529" s="195" t="s">
        <v>4678</v>
      </c>
      <c r="AF529" s="195" t="s">
        <v>935</v>
      </c>
      <c r="AG529" s="195">
        <v>0</v>
      </c>
      <c r="AH529" s="195" t="s">
        <v>828</v>
      </c>
      <c r="AI529" s="195" t="s">
        <v>1054</v>
      </c>
      <c r="AJ529" s="195" t="s">
        <v>1054</v>
      </c>
      <c r="AK529" s="195" t="s">
        <v>1054</v>
      </c>
    </row>
    <row r="530" spans="1:37" s="177" customFormat="1" ht="12.75">
      <c r="A530" s="175" t="s">
        <v>2296</v>
      </c>
      <c r="B530" s="175" t="s">
        <v>2340</v>
      </c>
      <c r="C530" s="628">
        <v>0</v>
      </c>
      <c r="D530" s="628">
        <v>0</v>
      </c>
      <c r="E530" s="628">
        <v>0</v>
      </c>
      <c r="F530" s="631" t="s">
        <v>1054</v>
      </c>
      <c r="G530" s="175" t="s">
        <v>2325</v>
      </c>
      <c r="H530" s="176" t="s">
        <v>4574</v>
      </c>
      <c r="I530" s="175" t="s">
        <v>4621</v>
      </c>
      <c r="J530" s="203" t="s">
        <v>1054</v>
      </c>
      <c r="K530" s="203" t="s">
        <v>1054</v>
      </c>
      <c r="L530" s="175" t="s">
        <v>4583</v>
      </c>
      <c r="M530" s="175" t="s">
        <v>1054</v>
      </c>
      <c r="N530" s="204">
        <v>42095</v>
      </c>
      <c r="O530" s="175" t="s">
        <v>1054</v>
      </c>
      <c r="P530" s="195" t="s">
        <v>1054</v>
      </c>
      <c r="Q530" s="195" t="s">
        <v>1054</v>
      </c>
      <c r="R530" s="197">
        <v>0</v>
      </c>
      <c r="S530" s="197" t="s">
        <v>1054</v>
      </c>
      <c r="T530" s="195" t="s">
        <v>1054</v>
      </c>
      <c r="U530" s="195" t="s">
        <v>1054</v>
      </c>
      <c r="V530" s="199" t="s">
        <v>1054</v>
      </c>
      <c r="W530" s="199" t="s">
        <v>1054</v>
      </c>
      <c r="X530" s="195" t="s">
        <v>1054</v>
      </c>
      <c r="Y530" s="195" t="s">
        <v>1054</v>
      </c>
      <c r="Z530" s="195" t="s">
        <v>2326</v>
      </c>
      <c r="AA530" s="200" t="s">
        <v>1054</v>
      </c>
      <c r="AB530" s="201" t="s">
        <v>1054</v>
      </c>
      <c r="AC530" s="201" t="s">
        <v>1054</v>
      </c>
      <c r="AD530" s="195" t="s">
        <v>4678</v>
      </c>
      <c r="AE530" s="195" t="s">
        <v>4678</v>
      </c>
      <c r="AF530" s="195" t="s">
        <v>935</v>
      </c>
      <c r="AG530" s="195">
        <v>0</v>
      </c>
      <c r="AH530" s="195" t="s">
        <v>828</v>
      </c>
      <c r="AI530" s="195" t="s">
        <v>1054</v>
      </c>
      <c r="AJ530" s="195" t="s">
        <v>1054</v>
      </c>
      <c r="AK530" s="195" t="s">
        <v>1054</v>
      </c>
    </row>
    <row r="531" spans="1:37" s="177" customFormat="1" ht="12.75">
      <c r="A531" s="175" t="s">
        <v>2296</v>
      </c>
      <c r="B531" s="175" t="s">
        <v>2455</v>
      </c>
      <c r="C531" s="628">
        <v>0</v>
      </c>
      <c r="D531" s="628">
        <v>0</v>
      </c>
      <c r="E531" s="628">
        <v>0</v>
      </c>
      <c r="F531" s="631" t="s">
        <v>1054</v>
      </c>
      <c r="G531" s="175" t="s">
        <v>2325</v>
      </c>
      <c r="H531" s="176" t="s">
        <v>4574</v>
      </c>
      <c r="I531" s="175" t="s">
        <v>4621</v>
      </c>
      <c r="J531" s="203" t="s">
        <v>1054</v>
      </c>
      <c r="K531" s="203" t="s">
        <v>1054</v>
      </c>
      <c r="L531" s="175" t="s">
        <v>4583</v>
      </c>
      <c r="M531" s="175" t="s">
        <v>1054</v>
      </c>
      <c r="N531" s="204">
        <v>40355</v>
      </c>
      <c r="O531" s="175" t="s">
        <v>1054</v>
      </c>
      <c r="P531" s="195" t="s">
        <v>1054</v>
      </c>
      <c r="Q531" s="195" t="s">
        <v>1054</v>
      </c>
      <c r="R531" s="197">
        <v>0</v>
      </c>
      <c r="S531" s="197" t="s">
        <v>1054</v>
      </c>
      <c r="T531" s="195" t="s">
        <v>1054</v>
      </c>
      <c r="U531" s="195" t="s">
        <v>1054</v>
      </c>
      <c r="V531" s="199" t="s">
        <v>1054</v>
      </c>
      <c r="W531" s="199" t="s">
        <v>1054</v>
      </c>
      <c r="X531" s="195" t="s">
        <v>1054</v>
      </c>
      <c r="Y531" s="195" t="s">
        <v>1054</v>
      </c>
      <c r="Z531" s="195" t="s">
        <v>2326</v>
      </c>
      <c r="AA531" s="200" t="s">
        <v>1054</v>
      </c>
      <c r="AB531" s="201" t="s">
        <v>1054</v>
      </c>
      <c r="AC531" s="201" t="s">
        <v>1054</v>
      </c>
      <c r="AD531" s="195" t="s">
        <v>4678</v>
      </c>
      <c r="AE531" s="195" t="s">
        <v>4678</v>
      </c>
      <c r="AF531" s="195" t="s">
        <v>935</v>
      </c>
      <c r="AG531" s="195">
        <v>0</v>
      </c>
      <c r="AH531" s="195" t="s">
        <v>828</v>
      </c>
      <c r="AI531" s="195" t="s">
        <v>1054</v>
      </c>
      <c r="AJ531" s="195" t="s">
        <v>1054</v>
      </c>
      <c r="AK531" s="195" t="s">
        <v>1054</v>
      </c>
    </row>
    <row r="532" spans="1:37" s="177" customFormat="1" ht="12.75">
      <c r="A532" s="175" t="s">
        <v>2296</v>
      </c>
      <c r="B532" s="175" t="s">
        <v>2456</v>
      </c>
      <c r="C532" s="628">
        <v>0</v>
      </c>
      <c r="D532" s="628">
        <v>0</v>
      </c>
      <c r="E532" s="628">
        <v>0</v>
      </c>
      <c r="F532" s="631" t="s">
        <v>1054</v>
      </c>
      <c r="G532" s="175" t="s">
        <v>2325</v>
      </c>
      <c r="H532" s="176" t="s">
        <v>4574</v>
      </c>
      <c r="I532" s="175" t="s">
        <v>4621</v>
      </c>
      <c r="J532" s="203" t="s">
        <v>1054</v>
      </c>
      <c r="K532" s="203" t="s">
        <v>1054</v>
      </c>
      <c r="L532" s="175" t="s">
        <v>4583</v>
      </c>
      <c r="M532" s="175" t="s">
        <v>1054</v>
      </c>
      <c r="N532" s="204">
        <v>40356</v>
      </c>
      <c r="O532" s="175" t="s">
        <v>1054</v>
      </c>
      <c r="P532" s="195" t="s">
        <v>1054</v>
      </c>
      <c r="Q532" s="195" t="s">
        <v>1054</v>
      </c>
      <c r="R532" s="197">
        <v>0</v>
      </c>
      <c r="S532" s="197" t="s">
        <v>1054</v>
      </c>
      <c r="T532" s="195" t="s">
        <v>1054</v>
      </c>
      <c r="U532" s="195" t="s">
        <v>1054</v>
      </c>
      <c r="V532" s="199" t="s">
        <v>1054</v>
      </c>
      <c r="W532" s="199" t="s">
        <v>1054</v>
      </c>
      <c r="X532" s="195" t="s">
        <v>1054</v>
      </c>
      <c r="Y532" s="195" t="s">
        <v>1054</v>
      </c>
      <c r="Z532" s="195" t="s">
        <v>2326</v>
      </c>
      <c r="AA532" s="200" t="s">
        <v>1054</v>
      </c>
      <c r="AB532" s="201" t="s">
        <v>1054</v>
      </c>
      <c r="AC532" s="201" t="s">
        <v>1054</v>
      </c>
      <c r="AD532" s="195" t="s">
        <v>4678</v>
      </c>
      <c r="AE532" s="195" t="s">
        <v>4678</v>
      </c>
      <c r="AF532" s="195" t="s">
        <v>935</v>
      </c>
      <c r="AG532" s="195">
        <v>0</v>
      </c>
      <c r="AH532" s="195" t="s">
        <v>828</v>
      </c>
      <c r="AI532" s="195" t="s">
        <v>1054</v>
      </c>
      <c r="AJ532" s="195" t="s">
        <v>1054</v>
      </c>
      <c r="AK532" s="195" t="s">
        <v>1054</v>
      </c>
    </row>
    <row r="533" spans="1:37" s="177" customFormat="1" ht="12.75">
      <c r="A533" s="175" t="s">
        <v>2296</v>
      </c>
      <c r="B533" s="175" t="s">
        <v>2457</v>
      </c>
      <c r="C533" s="628">
        <v>0</v>
      </c>
      <c r="D533" s="628">
        <v>0</v>
      </c>
      <c r="E533" s="628">
        <v>0</v>
      </c>
      <c r="F533" s="631" t="s">
        <v>1054</v>
      </c>
      <c r="G533" s="175" t="s">
        <v>2325</v>
      </c>
      <c r="H533" s="176" t="s">
        <v>4574</v>
      </c>
      <c r="I533" s="175" t="s">
        <v>4621</v>
      </c>
      <c r="J533" s="203" t="s">
        <v>1054</v>
      </c>
      <c r="K533" s="203" t="s">
        <v>1054</v>
      </c>
      <c r="L533" s="175" t="s">
        <v>4583</v>
      </c>
      <c r="M533" s="175" t="s">
        <v>1054</v>
      </c>
      <c r="N533" s="204">
        <v>40357</v>
      </c>
      <c r="O533" s="175" t="s">
        <v>1054</v>
      </c>
      <c r="P533" s="195" t="s">
        <v>1054</v>
      </c>
      <c r="Q533" s="195" t="s">
        <v>1054</v>
      </c>
      <c r="R533" s="197">
        <v>0</v>
      </c>
      <c r="S533" s="197" t="s">
        <v>1054</v>
      </c>
      <c r="T533" s="195" t="s">
        <v>1054</v>
      </c>
      <c r="U533" s="195" t="s">
        <v>1054</v>
      </c>
      <c r="V533" s="199" t="s">
        <v>1054</v>
      </c>
      <c r="W533" s="199" t="s">
        <v>1054</v>
      </c>
      <c r="X533" s="195" t="s">
        <v>1054</v>
      </c>
      <c r="Y533" s="195" t="s">
        <v>1054</v>
      </c>
      <c r="Z533" s="195" t="s">
        <v>2326</v>
      </c>
      <c r="AA533" s="200" t="s">
        <v>1054</v>
      </c>
      <c r="AB533" s="201" t="s">
        <v>1054</v>
      </c>
      <c r="AC533" s="201" t="s">
        <v>1054</v>
      </c>
      <c r="AD533" s="195" t="s">
        <v>4678</v>
      </c>
      <c r="AE533" s="195" t="s">
        <v>4678</v>
      </c>
      <c r="AF533" s="195" t="s">
        <v>935</v>
      </c>
      <c r="AG533" s="195">
        <v>0</v>
      </c>
      <c r="AH533" s="195" t="s">
        <v>828</v>
      </c>
      <c r="AI533" s="195" t="s">
        <v>1054</v>
      </c>
      <c r="AJ533" s="195" t="s">
        <v>1054</v>
      </c>
      <c r="AK533" s="195" t="s">
        <v>1054</v>
      </c>
    </row>
    <row r="534" spans="1:37" s="177" customFormat="1" ht="12.75">
      <c r="A534" s="175" t="s">
        <v>2296</v>
      </c>
      <c r="B534" s="175" t="s">
        <v>2380</v>
      </c>
      <c r="C534" s="628">
        <v>0</v>
      </c>
      <c r="D534" s="628">
        <v>0</v>
      </c>
      <c r="E534" s="628">
        <v>0</v>
      </c>
      <c r="F534" s="631" t="s">
        <v>1054</v>
      </c>
      <c r="G534" s="175" t="s">
        <v>2381</v>
      </c>
      <c r="H534" s="176" t="s">
        <v>4581</v>
      </c>
      <c r="I534" s="175" t="s">
        <v>4650</v>
      </c>
      <c r="J534" s="203" t="s">
        <v>1054</v>
      </c>
      <c r="K534" s="203" t="s">
        <v>1054</v>
      </c>
      <c r="L534" s="175" t="s">
        <v>4829</v>
      </c>
      <c r="M534" s="175" t="s">
        <v>2382</v>
      </c>
      <c r="N534" s="204">
        <v>39814</v>
      </c>
      <c r="O534" s="175" t="s">
        <v>1054</v>
      </c>
      <c r="P534" s="195" t="s">
        <v>1054</v>
      </c>
      <c r="Q534" s="195" t="s">
        <v>1054</v>
      </c>
      <c r="R534" s="197" t="s">
        <v>1054</v>
      </c>
      <c r="S534" s="197" t="s">
        <v>1054</v>
      </c>
      <c r="T534" s="195" t="s">
        <v>1054</v>
      </c>
      <c r="U534" s="195" t="s">
        <v>1054</v>
      </c>
      <c r="V534" s="199" t="s">
        <v>1062</v>
      </c>
      <c r="W534" s="199" t="s">
        <v>1054</v>
      </c>
      <c r="X534" s="195" t="s">
        <v>1054</v>
      </c>
      <c r="Y534" s="195" t="s">
        <v>1054</v>
      </c>
      <c r="Z534" s="195" t="s">
        <v>825</v>
      </c>
      <c r="AA534" s="200" t="s">
        <v>1054</v>
      </c>
      <c r="AB534" s="201" t="s">
        <v>1054</v>
      </c>
      <c r="AC534" s="201" t="s">
        <v>1054</v>
      </c>
      <c r="AD534" s="195" t="s">
        <v>4678</v>
      </c>
      <c r="AE534" s="195" t="s">
        <v>4678</v>
      </c>
      <c r="AF534" s="195" t="s">
        <v>935</v>
      </c>
      <c r="AG534" s="195">
        <v>0</v>
      </c>
      <c r="AH534" s="195" t="s">
        <v>828</v>
      </c>
      <c r="AI534" s="195" t="s">
        <v>1054</v>
      </c>
      <c r="AJ534" s="195" t="s">
        <v>1054</v>
      </c>
      <c r="AK534" s="195" t="s">
        <v>1054</v>
      </c>
    </row>
    <row r="535" spans="1:37" s="177" customFormat="1" ht="12.75">
      <c r="A535" s="175" t="s">
        <v>2296</v>
      </c>
      <c r="B535" s="175" t="s">
        <v>6660</v>
      </c>
      <c r="C535" s="628">
        <v>0</v>
      </c>
      <c r="D535" s="628">
        <v>0</v>
      </c>
      <c r="E535" s="628">
        <v>0</v>
      </c>
      <c r="F535" s="631" t="s">
        <v>1054</v>
      </c>
      <c r="G535" s="175" t="s">
        <v>2325</v>
      </c>
      <c r="H535" s="176" t="s">
        <v>4574</v>
      </c>
      <c r="I535" s="175" t="s">
        <v>4621</v>
      </c>
      <c r="J535" s="203" t="s">
        <v>1054</v>
      </c>
      <c r="K535" s="203" t="s">
        <v>1054</v>
      </c>
      <c r="L535" s="175" t="s">
        <v>4583</v>
      </c>
      <c r="M535" s="175" t="s">
        <v>1054</v>
      </c>
      <c r="N535" s="204">
        <v>42909</v>
      </c>
      <c r="O535" s="175" t="s">
        <v>1054</v>
      </c>
      <c r="P535" s="195" t="s">
        <v>1054</v>
      </c>
      <c r="Q535" s="195" t="s">
        <v>1054</v>
      </c>
      <c r="R535" s="197" t="s">
        <v>1054</v>
      </c>
      <c r="S535" s="197" t="s">
        <v>1054</v>
      </c>
      <c r="T535" s="195" t="s">
        <v>1054</v>
      </c>
      <c r="U535" s="195" t="s">
        <v>1054</v>
      </c>
      <c r="V535" s="199" t="s">
        <v>1054</v>
      </c>
      <c r="W535" s="199" t="s">
        <v>1054</v>
      </c>
      <c r="X535" s="195" t="s">
        <v>1054</v>
      </c>
      <c r="Y535" s="195" t="s">
        <v>1054</v>
      </c>
      <c r="Z535" s="195" t="s">
        <v>1054</v>
      </c>
      <c r="AA535" s="200" t="s">
        <v>1054</v>
      </c>
      <c r="AB535" s="201" t="s">
        <v>1054</v>
      </c>
      <c r="AC535" s="201" t="s">
        <v>1054</v>
      </c>
      <c r="AD535" s="195" t="s">
        <v>1054</v>
      </c>
      <c r="AE535" s="195" t="s">
        <v>1054</v>
      </c>
      <c r="AF535" s="195" t="s">
        <v>1054</v>
      </c>
      <c r="AG535" s="195" t="s">
        <v>1054</v>
      </c>
      <c r="AH535" s="195" t="s">
        <v>1054</v>
      </c>
      <c r="AI535" s="195" t="s">
        <v>1054</v>
      </c>
      <c r="AJ535" s="195" t="s">
        <v>1054</v>
      </c>
      <c r="AK535" s="195" t="s">
        <v>1054</v>
      </c>
    </row>
    <row r="536" spans="1:37" s="177" customFormat="1" ht="12.75">
      <c r="A536" s="175" t="s">
        <v>2296</v>
      </c>
      <c r="B536" s="175" t="s">
        <v>2458</v>
      </c>
      <c r="C536" s="628">
        <v>0</v>
      </c>
      <c r="D536" s="628">
        <v>0</v>
      </c>
      <c r="E536" s="628">
        <v>0</v>
      </c>
      <c r="F536" s="631" t="s">
        <v>1054</v>
      </c>
      <c r="G536" s="175" t="s">
        <v>2325</v>
      </c>
      <c r="H536" s="176" t="s">
        <v>4574</v>
      </c>
      <c r="I536" s="175" t="s">
        <v>4621</v>
      </c>
      <c r="J536" s="203" t="s">
        <v>1054</v>
      </c>
      <c r="K536" s="203" t="s">
        <v>1054</v>
      </c>
      <c r="L536" s="175" t="s">
        <v>4583</v>
      </c>
      <c r="M536" s="175" t="s">
        <v>1054</v>
      </c>
      <c r="N536" s="204">
        <v>41012</v>
      </c>
      <c r="O536" s="175" t="s">
        <v>1054</v>
      </c>
      <c r="P536" s="195" t="s">
        <v>1054</v>
      </c>
      <c r="Q536" s="195" t="s">
        <v>1054</v>
      </c>
      <c r="R536" s="197">
        <v>0</v>
      </c>
      <c r="S536" s="197" t="s">
        <v>1054</v>
      </c>
      <c r="T536" s="195" t="s">
        <v>1054</v>
      </c>
      <c r="U536" s="195" t="s">
        <v>1054</v>
      </c>
      <c r="V536" s="199" t="s">
        <v>1054</v>
      </c>
      <c r="W536" s="199" t="s">
        <v>1054</v>
      </c>
      <c r="X536" s="195" t="s">
        <v>1054</v>
      </c>
      <c r="Y536" s="195" t="s">
        <v>1054</v>
      </c>
      <c r="Z536" s="195" t="s">
        <v>2326</v>
      </c>
      <c r="AA536" s="200" t="s">
        <v>1054</v>
      </c>
      <c r="AB536" s="201" t="s">
        <v>1054</v>
      </c>
      <c r="AC536" s="201" t="s">
        <v>1054</v>
      </c>
      <c r="AD536" s="195" t="s">
        <v>4678</v>
      </c>
      <c r="AE536" s="195" t="s">
        <v>4678</v>
      </c>
      <c r="AF536" s="195" t="s">
        <v>935</v>
      </c>
      <c r="AG536" s="195">
        <v>0</v>
      </c>
      <c r="AH536" s="195" t="s">
        <v>828</v>
      </c>
      <c r="AI536" s="195" t="s">
        <v>1054</v>
      </c>
      <c r="AJ536" s="195" t="s">
        <v>1054</v>
      </c>
      <c r="AK536" s="195" t="s">
        <v>1054</v>
      </c>
    </row>
    <row r="537" spans="1:37" s="177" customFormat="1" ht="12.75">
      <c r="A537" s="175" t="s">
        <v>2296</v>
      </c>
      <c r="B537" s="175" t="s">
        <v>2459</v>
      </c>
      <c r="C537" s="628">
        <v>0</v>
      </c>
      <c r="D537" s="628">
        <v>0</v>
      </c>
      <c r="E537" s="628">
        <v>0</v>
      </c>
      <c r="F537" s="631" t="s">
        <v>1054</v>
      </c>
      <c r="G537" s="175" t="s">
        <v>2325</v>
      </c>
      <c r="H537" s="176" t="s">
        <v>4574</v>
      </c>
      <c r="I537" s="175" t="s">
        <v>4621</v>
      </c>
      <c r="J537" s="203" t="s">
        <v>1054</v>
      </c>
      <c r="K537" s="203" t="s">
        <v>1054</v>
      </c>
      <c r="L537" s="175" t="s">
        <v>4583</v>
      </c>
      <c r="M537" s="175" t="s">
        <v>1054</v>
      </c>
      <c r="N537" s="204">
        <v>41012</v>
      </c>
      <c r="O537" s="175" t="s">
        <v>1054</v>
      </c>
      <c r="P537" s="195" t="s">
        <v>1054</v>
      </c>
      <c r="Q537" s="195" t="s">
        <v>1054</v>
      </c>
      <c r="R537" s="197">
        <v>0</v>
      </c>
      <c r="S537" s="197" t="s">
        <v>1054</v>
      </c>
      <c r="T537" s="195" t="s">
        <v>1054</v>
      </c>
      <c r="U537" s="195" t="s">
        <v>1054</v>
      </c>
      <c r="V537" s="199" t="s">
        <v>1054</v>
      </c>
      <c r="W537" s="199" t="s">
        <v>1054</v>
      </c>
      <c r="X537" s="195" t="s">
        <v>1054</v>
      </c>
      <c r="Y537" s="195" t="s">
        <v>1054</v>
      </c>
      <c r="Z537" s="195" t="s">
        <v>2326</v>
      </c>
      <c r="AA537" s="200" t="s">
        <v>1054</v>
      </c>
      <c r="AB537" s="201" t="s">
        <v>1054</v>
      </c>
      <c r="AC537" s="201" t="s">
        <v>1054</v>
      </c>
      <c r="AD537" s="195" t="s">
        <v>4678</v>
      </c>
      <c r="AE537" s="195" t="s">
        <v>4678</v>
      </c>
      <c r="AF537" s="195" t="s">
        <v>935</v>
      </c>
      <c r="AG537" s="195">
        <v>0</v>
      </c>
      <c r="AH537" s="195" t="s">
        <v>828</v>
      </c>
      <c r="AI537" s="195" t="s">
        <v>1054</v>
      </c>
      <c r="AJ537" s="195" t="s">
        <v>1054</v>
      </c>
      <c r="AK537" s="195" t="s">
        <v>1054</v>
      </c>
    </row>
    <row r="538" spans="1:37" s="177" customFormat="1" ht="12.75">
      <c r="A538" s="175" t="s">
        <v>2296</v>
      </c>
      <c r="B538" s="175" t="s">
        <v>2460</v>
      </c>
      <c r="C538" s="628">
        <v>0</v>
      </c>
      <c r="D538" s="628">
        <v>0</v>
      </c>
      <c r="E538" s="628">
        <v>0</v>
      </c>
      <c r="F538" s="631" t="s">
        <v>1054</v>
      </c>
      <c r="G538" s="175" t="s">
        <v>2325</v>
      </c>
      <c r="H538" s="176" t="s">
        <v>4574</v>
      </c>
      <c r="I538" s="175" t="s">
        <v>4621</v>
      </c>
      <c r="J538" s="203" t="s">
        <v>1054</v>
      </c>
      <c r="K538" s="203" t="s">
        <v>1054</v>
      </c>
      <c r="L538" s="175" t="s">
        <v>4583</v>
      </c>
      <c r="M538" s="175" t="s">
        <v>1054</v>
      </c>
      <c r="N538" s="204">
        <v>40767</v>
      </c>
      <c r="O538" s="175" t="s">
        <v>1054</v>
      </c>
      <c r="P538" s="195" t="s">
        <v>1054</v>
      </c>
      <c r="Q538" s="195" t="s">
        <v>1054</v>
      </c>
      <c r="R538" s="197">
        <v>0</v>
      </c>
      <c r="S538" s="197" t="s">
        <v>1054</v>
      </c>
      <c r="T538" s="195" t="s">
        <v>1054</v>
      </c>
      <c r="U538" s="195" t="s">
        <v>1054</v>
      </c>
      <c r="V538" s="199" t="s">
        <v>1054</v>
      </c>
      <c r="W538" s="199" t="s">
        <v>1054</v>
      </c>
      <c r="X538" s="195" t="s">
        <v>1054</v>
      </c>
      <c r="Y538" s="195" t="s">
        <v>1054</v>
      </c>
      <c r="Z538" s="195" t="s">
        <v>2326</v>
      </c>
      <c r="AA538" s="200" t="s">
        <v>1054</v>
      </c>
      <c r="AB538" s="201" t="s">
        <v>1054</v>
      </c>
      <c r="AC538" s="201" t="s">
        <v>1054</v>
      </c>
      <c r="AD538" s="195" t="s">
        <v>4678</v>
      </c>
      <c r="AE538" s="195" t="s">
        <v>4678</v>
      </c>
      <c r="AF538" s="195" t="s">
        <v>935</v>
      </c>
      <c r="AG538" s="195">
        <v>0</v>
      </c>
      <c r="AH538" s="195" t="s">
        <v>828</v>
      </c>
      <c r="AI538" s="195" t="s">
        <v>1054</v>
      </c>
      <c r="AJ538" s="195" t="s">
        <v>1054</v>
      </c>
      <c r="AK538" s="195" t="s">
        <v>1054</v>
      </c>
    </row>
    <row r="539" spans="1:37" s="177" customFormat="1" ht="12.75">
      <c r="A539" s="175" t="s">
        <v>2296</v>
      </c>
      <c r="B539" s="175" t="s">
        <v>2461</v>
      </c>
      <c r="C539" s="628">
        <v>0</v>
      </c>
      <c r="D539" s="628">
        <v>0</v>
      </c>
      <c r="E539" s="628">
        <v>0</v>
      </c>
      <c r="F539" s="631" t="s">
        <v>1054</v>
      </c>
      <c r="G539" s="175" t="s">
        <v>2325</v>
      </c>
      <c r="H539" s="176" t="s">
        <v>4574</v>
      </c>
      <c r="I539" s="175" t="s">
        <v>4621</v>
      </c>
      <c r="J539" s="203" t="s">
        <v>1054</v>
      </c>
      <c r="K539" s="203" t="s">
        <v>1054</v>
      </c>
      <c r="L539" s="175" t="s">
        <v>4583</v>
      </c>
      <c r="M539" s="175" t="s">
        <v>1054</v>
      </c>
      <c r="N539" s="204">
        <v>40511</v>
      </c>
      <c r="O539" s="175" t="s">
        <v>1054</v>
      </c>
      <c r="P539" s="195" t="s">
        <v>1054</v>
      </c>
      <c r="Q539" s="195" t="s">
        <v>1054</v>
      </c>
      <c r="R539" s="197">
        <v>0</v>
      </c>
      <c r="S539" s="197" t="s">
        <v>1054</v>
      </c>
      <c r="T539" s="195" t="s">
        <v>1054</v>
      </c>
      <c r="U539" s="195" t="s">
        <v>1054</v>
      </c>
      <c r="V539" s="199" t="s">
        <v>1054</v>
      </c>
      <c r="W539" s="199" t="s">
        <v>1054</v>
      </c>
      <c r="X539" s="195" t="s">
        <v>1054</v>
      </c>
      <c r="Y539" s="195" t="s">
        <v>1054</v>
      </c>
      <c r="Z539" s="195" t="s">
        <v>2326</v>
      </c>
      <c r="AA539" s="200" t="s">
        <v>1054</v>
      </c>
      <c r="AB539" s="201" t="s">
        <v>1054</v>
      </c>
      <c r="AC539" s="201" t="s">
        <v>1054</v>
      </c>
      <c r="AD539" s="195" t="s">
        <v>4678</v>
      </c>
      <c r="AE539" s="195" t="s">
        <v>4678</v>
      </c>
      <c r="AF539" s="195" t="s">
        <v>935</v>
      </c>
      <c r="AG539" s="195">
        <v>0</v>
      </c>
      <c r="AH539" s="195" t="s">
        <v>828</v>
      </c>
      <c r="AI539" s="195" t="s">
        <v>1054</v>
      </c>
      <c r="AJ539" s="195" t="s">
        <v>1054</v>
      </c>
      <c r="AK539" s="195" t="s">
        <v>1054</v>
      </c>
    </row>
    <row r="540" spans="1:37" s="177" customFormat="1" ht="12.75">
      <c r="A540" s="175" t="s">
        <v>2296</v>
      </c>
      <c r="B540" s="175" t="s">
        <v>2462</v>
      </c>
      <c r="C540" s="628">
        <v>0</v>
      </c>
      <c r="D540" s="628">
        <v>0</v>
      </c>
      <c r="E540" s="628">
        <v>0</v>
      </c>
      <c r="F540" s="631" t="s">
        <v>1054</v>
      </c>
      <c r="G540" s="175" t="s">
        <v>2325</v>
      </c>
      <c r="H540" s="176" t="s">
        <v>4574</v>
      </c>
      <c r="I540" s="175" t="s">
        <v>4621</v>
      </c>
      <c r="J540" s="203" t="s">
        <v>1054</v>
      </c>
      <c r="K540" s="203" t="s">
        <v>1054</v>
      </c>
      <c r="L540" s="175" t="s">
        <v>4583</v>
      </c>
      <c r="M540" s="175" t="s">
        <v>1054</v>
      </c>
      <c r="N540" s="204">
        <v>39660</v>
      </c>
      <c r="O540" s="175" t="s">
        <v>1054</v>
      </c>
      <c r="P540" s="195" t="s">
        <v>1054</v>
      </c>
      <c r="Q540" s="195" t="s">
        <v>1054</v>
      </c>
      <c r="R540" s="197">
        <v>0</v>
      </c>
      <c r="S540" s="197" t="s">
        <v>1054</v>
      </c>
      <c r="T540" s="195" t="s">
        <v>1054</v>
      </c>
      <c r="U540" s="195" t="s">
        <v>1054</v>
      </c>
      <c r="V540" s="199" t="s">
        <v>1054</v>
      </c>
      <c r="W540" s="199" t="s">
        <v>1054</v>
      </c>
      <c r="X540" s="195" t="s">
        <v>1054</v>
      </c>
      <c r="Y540" s="195" t="s">
        <v>1054</v>
      </c>
      <c r="Z540" s="195" t="s">
        <v>2326</v>
      </c>
      <c r="AA540" s="200" t="s">
        <v>1054</v>
      </c>
      <c r="AB540" s="201" t="s">
        <v>1054</v>
      </c>
      <c r="AC540" s="201" t="s">
        <v>1054</v>
      </c>
      <c r="AD540" s="195" t="s">
        <v>4678</v>
      </c>
      <c r="AE540" s="195" t="s">
        <v>4678</v>
      </c>
      <c r="AF540" s="195" t="s">
        <v>935</v>
      </c>
      <c r="AG540" s="195">
        <v>0</v>
      </c>
      <c r="AH540" s="195" t="s">
        <v>828</v>
      </c>
      <c r="AI540" s="195" t="s">
        <v>1054</v>
      </c>
      <c r="AJ540" s="195" t="s">
        <v>1054</v>
      </c>
      <c r="AK540" s="195" t="s">
        <v>1054</v>
      </c>
    </row>
    <row r="541" spans="1:37" s="177" customFormat="1" ht="12.75">
      <c r="A541" s="175" t="s">
        <v>2296</v>
      </c>
      <c r="B541" s="175" t="s">
        <v>2317</v>
      </c>
      <c r="C541" s="628">
        <v>0</v>
      </c>
      <c r="D541" s="628">
        <v>0</v>
      </c>
      <c r="E541" s="628">
        <v>0</v>
      </c>
      <c r="F541" s="631" t="s">
        <v>1054</v>
      </c>
      <c r="G541" s="175" t="s">
        <v>2318</v>
      </c>
      <c r="H541" s="176" t="s">
        <v>4581</v>
      </c>
      <c r="I541" s="175" t="s">
        <v>4582</v>
      </c>
      <c r="J541" s="203" t="s">
        <v>1054</v>
      </c>
      <c r="K541" s="203" t="s">
        <v>1054</v>
      </c>
      <c r="L541" s="175" t="s">
        <v>4583</v>
      </c>
      <c r="M541" s="175" t="s">
        <v>1054</v>
      </c>
      <c r="N541" s="204">
        <v>42080</v>
      </c>
      <c r="O541" s="175" t="s">
        <v>1054</v>
      </c>
      <c r="P541" s="195" t="s">
        <v>1054</v>
      </c>
      <c r="Q541" s="195" t="s">
        <v>1054</v>
      </c>
      <c r="R541" s="197" t="s">
        <v>1054</v>
      </c>
      <c r="S541" s="197" t="s">
        <v>1054</v>
      </c>
      <c r="T541" s="195" t="s">
        <v>1054</v>
      </c>
      <c r="U541" s="195" t="s">
        <v>1054</v>
      </c>
      <c r="V541" s="199" t="s">
        <v>1054</v>
      </c>
      <c r="W541" s="199" t="s">
        <v>1054</v>
      </c>
      <c r="X541" s="195" t="s">
        <v>1054</v>
      </c>
      <c r="Y541" s="195" t="s">
        <v>1054</v>
      </c>
      <c r="Z541" s="195" t="s">
        <v>1054</v>
      </c>
      <c r="AA541" s="200" t="s">
        <v>1054</v>
      </c>
      <c r="AB541" s="201" t="s">
        <v>1054</v>
      </c>
      <c r="AC541" s="201" t="s">
        <v>1054</v>
      </c>
      <c r="AD541" s="195" t="s">
        <v>4678</v>
      </c>
      <c r="AE541" s="195" t="s">
        <v>4678</v>
      </c>
      <c r="AF541" s="195" t="s">
        <v>935</v>
      </c>
      <c r="AG541" s="195">
        <v>0</v>
      </c>
      <c r="AH541" s="195" t="s">
        <v>828</v>
      </c>
      <c r="AI541" s="195" t="s">
        <v>1054</v>
      </c>
      <c r="AJ541" s="195" t="s">
        <v>1054</v>
      </c>
      <c r="AK541" s="195" t="s">
        <v>1054</v>
      </c>
    </row>
    <row r="542" spans="1:37" s="177" customFormat="1" ht="12.75">
      <c r="A542" s="175" t="s">
        <v>2296</v>
      </c>
      <c r="B542" s="175" t="s">
        <v>3945</v>
      </c>
      <c r="C542" s="628">
        <v>0</v>
      </c>
      <c r="D542" s="628">
        <v>0</v>
      </c>
      <c r="E542" s="628">
        <v>0</v>
      </c>
      <c r="F542" s="631" t="s">
        <v>1054</v>
      </c>
      <c r="G542" s="175" t="s">
        <v>5447</v>
      </c>
      <c r="H542" s="176" t="s">
        <v>4617</v>
      </c>
      <c r="I542" s="175" t="s">
        <v>4734</v>
      </c>
      <c r="J542" s="203" t="s">
        <v>1052</v>
      </c>
      <c r="K542" s="203" t="s">
        <v>1059</v>
      </c>
      <c r="L542" s="175" t="s">
        <v>4593</v>
      </c>
      <c r="M542" s="175" t="s">
        <v>5448</v>
      </c>
      <c r="N542" s="204">
        <v>42828</v>
      </c>
      <c r="O542" s="175" t="s">
        <v>3946</v>
      </c>
      <c r="P542" s="195" t="s">
        <v>4965</v>
      </c>
      <c r="Q542" s="195">
        <v>65</v>
      </c>
      <c r="R542" s="197" t="s">
        <v>1054</v>
      </c>
      <c r="S542" s="197" t="s">
        <v>1054</v>
      </c>
      <c r="T542" s="195" t="s">
        <v>1054</v>
      </c>
      <c r="U542" s="195" t="s">
        <v>1054</v>
      </c>
      <c r="V542" s="199" t="s">
        <v>959</v>
      </c>
      <c r="W542" s="199" t="s">
        <v>1054</v>
      </c>
      <c r="X542" s="195" t="s">
        <v>1054</v>
      </c>
      <c r="Y542" s="195" t="s">
        <v>1054</v>
      </c>
      <c r="Z542" s="195" t="s">
        <v>1054</v>
      </c>
      <c r="AA542" s="200" t="s">
        <v>1054</v>
      </c>
      <c r="AB542" s="201">
        <v>76820</v>
      </c>
      <c r="AC542" s="201">
        <v>9981</v>
      </c>
      <c r="AD542" s="195" t="s">
        <v>5449</v>
      </c>
      <c r="AE542" s="195" t="s">
        <v>4660</v>
      </c>
      <c r="AF542" s="195" t="s">
        <v>935</v>
      </c>
      <c r="AG542" s="195">
        <v>2603</v>
      </c>
      <c r="AH542" s="195" t="s">
        <v>828</v>
      </c>
      <c r="AI542" s="195" t="s">
        <v>1054</v>
      </c>
      <c r="AJ542" s="195" t="s">
        <v>5450</v>
      </c>
      <c r="AK542" s="195" t="s">
        <v>1054</v>
      </c>
    </row>
    <row r="543" spans="1:37" s="177" customFormat="1" ht="12.75">
      <c r="A543" s="175" t="s">
        <v>2296</v>
      </c>
      <c r="B543" s="175" t="s">
        <v>2341</v>
      </c>
      <c r="C543" s="628">
        <v>0</v>
      </c>
      <c r="D543" s="628">
        <v>0</v>
      </c>
      <c r="E543" s="628">
        <v>0</v>
      </c>
      <c r="F543" s="631" t="s">
        <v>1054</v>
      </c>
      <c r="G543" s="175" t="s">
        <v>2325</v>
      </c>
      <c r="H543" s="176" t="s">
        <v>4574</v>
      </c>
      <c r="I543" s="175" t="s">
        <v>4621</v>
      </c>
      <c r="J543" s="203" t="s">
        <v>1054</v>
      </c>
      <c r="K543" s="203" t="s">
        <v>1054</v>
      </c>
      <c r="L543" s="175" t="s">
        <v>4583</v>
      </c>
      <c r="M543" s="175" t="s">
        <v>1054</v>
      </c>
      <c r="N543" s="204">
        <v>41970</v>
      </c>
      <c r="O543" s="175" t="s">
        <v>1054</v>
      </c>
      <c r="P543" s="195" t="s">
        <v>1054</v>
      </c>
      <c r="Q543" s="195" t="s">
        <v>1054</v>
      </c>
      <c r="R543" s="197">
        <v>0</v>
      </c>
      <c r="S543" s="197" t="s">
        <v>1054</v>
      </c>
      <c r="T543" s="195" t="s">
        <v>1054</v>
      </c>
      <c r="U543" s="195" t="s">
        <v>1054</v>
      </c>
      <c r="V543" s="199" t="s">
        <v>1054</v>
      </c>
      <c r="W543" s="199" t="s">
        <v>1054</v>
      </c>
      <c r="X543" s="195" t="s">
        <v>1054</v>
      </c>
      <c r="Y543" s="195" t="s">
        <v>1054</v>
      </c>
      <c r="Z543" s="195" t="s">
        <v>2326</v>
      </c>
      <c r="AA543" s="200" t="s">
        <v>1054</v>
      </c>
      <c r="AB543" s="201" t="s">
        <v>1054</v>
      </c>
      <c r="AC543" s="201" t="s">
        <v>1054</v>
      </c>
      <c r="AD543" s="195" t="s">
        <v>4678</v>
      </c>
      <c r="AE543" s="195" t="s">
        <v>4678</v>
      </c>
      <c r="AF543" s="195" t="s">
        <v>935</v>
      </c>
      <c r="AG543" s="195">
        <v>0</v>
      </c>
      <c r="AH543" s="195" t="s">
        <v>828</v>
      </c>
      <c r="AI543" s="195" t="s">
        <v>1054</v>
      </c>
      <c r="AJ543" s="195" t="s">
        <v>1054</v>
      </c>
      <c r="AK543" s="195" t="s">
        <v>1054</v>
      </c>
    </row>
    <row r="544" spans="1:37" s="177" customFormat="1" ht="12.75">
      <c r="A544" s="175" t="s">
        <v>2296</v>
      </c>
      <c r="B544" s="175" t="s">
        <v>2342</v>
      </c>
      <c r="C544" s="628">
        <v>0</v>
      </c>
      <c r="D544" s="628">
        <v>0</v>
      </c>
      <c r="E544" s="628">
        <v>0</v>
      </c>
      <c r="F544" s="631" t="s">
        <v>1054</v>
      </c>
      <c r="G544" s="175" t="s">
        <v>2325</v>
      </c>
      <c r="H544" s="176" t="s">
        <v>4574</v>
      </c>
      <c r="I544" s="175" t="s">
        <v>4621</v>
      </c>
      <c r="J544" s="203" t="s">
        <v>1054</v>
      </c>
      <c r="K544" s="203" t="s">
        <v>1054</v>
      </c>
      <c r="L544" s="175" t="s">
        <v>4583</v>
      </c>
      <c r="M544" s="175" t="s">
        <v>1054</v>
      </c>
      <c r="N544" s="204">
        <v>41970</v>
      </c>
      <c r="O544" s="175" t="s">
        <v>1054</v>
      </c>
      <c r="P544" s="195" t="s">
        <v>1054</v>
      </c>
      <c r="Q544" s="195" t="s">
        <v>1054</v>
      </c>
      <c r="R544" s="197">
        <v>0</v>
      </c>
      <c r="S544" s="197" t="s">
        <v>1054</v>
      </c>
      <c r="T544" s="195" t="s">
        <v>1054</v>
      </c>
      <c r="U544" s="195" t="s">
        <v>1054</v>
      </c>
      <c r="V544" s="199" t="s">
        <v>1054</v>
      </c>
      <c r="W544" s="199" t="s">
        <v>1054</v>
      </c>
      <c r="X544" s="195" t="s">
        <v>1054</v>
      </c>
      <c r="Y544" s="195" t="s">
        <v>1054</v>
      </c>
      <c r="Z544" s="195" t="s">
        <v>2326</v>
      </c>
      <c r="AA544" s="200" t="s">
        <v>1054</v>
      </c>
      <c r="AB544" s="201" t="s">
        <v>1054</v>
      </c>
      <c r="AC544" s="201" t="s">
        <v>1054</v>
      </c>
      <c r="AD544" s="195" t="s">
        <v>4678</v>
      </c>
      <c r="AE544" s="195" t="s">
        <v>4678</v>
      </c>
      <c r="AF544" s="195" t="s">
        <v>935</v>
      </c>
      <c r="AG544" s="195">
        <v>0</v>
      </c>
      <c r="AH544" s="195" t="s">
        <v>828</v>
      </c>
      <c r="AI544" s="195" t="s">
        <v>1054</v>
      </c>
      <c r="AJ544" s="195" t="s">
        <v>1054</v>
      </c>
      <c r="AK544" s="195" t="s">
        <v>1054</v>
      </c>
    </row>
    <row r="545" spans="1:37" s="177" customFormat="1" ht="12.75">
      <c r="A545" s="175" t="s">
        <v>2296</v>
      </c>
      <c r="B545" s="175" t="s">
        <v>2463</v>
      </c>
      <c r="C545" s="628">
        <v>0</v>
      </c>
      <c r="D545" s="628">
        <v>0</v>
      </c>
      <c r="E545" s="628">
        <v>0</v>
      </c>
      <c r="F545" s="631" t="s">
        <v>1054</v>
      </c>
      <c r="G545" s="175" t="s">
        <v>2325</v>
      </c>
      <c r="H545" s="176" t="s">
        <v>4574</v>
      </c>
      <c r="I545" s="175" t="s">
        <v>4621</v>
      </c>
      <c r="J545" s="203" t="s">
        <v>1054</v>
      </c>
      <c r="K545" s="203" t="s">
        <v>1054</v>
      </c>
      <c r="L545" s="175" t="s">
        <v>4622</v>
      </c>
      <c r="M545" s="175" t="s">
        <v>1054</v>
      </c>
      <c r="N545" s="204">
        <v>40210</v>
      </c>
      <c r="O545" s="175" t="s">
        <v>1054</v>
      </c>
      <c r="P545" s="195" t="s">
        <v>1054</v>
      </c>
      <c r="Q545" s="195" t="s">
        <v>1054</v>
      </c>
      <c r="R545" s="197">
        <v>0</v>
      </c>
      <c r="S545" s="197" t="s">
        <v>1054</v>
      </c>
      <c r="T545" s="195" t="s">
        <v>1054</v>
      </c>
      <c r="U545" s="195" t="s">
        <v>1054</v>
      </c>
      <c r="V545" s="199" t="s">
        <v>1054</v>
      </c>
      <c r="W545" s="199" t="s">
        <v>1054</v>
      </c>
      <c r="X545" s="195" t="s">
        <v>1054</v>
      </c>
      <c r="Y545" s="195" t="s">
        <v>1054</v>
      </c>
      <c r="Z545" s="195" t="s">
        <v>2326</v>
      </c>
      <c r="AA545" s="200" t="s">
        <v>1054</v>
      </c>
      <c r="AB545" s="201" t="s">
        <v>1054</v>
      </c>
      <c r="AC545" s="201" t="s">
        <v>1054</v>
      </c>
      <c r="AD545" s="195" t="s">
        <v>4678</v>
      </c>
      <c r="AE545" s="195" t="s">
        <v>4678</v>
      </c>
      <c r="AF545" s="195" t="s">
        <v>935</v>
      </c>
      <c r="AG545" s="195">
        <v>0</v>
      </c>
      <c r="AH545" s="195" t="s">
        <v>828</v>
      </c>
      <c r="AI545" s="195" t="s">
        <v>1054</v>
      </c>
      <c r="AJ545" s="195" t="s">
        <v>1054</v>
      </c>
      <c r="AK545" s="195" t="s">
        <v>1054</v>
      </c>
    </row>
    <row r="546" spans="1:37" s="177" customFormat="1" ht="12.75">
      <c r="A546" s="175" t="s">
        <v>2296</v>
      </c>
      <c r="B546" s="175" t="s">
        <v>4675</v>
      </c>
      <c r="C546" s="628">
        <v>0</v>
      </c>
      <c r="D546" s="628">
        <v>0</v>
      </c>
      <c r="E546" s="628">
        <v>0</v>
      </c>
      <c r="F546" s="631" t="s">
        <v>1054</v>
      </c>
      <c r="G546" s="175" t="s">
        <v>2325</v>
      </c>
      <c r="H546" s="176" t="s">
        <v>4574</v>
      </c>
      <c r="I546" s="175" t="s">
        <v>4621</v>
      </c>
      <c r="J546" s="203" t="s">
        <v>1054</v>
      </c>
      <c r="K546" s="203" t="s">
        <v>1054</v>
      </c>
      <c r="L546" s="175" t="s">
        <v>4622</v>
      </c>
      <c r="M546" s="175" t="s">
        <v>1054</v>
      </c>
      <c r="N546" s="204">
        <v>42509</v>
      </c>
      <c r="O546" s="175" t="s">
        <v>1054</v>
      </c>
      <c r="P546" s="195" t="s">
        <v>1054</v>
      </c>
      <c r="Q546" s="195" t="s">
        <v>1054</v>
      </c>
      <c r="R546" s="197" t="s">
        <v>1054</v>
      </c>
      <c r="S546" s="197" t="s">
        <v>1054</v>
      </c>
      <c r="T546" s="195" t="s">
        <v>1054</v>
      </c>
      <c r="U546" s="195" t="s">
        <v>1054</v>
      </c>
      <c r="V546" s="199" t="s">
        <v>1054</v>
      </c>
      <c r="W546" s="199" t="s">
        <v>1054</v>
      </c>
      <c r="X546" s="195" t="s">
        <v>1054</v>
      </c>
      <c r="Y546" s="195" t="s">
        <v>1054</v>
      </c>
      <c r="Z546" s="195" t="s">
        <v>2326</v>
      </c>
      <c r="AA546" s="200" t="s">
        <v>1054</v>
      </c>
      <c r="AB546" s="201" t="s">
        <v>1054</v>
      </c>
      <c r="AC546" s="201" t="s">
        <v>1054</v>
      </c>
      <c r="AD546" s="195" t="s">
        <v>1054</v>
      </c>
      <c r="AE546" s="195" t="s">
        <v>1054</v>
      </c>
      <c r="AF546" s="195" t="s">
        <v>1054</v>
      </c>
      <c r="AG546" s="195" t="s">
        <v>1054</v>
      </c>
      <c r="AH546" s="195" t="s">
        <v>2327</v>
      </c>
      <c r="AI546" s="195" t="s">
        <v>1054</v>
      </c>
      <c r="AJ546" s="195" t="s">
        <v>1054</v>
      </c>
      <c r="AK546" s="195" t="s">
        <v>1054</v>
      </c>
    </row>
    <row r="547" spans="1:37" s="177" customFormat="1" ht="12.75">
      <c r="A547" s="175" t="s">
        <v>2296</v>
      </c>
      <c r="B547" s="175" t="s">
        <v>2343</v>
      </c>
      <c r="C547" s="628">
        <v>0</v>
      </c>
      <c r="D547" s="628">
        <v>0</v>
      </c>
      <c r="E547" s="628">
        <v>0</v>
      </c>
      <c r="F547" s="631" t="s">
        <v>1054</v>
      </c>
      <c r="G547" s="175" t="s">
        <v>2325</v>
      </c>
      <c r="H547" s="176" t="s">
        <v>4574</v>
      </c>
      <c r="I547" s="175" t="s">
        <v>4621</v>
      </c>
      <c r="J547" s="203" t="s">
        <v>1054</v>
      </c>
      <c r="K547" s="203" t="s">
        <v>1054</v>
      </c>
      <c r="L547" s="175" t="s">
        <v>4583</v>
      </c>
      <c r="M547" s="175" t="s">
        <v>1054</v>
      </c>
      <c r="N547" s="204">
        <v>41558</v>
      </c>
      <c r="O547" s="175" t="s">
        <v>1054</v>
      </c>
      <c r="P547" s="195" t="s">
        <v>1054</v>
      </c>
      <c r="Q547" s="195" t="s">
        <v>1054</v>
      </c>
      <c r="R547" s="197">
        <v>0</v>
      </c>
      <c r="S547" s="197" t="s">
        <v>1054</v>
      </c>
      <c r="T547" s="195" t="s">
        <v>1054</v>
      </c>
      <c r="U547" s="195" t="s">
        <v>1054</v>
      </c>
      <c r="V547" s="199" t="s">
        <v>1054</v>
      </c>
      <c r="W547" s="199" t="s">
        <v>1054</v>
      </c>
      <c r="X547" s="195" t="s">
        <v>1054</v>
      </c>
      <c r="Y547" s="195" t="s">
        <v>1054</v>
      </c>
      <c r="Z547" s="195" t="s">
        <v>2326</v>
      </c>
      <c r="AA547" s="200" t="s">
        <v>1054</v>
      </c>
      <c r="AB547" s="201" t="s">
        <v>1054</v>
      </c>
      <c r="AC547" s="201" t="s">
        <v>1054</v>
      </c>
      <c r="AD547" s="195" t="s">
        <v>4678</v>
      </c>
      <c r="AE547" s="195" t="s">
        <v>4678</v>
      </c>
      <c r="AF547" s="195" t="s">
        <v>935</v>
      </c>
      <c r="AG547" s="195">
        <v>0</v>
      </c>
      <c r="AH547" s="195" t="s">
        <v>828</v>
      </c>
      <c r="AI547" s="195" t="s">
        <v>1054</v>
      </c>
      <c r="AJ547" s="195" t="s">
        <v>1054</v>
      </c>
      <c r="AK547" s="195" t="s">
        <v>1054</v>
      </c>
    </row>
    <row r="548" spans="1:37" s="177" customFormat="1" ht="12.75">
      <c r="A548" s="175" t="s">
        <v>2296</v>
      </c>
      <c r="B548" s="175" t="s">
        <v>2464</v>
      </c>
      <c r="C548" s="628">
        <v>0</v>
      </c>
      <c r="D548" s="628">
        <v>0</v>
      </c>
      <c r="E548" s="628">
        <v>0</v>
      </c>
      <c r="F548" s="631" t="s">
        <v>1054</v>
      </c>
      <c r="G548" s="175" t="s">
        <v>2325</v>
      </c>
      <c r="H548" s="176" t="s">
        <v>4574</v>
      </c>
      <c r="I548" s="175" t="s">
        <v>4621</v>
      </c>
      <c r="J548" s="203" t="s">
        <v>1054</v>
      </c>
      <c r="K548" s="203" t="s">
        <v>1054</v>
      </c>
      <c r="L548" s="175" t="s">
        <v>4583</v>
      </c>
      <c r="M548" s="175" t="s">
        <v>1054</v>
      </c>
      <c r="N548" s="204">
        <v>40998</v>
      </c>
      <c r="O548" s="175" t="s">
        <v>1054</v>
      </c>
      <c r="P548" s="195" t="s">
        <v>1054</v>
      </c>
      <c r="Q548" s="195" t="s">
        <v>1054</v>
      </c>
      <c r="R548" s="197">
        <v>0</v>
      </c>
      <c r="S548" s="197" t="s">
        <v>1054</v>
      </c>
      <c r="T548" s="195" t="s">
        <v>1054</v>
      </c>
      <c r="U548" s="195" t="s">
        <v>1054</v>
      </c>
      <c r="V548" s="199" t="s">
        <v>1054</v>
      </c>
      <c r="W548" s="199" t="s">
        <v>1054</v>
      </c>
      <c r="X548" s="195" t="s">
        <v>1054</v>
      </c>
      <c r="Y548" s="195" t="s">
        <v>1054</v>
      </c>
      <c r="Z548" s="195" t="s">
        <v>2326</v>
      </c>
      <c r="AA548" s="200" t="s">
        <v>1054</v>
      </c>
      <c r="AB548" s="201" t="s">
        <v>1054</v>
      </c>
      <c r="AC548" s="201" t="s">
        <v>1054</v>
      </c>
      <c r="AD548" s="195" t="s">
        <v>4678</v>
      </c>
      <c r="AE548" s="195" t="s">
        <v>4678</v>
      </c>
      <c r="AF548" s="195" t="s">
        <v>935</v>
      </c>
      <c r="AG548" s="195">
        <v>0</v>
      </c>
      <c r="AH548" s="195" t="s">
        <v>828</v>
      </c>
      <c r="AI548" s="195" t="s">
        <v>1054</v>
      </c>
      <c r="AJ548" s="195" t="s">
        <v>1054</v>
      </c>
      <c r="AK548" s="195" t="s">
        <v>1054</v>
      </c>
    </row>
    <row r="549" spans="1:37" s="177" customFormat="1" ht="12.75">
      <c r="A549" s="175" t="s">
        <v>2296</v>
      </c>
      <c r="B549" s="175" t="s">
        <v>2465</v>
      </c>
      <c r="C549" s="628">
        <v>0</v>
      </c>
      <c r="D549" s="628">
        <v>0</v>
      </c>
      <c r="E549" s="628">
        <v>0</v>
      </c>
      <c r="F549" s="631" t="s">
        <v>1054</v>
      </c>
      <c r="G549" s="175" t="s">
        <v>2325</v>
      </c>
      <c r="H549" s="176" t="s">
        <v>4574</v>
      </c>
      <c r="I549" s="175" t="s">
        <v>4621</v>
      </c>
      <c r="J549" s="203" t="s">
        <v>1054</v>
      </c>
      <c r="K549" s="203" t="s">
        <v>1054</v>
      </c>
      <c r="L549" s="175" t="s">
        <v>4583</v>
      </c>
      <c r="M549" s="175" t="s">
        <v>1054</v>
      </c>
      <c r="N549" s="204">
        <v>39787</v>
      </c>
      <c r="O549" s="175" t="s">
        <v>1054</v>
      </c>
      <c r="P549" s="195" t="s">
        <v>1054</v>
      </c>
      <c r="Q549" s="195" t="s">
        <v>1054</v>
      </c>
      <c r="R549" s="197">
        <v>0</v>
      </c>
      <c r="S549" s="197" t="s">
        <v>1054</v>
      </c>
      <c r="T549" s="195" t="s">
        <v>1054</v>
      </c>
      <c r="U549" s="195" t="s">
        <v>1054</v>
      </c>
      <c r="V549" s="199" t="s">
        <v>1054</v>
      </c>
      <c r="W549" s="199" t="s">
        <v>1054</v>
      </c>
      <c r="X549" s="195" t="s">
        <v>1054</v>
      </c>
      <c r="Y549" s="195" t="s">
        <v>1054</v>
      </c>
      <c r="Z549" s="195" t="s">
        <v>2326</v>
      </c>
      <c r="AA549" s="200" t="s">
        <v>1054</v>
      </c>
      <c r="AB549" s="201" t="s">
        <v>1054</v>
      </c>
      <c r="AC549" s="201" t="s">
        <v>1054</v>
      </c>
      <c r="AD549" s="195" t="s">
        <v>4678</v>
      </c>
      <c r="AE549" s="195" t="s">
        <v>4678</v>
      </c>
      <c r="AF549" s="195" t="s">
        <v>935</v>
      </c>
      <c r="AG549" s="195">
        <v>0</v>
      </c>
      <c r="AH549" s="195" t="s">
        <v>828</v>
      </c>
      <c r="AI549" s="195" t="s">
        <v>1054</v>
      </c>
      <c r="AJ549" s="195" t="s">
        <v>1054</v>
      </c>
      <c r="AK549" s="195" t="s">
        <v>1054</v>
      </c>
    </row>
    <row r="550" spans="1:37" s="177" customFormat="1" ht="12.75">
      <c r="A550" s="175" t="s">
        <v>2296</v>
      </c>
      <c r="B550" s="175" t="s">
        <v>2466</v>
      </c>
      <c r="C550" s="628">
        <v>0</v>
      </c>
      <c r="D550" s="628">
        <v>0</v>
      </c>
      <c r="E550" s="628">
        <v>0</v>
      </c>
      <c r="F550" s="631" t="s">
        <v>1054</v>
      </c>
      <c r="G550" s="175" t="s">
        <v>2325</v>
      </c>
      <c r="H550" s="176" t="s">
        <v>4574</v>
      </c>
      <c r="I550" s="175" t="s">
        <v>4621</v>
      </c>
      <c r="J550" s="203" t="s">
        <v>1054</v>
      </c>
      <c r="K550" s="203" t="s">
        <v>1054</v>
      </c>
      <c r="L550" s="175" t="s">
        <v>4583</v>
      </c>
      <c r="M550" s="175" t="s">
        <v>1054</v>
      </c>
      <c r="N550" s="204">
        <v>39794</v>
      </c>
      <c r="O550" s="175" t="s">
        <v>1054</v>
      </c>
      <c r="P550" s="195" t="s">
        <v>1054</v>
      </c>
      <c r="Q550" s="195" t="s">
        <v>1054</v>
      </c>
      <c r="R550" s="197">
        <v>0</v>
      </c>
      <c r="S550" s="197" t="s">
        <v>1054</v>
      </c>
      <c r="T550" s="195" t="s">
        <v>1054</v>
      </c>
      <c r="U550" s="195" t="s">
        <v>1054</v>
      </c>
      <c r="V550" s="199" t="s">
        <v>1814</v>
      </c>
      <c r="W550" s="199" t="s">
        <v>1054</v>
      </c>
      <c r="X550" s="195" t="s">
        <v>1054</v>
      </c>
      <c r="Y550" s="195" t="s">
        <v>1054</v>
      </c>
      <c r="Z550" s="195" t="s">
        <v>2326</v>
      </c>
      <c r="AA550" s="200" t="s">
        <v>1054</v>
      </c>
      <c r="AB550" s="201" t="s">
        <v>1054</v>
      </c>
      <c r="AC550" s="201" t="s">
        <v>1054</v>
      </c>
      <c r="AD550" s="195" t="s">
        <v>4678</v>
      </c>
      <c r="AE550" s="195" t="s">
        <v>4678</v>
      </c>
      <c r="AF550" s="195" t="s">
        <v>935</v>
      </c>
      <c r="AG550" s="195">
        <v>0</v>
      </c>
      <c r="AH550" s="195" t="s">
        <v>828</v>
      </c>
      <c r="AI550" s="195" t="s">
        <v>1054</v>
      </c>
      <c r="AJ550" s="195" t="s">
        <v>1054</v>
      </c>
      <c r="AK550" s="195" t="s">
        <v>1054</v>
      </c>
    </row>
    <row r="551" spans="1:37" s="177" customFormat="1" ht="12.75">
      <c r="A551" s="175" t="s">
        <v>2296</v>
      </c>
      <c r="B551" s="175" t="s">
        <v>2467</v>
      </c>
      <c r="C551" s="628">
        <v>0</v>
      </c>
      <c r="D551" s="628">
        <v>0</v>
      </c>
      <c r="E551" s="628">
        <v>0</v>
      </c>
      <c r="F551" s="631" t="s">
        <v>1054</v>
      </c>
      <c r="G551" s="175" t="s">
        <v>2325</v>
      </c>
      <c r="H551" s="176" t="s">
        <v>4574</v>
      </c>
      <c r="I551" s="175" t="s">
        <v>4621</v>
      </c>
      <c r="J551" s="203" t="s">
        <v>1054</v>
      </c>
      <c r="K551" s="203" t="s">
        <v>1054</v>
      </c>
      <c r="L551" s="175" t="s">
        <v>4583</v>
      </c>
      <c r="M551" s="175" t="s">
        <v>1054</v>
      </c>
      <c r="N551" s="204">
        <v>39794</v>
      </c>
      <c r="O551" s="175" t="s">
        <v>1054</v>
      </c>
      <c r="P551" s="195" t="s">
        <v>1054</v>
      </c>
      <c r="Q551" s="195" t="s">
        <v>1054</v>
      </c>
      <c r="R551" s="197">
        <v>0</v>
      </c>
      <c r="S551" s="197" t="s">
        <v>1054</v>
      </c>
      <c r="T551" s="195" t="s">
        <v>1054</v>
      </c>
      <c r="U551" s="195" t="s">
        <v>1054</v>
      </c>
      <c r="V551" s="199" t="s">
        <v>1814</v>
      </c>
      <c r="W551" s="199" t="s">
        <v>1054</v>
      </c>
      <c r="X551" s="195" t="s">
        <v>1054</v>
      </c>
      <c r="Y551" s="195" t="s">
        <v>1054</v>
      </c>
      <c r="Z551" s="195" t="s">
        <v>2326</v>
      </c>
      <c r="AA551" s="200" t="s">
        <v>1054</v>
      </c>
      <c r="AB551" s="201" t="s">
        <v>1054</v>
      </c>
      <c r="AC551" s="201" t="s">
        <v>1054</v>
      </c>
      <c r="AD551" s="195" t="s">
        <v>4678</v>
      </c>
      <c r="AE551" s="195" t="s">
        <v>4678</v>
      </c>
      <c r="AF551" s="195" t="s">
        <v>935</v>
      </c>
      <c r="AG551" s="195">
        <v>0</v>
      </c>
      <c r="AH551" s="195" t="s">
        <v>828</v>
      </c>
      <c r="AI551" s="195" t="s">
        <v>1054</v>
      </c>
      <c r="AJ551" s="195" t="s">
        <v>1054</v>
      </c>
      <c r="AK551" s="195" t="s">
        <v>1054</v>
      </c>
    </row>
    <row r="552" spans="1:37" s="177" customFormat="1" ht="12.75">
      <c r="A552" s="175" t="s">
        <v>2296</v>
      </c>
      <c r="B552" s="175" t="s">
        <v>2468</v>
      </c>
      <c r="C552" s="628">
        <v>0</v>
      </c>
      <c r="D552" s="628">
        <v>0</v>
      </c>
      <c r="E552" s="628">
        <v>0</v>
      </c>
      <c r="F552" s="631" t="s">
        <v>1054</v>
      </c>
      <c r="G552" s="175" t="s">
        <v>2325</v>
      </c>
      <c r="H552" s="176" t="s">
        <v>4574</v>
      </c>
      <c r="I552" s="175" t="s">
        <v>4621</v>
      </c>
      <c r="J552" s="203" t="s">
        <v>1054</v>
      </c>
      <c r="K552" s="203" t="s">
        <v>1054</v>
      </c>
      <c r="L552" s="175" t="s">
        <v>4583</v>
      </c>
      <c r="M552" s="175" t="s">
        <v>1054</v>
      </c>
      <c r="N552" s="204">
        <v>40472</v>
      </c>
      <c r="O552" s="175" t="s">
        <v>1054</v>
      </c>
      <c r="P552" s="195" t="s">
        <v>1054</v>
      </c>
      <c r="Q552" s="195" t="s">
        <v>1054</v>
      </c>
      <c r="R552" s="197">
        <v>0</v>
      </c>
      <c r="S552" s="197" t="s">
        <v>1054</v>
      </c>
      <c r="T552" s="195" t="s">
        <v>1054</v>
      </c>
      <c r="U552" s="195" t="s">
        <v>1054</v>
      </c>
      <c r="V552" s="199" t="s">
        <v>1054</v>
      </c>
      <c r="W552" s="199" t="s">
        <v>1054</v>
      </c>
      <c r="X552" s="195" t="s">
        <v>1054</v>
      </c>
      <c r="Y552" s="195" t="s">
        <v>1054</v>
      </c>
      <c r="Z552" s="195" t="s">
        <v>2326</v>
      </c>
      <c r="AA552" s="200" t="s">
        <v>1054</v>
      </c>
      <c r="AB552" s="201" t="s">
        <v>1054</v>
      </c>
      <c r="AC552" s="201" t="s">
        <v>1054</v>
      </c>
      <c r="AD552" s="195" t="s">
        <v>4678</v>
      </c>
      <c r="AE552" s="195" t="s">
        <v>4678</v>
      </c>
      <c r="AF552" s="195" t="s">
        <v>935</v>
      </c>
      <c r="AG552" s="195">
        <v>0</v>
      </c>
      <c r="AH552" s="195" t="s">
        <v>828</v>
      </c>
      <c r="AI552" s="195" t="s">
        <v>1054</v>
      </c>
      <c r="AJ552" s="195" t="s">
        <v>1054</v>
      </c>
      <c r="AK552" s="195" t="s">
        <v>1054</v>
      </c>
    </row>
    <row r="553" spans="1:37" s="177" customFormat="1" ht="12.75">
      <c r="A553" s="175" t="s">
        <v>2296</v>
      </c>
      <c r="B553" s="175" t="s">
        <v>2383</v>
      </c>
      <c r="C553" s="628">
        <v>0</v>
      </c>
      <c r="D553" s="628">
        <v>0</v>
      </c>
      <c r="E553" s="628">
        <v>0</v>
      </c>
      <c r="F553" s="631" t="s">
        <v>1054</v>
      </c>
      <c r="G553" s="175" t="s">
        <v>5469</v>
      </c>
      <c r="H553" s="176" t="s">
        <v>4581</v>
      </c>
      <c r="I553" s="175" t="s">
        <v>4592</v>
      </c>
      <c r="J553" s="203" t="s">
        <v>1054</v>
      </c>
      <c r="K553" s="203" t="s">
        <v>1054</v>
      </c>
      <c r="L553" s="175" t="s">
        <v>4593</v>
      </c>
      <c r="M553" s="175" t="s">
        <v>2384</v>
      </c>
      <c r="N553" s="204">
        <v>33512</v>
      </c>
      <c r="O553" s="175" t="s">
        <v>1054</v>
      </c>
      <c r="P553" s="195" t="s">
        <v>1054</v>
      </c>
      <c r="Q553" s="195" t="s">
        <v>1054</v>
      </c>
      <c r="R553" s="197">
        <v>0</v>
      </c>
      <c r="S553" s="197" t="s">
        <v>1054</v>
      </c>
      <c r="T553" s="195" t="s">
        <v>1054</v>
      </c>
      <c r="U553" s="195" t="s">
        <v>1054</v>
      </c>
      <c r="V553" s="199" t="s">
        <v>959</v>
      </c>
      <c r="W553" s="199" t="s">
        <v>1055</v>
      </c>
      <c r="X553" s="195" t="s">
        <v>1054</v>
      </c>
      <c r="Y553" s="195" t="s">
        <v>5470</v>
      </c>
      <c r="Z553" s="195" t="s">
        <v>825</v>
      </c>
      <c r="AA553" s="200" t="s">
        <v>1054</v>
      </c>
      <c r="AB553" s="201" t="s">
        <v>1054</v>
      </c>
      <c r="AC553" s="201" t="s">
        <v>1054</v>
      </c>
      <c r="AD553" s="195" t="s">
        <v>4678</v>
      </c>
      <c r="AE553" s="195" t="s">
        <v>4678</v>
      </c>
      <c r="AF553" s="195" t="s">
        <v>935</v>
      </c>
      <c r="AG553" s="195">
        <v>0</v>
      </c>
      <c r="AH553" s="195" t="s">
        <v>828</v>
      </c>
      <c r="AI553" s="195" t="s">
        <v>5471</v>
      </c>
      <c r="AJ553" s="195" t="s">
        <v>1054</v>
      </c>
      <c r="AK553" s="195" t="s">
        <v>2385</v>
      </c>
    </row>
    <row r="554" spans="1:37" s="177" customFormat="1" ht="12.75">
      <c r="A554" s="175" t="s">
        <v>2296</v>
      </c>
      <c r="B554" s="175" t="s">
        <v>4679</v>
      </c>
      <c r="C554" s="628">
        <v>0</v>
      </c>
      <c r="D554" s="628">
        <v>0</v>
      </c>
      <c r="E554" s="628">
        <v>1</v>
      </c>
      <c r="F554" s="631" t="s">
        <v>1054</v>
      </c>
      <c r="G554" s="175" t="s">
        <v>4680</v>
      </c>
      <c r="H554" s="176" t="s">
        <v>4574</v>
      </c>
      <c r="I554" s="175" t="s">
        <v>4621</v>
      </c>
      <c r="J554" s="203" t="s">
        <v>1054</v>
      </c>
      <c r="K554" s="203" t="s">
        <v>1054</v>
      </c>
      <c r="L554" s="175" t="s">
        <v>4622</v>
      </c>
      <c r="M554" s="175" t="s">
        <v>1054</v>
      </c>
      <c r="N554" s="204">
        <v>42410</v>
      </c>
      <c r="O554" s="175" t="s">
        <v>1054</v>
      </c>
      <c r="P554" s="195" t="s">
        <v>1054</v>
      </c>
      <c r="Q554" s="195" t="s">
        <v>1054</v>
      </c>
      <c r="R554" s="197" t="s">
        <v>1054</v>
      </c>
      <c r="S554" s="197" t="s">
        <v>1054</v>
      </c>
      <c r="T554" s="195" t="s">
        <v>1054</v>
      </c>
      <c r="U554" s="195" t="s">
        <v>1054</v>
      </c>
      <c r="V554" s="199" t="s">
        <v>1054</v>
      </c>
      <c r="W554" s="199" t="s">
        <v>1054</v>
      </c>
      <c r="X554" s="195" t="s">
        <v>1054</v>
      </c>
      <c r="Y554" s="195" t="s">
        <v>4681</v>
      </c>
      <c r="Z554" s="195" t="s">
        <v>2326</v>
      </c>
      <c r="AA554" s="200" t="s">
        <v>1054</v>
      </c>
      <c r="AB554" s="201" t="s">
        <v>1054</v>
      </c>
      <c r="AC554" s="201" t="s">
        <v>1054</v>
      </c>
      <c r="AD554" s="195" t="s">
        <v>1054</v>
      </c>
      <c r="AE554" s="195" t="s">
        <v>1054</v>
      </c>
      <c r="AF554" s="195" t="s">
        <v>1054</v>
      </c>
      <c r="AG554" s="195" t="s">
        <v>1054</v>
      </c>
      <c r="AH554" s="195" t="s">
        <v>828</v>
      </c>
      <c r="AI554" s="195" t="s">
        <v>1054</v>
      </c>
      <c r="AJ554" s="195" t="s">
        <v>1054</v>
      </c>
      <c r="AK554" s="195" t="s">
        <v>1054</v>
      </c>
    </row>
    <row r="555" spans="1:37" s="177" customFormat="1" ht="12.75">
      <c r="A555" s="175" t="s">
        <v>2296</v>
      </c>
      <c r="B555" s="175" t="s">
        <v>4682</v>
      </c>
      <c r="C555" s="628">
        <v>0</v>
      </c>
      <c r="D555" s="628">
        <v>0</v>
      </c>
      <c r="E555" s="628">
        <v>1</v>
      </c>
      <c r="F555" s="631" t="s">
        <v>1054</v>
      </c>
      <c r="G555" s="175" t="s">
        <v>4680</v>
      </c>
      <c r="H555" s="176" t="s">
        <v>4574</v>
      </c>
      <c r="I555" s="175" t="s">
        <v>4621</v>
      </c>
      <c r="J555" s="203" t="s">
        <v>1054</v>
      </c>
      <c r="K555" s="203" t="s">
        <v>1054</v>
      </c>
      <c r="L555" s="175" t="s">
        <v>4622</v>
      </c>
      <c r="M555" s="175" t="s">
        <v>1054</v>
      </c>
      <c r="N555" s="204">
        <v>42410</v>
      </c>
      <c r="O555" s="175" t="s">
        <v>1054</v>
      </c>
      <c r="P555" s="195" t="s">
        <v>1054</v>
      </c>
      <c r="Q555" s="195" t="s">
        <v>1054</v>
      </c>
      <c r="R555" s="197" t="s">
        <v>1054</v>
      </c>
      <c r="S555" s="197" t="s">
        <v>1054</v>
      </c>
      <c r="T555" s="195" t="s">
        <v>1054</v>
      </c>
      <c r="U555" s="195" t="s">
        <v>1054</v>
      </c>
      <c r="V555" s="199" t="s">
        <v>1054</v>
      </c>
      <c r="W555" s="199" t="s">
        <v>1054</v>
      </c>
      <c r="X555" s="195" t="s">
        <v>1054</v>
      </c>
      <c r="Y555" s="195" t="s">
        <v>4683</v>
      </c>
      <c r="Z555" s="195" t="s">
        <v>2326</v>
      </c>
      <c r="AA555" s="200" t="s">
        <v>1054</v>
      </c>
      <c r="AB555" s="201" t="s">
        <v>1054</v>
      </c>
      <c r="AC555" s="201" t="s">
        <v>1054</v>
      </c>
      <c r="AD555" s="195" t="s">
        <v>1054</v>
      </c>
      <c r="AE555" s="195" t="s">
        <v>1054</v>
      </c>
      <c r="AF555" s="195" t="s">
        <v>1054</v>
      </c>
      <c r="AG555" s="195" t="s">
        <v>1054</v>
      </c>
      <c r="AH555" s="195" t="s">
        <v>828</v>
      </c>
      <c r="AI555" s="195" t="s">
        <v>1054</v>
      </c>
      <c r="AJ555" s="195" t="s">
        <v>1054</v>
      </c>
      <c r="AK555" s="195" t="s">
        <v>1054</v>
      </c>
    </row>
    <row r="556" spans="1:37" s="177" customFormat="1" ht="12.75">
      <c r="A556" s="175" t="s">
        <v>2296</v>
      </c>
      <c r="B556" s="175" t="s">
        <v>2345</v>
      </c>
      <c r="C556" s="628">
        <v>0</v>
      </c>
      <c r="D556" s="628">
        <v>0</v>
      </c>
      <c r="E556" s="628">
        <v>0</v>
      </c>
      <c r="F556" s="631" t="s">
        <v>1054</v>
      </c>
      <c r="G556" s="175" t="s">
        <v>2325</v>
      </c>
      <c r="H556" s="176" t="s">
        <v>4574</v>
      </c>
      <c r="I556" s="175" t="s">
        <v>4621</v>
      </c>
      <c r="J556" s="203" t="s">
        <v>1054</v>
      </c>
      <c r="K556" s="203" t="s">
        <v>1054</v>
      </c>
      <c r="L556" s="175" t="s">
        <v>4583</v>
      </c>
      <c r="M556" s="175" t="s">
        <v>1054</v>
      </c>
      <c r="N556" s="204">
        <v>41823</v>
      </c>
      <c r="O556" s="175" t="s">
        <v>1054</v>
      </c>
      <c r="P556" s="195" t="s">
        <v>1054</v>
      </c>
      <c r="Q556" s="195" t="s">
        <v>1054</v>
      </c>
      <c r="R556" s="197">
        <v>0</v>
      </c>
      <c r="S556" s="197" t="s">
        <v>1054</v>
      </c>
      <c r="T556" s="195" t="s">
        <v>1054</v>
      </c>
      <c r="U556" s="195" t="s">
        <v>1054</v>
      </c>
      <c r="V556" s="199" t="s">
        <v>1054</v>
      </c>
      <c r="W556" s="199" t="s">
        <v>1054</v>
      </c>
      <c r="X556" s="195" t="s">
        <v>1054</v>
      </c>
      <c r="Y556" s="195" t="s">
        <v>1054</v>
      </c>
      <c r="Z556" s="195" t="s">
        <v>2326</v>
      </c>
      <c r="AA556" s="200" t="s">
        <v>1054</v>
      </c>
      <c r="AB556" s="201" t="s">
        <v>1054</v>
      </c>
      <c r="AC556" s="201" t="s">
        <v>1054</v>
      </c>
      <c r="AD556" s="195" t="s">
        <v>4678</v>
      </c>
      <c r="AE556" s="195" t="s">
        <v>4678</v>
      </c>
      <c r="AF556" s="195" t="s">
        <v>935</v>
      </c>
      <c r="AG556" s="195">
        <v>0</v>
      </c>
      <c r="AH556" s="195" t="s">
        <v>828</v>
      </c>
      <c r="AI556" s="195" t="s">
        <v>1054</v>
      </c>
      <c r="AJ556" s="195" t="s">
        <v>1054</v>
      </c>
      <c r="AK556" s="195" t="s">
        <v>1054</v>
      </c>
    </row>
    <row r="557" spans="1:37" s="177" customFormat="1" ht="12.75">
      <c r="A557" s="175" t="s">
        <v>2296</v>
      </c>
      <c r="B557" s="175" t="s">
        <v>2469</v>
      </c>
      <c r="C557" s="628">
        <v>0</v>
      </c>
      <c r="D557" s="628">
        <v>0</v>
      </c>
      <c r="E557" s="628">
        <v>0</v>
      </c>
      <c r="F557" s="631" t="s">
        <v>1054</v>
      </c>
      <c r="G557" s="175" t="s">
        <v>2325</v>
      </c>
      <c r="H557" s="176" t="s">
        <v>4574</v>
      </c>
      <c r="I557" s="175" t="s">
        <v>4621</v>
      </c>
      <c r="J557" s="203" t="s">
        <v>1054</v>
      </c>
      <c r="K557" s="203" t="s">
        <v>1054</v>
      </c>
      <c r="L557" s="175" t="s">
        <v>4583</v>
      </c>
      <c r="M557" s="175" t="s">
        <v>1054</v>
      </c>
      <c r="N557" s="204">
        <v>40456</v>
      </c>
      <c r="O557" s="175" t="s">
        <v>1054</v>
      </c>
      <c r="P557" s="195" t="s">
        <v>1054</v>
      </c>
      <c r="Q557" s="195" t="s">
        <v>1054</v>
      </c>
      <c r="R557" s="197">
        <v>0</v>
      </c>
      <c r="S557" s="197" t="s">
        <v>1054</v>
      </c>
      <c r="T557" s="195" t="s">
        <v>1054</v>
      </c>
      <c r="U557" s="195" t="s">
        <v>1054</v>
      </c>
      <c r="V557" s="199" t="s">
        <v>1054</v>
      </c>
      <c r="W557" s="199" t="s">
        <v>1054</v>
      </c>
      <c r="X557" s="195" t="s">
        <v>1054</v>
      </c>
      <c r="Y557" s="195" t="s">
        <v>1054</v>
      </c>
      <c r="Z557" s="195" t="s">
        <v>2326</v>
      </c>
      <c r="AA557" s="200" t="s">
        <v>1054</v>
      </c>
      <c r="AB557" s="201" t="s">
        <v>1054</v>
      </c>
      <c r="AC557" s="201" t="s">
        <v>1054</v>
      </c>
      <c r="AD557" s="195" t="s">
        <v>4678</v>
      </c>
      <c r="AE557" s="195" t="s">
        <v>4678</v>
      </c>
      <c r="AF557" s="195" t="s">
        <v>935</v>
      </c>
      <c r="AG557" s="195">
        <v>0</v>
      </c>
      <c r="AH557" s="195" t="s">
        <v>828</v>
      </c>
      <c r="AI557" s="195" t="s">
        <v>1054</v>
      </c>
      <c r="AJ557" s="195" t="s">
        <v>1054</v>
      </c>
      <c r="AK557" s="195" t="s">
        <v>1054</v>
      </c>
    </row>
    <row r="558" spans="1:37" s="177" customFormat="1" ht="12.75">
      <c r="A558" s="175" t="s">
        <v>2296</v>
      </c>
      <c r="B558" s="175" t="s">
        <v>2470</v>
      </c>
      <c r="C558" s="628">
        <v>0</v>
      </c>
      <c r="D558" s="628">
        <v>0</v>
      </c>
      <c r="E558" s="628">
        <v>0</v>
      </c>
      <c r="F558" s="631" t="s">
        <v>1054</v>
      </c>
      <c r="G558" s="175" t="s">
        <v>2325</v>
      </c>
      <c r="H558" s="176" t="s">
        <v>4574</v>
      </c>
      <c r="I558" s="175" t="s">
        <v>4621</v>
      </c>
      <c r="J558" s="203" t="s">
        <v>1054</v>
      </c>
      <c r="K558" s="203" t="s">
        <v>1054</v>
      </c>
      <c r="L558" s="175" t="s">
        <v>4583</v>
      </c>
      <c r="M558" s="175" t="s">
        <v>1054</v>
      </c>
      <c r="N558" s="204">
        <v>40960</v>
      </c>
      <c r="O558" s="175" t="s">
        <v>1054</v>
      </c>
      <c r="P558" s="195" t="s">
        <v>1054</v>
      </c>
      <c r="Q558" s="195" t="s">
        <v>1054</v>
      </c>
      <c r="R558" s="197">
        <v>0</v>
      </c>
      <c r="S558" s="197" t="s">
        <v>1054</v>
      </c>
      <c r="T558" s="195" t="s">
        <v>1054</v>
      </c>
      <c r="U558" s="195" t="s">
        <v>1054</v>
      </c>
      <c r="V558" s="199" t="s">
        <v>1054</v>
      </c>
      <c r="W558" s="199" t="s">
        <v>1054</v>
      </c>
      <c r="X558" s="195" t="s">
        <v>1054</v>
      </c>
      <c r="Y558" s="195" t="s">
        <v>1054</v>
      </c>
      <c r="Z558" s="195" t="s">
        <v>2326</v>
      </c>
      <c r="AA558" s="200" t="s">
        <v>1054</v>
      </c>
      <c r="AB558" s="201" t="s">
        <v>1054</v>
      </c>
      <c r="AC558" s="201" t="s">
        <v>1054</v>
      </c>
      <c r="AD558" s="195" t="s">
        <v>4678</v>
      </c>
      <c r="AE558" s="195" t="s">
        <v>4678</v>
      </c>
      <c r="AF558" s="195" t="s">
        <v>935</v>
      </c>
      <c r="AG558" s="195">
        <v>0</v>
      </c>
      <c r="AH558" s="195" t="s">
        <v>828</v>
      </c>
      <c r="AI558" s="195" t="s">
        <v>1054</v>
      </c>
      <c r="AJ558" s="195" t="s">
        <v>1054</v>
      </c>
      <c r="AK558" s="195" t="s">
        <v>1054</v>
      </c>
    </row>
    <row r="559" spans="1:37" s="177" customFormat="1" ht="12.75">
      <c r="A559" s="175" t="s">
        <v>2296</v>
      </c>
      <c r="B559" s="175" t="s">
        <v>2471</v>
      </c>
      <c r="C559" s="628">
        <v>0</v>
      </c>
      <c r="D559" s="628">
        <v>0</v>
      </c>
      <c r="E559" s="628">
        <v>0</v>
      </c>
      <c r="F559" s="631" t="s">
        <v>1054</v>
      </c>
      <c r="G559" s="175" t="s">
        <v>2325</v>
      </c>
      <c r="H559" s="176" t="s">
        <v>4574</v>
      </c>
      <c r="I559" s="175" t="s">
        <v>4621</v>
      </c>
      <c r="J559" s="203" t="s">
        <v>1054</v>
      </c>
      <c r="K559" s="203" t="s">
        <v>1054</v>
      </c>
      <c r="L559" s="175" t="s">
        <v>4583</v>
      </c>
      <c r="M559" s="175" t="s">
        <v>1054</v>
      </c>
      <c r="N559" s="204">
        <v>39780</v>
      </c>
      <c r="O559" s="175" t="s">
        <v>1054</v>
      </c>
      <c r="P559" s="195" t="s">
        <v>1054</v>
      </c>
      <c r="Q559" s="195" t="s">
        <v>1054</v>
      </c>
      <c r="R559" s="197">
        <v>0</v>
      </c>
      <c r="S559" s="197" t="s">
        <v>1054</v>
      </c>
      <c r="T559" s="195" t="s">
        <v>1054</v>
      </c>
      <c r="U559" s="195" t="s">
        <v>1054</v>
      </c>
      <c r="V559" s="199" t="s">
        <v>1054</v>
      </c>
      <c r="W559" s="199" t="s">
        <v>1054</v>
      </c>
      <c r="X559" s="195" t="s">
        <v>1054</v>
      </c>
      <c r="Y559" s="195" t="s">
        <v>1054</v>
      </c>
      <c r="Z559" s="195" t="s">
        <v>2326</v>
      </c>
      <c r="AA559" s="200" t="s">
        <v>1054</v>
      </c>
      <c r="AB559" s="201" t="s">
        <v>1054</v>
      </c>
      <c r="AC559" s="201" t="s">
        <v>1054</v>
      </c>
      <c r="AD559" s="195" t="s">
        <v>4678</v>
      </c>
      <c r="AE559" s="195" t="s">
        <v>4678</v>
      </c>
      <c r="AF559" s="195" t="s">
        <v>935</v>
      </c>
      <c r="AG559" s="195">
        <v>0</v>
      </c>
      <c r="AH559" s="195" t="s">
        <v>828</v>
      </c>
      <c r="AI559" s="195" t="s">
        <v>1054</v>
      </c>
      <c r="AJ559" s="195" t="s">
        <v>1054</v>
      </c>
      <c r="AK559" s="195" t="s">
        <v>1054</v>
      </c>
    </row>
    <row r="560" spans="1:37" s="177" customFormat="1" ht="12.75">
      <c r="A560" s="175" t="s">
        <v>2296</v>
      </c>
      <c r="B560" s="175" t="s">
        <v>2472</v>
      </c>
      <c r="C560" s="628">
        <v>0</v>
      </c>
      <c r="D560" s="628">
        <v>0</v>
      </c>
      <c r="E560" s="628">
        <v>0</v>
      </c>
      <c r="F560" s="631" t="s">
        <v>1054</v>
      </c>
      <c r="G560" s="175" t="s">
        <v>2325</v>
      </c>
      <c r="H560" s="176" t="s">
        <v>4574</v>
      </c>
      <c r="I560" s="175" t="s">
        <v>4621</v>
      </c>
      <c r="J560" s="203" t="s">
        <v>1054</v>
      </c>
      <c r="K560" s="203" t="s">
        <v>1054</v>
      </c>
      <c r="L560" s="175" t="s">
        <v>4622</v>
      </c>
      <c r="M560" s="175" t="s">
        <v>1054</v>
      </c>
      <c r="N560" s="204">
        <v>40486</v>
      </c>
      <c r="O560" s="175" t="s">
        <v>1054</v>
      </c>
      <c r="P560" s="195" t="s">
        <v>1054</v>
      </c>
      <c r="Q560" s="195" t="s">
        <v>1054</v>
      </c>
      <c r="R560" s="197">
        <v>0</v>
      </c>
      <c r="S560" s="197" t="s">
        <v>1054</v>
      </c>
      <c r="T560" s="195" t="s">
        <v>1054</v>
      </c>
      <c r="U560" s="195" t="s">
        <v>1054</v>
      </c>
      <c r="V560" s="199" t="s">
        <v>1054</v>
      </c>
      <c r="W560" s="199" t="s">
        <v>1054</v>
      </c>
      <c r="X560" s="195" t="s">
        <v>1054</v>
      </c>
      <c r="Y560" s="195" t="s">
        <v>1054</v>
      </c>
      <c r="Z560" s="195" t="s">
        <v>2326</v>
      </c>
      <c r="AA560" s="200" t="s">
        <v>1054</v>
      </c>
      <c r="AB560" s="201" t="s">
        <v>1054</v>
      </c>
      <c r="AC560" s="201" t="s">
        <v>1054</v>
      </c>
      <c r="AD560" s="195" t="s">
        <v>4678</v>
      </c>
      <c r="AE560" s="195" t="s">
        <v>4678</v>
      </c>
      <c r="AF560" s="195" t="s">
        <v>935</v>
      </c>
      <c r="AG560" s="195">
        <v>0</v>
      </c>
      <c r="AH560" s="195" t="s">
        <v>828</v>
      </c>
      <c r="AI560" s="195" t="s">
        <v>1054</v>
      </c>
      <c r="AJ560" s="195" t="s">
        <v>1054</v>
      </c>
      <c r="AK560" s="195" t="s">
        <v>1054</v>
      </c>
    </row>
    <row r="561" spans="1:37" s="177" customFormat="1" ht="12.75">
      <c r="A561" s="175" t="s">
        <v>2296</v>
      </c>
      <c r="B561" s="175" t="s">
        <v>6696</v>
      </c>
      <c r="C561" s="628">
        <v>0</v>
      </c>
      <c r="D561" s="628">
        <v>0</v>
      </c>
      <c r="E561" s="628">
        <v>0</v>
      </c>
      <c r="F561" s="631" t="s">
        <v>1054</v>
      </c>
      <c r="G561" s="175" t="s">
        <v>2325</v>
      </c>
      <c r="H561" s="176" t="s">
        <v>4574</v>
      </c>
      <c r="I561" s="175" t="s">
        <v>4621</v>
      </c>
      <c r="J561" s="203" t="s">
        <v>1054</v>
      </c>
      <c r="K561" s="203" t="s">
        <v>1054</v>
      </c>
      <c r="L561" s="175" t="s">
        <v>4583</v>
      </c>
      <c r="M561" s="175" t="s">
        <v>1054</v>
      </c>
      <c r="N561" s="204">
        <v>42983</v>
      </c>
      <c r="O561" s="175" t="s">
        <v>1054</v>
      </c>
      <c r="P561" s="195" t="s">
        <v>1054</v>
      </c>
      <c r="Q561" s="195" t="s">
        <v>1054</v>
      </c>
      <c r="R561" s="197" t="s">
        <v>1054</v>
      </c>
      <c r="S561" s="197" t="s">
        <v>1054</v>
      </c>
      <c r="T561" s="195" t="s">
        <v>1054</v>
      </c>
      <c r="U561" s="195" t="s">
        <v>1054</v>
      </c>
      <c r="V561" s="199" t="s">
        <v>1054</v>
      </c>
      <c r="W561" s="199" t="s">
        <v>1054</v>
      </c>
      <c r="X561" s="195" t="s">
        <v>1054</v>
      </c>
      <c r="Y561" s="195" t="s">
        <v>1054</v>
      </c>
      <c r="Z561" s="195" t="s">
        <v>1054</v>
      </c>
      <c r="AA561" s="200" t="s">
        <v>1054</v>
      </c>
      <c r="AB561" s="201" t="s">
        <v>1054</v>
      </c>
      <c r="AC561" s="201" t="s">
        <v>1054</v>
      </c>
      <c r="AD561" s="195" t="s">
        <v>1054</v>
      </c>
      <c r="AE561" s="195" t="s">
        <v>1054</v>
      </c>
      <c r="AF561" s="195" t="s">
        <v>1054</v>
      </c>
      <c r="AG561" s="195" t="s">
        <v>1054</v>
      </c>
      <c r="AH561" s="195" t="s">
        <v>1054</v>
      </c>
      <c r="AI561" s="195" t="s">
        <v>1054</v>
      </c>
      <c r="AJ561" s="195" t="s">
        <v>1054</v>
      </c>
      <c r="AK561" s="195" t="s">
        <v>1054</v>
      </c>
    </row>
    <row r="562" spans="1:37" s="177" customFormat="1" ht="12.75">
      <c r="A562" s="175" t="s">
        <v>2296</v>
      </c>
      <c r="B562" s="175" t="s">
        <v>2473</v>
      </c>
      <c r="C562" s="628">
        <v>0</v>
      </c>
      <c r="D562" s="628">
        <v>0</v>
      </c>
      <c r="E562" s="628">
        <v>0</v>
      </c>
      <c r="F562" s="631" t="s">
        <v>1054</v>
      </c>
      <c r="G562" s="175" t="s">
        <v>2325</v>
      </c>
      <c r="H562" s="176" t="s">
        <v>4574</v>
      </c>
      <c r="I562" s="175" t="s">
        <v>4621</v>
      </c>
      <c r="J562" s="203" t="s">
        <v>1054</v>
      </c>
      <c r="K562" s="203" t="s">
        <v>1054</v>
      </c>
      <c r="L562" s="175" t="s">
        <v>4583</v>
      </c>
      <c r="M562" s="175" t="s">
        <v>1054</v>
      </c>
      <c r="N562" s="204">
        <v>41358</v>
      </c>
      <c r="O562" s="175" t="s">
        <v>1054</v>
      </c>
      <c r="P562" s="195" t="s">
        <v>1054</v>
      </c>
      <c r="Q562" s="195" t="s">
        <v>1054</v>
      </c>
      <c r="R562" s="197">
        <v>0</v>
      </c>
      <c r="S562" s="197" t="s">
        <v>1054</v>
      </c>
      <c r="T562" s="195" t="s">
        <v>1054</v>
      </c>
      <c r="U562" s="195" t="s">
        <v>1054</v>
      </c>
      <c r="V562" s="199" t="s">
        <v>1054</v>
      </c>
      <c r="W562" s="199" t="s">
        <v>1054</v>
      </c>
      <c r="X562" s="195" t="s">
        <v>1054</v>
      </c>
      <c r="Y562" s="195" t="s">
        <v>1054</v>
      </c>
      <c r="Z562" s="195" t="s">
        <v>2326</v>
      </c>
      <c r="AA562" s="200" t="s">
        <v>1054</v>
      </c>
      <c r="AB562" s="201" t="s">
        <v>1054</v>
      </c>
      <c r="AC562" s="201" t="s">
        <v>1054</v>
      </c>
      <c r="AD562" s="195" t="s">
        <v>4678</v>
      </c>
      <c r="AE562" s="195" t="s">
        <v>4678</v>
      </c>
      <c r="AF562" s="195" t="s">
        <v>935</v>
      </c>
      <c r="AG562" s="195">
        <v>0</v>
      </c>
      <c r="AH562" s="195" t="s">
        <v>828</v>
      </c>
      <c r="AI562" s="195" t="s">
        <v>1054</v>
      </c>
      <c r="AJ562" s="195" t="s">
        <v>1054</v>
      </c>
      <c r="AK562" s="195" t="s">
        <v>1054</v>
      </c>
    </row>
    <row r="563" spans="1:37" s="177" customFormat="1" ht="12.75">
      <c r="A563" s="175" t="s">
        <v>2296</v>
      </c>
      <c r="B563" s="175" t="s">
        <v>2474</v>
      </c>
      <c r="C563" s="628">
        <v>0</v>
      </c>
      <c r="D563" s="628">
        <v>0</v>
      </c>
      <c r="E563" s="628">
        <v>0</v>
      </c>
      <c r="F563" s="631" t="s">
        <v>1054</v>
      </c>
      <c r="G563" s="175" t="s">
        <v>2325</v>
      </c>
      <c r="H563" s="176" t="s">
        <v>4574</v>
      </c>
      <c r="I563" s="175" t="s">
        <v>4621</v>
      </c>
      <c r="J563" s="203" t="s">
        <v>1054</v>
      </c>
      <c r="K563" s="203" t="s">
        <v>1054</v>
      </c>
      <c r="L563" s="175" t="s">
        <v>4622</v>
      </c>
      <c r="M563" s="175" t="s">
        <v>1054</v>
      </c>
      <c r="N563" s="204">
        <v>41359</v>
      </c>
      <c r="O563" s="175" t="s">
        <v>1054</v>
      </c>
      <c r="P563" s="195" t="s">
        <v>1054</v>
      </c>
      <c r="Q563" s="195" t="s">
        <v>1054</v>
      </c>
      <c r="R563" s="197">
        <v>0</v>
      </c>
      <c r="S563" s="197" t="s">
        <v>1054</v>
      </c>
      <c r="T563" s="195" t="s">
        <v>1054</v>
      </c>
      <c r="U563" s="195" t="s">
        <v>1054</v>
      </c>
      <c r="V563" s="199" t="s">
        <v>1054</v>
      </c>
      <c r="W563" s="199" t="s">
        <v>1054</v>
      </c>
      <c r="X563" s="195" t="s">
        <v>1054</v>
      </c>
      <c r="Y563" s="195" t="s">
        <v>1054</v>
      </c>
      <c r="Z563" s="195" t="s">
        <v>2326</v>
      </c>
      <c r="AA563" s="200" t="s">
        <v>1054</v>
      </c>
      <c r="AB563" s="201" t="s">
        <v>1054</v>
      </c>
      <c r="AC563" s="201" t="s">
        <v>1054</v>
      </c>
      <c r="AD563" s="195" t="s">
        <v>4678</v>
      </c>
      <c r="AE563" s="195" t="s">
        <v>4678</v>
      </c>
      <c r="AF563" s="195" t="s">
        <v>935</v>
      </c>
      <c r="AG563" s="195">
        <v>0</v>
      </c>
      <c r="AH563" s="195" t="s">
        <v>828</v>
      </c>
      <c r="AI563" s="195" t="s">
        <v>1054</v>
      </c>
      <c r="AJ563" s="195" t="s">
        <v>1054</v>
      </c>
      <c r="AK563" s="195" t="s">
        <v>1054</v>
      </c>
    </row>
    <row r="564" spans="1:37" s="177" customFormat="1" ht="12.75">
      <c r="A564" s="175" t="s">
        <v>2296</v>
      </c>
      <c r="B564" s="175" t="s">
        <v>2475</v>
      </c>
      <c r="C564" s="628">
        <v>0</v>
      </c>
      <c r="D564" s="628">
        <v>0</v>
      </c>
      <c r="E564" s="628">
        <v>0</v>
      </c>
      <c r="F564" s="631" t="s">
        <v>1054</v>
      </c>
      <c r="G564" s="175" t="s">
        <v>2325</v>
      </c>
      <c r="H564" s="176" t="s">
        <v>4574</v>
      </c>
      <c r="I564" s="175" t="s">
        <v>4621</v>
      </c>
      <c r="J564" s="203" t="s">
        <v>1054</v>
      </c>
      <c r="K564" s="203" t="s">
        <v>1054</v>
      </c>
      <c r="L564" s="175" t="s">
        <v>4583</v>
      </c>
      <c r="M564" s="175" t="s">
        <v>1054</v>
      </c>
      <c r="N564" s="204">
        <v>41095</v>
      </c>
      <c r="O564" s="175" t="s">
        <v>1054</v>
      </c>
      <c r="P564" s="195" t="s">
        <v>1054</v>
      </c>
      <c r="Q564" s="195" t="s">
        <v>1054</v>
      </c>
      <c r="R564" s="197">
        <v>0</v>
      </c>
      <c r="S564" s="197" t="s">
        <v>1054</v>
      </c>
      <c r="T564" s="195" t="s">
        <v>1054</v>
      </c>
      <c r="U564" s="195" t="s">
        <v>1054</v>
      </c>
      <c r="V564" s="199" t="s">
        <v>1054</v>
      </c>
      <c r="W564" s="199" t="s">
        <v>1054</v>
      </c>
      <c r="X564" s="195" t="s">
        <v>1054</v>
      </c>
      <c r="Y564" s="195" t="s">
        <v>1054</v>
      </c>
      <c r="Z564" s="195" t="s">
        <v>2326</v>
      </c>
      <c r="AA564" s="200" t="s">
        <v>1054</v>
      </c>
      <c r="AB564" s="201" t="s">
        <v>1054</v>
      </c>
      <c r="AC564" s="201" t="s">
        <v>1054</v>
      </c>
      <c r="AD564" s="195" t="s">
        <v>4678</v>
      </c>
      <c r="AE564" s="195" t="s">
        <v>4678</v>
      </c>
      <c r="AF564" s="195" t="s">
        <v>935</v>
      </c>
      <c r="AG564" s="195">
        <v>0</v>
      </c>
      <c r="AH564" s="195" t="s">
        <v>828</v>
      </c>
      <c r="AI564" s="195" t="s">
        <v>1054</v>
      </c>
      <c r="AJ564" s="195" t="s">
        <v>1054</v>
      </c>
      <c r="AK564" s="195" t="s">
        <v>1054</v>
      </c>
    </row>
    <row r="565" spans="1:37" s="177" customFormat="1" ht="12.75">
      <c r="A565" s="175" t="s">
        <v>2296</v>
      </c>
      <c r="B565" s="175" t="s">
        <v>2476</v>
      </c>
      <c r="C565" s="628">
        <v>0</v>
      </c>
      <c r="D565" s="628">
        <v>0</v>
      </c>
      <c r="E565" s="628">
        <v>0</v>
      </c>
      <c r="F565" s="631" t="s">
        <v>1054</v>
      </c>
      <c r="G565" s="175" t="s">
        <v>2325</v>
      </c>
      <c r="H565" s="176" t="s">
        <v>4574</v>
      </c>
      <c r="I565" s="175" t="s">
        <v>4621</v>
      </c>
      <c r="J565" s="203" t="s">
        <v>1054</v>
      </c>
      <c r="K565" s="203" t="s">
        <v>1054</v>
      </c>
      <c r="L565" s="175" t="s">
        <v>4583</v>
      </c>
      <c r="M565" s="175" t="s">
        <v>1054</v>
      </c>
      <c r="N565" s="204">
        <v>40483</v>
      </c>
      <c r="O565" s="175" t="s">
        <v>1054</v>
      </c>
      <c r="P565" s="195" t="s">
        <v>1054</v>
      </c>
      <c r="Q565" s="195" t="s">
        <v>1054</v>
      </c>
      <c r="R565" s="197">
        <v>0</v>
      </c>
      <c r="S565" s="197" t="s">
        <v>1054</v>
      </c>
      <c r="T565" s="195" t="s">
        <v>1054</v>
      </c>
      <c r="U565" s="195" t="s">
        <v>1054</v>
      </c>
      <c r="V565" s="199" t="s">
        <v>1054</v>
      </c>
      <c r="W565" s="199" t="s">
        <v>1054</v>
      </c>
      <c r="X565" s="195" t="s">
        <v>1054</v>
      </c>
      <c r="Y565" s="195" t="s">
        <v>1054</v>
      </c>
      <c r="Z565" s="195" t="s">
        <v>2326</v>
      </c>
      <c r="AA565" s="200" t="s">
        <v>1054</v>
      </c>
      <c r="AB565" s="201" t="s">
        <v>1054</v>
      </c>
      <c r="AC565" s="201" t="s">
        <v>1054</v>
      </c>
      <c r="AD565" s="195" t="s">
        <v>4678</v>
      </c>
      <c r="AE565" s="195" t="s">
        <v>4678</v>
      </c>
      <c r="AF565" s="195" t="s">
        <v>935</v>
      </c>
      <c r="AG565" s="195">
        <v>0</v>
      </c>
      <c r="AH565" s="195" t="s">
        <v>828</v>
      </c>
      <c r="AI565" s="195" t="s">
        <v>1054</v>
      </c>
      <c r="AJ565" s="195" t="s">
        <v>1054</v>
      </c>
      <c r="AK565" s="195" t="s">
        <v>1054</v>
      </c>
    </row>
    <row r="566" spans="1:37" s="177" customFormat="1" ht="12.75">
      <c r="A566" s="175" t="s">
        <v>2296</v>
      </c>
      <c r="B566" s="175" t="s">
        <v>2477</v>
      </c>
      <c r="C566" s="628">
        <v>0</v>
      </c>
      <c r="D566" s="628">
        <v>0</v>
      </c>
      <c r="E566" s="628">
        <v>0</v>
      </c>
      <c r="F566" s="631" t="s">
        <v>1054</v>
      </c>
      <c r="G566" s="175" t="s">
        <v>2325</v>
      </c>
      <c r="H566" s="176" t="s">
        <v>4574</v>
      </c>
      <c r="I566" s="175" t="s">
        <v>4621</v>
      </c>
      <c r="J566" s="203" t="s">
        <v>1054</v>
      </c>
      <c r="K566" s="203" t="s">
        <v>1054</v>
      </c>
      <c r="L566" s="175" t="s">
        <v>4583</v>
      </c>
      <c r="M566" s="175" t="s">
        <v>1054</v>
      </c>
      <c r="N566" s="204">
        <v>40284</v>
      </c>
      <c r="O566" s="175" t="s">
        <v>1054</v>
      </c>
      <c r="P566" s="195" t="s">
        <v>1054</v>
      </c>
      <c r="Q566" s="195" t="s">
        <v>1054</v>
      </c>
      <c r="R566" s="197">
        <v>0</v>
      </c>
      <c r="S566" s="197" t="s">
        <v>1054</v>
      </c>
      <c r="T566" s="195" t="s">
        <v>1054</v>
      </c>
      <c r="U566" s="195" t="s">
        <v>1054</v>
      </c>
      <c r="V566" s="199" t="s">
        <v>1054</v>
      </c>
      <c r="W566" s="199" t="s">
        <v>1054</v>
      </c>
      <c r="X566" s="195" t="s">
        <v>1054</v>
      </c>
      <c r="Y566" s="195" t="s">
        <v>1054</v>
      </c>
      <c r="Z566" s="195" t="s">
        <v>2326</v>
      </c>
      <c r="AA566" s="200" t="s">
        <v>1054</v>
      </c>
      <c r="AB566" s="201" t="s">
        <v>1054</v>
      </c>
      <c r="AC566" s="201" t="s">
        <v>1054</v>
      </c>
      <c r="AD566" s="195" t="s">
        <v>4678</v>
      </c>
      <c r="AE566" s="195" t="s">
        <v>4678</v>
      </c>
      <c r="AF566" s="195" t="s">
        <v>935</v>
      </c>
      <c r="AG566" s="195">
        <v>0</v>
      </c>
      <c r="AH566" s="195" t="s">
        <v>828</v>
      </c>
      <c r="AI566" s="195" t="s">
        <v>1054</v>
      </c>
      <c r="AJ566" s="195" t="s">
        <v>1054</v>
      </c>
      <c r="AK566" s="195" t="s">
        <v>1054</v>
      </c>
    </row>
    <row r="567" spans="1:37" s="177" customFormat="1" ht="12.75">
      <c r="A567" s="175" t="s">
        <v>2296</v>
      </c>
      <c r="B567" s="175" t="s">
        <v>2346</v>
      </c>
      <c r="C567" s="628">
        <v>0</v>
      </c>
      <c r="D567" s="628">
        <v>0</v>
      </c>
      <c r="E567" s="628">
        <v>0</v>
      </c>
      <c r="F567" s="631" t="s">
        <v>1054</v>
      </c>
      <c r="G567" s="175" t="s">
        <v>5477</v>
      </c>
      <c r="H567" s="176" t="s">
        <v>4574</v>
      </c>
      <c r="I567" s="175" t="s">
        <v>4575</v>
      </c>
      <c r="J567" s="203" t="s">
        <v>1054</v>
      </c>
      <c r="K567" s="203" t="s">
        <v>1054</v>
      </c>
      <c r="L567" s="175" t="s">
        <v>4593</v>
      </c>
      <c r="M567" s="175" t="s">
        <v>2347</v>
      </c>
      <c r="N567" s="204">
        <v>17777</v>
      </c>
      <c r="O567" s="175" t="s">
        <v>1054</v>
      </c>
      <c r="P567" s="195" t="s">
        <v>1054</v>
      </c>
      <c r="Q567" s="195" t="s">
        <v>1054</v>
      </c>
      <c r="R567" s="197" t="s">
        <v>1054</v>
      </c>
      <c r="S567" s="197" t="s">
        <v>1054</v>
      </c>
      <c r="T567" s="195" t="s">
        <v>1054</v>
      </c>
      <c r="U567" s="195" t="s">
        <v>1054</v>
      </c>
      <c r="V567" s="199" t="s">
        <v>1062</v>
      </c>
      <c r="W567" s="199" t="s">
        <v>1054</v>
      </c>
      <c r="X567" s="195" t="s">
        <v>1054</v>
      </c>
      <c r="Y567" s="195" t="s">
        <v>1054</v>
      </c>
      <c r="Z567" s="195" t="s">
        <v>825</v>
      </c>
      <c r="AA567" s="200" t="s">
        <v>1054</v>
      </c>
      <c r="AB567" s="201" t="s">
        <v>1054</v>
      </c>
      <c r="AC567" s="201" t="s">
        <v>1054</v>
      </c>
      <c r="AD567" s="195" t="s">
        <v>4678</v>
      </c>
      <c r="AE567" s="195" t="s">
        <v>4678</v>
      </c>
      <c r="AF567" s="195" t="s">
        <v>935</v>
      </c>
      <c r="AG567" s="195">
        <v>0</v>
      </c>
      <c r="AH567" s="195" t="s">
        <v>828</v>
      </c>
      <c r="AI567" s="195" t="s">
        <v>1054</v>
      </c>
      <c r="AJ567" s="195" t="s">
        <v>1054</v>
      </c>
      <c r="AK567" s="195" t="s">
        <v>1054</v>
      </c>
    </row>
    <row r="568" spans="1:37" s="177" customFormat="1" ht="12.75">
      <c r="A568" s="175" t="s">
        <v>2296</v>
      </c>
      <c r="B568" s="175" t="s">
        <v>6698</v>
      </c>
      <c r="C568" s="628">
        <v>0</v>
      </c>
      <c r="D568" s="628">
        <v>0</v>
      </c>
      <c r="E568" s="628">
        <v>0</v>
      </c>
      <c r="F568" s="631" t="s">
        <v>1054</v>
      </c>
      <c r="G568" s="175" t="s">
        <v>2325</v>
      </c>
      <c r="H568" s="176" t="s">
        <v>4574</v>
      </c>
      <c r="I568" s="175" t="s">
        <v>4621</v>
      </c>
      <c r="J568" s="203" t="s">
        <v>1054</v>
      </c>
      <c r="K568" s="203" t="s">
        <v>1054</v>
      </c>
      <c r="L568" s="175" t="s">
        <v>4583</v>
      </c>
      <c r="M568" s="175" t="s">
        <v>1054</v>
      </c>
      <c r="N568" s="204">
        <v>42502</v>
      </c>
      <c r="O568" s="175" t="s">
        <v>1054</v>
      </c>
      <c r="P568" s="195" t="s">
        <v>1054</v>
      </c>
      <c r="Q568" s="195" t="s">
        <v>1054</v>
      </c>
      <c r="R568" s="197" t="s">
        <v>1054</v>
      </c>
      <c r="S568" s="197" t="s">
        <v>1054</v>
      </c>
      <c r="T568" s="195" t="s">
        <v>1054</v>
      </c>
      <c r="U568" s="195" t="s">
        <v>1054</v>
      </c>
      <c r="V568" s="199" t="s">
        <v>1054</v>
      </c>
      <c r="W568" s="199" t="s">
        <v>1054</v>
      </c>
      <c r="X568" s="195" t="s">
        <v>1054</v>
      </c>
      <c r="Y568" s="195" t="s">
        <v>1054</v>
      </c>
      <c r="Z568" s="195" t="s">
        <v>1054</v>
      </c>
      <c r="AA568" s="200" t="s">
        <v>1054</v>
      </c>
      <c r="AB568" s="201" t="s">
        <v>1054</v>
      </c>
      <c r="AC568" s="201" t="s">
        <v>1054</v>
      </c>
      <c r="AD568" s="195" t="s">
        <v>1054</v>
      </c>
      <c r="AE568" s="195" t="s">
        <v>1054</v>
      </c>
      <c r="AF568" s="195" t="s">
        <v>1054</v>
      </c>
      <c r="AG568" s="195" t="s">
        <v>1054</v>
      </c>
      <c r="AH568" s="195" t="s">
        <v>1054</v>
      </c>
      <c r="AI568" s="195" t="s">
        <v>1054</v>
      </c>
      <c r="AJ568" s="195" t="s">
        <v>1054</v>
      </c>
      <c r="AK568" s="195" t="s">
        <v>1054</v>
      </c>
    </row>
    <row r="569" spans="1:37" s="177" customFormat="1" ht="12.75">
      <c r="A569" s="175" t="s">
        <v>2296</v>
      </c>
      <c r="B569" s="175" t="s">
        <v>4656</v>
      </c>
      <c r="C569" s="628">
        <v>0</v>
      </c>
      <c r="D569" s="628">
        <v>0</v>
      </c>
      <c r="E569" s="628">
        <v>0</v>
      </c>
      <c r="F569" s="631" t="s">
        <v>1054</v>
      </c>
      <c r="G569" s="175" t="s">
        <v>4657</v>
      </c>
      <c r="H569" s="176" t="s">
        <v>4581</v>
      </c>
      <c r="I569" s="175" t="s">
        <v>4592</v>
      </c>
      <c r="J569" s="203" t="s">
        <v>1054</v>
      </c>
      <c r="K569" s="203" t="s">
        <v>1054</v>
      </c>
      <c r="L569" s="175" t="s">
        <v>4593</v>
      </c>
      <c r="M569" s="175" t="s">
        <v>4658</v>
      </c>
      <c r="N569" s="204">
        <v>43003</v>
      </c>
      <c r="O569" s="175" t="s">
        <v>1054</v>
      </c>
      <c r="P569" s="195" t="s">
        <v>1054</v>
      </c>
      <c r="Q569" s="195" t="s">
        <v>1054</v>
      </c>
      <c r="R569" s="197">
        <v>2</v>
      </c>
      <c r="S569" s="197" t="s">
        <v>959</v>
      </c>
      <c r="T569" s="195" t="s">
        <v>4595</v>
      </c>
      <c r="U569" s="195" t="s">
        <v>1054</v>
      </c>
      <c r="V569" s="199" t="s">
        <v>1054</v>
      </c>
      <c r="W569" s="199" t="s">
        <v>1054</v>
      </c>
      <c r="X569" s="195" t="s">
        <v>1054</v>
      </c>
      <c r="Y569" s="195" t="s">
        <v>1054</v>
      </c>
      <c r="Z569" s="195" t="s">
        <v>825</v>
      </c>
      <c r="AA569" s="200" t="s">
        <v>1054</v>
      </c>
      <c r="AB569" s="201" t="s">
        <v>1054</v>
      </c>
      <c r="AC569" s="201" t="s">
        <v>1054</v>
      </c>
      <c r="AD569" s="195" t="s">
        <v>4659</v>
      </c>
      <c r="AE569" s="195" t="s">
        <v>4660</v>
      </c>
      <c r="AF569" s="195" t="s">
        <v>935</v>
      </c>
      <c r="AG569" s="195">
        <v>2603</v>
      </c>
      <c r="AH569" s="195" t="s">
        <v>828</v>
      </c>
      <c r="AI569" s="195" t="s">
        <v>1054</v>
      </c>
      <c r="AJ569" s="195" t="s">
        <v>1054</v>
      </c>
      <c r="AK569" s="195" t="s">
        <v>1054</v>
      </c>
    </row>
    <row r="570" spans="1:37" s="177" customFormat="1" ht="12.75">
      <c r="A570" s="175" t="s">
        <v>2296</v>
      </c>
      <c r="B570" s="175" t="s">
        <v>2386</v>
      </c>
      <c r="C570" s="628">
        <v>0</v>
      </c>
      <c r="D570" s="628">
        <v>0</v>
      </c>
      <c r="E570" s="628">
        <v>0</v>
      </c>
      <c r="F570" s="631" t="s">
        <v>1054</v>
      </c>
      <c r="G570" s="175" t="s">
        <v>2387</v>
      </c>
      <c r="H570" s="176" t="s">
        <v>4581</v>
      </c>
      <c r="I570" s="175" t="s">
        <v>4592</v>
      </c>
      <c r="J570" s="203" t="s">
        <v>1054</v>
      </c>
      <c r="K570" s="203" t="s">
        <v>1054</v>
      </c>
      <c r="L570" s="175" t="s">
        <v>4593</v>
      </c>
      <c r="M570" s="175" t="s">
        <v>2388</v>
      </c>
      <c r="N570" s="204">
        <v>38534</v>
      </c>
      <c r="O570" s="175" t="s">
        <v>1054</v>
      </c>
      <c r="P570" s="195" t="s">
        <v>1054</v>
      </c>
      <c r="Q570" s="195" t="s">
        <v>1054</v>
      </c>
      <c r="R570" s="197">
        <v>0</v>
      </c>
      <c r="S570" s="197" t="s">
        <v>1054</v>
      </c>
      <c r="T570" s="195" t="s">
        <v>1054</v>
      </c>
      <c r="U570" s="195" t="s">
        <v>1054</v>
      </c>
      <c r="V570" s="199" t="s">
        <v>959</v>
      </c>
      <c r="W570" s="199" t="s">
        <v>1055</v>
      </c>
      <c r="X570" s="195" t="s">
        <v>1054</v>
      </c>
      <c r="Y570" s="195" t="s">
        <v>2389</v>
      </c>
      <c r="Z570" s="195" t="s">
        <v>825</v>
      </c>
      <c r="AA570" s="200" t="s">
        <v>1054</v>
      </c>
      <c r="AB570" s="201" t="s">
        <v>1054</v>
      </c>
      <c r="AC570" s="201" t="s">
        <v>1054</v>
      </c>
      <c r="AD570" s="195" t="s">
        <v>4678</v>
      </c>
      <c r="AE570" s="195" t="s">
        <v>4678</v>
      </c>
      <c r="AF570" s="195" t="s">
        <v>935</v>
      </c>
      <c r="AG570" s="195">
        <v>0</v>
      </c>
      <c r="AH570" s="195" t="s">
        <v>828</v>
      </c>
      <c r="AI570" s="195" t="s">
        <v>5464</v>
      </c>
      <c r="AJ570" s="195" t="s">
        <v>1054</v>
      </c>
      <c r="AK570" s="195" t="s">
        <v>2390</v>
      </c>
    </row>
    <row r="571" spans="1:37" s="177" customFormat="1" ht="12.75">
      <c r="A571" s="175" t="s">
        <v>2296</v>
      </c>
      <c r="B571" s="175" t="s">
        <v>2319</v>
      </c>
      <c r="C571" s="628">
        <v>0</v>
      </c>
      <c r="D571" s="628">
        <v>0</v>
      </c>
      <c r="E571" s="628">
        <v>0</v>
      </c>
      <c r="F571" s="631" t="s">
        <v>1054</v>
      </c>
      <c r="G571" s="175" t="s">
        <v>2320</v>
      </c>
      <c r="H571" s="176" t="s">
        <v>4581</v>
      </c>
      <c r="I571" s="175" t="s">
        <v>4592</v>
      </c>
      <c r="J571" s="203" t="s">
        <v>1054</v>
      </c>
      <c r="K571" s="203" t="s">
        <v>1054</v>
      </c>
      <c r="L571" s="175" t="s">
        <v>4593</v>
      </c>
      <c r="M571" s="175" t="s">
        <v>2321</v>
      </c>
      <c r="N571" s="204">
        <v>33055</v>
      </c>
      <c r="O571" s="175" t="s">
        <v>1054</v>
      </c>
      <c r="P571" s="195" t="s">
        <v>1054</v>
      </c>
      <c r="Q571" s="195" t="s">
        <v>1054</v>
      </c>
      <c r="R571" s="197">
        <v>0</v>
      </c>
      <c r="S571" s="197" t="s">
        <v>1054</v>
      </c>
      <c r="T571" s="195" t="s">
        <v>1054</v>
      </c>
      <c r="U571" s="195" t="s">
        <v>1054</v>
      </c>
      <c r="V571" s="199" t="s">
        <v>959</v>
      </c>
      <c r="W571" s="199" t="s">
        <v>1055</v>
      </c>
      <c r="X571" s="195" t="s">
        <v>1054</v>
      </c>
      <c r="Y571" s="195" t="s">
        <v>2322</v>
      </c>
      <c r="Z571" s="195" t="s">
        <v>825</v>
      </c>
      <c r="AA571" s="200" t="s">
        <v>1054</v>
      </c>
      <c r="AB571" s="201" t="s">
        <v>1054</v>
      </c>
      <c r="AC571" s="201" t="s">
        <v>1054</v>
      </c>
      <c r="AD571" s="195" t="s">
        <v>4678</v>
      </c>
      <c r="AE571" s="195" t="s">
        <v>4678</v>
      </c>
      <c r="AF571" s="195" t="s">
        <v>935</v>
      </c>
      <c r="AG571" s="195">
        <v>0</v>
      </c>
      <c r="AH571" s="195" t="s">
        <v>828</v>
      </c>
      <c r="AI571" s="195" t="s">
        <v>5473</v>
      </c>
      <c r="AJ571" s="195" t="s">
        <v>1054</v>
      </c>
      <c r="AK571" s="195" t="s">
        <v>2323</v>
      </c>
    </row>
    <row r="572" spans="1:37" s="177" customFormat="1" ht="12.75">
      <c r="A572" s="175" t="s">
        <v>2296</v>
      </c>
      <c r="B572" s="175" t="s">
        <v>2348</v>
      </c>
      <c r="C572" s="628">
        <v>0</v>
      </c>
      <c r="D572" s="628">
        <v>0</v>
      </c>
      <c r="E572" s="628">
        <v>0</v>
      </c>
      <c r="F572" s="631" t="s">
        <v>1054</v>
      </c>
      <c r="G572" s="175" t="s">
        <v>2325</v>
      </c>
      <c r="H572" s="176" t="s">
        <v>4574</v>
      </c>
      <c r="I572" s="175" t="s">
        <v>4621</v>
      </c>
      <c r="J572" s="203" t="s">
        <v>1054</v>
      </c>
      <c r="K572" s="203" t="s">
        <v>1054</v>
      </c>
      <c r="L572" s="175" t="s">
        <v>4583</v>
      </c>
      <c r="M572" s="175" t="s">
        <v>1054</v>
      </c>
      <c r="N572" s="204">
        <v>42270</v>
      </c>
      <c r="O572" s="175" t="s">
        <v>1054</v>
      </c>
      <c r="P572" s="195" t="s">
        <v>1054</v>
      </c>
      <c r="Q572" s="195" t="s">
        <v>1054</v>
      </c>
      <c r="R572" s="197">
        <v>0</v>
      </c>
      <c r="S572" s="197" t="s">
        <v>1054</v>
      </c>
      <c r="T572" s="195" t="s">
        <v>1054</v>
      </c>
      <c r="U572" s="195" t="s">
        <v>1054</v>
      </c>
      <c r="V572" s="199" t="s">
        <v>1054</v>
      </c>
      <c r="W572" s="199" t="s">
        <v>1054</v>
      </c>
      <c r="X572" s="195" t="s">
        <v>1054</v>
      </c>
      <c r="Y572" s="195" t="s">
        <v>1054</v>
      </c>
      <c r="Z572" s="195" t="s">
        <v>2326</v>
      </c>
      <c r="AA572" s="200" t="s">
        <v>1054</v>
      </c>
      <c r="AB572" s="201" t="s">
        <v>1054</v>
      </c>
      <c r="AC572" s="201" t="s">
        <v>1054</v>
      </c>
      <c r="AD572" s="195" t="s">
        <v>4678</v>
      </c>
      <c r="AE572" s="195" t="s">
        <v>4678</v>
      </c>
      <c r="AF572" s="195" t="s">
        <v>935</v>
      </c>
      <c r="AG572" s="195">
        <v>0</v>
      </c>
      <c r="AH572" s="195" t="s">
        <v>828</v>
      </c>
      <c r="AI572" s="195" t="s">
        <v>1054</v>
      </c>
      <c r="AJ572" s="195" t="s">
        <v>1054</v>
      </c>
      <c r="AK572" s="195" t="s">
        <v>1054</v>
      </c>
    </row>
    <row r="573" spans="1:37" s="177" customFormat="1" ht="12.75">
      <c r="A573" s="175" t="s">
        <v>2296</v>
      </c>
      <c r="B573" s="175" t="s">
        <v>4668</v>
      </c>
      <c r="C573" s="628">
        <v>0</v>
      </c>
      <c r="D573" s="628">
        <v>0</v>
      </c>
      <c r="E573" s="628">
        <v>0</v>
      </c>
      <c r="F573" s="631" t="s">
        <v>1054</v>
      </c>
      <c r="G573" s="175" t="s">
        <v>2325</v>
      </c>
      <c r="H573" s="176" t="s">
        <v>4574</v>
      </c>
      <c r="I573" s="175" t="s">
        <v>4621</v>
      </c>
      <c r="J573" s="203" t="s">
        <v>1054</v>
      </c>
      <c r="K573" s="203" t="s">
        <v>1054</v>
      </c>
      <c r="L573" s="175" t="s">
        <v>4622</v>
      </c>
      <c r="M573" s="175" t="s">
        <v>1054</v>
      </c>
      <c r="N573" s="204">
        <v>42702</v>
      </c>
      <c r="O573" s="175" t="s">
        <v>1054</v>
      </c>
      <c r="P573" s="195" t="s">
        <v>1054</v>
      </c>
      <c r="Q573" s="195" t="s">
        <v>1054</v>
      </c>
      <c r="R573" s="197" t="s">
        <v>1054</v>
      </c>
      <c r="S573" s="197" t="s">
        <v>1054</v>
      </c>
      <c r="T573" s="195" t="s">
        <v>1054</v>
      </c>
      <c r="U573" s="195" t="s">
        <v>1054</v>
      </c>
      <c r="V573" s="199" t="s">
        <v>1054</v>
      </c>
      <c r="W573" s="199" t="s">
        <v>1054</v>
      </c>
      <c r="X573" s="195" t="s">
        <v>1054</v>
      </c>
      <c r="Y573" s="195" t="s">
        <v>1054</v>
      </c>
      <c r="Z573" s="195" t="s">
        <v>2326</v>
      </c>
      <c r="AA573" s="200" t="s">
        <v>1054</v>
      </c>
      <c r="AB573" s="201" t="s">
        <v>1054</v>
      </c>
      <c r="AC573" s="201" t="s">
        <v>1054</v>
      </c>
      <c r="AD573" s="195" t="s">
        <v>1054</v>
      </c>
      <c r="AE573" s="195" t="s">
        <v>1054</v>
      </c>
      <c r="AF573" s="195" t="s">
        <v>1054</v>
      </c>
      <c r="AG573" s="195" t="s">
        <v>1054</v>
      </c>
      <c r="AH573" s="195" t="s">
        <v>2327</v>
      </c>
      <c r="AI573" s="195" t="s">
        <v>1054</v>
      </c>
      <c r="AJ573" s="195" t="s">
        <v>1054</v>
      </c>
      <c r="AK573" s="195" t="s">
        <v>1054</v>
      </c>
    </row>
    <row r="574" spans="1:37" s="177" customFormat="1" ht="12.75">
      <c r="A574" s="175" t="s">
        <v>2296</v>
      </c>
      <c r="B574" s="175" t="s">
        <v>2349</v>
      </c>
      <c r="C574" s="628">
        <v>0</v>
      </c>
      <c r="D574" s="628">
        <v>0</v>
      </c>
      <c r="E574" s="628">
        <v>0</v>
      </c>
      <c r="F574" s="631" t="s">
        <v>1054</v>
      </c>
      <c r="G574" s="175" t="s">
        <v>2325</v>
      </c>
      <c r="H574" s="176" t="s">
        <v>4574</v>
      </c>
      <c r="I574" s="175" t="s">
        <v>4621</v>
      </c>
      <c r="J574" s="203" t="s">
        <v>1054</v>
      </c>
      <c r="K574" s="203" t="s">
        <v>1054</v>
      </c>
      <c r="L574" s="175" t="s">
        <v>4583</v>
      </c>
      <c r="M574" s="175" t="s">
        <v>1054</v>
      </c>
      <c r="N574" s="204">
        <v>41542</v>
      </c>
      <c r="O574" s="175" t="s">
        <v>1054</v>
      </c>
      <c r="P574" s="195" t="s">
        <v>1054</v>
      </c>
      <c r="Q574" s="195" t="s">
        <v>1054</v>
      </c>
      <c r="R574" s="197">
        <v>0</v>
      </c>
      <c r="S574" s="197" t="s">
        <v>1054</v>
      </c>
      <c r="T574" s="195" t="s">
        <v>1054</v>
      </c>
      <c r="U574" s="195" t="s">
        <v>1054</v>
      </c>
      <c r="V574" s="199" t="s">
        <v>1054</v>
      </c>
      <c r="W574" s="199" t="s">
        <v>1054</v>
      </c>
      <c r="X574" s="195" t="s">
        <v>1054</v>
      </c>
      <c r="Y574" s="195" t="s">
        <v>1054</v>
      </c>
      <c r="Z574" s="195" t="s">
        <v>2326</v>
      </c>
      <c r="AA574" s="200" t="s">
        <v>1054</v>
      </c>
      <c r="AB574" s="201" t="s">
        <v>1054</v>
      </c>
      <c r="AC574" s="201" t="s">
        <v>1054</v>
      </c>
      <c r="AD574" s="195" t="s">
        <v>4678</v>
      </c>
      <c r="AE574" s="195" t="s">
        <v>4678</v>
      </c>
      <c r="AF574" s="195" t="s">
        <v>935</v>
      </c>
      <c r="AG574" s="195">
        <v>0</v>
      </c>
      <c r="AH574" s="195" t="s">
        <v>828</v>
      </c>
      <c r="AI574" s="195" t="s">
        <v>1054</v>
      </c>
      <c r="AJ574" s="195" t="s">
        <v>1054</v>
      </c>
      <c r="AK574" s="195" t="s">
        <v>1054</v>
      </c>
    </row>
    <row r="575" spans="1:37" s="177" customFormat="1" ht="12.75">
      <c r="A575" s="175" t="s">
        <v>2296</v>
      </c>
      <c r="B575" s="175" t="s">
        <v>2350</v>
      </c>
      <c r="C575" s="628">
        <v>0</v>
      </c>
      <c r="D575" s="628">
        <v>0</v>
      </c>
      <c r="E575" s="628">
        <v>0</v>
      </c>
      <c r="F575" s="631" t="s">
        <v>1054</v>
      </c>
      <c r="G575" s="175" t="s">
        <v>2325</v>
      </c>
      <c r="H575" s="176" t="s">
        <v>4574</v>
      </c>
      <c r="I575" s="175" t="s">
        <v>4621</v>
      </c>
      <c r="J575" s="203" t="s">
        <v>1054</v>
      </c>
      <c r="K575" s="203" t="s">
        <v>1054</v>
      </c>
      <c r="L575" s="175" t="s">
        <v>4583</v>
      </c>
      <c r="M575" s="175" t="s">
        <v>1054</v>
      </c>
      <c r="N575" s="204">
        <v>41542</v>
      </c>
      <c r="O575" s="175" t="s">
        <v>1054</v>
      </c>
      <c r="P575" s="195" t="s">
        <v>1054</v>
      </c>
      <c r="Q575" s="195" t="s">
        <v>1054</v>
      </c>
      <c r="R575" s="197">
        <v>0</v>
      </c>
      <c r="S575" s="197" t="s">
        <v>1054</v>
      </c>
      <c r="T575" s="195" t="s">
        <v>1054</v>
      </c>
      <c r="U575" s="195" t="s">
        <v>1054</v>
      </c>
      <c r="V575" s="199" t="s">
        <v>1054</v>
      </c>
      <c r="W575" s="199" t="s">
        <v>1054</v>
      </c>
      <c r="X575" s="195" t="s">
        <v>1054</v>
      </c>
      <c r="Y575" s="195" t="s">
        <v>1054</v>
      </c>
      <c r="Z575" s="195" t="s">
        <v>2326</v>
      </c>
      <c r="AA575" s="200" t="s">
        <v>1054</v>
      </c>
      <c r="AB575" s="201" t="s">
        <v>1054</v>
      </c>
      <c r="AC575" s="201" t="s">
        <v>1054</v>
      </c>
      <c r="AD575" s="195" t="s">
        <v>4678</v>
      </c>
      <c r="AE575" s="195" t="s">
        <v>4678</v>
      </c>
      <c r="AF575" s="195" t="s">
        <v>935</v>
      </c>
      <c r="AG575" s="195">
        <v>0</v>
      </c>
      <c r="AH575" s="195" t="s">
        <v>828</v>
      </c>
      <c r="AI575" s="195" t="s">
        <v>1054</v>
      </c>
      <c r="AJ575" s="195" t="s">
        <v>1054</v>
      </c>
      <c r="AK575" s="195" t="s">
        <v>1054</v>
      </c>
    </row>
    <row r="576" spans="1:37" s="177" customFormat="1" ht="12.75">
      <c r="A576" s="175" t="s">
        <v>2296</v>
      </c>
      <c r="B576" s="175" t="s">
        <v>2478</v>
      </c>
      <c r="C576" s="628">
        <v>0</v>
      </c>
      <c r="D576" s="628">
        <v>0</v>
      </c>
      <c r="E576" s="628">
        <v>0</v>
      </c>
      <c r="F576" s="631" t="s">
        <v>1054</v>
      </c>
      <c r="G576" s="175" t="s">
        <v>2325</v>
      </c>
      <c r="H576" s="176" t="s">
        <v>4574</v>
      </c>
      <c r="I576" s="175" t="s">
        <v>4621</v>
      </c>
      <c r="J576" s="203" t="s">
        <v>1054</v>
      </c>
      <c r="K576" s="203" t="s">
        <v>1054</v>
      </c>
      <c r="L576" s="175" t="s">
        <v>4583</v>
      </c>
      <c r="M576" s="175" t="s">
        <v>1054</v>
      </c>
      <c r="N576" s="204">
        <v>40506</v>
      </c>
      <c r="O576" s="175" t="s">
        <v>1054</v>
      </c>
      <c r="P576" s="195" t="s">
        <v>1054</v>
      </c>
      <c r="Q576" s="195" t="s">
        <v>1054</v>
      </c>
      <c r="R576" s="197">
        <v>0</v>
      </c>
      <c r="S576" s="197" t="s">
        <v>1054</v>
      </c>
      <c r="T576" s="195" t="s">
        <v>1054</v>
      </c>
      <c r="U576" s="195" t="s">
        <v>1054</v>
      </c>
      <c r="V576" s="199" t="s">
        <v>1054</v>
      </c>
      <c r="W576" s="199" t="s">
        <v>1054</v>
      </c>
      <c r="X576" s="195" t="s">
        <v>1054</v>
      </c>
      <c r="Y576" s="195" t="s">
        <v>1054</v>
      </c>
      <c r="Z576" s="195" t="s">
        <v>2326</v>
      </c>
      <c r="AA576" s="200" t="s">
        <v>1054</v>
      </c>
      <c r="AB576" s="201" t="s">
        <v>1054</v>
      </c>
      <c r="AC576" s="201" t="s">
        <v>1054</v>
      </c>
      <c r="AD576" s="195" t="s">
        <v>4678</v>
      </c>
      <c r="AE576" s="195" t="s">
        <v>4678</v>
      </c>
      <c r="AF576" s="195" t="s">
        <v>935</v>
      </c>
      <c r="AG576" s="195">
        <v>0</v>
      </c>
      <c r="AH576" s="195" t="s">
        <v>828</v>
      </c>
      <c r="AI576" s="195" t="s">
        <v>1054</v>
      </c>
      <c r="AJ576" s="195" t="s">
        <v>1054</v>
      </c>
      <c r="AK576" s="195" t="s">
        <v>1054</v>
      </c>
    </row>
    <row r="577" spans="1:37" s="177" customFormat="1" ht="12.75">
      <c r="A577" s="175" t="s">
        <v>2296</v>
      </c>
      <c r="B577" s="175" t="s">
        <v>2351</v>
      </c>
      <c r="C577" s="628">
        <v>0</v>
      </c>
      <c r="D577" s="628">
        <v>0</v>
      </c>
      <c r="E577" s="628">
        <v>0</v>
      </c>
      <c r="F577" s="631" t="s">
        <v>1054</v>
      </c>
      <c r="G577" s="175" t="s">
        <v>2325</v>
      </c>
      <c r="H577" s="176" t="s">
        <v>4574</v>
      </c>
      <c r="I577" s="175" t="s">
        <v>4621</v>
      </c>
      <c r="J577" s="203" t="s">
        <v>1054</v>
      </c>
      <c r="K577" s="203" t="s">
        <v>1054</v>
      </c>
      <c r="L577" s="175" t="s">
        <v>4583</v>
      </c>
      <c r="M577" s="175" t="s">
        <v>1054</v>
      </c>
      <c r="N577" s="204">
        <v>41696</v>
      </c>
      <c r="O577" s="175" t="s">
        <v>1054</v>
      </c>
      <c r="P577" s="195" t="s">
        <v>1054</v>
      </c>
      <c r="Q577" s="195" t="s">
        <v>1054</v>
      </c>
      <c r="R577" s="197">
        <v>0</v>
      </c>
      <c r="S577" s="197" t="s">
        <v>1054</v>
      </c>
      <c r="T577" s="195" t="s">
        <v>1054</v>
      </c>
      <c r="U577" s="195" t="s">
        <v>1054</v>
      </c>
      <c r="V577" s="199" t="s">
        <v>1054</v>
      </c>
      <c r="W577" s="199" t="s">
        <v>1054</v>
      </c>
      <c r="X577" s="195" t="s">
        <v>1054</v>
      </c>
      <c r="Y577" s="195" t="s">
        <v>1054</v>
      </c>
      <c r="Z577" s="195" t="s">
        <v>2326</v>
      </c>
      <c r="AA577" s="200" t="s">
        <v>1054</v>
      </c>
      <c r="AB577" s="201" t="s">
        <v>1054</v>
      </c>
      <c r="AC577" s="201" t="s">
        <v>1054</v>
      </c>
      <c r="AD577" s="195" t="s">
        <v>4678</v>
      </c>
      <c r="AE577" s="195" t="s">
        <v>4678</v>
      </c>
      <c r="AF577" s="195" t="s">
        <v>935</v>
      </c>
      <c r="AG577" s="195">
        <v>0</v>
      </c>
      <c r="AH577" s="195" t="s">
        <v>828</v>
      </c>
      <c r="AI577" s="195" t="s">
        <v>1054</v>
      </c>
      <c r="AJ577" s="195" t="s">
        <v>1054</v>
      </c>
      <c r="AK577" s="195" t="s">
        <v>1054</v>
      </c>
    </row>
    <row r="578" spans="1:37" s="177" customFormat="1" ht="12.75">
      <c r="A578" s="175" t="s">
        <v>2296</v>
      </c>
      <c r="B578" s="175" t="s">
        <v>4671</v>
      </c>
      <c r="C578" s="628">
        <v>0</v>
      </c>
      <c r="D578" s="628">
        <v>0</v>
      </c>
      <c r="E578" s="628">
        <v>0</v>
      </c>
      <c r="F578" s="631" t="s">
        <v>1054</v>
      </c>
      <c r="G578" s="175" t="s">
        <v>2325</v>
      </c>
      <c r="H578" s="176" t="s">
        <v>4574</v>
      </c>
      <c r="I578" s="175" t="s">
        <v>4621</v>
      </c>
      <c r="J578" s="203" t="s">
        <v>1054</v>
      </c>
      <c r="K578" s="203" t="s">
        <v>1054</v>
      </c>
      <c r="L578" s="175" t="s">
        <v>4622</v>
      </c>
      <c r="M578" s="175" t="s">
        <v>1054</v>
      </c>
      <c r="N578" s="204">
        <v>42598</v>
      </c>
      <c r="O578" s="175" t="s">
        <v>1054</v>
      </c>
      <c r="P578" s="195" t="s">
        <v>1054</v>
      </c>
      <c r="Q578" s="195" t="s">
        <v>1054</v>
      </c>
      <c r="R578" s="197" t="s">
        <v>1054</v>
      </c>
      <c r="S578" s="197" t="s">
        <v>1054</v>
      </c>
      <c r="T578" s="195" t="s">
        <v>1054</v>
      </c>
      <c r="U578" s="195" t="s">
        <v>1054</v>
      </c>
      <c r="V578" s="199" t="s">
        <v>1054</v>
      </c>
      <c r="W578" s="199" t="s">
        <v>1054</v>
      </c>
      <c r="X578" s="195" t="s">
        <v>1054</v>
      </c>
      <c r="Y578" s="195" t="s">
        <v>1054</v>
      </c>
      <c r="Z578" s="195" t="s">
        <v>2326</v>
      </c>
      <c r="AA578" s="200" t="s">
        <v>1054</v>
      </c>
      <c r="AB578" s="201" t="s">
        <v>1054</v>
      </c>
      <c r="AC578" s="201" t="s">
        <v>1054</v>
      </c>
      <c r="AD578" s="195" t="s">
        <v>1054</v>
      </c>
      <c r="AE578" s="195" t="s">
        <v>1054</v>
      </c>
      <c r="AF578" s="195" t="s">
        <v>1054</v>
      </c>
      <c r="AG578" s="195" t="s">
        <v>1054</v>
      </c>
      <c r="AH578" s="195" t="s">
        <v>828</v>
      </c>
      <c r="AI578" s="195" t="s">
        <v>1054</v>
      </c>
      <c r="AJ578" s="195" t="s">
        <v>1054</v>
      </c>
      <c r="AK578" s="195" t="s">
        <v>1054</v>
      </c>
    </row>
    <row r="579" spans="1:37" s="177" customFormat="1" ht="12.75">
      <c r="A579" s="175" t="s">
        <v>2296</v>
      </c>
      <c r="B579" s="175" t="s">
        <v>6702</v>
      </c>
      <c r="C579" s="628">
        <v>0</v>
      </c>
      <c r="D579" s="628">
        <v>0</v>
      </c>
      <c r="E579" s="628">
        <v>0</v>
      </c>
      <c r="F579" s="631" t="s">
        <v>1054</v>
      </c>
      <c r="G579" s="175" t="s">
        <v>2325</v>
      </c>
      <c r="H579" s="176" t="s">
        <v>4574</v>
      </c>
      <c r="I579" s="175" t="s">
        <v>4621</v>
      </c>
      <c r="J579" s="203" t="s">
        <v>1054</v>
      </c>
      <c r="K579" s="203" t="s">
        <v>1054</v>
      </c>
      <c r="L579" s="175" t="s">
        <v>4583</v>
      </c>
      <c r="M579" s="175" t="s">
        <v>1054</v>
      </c>
      <c r="N579" s="204">
        <v>43074</v>
      </c>
      <c r="O579" s="175" t="s">
        <v>1054</v>
      </c>
      <c r="P579" s="195" t="s">
        <v>1054</v>
      </c>
      <c r="Q579" s="195" t="s">
        <v>1054</v>
      </c>
      <c r="R579" s="197" t="s">
        <v>1054</v>
      </c>
      <c r="S579" s="197" t="s">
        <v>1054</v>
      </c>
      <c r="T579" s="195" t="s">
        <v>1054</v>
      </c>
      <c r="U579" s="195" t="s">
        <v>1054</v>
      </c>
      <c r="V579" s="199" t="s">
        <v>1054</v>
      </c>
      <c r="W579" s="199" t="s">
        <v>1054</v>
      </c>
      <c r="X579" s="195" t="s">
        <v>1054</v>
      </c>
      <c r="Y579" s="195" t="s">
        <v>1054</v>
      </c>
      <c r="Z579" s="195" t="s">
        <v>1054</v>
      </c>
      <c r="AA579" s="200" t="s">
        <v>1054</v>
      </c>
      <c r="AB579" s="201" t="s">
        <v>1054</v>
      </c>
      <c r="AC579" s="201" t="s">
        <v>1054</v>
      </c>
      <c r="AD579" s="195" t="s">
        <v>1054</v>
      </c>
      <c r="AE579" s="195" t="s">
        <v>1054</v>
      </c>
      <c r="AF579" s="195" t="s">
        <v>1054</v>
      </c>
      <c r="AG579" s="195" t="s">
        <v>1054</v>
      </c>
      <c r="AH579" s="195" t="s">
        <v>1054</v>
      </c>
      <c r="AI579" s="195" t="s">
        <v>1054</v>
      </c>
      <c r="AJ579" s="195" t="s">
        <v>1054</v>
      </c>
      <c r="AK579" s="195" t="s">
        <v>1054</v>
      </c>
    </row>
    <row r="580" spans="1:37" s="177" customFormat="1" ht="12.75">
      <c r="A580" s="175" t="s">
        <v>2296</v>
      </c>
      <c r="B580" s="175" t="s">
        <v>2352</v>
      </c>
      <c r="C580" s="628">
        <v>0</v>
      </c>
      <c r="D580" s="628">
        <v>0</v>
      </c>
      <c r="E580" s="628">
        <v>0</v>
      </c>
      <c r="F580" s="631" t="s">
        <v>1054</v>
      </c>
      <c r="G580" s="175" t="s">
        <v>2325</v>
      </c>
      <c r="H580" s="176" t="s">
        <v>4574</v>
      </c>
      <c r="I580" s="175" t="s">
        <v>4621</v>
      </c>
      <c r="J580" s="203" t="s">
        <v>1054</v>
      </c>
      <c r="K580" s="203" t="s">
        <v>1054</v>
      </c>
      <c r="L580" s="175" t="s">
        <v>4583</v>
      </c>
      <c r="M580" s="175" t="s">
        <v>1054</v>
      </c>
      <c r="N580" s="204">
        <v>42023</v>
      </c>
      <c r="O580" s="175" t="s">
        <v>1054</v>
      </c>
      <c r="P580" s="195" t="s">
        <v>1054</v>
      </c>
      <c r="Q580" s="195" t="s">
        <v>1054</v>
      </c>
      <c r="R580" s="197">
        <v>0</v>
      </c>
      <c r="S580" s="197" t="s">
        <v>1054</v>
      </c>
      <c r="T580" s="195" t="s">
        <v>1054</v>
      </c>
      <c r="U580" s="195" t="s">
        <v>1054</v>
      </c>
      <c r="V580" s="199" t="s">
        <v>1054</v>
      </c>
      <c r="W580" s="199" t="s">
        <v>1054</v>
      </c>
      <c r="X580" s="195" t="s">
        <v>1054</v>
      </c>
      <c r="Y580" s="195" t="s">
        <v>1054</v>
      </c>
      <c r="Z580" s="195" t="s">
        <v>2326</v>
      </c>
      <c r="AA580" s="200" t="s">
        <v>1054</v>
      </c>
      <c r="AB580" s="201" t="s">
        <v>1054</v>
      </c>
      <c r="AC580" s="201" t="s">
        <v>1054</v>
      </c>
      <c r="AD580" s="195" t="s">
        <v>4678</v>
      </c>
      <c r="AE580" s="195" t="s">
        <v>4678</v>
      </c>
      <c r="AF580" s="195" t="s">
        <v>935</v>
      </c>
      <c r="AG580" s="195">
        <v>0</v>
      </c>
      <c r="AH580" s="195" t="s">
        <v>828</v>
      </c>
      <c r="AI580" s="195" t="s">
        <v>1054</v>
      </c>
      <c r="AJ580" s="195" t="s">
        <v>1054</v>
      </c>
      <c r="AK580" s="195" t="s">
        <v>1054</v>
      </c>
    </row>
    <row r="581" spans="1:37" s="177" customFormat="1" ht="12.75">
      <c r="A581" s="175" t="s">
        <v>2296</v>
      </c>
      <c r="B581" s="175" t="s">
        <v>2479</v>
      </c>
      <c r="C581" s="628">
        <v>0</v>
      </c>
      <c r="D581" s="628">
        <v>0</v>
      </c>
      <c r="E581" s="628">
        <v>0</v>
      </c>
      <c r="F581" s="631" t="s">
        <v>1054</v>
      </c>
      <c r="G581" s="175" t="s">
        <v>2325</v>
      </c>
      <c r="H581" s="176" t="s">
        <v>4574</v>
      </c>
      <c r="I581" s="175" t="s">
        <v>4621</v>
      </c>
      <c r="J581" s="203" t="s">
        <v>1054</v>
      </c>
      <c r="K581" s="203" t="s">
        <v>1054</v>
      </c>
      <c r="L581" s="175" t="s">
        <v>4583</v>
      </c>
      <c r="M581" s="175" t="s">
        <v>1054</v>
      </c>
      <c r="N581" s="204">
        <v>40718</v>
      </c>
      <c r="O581" s="175" t="s">
        <v>1054</v>
      </c>
      <c r="P581" s="195" t="s">
        <v>1054</v>
      </c>
      <c r="Q581" s="195" t="s">
        <v>1054</v>
      </c>
      <c r="R581" s="197">
        <v>0</v>
      </c>
      <c r="S581" s="197" t="s">
        <v>1054</v>
      </c>
      <c r="T581" s="195" t="s">
        <v>1054</v>
      </c>
      <c r="U581" s="195" t="s">
        <v>1054</v>
      </c>
      <c r="V581" s="199" t="s">
        <v>1054</v>
      </c>
      <c r="W581" s="199" t="s">
        <v>1054</v>
      </c>
      <c r="X581" s="195" t="s">
        <v>1054</v>
      </c>
      <c r="Y581" s="195" t="s">
        <v>1054</v>
      </c>
      <c r="Z581" s="195" t="s">
        <v>2326</v>
      </c>
      <c r="AA581" s="200" t="s">
        <v>1054</v>
      </c>
      <c r="AB581" s="201" t="s">
        <v>1054</v>
      </c>
      <c r="AC581" s="201" t="s">
        <v>1054</v>
      </c>
      <c r="AD581" s="195" t="s">
        <v>4678</v>
      </c>
      <c r="AE581" s="195" t="s">
        <v>4678</v>
      </c>
      <c r="AF581" s="195" t="s">
        <v>935</v>
      </c>
      <c r="AG581" s="195">
        <v>0</v>
      </c>
      <c r="AH581" s="195" t="s">
        <v>828</v>
      </c>
      <c r="AI581" s="195" t="s">
        <v>1054</v>
      </c>
      <c r="AJ581" s="195" t="s">
        <v>1054</v>
      </c>
      <c r="AK581" s="195" t="s">
        <v>1054</v>
      </c>
    </row>
    <row r="582" spans="1:37" s="177" customFormat="1" ht="12.75">
      <c r="A582" s="175" t="s">
        <v>2296</v>
      </c>
      <c r="B582" s="175" t="s">
        <v>2353</v>
      </c>
      <c r="C582" s="628">
        <v>0</v>
      </c>
      <c r="D582" s="628">
        <v>0</v>
      </c>
      <c r="E582" s="628">
        <v>0</v>
      </c>
      <c r="F582" s="631" t="s">
        <v>1054</v>
      </c>
      <c r="G582" s="175" t="s">
        <v>2325</v>
      </c>
      <c r="H582" s="176" t="s">
        <v>4574</v>
      </c>
      <c r="I582" s="175" t="s">
        <v>4621</v>
      </c>
      <c r="J582" s="203" t="s">
        <v>1054</v>
      </c>
      <c r="K582" s="203" t="s">
        <v>1054</v>
      </c>
      <c r="L582" s="175" t="s">
        <v>4583</v>
      </c>
      <c r="M582" s="175" t="s">
        <v>1054</v>
      </c>
      <c r="N582" s="204">
        <v>42136</v>
      </c>
      <c r="O582" s="175" t="s">
        <v>1054</v>
      </c>
      <c r="P582" s="195" t="s">
        <v>1054</v>
      </c>
      <c r="Q582" s="195" t="s">
        <v>1054</v>
      </c>
      <c r="R582" s="197">
        <v>0</v>
      </c>
      <c r="S582" s="197" t="s">
        <v>1054</v>
      </c>
      <c r="T582" s="195" t="s">
        <v>1054</v>
      </c>
      <c r="U582" s="195" t="s">
        <v>1054</v>
      </c>
      <c r="V582" s="199" t="s">
        <v>1054</v>
      </c>
      <c r="W582" s="199" t="s">
        <v>1054</v>
      </c>
      <c r="X582" s="195" t="s">
        <v>1054</v>
      </c>
      <c r="Y582" s="195" t="s">
        <v>1054</v>
      </c>
      <c r="Z582" s="195" t="s">
        <v>2326</v>
      </c>
      <c r="AA582" s="200" t="s">
        <v>1054</v>
      </c>
      <c r="AB582" s="201" t="s">
        <v>1054</v>
      </c>
      <c r="AC582" s="201" t="s">
        <v>1054</v>
      </c>
      <c r="AD582" s="195" t="s">
        <v>4678</v>
      </c>
      <c r="AE582" s="195" t="s">
        <v>4678</v>
      </c>
      <c r="AF582" s="195" t="s">
        <v>935</v>
      </c>
      <c r="AG582" s="195">
        <v>0</v>
      </c>
      <c r="AH582" s="195" t="s">
        <v>828</v>
      </c>
      <c r="AI582" s="195" t="s">
        <v>1054</v>
      </c>
      <c r="AJ582" s="195" t="s">
        <v>1054</v>
      </c>
      <c r="AK582" s="195" t="s">
        <v>1054</v>
      </c>
    </row>
    <row r="583" spans="1:37" s="177" customFormat="1" ht="12.75">
      <c r="A583" s="175" t="s">
        <v>2296</v>
      </c>
      <c r="B583" s="175" t="s">
        <v>6705</v>
      </c>
      <c r="C583" s="628">
        <v>0</v>
      </c>
      <c r="D583" s="628">
        <v>0</v>
      </c>
      <c r="E583" s="628">
        <v>0</v>
      </c>
      <c r="F583" s="631" t="s">
        <v>1054</v>
      </c>
      <c r="G583" s="175" t="s">
        <v>2325</v>
      </c>
      <c r="H583" s="176" t="s">
        <v>4574</v>
      </c>
      <c r="I583" s="175" t="s">
        <v>4621</v>
      </c>
      <c r="J583" s="203" t="s">
        <v>1054</v>
      </c>
      <c r="K583" s="203" t="s">
        <v>1054</v>
      </c>
      <c r="L583" s="175" t="s">
        <v>4583</v>
      </c>
      <c r="M583" s="175" t="s">
        <v>1054</v>
      </c>
      <c r="N583" s="204">
        <v>43031</v>
      </c>
      <c r="O583" s="175" t="s">
        <v>1054</v>
      </c>
      <c r="P583" s="195" t="s">
        <v>1054</v>
      </c>
      <c r="Q583" s="195" t="s">
        <v>1054</v>
      </c>
      <c r="R583" s="197" t="s">
        <v>1054</v>
      </c>
      <c r="S583" s="197" t="s">
        <v>1054</v>
      </c>
      <c r="T583" s="195" t="s">
        <v>1054</v>
      </c>
      <c r="U583" s="195" t="s">
        <v>1054</v>
      </c>
      <c r="V583" s="199" t="s">
        <v>1054</v>
      </c>
      <c r="W583" s="199" t="s">
        <v>1054</v>
      </c>
      <c r="X583" s="195" t="s">
        <v>1054</v>
      </c>
      <c r="Y583" s="195" t="s">
        <v>1054</v>
      </c>
      <c r="Z583" s="195" t="s">
        <v>1054</v>
      </c>
      <c r="AA583" s="200" t="s">
        <v>1054</v>
      </c>
      <c r="AB583" s="201" t="s">
        <v>1054</v>
      </c>
      <c r="AC583" s="201" t="s">
        <v>1054</v>
      </c>
      <c r="AD583" s="195" t="s">
        <v>1054</v>
      </c>
      <c r="AE583" s="195" t="s">
        <v>1054</v>
      </c>
      <c r="AF583" s="195" t="s">
        <v>1054</v>
      </c>
      <c r="AG583" s="195" t="s">
        <v>1054</v>
      </c>
      <c r="AH583" s="195" t="s">
        <v>1054</v>
      </c>
      <c r="AI583" s="195" t="s">
        <v>1054</v>
      </c>
      <c r="AJ583" s="195" t="s">
        <v>1054</v>
      </c>
      <c r="AK583" s="195" t="s">
        <v>1054</v>
      </c>
    </row>
    <row r="584" spans="1:37" s="177" customFormat="1" ht="12.75">
      <c r="A584" s="175" t="s">
        <v>2296</v>
      </c>
      <c r="B584" s="175" t="s">
        <v>2480</v>
      </c>
      <c r="C584" s="628">
        <v>0</v>
      </c>
      <c r="D584" s="628">
        <v>0</v>
      </c>
      <c r="E584" s="628">
        <v>0</v>
      </c>
      <c r="F584" s="631" t="s">
        <v>1054</v>
      </c>
      <c r="G584" s="175" t="s">
        <v>2325</v>
      </c>
      <c r="H584" s="176" t="s">
        <v>4574</v>
      </c>
      <c r="I584" s="175" t="s">
        <v>4621</v>
      </c>
      <c r="J584" s="203" t="s">
        <v>1054</v>
      </c>
      <c r="K584" s="203" t="s">
        <v>1054</v>
      </c>
      <c r="L584" s="175" t="s">
        <v>4583</v>
      </c>
      <c r="M584" s="175" t="s">
        <v>1054</v>
      </c>
      <c r="N584" s="204">
        <v>40674</v>
      </c>
      <c r="O584" s="175" t="s">
        <v>1054</v>
      </c>
      <c r="P584" s="195" t="s">
        <v>1054</v>
      </c>
      <c r="Q584" s="195" t="s">
        <v>1054</v>
      </c>
      <c r="R584" s="197">
        <v>0</v>
      </c>
      <c r="S584" s="197" t="s">
        <v>1054</v>
      </c>
      <c r="T584" s="195" t="s">
        <v>1054</v>
      </c>
      <c r="U584" s="195" t="s">
        <v>1054</v>
      </c>
      <c r="V584" s="199" t="s">
        <v>1054</v>
      </c>
      <c r="W584" s="199" t="s">
        <v>1054</v>
      </c>
      <c r="X584" s="195" t="s">
        <v>1054</v>
      </c>
      <c r="Y584" s="195" t="s">
        <v>1054</v>
      </c>
      <c r="Z584" s="195" t="s">
        <v>2326</v>
      </c>
      <c r="AA584" s="200" t="s">
        <v>1054</v>
      </c>
      <c r="AB584" s="201" t="s">
        <v>1054</v>
      </c>
      <c r="AC584" s="201" t="s">
        <v>1054</v>
      </c>
      <c r="AD584" s="195" t="s">
        <v>4678</v>
      </c>
      <c r="AE584" s="195" t="s">
        <v>4678</v>
      </c>
      <c r="AF584" s="195" t="s">
        <v>935</v>
      </c>
      <c r="AG584" s="195">
        <v>0</v>
      </c>
      <c r="AH584" s="195" t="s">
        <v>828</v>
      </c>
      <c r="AI584" s="195" t="s">
        <v>1054</v>
      </c>
      <c r="AJ584" s="195" t="s">
        <v>1054</v>
      </c>
      <c r="AK584" s="195" t="s">
        <v>1054</v>
      </c>
    </row>
    <row r="585" spans="1:37" s="177" customFormat="1" ht="12.75">
      <c r="A585" s="175" t="s">
        <v>2296</v>
      </c>
      <c r="B585" s="175" t="s">
        <v>2481</v>
      </c>
      <c r="C585" s="628">
        <v>0</v>
      </c>
      <c r="D585" s="628">
        <v>0</v>
      </c>
      <c r="E585" s="628">
        <v>0</v>
      </c>
      <c r="F585" s="631" t="s">
        <v>1054</v>
      </c>
      <c r="G585" s="175" t="s">
        <v>2325</v>
      </c>
      <c r="H585" s="176" t="s">
        <v>4574</v>
      </c>
      <c r="I585" s="175" t="s">
        <v>4621</v>
      </c>
      <c r="J585" s="203" t="s">
        <v>1054</v>
      </c>
      <c r="K585" s="203" t="s">
        <v>1054</v>
      </c>
      <c r="L585" s="175" t="s">
        <v>4583</v>
      </c>
      <c r="M585" s="175" t="s">
        <v>1054</v>
      </c>
      <c r="N585" s="204">
        <v>39717</v>
      </c>
      <c r="O585" s="175" t="s">
        <v>1054</v>
      </c>
      <c r="P585" s="195" t="s">
        <v>1054</v>
      </c>
      <c r="Q585" s="195" t="s">
        <v>1054</v>
      </c>
      <c r="R585" s="197">
        <v>0</v>
      </c>
      <c r="S585" s="197" t="s">
        <v>1054</v>
      </c>
      <c r="T585" s="195" t="s">
        <v>1054</v>
      </c>
      <c r="U585" s="195" t="s">
        <v>1054</v>
      </c>
      <c r="V585" s="199" t="s">
        <v>1054</v>
      </c>
      <c r="W585" s="199" t="s">
        <v>1054</v>
      </c>
      <c r="X585" s="195" t="s">
        <v>1054</v>
      </c>
      <c r="Y585" s="195" t="s">
        <v>1054</v>
      </c>
      <c r="Z585" s="195" t="s">
        <v>2326</v>
      </c>
      <c r="AA585" s="200" t="s">
        <v>1054</v>
      </c>
      <c r="AB585" s="201" t="s">
        <v>1054</v>
      </c>
      <c r="AC585" s="201" t="s">
        <v>1054</v>
      </c>
      <c r="AD585" s="195" t="s">
        <v>4678</v>
      </c>
      <c r="AE585" s="195" t="s">
        <v>4678</v>
      </c>
      <c r="AF585" s="195" t="s">
        <v>935</v>
      </c>
      <c r="AG585" s="195">
        <v>0</v>
      </c>
      <c r="AH585" s="195" t="s">
        <v>828</v>
      </c>
      <c r="AI585" s="195" t="s">
        <v>1054</v>
      </c>
      <c r="AJ585" s="195" t="s">
        <v>1054</v>
      </c>
      <c r="AK585" s="195" t="s">
        <v>1054</v>
      </c>
    </row>
    <row r="586" spans="1:37" s="177" customFormat="1" ht="12.75">
      <c r="A586" s="175" t="s">
        <v>2296</v>
      </c>
      <c r="B586" s="175" t="s">
        <v>6724</v>
      </c>
      <c r="C586" s="628">
        <v>0</v>
      </c>
      <c r="D586" s="628">
        <v>0</v>
      </c>
      <c r="E586" s="628">
        <v>0</v>
      </c>
      <c r="F586" s="631" t="s">
        <v>1054</v>
      </c>
      <c r="G586" s="175" t="s">
        <v>2325</v>
      </c>
      <c r="H586" s="176" t="s">
        <v>4574</v>
      </c>
      <c r="I586" s="175" t="s">
        <v>4621</v>
      </c>
      <c r="J586" s="203" t="s">
        <v>1054</v>
      </c>
      <c r="K586" s="203" t="s">
        <v>1054</v>
      </c>
      <c r="L586" s="175" t="s">
        <v>4583</v>
      </c>
      <c r="M586" s="175" t="s">
        <v>1054</v>
      </c>
      <c r="N586" s="204">
        <v>43026</v>
      </c>
      <c r="O586" s="175" t="s">
        <v>1054</v>
      </c>
      <c r="P586" s="195" t="s">
        <v>1054</v>
      </c>
      <c r="Q586" s="195" t="s">
        <v>1054</v>
      </c>
      <c r="R586" s="197" t="s">
        <v>1054</v>
      </c>
      <c r="S586" s="197" t="s">
        <v>1054</v>
      </c>
      <c r="T586" s="195" t="s">
        <v>1054</v>
      </c>
      <c r="U586" s="195" t="s">
        <v>1054</v>
      </c>
      <c r="V586" s="199" t="s">
        <v>1054</v>
      </c>
      <c r="W586" s="199" t="s">
        <v>1054</v>
      </c>
      <c r="X586" s="195" t="s">
        <v>1054</v>
      </c>
      <c r="Y586" s="195" t="s">
        <v>1054</v>
      </c>
      <c r="Z586" s="195" t="s">
        <v>1054</v>
      </c>
      <c r="AA586" s="200" t="s">
        <v>1054</v>
      </c>
      <c r="AB586" s="201" t="s">
        <v>1054</v>
      </c>
      <c r="AC586" s="201" t="s">
        <v>1054</v>
      </c>
      <c r="AD586" s="195" t="s">
        <v>1054</v>
      </c>
      <c r="AE586" s="195" t="s">
        <v>1054</v>
      </c>
      <c r="AF586" s="195" t="s">
        <v>1054</v>
      </c>
      <c r="AG586" s="195" t="s">
        <v>1054</v>
      </c>
      <c r="AH586" s="195" t="s">
        <v>1054</v>
      </c>
      <c r="AI586" s="195" t="s">
        <v>1054</v>
      </c>
      <c r="AJ586" s="195" t="s">
        <v>1054</v>
      </c>
      <c r="AK586" s="195" t="s">
        <v>1054</v>
      </c>
    </row>
    <row r="587" spans="1:37" s="177" customFormat="1" ht="12.75">
      <c r="A587" s="175" t="s">
        <v>2296</v>
      </c>
      <c r="B587" s="175" t="s">
        <v>2354</v>
      </c>
      <c r="C587" s="628">
        <v>0</v>
      </c>
      <c r="D587" s="628">
        <v>0</v>
      </c>
      <c r="E587" s="628">
        <v>0</v>
      </c>
      <c r="F587" s="631" t="s">
        <v>1054</v>
      </c>
      <c r="G587" s="175" t="s">
        <v>2325</v>
      </c>
      <c r="H587" s="176" t="s">
        <v>4574</v>
      </c>
      <c r="I587" s="175" t="s">
        <v>4621</v>
      </c>
      <c r="J587" s="203" t="s">
        <v>1054</v>
      </c>
      <c r="K587" s="203" t="s">
        <v>1054</v>
      </c>
      <c r="L587" s="175" t="s">
        <v>4583</v>
      </c>
      <c r="M587" s="175" t="s">
        <v>1054</v>
      </c>
      <c r="N587" s="204">
        <v>41604</v>
      </c>
      <c r="O587" s="175" t="s">
        <v>1054</v>
      </c>
      <c r="P587" s="195" t="s">
        <v>1054</v>
      </c>
      <c r="Q587" s="195" t="s">
        <v>1054</v>
      </c>
      <c r="R587" s="197">
        <v>0</v>
      </c>
      <c r="S587" s="197" t="s">
        <v>1054</v>
      </c>
      <c r="T587" s="195" t="s">
        <v>1054</v>
      </c>
      <c r="U587" s="195" t="s">
        <v>1054</v>
      </c>
      <c r="V587" s="199" t="s">
        <v>1054</v>
      </c>
      <c r="W587" s="199" t="s">
        <v>1054</v>
      </c>
      <c r="X587" s="195" t="s">
        <v>1054</v>
      </c>
      <c r="Y587" s="195" t="s">
        <v>1054</v>
      </c>
      <c r="Z587" s="195" t="s">
        <v>2326</v>
      </c>
      <c r="AA587" s="200" t="s">
        <v>1054</v>
      </c>
      <c r="AB587" s="201" t="s">
        <v>1054</v>
      </c>
      <c r="AC587" s="201" t="s">
        <v>1054</v>
      </c>
      <c r="AD587" s="195" t="s">
        <v>4678</v>
      </c>
      <c r="AE587" s="195" t="s">
        <v>4678</v>
      </c>
      <c r="AF587" s="195" t="s">
        <v>935</v>
      </c>
      <c r="AG587" s="195">
        <v>0</v>
      </c>
      <c r="AH587" s="195" t="s">
        <v>828</v>
      </c>
      <c r="AI587" s="195" t="s">
        <v>1054</v>
      </c>
      <c r="AJ587" s="195" t="s">
        <v>1054</v>
      </c>
      <c r="AK587" s="195" t="s">
        <v>1054</v>
      </c>
    </row>
    <row r="588" spans="1:37" s="177" customFormat="1" ht="12.75">
      <c r="A588" s="175" t="s">
        <v>2296</v>
      </c>
      <c r="B588" s="175" t="s">
        <v>2482</v>
      </c>
      <c r="C588" s="628">
        <v>0</v>
      </c>
      <c r="D588" s="628">
        <v>0</v>
      </c>
      <c r="E588" s="628">
        <v>0</v>
      </c>
      <c r="F588" s="631" t="s">
        <v>1054</v>
      </c>
      <c r="G588" s="175" t="s">
        <v>2325</v>
      </c>
      <c r="H588" s="176" t="s">
        <v>4574</v>
      </c>
      <c r="I588" s="175" t="s">
        <v>4621</v>
      </c>
      <c r="J588" s="203" t="s">
        <v>1054</v>
      </c>
      <c r="K588" s="203" t="s">
        <v>1054</v>
      </c>
      <c r="L588" s="175" t="s">
        <v>4583</v>
      </c>
      <c r="M588" s="175" t="s">
        <v>1054</v>
      </c>
      <c r="N588" s="204">
        <v>40767</v>
      </c>
      <c r="O588" s="175" t="s">
        <v>1054</v>
      </c>
      <c r="P588" s="195" t="s">
        <v>1054</v>
      </c>
      <c r="Q588" s="195" t="s">
        <v>1054</v>
      </c>
      <c r="R588" s="197">
        <v>0</v>
      </c>
      <c r="S588" s="197" t="s">
        <v>1054</v>
      </c>
      <c r="T588" s="195" t="s">
        <v>1054</v>
      </c>
      <c r="U588" s="195" t="s">
        <v>1054</v>
      </c>
      <c r="V588" s="199" t="s">
        <v>1054</v>
      </c>
      <c r="W588" s="199" t="s">
        <v>1054</v>
      </c>
      <c r="X588" s="195" t="s">
        <v>1054</v>
      </c>
      <c r="Y588" s="195" t="s">
        <v>1054</v>
      </c>
      <c r="Z588" s="195" t="s">
        <v>2326</v>
      </c>
      <c r="AA588" s="200" t="s">
        <v>1054</v>
      </c>
      <c r="AB588" s="201" t="s">
        <v>1054</v>
      </c>
      <c r="AC588" s="201" t="s">
        <v>1054</v>
      </c>
      <c r="AD588" s="195" t="s">
        <v>4678</v>
      </c>
      <c r="AE588" s="195" t="s">
        <v>4678</v>
      </c>
      <c r="AF588" s="195" t="s">
        <v>935</v>
      </c>
      <c r="AG588" s="195">
        <v>0</v>
      </c>
      <c r="AH588" s="195" t="s">
        <v>828</v>
      </c>
      <c r="AI588" s="195" t="s">
        <v>1054</v>
      </c>
      <c r="AJ588" s="195" t="s">
        <v>1054</v>
      </c>
      <c r="AK588" s="195" t="s">
        <v>1054</v>
      </c>
    </row>
    <row r="589" spans="1:37" s="177" customFormat="1" ht="12.75">
      <c r="A589" s="175" t="s">
        <v>2296</v>
      </c>
      <c r="B589" s="175" t="s">
        <v>2483</v>
      </c>
      <c r="C589" s="628">
        <v>0</v>
      </c>
      <c r="D589" s="628">
        <v>0</v>
      </c>
      <c r="E589" s="628">
        <v>0</v>
      </c>
      <c r="F589" s="631" t="s">
        <v>1054</v>
      </c>
      <c r="G589" s="175" t="s">
        <v>2325</v>
      </c>
      <c r="H589" s="176" t="s">
        <v>4574</v>
      </c>
      <c r="I589" s="175" t="s">
        <v>4621</v>
      </c>
      <c r="J589" s="203" t="s">
        <v>1054</v>
      </c>
      <c r="K589" s="203" t="s">
        <v>1054</v>
      </c>
      <c r="L589" s="175" t="s">
        <v>4583</v>
      </c>
      <c r="M589" s="175" t="s">
        <v>1054</v>
      </c>
      <c r="N589" s="204">
        <v>40767</v>
      </c>
      <c r="O589" s="175" t="s">
        <v>1054</v>
      </c>
      <c r="P589" s="195" t="s">
        <v>1054</v>
      </c>
      <c r="Q589" s="195" t="s">
        <v>1054</v>
      </c>
      <c r="R589" s="197">
        <v>0</v>
      </c>
      <c r="S589" s="197" t="s">
        <v>1054</v>
      </c>
      <c r="T589" s="195" t="s">
        <v>1054</v>
      </c>
      <c r="U589" s="195" t="s">
        <v>1054</v>
      </c>
      <c r="V589" s="199" t="s">
        <v>1054</v>
      </c>
      <c r="W589" s="199" t="s">
        <v>1054</v>
      </c>
      <c r="X589" s="195" t="s">
        <v>1054</v>
      </c>
      <c r="Y589" s="195" t="s">
        <v>1054</v>
      </c>
      <c r="Z589" s="195" t="s">
        <v>2326</v>
      </c>
      <c r="AA589" s="200" t="s">
        <v>1054</v>
      </c>
      <c r="AB589" s="201" t="s">
        <v>1054</v>
      </c>
      <c r="AC589" s="201" t="s">
        <v>1054</v>
      </c>
      <c r="AD589" s="195" t="s">
        <v>4678</v>
      </c>
      <c r="AE589" s="195" t="s">
        <v>4678</v>
      </c>
      <c r="AF589" s="195" t="s">
        <v>935</v>
      </c>
      <c r="AG589" s="195">
        <v>0</v>
      </c>
      <c r="AH589" s="195" t="s">
        <v>828</v>
      </c>
      <c r="AI589" s="195" t="s">
        <v>1054</v>
      </c>
      <c r="AJ589" s="195" t="s">
        <v>1054</v>
      </c>
      <c r="AK589" s="195" t="s">
        <v>1054</v>
      </c>
    </row>
    <row r="590" spans="1:37" s="177" customFormat="1" ht="12.75">
      <c r="A590" s="175" t="s">
        <v>2296</v>
      </c>
      <c r="B590" s="175" t="s">
        <v>2484</v>
      </c>
      <c r="C590" s="628">
        <v>0</v>
      </c>
      <c r="D590" s="628">
        <v>0</v>
      </c>
      <c r="E590" s="628">
        <v>0</v>
      </c>
      <c r="F590" s="631" t="s">
        <v>1054</v>
      </c>
      <c r="G590" s="175" t="s">
        <v>2325</v>
      </c>
      <c r="H590" s="176" t="s">
        <v>4574</v>
      </c>
      <c r="I590" s="175" t="s">
        <v>4621</v>
      </c>
      <c r="J590" s="203" t="s">
        <v>1054</v>
      </c>
      <c r="K590" s="203" t="s">
        <v>1054</v>
      </c>
      <c r="L590" s="175" t="s">
        <v>4583</v>
      </c>
      <c r="M590" s="175" t="s">
        <v>1054</v>
      </c>
      <c r="N590" s="204">
        <v>40767</v>
      </c>
      <c r="O590" s="175" t="s">
        <v>1054</v>
      </c>
      <c r="P590" s="195" t="s">
        <v>1054</v>
      </c>
      <c r="Q590" s="195" t="s">
        <v>1054</v>
      </c>
      <c r="R590" s="197">
        <v>0</v>
      </c>
      <c r="S590" s="197" t="s">
        <v>1054</v>
      </c>
      <c r="T590" s="195" t="s">
        <v>1054</v>
      </c>
      <c r="U590" s="195" t="s">
        <v>1054</v>
      </c>
      <c r="V590" s="199" t="s">
        <v>1054</v>
      </c>
      <c r="W590" s="199" t="s">
        <v>1054</v>
      </c>
      <c r="X590" s="195" t="s">
        <v>1054</v>
      </c>
      <c r="Y590" s="195" t="s">
        <v>1054</v>
      </c>
      <c r="Z590" s="195" t="s">
        <v>2326</v>
      </c>
      <c r="AA590" s="200" t="s">
        <v>1054</v>
      </c>
      <c r="AB590" s="201" t="s">
        <v>1054</v>
      </c>
      <c r="AC590" s="201" t="s">
        <v>1054</v>
      </c>
      <c r="AD590" s="195" t="s">
        <v>4678</v>
      </c>
      <c r="AE590" s="195" t="s">
        <v>4678</v>
      </c>
      <c r="AF590" s="195" t="s">
        <v>935</v>
      </c>
      <c r="AG590" s="195">
        <v>0</v>
      </c>
      <c r="AH590" s="195" t="s">
        <v>828</v>
      </c>
      <c r="AI590" s="195" t="s">
        <v>1054</v>
      </c>
      <c r="AJ590" s="195" t="s">
        <v>1054</v>
      </c>
      <c r="AK590" s="195" t="s">
        <v>1054</v>
      </c>
    </row>
    <row r="591" spans="1:37" s="177" customFormat="1" ht="12.75">
      <c r="A591" s="175" t="s">
        <v>2296</v>
      </c>
      <c r="B591" s="175" t="s">
        <v>2485</v>
      </c>
      <c r="C591" s="628">
        <v>0</v>
      </c>
      <c r="D591" s="628">
        <v>0</v>
      </c>
      <c r="E591" s="628">
        <v>0</v>
      </c>
      <c r="F591" s="631" t="s">
        <v>1054</v>
      </c>
      <c r="G591" s="175" t="s">
        <v>2325</v>
      </c>
      <c r="H591" s="176" t="s">
        <v>4574</v>
      </c>
      <c r="I591" s="175" t="s">
        <v>4621</v>
      </c>
      <c r="J591" s="203" t="s">
        <v>1054</v>
      </c>
      <c r="K591" s="203" t="s">
        <v>1054</v>
      </c>
      <c r="L591" s="175" t="s">
        <v>4583</v>
      </c>
      <c r="M591" s="175" t="s">
        <v>1054</v>
      </c>
      <c r="N591" s="204">
        <v>40767</v>
      </c>
      <c r="O591" s="175" t="s">
        <v>1054</v>
      </c>
      <c r="P591" s="195" t="s">
        <v>1054</v>
      </c>
      <c r="Q591" s="195" t="s">
        <v>1054</v>
      </c>
      <c r="R591" s="197">
        <v>0</v>
      </c>
      <c r="S591" s="197" t="s">
        <v>1054</v>
      </c>
      <c r="T591" s="195" t="s">
        <v>1054</v>
      </c>
      <c r="U591" s="195" t="s">
        <v>1054</v>
      </c>
      <c r="V591" s="199" t="s">
        <v>1054</v>
      </c>
      <c r="W591" s="199" t="s">
        <v>1054</v>
      </c>
      <c r="X591" s="195" t="s">
        <v>1054</v>
      </c>
      <c r="Y591" s="195" t="s">
        <v>1054</v>
      </c>
      <c r="Z591" s="195" t="s">
        <v>2326</v>
      </c>
      <c r="AA591" s="200" t="s">
        <v>1054</v>
      </c>
      <c r="AB591" s="201" t="s">
        <v>1054</v>
      </c>
      <c r="AC591" s="201" t="s">
        <v>1054</v>
      </c>
      <c r="AD591" s="195" t="s">
        <v>4678</v>
      </c>
      <c r="AE591" s="195" t="s">
        <v>4678</v>
      </c>
      <c r="AF591" s="195" t="s">
        <v>935</v>
      </c>
      <c r="AG591" s="195">
        <v>0</v>
      </c>
      <c r="AH591" s="195" t="s">
        <v>828</v>
      </c>
      <c r="AI591" s="195" t="s">
        <v>1054</v>
      </c>
      <c r="AJ591" s="195" t="s">
        <v>1054</v>
      </c>
      <c r="AK591" s="195" t="s">
        <v>1054</v>
      </c>
    </row>
    <row r="592" spans="1:37" s="177" customFormat="1" ht="12.75">
      <c r="A592" s="175" t="s">
        <v>2296</v>
      </c>
      <c r="B592" s="175" t="s">
        <v>2486</v>
      </c>
      <c r="C592" s="628">
        <v>0</v>
      </c>
      <c r="D592" s="628">
        <v>0</v>
      </c>
      <c r="E592" s="628">
        <v>0</v>
      </c>
      <c r="F592" s="631" t="s">
        <v>1054</v>
      </c>
      <c r="G592" s="175" t="s">
        <v>2325</v>
      </c>
      <c r="H592" s="176" t="s">
        <v>4574</v>
      </c>
      <c r="I592" s="175" t="s">
        <v>4621</v>
      </c>
      <c r="J592" s="203" t="s">
        <v>1054</v>
      </c>
      <c r="K592" s="203" t="s">
        <v>1054</v>
      </c>
      <c r="L592" s="175" t="s">
        <v>4583</v>
      </c>
      <c r="M592" s="175" t="s">
        <v>1054</v>
      </c>
      <c r="N592" s="204">
        <v>40767</v>
      </c>
      <c r="O592" s="175" t="s">
        <v>1054</v>
      </c>
      <c r="P592" s="195" t="s">
        <v>1054</v>
      </c>
      <c r="Q592" s="195" t="s">
        <v>1054</v>
      </c>
      <c r="R592" s="197">
        <v>0</v>
      </c>
      <c r="S592" s="197" t="s">
        <v>1054</v>
      </c>
      <c r="T592" s="195" t="s">
        <v>1054</v>
      </c>
      <c r="U592" s="195" t="s">
        <v>1054</v>
      </c>
      <c r="V592" s="199" t="s">
        <v>1054</v>
      </c>
      <c r="W592" s="199" t="s">
        <v>1054</v>
      </c>
      <c r="X592" s="195" t="s">
        <v>1054</v>
      </c>
      <c r="Y592" s="195" t="s">
        <v>1054</v>
      </c>
      <c r="Z592" s="195" t="s">
        <v>2326</v>
      </c>
      <c r="AA592" s="200" t="s">
        <v>1054</v>
      </c>
      <c r="AB592" s="201" t="s">
        <v>1054</v>
      </c>
      <c r="AC592" s="201" t="s">
        <v>1054</v>
      </c>
      <c r="AD592" s="195" t="s">
        <v>4678</v>
      </c>
      <c r="AE592" s="195" t="s">
        <v>4678</v>
      </c>
      <c r="AF592" s="195" t="s">
        <v>935</v>
      </c>
      <c r="AG592" s="195">
        <v>0</v>
      </c>
      <c r="AH592" s="195" t="s">
        <v>828</v>
      </c>
      <c r="AI592" s="195" t="s">
        <v>1054</v>
      </c>
      <c r="AJ592" s="195" t="s">
        <v>1054</v>
      </c>
      <c r="AK592" s="195" t="s">
        <v>1054</v>
      </c>
    </row>
    <row r="593" spans="1:37" s="177" customFormat="1" ht="12.75">
      <c r="A593" s="175" t="s">
        <v>2296</v>
      </c>
      <c r="B593" s="175" t="s">
        <v>2355</v>
      </c>
      <c r="C593" s="628">
        <v>0</v>
      </c>
      <c r="D593" s="628">
        <v>0</v>
      </c>
      <c r="E593" s="628">
        <v>0</v>
      </c>
      <c r="F593" s="631" t="s">
        <v>1054</v>
      </c>
      <c r="G593" s="175" t="s">
        <v>2356</v>
      </c>
      <c r="H593" s="176" t="s">
        <v>4574</v>
      </c>
      <c r="I593" s="175" t="s">
        <v>4575</v>
      </c>
      <c r="J593" s="203" t="s">
        <v>1054</v>
      </c>
      <c r="K593" s="203" t="s">
        <v>1054</v>
      </c>
      <c r="L593" s="175" t="s">
        <v>4622</v>
      </c>
      <c r="M593" s="175" t="s">
        <v>1054</v>
      </c>
      <c r="N593" s="204">
        <v>42185</v>
      </c>
      <c r="O593" s="175" t="s">
        <v>1054</v>
      </c>
      <c r="P593" s="195" t="s">
        <v>1054</v>
      </c>
      <c r="Q593" s="195" t="s">
        <v>1054</v>
      </c>
      <c r="R593" s="197">
        <v>0</v>
      </c>
      <c r="S593" s="197" t="s">
        <v>1054</v>
      </c>
      <c r="T593" s="195" t="s">
        <v>1054</v>
      </c>
      <c r="U593" s="195" t="s">
        <v>1054</v>
      </c>
      <c r="V593" s="199" t="s">
        <v>1054</v>
      </c>
      <c r="W593" s="199" t="s">
        <v>1054</v>
      </c>
      <c r="X593" s="195" t="s">
        <v>1054</v>
      </c>
      <c r="Y593" s="195" t="s">
        <v>1054</v>
      </c>
      <c r="Z593" s="195" t="s">
        <v>1054</v>
      </c>
      <c r="AA593" s="200" t="s">
        <v>1054</v>
      </c>
      <c r="AB593" s="201" t="s">
        <v>1054</v>
      </c>
      <c r="AC593" s="201" t="s">
        <v>1054</v>
      </c>
      <c r="AD593" s="195" t="s">
        <v>4678</v>
      </c>
      <c r="AE593" s="195" t="s">
        <v>4678</v>
      </c>
      <c r="AF593" s="195" t="s">
        <v>935</v>
      </c>
      <c r="AG593" s="195">
        <v>0</v>
      </c>
      <c r="AH593" s="195" t="s">
        <v>828</v>
      </c>
      <c r="AI593" s="195" t="s">
        <v>1054</v>
      </c>
      <c r="AJ593" s="195" t="s">
        <v>1054</v>
      </c>
      <c r="AK593" s="195" t="s">
        <v>1054</v>
      </c>
    </row>
    <row r="594" spans="1:37" s="177" customFormat="1" ht="12.75">
      <c r="A594" s="175" t="s">
        <v>2296</v>
      </c>
      <c r="B594" s="175" t="s">
        <v>2487</v>
      </c>
      <c r="C594" s="628">
        <v>0</v>
      </c>
      <c r="D594" s="628">
        <v>0</v>
      </c>
      <c r="E594" s="628">
        <v>0</v>
      </c>
      <c r="F594" s="631" t="s">
        <v>1054</v>
      </c>
      <c r="G594" s="175" t="s">
        <v>2325</v>
      </c>
      <c r="H594" s="176" t="s">
        <v>4574</v>
      </c>
      <c r="I594" s="175" t="s">
        <v>4621</v>
      </c>
      <c r="J594" s="203" t="s">
        <v>1054</v>
      </c>
      <c r="K594" s="203" t="s">
        <v>1054</v>
      </c>
      <c r="L594" s="175" t="s">
        <v>4583</v>
      </c>
      <c r="M594" s="175" t="s">
        <v>1054</v>
      </c>
      <c r="N594" s="204">
        <v>40179</v>
      </c>
      <c r="O594" s="175" t="s">
        <v>1054</v>
      </c>
      <c r="P594" s="195" t="s">
        <v>1054</v>
      </c>
      <c r="Q594" s="195" t="s">
        <v>1054</v>
      </c>
      <c r="R594" s="197">
        <v>0</v>
      </c>
      <c r="S594" s="197" t="s">
        <v>1054</v>
      </c>
      <c r="T594" s="195" t="s">
        <v>1054</v>
      </c>
      <c r="U594" s="195" t="s">
        <v>1054</v>
      </c>
      <c r="V594" s="199" t="s">
        <v>1054</v>
      </c>
      <c r="W594" s="199" t="s">
        <v>1054</v>
      </c>
      <c r="X594" s="195" t="s">
        <v>1054</v>
      </c>
      <c r="Y594" s="195" t="s">
        <v>1054</v>
      </c>
      <c r="Z594" s="195" t="s">
        <v>2326</v>
      </c>
      <c r="AA594" s="200" t="s">
        <v>1054</v>
      </c>
      <c r="AB594" s="201" t="s">
        <v>1054</v>
      </c>
      <c r="AC594" s="201" t="s">
        <v>1054</v>
      </c>
      <c r="AD594" s="195" t="s">
        <v>4678</v>
      </c>
      <c r="AE594" s="195" t="s">
        <v>4678</v>
      </c>
      <c r="AF594" s="195" t="s">
        <v>935</v>
      </c>
      <c r="AG594" s="195">
        <v>0</v>
      </c>
      <c r="AH594" s="195" t="s">
        <v>828</v>
      </c>
      <c r="AI594" s="195" t="s">
        <v>1054</v>
      </c>
      <c r="AJ594" s="195" t="s">
        <v>1054</v>
      </c>
      <c r="AK594" s="195" t="s">
        <v>1054</v>
      </c>
    </row>
    <row r="595" spans="1:37" s="177" customFormat="1" ht="12.75">
      <c r="A595" s="175" t="s">
        <v>115</v>
      </c>
      <c r="B595" s="175" t="s">
        <v>2547</v>
      </c>
      <c r="C595" s="628">
        <v>0</v>
      </c>
      <c r="D595" s="628">
        <v>0</v>
      </c>
      <c r="E595" s="628">
        <v>0</v>
      </c>
      <c r="F595" s="631" t="s">
        <v>1054</v>
      </c>
      <c r="G595" s="175" t="s">
        <v>5504</v>
      </c>
      <c r="H595" s="176" t="s">
        <v>4581</v>
      </c>
      <c r="I595" s="175" t="s">
        <v>4592</v>
      </c>
      <c r="J595" s="203" t="s">
        <v>1054</v>
      </c>
      <c r="K595" s="203" t="s">
        <v>1054</v>
      </c>
      <c r="L595" s="175" t="s">
        <v>4593</v>
      </c>
      <c r="M595" s="175" t="s">
        <v>2527</v>
      </c>
      <c r="N595" s="204">
        <v>30105</v>
      </c>
      <c r="O595" s="175" t="s">
        <v>1054</v>
      </c>
      <c r="P595" s="195" t="s">
        <v>1054</v>
      </c>
      <c r="Q595" s="195" t="s">
        <v>1054</v>
      </c>
      <c r="R595" s="197">
        <v>13</v>
      </c>
      <c r="S595" s="197" t="s">
        <v>959</v>
      </c>
      <c r="T595" s="195" t="s">
        <v>4595</v>
      </c>
      <c r="U595" s="195" t="s">
        <v>1054</v>
      </c>
      <c r="V595" s="199" t="s">
        <v>1062</v>
      </c>
      <c r="W595" s="199" t="s">
        <v>1054</v>
      </c>
      <c r="X595" s="195" t="s">
        <v>1054</v>
      </c>
      <c r="Y595" s="195" t="s">
        <v>1054</v>
      </c>
      <c r="Z595" s="195" t="s">
        <v>2491</v>
      </c>
      <c r="AA595" s="200" t="s">
        <v>1054</v>
      </c>
      <c r="AB595" s="201" t="s">
        <v>1054</v>
      </c>
      <c r="AC595" s="201" t="s">
        <v>1054</v>
      </c>
      <c r="AD595" s="195" t="s">
        <v>5491</v>
      </c>
      <c r="AE595" s="195" t="s">
        <v>5492</v>
      </c>
      <c r="AF595" s="195" t="s">
        <v>935</v>
      </c>
      <c r="AG595" s="195">
        <v>2713</v>
      </c>
      <c r="AH595" s="195" t="s">
        <v>828</v>
      </c>
      <c r="AI595" s="195" t="s">
        <v>2548</v>
      </c>
      <c r="AJ595" s="195" t="s">
        <v>1054</v>
      </c>
      <c r="AK595" s="195" t="s">
        <v>1054</v>
      </c>
    </row>
    <row r="596" spans="1:37" s="177" customFormat="1" ht="12.75">
      <c r="A596" s="175" t="s">
        <v>115</v>
      </c>
      <c r="B596" s="175" t="s">
        <v>4700</v>
      </c>
      <c r="C596" s="628">
        <v>0</v>
      </c>
      <c r="D596" s="628">
        <v>0</v>
      </c>
      <c r="E596" s="628">
        <v>0</v>
      </c>
      <c r="F596" s="631" t="s">
        <v>1054</v>
      </c>
      <c r="G596" s="175" t="s">
        <v>4701</v>
      </c>
      <c r="H596" s="176" t="s">
        <v>4581</v>
      </c>
      <c r="I596" s="175" t="s">
        <v>4582</v>
      </c>
      <c r="J596" s="203" t="s">
        <v>1054</v>
      </c>
      <c r="K596" s="203" t="s">
        <v>1054</v>
      </c>
      <c r="L596" s="175" t="s">
        <v>1063</v>
      </c>
      <c r="M596" s="175" t="s">
        <v>1054</v>
      </c>
      <c r="N596" s="204">
        <v>42552</v>
      </c>
      <c r="O596" s="175" t="s">
        <v>1054</v>
      </c>
      <c r="P596" s="195" t="s">
        <v>1054</v>
      </c>
      <c r="Q596" s="195" t="s">
        <v>1054</v>
      </c>
      <c r="R596" s="197">
        <v>10</v>
      </c>
      <c r="S596" s="197" t="s">
        <v>1062</v>
      </c>
      <c r="T596" s="195" t="s">
        <v>4702</v>
      </c>
      <c r="U596" s="195" t="s">
        <v>1054</v>
      </c>
      <c r="V596" s="199" t="s">
        <v>1054</v>
      </c>
      <c r="W596" s="199" t="s">
        <v>1054</v>
      </c>
      <c r="X596" s="195" t="s">
        <v>1054</v>
      </c>
      <c r="Y596" s="195" t="s">
        <v>1054</v>
      </c>
      <c r="Z596" s="195" t="s">
        <v>1054</v>
      </c>
      <c r="AA596" s="200" t="s">
        <v>1054</v>
      </c>
      <c r="AB596" s="201" t="s">
        <v>1054</v>
      </c>
      <c r="AC596" s="201" t="s">
        <v>1054</v>
      </c>
      <c r="AD596" s="195" t="s">
        <v>1054</v>
      </c>
      <c r="AE596" s="195" t="s">
        <v>1054</v>
      </c>
      <c r="AF596" s="195" t="s">
        <v>1054</v>
      </c>
      <c r="AG596" s="195" t="s">
        <v>1054</v>
      </c>
      <c r="AH596" s="195" t="s">
        <v>1054</v>
      </c>
      <c r="AI596" s="195" t="s">
        <v>1054</v>
      </c>
      <c r="AJ596" s="195" t="s">
        <v>1054</v>
      </c>
      <c r="AK596" s="195" t="s">
        <v>1054</v>
      </c>
    </row>
    <row r="597" spans="1:37" s="177" customFormat="1" ht="12.75">
      <c r="A597" s="175" t="s">
        <v>115</v>
      </c>
      <c r="B597" s="175" t="s">
        <v>2496</v>
      </c>
      <c r="C597" s="628">
        <v>0</v>
      </c>
      <c r="D597" s="628">
        <v>0</v>
      </c>
      <c r="E597" s="628">
        <v>0</v>
      </c>
      <c r="F597" s="631" t="s">
        <v>1054</v>
      </c>
      <c r="G597" s="175" t="s">
        <v>5509</v>
      </c>
      <c r="H597" s="176" t="s">
        <v>4581</v>
      </c>
      <c r="I597" s="175" t="s">
        <v>4588</v>
      </c>
      <c r="J597" s="203" t="s">
        <v>1054</v>
      </c>
      <c r="K597" s="203" t="s">
        <v>1054</v>
      </c>
      <c r="L597" s="175" t="s">
        <v>4837</v>
      </c>
      <c r="M597" s="175" t="s">
        <v>2497</v>
      </c>
      <c r="N597" s="204">
        <v>17284</v>
      </c>
      <c r="O597" s="175" t="s">
        <v>1054</v>
      </c>
      <c r="P597" s="195" t="s">
        <v>1054</v>
      </c>
      <c r="Q597" s="195" t="s">
        <v>1054</v>
      </c>
      <c r="R597" s="197">
        <v>17</v>
      </c>
      <c r="S597" s="197" t="s">
        <v>959</v>
      </c>
      <c r="T597" s="195" t="s">
        <v>4595</v>
      </c>
      <c r="U597" s="195" t="s">
        <v>1054</v>
      </c>
      <c r="V597" s="199" t="s">
        <v>1122</v>
      </c>
      <c r="W597" s="199" t="s">
        <v>1054</v>
      </c>
      <c r="X597" s="195" t="s">
        <v>1054</v>
      </c>
      <c r="Y597" s="195" t="s">
        <v>1054</v>
      </c>
      <c r="Z597" s="195" t="s">
        <v>2491</v>
      </c>
      <c r="AA597" s="200" t="s">
        <v>1054</v>
      </c>
      <c r="AB597" s="201" t="s">
        <v>1054</v>
      </c>
      <c r="AC597" s="201" t="s">
        <v>1054</v>
      </c>
      <c r="AD597" s="195" t="s">
        <v>4678</v>
      </c>
      <c r="AE597" s="195" t="s">
        <v>4678</v>
      </c>
      <c r="AF597" s="195" t="s">
        <v>935</v>
      </c>
      <c r="AG597" s="195">
        <v>0</v>
      </c>
      <c r="AH597" s="195" t="s">
        <v>828</v>
      </c>
      <c r="AI597" s="195" t="s">
        <v>2498</v>
      </c>
      <c r="AJ597" s="195" t="s">
        <v>2499</v>
      </c>
      <c r="AK597" s="195" t="s">
        <v>2500</v>
      </c>
    </row>
    <row r="598" spans="1:37" s="177" customFormat="1" ht="12.75">
      <c r="A598" s="175" t="s">
        <v>115</v>
      </c>
      <c r="B598" s="175" t="s">
        <v>2501</v>
      </c>
      <c r="C598" s="628">
        <v>0</v>
      </c>
      <c r="D598" s="628">
        <v>0</v>
      </c>
      <c r="E598" s="628">
        <v>0</v>
      </c>
      <c r="F598" s="631" t="s">
        <v>1054</v>
      </c>
      <c r="G598" s="175" t="s">
        <v>5480</v>
      </c>
      <c r="H598" s="176" t="s">
        <v>4581</v>
      </c>
      <c r="I598" s="175" t="s">
        <v>4582</v>
      </c>
      <c r="J598" s="203" t="s">
        <v>1054</v>
      </c>
      <c r="K598" s="203" t="s">
        <v>1054</v>
      </c>
      <c r="L598" s="175" t="s">
        <v>1063</v>
      </c>
      <c r="M598" s="175" t="s">
        <v>1054</v>
      </c>
      <c r="N598" s="204">
        <v>42255</v>
      </c>
      <c r="O598" s="175" t="s">
        <v>1054</v>
      </c>
      <c r="P598" s="195" t="s">
        <v>1054</v>
      </c>
      <c r="Q598" s="195" t="s">
        <v>1054</v>
      </c>
      <c r="R598" s="197">
        <v>7</v>
      </c>
      <c r="S598" s="197" t="s">
        <v>959</v>
      </c>
      <c r="T598" s="195" t="s">
        <v>4595</v>
      </c>
      <c r="U598" s="195" t="s">
        <v>1054</v>
      </c>
      <c r="V598" s="199" t="s">
        <v>1062</v>
      </c>
      <c r="W598" s="199" t="s">
        <v>1054</v>
      </c>
      <c r="X598" s="195" t="s">
        <v>1054</v>
      </c>
      <c r="Y598" s="195" t="s">
        <v>1054</v>
      </c>
      <c r="Z598" s="195" t="s">
        <v>2491</v>
      </c>
      <c r="AA598" s="200" t="s">
        <v>1054</v>
      </c>
      <c r="AB598" s="201" t="s">
        <v>1054</v>
      </c>
      <c r="AC598" s="201" t="s">
        <v>1054</v>
      </c>
      <c r="AD598" s="195" t="s">
        <v>4678</v>
      </c>
      <c r="AE598" s="195" t="s">
        <v>4678</v>
      </c>
      <c r="AF598" s="195" t="s">
        <v>935</v>
      </c>
      <c r="AG598" s="195">
        <v>0</v>
      </c>
      <c r="AH598" s="195" t="s">
        <v>828</v>
      </c>
      <c r="AI598" s="195" t="s">
        <v>6562</v>
      </c>
      <c r="AJ598" s="195" t="s">
        <v>1054</v>
      </c>
      <c r="AK598" s="195" t="s">
        <v>1054</v>
      </c>
    </row>
    <row r="599" spans="1:37" s="177" customFormat="1" ht="12.75">
      <c r="A599" s="175" t="s">
        <v>115</v>
      </c>
      <c r="B599" s="175" t="s">
        <v>2503</v>
      </c>
      <c r="C599" s="628">
        <v>0</v>
      </c>
      <c r="D599" s="628">
        <v>0</v>
      </c>
      <c r="E599" s="628">
        <v>0</v>
      </c>
      <c r="F599" s="631" t="s">
        <v>1054</v>
      </c>
      <c r="G599" s="175" t="s">
        <v>6563</v>
      </c>
      <c r="H599" s="176" t="s">
        <v>4581</v>
      </c>
      <c r="I599" s="175" t="s">
        <v>4582</v>
      </c>
      <c r="J599" s="203" t="s">
        <v>1054</v>
      </c>
      <c r="K599" s="203" t="s">
        <v>1054</v>
      </c>
      <c r="L599" s="175" t="s">
        <v>4837</v>
      </c>
      <c r="M599" s="175" t="s">
        <v>2504</v>
      </c>
      <c r="N599" s="204">
        <v>28629</v>
      </c>
      <c r="O599" s="175" t="s">
        <v>1054</v>
      </c>
      <c r="P599" s="195" t="s">
        <v>1054</v>
      </c>
      <c r="Q599" s="195" t="s">
        <v>1054</v>
      </c>
      <c r="R599" s="197">
        <v>8</v>
      </c>
      <c r="S599" s="197" t="s">
        <v>959</v>
      </c>
      <c r="T599" s="195" t="s">
        <v>4603</v>
      </c>
      <c r="U599" s="195" t="s">
        <v>1054</v>
      </c>
      <c r="V599" s="199" t="s">
        <v>1062</v>
      </c>
      <c r="W599" s="199" t="s">
        <v>1054</v>
      </c>
      <c r="X599" s="195" t="s">
        <v>1054</v>
      </c>
      <c r="Y599" s="195" t="s">
        <v>1054</v>
      </c>
      <c r="Z599" s="195" t="s">
        <v>2491</v>
      </c>
      <c r="AA599" s="200" t="s">
        <v>1054</v>
      </c>
      <c r="AB599" s="201" t="s">
        <v>1054</v>
      </c>
      <c r="AC599" s="201" t="s">
        <v>1054</v>
      </c>
      <c r="AD599" s="195" t="s">
        <v>4678</v>
      </c>
      <c r="AE599" s="195" t="s">
        <v>4678</v>
      </c>
      <c r="AF599" s="195" t="s">
        <v>935</v>
      </c>
      <c r="AG599" s="195">
        <v>0</v>
      </c>
      <c r="AH599" s="195" t="s">
        <v>828</v>
      </c>
      <c r="AI599" s="195" t="s">
        <v>2505</v>
      </c>
      <c r="AJ599" s="195" t="s">
        <v>2506</v>
      </c>
      <c r="AK599" s="195" t="s">
        <v>2502</v>
      </c>
    </row>
    <row r="600" spans="1:37" s="177" customFormat="1" ht="12.75">
      <c r="A600" s="175" t="s">
        <v>115</v>
      </c>
      <c r="B600" s="175" t="s">
        <v>2507</v>
      </c>
      <c r="C600" s="628">
        <v>0</v>
      </c>
      <c r="D600" s="628">
        <v>0</v>
      </c>
      <c r="E600" s="628">
        <v>0</v>
      </c>
      <c r="F600" s="631" t="s">
        <v>1054</v>
      </c>
      <c r="G600" s="175" t="s">
        <v>2508</v>
      </c>
      <c r="H600" s="176" t="s">
        <v>4581</v>
      </c>
      <c r="I600" s="175" t="s">
        <v>4582</v>
      </c>
      <c r="J600" s="203" t="s">
        <v>1054</v>
      </c>
      <c r="K600" s="203" t="s">
        <v>1054</v>
      </c>
      <c r="L600" s="175" t="s">
        <v>4837</v>
      </c>
      <c r="M600" s="175" t="s">
        <v>2504</v>
      </c>
      <c r="N600" s="204">
        <v>33745</v>
      </c>
      <c r="O600" s="175" t="s">
        <v>1054</v>
      </c>
      <c r="P600" s="195" t="s">
        <v>1054</v>
      </c>
      <c r="Q600" s="195" t="s">
        <v>1054</v>
      </c>
      <c r="R600" s="197">
        <v>10</v>
      </c>
      <c r="S600" s="197" t="s">
        <v>959</v>
      </c>
      <c r="T600" s="195" t="s">
        <v>4603</v>
      </c>
      <c r="U600" s="195" t="s">
        <v>1054</v>
      </c>
      <c r="V600" s="199" t="s">
        <v>1062</v>
      </c>
      <c r="W600" s="199" t="s">
        <v>1054</v>
      </c>
      <c r="X600" s="195" t="s">
        <v>1054</v>
      </c>
      <c r="Y600" s="195" t="s">
        <v>1054</v>
      </c>
      <c r="Z600" s="195" t="s">
        <v>2491</v>
      </c>
      <c r="AA600" s="200" t="s">
        <v>1054</v>
      </c>
      <c r="AB600" s="201" t="s">
        <v>1054</v>
      </c>
      <c r="AC600" s="201" t="s">
        <v>1054</v>
      </c>
      <c r="AD600" s="195" t="s">
        <v>4678</v>
      </c>
      <c r="AE600" s="195" t="s">
        <v>4678</v>
      </c>
      <c r="AF600" s="195" t="s">
        <v>935</v>
      </c>
      <c r="AG600" s="195">
        <v>0</v>
      </c>
      <c r="AH600" s="195" t="s">
        <v>828</v>
      </c>
      <c r="AI600" s="195" t="s">
        <v>2509</v>
      </c>
      <c r="AJ600" s="195" t="s">
        <v>2509</v>
      </c>
      <c r="AK600" s="195" t="s">
        <v>2502</v>
      </c>
    </row>
    <row r="601" spans="1:37" s="177" customFormat="1" ht="12.75">
      <c r="A601" s="175" t="s">
        <v>115</v>
      </c>
      <c r="B601" s="175" t="s">
        <v>2549</v>
      </c>
      <c r="C601" s="628">
        <v>0</v>
      </c>
      <c r="D601" s="628">
        <v>0</v>
      </c>
      <c r="E601" s="628">
        <v>0</v>
      </c>
      <c r="F601" s="631" t="s">
        <v>1054</v>
      </c>
      <c r="G601" s="175" t="s">
        <v>6564</v>
      </c>
      <c r="H601" s="176" t="s">
        <v>4581</v>
      </c>
      <c r="I601" s="175" t="s">
        <v>4582</v>
      </c>
      <c r="J601" s="203" t="s">
        <v>1054</v>
      </c>
      <c r="K601" s="203" t="s">
        <v>1054</v>
      </c>
      <c r="L601" s="175" t="s">
        <v>4837</v>
      </c>
      <c r="M601" s="175" t="s">
        <v>2504</v>
      </c>
      <c r="N601" s="204">
        <v>32625</v>
      </c>
      <c r="O601" s="175" t="s">
        <v>1054</v>
      </c>
      <c r="P601" s="195" t="s">
        <v>1054</v>
      </c>
      <c r="Q601" s="195" t="s">
        <v>1054</v>
      </c>
      <c r="R601" s="197">
        <v>9</v>
      </c>
      <c r="S601" s="197" t="s">
        <v>959</v>
      </c>
      <c r="T601" s="195" t="s">
        <v>4603</v>
      </c>
      <c r="U601" s="195" t="s">
        <v>1054</v>
      </c>
      <c r="V601" s="199" t="s">
        <v>1062</v>
      </c>
      <c r="W601" s="199" t="s">
        <v>1054</v>
      </c>
      <c r="X601" s="195" t="s">
        <v>1054</v>
      </c>
      <c r="Y601" s="195" t="s">
        <v>1054</v>
      </c>
      <c r="Z601" s="195" t="s">
        <v>2491</v>
      </c>
      <c r="AA601" s="200" t="s">
        <v>1054</v>
      </c>
      <c r="AB601" s="201" t="s">
        <v>1054</v>
      </c>
      <c r="AC601" s="201" t="s">
        <v>1054</v>
      </c>
      <c r="AD601" s="195" t="s">
        <v>4678</v>
      </c>
      <c r="AE601" s="195" t="s">
        <v>4678</v>
      </c>
      <c r="AF601" s="195" t="s">
        <v>935</v>
      </c>
      <c r="AG601" s="195">
        <v>0</v>
      </c>
      <c r="AH601" s="195" t="s">
        <v>828</v>
      </c>
      <c r="AI601" s="195" t="s">
        <v>2550</v>
      </c>
      <c r="AJ601" s="195" t="s">
        <v>1054</v>
      </c>
      <c r="AK601" s="195" t="s">
        <v>2502</v>
      </c>
    </row>
    <row r="602" spans="1:37" s="177" customFormat="1" ht="12.75">
      <c r="A602" s="175" t="s">
        <v>115</v>
      </c>
      <c r="B602" s="175" t="s">
        <v>2551</v>
      </c>
      <c r="C602" s="628">
        <v>0</v>
      </c>
      <c r="D602" s="628">
        <v>0</v>
      </c>
      <c r="E602" s="628">
        <v>0</v>
      </c>
      <c r="F602" s="631" t="s">
        <v>1054</v>
      </c>
      <c r="G602" s="175" t="s">
        <v>5493</v>
      </c>
      <c r="H602" s="176" t="s">
        <v>4581</v>
      </c>
      <c r="I602" s="175" t="s">
        <v>4582</v>
      </c>
      <c r="J602" s="203" t="s">
        <v>1054</v>
      </c>
      <c r="K602" s="203" t="s">
        <v>1054</v>
      </c>
      <c r="L602" s="175" t="s">
        <v>4837</v>
      </c>
      <c r="M602" s="175" t="s">
        <v>2504</v>
      </c>
      <c r="N602" s="204">
        <v>39051</v>
      </c>
      <c r="O602" s="175" t="s">
        <v>1054</v>
      </c>
      <c r="P602" s="195" t="s">
        <v>1054</v>
      </c>
      <c r="Q602" s="195" t="s">
        <v>1054</v>
      </c>
      <c r="R602" s="197">
        <v>7</v>
      </c>
      <c r="S602" s="197" t="s">
        <v>959</v>
      </c>
      <c r="T602" s="195" t="s">
        <v>4603</v>
      </c>
      <c r="U602" s="195" t="s">
        <v>1054</v>
      </c>
      <c r="V602" s="199" t="s">
        <v>1062</v>
      </c>
      <c r="W602" s="199" t="s">
        <v>1054</v>
      </c>
      <c r="X602" s="195" t="s">
        <v>1054</v>
      </c>
      <c r="Y602" s="195" t="s">
        <v>1054</v>
      </c>
      <c r="Z602" s="195" t="s">
        <v>2491</v>
      </c>
      <c r="AA602" s="200" t="s">
        <v>1054</v>
      </c>
      <c r="AB602" s="201" t="s">
        <v>1054</v>
      </c>
      <c r="AC602" s="201" t="s">
        <v>1054</v>
      </c>
      <c r="AD602" s="195" t="s">
        <v>4678</v>
      </c>
      <c r="AE602" s="195" t="s">
        <v>4678</v>
      </c>
      <c r="AF602" s="195" t="s">
        <v>935</v>
      </c>
      <c r="AG602" s="195">
        <v>0</v>
      </c>
      <c r="AH602" s="195" t="s">
        <v>828</v>
      </c>
      <c r="AI602" s="195" t="s">
        <v>2552</v>
      </c>
      <c r="AJ602" s="195" t="s">
        <v>2553</v>
      </c>
      <c r="AK602" s="195" t="s">
        <v>5494</v>
      </c>
    </row>
    <row r="603" spans="1:37" s="177" customFormat="1" ht="12.75">
      <c r="A603" s="175" t="s">
        <v>115</v>
      </c>
      <c r="B603" s="175" t="s">
        <v>2510</v>
      </c>
      <c r="C603" s="628">
        <v>0</v>
      </c>
      <c r="D603" s="628">
        <v>0</v>
      </c>
      <c r="E603" s="628">
        <v>0</v>
      </c>
      <c r="F603" s="631" t="s">
        <v>1054</v>
      </c>
      <c r="G603" s="175" t="s">
        <v>2511</v>
      </c>
      <c r="H603" s="176" t="s">
        <v>4581</v>
      </c>
      <c r="I603" s="175" t="s">
        <v>4582</v>
      </c>
      <c r="J603" s="203" t="s">
        <v>1054</v>
      </c>
      <c r="K603" s="203" t="s">
        <v>1054</v>
      </c>
      <c r="L603" s="175" t="s">
        <v>4837</v>
      </c>
      <c r="M603" s="175" t="s">
        <v>2512</v>
      </c>
      <c r="N603" s="204">
        <v>33731</v>
      </c>
      <c r="O603" s="175" t="s">
        <v>1054</v>
      </c>
      <c r="P603" s="195" t="s">
        <v>1054</v>
      </c>
      <c r="Q603" s="195" t="s">
        <v>1054</v>
      </c>
      <c r="R603" s="197">
        <v>6</v>
      </c>
      <c r="S603" s="197" t="s">
        <v>959</v>
      </c>
      <c r="T603" s="195" t="s">
        <v>4603</v>
      </c>
      <c r="U603" s="195" t="s">
        <v>1054</v>
      </c>
      <c r="V603" s="199" t="s">
        <v>1062</v>
      </c>
      <c r="W603" s="199" t="s">
        <v>1054</v>
      </c>
      <c r="X603" s="195" t="s">
        <v>1054</v>
      </c>
      <c r="Y603" s="195" t="s">
        <v>1054</v>
      </c>
      <c r="Z603" s="195" t="s">
        <v>2491</v>
      </c>
      <c r="AA603" s="200" t="s">
        <v>1054</v>
      </c>
      <c r="AB603" s="201" t="s">
        <v>1054</v>
      </c>
      <c r="AC603" s="201" t="s">
        <v>1054</v>
      </c>
      <c r="AD603" s="195" t="s">
        <v>4678</v>
      </c>
      <c r="AE603" s="195" t="s">
        <v>4678</v>
      </c>
      <c r="AF603" s="195" t="s">
        <v>935</v>
      </c>
      <c r="AG603" s="195">
        <v>0</v>
      </c>
      <c r="AH603" s="195" t="s">
        <v>828</v>
      </c>
      <c r="AI603" s="195" t="s">
        <v>2513</v>
      </c>
      <c r="AJ603" s="195" t="s">
        <v>2514</v>
      </c>
      <c r="AK603" s="195" t="s">
        <v>2502</v>
      </c>
    </row>
    <row r="604" spans="1:37" s="177" customFormat="1" ht="12.75">
      <c r="A604" s="175" t="s">
        <v>115</v>
      </c>
      <c r="B604" s="175" t="s">
        <v>2526</v>
      </c>
      <c r="C604" s="628">
        <v>1</v>
      </c>
      <c r="D604" s="628">
        <v>1</v>
      </c>
      <c r="E604" s="628">
        <v>1</v>
      </c>
      <c r="F604" s="631" t="s">
        <v>1054</v>
      </c>
      <c r="G604" s="175" t="s">
        <v>5503</v>
      </c>
      <c r="H604" s="176" t="s">
        <v>4617</v>
      </c>
      <c r="I604" s="175" t="s">
        <v>4734</v>
      </c>
      <c r="J604" s="203" t="s">
        <v>1052</v>
      </c>
      <c r="K604" s="203" t="s">
        <v>1059</v>
      </c>
      <c r="L604" s="175" t="s">
        <v>4593</v>
      </c>
      <c r="M604" s="175" t="s">
        <v>2527</v>
      </c>
      <c r="N604" s="204">
        <v>30105</v>
      </c>
      <c r="O604" s="175" t="s">
        <v>1425</v>
      </c>
      <c r="P604" s="195" t="s">
        <v>4965</v>
      </c>
      <c r="Q604" s="195">
        <v>78</v>
      </c>
      <c r="R604" s="197" t="s">
        <v>1054</v>
      </c>
      <c r="S604" s="197" t="s">
        <v>1054</v>
      </c>
      <c r="T604" s="195" t="s">
        <v>1054</v>
      </c>
      <c r="U604" s="195" t="s">
        <v>1054</v>
      </c>
      <c r="V604" s="199" t="s">
        <v>959</v>
      </c>
      <c r="W604" s="199" t="s">
        <v>1055</v>
      </c>
      <c r="X604" s="195" t="s">
        <v>1054</v>
      </c>
      <c r="Y604" s="195" t="s">
        <v>2528</v>
      </c>
      <c r="Z604" s="195" t="s">
        <v>1054</v>
      </c>
      <c r="AA604" s="200" t="s">
        <v>1054</v>
      </c>
      <c r="AB604" s="201">
        <v>122903</v>
      </c>
      <c r="AC604" s="201">
        <v>11937</v>
      </c>
      <c r="AD604" s="195" t="s">
        <v>4678</v>
      </c>
      <c r="AE604" s="195" t="s">
        <v>4678</v>
      </c>
      <c r="AF604" s="195" t="s">
        <v>935</v>
      </c>
      <c r="AG604" s="195">
        <v>0</v>
      </c>
      <c r="AH604" s="195" t="s">
        <v>828</v>
      </c>
      <c r="AI604" s="195" t="s">
        <v>2529</v>
      </c>
      <c r="AJ604" s="195" t="s">
        <v>2530</v>
      </c>
      <c r="AK604" s="195" t="s">
        <v>2530</v>
      </c>
    </row>
    <row r="605" spans="1:37" s="177" customFormat="1" ht="12.75">
      <c r="A605" s="175" t="s">
        <v>115</v>
      </c>
      <c r="B605" s="175" t="s">
        <v>2554</v>
      </c>
      <c r="C605" s="628">
        <v>0</v>
      </c>
      <c r="D605" s="628">
        <v>0</v>
      </c>
      <c r="E605" s="628">
        <v>0</v>
      </c>
      <c r="F605" s="631" t="s">
        <v>1054</v>
      </c>
      <c r="G605" s="175" t="s">
        <v>2555</v>
      </c>
      <c r="H605" s="176" t="s">
        <v>4581</v>
      </c>
      <c r="I605" s="175" t="s">
        <v>4592</v>
      </c>
      <c r="J605" s="203" t="s">
        <v>1054</v>
      </c>
      <c r="K605" s="203" t="s">
        <v>1054</v>
      </c>
      <c r="L605" s="175" t="s">
        <v>4593</v>
      </c>
      <c r="M605" s="175" t="s">
        <v>2556</v>
      </c>
      <c r="N605" s="204">
        <v>38119</v>
      </c>
      <c r="O605" s="175" t="s">
        <v>1054</v>
      </c>
      <c r="P605" s="195" t="s">
        <v>1054</v>
      </c>
      <c r="Q605" s="195" t="s">
        <v>1054</v>
      </c>
      <c r="R605" s="197">
        <v>1</v>
      </c>
      <c r="S605" s="197" t="s">
        <v>959</v>
      </c>
      <c r="T605" s="195" t="s">
        <v>1054</v>
      </c>
      <c r="U605" s="195" t="s">
        <v>1054</v>
      </c>
      <c r="V605" s="199" t="s">
        <v>959</v>
      </c>
      <c r="W605" s="199" t="s">
        <v>1054</v>
      </c>
      <c r="X605" s="195" t="s">
        <v>1054</v>
      </c>
      <c r="Y605" s="195" t="s">
        <v>1054</v>
      </c>
      <c r="Z605" s="195" t="s">
        <v>2491</v>
      </c>
      <c r="AA605" s="200" t="s">
        <v>1054</v>
      </c>
      <c r="AB605" s="201" t="s">
        <v>1054</v>
      </c>
      <c r="AC605" s="201" t="s">
        <v>1054</v>
      </c>
      <c r="AD605" s="195" t="s">
        <v>4678</v>
      </c>
      <c r="AE605" s="195" t="s">
        <v>4678</v>
      </c>
      <c r="AF605" s="195" t="s">
        <v>935</v>
      </c>
      <c r="AG605" s="195">
        <v>0</v>
      </c>
      <c r="AH605" s="195" t="s">
        <v>828</v>
      </c>
      <c r="AI605" s="195" t="s">
        <v>2557</v>
      </c>
      <c r="AJ605" s="195" t="s">
        <v>1054</v>
      </c>
      <c r="AK605" s="195" t="s">
        <v>2558</v>
      </c>
    </row>
    <row r="606" spans="1:37" s="177" customFormat="1" ht="12.75">
      <c r="A606" s="175" t="s">
        <v>115</v>
      </c>
      <c r="B606" s="175" t="s">
        <v>2488</v>
      </c>
      <c r="C606" s="628">
        <v>0</v>
      </c>
      <c r="D606" s="628">
        <v>0</v>
      </c>
      <c r="E606" s="628">
        <v>0</v>
      </c>
      <c r="F606" s="631" t="s">
        <v>1054</v>
      </c>
      <c r="G606" s="175" t="s">
        <v>5507</v>
      </c>
      <c r="H606" s="176" t="s">
        <v>4617</v>
      </c>
      <c r="I606" s="175" t="s">
        <v>4734</v>
      </c>
      <c r="J606" s="203" t="s">
        <v>1052</v>
      </c>
      <c r="K606" s="203" t="s">
        <v>1059</v>
      </c>
      <c r="L606" s="175" t="s">
        <v>4593</v>
      </c>
      <c r="M606" s="175" t="s">
        <v>2489</v>
      </c>
      <c r="N606" s="204">
        <v>19127</v>
      </c>
      <c r="O606" s="175" t="s">
        <v>1368</v>
      </c>
      <c r="P606" s="195" t="s">
        <v>1054</v>
      </c>
      <c r="Q606" s="195" t="s">
        <v>1054</v>
      </c>
      <c r="R606" s="197" t="s">
        <v>1054</v>
      </c>
      <c r="S606" s="197" t="s">
        <v>1054</v>
      </c>
      <c r="T606" s="195" t="s">
        <v>1054</v>
      </c>
      <c r="U606" s="195" t="s">
        <v>1054</v>
      </c>
      <c r="V606" s="199" t="s">
        <v>4883</v>
      </c>
      <c r="W606" s="199" t="s">
        <v>1055</v>
      </c>
      <c r="X606" s="195" t="s">
        <v>1054</v>
      </c>
      <c r="Y606" s="195" t="s">
        <v>5508</v>
      </c>
      <c r="Z606" s="195" t="s">
        <v>1054</v>
      </c>
      <c r="AA606" s="200" t="s">
        <v>1054</v>
      </c>
      <c r="AB606" s="201">
        <v>376565</v>
      </c>
      <c r="AC606" s="201">
        <v>413905</v>
      </c>
      <c r="AD606" s="195" t="s">
        <v>4678</v>
      </c>
      <c r="AE606" s="195" t="s">
        <v>4678</v>
      </c>
      <c r="AF606" s="195" t="s">
        <v>935</v>
      </c>
      <c r="AG606" s="195">
        <v>0</v>
      </c>
      <c r="AH606" s="195" t="s">
        <v>828</v>
      </c>
      <c r="AI606" s="195" t="s">
        <v>2490</v>
      </c>
      <c r="AJ606" s="195" t="s">
        <v>1054</v>
      </c>
      <c r="AK606" s="195" t="s">
        <v>1054</v>
      </c>
    </row>
    <row r="607" spans="1:37" s="177" customFormat="1" ht="12.75">
      <c r="A607" s="175" t="s">
        <v>115</v>
      </c>
      <c r="B607" s="175" t="s">
        <v>2515</v>
      </c>
      <c r="C607" s="628">
        <v>0</v>
      </c>
      <c r="D607" s="628">
        <v>0</v>
      </c>
      <c r="E607" s="628">
        <v>0</v>
      </c>
      <c r="F607" s="631" t="s">
        <v>1054</v>
      </c>
      <c r="G607" s="175" t="s">
        <v>5506</v>
      </c>
      <c r="H607" s="176" t="s">
        <v>4581</v>
      </c>
      <c r="I607" s="175" t="s">
        <v>4588</v>
      </c>
      <c r="J607" s="203" t="s">
        <v>1054</v>
      </c>
      <c r="K607" s="203" t="s">
        <v>1054</v>
      </c>
      <c r="L607" s="175" t="s">
        <v>4829</v>
      </c>
      <c r="M607" s="175" t="s">
        <v>2516</v>
      </c>
      <c r="N607" s="204">
        <v>21732</v>
      </c>
      <c r="O607" s="175" t="s">
        <v>1054</v>
      </c>
      <c r="P607" s="195" t="s">
        <v>1054</v>
      </c>
      <c r="Q607" s="195" t="s">
        <v>1054</v>
      </c>
      <c r="R607" s="197">
        <v>16</v>
      </c>
      <c r="S607" s="197" t="s">
        <v>1062</v>
      </c>
      <c r="T607" s="195" t="s">
        <v>106</v>
      </c>
      <c r="U607" s="195" t="s">
        <v>4612</v>
      </c>
      <c r="V607" s="199" t="s">
        <v>1062</v>
      </c>
      <c r="W607" s="199" t="s">
        <v>1054</v>
      </c>
      <c r="X607" s="195" t="s">
        <v>1054</v>
      </c>
      <c r="Y607" s="195" t="s">
        <v>1054</v>
      </c>
      <c r="Z607" s="195" t="s">
        <v>2517</v>
      </c>
      <c r="AA607" s="200" t="s">
        <v>1054</v>
      </c>
      <c r="AB607" s="201" t="s">
        <v>1054</v>
      </c>
      <c r="AC607" s="201" t="s">
        <v>1054</v>
      </c>
      <c r="AD607" s="195" t="s">
        <v>4678</v>
      </c>
      <c r="AE607" s="195" t="s">
        <v>4678</v>
      </c>
      <c r="AF607" s="195" t="s">
        <v>935</v>
      </c>
      <c r="AG607" s="195">
        <v>0</v>
      </c>
      <c r="AH607" s="195" t="s">
        <v>828</v>
      </c>
      <c r="AI607" s="195" t="s">
        <v>1054</v>
      </c>
      <c r="AJ607" s="195" t="s">
        <v>1054</v>
      </c>
      <c r="AK607" s="195" t="s">
        <v>1054</v>
      </c>
    </row>
    <row r="608" spans="1:37" s="177" customFormat="1" ht="12.75">
      <c r="A608" s="175" t="s">
        <v>115</v>
      </c>
      <c r="B608" s="175" t="s">
        <v>2517</v>
      </c>
      <c r="C608" s="628">
        <v>0</v>
      </c>
      <c r="D608" s="628">
        <v>0</v>
      </c>
      <c r="E608" s="628">
        <v>0</v>
      </c>
      <c r="F608" s="631" t="s">
        <v>1054</v>
      </c>
      <c r="G608" s="175" t="s">
        <v>5502</v>
      </c>
      <c r="H608" s="176" t="s">
        <v>4617</v>
      </c>
      <c r="I608" s="175" t="s">
        <v>4734</v>
      </c>
      <c r="J608" s="203" t="s">
        <v>1052</v>
      </c>
      <c r="K608" s="203" t="s">
        <v>1059</v>
      </c>
      <c r="L608" s="175" t="s">
        <v>4593</v>
      </c>
      <c r="M608" s="175" t="s">
        <v>2531</v>
      </c>
      <c r="N608" s="204">
        <v>31418</v>
      </c>
      <c r="O608" s="175" t="s">
        <v>5499</v>
      </c>
      <c r="P608" s="195" t="s">
        <v>4965</v>
      </c>
      <c r="Q608" s="195">
        <v>1028</v>
      </c>
      <c r="R608" s="197" t="s">
        <v>1054</v>
      </c>
      <c r="S608" s="197" t="s">
        <v>1054</v>
      </c>
      <c r="T608" s="195" t="s">
        <v>1054</v>
      </c>
      <c r="U608" s="195" t="s">
        <v>1054</v>
      </c>
      <c r="V608" s="199" t="s">
        <v>959</v>
      </c>
      <c r="W608" s="199" t="s">
        <v>1055</v>
      </c>
      <c r="X608" s="195" t="s">
        <v>1054</v>
      </c>
      <c r="Y608" s="195" t="s">
        <v>2532</v>
      </c>
      <c r="Z608" s="195" t="s">
        <v>1054</v>
      </c>
      <c r="AA608" s="200" t="s">
        <v>1054</v>
      </c>
      <c r="AB608" s="201">
        <v>358093</v>
      </c>
      <c r="AC608" s="201">
        <v>245714</v>
      </c>
      <c r="AD608" s="195" t="s">
        <v>4678</v>
      </c>
      <c r="AE608" s="195" t="s">
        <v>4678</v>
      </c>
      <c r="AF608" s="195" t="s">
        <v>935</v>
      </c>
      <c r="AG608" s="195">
        <v>0</v>
      </c>
      <c r="AH608" s="195" t="s">
        <v>828</v>
      </c>
      <c r="AI608" s="195" t="s">
        <v>2533</v>
      </c>
      <c r="AJ608" s="195" t="s">
        <v>2534</v>
      </c>
      <c r="AK608" s="195" t="s">
        <v>2534</v>
      </c>
    </row>
    <row r="609" spans="1:37" s="177" customFormat="1" ht="12.75">
      <c r="A609" s="175" t="s">
        <v>115</v>
      </c>
      <c r="B609" s="175" t="s">
        <v>2559</v>
      </c>
      <c r="C609" s="628">
        <v>0</v>
      </c>
      <c r="D609" s="628">
        <v>0</v>
      </c>
      <c r="E609" s="628">
        <v>0</v>
      </c>
      <c r="F609" s="631" t="s">
        <v>1054</v>
      </c>
      <c r="G609" s="175" t="s">
        <v>2560</v>
      </c>
      <c r="H609" s="176" t="s">
        <v>4581</v>
      </c>
      <c r="I609" s="175" t="s">
        <v>4592</v>
      </c>
      <c r="J609" s="203" t="s">
        <v>1054</v>
      </c>
      <c r="K609" s="203" t="s">
        <v>1054</v>
      </c>
      <c r="L609" s="175" t="s">
        <v>4593</v>
      </c>
      <c r="M609" s="175" t="s">
        <v>2527</v>
      </c>
      <c r="N609" s="204">
        <v>39264</v>
      </c>
      <c r="O609" s="175" t="s">
        <v>1054</v>
      </c>
      <c r="P609" s="195" t="s">
        <v>1054</v>
      </c>
      <c r="Q609" s="195" t="s">
        <v>1054</v>
      </c>
      <c r="R609" s="197">
        <v>7</v>
      </c>
      <c r="S609" s="197" t="s">
        <v>959</v>
      </c>
      <c r="T609" s="195" t="s">
        <v>4603</v>
      </c>
      <c r="U609" s="195" t="s">
        <v>1054</v>
      </c>
      <c r="V609" s="199" t="s">
        <v>1062</v>
      </c>
      <c r="W609" s="199" t="s">
        <v>1054</v>
      </c>
      <c r="X609" s="195" t="s">
        <v>1054</v>
      </c>
      <c r="Y609" s="195" t="s">
        <v>1054</v>
      </c>
      <c r="Z609" s="195" t="s">
        <v>2491</v>
      </c>
      <c r="AA609" s="200" t="s">
        <v>1054</v>
      </c>
      <c r="AB609" s="201" t="s">
        <v>1054</v>
      </c>
      <c r="AC609" s="201" t="s">
        <v>1054</v>
      </c>
      <c r="AD609" s="195" t="s">
        <v>5491</v>
      </c>
      <c r="AE609" s="195" t="s">
        <v>5492</v>
      </c>
      <c r="AF609" s="195" t="s">
        <v>935</v>
      </c>
      <c r="AG609" s="195">
        <v>2617</v>
      </c>
      <c r="AH609" s="195" t="s">
        <v>828</v>
      </c>
      <c r="AI609" s="195" t="s">
        <v>2561</v>
      </c>
      <c r="AJ609" s="195" t="s">
        <v>1054</v>
      </c>
      <c r="AK609" s="195" t="s">
        <v>1054</v>
      </c>
    </row>
    <row r="610" spans="1:37" s="177" customFormat="1" ht="12.75">
      <c r="A610" s="175" t="s">
        <v>115</v>
      </c>
      <c r="B610" s="175" t="s">
        <v>2562</v>
      </c>
      <c r="C610" s="628">
        <v>0</v>
      </c>
      <c r="D610" s="628">
        <v>0</v>
      </c>
      <c r="E610" s="628">
        <v>0</v>
      </c>
      <c r="F610" s="631" t="s">
        <v>1054</v>
      </c>
      <c r="G610" s="175" t="s">
        <v>5496</v>
      </c>
      <c r="H610" s="176" t="s">
        <v>4581</v>
      </c>
      <c r="I610" s="175" t="s">
        <v>4582</v>
      </c>
      <c r="J610" s="203" t="s">
        <v>1054</v>
      </c>
      <c r="K610" s="203" t="s">
        <v>1054</v>
      </c>
      <c r="L610" s="175" t="s">
        <v>1063</v>
      </c>
      <c r="M610" s="175" t="s">
        <v>1054</v>
      </c>
      <c r="N610" s="204">
        <v>37622</v>
      </c>
      <c r="O610" s="175" t="s">
        <v>1054</v>
      </c>
      <c r="P610" s="195" t="s">
        <v>1054</v>
      </c>
      <c r="Q610" s="195" t="s">
        <v>1054</v>
      </c>
      <c r="R610" s="197">
        <v>9</v>
      </c>
      <c r="S610" s="197" t="s">
        <v>959</v>
      </c>
      <c r="T610" s="195" t="s">
        <v>4595</v>
      </c>
      <c r="U610" s="195" t="s">
        <v>1054</v>
      </c>
      <c r="V610" s="199" t="s">
        <v>1062</v>
      </c>
      <c r="W610" s="199" t="s">
        <v>1054</v>
      </c>
      <c r="X610" s="195" t="s">
        <v>1054</v>
      </c>
      <c r="Y610" s="195" t="s">
        <v>1054</v>
      </c>
      <c r="Z610" s="195" t="s">
        <v>2491</v>
      </c>
      <c r="AA610" s="200" t="s">
        <v>1054</v>
      </c>
      <c r="AB610" s="201" t="s">
        <v>1054</v>
      </c>
      <c r="AC610" s="201" t="s">
        <v>1054</v>
      </c>
      <c r="AD610" s="195" t="s">
        <v>4678</v>
      </c>
      <c r="AE610" s="195" t="s">
        <v>4678</v>
      </c>
      <c r="AF610" s="195" t="s">
        <v>935</v>
      </c>
      <c r="AG610" s="195">
        <v>0</v>
      </c>
      <c r="AH610" s="195" t="s">
        <v>828</v>
      </c>
      <c r="AI610" s="195" t="s">
        <v>2563</v>
      </c>
      <c r="AJ610" s="195" t="s">
        <v>2563</v>
      </c>
      <c r="AK610" s="195" t="s">
        <v>2502</v>
      </c>
    </row>
    <row r="611" spans="1:37" s="177" customFormat="1" ht="12.75">
      <c r="A611" s="175" t="s">
        <v>115</v>
      </c>
      <c r="B611" s="175" t="s">
        <v>2564</v>
      </c>
      <c r="C611" s="628">
        <v>0</v>
      </c>
      <c r="D611" s="628">
        <v>0</v>
      </c>
      <c r="E611" s="628">
        <v>0</v>
      </c>
      <c r="F611" s="631" t="s">
        <v>1054</v>
      </c>
      <c r="G611" s="175" t="s">
        <v>2565</v>
      </c>
      <c r="H611" s="176" t="s">
        <v>4581</v>
      </c>
      <c r="I611" s="175" t="s">
        <v>4582</v>
      </c>
      <c r="J611" s="203" t="s">
        <v>1054</v>
      </c>
      <c r="K611" s="203" t="s">
        <v>1054</v>
      </c>
      <c r="L611" s="175" t="s">
        <v>1063</v>
      </c>
      <c r="M611" s="175" t="s">
        <v>1054</v>
      </c>
      <c r="N611" s="204">
        <v>36951</v>
      </c>
      <c r="O611" s="175" t="s">
        <v>1054</v>
      </c>
      <c r="P611" s="195" t="s">
        <v>1054</v>
      </c>
      <c r="Q611" s="195" t="s">
        <v>1054</v>
      </c>
      <c r="R611" s="197">
        <v>11</v>
      </c>
      <c r="S611" s="197" t="s">
        <v>959</v>
      </c>
      <c r="T611" s="195" t="s">
        <v>4595</v>
      </c>
      <c r="U611" s="195" t="s">
        <v>1054</v>
      </c>
      <c r="V611" s="199" t="s">
        <v>1062</v>
      </c>
      <c r="W611" s="199" t="s">
        <v>1054</v>
      </c>
      <c r="X611" s="195" t="s">
        <v>1054</v>
      </c>
      <c r="Y611" s="195" t="s">
        <v>1054</v>
      </c>
      <c r="Z611" s="195" t="s">
        <v>2491</v>
      </c>
      <c r="AA611" s="200" t="s">
        <v>1054</v>
      </c>
      <c r="AB611" s="201" t="s">
        <v>1054</v>
      </c>
      <c r="AC611" s="201" t="s">
        <v>1054</v>
      </c>
      <c r="AD611" s="195" t="s">
        <v>4678</v>
      </c>
      <c r="AE611" s="195" t="s">
        <v>4678</v>
      </c>
      <c r="AF611" s="195" t="s">
        <v>935</v>
      </c>
      <c r="AG611" s="195">
        <v>0</v>
      </c>
      <c r="AH611" s="195" t="s">
        <v>828</v>
      </c>
      <c r="AI611" s="195" t="s">
        <v>2566</v>
      </c>
      <c r="AJ611" s="195" t="s">
        <v>2567</v>
      </c>
      <c r="AK611" s="195" t="s">
        <v>2502</v>
      </c>
    </row>
    <row r="612" spans="1:37" s="177" customFormat="1" ht="12.75">
      <c r="A612" s="175" t="s">
        <v>115</v>
      </c>
      <c r="B612" s="175" t="s">
        <v>2491</v>
      </c>
      <c r="C612" s="628">
        <v>0</v>
      </c>
      <c r="D612" s="628">
        <v>0</v>
      </c>
      <c r="E612" s="628">
        <v>0</v>
      </c>
      <c r="F612" s="631" t="s">
        <v>959</v>
      </c>
      <c r="G612" s="175" t="s">
        <v>2492</v>
      </c>
      <c r="H612" s="176" t="s">
        <v>4617</v>
      </c>
      <c r="I612" s="175" t="s">
        <v>4734</v>
      </c>
      <c r="J612" s="203" t="s">
        <v>1052</v>
      </c>
      <c r="K612" s="203" t="s">
        <v>1053</v>
      </c>
      <c r="L612" s="175" t="s">
        <v>4735</v>
      </c>
      <c r="M612" s="175" t="s">
        <v>1054</v>
      </c>
      <c r="N612" s="204">
        <v>31982</v>
      </c>
      <c r="O612" s="175" t="s">
        <v>5499</v>
      </c>
      <c r="P612" s="195" t="s">
        <v>4737</v>
      </c>
      <c r="Q612" s="195">
        <v>5741</v>
      </c>
      <c r="R612" s="197" t="s">
        <v>1054</v>
      </c>
      <c r="S612" s="197" t="s">
        <v>1054</v>
      </c>
      <c r="T612" s="195" t="s">
        <v>1054</v>
      </c>
      <c r="U612" s="195" t="s">
        <v>1054</v>
      </c>
      <c r="V612" s="199" t="s">
        <v>959</v>
      </c>
      <c r="W612" s="199" t="s">
        <v>1055</v>
      </c>
      <c r="X612" s="195" t="s">
        <v>1054</v>
      </c>
      <c r="Y612" s="195" t="s">
        <v>2493</v>
      </c>
      <c r="Z612" s="195" t="s">
        <v>1054</v>
      </c>
      <c r="AA612" s="200" t="s">
        <v>1054</v>
      </c>
      <c r="AB612" s="201">
        <v>5464642</v>
      </c>
      <c r="AC612" s="201">
        <v>1682304</v>
      </c>
      <c r="AD612" s="195" t="s">
        <v>5500</v>
      </c>
      <c r="AE612" s="195" t="s">
        <v>4698</v>
      </c>
      <c r="AF612" s="195" t="s">
        <v>935</v>
      </c>
      <c r="AG612" s="195">
        <v>221</v>
      </c>
      <c r="AH612" s="195" t="s">
        <v>828</v>
      </c>
      <c r="AI612" s="195" t="s">
        <v>2494</v>
      </c>
      <c r="AJ612" s="195" t="s">
        <v>5501</v>
      </c>
      <c r="AK612" s="195" t="s">
        <v>2495</v>
      </c>
    </row>
    <row r="613" spans="1:37" s="177" customFormat="1" ht="12.75">
      <c r="A613" s="175" t="s">
        <v>115</v>
      </c>
      <c r="B613" s="175" t="s">
        <v>2518</v>
      </c>
      <c r="C613" s="628">
        <v>0</v>
      </c>
      <c r="D613" s="628">
        <v>0</v>
      </c>
      <c r="E613" s="628">
        <v>0</v>
      </c>
      <c r="F613" s="631" t="s">
        <v>1054</v>
      </c>
      <c r="G613" s="175" t="s">
        <v>5505</v>
      </c>
      <c r="H613" s="176" t="s">
        <v>4581</v>
      </c>
      <c r="I613" s="175" t="s">
        <v>4582</v>
      </c>
      <c r="J613" s="203" t="s">
        <v>1054</v>
      </c>
      <c r="K613" s="203" t="s">
        <v>1054</v>
      </c>
      <c r="L613" s="175" t="s">
        <v>1362</v>
      </c>
      <c r="M613" s="175" t="s">
        <v>1054</v>
      </c>
      <c r="N613" s="204">
        <v>26025</v>
      </c>
      <c r="O613" s="175" t="s">
        <v>1054</v>
      </c>
      <c r="P613" s="195" t="s">
        <v>1054</v>
      </c>
      <c r="Q613" s="195" t="s">
        <v>1054</v>
      </c>
      <c r="R613" s="197">
        <v>7</v>
      </c>
      <c r="S613" s="197" t="s">
        <v>959</v>
      </c>
      <c r="T613" s="195" t="s">
        <v>4595</v>
      </c>
      <c r="U613" s="195" t="s">
        <v>1054</v>
      </c>
      <c r="V613" s="199" t="s">
        <v>1062</v>
      </c>
      <c r="W613" s="199" t="s">
        <v>1054</v>
      </c>
      <c r="X613" s="195" t="s">
        <v>1054</v>
      </c>
      <c r="Y613" s="195" t="s">
        <v>1054</v>
      </c>
      <c r="Z613" s="195" t="s">
        <v>2491</v>
      </c>
      <c r="AA613" s="200" t="s">
        <v>1054</v>
      </c>
      <c r="AB613" s="201" t="s">
        <v>1054</v>
      </c>
      <c r="AC613" s="201" t="s">
        <v>1054</v>
      </c>
      <c r="AD613" s="195" t="s">
        <v>4678</v>
      </c>
      <c r="AE613" s="195" t="s">
        <v>4678</v>
      </c>
      <c r="AF613" s="195" t="s">
        <v>935</v>
      </c>
      <c r="AG613" s="195">
        <v>0</v>
      </c>
      <c r="AH613" s="195" t="s">
        <v>828</v>
      </c>
      <c r="AI613" s="195" t="s">
        <v>2519</v>
      </c>
      <c r="AJ613" s="195" t="s">
        <v>1054</v>
      </c>
      <c r="AK613" s="195" t="s">
        <v>1054</v>
      </c>
    </row>
    <row r="614" spans="1:37" s="177" customFormat="1" ht="12.75">
      <c r="A614" s="175" t="s">
        <v>115</v>
      </c>
      <c r="B614" s="175" t="s">
        <v>2535</v>
      </c>
      <c r="C614" s="628">
        <v>0</v>
      </c>
      <c r="D614" s="628">
        <v>0</v>
      </c>
      <c r="E614" s="628">
        <v>0</v>
      </c>
      <c r="F614" s="631" t="s">
        <v>1054</v>
      </c>
      <c r="G614" s="175" t="s">
        <v>5498</v>
      </c>
      <c r="H614" s="176" t="s">
        <v>4617</v>
      </c>
      <c r="I614" s="175" t="s">
        <v>4934</v>
      </c>
      <c r="J614" s="203" t="s">
        <v>2052</v>
      </c>
      <c r="K614" s="203" t="s">
        <v>1053</v>
      </c>
      <c r="L614" s="175" t="s">
        <v>4593</v>
      </c>
      <c r="M614" s="175" t="s">
        <v>2536</v>
      </c>
      <c r="N614" s="204">
        <v>33543</v>
      </c>
      <c r="O614" s="175" t="s">
        <v>1425</v>
      </c>
      <c r="P614" s="195" t="s">
        <v>1054</v>
      </c>
      <c r="Q614" s="195">
        <v>3</v>
      </c>
      <c r="R614" s="197" t="s">
        <v>1054</v>
      </c>
      <c r="S614" s="197" t="s">
        <v>1054</v>
      </c>
      <c r="T614" s="195" t="s">
        <v>1054</v>
      </c>
      <c r="U614" s="195" t="s">
        <v>1054</v>
      </c>
      <c r="V614" s="199" t="s">
        <v>959</v>
      </c>
      <c r="W614" s="199" t="s">
        <v>1055</v>
      </c>
      <c r="X614" s="195" t="s">
        <v>1054</v>
      </c>
      <c r="Y614" s="195" t="s">
        <v>2537</v>
      </c>
      <c r="Z614" s="195" t="s">
        <v>1054</v>
      </c>
      <c r="AA614" s="200" t="s">
        <v>1054</v>
      </c>
      <c r="AB614" s="201" t="s">
        <v>1054</v>
      </c>
      <c r="AC614" s="201">
        <v>159458</v>
      </c>
      <c r="AD614" s="195" t="s">
        <v>4678</v>
      </c>
      <c r="AE614" s="195" t="s">
        <v>4678</v>
      </c>
      <c r="AF614" s="195" t="s">
        <v>935</v>
      </c>
      <c r="AG614" s="195">
        <v>0</v>
      </c>
      <c r="AH614" s="195" t="s">
        <v>828</v>
      </c>
      <c r="AI614" s="195" t="s">
        <v>2538</v>
      </c>
      <c r="AJ614" s="195" t="s">
        <v>2539</v>
      </c>
      <c r="AK614" s="195" t="s">
        <v>2540</v>
      </c>
    </row>
    <row r="615" spans="1:37" s="177" customFormat="1" ht="12.75">
      <c r="A615" s="175" t="s">
        <v>115</v>
      </c>
      <c r="B615" s="175" t="s">
        <v>2568</v>
      </c>
      <c r="C615" s="628">
        <v>0</v>
      </c>
      <c r="D615" s="628">
        <v>0</v>
      </c>
      <c r="E615" s="628">
        <v>0</v>
      </c>
      <c r="F615" s="631" t="s">
        <v>1054</v>
      </c>
      <c r="G615" s="175" t="s">
        <v>5486</v>
      </c>
      <c r="H615" s="176" t="s">
        <v>4581</v>
      </c>
      <c r="I615" s="175" t="s">
        <v>4582</v>
      </c>
      <c r="J615" s="203" t="s">
        <v>1054</v>
      </c>
      <c r="K615" s="203" t="s">
        <v>1054</v>
      </c>
      <c r="L615" s="175" t="s">
        <v>1063</v>
      </c>
      <c r="M615" s="175" t="s">
        <v>1054</v>
      </c>
      <c r="N615" s="204">
        <v>41091</v>
      </c>
      <c r="O615" s="175" t="s">
        <v>1054</v>
      </c>
      <c r="P615" s="195" t="s">
        <v>1054</v>
      </c>
      <c r="Q615" s="195" t="s">
        <v>1054</v>
      </c>
      <c r="R615" s="197">
        <v>4</v>
      </c>
      <c r="S615" s="197" t="s">
        <v>959</v>
      </c>
      <c r="T615" s="195" t="s">
        <v>4595</v>
      </c>
      <c r="U615" s="195" t="s">
        <v>1054</v>
      </c>
      <c r="V615" s="199" t="s">
        <v>1062</v>
      </c>
      <c r="W615" s="199" t="s">
        <v>1054</v>
      </c>
      <c r="X615" s="195" t="s">
        <v>1054</v>
      </c>
      <c r="Y615" s="195" t="s">
        <v>1054</v>
      </c>
      <c r="Z615" s="195" t="s">
        <v>2491</v>
      </c>
      <c r="AA615" s="200" t="s">
        <v>1054</v>
      </c>
      <c r="AB615" s="201" t="s">
        <v>1054</v>
      </c>
      <c r="AC615" s="201" t="s">
        <v>1054</v>
      </c>
      <c r="AD615" s="195" t="s">
        <v>4678</v>
      </c>
      <c r="AE615" s="195" t="s">
        <v>4678</v>
      </c>
      <c r="AF615" s="195" t="s">
        <v>935</v>
      </c>
      <c r="AG615" s="195">
        <v>0</v>
      </c>
      <c r="AH615" s="195" t="s">
        <v>828</v>
      </c>
      <c r="AI615" s="195" t="s">
        <v>2569</v>
      </c>
      <c r="AJ615" s="195" t="s">
        <v>1054</v>
      </c>
      <c r="AK615" s="195" t="s">
        <v>1054</v>
      </c>
    </row>
    <row r="616" spans="1:37" s="177" customFormat="1" ht="12.75">
      <c r="A616" s="175" t="s">
        <v>115</v>
      </c>
      <c r="B616" s="175" t="s">
        <v>2520</v>
      </c>
      <c r="C616" s="628">
        <v>0</v>
      </c>
      <c r="D616" s="628">
        <v>0</v>
      </c>
      <c r="E616" s="628">
        <v>0</v>
      </c>
      <c r="F616" s="631" t="s">
        <v>1054</v>
      </c>
      <c r="G616" s="175" t="s">
        <v>2521</v>
      </c>
      <c r="H616" s="176" t="s">
        <v>4581</v>
      </c>
      <c r="I616" s="175" t="s">
        <v>4582</v>
      </c>
      <c r="J616" s="203" t="s">
        <v>1054</v>
      </c>
      <c r="K616" s="203" t="s">
        <v>1054</v>
      </c>
      <c r="L616" s="175" t="s">
        <v>4576</v>
      </c>
      <c r="M616" s="175" t="s">
        <v>2522</v>
      </c>
      <c r="N616" s="204">
        <v>41310</v>
      </c>
      <c r="O616" s="175" t="s">
        <v>1054</v>
      </c>
      <c r="P616" s="195" t="s">
        <v>1054</v>
      </c>
      <c r="Q616" s="195" t="s">
        <v>1054</v>
      </c>
      <c r="R616" s="197">
        <v>15</v>
      </c>
      <c r="S616" s="197" t="s">
        <v>959</v>
      </c>
      <c r="T616" s="195" t="s">
        <v>106</v>
      </c>
      <c r="U616" s="195" t="s">
        <v>4612</v>
      </c>
      <c r="V616" s="199" t="s">
        <v>1062</v>
      </c>
      <c r="W616" s="199" t="s">
        <v>1054</v>
      </c>
      <c r="X616" s="195" t="s">
        <v>1054</v>
      </c>
      <c r="Y616" s="195" t="s">
        <v>1054</v>
      </c>
      <c r="Z616" s="195" t="s">
        <v>2517</v>
      </c>
      <c r="AA616" s="200" t="s">
        <v>1054</v>
      </c>
      <c r="AB616" s="201" t="s">
        <v>1054</v>
      </c>
      <c r="AC616" s="201" t="s">
        <v>1054</v>
      </c>
      <c r="AD616" s="195" t="s">
        <v>4678</v>
      </c>
      <c r="AE616" s="195" t="s">
        <v>4678</v>
      </c>
      <c r="AF616" s="195" t="s">
        <v>935</v>
      </c>
      <c r="AG616" s="195">
        <v>0</v>
      </c>
      <c r="AH616" s="195" t="s">
        <v>828</v>
      </c>
      <c r="AI616" s="195" t="s">
        <v>1054</v>
      </c>
      <c r="AJ616" s="195" t="s">
        <v>1054</v>
      </c>
      <c r="AK616" s="195" t="s">
        <v>1054</v>
      </c>
    </row>
    <row r="617" spans="1:37" s="177" customFormat="1" ht="12.75">
      <c r="A617" s="175" t="s">
        <v>115</v>
      </c>
      <c r="B617" s="175" t="s">
        <v>4695</v>
      </c>
      <c r="C617" s="628">
        <v>0</v>
      </c>
      <c r="D617" s="628">
        <v>1</v>
      </c>
      <c r="E617" s="628">
        <v>0</v>
      </c>
      <c r="F617" s="631" t="s">
        <v>1054</v>
      </c>
      <c r="G617" s="175" t="s">
        <v>4696</v>
      </c>
      <c r="H617" s="176" t="s">
        <v>4581</v>
      </c>
      <c r="I617" s="175" t="s">
        <v>4582</v>
      </c>
      <c r="J617" s="203" t="s">
        <v>1054</v>
      </c>
      <c r="K617" s="203" t="s">
        <v>1054</v>
      </c>
      <c r="L617" s="175" t="s">
        <v>1063</v>
      </c>
      <c r="M617" s="175" t="s">
        <v>1054</v>
      </c>
      <c r="N617" s="204">
        <v>42937</v>
      </c>
      <c r="O617" s="175" t="s">
        <v>1054</v>
      </c>
      <c r="P617" s="195" t="s">
        <v>1054</v>
      </c>
      <c r="Q617" s="195" t="s">
        <v>1054</v>
      </c>
      <c r="R617" s="197">
        <v>8</v>
      </c>
      <c r="S617" s="197" t="s">
        <v>1062</v>
      </c>
      <c r="T617" s="195" t="s">
        <v>4595</v>
      </c>
      <c r="U617" s="195" t="s">
        <v>1054</v>
      </c>
      <c r="V617" s="199" t="s">
        <v>1062</v>
      </c>
      <c r="W617" s="199" t="s">
        <v>1054</v>
      </c>
      <c r="X617" s="195" t="s">
        <v>1054</v>
      </c>
      <c r="Y617" s="195" t="s">
        <v>1054</v>
      </c>
      <c r="Z617" s="195" t="s">
        <v>2491</v>
      </c>
      <c r="AA617" s="200" t="s">
        <v>1054</v>
      </c>
      <c r="AB617" s="201" t="s">
        <v>1054</v>
      </c>
      <c r="AC617" s="201" t="s">
        <v>1054</v>
      </c>
      <c r="AD617" s="195" t="s">
        <v>4697</v>
      </c>
      <c r="AE617" s="195" t="s">
        <v>4698</v>
      </c>
      <c r="AF617" s="195" t="s">
        <v>935</v>
      </c>
      <c r="AG617" s="195">
        <v>221</v>
      </c>
      <c r="AH617" s="195" t="s">
        <v>828</v>
      </c>
      <c r="AI617" s="195" t="s">
        <v>4699</v>
      </c>
      <c r="AJ617" s="195" t="s">
        <v>1054</v>
      </c>
      <c r="AK617" s="195" t="s">
        <v>1054</v>
      </c>
    </row>
    <row r="618" spans="1:37" s="177" customFormat="1" ht="12.75">
      <c r="A618" s="175" t="s">
        <v>115</v>
      </c>
      <c r="B618" s="175" t="s">
        <v>7155</v>
      </c>
      <c r="C618" s="628">
        <v>0</v>
      </c>
      <c r="D618" s="628">
        <v>0</v>
      </c>
      <c r="E618" s="628">
        <v>0</v>
      </c>
      <c r="F618" s="631" t="s">
        <v>1054</v>
      </c>
      <c r="G618" s="175" t="s">
        <v>5481</v>
      </c>
      <c r="H618" s="176" t="s">
        <v>4581</v>
      </c>
      <c r="I618" s="175" t="s">
        <v>4770</v>
      </c>
      <c r="J618" s="203" t="s">
        <v>1054</v>
      </c>
      <c r="K618" s="203" t="s">
        <v>1054</v>
      </c>
      <c r="L618" s="175" t="s">
        <v>1063</v>
      </c>
      <c r="M618" s="175" t="s">
        <v>1054</v>
      </c>
      <c r="N618" s="204">
        <v>42086</v>
      </c>
      <c r="O618" s="175" t="s">
        <v>1054</v>
      </c>
      <c r="P618" s="195" t="s">
        <v>1054</v>
      </c>
      <c r="Q618" s="195" t="s">
        <v>1054</v>
      </c>
      <c r="R618" s="197">
        <v>14</v>
      </c>
      <c r="S618" s="197" t="s">
        <v>1062</v>
      </c>
      <c r="T618" s="195" t="s">
        <v>4595</v>
      </c>
      <c r="U618" s="195" t="s">
        <v>1054</v>
      </c>
      <c r="V618" s="199" t="s">
        <v>1062</v>
      </c>
      <c r="W618" s="199" t="s">
        <v>1054</v>
      </c>
      <c r="X618" s="195" t="s">
        <v>1054</v>
      </c>
      <c r="Y618" s="195" t="s">
        <v>1054</v>
      </c>
      <c r="Z618" s="195" t="s">
        <v>1054</v>
      </c>
      <c r="AA618" s="200" t="s">
        <v>1054</v>
      </c>
      <c r="AB618" s="201" t="s">
        <v>1054</v>
      </c>
      <c r="AC618" s="201" t="s">
        <v>1054</v>
      </c>
      <c r="AD618" s="195" t="s">
        <v>4678</v>
      </c>
      <c r="AE618" s="195" t="s">
        <v>4678</v>
      </c>
      <c r="AF618" s="195" t="s">
        <v>935</v>
      </c>
      <c r="AG618" s="195">
        <v>0</v>
      </c>
      <c r="AH618" s="195" t="s">
        <v>828</v>
      </c>
      <c r="AI618" s="195" t="s">
        <v>5482</v>
      </c>
      <c r="AJ618" s="195" t="s">
        <v>1054</v>
      </c>
      <c r="AK618" s="195" t="s">
        <v>1054</v>
      </c>
    </row>
    <row r="619" spans="1:37" s="177" customFormat="1" ht="12.75">
      <c r="A619" s="175" t="s">
        <v>115</v>
      </c>
      <c r="B619" s="175" t="s">
        <v>2523</v>
      </c>
      <c r="C619" s="628">
        <v>0</v>
      </c>
      <c r="D619" s="628">
        <v>0</v>
      </c>
      <c r="E619" s="628">
        <v>0</v>
      </c>
      <c r="F619" s="631" t="s">
        <v>1054</v>
      </c>
      <c r="G619" s="175" t="s">
        <v>5497</v>
      </c>
      <c r="H619" s="176" t="s">
        <v>4581</v>
      </c>
      <c r="I619" s="175" t="s">
        <v>4588</v>
      </c>
      <c r="J619" s="203" t="s">
        <v>1054</v>
      </c>
      <c r="K619" s="203" t="s">
        <v>1054</v>
      </c>
      <c r="L619" s="175" t="s">
        <v>4583</v>
      </c>
      <c r="M619" s="175" t="s">
        <v>1054</v>
      </c>
      <c r="N619" s="204">
        <v>33604</v>
      </c>
      <c r="O619" s="175" t="s">
        <v>1054</v>
      </c>
      <c r="P619" s="195" t="s">
        <v>1054</v>
      </c>
      <c r="Q619" s="195" t="s">
        <v>1054</v>
      </c>
      <c r="R619" s="197">
        <v>0</v>
      </c>
      <c r="S619" s="197" t="s">
        <v>1062</v>
      </c>
      <c r="T619" s="195" t="s">
        <v>1054</v>
      </c>
      <c r="U619" s="195" t="s">
        <v>1054</v>
      </c>
      <c r="V619" s="199" t="s">
        <v>1062</v>
      </c>
      <c r="W619" s="199" t="s">
        <v>1054</v>
      </c>
      <c r="X619" s="195" t="s">
        <v>1054</v>
      </c>
      <c r="Y619" s="195" t="s">
        <v>1054</v>
      </c>
      <c r="Z619" s="195" t="s">
        <v>2517</v>
      </c>
      <c r="AA619" s="200" t="s">
        <v>1054</v>
      </c>
      <c r="AB619" s="201" t="s">
        <v>1054</v>
      </c>
      <c r="AC619" s="201" t="s">
        <v>1054</v>
      </c>
      <c r="AD619" s="195" t="s">
        <v>4678</v>
      </c>
      <c r="AE619" s="195" t="s">
        <v>4678</v>
      </c>
      <c r="AF619" s="195" t="s">
        <v>935</v>
      </c>
      <c r="AG619" s="195">
        <v>0</v>
      </c>
      <c r="AH619" s="195" t="s">
        <v>828</v>
      </c>
      <c r="AI619" s="195" t="s">
        <v>1054</v>
      </c>
      <c r="AJ619" s="195" t="s">
        <v>1054</v>
      </c>
      <c r="AK619" s="195" t="s">
        <v>1054</v>
      </c>
    </row>
    <row r="620" spans="1:37" s="177" customFormat="1" ht="12.75">
      <c r="A620" s="175" t="s">
        <v>115</v>
      </c>
      <c r="B620" s="175" t="s">
        <v>2524</v>
      </c>
      <c r="C620" s="628">
        <v>0</v>
      </c>
      <c r="D620" s="628">
        <v>0</v>
      </c>
      <c r="E620" s="628">
        <v>0</v>
      </c>
      <c r="F620" s="631" t="s">
        <v>1054</v>
      </c>
      <c r="G620" s="175" t="s">
        <v>5483</v>
      </c>
      <c r="H620" s="176" t="s">
        <v>4581</v>
      </c>
      <c r="I620" s="175" t="s">
        <v>4582</v>
      </c>
      <c r="J620" s="203" t="s">
        <v>1054</v>
      </c>
      <c r="K620" s="203" t="s">
        <v>1054</v>
      </c>
      <c r="L620" s="175" t="s">
        <v>1063</v>
      </c>
      <c r="M620" s="175" t="s">
        <v>1054</v>
      </c>
      <c r="N620" s="204">
        <v>41730</v>
      </c>
      <c r="O620" s="175" t="s">
        <v>1054</v>
      </c>
      <c r="P620" s="195" t="s">
        <v>1054</v>
      </c>
      <c r="Q620" s="195" t="s">
        <v>1054</v>
      </c>
      <c r="R620" s="197">
        <v>16</v>
      </c>
      <c r="S620" s="197" t="s">
        <v>959</v>
      </c>
      <c r="T620" s="195" t="s">
        <v>4595</v>
      </c>
      <c r="U620" s="195" t="s">
        <v>1054</v>
      </c>
      <c r="V620" s="199" t="s">
        <v>1062</v>
      </c>
      <c r="W620" s="199" t="s">
        <v>1054</v>
      </c>
      <c r="X620" s="195" t="s">
        <v>1054</v>
      </c>
      <c r="Y620" s="195" t="s">
        <v>1054</v>
      </c>
      <c r="Z620" s="195" t="s">
        <v>2491</v>
      </c>
      <c r="AA620" s="200" t="s">
        <v>1054</v>
      </c>
      <c r="AB620" s="201" t="s">
        <v>1054</v>
      </c>
      <c r="AC620" s="201" t="s">
        <v>1054</v>
      </c>
      <c r="AD620" s="195" t="s">
        <v>4678</v>
      </c>
      <c r="AE620" s="195" t="s">
        <v>4678</v>
      </c>
      <c r="AF620" s="195" t="s">
        <v>935</v>
      </c>
      <c r="AG620" s="195">
        <v>0</v>
      </c>
      <c r="AH620" s="195" t="s">
        <v>828</v>
      </c>
      <c r="AI620" s="195" t="s">
        <v>5484</v>
      </c>
      <c r="AJ620" s="195" t="s">
        <v>1054</v>
      </c>
      <c r="AK620" s="195" t="s">
        <v>1054</v>
      </c>
    </row>
    <row r="621" spans="1:37" s="177" customFormat="1" ht="12.75">
      <c r="A621" s="175" t="s">
        <v>115</v>
      </c>
      <c r="B621" s="175" t="s">
        <v>2570</v>
      </c>
      <c r="C621" s="628">
        <v>0</v>
      </c>
      <c r="D621" s="628">
        <v>0</v>
      </c>
      <c r="E621" s="628">
        <v>0</v>
      </c>
      <c r="F621" s="631" t="s">
        <v>1054</v>
      </c>
      <c r="G621" s="175" t="s">
        <v>2571</v>
      </c>
      <c r="H621" s="176" t="s">
        <v>4581</v>
      </c>
      <c r="I621" s="175" t="s">
        <v>4592</v>
      </c>
      <c r="J621" s="203" t="s">
        <v>1054</v>
      </c>
      <c r="K621" s="203" t="s">
        <v>1054</v>
      </c>
      <c r="L621" s="175" t="s">
        <v>1063</v>
      </c>
      <c r="M621" s="175" t="s">
        <v>1054</v>
      </c>
      <c r="N621" s="204">
        <v>41365</v>
      </c>
      <c r="O621" s="175" t="s">
        <v>1054</v>
      </c>
      <c r="P621" s="195" t="s">
        <v>1054</v>
      </c>
      <c r="Q621" s="195" t="s">
        <v>1054</v>
      </c>
      <c r="R621" s="197">
        <v>12</v>
      </c>
      <c r="S621" s="197" t="s">
        <v>1062</v>
      </c>
      <c r="T621" s="195" t="s">
        <v>4595</v>
      </c>
      <c r="U621" s="195" t="s">
        <v>1054</v>
      </c>
      <c r="V621" s="199" t="s">
        <v>1054</v>
      </c>
      <c r="W621" s="199" t="s">
        <v>1054</v>
      </c>
      <c r="X621" s="195" t="s">
        <v>1054</v>
      </c>
      <c r="Y621" s="195" t="s">
        <v>1054</v>
      </c>
      <c r="Z621" s="195" t="s">
        <v>1054</v>
      </c>
      <c r="AA621" s="200" t="s">
        <v>1054</v>
      </c>
      <c r="AB621" s="201" t="s">
        <v>1054</v>
      </c>
      <c r="AC621" s="201" t="s">
        <v>1054</v>
      </c>
      <c r="AD621" s="195" t="s">
        <v>4678</v>
      </c>
      <c r="AE621" s="195" t="s">
        <v>4678</v>
      </c>
      <c r="AF621" s="195" t="s">
        <v>935</v>
      </c>
      <c r="AG621" s="195">
        <v>0</v>
      </c>
      <c r="AH621" s="195" t="s">
        <v>828</v>
      </c>
      <c r="AI621" s="195" t="s">
        <v>2572</v>
      </c>
      <c r="AJ621" s="195" t="s">
        <v>1054</v>
      </c>
      <c r="AK621" s="195" t="s">
        <v>1054</v>
      </c>
    </row>
    <row r="622" spans="1:37" s="177" customFormat="1" ht="12.75">
      <c r="A622" s="175" t="s">
        <v>115</v>
      </c>
      <c r="B622" s="175" t="s">
        <v>2573</v>
      </c>
      <c r="C622" s="628">
        <v>0</v>
      </c>
      <c r="D622" s="628">
        <v>0</v>
      </c>
      <c r="E622" s="628">
        <v>0</v>
      </c>
      <c r="F622" s="631" t="s">
        <v>1054</v>
      </c>
      <c r="G622" s="175" t="s">
        <v>5487</v>
      </c>
      <c r="H622" s="176" t="s">
        <v>4581</v>
      </c>
      <c r="I622" s="175" t="s">
        <v>4588</v>
      </c>
      <c r="J622" s="203" t="s">
        <v>1054</v>
      </c>
      <c r="K622" s="203" t="s">
        <v>1054</v>
      </c>
      <c r="L622" s="175" t="s">
        <v>4583</v>
      </c>
      <c r="M622" s="175" t="s">
        <v>1054</v>
      </c>
      <c r="N622" s="204">
        <v>41011</v>
      </c>
      <c r="O622" s="175" t="s">
        <v>1054</v>
      </c>
      <c r="P622" s="195" t="s">
        <v>1054</v>
      </c>
      <c r="Q622" s="195" t="s">
        <v>1054</v>
      </c>
      <c r="R622" s="197">
        <v>0</v>
      </c>
      <c r="S622" s="197" t="s">
        <v>1062</v>
      </c>
      <c r="T622" s="195" t="s">
        <v>1054</v>
      </c>
      <c r="U622" s="195" t="s">
        <v>1054</v>
      </c>
      <c r="V622" s="199" t="s">
        <v>1062</v>
      </c>
      <c r="W622" s="199" t="s">
        <v>1054</v>
      </c>
      <c r="X622" s="195" t="s">
        <v>1054</v>
      </c>
      <c r="Y622" s="195" t="s">
        <v>1054</v>
      </c>
      <c r="Z622" s="195" t="s">
        <v>2517</v>
      </c>
      <c r="AA622" s="200" t="s">
        <v>1054</v>
      </c>
      <c r="AB622" s="201" t="s">
        <v>1054</v>
      </c>
      <c r="AC622" s="201" t="s">
        <v>1054</v>
      </c>
      <c r="AD622" s="195" t="s">
        <v>4678</v>
      </c>
      <c r="AE622" s="195" t="s">
        <v>4678</v>
      </c>
      <c r="AF622" s="195" t="s">
        <v>935</v>
      </c>
      <c r="AG622" s="195">
        <v>0</v>
      </c>
      <c r="AH622" s="195" t="s">
        <v>828</v>
      </c>
      <c r="AI622" s="195" t="s">
        <v>1054</v>
      </c>
      <c r="AJ622" s="195" t="s">
        <v>1054</v>
      </c>
      <c r="AK622" s="195" t="s">
        <v>1054</v>
      </c>
    </row>
    <row r="623" spans="1:37" s="177" customFormat="1" ht="12.75">
      <c r="A623" s="175" t="s">
        <v>115</v>
      </c>
      <c r="B623" s="175" t="s">
        <v>2574</v>
      </c>
      <c r="C623" s="628">
        <v>0</v>
      </c>
      <c r="D623" s="628">
        <v>0</v>
      </c>
      <c r="E623" s="628">
        <v>0</v>
      </c>
      <c r="F623" s="631" t="s">
        <v>1054</v>
      </c>
      <c r="G623" s="175" t="s">
        <v>2575</v>
      </c>
      <c r="H623" s="176" t="s">
        <v>4581</v>
      </c>
      <c r="I623" s="175" t="s">
        <v>4582</v>
      </c>
      <c r="J623" s="203" t="s">
        <v>1054</v>
      </c>
      <c r="K623" s="203" t="s">
        <v>1054</v>
      </c>
      <c r="L623" s="175" t="s">
        <v>4583</v>
      </c>
      <c r="M623" s="175" t="s">
        <v>1054</v>
      </c>
      <c r="N623" s="204">
        <v>40337</v>
      </c>
      <c r="O623" s="175" t="s">
        <v>1054</v>
      </c>
      <c r="P623" s="195" t="s">
        <v>1054</v>
      </c>
      <c r="Q623" s="195" t="s">
        <v>1054</v>
      </c>
      <c r="R623" s="197">
        <v>12</v>
      </c>
      <c r="S623" s="197" t="s">
        <v>1062</v>
      </c>
      <c r="T623" s="195" t="s">
        <v>1054</v>
      </c>
      <c r="U623" s="195" t="s">
        <v>1054</v>
      </c>
      <c r="V623" s="199" t="s">
        <v>1062</v>
      </c>
      <c r="W623" s="199" t="s">
        <v>1054</v>
      </c>
      <c r="X623" s="195" t="s">
        <v>1054</v>
      </c>
      <c r="Y623" s="195" t="s">
        <v>1054</v>
      </c>
      <c r="Z623" s="195" t="s">
        <v>2517</v>
      </c>
      <c r="AA623" s="200" t="s">
        <v>1054</v>
      </c>
      <c r="AB623" s="201" t="s">
        <v>1054</v>
      </c>
      <c r="AC623" s="201" t="s">
        <v>1054</v>
      </c>
      <c r="AD623" s="195" t="s">
        <v>4678</v>
      </c>
      <c r="AE623" s="195" t="s">
        <v>4678</v>
      </c>
      <c r="AF623" s="195" t="s">
        <v>935</v>
      </c>
      <c r="AG623" s="195">
        <v>0</v>
      </c>
      <c r="AH623" s="195" t="s">
        <v>828</v>
      </c>
      <c r="AI623" s="195" t="s">
        <v>1054</v>
      </c>
      <c r="AJ623" s="195" t="s">
        <v>1054</v>
      </c>
      <c r="AK623" s="195" t="s">
        <v>1054</v>
      </c>
    </row>
    <row r="624" spans="1:37" s="177" customFormat="1" ht="12.75">
      <c r="A624" s="175" t="s">
        <v>115</v>
      </c>
      <c r="B624" s="175" t="s">
        <v>2541</v>
      </c>
      <c r="C624" s="628">
        <v>0</v>
      </c>
      <c r="D624" s="628">
        <v>0</v>
      </c>
      <c r="E624" s="628">
        <v>0</v>
      </c>
      <c r="F624" s="631" t="s">
        <v>1054</v>
      </c>
      <c r="G624" s="175" t="s">
        <v>2542</v>
      </c>
      <c r="H624" s="176" t="s">
        <v>4617</v>
      </c>
      <c r="I624" s="175" t="s">
        <v>4934</v>
      </c>
      <c r="J624" s="203" t="s">
        <v>1052</v>
      </c>
      <c r="K624" s="203" t="s">
        <v>1059</v>
      </c>
      <c r="L624" s="175" t="s">
        <v>4593</v>
      </c>
      <c r="M624" s="175" t="s">
        <v>2543</v>
      </c>
      <c r="N624" s="204">
        <v>38169</v>
      </c>
      <c r="O624" s="175" t="s">
        <v>2054</v>
      </c>
      <c r="P624" s="195" t="s">
        <v>1054</v>
      </c>
      <c r="Q624" s="195">
        <v>207</v>
      </c>
      <c r="R624" s="197" t="s">
        <v>1054</v>
      </c>
      <c r="S624" s="197" t="s">
        <v>1054</v>
      </c>
      <c r="T624" s="195" t="s">
        <v>1054</v>
      </c>
      <c r="U624" s="195" t="s">
        <v>1054</v>
      </c>
      <c r="V624" s="199" t="s">
        <v>959</v>
      </c>
      <c r="W624" s="199" t="s">
        <v>1055</v>
      </c>
      <c r="X624" s="195" t="s">
        <v>1054</v>
      </c>
      <c r="Y624" s="195" t="s">
        <v>2544</v>
      </c>
      <c r="Z624" s="195" t="s">
        <v>1054</v>
      </c>
      <c r="AA624" s="200" t="s">
        <v>1054</v>
      </c>
      <c r="AB624" s="201">
        <v>132488</v>
      </c>
      <c r="AC624" s="201">
        <v>167615</v>
      </c>
      <c r="AD624" s="195" t="s">
        <v>4678</v>
      </c>
      <c r="AE624" s="195" t="s">
        <v>4678</v>
      </c>
      <c r="AF624" s="195" t="s">
        <v>935</v>
      </c>
      <c r="AG624" s="195">
        <v>0</v>
      </c>
      <c r="AH624" s="195" t="s">
        <v>828</v>
      </c>
      <c r="AI624" s="195" t="s">
        <v>2545</v>
      </c>
      <c r="AJ624" s="195" t="s">
        <v>2546</v>
      </c>
      <c r="AK624" s="195" t="s">
        <v>2546</v>
      </c>
    </row>
    <row r="625" spans="1:37" s="177" customFormat="1" ht="12.75">
      <c r="A625" s="175" t="s">
        <v>115</v>
      </c>
      <c r="B625" s="175" t="s">
        <v>2516</v>
      </c>
      <c r="C625" s="628">
        <v>0</v>
      </c>
      <c r="D625" s="628">
        <v>0</v>
      </c>
      <c r="E625" s="628">
        <v>0</v>
      </c>
      <c r="F625" s="631" t="s">
        <v>1054</v>
      </c>
      <c r="G625" s="175" t="s">
        <v>5488</v>
      </c>
      <c r="H625" s="176" t="s">
        <v>4581</v>
      </c>
      <c r="I625" s="175" t="s">
        <v>4650</v>
      </c>
      <c r="J625" s="203" t="s">
        <v>1054</v>
      </c>
      <c r="K625" s="203" t="s">
        <v>1054</v>
      </c>
      <c r="L625" s="175" t="s">
        <v>4829</v>
      </c>
      <c r="M625" s="175" t="s">
        <v>2576</v>
      </c>
      <c r="N625" s="204">
        <v>40725</v>
      </c>
      <c r="O625" s="175" t="s">
        <v>1054</v>
      </c>
      <c r="P625" s="195" t="s">
        <v>1054</v>
      </c>
      <c r="Q625" s="195" t="s">
        <v>1054</v>
      </c>
      <c r="R625" s="197">
        <v>9</v>
      </c>
      <c r="S625" s="197" t="s">
        <v>1062</v>
      </c>
      <c r="T625" s="195" t="s">
        <v>106</v>
      </c>
      <c r="U625" s="195" t="s">
        <v>4612</v>
      </c>
      <c r="V625" s="199" t="s">
        <v>1062</v>
      </c>
      <c r="W625" s="199" t="s">
        <v>1054</v>
      </c>
      <c r="X625" s="195" t="s">
        <v>1054</v>
      </c>
      <c r="Y625" s="195" t="s">
        <v>1054</v>
      </c>
      <c r="Z625" s="195" t="s">
        <v>2517</v>
      </c>
      <c r="AA625" s="200" t="s">
        <v>1054</v>
      </c>
      <c r="AB625" s="201" t="s">
        <v>1054</v>
      </c>
      <c r="AC625" s="201" t="s">
        <v>1054</v>
      </c>
      <c r="AD625" s="195" t="s">
        <v>4678</v>
      </c>
      <c r="AE625" s="195" t="s">
        <v>4678</v>
      </c>
      <c r="AF625" s="195" t="s">
        <v>935</v>
      </c>
      <c r="AG625" s="195">
        <v>0</v>
      </c>
      <c r="AH625" s="195" t="s">
        <v>828</v>
      </c>
      <c r="AI625" s="195" t="s">
        <v>1054</v>
      </c>
      <c r="AJ625" s="195" t="s">
        <v>1054</v>
      </c>
      <c r="AK625" s="195" t="s">
        <v>1054</v>
      </c>
    </row>
    <row r="626" spans="1:37" s="177" customFormat="1" ht="12.75">
      <c r="A626" s="175" t="s">
        <v>115</v>
      </c>
      <c r="B626" s="175" t="s">
        <v>2577</v>
      </c>
      <c r="C626" s="628">
        <v>0</v>
      </c>
      <c r="D626" s="628">
        <v>0</v>
      </c>
      <c r="E626" s="628">
        <v>0</v>
      </c>
      <c r="F626" s="631" t="s">
        <v>1054</v>
      </c>
      <c r="G626" s="175" t="s">
        <v>5489</v>
      </c>
      <c r="H626" s="176" t="s">
        <v>4581</v>
      </c>
      <c r="I626" s="175" t="s">
        <v>4582</v>
      </c>
      <c r="J626" s="203" t="s">
        <v>1054</v>
      </c>
      <c r="K626" s="203" t="s">
        <v>1054</v>
      </c>
      <c r="L626" s="175" t="s">
        <v>4576</v>
      </c>
      <c r="M626" s="175" t="s">
        <v>5490</v>
      </c>
      <c r="N626" s="204">
        <v>40148</v>
      </c>
      <c r="O626" s="175" t="s">
        <v>1054</v>
      </c>
      <c r="P626" s="195" t="s">
        <v>1054</v>
      </c>
      <c r="Q626" s="195" t="s">
        <v>1054</v>
      </c>
      <c r="R626" s="197">
        <v>11</v>
      </c>
      <c r="S626" s="197" t="s">
        <v>1062</v>
      </c>
      <c r="T626" s="195" t="s">
        <v>4595</v>
      </c>
      <c r="U626" s="195" t="s">
        <v>1054</v>
      </c>
      <c r="V626" s="199" t="s">
        <v>1062</v>
      </c>
      <c r="W626" s="199" t="s">
        <v>1054</v>
      </c>
      <c r="X626" s="195" t="s">
        <v>1054</v>
      </c>
      <c r="Y626" s="195" t="s">
        <v>1054</v>
      </c>
      <c r="Z626" s="195" t="s">
        <v>2517</v>
      </c>
      <c r="AA626" s="200" t="s">
        <v>1054</v>
      </c>
      <c r="AB626" s="201" t="s">
        <v>1054</v>
      </c>
      <c r="AC626" s="201" t="s">
        <v>1054</v>
      </c>
      <c r="AD626" s="195" t="s">
        <v>4678</v>
      </c>
      <c r="AE626" s="195" t="s">
        <v>4678</v>
      </c>
      <c r="AF626" s="195" t="s">
        <v>935</v>
      </c>
      <c r="AG626" s="195">
        <v>0</v>
      </c>
      <c r="AH626" s="195" t="s">
        <v>828</v>
      </c>
      <c r="AI626" s="195" t="s">
        <v>2578</v>
      </c>
      <c r="AJ626" s="195" t="s">
        <v>1054</v>
      </c>
      <c r="AK626" s="195" t="s">
        <v>1054</v>
      </c>
    </row>
    <row r="627" spans="1:37" s="177" customFormat="1" ht="12.75">
      <c r="A627" s="175" t="s">
        <v>115</v>
      </c>
      <c r="B627" s="175" t="s">
        <v>2579</v>
      </c>
      <c r="C627" s="628">
        <v>1</v>
      </c>
      <c r="D627" s="628">
        <v>1</v>
      </c>
      <c r="E627" s="628">
        <v>1</v>
      </c>
      <c r="F627" s="631" t="s">
        <v>1054</v>
      </c>
      <c r="G627" s="175" t="s">
        <v>5495</v>
      </c>
      <c r="H627" s="176" t="s">
        <v>4581</v>
      </c>
      <c r="I627" s="175" t="s">
        <v>4770</v>
      </c>
      <c r="J627" s="203" t="s">
        <v>1054</v>
      </c>
      <c r="K627" s="203" t="s">
        <v>1054</v>
      </c>
      <c r="L627" s="175" t="s">
        <v>106</v>
      </c>
      <c r="M627" s="175" t="s">
        <v>2580</v>
      </c>
      <c r="N627" s="204">
        <v>38169</v>
      </c>
      <c r="O627" s="175" t="s">
        <v>1054</v>
      </c>
      <c r="P627" s="195" t="s">
        <v>1054</v>
      </c>
      <c r="Q627" s="195" t="s">
        <v>1054</v>
      </c>
      <c r="R627" s="197">
        <v>0</v>
      </c>
      <c r="S627" s="197" t="s">
        <v>1062</v>
      </c>
      <c r="T627" s="195" t="s">
        <v>1054</v>
      </c>
      <c r="U627" s="195" t="s">
        <v>1054</v>
      </c>
      <c r="V627" s="199" t="s">
        <v>1094</v>
      </c>
      <c r="W627" s="199" t="s">
        <v>1054</v>
      </c>
      <c r="X627" s="195" t="s">
        <v>1054</v>
      </c>
      <c r="Y627" s="195" t="s">
        <v>1054</v>
      </c>
      <c r="Z627" s="195" t="s">
        <v>2517</v>
      </c>
      <c r="AA627" s="200" t="s">
        <v>1054</v>
      </c>
      <c r="AB627" s="201" t="s">
        <v>1054</v>
      </c>
      <c r="AC627" s="201" t="s">
        <v>1054</v>
      </c>
      <c r="AD627" s="195" t="s">
        <v>4678</v>
      </c>
      <c r="AE627" s="195" t="s">
        <v>4678</v>
      </c>
      <c r="AF627" s="195" t="s">
        <v>935</v>
      </c>
      <c r="AG627" s="195">
        <v>0</v>
      </c>
      <c r="AH627" s="195" t="s">
        <v>828</v>
      </c>
      <c r="AI627" s="195" t="s">
        <v>2581</v>
      </c>
      <c r="AJ627" s="195" t="s">
        <v>1054</v>
      </c>
      <c r="AK627" s="195" t="s">
        <v>1054</v>
      </c>
    </row>
    <row r="628" spans="1:37" s="177" customFormat="1" ht="12.75">
      <c r="A628" s="175" t="s">
        <v>115</v>
      </c>
      <c r="B628" s="175" t="s">
        <v>2525</v>
      </c>
      <c r="C628" s="628">
        <v>0</v>
      </c>
      <c r="D628" s="628">
        <v>0</v>
      </c>
      <c r="E628" s="628">
        <v>0</v>
      </c>
      <c r="F628" s="631" t="s">
        <v>1054</v>
      </c>
      <c r="G628" s="175" t="s">
        <v>5485</v>
      </c>
      <c r="H628" s="176" t="s">
        <v>4581</v>
      </c>
      <c r="I628" s="175" t="s">
        <v>4650</v>
      </c>
      <c r="J628" s="203" t="s">
        <v>1054</v>
      </c>
      <c r="K628" s="203" t="s">
        <v>1054</v>
      </c>
      <c r="L628" s="175" t="s">
        <v>1063</v>
      </c>
      <c r="M628" s="175" t="s">
        <v>1054</v>
      </c>
      <c r="N628" s="204">
        <v>41685</v>
      </c>
      <c r="O628" s="175" t="s">
        <v>1054</v>
      </c>
      <c r="P628" s="195" t="s">
        <v>1054</v>
      </c>
      <c r="Q628" s="195" t="s">
        <v>1054</v>
      </c>
      <c r="R628" s="197">
        <v>0</v>
      </c>
      <c r="S628" s="197" t="s">
        <v>1062</v>
      </c>
      <c r="T628" s="195" t="s">
        <v>1054</v>
      </c>
      <c r="U628" s="195" t="s">
        <v>1054</v>
      </c>
      <c r="V628" s="199" t="s">
        <v>1062</v>
      </c>
      <c r="W628" s="199" t="s">
        <v>1054</v>
      </c>
      <c r="X628" s="195" t="s">
        <v>1054</v>
      </c>
      <c r="Y628" s="195" t="s">
        <v>1054</v>
      </c>
      <c r="Z628" s="195" t="s">
        <v>2517</v>
      </c>
      <c r="AA628" s="200" t="s">
        <v>1054</v>
      </c>
      <c r="AB628" s="201" t="s">
        <v>1054</v>
      </c>
      <c r="AC628" s="201" t="s">
        <v>1054</v>
      </c>
      <c r="AD628" s="195" t="s">
        <v>4678</v>
      </c>
      <c r="AE628" s="195" t="s">
        <v>4678</v>
      </c>
      <c r="AF628" s="195" t="s">
        <v>935</v>
      </c>
      <c r="AG628" s="195">
        <v>0</v>
      </c>
      <c r="AH628" s="195" t="s">
        <v>828</v>
      </c>
      <c r="AI628" s="195" t="s">
        <v>1054</v>
      </c>
      <c r="AJ628" s="195" t="s">
        <v>1054</v>
      </c>
      <c r="AK628" s="195" t="s">
        <v>1054</v>
      </c>
    </row>
    <row r="629" spans="1:37" s="177" customFormat="1" ht="12.75">
      <c r="A629" s="175" t="s">
        <v>115</v>
      </c>
      <c r="B629" s="175" t="s">
        <v>4703</v>
      </c>
      <c r="C629" s="628">
        <v>0</v>
      </c>
      <c r="D629" s="628">
        <v>0</v>
      </c>
      <c r="E629" s="628">
        <v>0</v>
      </c>
      <c r="F629" s="631" t="s">
        <v>1054</v>
      </c>
      <c r="G629" s="175" t="s">
        <v>4704</v>
      </c>
      <c r="H629" s="176" t="s">
        <v>4581</v>
      </c>
      <c r="I629" s="175" t="s">
        <v>4582</v>
      </c>
      <c r="J629" s="203" t="s">
        <v>1054</v>
      </c>
      <c r="K629" s="203" t="s">
        <v>1054</v>
      </c>
      <c r="L629" s="175" t="s">
        <v>1063</v>
      </c>
      <c r="M629" s="175" t="s">
        <v>1054</v>
      </c>
      <c r="N629" s="204">
        <v>41789</v>
      </c>
      <c r="O629" s="175" t="s">
        <v>1054</v>
      </c>
      <c r="P629" s="195" t="s">
        <v>1054</v>
      </c>
      <c r="Q629" s="195" t="s">
        <v>1054</v>
      </c>
      <c r="R629" s="197">
        <v>15</v>
      </c>
      <c r="S629" s="197" t="s">
        <v>1062</v>
      </c>
      <c r="T629" s="195" t="s">
        <v>4595</v>
      </c>
      <c r="U629" s="195" t="s">
        <v>1054</v>
      </c>
      <c r="V629" s="199" t="s">
        <v>1062</v>
      </c>
      <c r="W629" s="199" t="s">
        <v>1054</v>
      </c>
      <c r="X629" s="195" t="s">
        <v>1054</v>
      </c>
      <c r="Y629" s="195" t="s">
        <v>1054</v>
      </c>
      <c r="Z629" s="195" t="s">
        <v>2491</v>
      </c>
      <c r="AA629" s="200" t="s">
        <v>1054</v>
      </c>
      <c r="AB629" s="201" t="s">
        <v>1054</v>
      </c>
      <c r="AC629" s="201" t="s">
        <v>1054</v>
      </c>
      <c r="AD629" s="195" t="s">
        <v>4678</v>
      </c>
      <c r="AE629" s="195" t="s">
        <v>4678</v>
      </c>
      <c r="AF629" s="195" t="s">
        <v>935</v>
      </c>
      <c r="AG629" s="195">
        <v>0</v>
      </c>
      <c r="AH629" s="195" t="s">
        <v>828</v>
      </c>
      <c r="AI629" s="195" t="s">
        <v>1054</v>
      </c>
      <c r="AJ629" s="195" t="s">
        <v>1054</v>
      </c>
      <c r="AK629" s="195" t="s">
        <v>1054</v>
      </c>
    </row>
    <row r="630" spans="1:37" s="177" customFormat="1" ht="12.75">
      <c r="A630" s="175" t="s">
        <v>50</v>
      </c>
      <c r="B630" s="175" t="s">
        <v>2860</v>
      </c>
      <c r="C630" s="628">
        <v>0</v>
      </c>
      <c r="D630" s="628">
        <v>0</v>
      </c>
      <c r="E630" s="628">
        <v>0</v>
      </c>
      <c r="F630" s="631" t="s">
        <v>1054</v>
      </c>
      <c r="G630" s="175" t="s">
        <v>5554</v>
      </c>
      <c r="H630" s="176" t="s">
        <v>4574</v>
      </c>
      <c r="I630" s="175" t="s">
        <v>5337</v>
      </c>
      <c r="J630" s="203" t="s">
        <v>1054</v>
      </c>
      <c r="K630" s="203" t="s">
        <v>1054</v>
      </c>
      <c r="L630" s="175" t="s">
        <v>4593</v>
      </c>
      <c r="M630" s="175" t="s">
        <v>2765</v>
      </c>
      <c r="N630" s="204">
        <v>41090</v>
      </c>
      <c r="O630" s="175" t="s">
        <v>1054</v>
      </c>
      <c r="P630" s="195" t="s">
        <v>1054</v>
      </c>
      <c r="Q630" s="195" t="s">
        <v>1054</v>
      </c>
      <c r="R630" s="197" t="s">
        <v>1054</v>
      </c>
      <c r="S630" s="197" t="s">
        <v>1054</v>
      </c>
      <c r="T630" s="195" t="s">
        <v>1054</v>
      </c>
      <c r="U630" s="195" t="s">
        <v>1054</v>
      </c>
      <c r="V630" s="199" t="s">
        <v>1054</v>
      </c>
      <c r="W630" s="199" t="s">
        <v>1054</v>
      </c>
      <c r="X630" s="195" t="s">
        <v>1054</v>
      </c>
      <c r="Y630" s="195" t="s">
        <v>1054</v>
      </c>
      <c r="Z630" s="195" t="s">
        <v>1054</v>
      </c>
      <c r="AA630" s="200" t="s">
        <v>1054</v>
      </c>
      <c r="AB630" s="201" t="s">
        <v>1054</v>
      </c>
      <c r="AC630" s="201" t="s">
        <v>1054</v>
      </c>
      <c r="AD630" s="195" t="s">
        <v>1054</v>
      </c>
      <c r="AE630" s="195" t="s">
        <v>1054</v>
      </c>
      <c r="AF630" s="195" t="s">
        <v>1054</v>
      </c>
      <c r="AG630" s="195" t="s">
        <v>1054</v>
      </c>
      <c r="AH630" s="195" t="s">
        <v>1054</v>
      </c>
      <c r="AI630" s="195" t="s">
        <v>2861</v>
      </c>
      <c r="AJ630" s="195" t="s">
        <v>1054</v>
      </c>
      <c r="AK630" s="195" t="s">
        <v>1054</v>
      </c>
    </row>
    <row r="631" spans="1:37" s="177" customFormat="1" ht="12.75">
      <c r="A631" s="175" t="s">
        <v>50</v>
      </c>
      <c r="B631" s="175" t="s">
        <v>2749</v>
      </c>
      <c r="C631" s="628">
        <v>0</v>
      </c>
      <c r="D631" s="628">
        <v>1</v>
      </c>
      <c r="E631" s="628">
        <v>1</v>
      </c>
      <c r="F631" s="631" t="s">
        <v>1054</v>
      </c>
      <c r="G631" s="175" t="s">
        <v>2750</v>
      </c>
      <c r="H631" s="176" t="s">
        <v>4581</v>
      </c>
      <c r="I631" s="175" t="s">
        <v>4592</v>
      </c>
      <c r="J631" s="203" t="s">
        <v>1054</v>
      </c>
      <c r="K631" s="203" t="s">
        <v>1054</v>
      </c>
      <c r="L631" s="175" t="s">
        <v>4593</v>
      </c>
      <c r="M631" s="175" t="s">
        <v>2751</v>
      </c>
      <c r="N631" s="204">
        <v>40694</v>
      </c>
      <c r="O631" s="175" t="s">
        <v>1054</v>
      </c>
      <c r="P631" s="195" t="s">
        <v>1054</v>
      </c>
      <c r="Q631" s="195" t="s">
        <v>1054</v>
      </c>
      <c r="R631" s="197">
        <v>12</v>
      </c>
      <c r="S631" s="197" t="s">
        <v>959</v>
      </c>
      <c r="T631" s="195" t="s">
        <v>4595</v>
      </c>
      <c r="U631" s="195" t="s">
        <v>1054</v>
      </c>
      <c r="V631" s="199" t="s">
        <v>1062</v>
      </c>
      <c r="W631" s="199" t="s">
        <v>1054</v>
      </c>
      <c r="X631" s="195" t="s">
        <v>1054</v>
      </c>
      <c r="Y631" s="195" t="s">
        <v>1054</v>
      </c>
      <c r="Z631" s="195" t="s">
        <v>824</v>
      </c>
      <c r="AA631" s="200" t="s">
        <v>1054</v>
      </c>
      <c r="AB631" s="201" t="s">
        <v>1054</v>
      </c>
      <c r="AC631" s="201" t="s">
        <v>1054</v>
      </c>
      <c r="AD631" s="195" t="s">
        <v>4717</v>
      </c>
      <c r="AE631" s="195" t="s">
        <v>4718</v>
      </c>
      <c r="AF631" s="195" t="s">
        <v>935</v>
      </c>
      <c r="AG631" s="195">
        <v>2606</v>
      </c>
      <c r="AH631" s="195" t="s">
        <v>828</v>
      </c>
      <c r="AI631" s="195" t="s">
        <v>2752</v>
      </c>
      <c r="AJ631" s="195" t="s">
        <v>1054</v>
      </c>
      <c r="AK631" s="195" t="s">
        <v>1054</v>
      </c>
    </row>
    <row r="632" spans="1:37" s="177" customFormat="1" ht="12.75">
      <c r="A632" s="175" t="s">
        <v>50</v>
      </c>
      <c r="B632" s="175" t="s">
        <v>2753</v>
      </c>
      <c r="C632" s="628">
        <v>0</v>
      </c>
      <c r="D632" s="628">
        <v>1</v>
      </c>
      <c r="E632" s="628">
        <v>1</v>
      </c>
      <c r="F632" s="631" t="s">
        <v>1054</v>
      </c>
      <c r="G632" s="175" t="s">
        <v>5568</v>
      </c>
      <c r="H632" s="176" t="s">
        <v>4581</v>
      </c>
      <c r="I632" s="175" t="s">
        <v>4592</v>
      </c>
      <c r="J632" s="203" t="s">
        <v>1054</v>
      </c>
      <c r="K632" s="203" t="s">
        <v>1054</v>
      </c>
      <c r="L632" s="175" t="s">
        <v>4593</v>
      </c>
      <c r="M632" s="175" t="s">
        <v>2754</v>
      </c>
      <c r="N632" s="204">
        <v>40360</v>
      </c>
      <c r="O632" s="175" t="s">
        <v>1054</v>
      </c>
      <c r="P632" s="195" t="s">
        <v>1054</v>
      </c>
      <c r="Q632" s="195" t="s">
        <v>1054</v>
      </c>
      <c r="R632" s="197">
        <v>15</v>
      </c>
      <c r="S632" s="197" t="s">
        <v>959</v>
      </c>
      <c r="T632" s="195" t="s">
        <v>4595</v>
      </c>
      <c r="U632" s="195" t="s">
        <v>1054</v>
      </c>
      <c r="V632" s="199" t="s">
        <v>1062</v>
      </c>
      <c r="W632" s="199" t="s">
        <v>1054</v>
      </c>
      <c r="X632" s="195" t="s">
        <v>1054</v>
      </c>
      <c r="Y632" s="195" t="s">
        <v>1054</v>
      </c>
      <c r="Z632" s="195" t="s">
        <v>824</v>
      </c>
      <c r="AA632" s="200" t="s">
        <v>1054</v>
      </c>
      <c r="AB632" s="201" t="s">
        <v>1054</v>
      </c>
      <c r="AC632" s="201" t="s">
        <v>1054</v>
      </c>
      <c r="AD632" s="195" t="s">
        <v>4717</v>
      </c>
      <c r="AE632" s="195" t="s">
        <v>4718</v>
      </c>
      <c r="AF632" s="195" t="s">
        <v>935</v>
      </c>
      <c r="AG632" s="195">
        <v>2606</v>
      </c>
      <c r="AH632" s="195" t="s">
        <v>828</v>
      </c>
      <c r="AI632" s="195" t="s">
        <v>2755</v>
      </c>
      <c r="AJ632" s="195" t="s">
        <v>1054</v>
      </c>
      <c r="AK632" s="195" t="s">
        <v>1054</v>
      </c>
    </row>
    <row r="633" spans="1:37" s="177" customFormat="1" ht="12.75">
      <c r="A633" s="175" t="s">
        <v>50</v>
      </c>
      <c r="B633" s="175" t="s">
        <v>2756</v>
      </c>
      <c r="C633" s="628">
        <v>0</v>
      </c>
      <c r="D633" s="628">
        <v>1</v>
      </c>
      <c r="E633" s="628">
        <v>1</v>
      </c>
      <c r="F633" s="631" t="s">
        <v>1054</v>
      </c>
      <c r="G633" s="175" t="s">
        <v>5572</v>
      </c>
      <c r="H633" s="176" t="s">
        <v>4581</v>
      </c>
      <c r="I633" s="175" t="s">
        <v>4592</v>
      </c>
      <c r="J633" s="203" t="s">
        <v>1054</v>
      </c>
      <c r="K633" s="203" t="s">
        <v>1054</v>
      </c>
      <c r="L633" s="175" t="s">
        <v>4593</v>
      </c>
      <c r="M633" s="175" t="s">
        <v>2751</v>
      </c>
      <c r="N633" s="204">
        <v>40203</v>
      </c>
      <c r="O633" s="175" t="s">
        <v>1054</v>
      </c>
      <c r="P633" s="195" t="s">
        <v>1054</v>
      </c>
      <c r="Q633" s="195" t="s">
        <v>1054</v>
      </c>
      <c r="R633" s="197">
        <v>12</v>
      </c>
      <c r="S633" s="197" t="s">
        <v>959</v>
      </c>
      <c r="T633" s="195" t="s">
        <v>4595</v>
      </c>
      <c r="U633" s="195" t="s">
        <v>1054</v>
      </c>
      <c r="V633" s="199" t="s">
        <v>1062</v>
      </c>
      <c r="W633" s="199" t="s">
        <v>1054</v>
      </c>
      <c r="X633" s="195" t="s">
        <v>1054</v>
      </c>
      <c r="Y633" s="195" t="s">
        <v>1054</v>
      </c>
      <c r="Z633" s="195" t="s">
        <v>824</v>
      </c>
      <c r="AA633" s="200" t="s">
        <v>1054</v>
      </c>
      <c r="AB633" s="201" t="s">
        <v>1054</v>
      </c>
      <c r="AC633" s="201" t="s">
        <v>1054</v>
      </c>
      <c r="AD633" s="195" t="s">
        <v>4717</v>
      </c>
      <c r="AE633" s="195" t="s">
        <v>4718</v>
      </c>
      <c r="AF633" s="195" t="s">
        <v>935</v>
      </c>
      <c r="AG633" s="195">
        <v>2606</v>
      </c>
      <c r="AH633" s="195" t="s">
        <v>828</v>
      </c>
      <c r="AI633" s="195" t="s">
        <v>2757</v>
      </c>
      <c r="AJ633" s="195" t="s">
        <v>1054</v>
      </c>
      <c r="AK633" s="195" t="s">
        <v>1054</v>
      </c>
    </row>
    <row r="634" spans="1:37" s="177" customFormat="1" ht="12.75">
      <c r="A634" s="175" t="s">
        <v>50</v>
      </c>
      <c r="B634" s="175" t="s">
        <v>2758</v>
      </c>
      <c r="C634" s="628">
        <v>0</v>
      </c>
      <c r="D634" s="628">
        <v>1</v>
      </c>
      <c r="E634" s="628">
        <v>1</v>
      </c>
      <c r="F634" s="631" t="s">
        <v>1054</v>
      </c>
      <c r="G634" s="175" t="s">
        <v>5573</v>
      </c>
      <c r="H634" s="176" t="s">
        <v>4581</v>
      </c>
      <c r="I634" s="175" t="s">
        <v>4592</v>
      </c>
      <c r="J634" s="203" t="s">
        <v>1054</v>
      </c>
      <c r="K634" s="203" t="s">
        <v>1054</v>
      </c>
      <c r="L634" s="175" t="s">
        <v>4593</v>
      </c>
      <c r="M634" s="175" t="s">
        <v>2751</v>
      </c>
      <c r="N634" s="204">
        <v>40179</v>
      </c>
      <c r="O634" s="175" t="s">
        <v>1054</v>
      </c>
      <c r="P634" s="195" t="s">
        <v>1054</v>
      </c>
      <c r="Q634" s="195" t="s">
        <v>1054</v>
      </c>
      <c r="R634" s="197">
        <v>32</v>
      </c>
      <c r="S634" s="197" t="s">
        <v>959</v>
      </c>
      <c r="T634" s="195" t="s">
        <v>4595</v>
      </c>
      <c r="U634" s="195" t="s">
        <v>1054</v>
      </c>
      <c r="V634" s="199" t="s">
        <v>1062</v>
      </c>
      <c r="W634" s="199" t="s">
        <v>1054</v>
      </c>
      <c r="X634" s="195" t="s">
        <v>1054</v>
      </c>
      <c r="Y634" s="195" t="s">
        <v>1054</v>
      </c>
      <c r="Z634" s="195" t="s">
        <v>824</v>
      </c>
      <c r="AA634" s="200" t="s">
        <v>1054</v>
      </c>
      <c r="AB634" s="201" t="s">
        <v>1054</v>
      </c>
      <c r="AC634" s="201" t="s">
        <v>1054</v>
      </c>
      <c r="AD634" s="195" t="s">
        <v>4717</v>
      </c>
      <c r="AE634" s="195" t="s">
        <v>4718</v>
      </c>
      <c r="AF634" s="195" t="s">
        <v>935</v>
      </c>
      <c r="AG634" s="195">
        <v>2606</v>
      </c>
      <c r="AH634" s="195" t="s">
        <v>828</v>
      </c>
      <c r="AI634" s="195" t="s">
        <v>2759</v>
      </c>
      <c r="AJ634" s="195" t="s">
        <v>1054</v>
      </c>
      <c r="AK634" s="195" t="s">
        <v>1054</v>
      </c>
    </row>
    <row r="635" spans="1:37" s="177" customFormat="1" ht="12.75">
      <c r="A635" s="175" t="s">
        <v>50</v>
      </c>
      <c r="B635" s="175" t="s">
        <v>4187</v>
      </c>
      <c r="C635" s="628">
        <v>0</v>
      </c>
      <c r="D635" s="628">
        <v>1</v>
      </c>
      <c r="E635" s="628">
        <v>1</v>
      </c>
      <c r="F635" s="631" t="s">
        <v>1054</v>
      </c>
      <c r="G635" s="175" t="s">
        <v>4187</v>
      </c>
      <c r="H635" s="176" t="s">
        <v>4581</v>
      </c>
      <c r="I635" s="175" t="s">
        <v>4592</v>
      </c>
      <c r="J635" s="203" t="s">
        <v>1054</v>
      </c>
      <c r="K635" s="203" t="s">
        <v>1054</v>
      </c>
      <c r="L635" s="175" t="s">
        <v>106</v>
      </c>
      <c r="M635" s="175" t="s">
        <v>4847</v>
      </c>
      <c r="N635" s="204">
        <v>42552</v>
      </c>
      <c r="O635" s="175" t="s">
        <v>1054</v>
      </c>
      <c r="P635" s="195" t="s">
        <v>1054</v>
      </c>
      <c r="Q635" s="195" t="s">
        <v>1054</v>
      </c>
      <c r="R635" s="197">
        <v>0</v>
      </c>
      <c r="S635" s="197" t="s">
        <v>1062</v>
      </c>
      <c r="T635" s="195" t="s">
        <v>106</v>
      </c>
      <c r="U635" s="195" t="s">
        <v>277</v>
      </c>
      <c r="V635" s="199" t="s">
        <v>1054</v>
      </c>
      <c r="W635" s="199" t="s">
        <v>1054</v>
      </c>
      <c r="X635" s="195" t="s">
        <v>1054</v>
      </c>
      <c r="Y635" s="195" t="s">
        <v>1054</v>
      </c>
      <c r="Z635" s="195" t="s">
        <v>1054</v>
      </c>
      <c r="AA635" s="200" t="s">
        <v>1054</v>
      </c>
      <c r="AB635" s="201" t="s">
        <v>1054</v>
      </c>
      <c r="AC635" s="201" t="s">
        <v>1054</v>
      </c>
      <c r="AD635" s="195" t="s">
        <v>1054</v>
      </c>
      <c r="AE635" s="195" t="s">
        <v>1054</v>
      </c>
      <c r="AF635" s="195" t="s">
        <v>1054</v>
      </c>
      <c r="AG635" s="195" t="s">
        <v>1054</v>
      </c>
      <c r="AH635" s="195" t="s">
        <v>1054</v>
      </c>
      <c r="AI635" s="195" t="s">
        <v>1054</v>
      </c>
      <c r="AJ635" s="195" t="s">
        <v>1054</v>
      </c>
      <c r="AK635" s="195" t="s">
        <v>1054</v>
      </c>
    </row>
    <row r="636" spans="1:37" s="177" customFormat="1" ht="12.75">
      <c r="A636" s="175" t="s">
        <v>50</v>
      </c>
      <c r="B636" s="175" t="s">
        <v>2760</v>
      </c>
      <c r="C636" s="628">
        <v>0</v>
      </c>
      <c r="D636" s="628">
        <v>1</v>
      </c>
      <c r="E636" s="628">
        <v>1</v>
      </c>
      <c r="F636" s="631" t="s">
        <v>1054</v>
      </c>
      <c r="G636" s="175" t="s">
        <v>5569</v>
      </c>
      <c r="H636" s="176" t="s">
        <v>4581</v>
      </c>
      <c r="I636" s="175" t="s">
        <v>4592</v>
      </c>
      <c r="J636" s="203" t="s">
        <v>1054</v>
      </c>
      <c r="K636" s="203" t="s">
        <v>1054</v>
      </c>
      <c r="L636" s="175" t="s">
        <v>4593</v>
      </c>
      <c r="M636" s="175" t="s">
        <v>2754</v>
      </c>
      <c r="N636" s="204">
        <v>40360</v>
      </c>
      <c r="O636" s="175" t="s">
        <v>1054</v>
      </c>
      <c r="P636" s="195" t="s">
        <v>1054</v>
      </c>
      <c r="Q636" s="195" t="s">
        <v>1054</v>
      </c>
      <c r="R636" s="197">
        <v>15</v>
      </c>
      <c r="S636" s="197" t="s">
        <v>959</v>
      </c>
      <c r="T636" s="195" t="s">
        <v>4595</v>
      </c>
      <c r="U636" s="195" t="s">
        <v>1054</v>
      </c>
      <c r="V636" s="199" t="s">
        <v>1062</v>
      </c>
      <c r="W636" s="199" t="s">
        <v>1054</v>
      </c>
      <c r="X636" s="195" t="s">
        <v>1054</v>
      </c>
      <c r="Y636" s="195" t="s">
        <v>1054</v>
      </c>
      <c r="Z636" s="195" t="s">
        <v>824</v>
      </c>
      <c r="AA636" s="200" t="s">
        <v>1054</v>
      </c>
      <c r="AB636" s="201" t="s">
        <v>1054</v>
      </c>
      <c r="AC636" s="201" t="s">
        <v>1054</v>
      </c>
      <c r="AD636" s="195" t="s">
        <v>4717</v>
      </c>
      <c r="AE636" s="195" t="s">
        <v>4718</v>
      </c>
      <c r="AF636" s="195" t="s">
        <v>935</v>
      </c>
      <c r="AG636" s="195">
        <v>2606</v>
      </c>
      <c r="AH636" s="195" t="s">
        <v>828</v>
      </c>
      <c r="AI636" s="195" t="s">
        <v>2761</v>
      </c>
      <c r="AJ636" s="195" t="s">
        <v>1054</v>
      </c>
      <c r="AK636" s="195" t="s">
        <v>1054</v>
      </c>
    </row>
    <row r="637" spans="1:37" s="177" customFormat="1" ht="12.75">
      <c r="A637" s="177" t="s">
        <v>50</v>
      </c>
      <c r="B637" s="177" t="s">
        <v>4720</v>
      </c>
      <c r="C637" s="628"/>
      <c r="D637" s="628"/>
      <c r="E637" s="628"/>
      <c r="F637" s="632" t="s">
        <v>1054</v>
      </c>
      <c r="G637" s="177" t="s">
        <v>4721</v>
      </c>
      <c r="H637" s="177" t="s">
        <v>4581</v>
      </c>
      <c r="I637" s="177" t="s">
        <v>4592</v>
      </c>
      <c r="J637" s="177" t="s">
        <v>1054</v>
      </c>
      <c r="K637" s="177" t="s">
        <v>1054</v>
      </c>
      <c r="L637" s="177" t="s">
        <v>4593</v>
      </c>
      <c r="M637" s="177" t="s">
        <v>2751</v>
      </c>
      <c r="N637" s="178">
        <v>40179</v>
      </c>
      <c r="O637" s="177" t="s">
        <v>1054</v>
      </c>
      <c r="P637" s="177" t="s">
        <v>1054</v>
      </c>
      <c r="Q637" s="177" t="s">
        <v>1054</v>
      </c>
      <c r="R637" s="177">
        <v>12</v>
      </c>
      <c r="S637" s="177" t="s">
        <v>959</v>
      </c>
      <c r="T637" s="177" t="s">
        <v>4595</v>
      </c>
      <c r="U637" s="177" t="s">
        <v>1054</v>
      </c>
      <c r="V637" s="177" t="s">
        <v>1062</v>
      </c>
      <c r="W637" s="177" t="s">
        <v>1054</v>
      </c>
      <c r="X637" s="177" t="s">
        <v>1054</v>
      </c>
      <c r="Y637" s="177" t="s">
        <v>1054</v>
      </c>
      <c r="Z637" s="177" t="s">
        <v>824</v>
      </c>
      <c r="AA637" s="177" t="s">
        <v>1054</v>
      </c>
      <c r="AB637" s="177" t="s">
        <v>1054</v>
      </c>
      <c r="AC637" s="177" t="s">
        <v>1054</v>
      </c>
      <c r="AD637" s="177" t="s">
        <v>4717</v>
      </c>
      <c r="AE637" s="177" t="s">
        <v>4718</v>
      </c>
      <c r="AF637" s="177" t="s">
        <v>935</v>
      </c>
      <c r="AG637" s="177">
        <v>2606</v>
      </c>
      <c r="AH637" s="177" t="s">
        <v>828</v>
      </c>
      <c r="AI637" s="177" t="s">
        <v>4722</v>
      </c>
      <c r="AJ637" s="195"/>
      <c r="AK637" s="195"/>
    </row>
    <row r="638" spans="1:37" s="177" customFormat="1" ht="12.75">
      <c r="A638" s="177" t="s">
        <v>50</v>
      </c>
      <c r="B638" s="177" t="s">
        <v>4723</v>
      </c>
      <c r="C638" s="628"/>
      <c r="D638" s="628"/>
      <c r="E638" s="628"/>
      <c r="F638" s="632" t="s">
        <v>1054</v>
      </c>
      <c r="G638" s="177" t="s">
        <v>4724</v>
      </c>
      <c r="H638" s="177" t="s">
        <v>4581</v>
      </c>
      <c r="I638" s="177" t="s">
        <v>4592</v>
      </c>
      <c r="J638" s="177" t="s">
        <v>1054</v>
      </c>
      <c r="K638" s="177" t="s">
        <v>1054</v>
      </c>
      <c r="L638" s="177" t="s">
        <v>4593</v>
      </c>
      <c r="M638" s="177" t="s">
        <v>2751</v>
      </c>
      <c r="N638" s="178">
        <v>40179</v>
      </c>
      <c r="O638" s="177" t="s">
        <v>1054</v>
      </c>
      <c r="P638" s="177" t="s">
        <v>1054</v>
      </c>
      <c r="Q638" s="177" t="s">
        <v>1054</v>
      </c>
      <c r="R638" s="177">
        <v>32</v>
      </c>
      <c r="S638" s="177" t="s">
        <v>959</v>
      </c>
      <c r="T638" s="177" t="s">
        <v>4595</v>
      </c>
      <c r="U638" s="177" t="s">
        <v>1054</v>
      </c>
      <c r="V638" s="177" t="s">
        <v>1062</v>
      </c>
      <c r="W638" s="177" t="s">
        <v>1054</v>
      </c>
      <c r="X638" s="177" t="s">
        <v>1054</v>
      </c>
      <c r="Y638" s="177" t="s">
        <v>1054</v>
      </c>
      <c r="Z638" s="177" t="s">
        <v>824</v>
      </c>
      <c r="AA638" s="177" t="s">
        <v>1054</v>
      </c>
      <c r="AB638" s="177" t="s">
        <v>1054</v>
      </c>
      <c r="AC638" s="177" t="s">
        <v>1054</v>
      </c>
      <c r="AD638" s="177" t="s">
        <v>4725</v>
      </c>
      <c r="AE638" s="177" t="s">
        <v>4718</v>
      </c>
      <c r="AF638" s="177" t="s">
        <v>935</v>
      </c>
      <c r="AG638" s="177">
        <v>2606</v>
      </c>
      <c r="AH638" s="177" t="s">
        <v>828</v>
      </c>
      <c r="AI638" s="177" t="s">
        <v>4726</v>
      </c>
      <c r="AJ638" s="195"/>
      <c r="AK638" s="195"/>
    </row>
    <row r="639" spans="1:37" s="177" customFormat="1" ht="12.75">
      <c r="A639" s="177" t="s">
        <v>50</v>
      </c>
      <c r="B639" s="177" t="s">
        <v>4715</v>
      </c>
      <c r="C639" s="628"/>
      <c r="D639" s="628"/>
      <c r="E639" s="628"/>
      <c r="F639" s="632" t="s">
        <v>1054</v>
      </c>
      <c r="G639" s="177" t="s">
        <v>4716</v>
      </c>
      <c r="H639" s="177" t="s">
        <v>4581</v>
      </c>
      <c r="I639" s="177" t="s">
        <v>4592</v>
      </c>
      <c r="J639" s="177" t="s">
        <v>1054</v>
      </c>
      <c r="K639" s="177" t="s">
        <v>1054</v>
      </c>
      <c r="L639" s="177" t="s">
        <v>4593</v>
      </c>
      <c r="M639" s="177" t="s">
        <v>2751</v>
      </c>
      <c r="N639" s="178">
        <v>40886</v>
      </c>
      <c r="O639" s="177" t="s">
        <v>1054</v>
      </c>
      <c r="P639" s="177" t="s">
        <v>1054</v>
      </c>
      <c r="Q639" s="177" t="s">
        <v>1054</v>
      </c>
      <c r="R639" s="177">
        <v>25</v>
      </c>
      <c r="S639" s="177" t="s">
        <v>959</v>
      </c>
      <c r="T639" s="177" t="s">
        <v>4595</v>
      </c>
      <c r="U639" s="177" t="s">
        <v>1054</v>
      </c>
      <c r="V639" s="177" t="s">
        <v>1062</v>
      </c>
      <c r="W639" s="177" t="s">
        <v>1054</v>
      </c>
      <c r="X639" s="177" t="s">
        <v>1054</v>
      </c>
      <c r="Y639" s="177" t="s">
        <v>1054</v>
      </c>
      <c r="Z639" s="177" t="s">
        <v>824</v>
      </c>
      <c r="AA639" s="177" t="s">
        <v>1054</v>
      </c>
      <c r="AB639" s="177" t="s">
        <v>1054</v>
      </c>
      <c r="AC639" s="177" t="s">
        <v>1054</v>
      </c>
      <c r="AD639" s="177" t="s">
        <v>4717</v>
      </c>
      <c r="AE639" s="177" t="s">
        <v>4718</v>
      </c>
      <c r="AF639" s="177" t="s">
        <v>935</v>
      </c>
      <c r="AG639" s="177">
        <v>2606</v>
      </c>
      <c r="AH639" s="177" t="s">
        <v>828</v>
      </c>
      <c r="AI639" s="177" t="s">
        <v>4719</v>
      </c>
      <c r="AJ639" s="195"/>
      <c r="AK639" s="195"/>
    </row>
    <row r="640" spans="1:37" s="177" customFormat="1" ht="12.75">
      <c r="A640" s="175" t="s">
        <v>50</v>
      </c>
      <c r="B640" s="175" t="s">
        <v>4188</v>
      </c>
      <c r="C640" s="628">
        <v>0</v>
      </c>
      <c r="D640" s="628">
        <v>1</v>
      </c>
      <c r="E640" s="628">
        <v>1</v>
      </c>
      <c r="F640" s="631" t="s">
        <v>1054</v>
      </c>
      <c r="G640" s="175" t="s">
        <v>5547</v>
      </c>
      <c r="H640" s="176" t="s">
        <v>4581</v>
      </c>
      <c r="I640" s="175" t="s">
        <v>4592</v>
      </c>
      <c r="J640" s="203" t="s">
        <v>1054</v>
      </c>
      <c r="K640" s="203" t="s">
        <v>1054</v>
      </c>
      <c r="L640" s="175" t="s">
        <v>4593</v>
      </c>
      <c r="M640" s="175" t="s">
        <v>2751</v>
      </c>
      <c r="N640" s="204">
        <v>41223</v>
      </c>
      <c r="O640" s="175" t="s">
        <v>1054</v>
      </c>
      <c r="P640" s="195" t="s">
        <v>1054</v>
      </c>
      <c r="Q640" s="195" t="s">
        <v>1054</v>
      </c>
      <c r="R640" s="197">
        <v>10</v>
      </c>
      <c r="S640" s="197" t="s">
        <v>959</v>
      </c>
      <c r="T640" s="195" t="s">
        <v>4595</v>
      </c>
      <c r="U640" s="195" t="s">
        <v>1054</v>
      </c>
      <c r="V640" s="199" t="s">
        <v>1062</v>
      </c>
      <c r="W640" s="199" t="s">
        <v>1054</v>
      </c>
      <c r="X640" s="195" t="s">
        <v>1054</v>
      </c>
      <c r="Y640" s="195" t="s">
        <v>1054</v>
      </c>
      <c r="Z640" s="195" t="s">
        <v>824</v>
      </c>
      <c r="AA640" s="200" t="s">
        <v>1054</v>
      </c>
      <c r="AB640" s="201" t="s">
        <v>1054</v>
      </c>
      <c r="AC640" s="201" t="s">
        <v>1054</v>
      </c>
      <c r="AD640" s="195" t="s">
        <v>4717</v>
      </c>
      <c r="AE640" s="195" t="s">
        <v>4718</v>
      </c>
      <c r="AF640" s="195" t="s">
        <v>935</v>
      </c>
      <c r="AG640" s="195">
        <v>2606</v>
      </c>
      <c r="AH640" s="195" t="s">
        <v>828</v>
      </c>
      <c r="AI640" s="195" t="s">
        <v>5548</v>
      </c>
      <c r="AJ640" s="195" t="s">
        <v>1054</v>
      </c>
      <c r="AK640" s="195" t="s">
        <v>1054</v>
      </c>
    </row>
    <row r="641" spans="1:37" s="177" customFormat="1" ht="12.75">
      <c r="A641" s="175" t="s">
        <v>50</v>
      </c>
      <c r="B641" s="175" t="s">
        <v>2605</v>
      </c>
      <c r="C641" s="628"/>
      <c r="D641" s="628"/>
      <c r="E641" s="628"/>
      <c r="F641" s="631" t="s">
        <v>1054</v>
      </c>
      <c r="G641" s="175" t="s">
        <v>2606</v>
      </c>
      <c r="H641" s="176" t="s">
        <v>4581</v>
      </c>
      <c r="I641" s="175" t="s">
        <v>4592</v>
      </c>
      <c r="J641" s="203" t="s">
        <v>1054</v>
      </c>
      <c r="K641" s="203" t="s">
        <v>1054</v>
      </c>
      <c r="L641" s="175" t="s">
        <v>4593</v>
      </c>
      <c r="M641" s="175" t="s">
        <v>2607</v>
      </c>
      <c r="N641" s="204">
        <v>42370</v>
      </c>
      <c r="O641" s="175" t="s">
        <v>1054</v>
      </c>
      <c r="P641" s="195" t="s">
        <v>1054</v>
      </c>
      <c r="Q641" s="195" t="s">
        <v>1054</v>
      </c>
      <c r="R641" s="197" t="s">
        <v>1054</v>
      </c>
      <c r="S641" s="197" t="s">
        <v>1054</v>
      </c>
      <c r="T641" s="195" t="s">
        <v>1054</v>
      </c>
      <c r="U641" s="195" t="s">
        <v>1054</v>
      </c>
      <c r="V641" s="199" t="s">
        <v>959</v>
      </c>
      <c r="W641" s="199" t="s">
        <v>1055</v>
      </c>
      <c r="X641" s="195" t="s">
        <v>1054</v>
      </c>
      <c r="Y641" s="195" t="s">
        <v>2604</v>
      </c>
      <c r="Z641" s="195" t="s">
        <v>824</v>
      </c>
      <c r="AA641" s="200" t="s">
        <v>1054</v>
      </c>
      <c r="AB641" s="201" t="s">
        <v>1054</v>
      </c>
      <c r="AC641" s="201" t="s">
        <v>1054</v>
      </c>
      <c r="AD641" s="195" t="s">
        <v>5517</v>
      </c>
      <c r="AE641" s="195" t="s">
        <v>4886</v>
      </c>
      <c r="AF641" s="195" t="s">
        <v>934</v>
      </c>
      <c r="AG641" s="195">
        <v>3000</v>
      </c>
      <c r="AH641" s="195" t="s">
        <v>828</v>
      </c>
      <c r="AI641" s="195" t="s">
        <v>5518</v>
      </c>
      <c r="AJ641" s="195" t="s">
        <v>1054</v>
      </c>
      <c r="AK641" s="195" t="s">
        <v>1054</v>
      </c>
    </row>
    <row r="642" spans="1:37" s="177" customFormat="1" ht="12.75">
      <c r="A642" s="175" t="s">
        <v>50</v>
      </c>
      <c r="B642" s="175" t="s">
        <v>2762</v>
      </c>
      <c r="C642" s="628">
        <v>0</v>
      </c>
      <c r="D642" s="628">
        <v>0</v>
      </c>
      <c r="E642" s="628">
        <v>0</v>
      </c>
      <c r="F642" s="631" t="s">
        <v>1054</v>
      </c>
      <c r="G642" s="175" t="s">
        <v>6547</v>
      </c>
      <c r="H642" s="176" t="s">
        <v>4581</v>
      </c>
      <c r="I642" s="175" t="s">
        <v>4592</v>
      </c>
      <c r="J642" s="203" t="s">
        <v>1054</v>
      </c>
      <c r="K642" s="203" t="s">
        <v>1054</v>
      </c>
      <c r="L642" s="175" t="s">
        <v>4593</v>
      </c>
      <c r="M642" s="175" t="s">
        <v>2763</v>
      </c>
      <c r="N642" s="204">
        <v>41122</v>
      </c>
      <c r="O642" s="175" t="s">
        <v>1054</v>
      </c>
      <c r="P642" s="195" t="s">
        <v>1054</v>
      </c>
      <c r="Q642" s="195" t="s">
        <v>1054</v>
      </c>
      <c r="R642" s="197">
        <v>12</v>
      </c>
      <c r="S642" s="197" t="s">
        <v>959</v>
      </c>
      <c r="T642" s="195" t="s">
        <v>4595</v>
      </c>
      <c r="U642" s="195" t="s">
        <v>1054</v>
      </c>
      <c r="V642" s="199" t="s">
        <v>1122</v>
      </c>
      <c r="W642" s="199" t="s">
        <v>1054</v>
      </c>
      <c r="X642" s="195" t="s">
        <v>1054</v>
      </c>
      <c r="Y642" s="195" t="s">
        <v>1054</v>
      </c>
      <c r="Z642" s="195" t="s">
        <v>1054</v>
      </c>
      <c r="AA642" s="200" t="s">
        <v>1054</v>
      </c>
      <c r="AB642" s="201" t="s">
        <v>1054</v>
      </c>
      <c r="AC642" s="201" t="s">
        <v>1054</v>
      </c>
      <c r="AD642" s="195" t="s">
        <v>5551</v>
      </c>
      <c r="AE642" s="195" t="s">
        <v>4718</v>
      </c>
      <c r="AF642" s="195" t="s">
        <v>935</v>
      </c>
      <c r="AG642" s="195">
        <v>2606</v>
      </c>
      <c r="AH642" s="195" t="s">
        <v>828</v>
      </c>
      <c r="AI642" s="195" t="s">
        <v>6548</v>
      </c>
      <c r="AJ642" s="195" t="s">
        <v>1054</v>
      </c>
      <c r="AK642" s="195" t="s">
        <v>1054</v>
      </c>
    </row>
    <row r="643" spans="1:37" s="177" customFormat="1" ht="12.75">
      <c r="A643" s="175" t="s">
        <v>50</v>
      </c>
      <c r="B643" s="175" t="s">
        <v>2608</v>
      </c>
      <c r="C643" s="628">
        <v>0</v>
      </c>
      <c r="D643" s="628">
        <v>0</v>
      </c>
      <c r="E643" s="628">
        <v>0</v>
      </c>
      <c r="F643" s="631" t="s">
        <v>1054</v>
      </c>
      <c r="G643" s="175" t="s">
        <v>6549</v>
      </c>
      <c r="H643" s="176" t="s">
        <v>4581</v>
      </c>
      <c r="I643" s="175" t="s">
        <v>4592</v>
      </c>
      <c r="J643" s="203" t="s">
        <v>1054</v>
      </c>
      <c r="K643" s="203" t="s">
        <v>1054</v>
      </c>
      <c r="L643" s="175" t="s">
        <v>4593</v>
      </c>
      <c r="M643" s="175" t="s">
        <v>2607</v>
      </c>
      <c r="N643" s="204">
        <v>41548</v>
      </c>
      <c r="O643" s="175" t="s">
        <v>1054</v>
      </c>
      <c r="P643" s="195" t="s">
        <v>1054</v>
      </c>
      <c r="Q643" s="195" t="s">
        <v>1054</v>
      </c>
      <c r="R643" s="197" t="s">
        <v>1054</v>
      </c>
      <c r="S643" s="197" t="s">
        <v>1054</v>
      </c>
      <c r="T643" s="195" t="s">
        <v>1054</v>
      </c>
      <c r="U643" s="195" t="s">
        <v>1054</v>
      </c>
      <c r="V643" s="199" t="s">
        <v>959</v>
      </c>
      <c r="W643" s="199" t="s">
        <v>1054</v>
      </c>
      <c r="X643" s="195" t="s">
        <v>1054</v>
      </c>
      <c r="Y643" s="195" t="s">
        <v>1054</v>
      </c>
      <c r="Z643" s="195" t="s">
        <v>1054</v>
      </c>
      <c r="AA643" s="200" t="s">
        <v>1054</v>
      </c>
      <c r="AB643" s="201" t="s">
        <v>1054</v>
      </c>
      <c r="AC643" s="201" t="s">
        <v>1054</v>
      </c>
      <c r="AD643" s="195" t="s">
        <v>5538</v>
      </c>
      <c r="AE643" s="195" t="s">
        <v>4902</v>
      </c>
      <c r="AF643" s="195" t="s">
        <v>932</v>
      </c>
      <c r="AG643" s="195">
        <v>2000</v>
      </c>
      <c r="AH643" s="195" t="s">
        <v>828</v>
      </c>
      <c r="AI643" s="195" t="s">
        <v>2609</v>
      </c>
      <c r="AJ643" s="195" t="s">
        <v>1054</v>
      </c>
      <c r="AK643" s="195" t="s">
        <v>2610</v>
      </c>
    </row>
    <row r="644" spans="1:37" s="177" customFormat="1" ht="12.75">
      <c r="A644" s="175" t="s">
        <v>50</v>
      </c>
      <c r="B644" s="175" t="s">
        <v>2611</v>
      </c>
      <c r="C644" s="628">
        <v>0</v>
      </c>
      <c r="D644" s="628">
        <v>0</v>
      </c>
      <c r="E644" s="628">
        <v>0</v>
      </c>
      <c r="F644" s="631" t="s">
        <v>1054</v>
      </c>
      <c r="G644" s="175" t="s">
        <v>2612</v>
      </c>
      <c r="H644" s="176" t="s">
        <v>4581</v>
      </c>
      <c r="I644" s="175" t="s">
        <v>4592</v>
      </c>
      <c r="J644" s="203" t="s">
        <v>1054</v>
      </c>
      <c r="K644" s="203" t="s">
        <v>1054</v>
      </c>
      <c r="L644" s="175" t="s">
        <v>4593</v>
      </c>
      <c r="M644" s="175" t="s">
        <v>2583</v>
      </c>
      <c r="N644" s="204">
        <v>42086</v>
      </c>
      <c r="O644" s="175" t="s">
        <v>1054</v>
      </c>
      <c r="P644" s="195" t="s">
        <v>1054</v>
      </c>
      <c r="Q644" s="195" t="s">
        <v>1054</v>
      </c>
      <c r="R644" s="197">
        <v>11</v>
      </c>
      <c r="S644" s="197" t="s">
        <v>959</v>
      </c>
      <c r="T644" s="195" t="s">
        <v>4595</v>
      </c>
      <c r="U644" s="195" t="s">
        <v>1054</v>
      </c>
      <c r="V644" s="199" t="s">
        <v>1062</v>
      </c>
      <c r="W644" s="199" t="s">
        <v>1054</v>
      </c>
      <c r="X644" s="195" t="s">
        <v>1054</v>
      </c>
      <c r="Y644" s="195" t="s">
        <v>1054</v>
      </c>
      <c r="Z644" s="195" t="s">
        <v>2582</v>
      </c>
      <c r="AA644" s="200" t="s">
        <v>1054</v>
      </c>
      <c r="AB644" s="201" t="s">
        <v>1054</v>
      </c>
      <c r="AC644" s="201" t="s">
        <v>1054</v>
      </c>
      <c r="AD644" s="195" t="s">
        <v>5526</v>
      </c>
      <c r="AE644" s="195" t="s">
        <v>5527</v>
      </c>
      <c r="AF644" s="195" t="s">
        <v>932</v>
      </c>
      <c r="AG644" s="195">
        <v>2150</v>
      </c>
      <c r="AH644" s="195" t="s">
        <v>828</v>
      </c>
      <c r="AI644" s="195" t="s">
        <v>2586</v>
      </c>
      <c r="AJ644" s="195" t="s">
        <v>1054</v>
      </c>
      <c r="AK644" s="195" t="s">
        <v>1054</v>
      </c>
    </row>
    <row r="645" spans="1:37" s="177" customFormat="1" ht="12.75">
      <c r="A645" s="175" t="s">
        <v>50</v>
      </c>
      <c r="B645" s="175" t="s">
        <v>2613</v>
      </c>
      <c r="C645" s="628">
        <v>0</v>
      </c>
      <c r="D645" s="628">
        <v>0</v>
      </c>
      <c r="E645" s="628">
        <v>0</v>
      </c>
      <c r="F645" s="631" t="s">
        <v>1054</v>
      </c>
      <c r="G645" s="175" t="s">
        <v>5533</v>
      </c>
      <c r="H645" s="176" t="s">
        <v>4581</v>
      </c>
      <c r="I645" s="175" t="s">
        <v>4582</v>
      </c>
      <c r="J645" s="203" t="s">
        <v>1054</v>
      </c>
      <c r="K645" s="203" t="s">
        <v>1054</v>
      </c>
      <c r="L645" s="175" t="s">
        <v>1362</v>
      </c>
      <c r="M645" s="175" t="s">
        <v>1054</v>
      </c>
      <c r="N645" s="204">
        <v>41668</v>
      </c>
      <c r="O645" s="175" t="s">
        <v>1054</v>
      </c>
      <c r="P645" s="195" t="s">
        <v>1054</v>
      </c>
      <c r="Q645" s="195" t="s">
        <v>1054</v>
      </c>
      <c r="R645" s="197">
        <v>19</v>
      </c>
      <c r="S645" s="197" t="s">
        <v>959</v>
      </c>
      <c r="T645" s="195" t="s">
        <v>4595</v>
      </c>
      <c r="U645" s="195" t="s">
        <v>1054</v>
      </c>
      <c r="V645" s="199" t="s">
        <v>1062</v>
      </c>
      <c r="W645" s="199" t="s">
        <v>1054</v>
      </c>
      <c r="X645" s="195" t="s">
        <v>1054</v>
      </c>
      <c r="Y645" s="195" t="s">
        <v>1054</v>
      </c>
      <c r="Z645" s="195" t="s">
        <v>824</v>
      </c>
      <c r="AA645" s="200" t="s">
        <v>1054</v>
      </c>
      <c r="AB645" s="201" t="s">
        <v>1054</v>
      </c>
      <c r="AC645" s="201" t="s">
        <v>1054</v>
      </c>
      <c r="AD645" s="195" t="s">
        <v>5534</v>
      </c>
      <c r="AE645" s="195" t="s">
        <v>4718</v>
      </c>
      <c r="AF645" s="195" t="s">
        <v>935</v>
      </c>
      <c r="AG645" s="195">
        <v>2606</v>
      </c>
      <c r="AH645" s="195" t="s">
        <v>828</v>
      </c>
      <c r="AI645" s="195" t="s">
        <v>5535</v>
      </c>
      <c r="AJ645" s="195" t="s">
        <v>1054</v>
      </c>
      <c r="AK645" s="195" t="s">
        <v>1054</v>
      </c>
    </row>
    <row r="646" spans="1:37" s="177" customFormat="1" ht="12.75">
      <c r="A646" s="175" t="s">
        <v>50</v>
      </c>
      <c r="B646" s="175" t="s">
        <v>4705</v>
      </c>
      <c r="C646" s="628">
        <v>0</v>
      </c>
      <c r="D646" s="628">
        <v>0</v>
      </c>
      <c r="E646" s="628">
        <v>0</v>
      </c>
      <c r="F646" s="631" t="s">
        <v>1054</v>
      </c>
      <c r="G646" s="175" t="s">
        <v>4706</v>
      </c>
      <c r="H646" s="176" t="s">
        <v>4581</v>
      </c>
      <c r="I646" s="175" t="s">
        <v>4582</v>
      </c>
      <c r="J646" s="203" t="s">
        <v>1054</v>
      </c>
      <c r="K646" s="203" t="s">
        <v>1054</v>
      </c>
      <c r="L646" s="175" t="s">
        <v>1063</v>
      </c>
      <c r="M646" s="175" t="s">
        <v>1054</v>
      </c>
      <c r="N646" s="204">
        <v>43000</v>
      </c>
      <c r="O646" s="175" t="s">
        <v>1054</v>
      </c>
      <c r="P646" s="195" t="s">
        <v>1054</v>
      </c>
      <c r="Q646" s="195" t="s">
        <v>1054</v>
      </c>
      <c r="R646" s="197">
        <v>12</v>
      </c>
      <c r="S646" s="197" t="s">
        <v>959</v>
      </c>
      <c r="T646" s="195" t="s">
        <v>4595</v>
      </c>
      <c r="U646" s="195" t="s">
        <v>1054</v>
      </c>
      <c r="V646" s="199" t="s">
        <v>1062</v>
      </c>
      <c r="W646" s="199" t="s">
        <v>1054</v>
      </c>
      <c r="X646" s="195" t="s">
        <v>1054</v>
      </c>
      <c r="Y646" s="195" t="s">
        <v>1054</v>
      </c>
      <c r="Z646" s="195" t="s">
        <v>1054</v>
      </c>
      <c r="AA646" s="200" t="s">
        <v>1054</v>
      </c>
      <c r="AB646" s="201" t="s">
        <v>1054</v>
      </c>
      <c r="AC646" s="201" t="s">
        <v>1054</v>
      </c>
      <c r="AD646" s="195" t="s">
        <v>1054</v>
      </c>
      <c r="AE646" s="195" t="s">
        <v>1054</v>
      </c>
      <c r="AF646" s="195" t="s">
        <v>1054</v>
      </c>
      <c r="AG646" s="195" t="s">
        <v>1054</v>
      </c>
      <c r="AH646" s="195" t="s">
        <v>1054</v>
      </c>
      <c r="AI646" s="195" t="s">
        <v>1054</v>
      </c>
      <c r="AJ646" s="195" t="s">
        <v>1054</v>
      </c>
      <c r="AK646" s="195" t="s">
        <v>1054</v>
      </c>
    </row>
    <row r="647" spans="1:37" s="177" customFormat="1" ht="12.75">
      <c r="A647" s="175" t="s">
        <v>50</v>
      </c>
      <c r="B647" s="175" t="s">
        <v>2764</v>
      </c>
      <c r="C647" s="628">
        <v>0</v>
      </c>
      <c r="D647" s="628">
        <v>0</v>
      </c>
      <c r="E647" s="628">
        <v>0</v>
      </c>
      <c r="F647" s="631" t="s">
        <v>1054</v>
      </c>
      <c r="G647" s="175" t="s">
        <v>5549</v>
      </c>
      <c r="H647" s="176" t="s">
        <v>4574</v>
      </c>
      <c r="I647" s="175" t="s">
        <v>5337</v>
      </c>
      <c r="J647" s="203" t="s">
        <v>1054</v>
      </c>
      <c r="K647" s="203" t="s">
        <v>1054</v>
      </c>
      <c r="L647" s="175" t="s">
        <v>4593</v>
      </c>
      <c r="M647" s="175" t="s">
        <v>2765</v>
      </c>
      <c r="N647" s="204">
        <v>41154</v>
      </c>
      <c r="O647" s="175" t="s">
        <v>1054</v>
      </c>
      <c r="P647" s="195" t="s">
        <v>1054</v>
      </c>
      <c r="Q647" s="195" t="s">
        <v>1054</v>
      </c>
      <c r="R647" s="197" t="s">
        <v>1054</v>
      </c>
      <c r="S647" s="197" t="s">
        <v>1054</v>
      </c>
      <c r="T647" s="195" t="s">
        <v>1054</v>
      </c>
      <c r="U647" s="195" t="s">
        <v>1054</v>
      </c>
      <c r="V647" s="199" t="s">
        <v>1062</v>
      </c>
      <c r="W647" s="199" t="s">
        <v>1054</v>
      </c>
      <c r="X647" s="195" t="s">
        <v>1054</v>
      </c>
      <c r="Y647" s="195" t="s">
        <v>1054</v>
      </c>
      <c r="Z647" s="195" t="s">
        <v>824</v>
      </c>
      <c r="AA647" s="200" t="s">
        <v>1054</v>
      </c>
      <c r="AB647" s="201" t="s">
        <v>1054</v>
      </c>
      <c r="AC647" s="201" t="s">
        <v>1054</v>
      </c>
      <c r="AD647" s="195" t="s">
        <v>1054</v>
      </c>
      <c r="AE647" s="195" t="s">
        <v>1054</v>
      </c>
      <c r="AF647" s="195" t="s">
        <v>1054</v>
      </c>
      <c r="AG647" s="195" t="s">
        <v>1054</v>
      </c>
      <c r="AH647" s="195" t="s">
        <v>1054</v>
      </c>
      <c r="AI647" s="195" t="s">
        <v>1054</v>
      </c>
      <c r="AJ647" s="195" t="s">
        <v>1054</v>
      </c>
      <c r="AK647" s="195" t="s">
        <v>1054</v>
      </c>
    </row>
    <row r="648" spans="1:37" s="177" customFormat="1" ht="12.75">
      <c r="A648" s="175" t="s">
        <v>50</v>
      </c>
      <c r="B648" s="175" t="s">
        <v>2766</v>
      </c>
      <c r="C648" s="628">
        <v>0</v>
      </c>
      <c r="D648" s="628">
        <v>0</v>
      </c>
      <c r="E648" s="628">
        <v>0</v>
      </c>
      <c r="F648" s="631" t="s">
        <v>1054</v>
      </c>
      <c r="G648" s="175" t="s">
        <v>5574</v>
      </c>
      <c r="H648" s="176" t="s">
        <v>4581</v>
      </c>
      <c r="I648" s="175" t="s">
        <v>4592</v>
      </c>
      <c r="J648" s="203" t="s">
        <v>1054</v>
      </c>
      <c r="K648" s="203" t="s">
        <v>1054</v>
      </c>
      <c r="L648" s="175" t="s">
        <v>4593</v>
      </c>
      <c r="M648" s="175" t="s">
        <v>2767</v>
      </c>
      <c r="N648" s="204">
        <v>40179</v>
      </c>
      <c r="O648" s="175" t="s">
        <v>1054</v>
      </c>
      <c r="P648" s="195" t="s">
        <v>1054</v>
      </c>
      <c r="Q648" s="195" t="s">
        <v>1054</v>
      </c>
      <c r="R648" s="197">
        <v>9</v>
      </c>
      <c r="S648" s="197" t="s">
        <v>959</v>
      </c>
      <c r="T648" s="195" t="s">
        <v>4595</v>
      </c>
      <c r="U648" s="195" t="s">
        <v>1054</v>
      </c>
      <c r="V648" s="199" t="s">
        <v>1062</v>
      </c>
      <c r="W648" s="199" t="s">
        <v>1054</v>
      </c>
      <c r="X648" s="195" t="s">
        <v>1054</v>
      </c>
      <c r="Y648" s="195" t="s">
        <v>1054</v>
      </c>
      <c r="Z648" s="195" t="s">
        <v>1054</v>
      </c>
      <c r="AA648" s="200" t="s">
        <v>1054</v>
      </c>
      <c r="AB648" s="201" t="s">
        <v>1054</v>
      </c>
      <c r="AC648" s="201" t="s">
        <v>1054</v>
      </c>
      <c r="AD648" s="195" t="s">
        <v>1054</v>
      </c>
      <c r="AE648" s="195" t="s">
        <v>1054</v>
      </c>
      <c r="AF648" s="195" t="s">
        <v>1054</v>
      </c>
      <c r="AG648" s="195" t="s">
        <v>1054</v>
      </c>
      <c r="AH648" s="195" t="s">
        <v>1054</v>
      </c>
      <c r="AI648" s="195" t="s">
        <v>2768</v>
      </c>
      <c r="AJ648" s="195" t="s">
        <v>1054</v>
      </c>
      <c r="AK648" s="195" t="s">
        <v>1054</v>
      </c>
    </row>
    <row r="649" spans="1:37" s="177" customFormat="1" ht="12.75">
      <c r="A649" s="175" t="s">
        <v>50</v>
      </c>
      <c r="B649" s="175" t="s">
        <v>2633</v>
      </c>
      <c r="C649" s="628">
        <v>0</v>
      </c>
      <c r="D649" s="628">
        <v>0</v>
      </c>
      <c r="E649" s="628">
        <v>0</v>
      </c>
      <c r="F649" s="631" t="s">
        <v>1054</v>
      </c>
      <c r="G649" s="175" t="s">
        <v>2769</v>
      </c>
      <c r="H649" s="176" t="s">
        <v>4581</v>
      </c>
      <c r="I649" s="175" t="s">
        <v>4650</v>
      </c>
      <c r="J649" s="203" t="s">
        <v>1054</v>
      </c>
      <c r="K649" s="203" t="s">
        <v>1054</v>
      </c>
      <c r="L649" s="175" t="s">
        <v>1351</v>
      </c>
      <c r="M649" s="175" t="s">
        <v>1054</v>
      </c>
      <c r="N649" s="204">
        <v>36678</v>
      </c>
      <c r="O649" s="175" t="s">
        <v>1054</v>
      </c>
      <c r="P649" s="195" t="s">
        <v>1054</v>
      </c>
      <c r="Q649" s="195" t="s">
        <v>1054</v>
      </c>
      <c r="R649" s="197">
        <v>0</v>
      </c>
      <c r="S649" s="197" t="s">
        <v>1062</v>
      </c>
      <c r="T649" s="195" t="s">
        <v>1054</v>
      </c>
      <c r="U649" s="195" t="s">
        <v>1054</v>
      </c>
      <c r="V649" s="199" t="s">
        <v>1062</v>
      </c>
      <c r="W649" s="199" t="s">
        <v>1054</v>
      </c>
      <c r="X649" s="195" t="s">
        <v>1054</v>
      </c>
      <c r="Y649" s="195" t="s">
        <v>1054</v>
      </c>
      <c r="Z649" s="195" t="s">
        <v>1054</v>
      </c>
      <c r="AA649" s="200" t="s">
        <v>1054</v>
      </c>
      <c r="AB649" s="201" t="s">
        <v>1054</v>
      </c>
      <c r="AC649" s="201" t="s">
        <v>1054</v>
      </c>
      <c r="AD649" s="195" t="s">
        <v>5510</v>
      </c>
      <c r="AE649" s="195" t="s">
        <v>1054</v>
      </c>
      <c r="AF649" s="195" t="s">
        <v>1054</v>
      </c>
      <c r="AG649" s="195" t="s">
        <v>1054</v>
      </c>
      <c r="AH649" s="195" t="s">
        <v>1054</v>
      </c>
      <c r="AI649" s="195" t="s">
        <v>2770</v>
      </c>
      <c r="AJ649" s="195" t="s">
        <v>1054</v>
      </c>
      <c r="AK649" s="195" t="s">
        <v>1054</v>
      </c>
    </row>
    <row r="650" spans="1:37" s="177" customFormat="1" ht="12.75">
      <c r="A650" s="175" t="s">
        <v>50</v>
      </c>
      <c r="B650" s="175" t="s">
        <v>5514</v>
      </c>
      <c r="C650" s="628">
        <v>0</v>
      </c>
      <c r="D650" s="628">
        <v>1</v>
      </c>
      <c r="E650" s="628">
        <v>1</v>
      </c>
      <c r="F650" s="631" t="s">
        <v>1054</v>
      </c>
      <c r="G650" s="175" t="s">
        <v>5515</v>
      </c>
      <c r="H650" s="176" t="s">
        <v>4581</v>
      </c>
      <c r="I650" s="175" t="s">
        <v>4582</v>
      </c>
      <c r="J650" s="203" t="s">
        <v>1054</v>
      </c>
      <c r="K650" s="203" t="s">
        <v>1054</v>
      </c>
      <c r="L650" s="175" t="s">
        <v>106</v>
      </c>
      <c r="M650" s="175" t="s">
        <v>4847</v>
      </c>
      <c r="N650" s="204">
        <v>42552</v>
      </c>
      <c r="O650" s="175" t="s">
        <v>1054</v>
      </c>
      <c r="P650" s="195" t="s">
        <v>1054</v>
      </c>
      <c r="Q650" s="195" t="s">
        <v>1054</v>
      </c>
      <c r="R650" s="197">
        <v>0</v>
      </c>
      <c r="S650" s="197" t="s">
        <v>1062</v>
      </c>
      <c r="T650" s="195" t="s">
        <v>106</v>
      </c>
      <c r="U650" s="195" t="s">
        <v>277</v>
      </c>
      <c r="V650" s="199" t="s">
        <v>1054</v>
      </c>
      <c r="W650" s="199" t="s">
        <v>1054</v>
      </c>
      <c r="X650" s="195" t="s">
        <v>1054</v>
      </c>
      <c r="Y650" s="195" t="s">
        <v>1054</v>
      </c>
      <c r="Z650" s="195" t="s">
        <v>824</v>
      </c>
      <c r="AA650" s="200" t="s">
        <v>1054</v>
      </c>
      <c r="AB650" s="201" t="s">
        <v>1054</v>
      </c>
      <c r="AC650" s="201" t="s">
        <v>1054</v>
      </c>
      <c r="AD650" s="195" t="s">
        <v>1054</v>
      </c>
      <c r="AE650" s="195" t="s">
        <v>1054</v>
      </c>
      <c r="AF650" s="195" t="s">
        <v>1054</v>
      </c>
      <c r="AG650" s="195" t="s">
        <v>1054</v>
      </c>
      <c r="AH650" s="195" t="s">
        <v>1054</v>
      </c>
      <c r="AI650" s="195" t="s">
        <v>1054</v>
      </c>
      <c r="AJ650" s="195" t="s">
        <v>1054</v>
      </c>
      <c r="AK650" s="195" t="s">
        <v>1054</v>
      </c>
    </row>
    <row r="651" spans="1:37" s="177" customFormat="1" ht="12.75">
      <c r="A651" s="175" t="s">
        <v>50</v>
      </c>
      <c r="B651" s="175" t="s">
        <v>2582</v>
      </c>
      <c r="C651" s="628"/>
      <c r="D651" s="628"/>
      <c r="E651" s="628"/>
      <c r="F651" s="631" t="s">
        <v>1054</v>
      </c>
      <c r="G651" s="175" t="s">
        <v>5536</v>
      </c>
      <c r="H651" s="176" t="s">
        <v>4617</v>
      </c>
      <c r="I651" s="175" t="s">
        <v>4734</v>
      </c>
      <c r="J651" s="203" t="s">
        <v>1052</v>
      </c>
      <c r="K651" s="203" t="s">
        <v>1059</v>
      </c>
      <c r="L651" s="175" t="s">
        <v>4593</v>
      </c>
      <c r="M651" s="175" t="s">
        <v>2583</v>
      </c>
      <c r="N651" s="204">
        <v>41640</v>
      </c>
      <c r="O651" s="175" t="s">
        <v>2584</v>
      </c>
      <c r="P651" s="195" t="s">
        <v>4965</v>
      </c>
      <c r="Q651" s="195">
        <v>250</v>
      </c>
      <c r="R651" s="197" t="s">
        <v>1054</v>
      </c>
      <c r="S651" s="197" t="s">
        <v>1054</v>
      </c>
      <c r="T651" s="195" t="s">
        <v>1054</v>
      </c>
      <c r="U651" s="195" t="s">
        <v>1054</v>
      </c>
      <c r="V651" s="199" t="s">
        <v>959</v>
      </c>
      <c r="W651" s="199" t="s">
        <v>1055</v>
      </c>
      <c r="X651" s="195" t="s">
        <v>1054</v>
      </c>
      <c r="Y651" s="195" t="s">
        <v>2585</v>
      </c>
      <c r="Z651" s="195" t="s">
        <v>1054</v>
      </c>
      <c r="AA651" s="200" t="s">
        <v>1054</v>
      </c>
      <c r="AB651" s="201">
        <v>31109</v>
      </c>
      <c r="AC651" s="201">
        <v>45895</v>
      </c>
      <c r="AD651" s="195" t="s">
        <v>4678</v>
      </c>
      <c r="AE651" s="195" t="s">
        <v>4678</v>
      </c>
      <c r="AF651" s="195" t="s">
        <v>935</v>
      </c>
      <c r="AG651" s="195">
        <v>0</v>
      </c>
      <c r="AH651" s="195" t="s">
        <v>828</v>
      </c>
      <c r="AI651" s="195" t="s">
        <v>2586</v>
      </c>
      <c r="AJ651" s="195" t="s">
        <v>2587</v>
      </c>
      <c r="AK651" s="195" t="s">
        <v>2587</v>
      </c>
    </row>
    <row r="652" spans="1:37" s="177" customFormat="1" ht="12.75">
      <c r="A652" s="175" t="s">
        <v>50</v>
      </c>
      <c r="B652" s="175" t="s">
        <v>2771</v>
      </c>
      <c r="C652" s="628">
        <v>0</v>
      </c>
      <c r="D652" s="628">
        <v>0</v>
      </c>
      <c r="E652" s="628">
        <v>0</v>
      </c>
      <c r="F652" s="631" t="s">
        <v>1054</v>
      </c>
      <c r="G652" s="175" t="s">
        <v>5584</v>
      </c>
      <c r="H652" s="176" t="s">
        <v>4581</v>
      </c>
      <c r="I652" s="175" t="s">
        <v>4582</v>
      </c>
      <c r="J652" s="203" t="s">
        <v>1054</v>
      </c>
      <c r="K652" s="203" t="s">
        <v>1054</v>
      </c>
      <c r="L652" s="175" t="s">
        <v>4583</v>
      </c>
      <c r="M652" s="175" t="s">
        <v>1054</v>
      </c>
      <c r="N652" s="204">
        <v>40024</v>
      </c>
      <c r="O652" s="175" t="s">
        <v>1054</v>
      </c>
      <c r="P652" s="195" t="s">
        <v>1054</v>
      </c>
      <c r="Q652" s="195" t="s">
        <v>1054</v>
      </c>
      <c r="R652" s="197" t="s">
        <v>1054</v>
      </c>
      <c r="S652" s="197" t="s">
        <v>1054</v>
      </c>
      <c r="T652" s="195" t="s">
        <v>1054</v>
      </c>
      <c r="U652" s="195" t="s">
        <v>1054</v>
      </c>
      <c r="V652" s="199" t="s">
        <v>1062</v>
      </c>
      <c r="W652" s="199" t="s">
        <v>1054</v>
      </c>
      <c r="X652" s="195" t="s">
        <v>1054</v>
      </c>
      <c r="Y652" s="195" t="s">
        <v>1054</v>
      </c>
      <c r="Z652" s="195" t="s">
        <v>2724</v>
      </c>
      <c r="AA652" s="200" t="s">
        <v>1054</v>
      </c>
      <c r="AB652" s="201" t="s">
        <v>1054</v>
      </c>
      <c r="AC652" s="201" t="s">
        <v>1054</v>
      </c>
      <c r="AD652" s="195" t="s">
        <v>5529</v>
      </c>
      <c r="AE652" s="195" t="s">
        <v>5530</v>
      </c>
      <c r="AF652" s="195" t="s">
        <v>935</v>
      </c>
      <c r="AG652" s="195">
        <v>2602</v>
      </c>
      <c r="AH652" s="195" t="s">
        <v>828</v>
      </c>
      <c r="AI652" s="195" t="s">
        <v>1054</v>
      </c>
      <c r="AJ652" s="195" t="s">
        <v>1054</v>
      </c>
      <c r="AK652" s="195" t="s">
        <v>1054</v>
      </c>
    </row>
    <row r="653" spans="1:37" s="177" customFormat="1" ht="12.75">
      <c r="A653" s="175" t="s">
        <v>50</v>
      </c>
      <c r="B653" s="175" t="s">
        <v>2680</v>
      </c>
      <c r="C653" s="628">
        <v>1</v>
      </c>
      <c r="D653" s="628">
        <v>1</v>
      </c>
      <c r="E653" s="628">
        <v>1</v>
      </c>
      <c r="F653" s="631" t="s">
        <v>1054</v>
      </c>
      <c r="G653" s="175" t="s">
        <v>5596</v>
      </c>
      <c r="H653" s="176" t="s">
        <v>4617</v>
      </c>
      <c r="I653" s="175" t="s">
        <v>4934</v>
      </c>
      <c r="J653" s="203" t="s">
        <v>1052</v>
      </c>
      <c r="K653" s="203" t="s">
        <v>1059</v>
      </c>
      <c r="L653" s="175" t="s">
        <v>4593</v>
      </c>
      <c r="M653" s="175" t="s">
        <v>2681</v>
      </c>
      <c r="N653" s="204">
        <v>38899</v>
      </c>
      <c r="O653" s="175" t="s">
        <v>50</v>
      </c>
      <c r="P653" s="195" t="s">
        <v>4965</v>
      </c>
      <c r="Q653" s="195">
        <v>86</v>
      </c>
      <c r="R653" s="197" t="s">
        <v>1054</v>
      </c>
      <c r="S653" s="197" t="s">
        <v>1054</v>
      </c>
      <c r="T653" s="195" t="s">
        <v>1054</v>
      </c>
      <c r="U653" s="195" t="s">
        <v>1054</v>
      </c>
      <c r="V653" s="199" t="s">
        <v>959</v>
      </c>
      <c r="W653" s="199" t="s">
        <v>1055</v>
      </c>
      <c r="X653" s="195" t="s">
        <v>1054</v>
      </c>
      <c r="Y653" s="195" t="s">
        <v>2682</v>
      </c>
      <c r="Z653" s="195" t="s">
        <v>1054</v>
      </c>
      <c r="AA653" s="200" t="s">
        <v>1054</v>
      </c>
      <c r="AB653" s="201" t="s">
        <v>1054</v>
      </c>
      <c r="AC653" s="201">
        <v>21614</v>
      </c>
      <c r="AD653" s="195" t="s">
        <v>4678</v>
      </c>
      <c r="AE653" s="195" t="s">
        <v>4678</v>
      </c>
      <c r="AF653" s="195" t="s">
        <v>935</v>
      </c>
      <c r="AG653" s="195">
        <v>0</v>
      </c>
      <c r="AH653" s="195" t="s">
        <v>828</v>
      </c>
      <c r="AI653" s="195" t="s">
        <v>2683</v>
      </c>
      <c r="AJ653" s="195" t="s">
        <v>2684</v>
      </c>
      <c r="AK653" s="195" t="s">
        <v>2685</v>
      </c>
    </row>
    <row r="654" spans="1:37" s="177" customFormat="1" ht="12.75">
      <c r="A654" s="175" t="s">
        <v>50</v>
      </c>
      <c r="B654" s="175" t="s">
        <v>2772</v>
      </c>
      <c r="C654" s="628">
        <v>0</v>
      </c>
      <c r="D654" s="628">
        <v>0</v>
      </c>
      <c r="E654" s="628">
        <v>0</v>
      </c>
      <c r="F654" s="631" t="s">
        <v>1054</v>
      </c>
      <c r="G654" s="175" t="s">
        <v>2773</v>
      </c>
      <c r="H654" s="176" t="s">
        <v>4581</v>
      </c>
      <c r="I654" s="175" t="s">
        <v>4592</v>
      </c>
      <c r="J654" s="203" t="s">
        <v>1054</v>
      </c>
      <c r="K654" s="203" t="s">
        <v>1054</v>
      </c>
      <c r="L654" s="175" t="s">
        <v>4593</v>
      </c>
      <c r="M654" s="175" t="s">
        <v>2681</v>
      </c>
      <c r="N654" s="204">
        <v>40725</v>
      </c>
      <c r="O654" s="175" t="s">
        <v>1054</v>
      </c>
      <c r="P654" s="195" t="s">
        <v>1054</v>
      </c>
      <c r="Q654" s="195" t="s">
        <v>1054</v>
      </c>
      <c r="R654" s="197" t="s">
        <v>1054</v>
      </c>
      <c r="S654" s="197" t="s">
        <v>1054</v>
      </c>
      <c r="T654" s="195" t="s">
        <v>1054</v>
      </c>
      <c r="U654" s="195" t="s">
        <v>1054</v>
      </c>
      <c r="V654" s="199" t="s">
        <v>1062</v>
      </c>
      <c r="W654" s="199" t="s">
        <v>1054</v>
      </c>
      <c r="X654" s="195" t="s">
        <v>1054</v>
      </c>
      <c r="Y654" s="195" t="s">
        <v>1054</v>
      </c>
      <c r="Z654" s="195" t="s">
        <v>2680</v>
      </c>
      <c r="AA654" s="200" t="s">
        <v>1054</v>
      </c>
      <c r="AB654" s="201" t="s">
        <v>1054</v>
      </c>
      <c r="AC654" s="201" t="s">
        <v>1054</v>
      </c>
      <c r="AD654" s="195" t="s">
        <v>5561</v>
      </c>
      <c r="AE654" s="195" t="s">
        <v>4902</v>
      </c>
      <c r="AF654" s="195" t="s">
        <v>932</v>
      </c>
      <c r="AG654" s="195">
        <v>2000</v>
      </c>
      <c r="AH654" s="195" t="s">
        <v>828</v>
      </c>
      <c r="AI654" s="195" t="s">
        <v>1054</v>
      </c>
      <c r="AJ654" s="195" t="s">
        <v>1054</v>
      </c>
      <c r="AK654" s="195" t="s">
        <v>1054</v>
      </c>
    </row>
    <row r="655" spans="1:37" s="177" customFormat="1" ht="12.75">
      <c r="A655" s="175" t="s">
        <v>50</v>
      </c>
      <c r="B655" s="175" t="s">
        <v>2774</v>
      </c>
      <c r="C655" s="628">
        <v>0</v>
      </c>
      <c r="D655" s="628">
        <v>0</v>
      </c>
      <c r="E655" s="628">
        <v>0</v>
      </c>
      <c r="F655" s="631" t="s">
        <v>1054</v>
      </c>
      <c r="G655" s="175" t="s">
        <v>5562</v>
      </c>
      <c r="H655" s="176" t="s">
        <v>4581</v>
      </c>
      <c r="I655" s="175" t="s">
        <v>4592</v>
      </c>
      <c r="J655" s="203" t="s">
        <v>1054</v>
      </c>
      <c r="K655" s="203" t="s">
        <v>1054</v>
      </c>
      <c r="L655" s="175" t="s">
        <v>4593</v>
      </c>
      <c r="M655" s="175" t="s">
        <v>2681</v>
      </c>
      <c r="N655" s="204">
        <v>40725</v>
      </c>
      <c r="O655" s="175" t="s">
        <v>1054</v>
      </c>
      <c r="P655" s="195" t="s">
        <v>1054</v>
      </c>
      <c r="Q655" s="195" t="s">
        <v>1054</v>
      </c>
      <c r="R655" s="197" t="s">
        <v>1054</v>
      </c>
      <c r="S655" s="197" t="s">
        <v>1054</v>
      </c>
      <c r="T655" s="195" t="s">
        <v>1054</v>
      </c>
      <c r="U655" s="195" t="s">
        <v>1054</v>
      </c>
      <c r="V655" s="199" t="s">
        <v>1062</v>
      </c>
      <c r="W655" s="199" t="s">
        <v>1054</v>
      </c>
      <c r="X655" s="195" t="s">
        <v>1054</v>
      </c>
      <c r="Y655" s="195" t="s">
        <v>1054</v>
      </c>
      <c r="Z655" s="195" t="s">
        <v>2680</v>
      </c>
      <c r="AA655" s="200" t="s">
        <v>1054</v>
      </c>
      <c r="AB655" s="201" t="s">
        <v>1054</v>
      </c>
      <c r="AC655" s="201" t="s">
        <v>1054</v>
      </c>
      <c r="AD655" s="195" t="s">
        <v>5561</v>
      </c>
      <c r="AE655" s="195" t="s">
        <v>4902</v>
      </c>
      <c r="AF655" s="195" t="s">
        <v>932</v>
      </c>
      <c r="AG655" s="195">
        <v>2000</v>
      </c>
      <c r="AH655" s="195" t="s">
        <v>828</v>
      </c>
      <c r="AI655" s="195" t="s">
        <v>1054</v>
      </c>
      <c r="AJ655" s="195" t="s">
        <v>1054</v>
      </c>
      <c r="AK655" s="195" t="s">
        <v>1054</v>
      </c>
    </row>
    <row r="656" spans="1:37" s="177" customFormat="1" ht="12.75">
      <c r="A656" s="175" t="s">
        <v>50</v>
      </c>
      <c r="B656" s="175" t="s">
        <v>2775</v>
      </c>
      <c r="C656" s="628">
        <v>0</v>
      </c>
      <c r="D656" s="628">
        <v>0</v>
      </c>
      <c r="E656" s="628">
        <v>0</v>
      </c>
      <c r="F656" s="631" t="s">
        <v>1054</v>
      </c>
      <c r="G656" s="175" t="s">
        <v>2776</v>
      </c>
      <c r="H656" s="176" t="s">
        <v>4581</v>
      </c>
      <c r="I656" s="175" t="s">
        <v>4592</v>
      </c>
      <c r="J656" s="203" t="s">
        <v>1054</v>
      </c>
      <c r="K656" s="203" t="s">
        <v>1054</v>
      </c>
      <c r="L656" s="175" t="s">
        <v>4593</v>
      </c>
      <c r="M656" s="175" t="s">
        <v>2681</v>
      </c>
      <c r="N656" s="204">
        <v>40725</v>
      </c>
      <c r="O656" s="175" t="s">
        <v>1054</v>
      </c>
      <c r="P656" s="195" t="s">
        <v>1054</v>
      </c>
      <c r="Q656" s="195" t="s">
        <v>1054</v>
      </c>
      <c r="R656" s="197" t="s">
        <v>1054</v>
      </c>
      <c r="S656" s="197" t="s">
        <v>1054</v>
      </c>
      <c r="T656" s="195" t="s">
        <v>1054</v>
      </c>
      <c r="U656" s="195" t="s">
        <v>1054</v>
      </c>
      <c r="V656" s="199" t="s">
        <v>1062</v>
      </c>
      <c r="W656" s="199" t="s">
        <v>1054</v>
      </c>
      <c r="X656" s="195" t="s">
        <v>1054</v>
      </c>
      <c r="Y656" s="195" t="s">
        <v>1054</v>
      </c>
      <c r="Z656" s="195" t="s">
        <v>2680</v>
      </c>
      <c r="AA656" s="200" t="s">
        <v>1054</v>
      </c>
      <c r="AB656" s="201" t="s">
        <v>1054</v>
      </c>
      <c r="AC656" s="201" t="s">
        <v>1054</v>
      </c>
      <c r="AD656" s="195" t="s">
        <v>5561</v>
      </c>
      <c r="AE656" s="195" t="s">
        <v>4902</v>
      </c>
      <c r="AF656" s="195" t="s">
        <v>932</v>
      </c>
      <c r="AG656" s="195">
        <v>2000</v>
      </c>
      <c r="AH656" s="195" t="s">
        <v>828</v>
      </c>
      <c r="AI656" s="195" t="s">
        <v>1054</v>
      </c>
      <c r="AJ656" s="195" t="s">
        <v>1054</v>
      </c>
      <c r="AK656" s="195" t="s">
        <v>1054</v>
      </c>
    </row>
    <row r="657" spans="1:37" s="177" customFormat="1" ht="12.75">
      <c r="A657" s="175" t="s">
        <v>50</v>
      </c>
      <c r="B657" s="175" t="s">
        <v>2777</v>
      </c>
      <c r="C657" s="628">
        <v>0</v>
      </c>
      <c r="D657" s="628">
        <v>0</v>
      </c>
      <c r="E657" s="628">
        <v>0</v>
      </c>
      <c r="F657" s="631" t="s">
        <v>1054</v>
      </c>
      <c r="G657" s="175" t="s">
        <v>6566</v>
      </c>
      <c r="H657" s="176" t="s">
        <v>4581</v>
      </c>
      <c r="I657" s="175" t="s">
        <v>4592</v>
      </c>
      <c r="J657" s="203" t="s">
        <v>1054</v>
      </c>
      <c r="K657" s="203" t="s">
        <v>1054</v>
      </c>
      <c r="L657" s="175" t="s">
        <v>4593</v>
      </c>
      <c r="M657" s="175" t="s">
        <v>2654</v>
      </c>
      <c r="N657" s="204">
        <v>34789</v>
      </c>
      <c r="O657" s="175" t="s">
        <v>1054</v>
      </c>
      <c r="P657" s="195" t="s">
        <v>1054</v>
      </c>
      <c r="Q657" s="195" t="s">
        <v>1054</v>
      </c>
      <c r="R657" s="197">
        <v>6</v>
      </c>
      <c r="S657" s="197" t="s">
        <v>959</v>
      </c>
      <c r="T657" s="195" t="s">
        <v>4595</v>
      </c>
      <c r="U657" s="195" t="s">
        <v>1054</v>
      </c>
      <c r="V657" s="199" t="s">
        <v>1062</v>
      </c>
      <c r="W657" s="199" t="s">
        <v>1054</v>
      </c>
      <c r="X657" s="195" t="s">
        <v>1054</v>
      </c>
      <c r="Y657" s="195" t="s">
        <v>1054</v>
      </c>
      <c r="Z657" s="195" t="s">
        <v>824</v>
      </c>
      <c r="AA657" s="200" t="s">
        <v>1054</v>
      </c>
      <c r="AB657" s="201" t="s">
        <v>1054</v>
      </c>
      <c r="AC657" s="201" t="s">
        <v>1054</v>
      </c>
      <c r="AD657" s="195" t="s">
        <v>1054</v>
      </c>
      <c r="AE657" s="195" t="s">
        <v>1054</v>
      </c>
      <c r="AF657" s="195" t="s">
        <v>1054</v>
      </c>
      <c r="AG657" s="195" t="s">
        <v>1054</v>
      </c>
      <c r="AH657" s="195" t="s">
        <v>1054</v>
      </c>
      <c r="AI657" s="195" t="s">
        <v>5623</v>
      </c>
      <c r="AJ657" s="195" t="s">
        <v>1054</v>
      </c>
      <c r="AK657" s="195" t="s">
        <v>1054</v>
      </c>
    </row>
    <row r="658" spans="1:37" s="177" customFormat="1" ht="12.75">
      <c r="A658" s="175" t="s">
        <v>50</v>
      </c>
      <c r="B658" s="175" t="s">
        <v>2588</v>
      </c>
      <c r="C658" s="628">
        <v>0</v>
      </c>
      <c r="D658" s="628">
        <v>0</v>
      </c>
      <c r="E658" s="628">
        <v>0</v>
      </c>
      <c r="F658" s="631" t="s">
        <v>1054</v>
      </c>
      <c r="G658" s="175" t="s">
        <v>5511</v>
      </c>
      <c r="H658" s="176" t="s">
        <v>4617</v>
      </c>
      <c r="I658" s="175" t="s">
        <v>4934</v>
      </c>
      <c r="J658" s="203" t="s">
        <v>1052</v>
      </c>
      <c r="K658" s="203" t="s">
        <v>1059</v>
      </c>
      <c r="L658" s="175" t="s">
        <v>4593</v>
      </c>
      <c r="M658" s="175" t="s">
        <v>2589</v>
      </c>
      <c r="N658" s="204">
        <v>42552</v>
      </c>
      <c r="O658" s="175" t="s">
        <v>50</v>
      </c>
      <c r="P658" s="195" t="s">
        <v>5107</v>
      </c>
      <c r="Q658" s="195">
        <v>250</v>
      </c>
      <c r="R658" s="197" t="s">
        <v>1054</v>
      </c>
      <c r="S658" s="197" t="s">
        <v>1054</v>
      </c>
      <c r="T658" s="195" t="s">
        <v>1054</v>
      </c>
      <c r="U658" s="195" t="s">
        <v>1054</v>
      </c>
      <c r="V658" s="199" t="s">
        <v>959</v>
      </c>
      <c r="W658" s="199" t="s">
        <v>1055</v>
      </c>
      <c r="X658" s="195" t="s">
        <v>1054</v>
      </c>
      <c r="Y658" s="195" t="s">
        <v>2590</v>
      </c>
      <c r="Z658" s="195" t="s">
        <v>1054</v>
      </c>
      <c r="AA658" s="200" t="s">
        <v>1054</v>
      </c>
      <c r="AB658" s="201">
        <v>256812</v>
      </c>
      <c r="AC658" s="201">
        <v>293309</v>
      </c>
      <c r="AD658" s="195" t="s">
        <v>4678</v>
      </c>
      <c r="AE658" s="195" t="s">
        <v>4678</v>
      </c>
      <c r="AF658" s="195" t="s">
        <v>935</v>
      </c>
      <c r="AG658" s="195">
        <v>0</v>
      </c>
      <c r="AH658" s="195" t="s">
        <v>828</v>
      </c>
      <c r="AI658" s="195" t="s">
        <v>5512</v>
      </c>
      <c r="AJ658" s="195" t="s">
        <v>5513</v>
      </c>
      <c r="AK658" s="195" t="s">
        <v>1054</v>
      </c>
    </row>
    <row r="659" spans="1:37" s="177" customFormat="1" ht="12.75">
      <c r="A659" s="175" t="s">
        <v>50</v>
      </c>
      <c r="B659" s="175" t="s">
        <v>2614</v>
      </c>
      <c r="C659" s="628">
        <v>0</v>
      </c>
      <c r="D659" s="628">
        <v>0</v>
      </c>
      <c r="E659" s="628">
        <v>0</v>
      </c>
      <c r="F659" s="631" t="s">
        <v>1054</v>
      </c>
      <c r="G659" s="175" t="s">
        <v>2615</v>
      </c>
      <c r="H659" s="176" t="s">
        <v>4581</v>
      </c>
      <c r="I659" s="175" t="s">
        <v>4582</v>
      </c>
      <c r="J659" s="203" t="s">
        <v>1054</v>
      </c>
      <c r="K659" s="203" t="s">
        <v>1054</v>
      </c>
      <c r="L659" s="175" t="s">
        <v>4593</v>
      </c>
      <c r="M659" s="175" t="s">
        <v>6568</v>
      </c>
      <c r="N659" s="204">
        <v>42552</v>
      </c>
      <c r="O659" s="175" t="s">
        <v>1054</v>
      </c>
      <c r="P659" s="195" t="s">
        <v>1054</v>
      </c>
      <c r="Q659" s="195" t="s">
        <v>1054</v>
      </c>
      <c r="R659" s="197" t="s">
        <v>1054</v>
      </c>
      <c r="S659" s="197" t="s">
        <v>1054</v>
      </c>
      <c r="T659" s="195" t="s">
        <v>1054</v>
      </c>
      <c r="U659" s="195" t="s">
        <v>1054</v>
      </c>
      <c r="V659" s="199" t="s">
        <v>1054</v>
      </c>
      <c r="W659" s="199" t="s">
        <v>1054</v>
      </c>
      <c r="X659" s="195" t="s">
        <v>1054</v>
      </c>
      <c r="Y659" s="195" t="s">
        <v>1054</v>
      </c>
      <c r="Z659" s="195" t="s">
        <v>2588</v>
      </c>
      <c r="AA659" s="200" t="s">
        <v>1054</v>
      </c>
      <c r="AB659" s="201" t="s">
        <v>1054</v>
      </c>
      <c r="AC659" s="201" t="s">
        <v>1054</v>
      </c>
      <c r="AD659" s="195" t="s">
        <v>1054</v>
      </c>
      <c r="AE659" s="195" t="s">
        <v>1054</v>
      </c>
      <c r="AF659" s="195" t="s">
        <v>1054</v>
      </c>
      <c r="AG659" s="195" t="s">
        <v>1054</v>
      </c>
      <c r="AH659" s="195" t="s">
        <v>1054</v>
      </c>
      <c r="AI659" s="195" t="s">
        <v>1054</v>
      </c>
      <c r="AJ659" s="195" t="s">
        <v>1054</v>
      </c>
      <c r="AK659" s="195" t="s">
        <v>1054</v>
      </c>
    </row>
    <row r="660" spans="1:37" s="177" customFormat="1" ht="12.75">
      <c r="A660" s="175" t="s">
        <v>50</v>
      </c>
      <c r="B660" s="175" t="s">
        <v>2616</v>
      </c>
      <c r="C660" s="628">
        <v>0</v>
      </c>
      <c r="D660" s="628">
        <v>0</v>
      </c>
      <c r="E660" s="628">
        <v>0</v>
      </c>
      <c r="F660" s="631" t="s">
        <v>1054</v>
      </c>
      <c r="G660" s="175" t="s">
        <v>2615</v>
      </c>
      <c r="H660" s="176" t="s">
        <v>4581</v>
      </c>
      <c r="I660" s="175" t="s">
        <v>4582</v>
      </c>
      <c r="J660" s="203" t="s">
        <v>1054</v>
      </c>
      <c r="K660" s="203" t="s">
        <v>1054</v>
      </c>
      <c r="L660" s="175" t="s">
        <v>4593</v>
      </c>
      <c r="M660" s="175" t="s">
        <v>6568</v>
      </c>
      <c r="N660" s="204">
        <v>42552</v>
      </c>
      <c r="O660" s="175" t="s">
        <v>1054</v>
      </c>
      <c r="P660" s="195" t="s">
        <v>1054</v>
      </c>
      <c r="Q660" s="195" t="s">
        <v>1054</v>
      </c>
      <c r="R660" s="197" t="s">
        <v>1054</v>
      </c>
      <c r="S660" s="197" t="s">
        <v>1054</v>
      </c>
      <c r="T660" s="195" t="s">
        <v>1054</v>
      </c>
      <c r="U660" s="195" t="s">
        <v>1054</v>
      </c>
      <c r="V660" s="199" t="s">
        <v>1054</v>
      </c>
      <c r="W660" s="199" t="s">
        <v>1054</v>
      </c>
      <c r="X660" s="195" t="s">
        <v>1054</v>
      </c>
      <c r="Y660" s="195" t="s">
        <v>1054</v>
      </c>
      <c r="Z660" s="195" t="s">
        <v>2588</v>
      </c>
      <c r="AA660" s="200" t="s">
        <v>1054</v>
      </c>
      <c r="AB660" s="201" t="s">
        <v>1054</v>
      </c>
      <c r="AC660" s="201" t="s">
        <v>1054</v>
      </c>
      <c r="AD660" s="195" t="s">
        <v>1054</v>
      </c>
      <c r="AE660" s="195" t="s">
        <v>1054</v>
      </c>
      <c r="AF660" s="195" t="s">
        <v>1054</v>
      </c>
      <c r="AG660" s="195" t="s">
        <v>1054</v>
      </c>
      <c r="AH660" s="195" t="s">
        <v>1054</v>
      </c>
      <c r="AI660" s="195" t="s">
        <v>1054</v>
      </c>
      <c r="AJ660" s="195" t="s">
        <v>1054</v>
      </c>
      <c r="AK660" s="195" t="s">
        <v>1054</v>
      </c>
    </row>
    <row r="661" spans="1:37" s="177" customFormat="1" ht="12.75">
      <c r="A661" s="175" t="s">
        <v>50</v>
      </c>
      <c r="B661" s="175" t="s">
        <v>2617</v>
      </c>
      <c r="C661" s="628">
        <v>0</v>
      </c>
      <c r="D661" s="628">
        <v>0</v>
      </c>
      <c r="E661" s="628">
        <v>0</v>
      </c>
      <c r="F661" s="631" t="s">
        <v>1054</v>
      </c>
      <c r="G661" s="175" t="s">
        <v>2615</v>
      </c>
      <c r="H661" s="176" t="s">
        <v>4581</v>
      </c>
      <c r="I661" s="175" t="s">
        <v>4582</v>
      </c>
      <c r="J661" s="203" t="s">
        <v>1054</v>
      </c>
      <c r="K661" s="203" t="s">
        <v>1054</v>
      </c>
      <c r="L661" s="175" t="s">
        <v>4593</v>
      </c>
      <c r="M661" s="175" t="s">
        <v>6568</v>
      </c>
      <c r="N661" s="204">
        <v>42552</v>
      </c>
      <c r="O661" s="175" t="s">
        <v>1054</v>
      </c>
      <c r="P661" s="195" t="s">
        <v>1054</v>
      </c>
      <c r="Q661" s="195" t="s">
        <v>1054</v>
      </c>
      <c r="R661" s="197" t="s">
        <v>1054</v>
      </c>
      <c r="S661" s="197" t="s">
        <v>1054</v>
      </c>
      <c r="T661" s="195" t="s">
        <v>1054</v>
      </c>
      <c r="U661" s="195" t="s">
        <v>1054</v>
      </c>
      <c r="V661" s="199" t="s">
        <v>1054</v>
      </c>
      <c r="W661" s="199" t="s">
        <v>1054</v>
      </c>
      <c r="X661" s="195" t="s">
        <v>1054</v>
      </c>
      <c r="Y661" s="195" t="s">
        <v>1054</v>
      </c>
      <c r="Z661" s="195" t="s">
        <v>2588</v>
      </c>
      <c r="AA661" s="200" t="s">
        <v>1054</v>
      </c>
      <c r="AB661" s="201" t="s">
        <v>1054</v>
      </c>
      <c r="AC661" s="201" t="s">
        <v>1054</v>
      </c>
      <c r="AD661" s="195" t="s">
        <v>1054</v>
      </c>
      <c r="AE661" s="195" t="s">
        <v>1054</v>
      </c>
      <c r="AF661" s="195" t="s">
        <v>1054</v>
      </c>
      <c r="AG661" s="195" t="s">
        <v>1054</v>
      </c>
      <c r="AH661" s="195" t="s">
        <v>1054</v>
      </c>
      <c r="AI661" s="195" t="s">
        <v>1054</v>
      </c>
      <c r="AJ661" s="195" t="s">
        <v>1054</v>
      </c>
      <c r="AK661" s="195" t="s">
        <v>1054</v>
      </c>
    </row>
    <row r="662" spans="1:37" s="177" customFormat="1" ht="12.75">
      <c r="A662" s="175" t="s">
        <v>50</v>
      </c>
      <c r="B662" s="175" t="s">
        <v>2618</v>
      </c>
      <c r="C662" s="628">
        <v>0</v>
      </c>
      <c r="D662" s="628">
        <v>0</v>
      </c>
      <c r="E662" s="628">
        <v>0</v>
      </c>
      <c r="F662" s="631" t="s">
        <v>1054</v>
      </c>
      <c r="G662" s="175" t="s">
        <v>2615</v>
      </c>
      <c r="H662" s="176" t="s">
        <v>4581</v>
      </c>
      <c r="I662" s="175" t="s">
        <v>4582</v>
      </c>
      <c r="J662" s="203" t="s">
        <v>1054</v>
      </c>
      <c r="K662" s="203" t="s">
        <v>1054</v>
      </c>
      <c r="L662" s="175" t="s">
        <v>4593</v>
      </c>
      <c r="M662" s="175" t="s">
        <v>6568</v>
      </c>
      <c r="N662" s="204">
        <v>42552</v>
      </c>
      <c r="O662" s="175" t="s">
        <v>1054</v>
      </c>
      <c r="P662" s="195" t="s">
        <v>1054</v>
      </c>
      <c r="Q662" s="195" t="s">
        <v>1054</v>
      </c>
      <c r="R662" s="197" t="s">
        <v>1054</v>
      </c>
      <c r="S662" s="197" t="s">
        <v>1054</v>
      </c>
      <c r="T662" s="195" t="s">
        <v>1054</v>
      </c>
      <c r="U662" s="195" t="s">
        <v>1054</v>
      </c>
      <c r="V662" s="199" t="s">
        <v>1054</v>
      </c>
      <c r="W662" s="199" t="s">
        <v>1054</v>
      </c>
      <c r="X662" s="195" t="s">
        <v>1054</v>
      </c>
      <c r="Y662" s="195" t="s">
        <v>1054</v>
      </c>
      <c r="Z662" s="195" t="s">
        <v>2588</v>
      </c>
      <c r="AA662" s="200" t="s">
        <v>1054</v>
      </c>
      <c r="AB662" s="201" t="s">
        <v>1054</v>
      </c>
      <c r="AC662" s="201" t="s">
        <v>1054</v>
      </c>
      <c r="AD662" s="195" t="s">
        <v>1054</v>
      </c>
      <c r="AE662" s="195" t="s">
        <v>1054</v>
      </c>
      <c r="AF662" s="195" t="s">
        <v>1054</v>
      </c>
      <c r="AG662" s="195" t="s">
        <v>1054</v>
      </c>
      <c r="AH662" s="195" t="s">
        <v>1054</v>
      </c>
      <c r="AI662" s="195" t="s">
        <v>1054</v>
      </c>
      <c r="AJ662" s="195" t="s">
        <v>1054</v>
      </c>
      <c r="AK662" s="195" t="s">
        <v>1054</v>
      </c>
    </row>
    <row r="663" spans="1:37" s="177" customFormat="1" ht="12.75">
      <c r="A663" s="175" t="s">
        <v>50</v>
      </c>
      <c r="B663" s="175" t="s">
        <v>2778</v>
      </c>
      <c r="C663" s="628">
        <v>0</v>
      </c>
      <c r="D663" s="628">
        <v>0</v>
      </c>
      <c r="E663" s="628">
        <v>0</v>
      </c>
      <c r="F663" s="631" t="s">
        <v>1054</v>
      </c>
      <c r="G663" s="175" t="s">
        <v>2779</v>
      </c>
      <c r="H663" s="176" t="s">
        <v>4581</v>
      </c>
      <c r="I663" s="175" t="s">
        <v>4582</v>
      </c>
      <c r="J663" s="203" t="s">
        <v>1054</v>
      </c>
      <c r="K663" s="203" t="s">
        <v>1054</v>
      </c>
      <c r="L663" s="175" t="s">
        <v>1351</v>
      </c>
      <c r="M663" s="175" t="s">
        <v>1054</v>
      </c>
      <c r="N663" s="204">
        <v>31594</v>
      </c>
      <c r="O663" s="175" t="s">
        <v>1054</v>
      </c>
      <c r="P663" s="195" t="s">
        <v>1054</v>
      </c>
      <c r="Q663" s="195" t="s">
        <v>1054</v>
      </c>
      <c r="R663" s="197" t="s">
        <v>1054</v>
      </c>
      <c r="S663" s="197" t="s">
        <v>1054</v>
      </c>
      <c r="T663" s="195" t="s">
        <v>1054</v>
      </c>
      <c r="U663" s="195" t="s">
        <v>1054</v>
      </c>
      <c r="V663" s="199" t="s">
        <v>1062</v>
      </c>
      <c r="W663" s="199" t="s">
        <v>1054</v>
      </c>
      <c r="X663" s="195" t="s">
        <v>1054</v>
      </c>
      <c r="Y663" s="195" t="s">
        <v>1054</v>
      </c>
      <c r="Z663" s="195" t="s">
        <v>1054</v>
      </c>
      <c r="AA663" s="200" t="s">
        <v>1054</v>
      </c>
      <c r="AB663" s="201" t="s">
        <v>1054</v>
      </c>
      <c r="AC663" s="201" t="s">
        <v>1054</v>
      </c>
      <c r="AD663" s="195" t="s">
        <v>5633</v>
      </c>
      <c r="AE663" s="195" t="s">
        <v>1054</v>
      </c>
      <c r="AF663" s="195" t="s">
        <v>1054</v>
      </c>
      <c r="AG663" s="195" t="s">
        <v>1054</v>
      </c>
      <c r="AH663" s="195" t="s">
        <v>1054</v>
      </c>
      <c r="AI663" s="195" t="s">
        <v>5634</v>
      </c>
      <c r="AJ663" s="195" t="s">
        <v>1054</v>
      </c>
      <c r="AK663" s="195" t="s">
        <v>1054</v>
      </c>
    </row>
    <row r="664" spans="1:37" s="177" customFormat="1" ht="12.75">
      <c r="A664" s="175" t="s">
        <v>50</v>
      </c>
      <c r="B664" s="175" t="s">
        <v>2862</v>
      </c>
      <c r="C664" s="628">
        <v>0</v>
      </c>
      <c r="D664" s="628">
        <v>0</v>
      </c>
      <c r="E664" s="628">
        <v>0</v>
      </c>
      <c r="F664" s="631" t="s">
        <v>1054</v>
      </c>
      <c r="G664" s="175" t="s">
        <v>5570</v>
      </c>
      <c r="H664" s="176" t="s">
        <v>4574</v>
      </c>
      <c r="I664" s="175" t="s">
        <v>5337</v>
      </c>
      <c r="J664" s="203" t="s">
        <v>1054</v>
      </c>
      <c r="K664" s="203" t="s">
        <v>1054</v>
      </c>
      <c r="L664" s="175" t="s">
        <v>4593</v>
      </c>
      <c r="M664" s="175" t="s">
        <v>2765</v>
      </c>
      <c r="N664" s="204">
        <v>40360</v>
      </c>
      <c r="O664" s="175" t="s">
        <v>1054</v>
      </c>
      <c r="P664" s="195" t="s">
        <v>1054</v>
      </c>
      <c r="Q664" s="195" t="s">
        <v>1054</v>
      </c>
      <c r="R664" s="197">
        <v>0</v>
      </c>
      <c r="S664" s="197" t="s">
        <v>1054</v>
      </c>
      <c r="T664" s="195" t="s">
        <v>1054</v>
      </c>
      <c r="U664" s="195" t="s">
        <v>1054</v>
      </c>
      <c r="V664" s="199" t="s">
        <v>1054</v>
      </c>
      <c r="W664" s="199" t="s">
        <v>1054</v>
      </c>
      <c r="X664" s="195" t="s">
        <v>1054</v>
      </c>
      <c r="Y664" s="195" t="s">
        <v>1054</v>
      </c>
      <c r="Z664" s="195" t="s">
        <v>1054</v>
      </c>
      <c r="AA664" s="200" t="s">
        <v>1054</v>
      </c>
      <c r="AB664" s="201" t="s">
        <v>1054</v>
      </c>
      <c r="AC664" s="201" t="s">
        <v>1054</v>
      </c>
      <c r="AD664" s="195" t="s">
        <v>1054</v>
      </c>
      <c r="AE664" s="195" t="s">
        <v>1054</v>
      </c>
      <c r="AF664" s="195" t="s">
        <v>1054</v>
      </c>
      <c r="AG664" s="195" t="s">
        <v>1054</v>
      </c>
      <c r="AH664" s="195" t="s">
        <v>1054</v>
      </c>
      <c r="AI664" s="195" t="s">
        <v>2863</v>
      </c>
      <c r="AJ664" s="195" t="s">
        <v>1054</v>
      </c>
      <c r="AK664" s="195" t="s">
        <v>1054</v>
      </c>
    </row>
    <row r="665" spans="1:37" s="177" customFormat="1" ht="12.75">
      <c r="A665" s="175" t="s">
        <v>50</v>
      </c>
      <c r="B665" s="175" t="s">
        <v>2780</v>
      </c>
      <c r="C665" s="628">
        <v>0</v>
      </c>
      <c r="D665" s="628">
        <v>0</v>
      </c>
      <c r="E665" s="628">
        <v>0</v>
      </c>
      <c r="F665" s="631" t="s">
        <v>1054</v>
      </c>
      <c r="G665" s="175" t="s">
        <v>5595</v>
      </c>
      <c r="H665" s="176" t="s">
        <v>4581</v>
      </c>
      <c r="I665" s="175" t="s">
        <v>4650</v>
      </c>
      <c r="J665" s="203" t="s">
        <v>1054</v>
      </c>
      <c r="K665" s="203" t="s">
        <v>1054</v>
      </c>
      <c r="L665" s="175" t="s">
        <v>1351</v>
      </c>
      <c r="M665" s="175" t="s">
        <v>1054</v>
      </c>
      <c r="N665" s="204">
        <v>38900</v>
      </c>
      <c r="O665" s="175" t="s">
        <v>1054</v>
      </c>
      <c r="P665" s="195" t="s">
        <v>1054</v>
      </c>
      <c r="Q665" s="195" t="s">
        <v>1054</v>
      </c>
      <c r="R665" s="197" t="s">
        <v>1054</v>
      </c>
      <c r="S665" s="197" t="s">
        <v>1054</v>
      </c>
      <c r="T665" s="195" t="s">
        <v>1054</v>
      </c>
      <c r="U665" s="195" t="s">
        <v>1054</v>
      </c>
      <c r="V665" s="199" t="s">
        <v>1062</v>
      </c>
      <c r="W665" s="199" t="s">
        <v>1054</v>
      </c>
      <c r="X665" s="195" t="s">
        <v>1054</v>
      </c>
      <c r="Y665" s="195" t="s">
        <v>1054</v>
      </c>
      <c r="Z665" s="195" t="s">
        <v>824</v>
      </c>
      <c r="AA665" s="200" t="s">
        <v>1054</v>
      </c>
      <c r="AB665" s="201" t="s">
        <v>1054</v>
      </c>
      <c r="AC665" s="201" t="s">
        <v>1054</v>
      </c>
      <c r="AD665" s="195" t="s">
        <v>1054</v>
      </c>
      <c r="AE665" s="195" t="s">
        <v>1054</v>
      </c>
      <c r="AF665" s="195" t="s">
        <v>1054</v>
      </c>
      <c r="AG665" s="195" t="s">
        <v>1054</v>
      </c>
      <c r="AH665" s="195" t="s">
        <v>1054</v>
      </c>
      <c r="AI665" s="195" t="s">
        <v>1054</v>
      </c>
      <c r="AJ665" s="195" t="s">
        <v>1054</v>
      </c>
      <c r="AK665" s="195" t="s">
        <v>1054</v>
      </c>
    </row>
    <row r="666" spans="1:37" s="177" customFormat="1" ht="12.75">
      <c r="A666" s="175" t="s">
        <v>50</v>
      </c>
      <c r="B666" s="175" t="s">
        <v>2591</v>
      </c>
      <c r="C666" s="628">
        <v>1</v>
      </c>
      <c r="D666" s="628">
        <v>1</v>
      </c>
      <c r="E666" s="628">
        <v>1</v>
      </c>
      <c r="F666" s="631" t="s">
        <v>1054</v>
      </c>
      <c r="G666" s="175" t="s">
        <v>5632</v>
      </c>
      <c r="H666" s="176" t="s">
        <v>4617</v>
      </c>
      <c r="I666" s="175" t="s">
        <v>4934</v>
      </c>
      <c r="J666" s="203" t="s">
        <v>1052</v>
      </c>
      <c r="K666" s="203" t="s">
        <v>1059</v>
      </c>
      <c r="L666" s="175" t="s">
        <v>4593</v>
      </c>
      <c r="M666" s="175" t="s">
        <v>2592</v>
      </c>
      <c r="N666" s="204">
        <v>31933</v>
      </c>
      <c r="O666" s="175" t="s">
        <v>50</v>
      </c>
      <c r="P666" s="195" t="s">
        <v>5107</v>
      </c>
      <c r="Q666" s="195">
        <v>321</v>
      </c>
      <c r="R666" s="197" t="s">
        <v>1054</v>
      </c>
      <c r="S666" s="197" t="s">
        <v>1054</v>
      </c>
      <c r="T666" s="195" t="s">
        <v>1054</v>
      </c>
      <c r="U666" s="195" t="s">
        <v>1054</v>
      </c>
      <c r="V666" s="199" t="s">
        <v>959</v>
      </c>
      <c r="W666" s="199" t="s">
        <v>1055</v>
      </c>
      <c r="X666" s="195" t="s">
        <v>1054</v>
      </c>
      <c r="Y666" s="195" t="s">
        <v>2593</v>
      </c>
      <c r="Z666" s="195" t="s">
        <v>1054</v>
      </c>
      <c r="AA666" s="200" t="s">
        <v>1054</v>
      </c>
      <c r="AB666" s="201">
        <v>33947</v>
      </c>
      <c r="AC666" s="201">
        <v>68934</v>
      </c>
      <c r="AD666" s="195" t="s">
        <v>4678</v>
      </c>
      <c r="AE666" s="195" t="s">
        <v>4678</v>
      </c>
      <c r="AF666" s="195" t="s">
        <v>935</v>
      </c>
      <c r="AG666" s="195">
        <v>0</v>
      </c>
      <c r="AH666" s="195" t="s">
        <v>828</v>
      </c>
      <c r="AI666" s="195" t="s">
        <v>2594</v>
      </c>
      <c r="AJ666" s="195" t="s">
        <v>2595</v>
      </c>
      <c r="AK666" s="195" t="s">
        <v>2596</v>
      </c>
    </row>
    <row r="667" spans="1:37" s="177" customFormat="1" ht="12.75">
      <c r="A667" s="175" t="s">
        <v>50</v>
      </c>
      <c r="B667" s="175" t="s">
        <v>2619</v>
      </c>
      <c r="C667" s="628">
        <v>0</v>
      </c>
      <c r="D667" s="628">
        <v>0</v>
      </c>
      <c r="E667" s="628">
        <v>0</v>
      </c>
      <c r="F667" s="631" t="s">
        <v>1054</v>
      </c>
      <c r="G667" s="175" t="s">
        <v>6580</v>
      </c>
      <c r="H667" s="176" t="s">
        <v>4581</v>
      </c>
      <c r="I667" s="175" t="s">
        <v>4592</v>
      </c>
      <c r="J667" s="203" t="s">
        <v>1054</v>
      </c>
      <c r="K667" s="203" t="s">
        <v>1054</v>
      </c>
      <c r="L667" s="175" t="s">
        <v>4593</v>
      </c>
      <c r="M667" s="175" t="s">
        <v>2620</v>
      </c>
      <c r="N667" s="204">
        <v>42464</v>
      </c>
      <c r="O667" s="175" t="s">
        <v>1054</v>
      </c>
      <c r="P667" s="195" t="s">
        <v>1054</v>
      </c>
      <c r="Q667" s="195" t="s">
        <v>1054</v>
      </c>
      <c r="R667" s="197">
        <v>8</v>
      </c>
      <c r="S667" s="197" t="s">
        <v>959</v>
      </c>
      <c r="T667" s="195" t="s">
        <v>4595</v>
      </c>
      <c r="U667" s="195" t="s">
        <v>1054</v>
      </c>
      <c r="V667" s="199" t="s">
        <v>1062</v>
      </c>
      <c r="W667" s="199" t="s">
        <v>1054</v>
      </c>
      <c r="X667" s="195" t="s">
        <v>1054</v>
      </c>
      <c r="Y667" s="195" t="s">
        <v>1054</v>
      </c>
      <c r="Z667" s="195" t="s">
        <v>1054</v>
      </c>
      <c r="AA667" s="200" t="s">
        <v>1054</v>
      </c>
      <c r="AB667" s="201" t="s">
        <v>1054</v>
      </c>
      <c r="AC667" s="201" t="s">
        <v>1054</v>
      </c>
      <c r="AD667" s="195" t="s">
        <v>1054</v>
      </c>
      <c r="AE667" s="195" t="s">
        <v>1054</v>
      </c>
      <c r="AF667" s="195" t="s">
        <v>1054</v>
      </c>
      <c r="AG667" s="195" t="s">
        <v>1054</v>
      </c>
      <c r="AH667" s="195" t="s">
        <v>1054</v>
      </c>
      <c r="AI667" s="195" t="s">
        <v>1054</v>
      </c>
      <c r="AJ667" s="195" t="s">
        <v>1054</v>
      </c>
      <c r="AK667" s="195" t="s">
        <v>1054</v>
      </c>
    </row>
    <row r="668" spans="1:37" s="177" customFormat="1" ht="12.75">
      <c r="A668" s="175" t="s">
        <v>50</v>
      </c>
      <c r="B668" s="175" t="s">
        <v>2621</v>
      </c>
      <c r="C668" s="628"/>
      <c r="D668" s="628"/>
      <c r="E668" s="628"/>
      <c r="F668" s="631" t="s">
        <v>1054</v>
      </c>
      <c r="G668" s="175" t="s">
        <v>5528</v>
      </c>
      <c r="H668" s="176" t="s">
        <v>4581</v>
      </c>
      <c r="I668" s="175" t="s">
        <v>4582</v>
      </c>
      <c r="J668" s="203" t="s">
        <v>1054</v>
      </c>
      <c r="K668" s="203" t="s">
        <v>1054</v>
      </c>
      <c r="L668" s="175" t="s">
        <v>1063</v>
      </c>
      <c r="M668" s="175" t="s">
        <v>1054</v>
      </c>
      <c r="N668" s="204">
        <v>41987</v>
      </c>
      <c r="O668" s="175" t="s">
        <v>1054</v>
      </c>
      <c r="P668" s="195" t="s">
        <v>1054</v>
      </c>
      <c r="Q668" s="195" t="s">
        <v>1054</v>
      </c>
      <c r="R668" s="197">
        <v>14</v>
      </c>
      <c r="S668" s="197" t="s">
        <v>959</v>
      </c>
      <c r="T668" s="195" t="s">
        <v>4595</v>
      </c>
      <c r="U668" s="195" t="s">
        <v>1054</v>
      </c>
      <c r="V668" s="199" t="s">
        <v>1054</v>
      </c>
      <c r="W668" s="199" t="s">
        <v>1054</v>
      </c>
      <c r="X668" s="195" t="s">
        <v>1054</v>
      </c>
      <c r="Y668" s="195" t="s">
        <v>1054</v>
      </c>
      <c r="Z668" s="195" t="s">
        <v>1054</v>
      </c>
      <c r="AA668" s="200" t="s">
        <v>1054</v>
      </c>
      <c r="AB668" s="201" t="s">
        <v>1054</v>
      </c>
      <c r="AC668" s="201" t="s">
        <v>1054</v>
      </c>
      <c r="AD668" s="195" t="s">
        <v>1054</v>
      </c>
      <c r="AE668" s="195" t="s">
        <v>1054</v>
      </c>
      <c r="AF668" s="195" t="s">
        <v>1054</v>
      </c>
      <c r="AG668" s="195" t="s">
        <v>1054</v>
      </c>
      <c r="AH668" s="195" t="s">
        <v>1054</v>
      </c>
      <c r="AI668" s="195" t="s">
        <v>1054</v>
      </c>
      <c r="AJ668" s="195" t="s">
        <v>1054</v>
      </c>
      <c r="AK668" s="195" t="s">
        <v>1054</v>
      </c>
    </row>
    <row r="669" spans="1:37" s="177" customFormat="1" ht="12.75">
      <c r="A669" s="175" t="s">
        <v>50</v>
      </c>
      <c r="B669" s="175" t="s">
        <v>2686</v>
      </c>
      <c r="C669" s="628"/>
      <c r="D669" s="628"/>
      <c r="E669" s="628"/>
      <c r="F669" s="631" t="s">
        <v>1054</v>
      </c>
      <c r="G669" s="175" t="s">
        <v>5564</v>
      </c>
      <c r="H669" s="176" t="s">
        <v>4617</v>
      </c>
      <c r="I669" s="175" t="s">
        <v>4734</v>
      </c>
      <c r="J669" s="203" t="s">
        <v>1052</v>
      </c>
      <c r="K669" s="203" t="s">
        <v>1059</v>
      </c>
      <c r="L669" s="175" t="s">
        <v>4788</v>
      </c>
      <c r="M669" s="175" t="s">
        <v>1054</v>
      </c>
      <c r="N669" s="204">
        <v>40544</v>
      </c>
      <c r="O669" s="175" t="s">
        <v>2687</v>
      </c>
      <c r="P669" s="195" t="s">
        <v>4965</v>
      </c>
      <c r="Q669" s="195" t="s">
        <v>1054</v>
      </c>
      <c r="R669" s="197" t="s">
        <v>1054</v>
      </c>
      <c r="S669" s="197" t="s">
        <v>1054</v>
      </c>
      <c r="T669" s="195" t="s">
        <v>1054</v>
      </c>
      <c r="U669" s="195" t="s">
        <v>1054</v>
      </c>
      <c r="V669" s="199" t="s">
        <v>959</v>
      </c>
      <c r="W669" s="199" t="s">
        <v>1054</v>
      </c>
      <c r="X669" s="195" t="s">
        <v>1054</v>
      </c>
      <c r="Y669" s="195" t="s">
        <v>1054</v>
      </c>
      <c r="Z669" s="195" t="s">
        <v>1054</v>
      </c>
      <c r="AA669" s="200" t="s">
        <v>1054</v>
      </c>
      <c r="AB669" s="201" t="s">
        <v>1054</v>
      </c>
      <c r="AC669" s="201" t="s">
        <v>1054</v>
      </c>
      <c r="AD669" s="195" t="s">
        <v>4847</v>
      </c>
      <c r="AE669" s="195" t="s">
        <v>4847</v>
      </c>
      <c r="AF669" s="195" t="s">
        <v>935</v>
      </c>
      <c r="AG669" s="195">
        <v>0</v>
      </c>
      <c r="AH669" s="195" t="s">
        <v>828</v>
      </c>
      <c r="AI669" s="195" t="s">
        <v>5565</v>
      </c>
      <c r="AJ669" s="195" t="s">
        <v>5566</v>
      </c>
      <c r="AK669" s="195" t="s">
        <v>5566</v>
      </c>
    </row>
    <row r="670" spans="1:37" s="177" customFormat="1" ht="12.75">
      <c r="A670" s="175" t="s">
        <v>50</v>
      </c>
      <c r="B670" s="175" t="s">
        <v>2688</v>
      </c>
      <c r="C670" s="628">
        <v>0</v>
      </c>
      <c r="D670" s="628">
        <v>0</v>
      </c>
      <c r="E670" s="628">
        <v>0</v>
      </c>
      <c r="F670" s="631" t="s">
        <v>1054</v>
      </c>
      <c r="G670" s="175" t="s">
        <v>2689</v>
      </c>
      <c r="H670" s="176" t="s">
        <v>4617</v>
      </c>
      <c r="I670" s="175" t="s">
        <v>4734</v>
      </c>
      <c r="J670" s="203" t="s">
        <v>1052</v>
      </c>
      <c r="K670" s="203" t="s">
        <v>1059</v>
      </c>
      <c r="L670" s="175" t="s">
        <v>4593</v>
      </c>
      <c r="M670" s="175" t="s">
        <v>2690</v>
      </c>
      <c r="N670" s="204">
        <v>39814</v>
      </c>
      <c r="O670" s="175" t="s">
        <v>50</v>
      </c>
      <c r="P670" s="195" t="s">
        <v>4965</v>
      </c>
      <c r="Q670" s="195">
        <v>28</v>
      </c>
      <c r="R670" s="197" t="s">
        <v>1054</v>
      </c>
      <c r="S670" s="197" t="s">
        <v>1054</v>
      </c>
      <c r="T670" s="195" t="s">
        <v>1054</v>
      </c>
      <c r="U670" s="195" t="s">
        <v>1054</v>
      </c>
      <c r="V670" s="199" t="s">
        <v>959</v>
      </c>
      <c r="W670" s="199" t="s">
        <v>1055</v>
      </c>
      <c r="X670" s="195" t="s">
        <v>1054</v>
      </c>
      <c r="Y670" s="195" t="s">
        <v>2691</v>
      </c>
      <c r="Z670" s="195" t="s">
        <v>1054</v>
      </c>
      <c r="AA670" s="200" t="s">
        <v>1054</v>
      </c>
      <c r="AB670" s="201">
        <v>48858</v>
      </c>
      <c r="AC670" s="201">
        <v>5976</v>
      </c>
      <c r="AD670" s="195" t="s">
        <v>5546</v>
      </c>
      <c r="AE670" s="195" t="s">
        <v>2651</v>
      </c>
      <c r="AF670" s="195" t="s">
        <v>935</v>
      </c>
      <c r="AG670" s="195">
        <v>2600</v>
      </c>
      <c r="AH670" s="195" t="s">
        <v>828</v>
      </c>
      <c r="AI670" s="195" t="s">
        <v>2692</v>
      </c>
      <c r="AJ670" s="195" t="s">
        <v>5589</v>
      </c>
      <c r="AK670" s="195" t="s">
        <v>2693</v>
      </c>
    </row>
    <row r="671" spans="1:37" s="177" customFormat="1" ht="12.75">
      <c r="A671" s="175" t="s">
        <v>50</v>
      </c>
      <c r="B671" s="175" t="s">
        <v>2694</v>
      </c>
      <c r="C671" s="628">
        <v>1</v>
      </c>
      <c r="D671" s="628">
        <v>1</v>
      </c>
      <c r="E671" s="628">
        <v>1</v>
      </c>
      <c r="F671" s="631" t="s">
        <v>1054</v>
      </c>
      <c r="G671" s="175" t="s">
        <v>2695</v>
      </c>
      <c r="H671" s="176" t="s">
        <v>4617</v>
      </c>
      <c r="I671" s="175" t="s">
        <v>4734</v>
      </c>
      <c r="J671" s="203" t="s">
        <v>1052</v>
      </c>
      <c r="K671" s="203" t="s">
        <v>1059</v>
      </c>
      <c r="L671" s="175" t="s">
        <v>4593</v>
      </c>
      <c r="M671" s="175" t="s">
        <v>2838</v>
      </c>
      <c r="N671" s="204">
        <v>36196</v>
      </c>
      <c r="O671" s="175" t="s">
        <v>50</v>
      </c>
      <c r="P671" s="195" t="s">
        <v>4965</v>
      </c>
      <c r="Q671" s="195">
        <v>134</v>
      </c>
      <c r="R671" s="197" t="s">
        <v>1054</v>
      </c>
      <c r="S671" s="197" t="s">
        <v>1054</v>
      </c>
      <c r="T671" s="195" t="s">
        <v>1054</v>
      </c>
      <c r="U671" s="195" t="s">
        <v>1054</v>
      </c>
      <c r="V671" s="199" t="s">
        <v>959</v>
      </c>
      <c r="W671" s="199" t="s">
        <v>1055</v>
      </c>
      <c r="X671" s="195" t="s">
        <v>1054</v>
      </c>
      <c r="Y671" s="195" t="s">
        <v>2696</v>
      </c>
      <c r="Z671" s="195" t="s">
        <v>1054</v>
      </c>
      <c r="AA671" s="200" t="s">
        <v>1054</v>
      </c>
      <c r="AB671" s="201">
        <v>25574</v>
      </c>
      <c r="AC671" s="201">
        <v>26199</v>
      </c>
      <c r="AD671" s="195" t="s">
        <v>5618</v>
      </c>
      <c r="AE671" s="195" t="s">
        <v>5619</v>
      </c>
      <c r="AF671" s="195" t="s">
        <v>932</v>
      </c>
      <c r="AG671" s="195">
        <v>2228</v>
      </c>
      <c r="AH671" s="195" t="s">
        <v>828</v>
      </c>
      <c r="AI671" s="195" t="s">
        <v>2697</v>
      </c>
      <c r="AJ671" s="195" t="s">
        <v>2698</v>
      </c>
      <c r="AK671" s="195" t="s">
        <v>2699</v>
      </c>
    </row>
    <row r="672" spans="1:37" s="177" customFormat="1" ht="12.75">
      <c r="A672" s="175" t="s">
        <v>50</v>
      </c>
      <c r="B672" s="175" t="s">
        <v>4729</v>
      </c>
      <c r="C672" s="628">
        <v>0</v>
      </c>
      <c r="D672" s="628">
        <v>0</v>
      </c>
      <c r="E672" s="628">
        <v>0</v>
      </c>
      <c r="F672" s="631" t="s">
        <v>1054</v>
      </c>
      <c r="G672" s="175" t="s">
        <v>4730</v>
      </c>
      <c r="H672" s="176" t="s">
        <v>4581</v>
      </c>
      <c r="I672" s="175" t="s">
        <v>4592</v>
      </c>
      <c r="J672" s="203" t="s">
        <v>1054</v>
      </c>
      <c r="K672" s="203" t="s">
        <v>1054</v>
      </c>
      <c r="L672" s="175" t="s">
        <v>4593</v>
      </c>
      <c r="M672" s="175" t="s">
        <v>2838</v>
      </c>
      <c r="N672" s="204">
        <v>36418</v>
      </c>
      <c r="O672" s="175" t="s">
        <v>1054</v>
      </c>
      <c r="P672" s="195" t="s">
        <v>1054</v>
      </c>
      <c r="Q672" s="195" t="s">
        <v>1054</v>
      </c>
      <c r="R672" s="197">
        <v>13</v>
      </c>
      <c r="S672" s="197" t="s">
        <v>959</v>
      </c>
      <c r="T672" s="195" t="s">
        <v>4731</v>
      </c>
      <c r="U672" s="195" t="s">
        <v>1054</v>
      </c>
      <c r="V672" s="199" t="s">
        <v>1062</v>
      </c>
      <c r="W672" s="199" t="s">
        <v>1054</v>
      </c>
      <c r="X672" s="195" t="s">
        <v>1054</v>
      </c>
      <c r="Y672" s="195" t="s">
        <v>1054</v>
      </c>
      <c r="Z672" s="195" t="s">
        <v>2694</v>
      </c>
      <c r="AA672" s="200" t="s">
        <v>1054</v>
      </c>
      <c r="AB672" s="201" t="s">
        <v>1054</v>
      </c>
      <c r="AC672" s="201" t="s">
        <v>1054</v>
      </c>
      <c r="AD672" s="195" t="s">
        <v>1054</v>
      </c>
      <c r="AE672" s="195" t="s">
        <v>1054</v>
      </c>
      <c r="AF672" s="195" t="s">
        <v>1054</v>
      </c>
      <c r="AG672" s="195" t="s">
        <v>1054</v>
      </c>
      <c r="AH672" s="195" t="s">
        <v>1054</v>
      </c>
      <c r="AI672" s="195" t="s">
        <v>2850</v>
      </c>
      <c r="AJ672" s="195" t="s">
        <v>1054</v>
      </c>
      <c r="AK672" s="195" t="s">
        <v>1054</v>
      </c>
    </row>
    <row r="673" spans="1:37" s="177" customFormat="1" ht="12.75">
      <c r="A673" s="175" t="s">
        <v>50</v>
      </c>
      <c r="B673" s="175" t="s">
        <v>2700</v>
      </c>
      <c r="C673" s="628">
        <v>0</v>
      </c>
      <c r="D673" s="628">
        <v>0</v>
      </c>
      <c r="E673" s="628">
        <v>0</v>
      </c>
      <c r="F673" s="631" t="s">
        <v>1054</v>
      </c>
      <c r="G673" s="175" t="s">
        <v>5601</v>
      </c>
      <c r="H673" s="176" t="s">
        <v>4617</v>
      </c>
      <c r="I673" s="175" t="s">
        <v>4734</v>
      </c>
      <c r="J673" s="203" t="s">
        <v>1052</v>
      </c>
      <c r="K673" s="203" t="s">
        <v>1059</v>
      </c>
      <c r="L673" s="175" t="s">
        <v>4593</v>
      </c>
      <c r="M673" s="175" t="s">
        <v>2767</v>
      </c>
      <c r="N673" s="204">
        <v>38789</v>
      </c>
      <c r="O673" s="175" t="s">
        <v>1418</v>
      </c>
      <c r="P673" s="195" t="s">
        <v>4965</v>
      </c>
      <c r="Q673" s="195">
        <v>76</v>
      </c>
      <c r="R673" s="197" t="s">
        <v>1054</v>
      </c>
      <c r="S673" s="197" t="s">
        <v>1054</v>
      </c>
      <c r="T673" s="195" t="s">
        <v>1054</v>
      </c>
      <c r="U673" s="195" t="s">
        <v>1054</v>
      </c>
      <c r="V673" s="199" t="s">
        <v>959</v>
      </c>
      <c r="W673" s="199" t="s">
        <v>1055</v>
      </c>
      <c r="X673" s="195" t="s">
        <v>1054</v>
      </c>
      <c r="Y673" s="195" t="s">
        <v>2701</v>
      </c>
      <c r="Z673" s="195" t="s">
        <v>1054</v>
      </c>
      <c r="AA673" s="200" t="s">
        <v>1054</v>
      </c>
      <c r="AB673" s="201">
        <v>15670</v>
      </c>
      <c r="AC673" s="201">
        <v>18061</v>
      </c>
      <c r="AD673" s="195" t="s">
        <v>4727</v>
      </c>
      <c r="AE673" s="195" t="s">
        <v>4728</v>
      </c>
      <c r="AF673" s="195" t="s">
        <v>935</v>
      </c>
      <c r="AG673" s="195">
        <v>2609</v>
      </c>
      <c r="AH673" s="195" t="s">
        <v>828</v>
      </c>
      <c r="AI673" s="195" t="s">
        <v>2702</v>
      </c>
      <c r="AJ673" s="195" t="s">
        <v>5602</v>
      </c>
      <c r="AK673" s="195" t="s">
        <v>2703</v>
      </c>
    </row>
    <row r="674" spans="1:37" s="177" customFormat="1" ht="12.75">
      <c r="A674" s="175" t="s">
        <v>50</v>
      </c>
      <c r="B674" s="175" t="s">
        <v>2597</v>
      </c>
      <c r="C674" s="628">
        <v>1</v>
      </c>
      <c r="D674" s="628">
        <v>1</v>
      </c>
      <c r="E674" s="628">
        <v>1</v>
      </c>
      <c r="F674" s="631" t="s">
        <v>1054</v>
      </c>
      <c r="G674" s="175" t="s">
        <v>2598</v>
      </c>
      <c r="H674" s="176" t="s">
        <v>4617</v>
      </c>
      <c r="I674" s="175" t="s">
        <v>4934</v>
      </c>
      <c r="J674" s="203" t="s">
        <v>1052</v>
      </c>
      <c r="K674" s="203" t="s">
        <v>1053</v>
      </c>
      <c r="L674" s="175" t="s">
        <v>4593</v>
      </c>
      <c r="M674" s="175" t="s">
        <v>2599</v>
      </c>
      <c r="N674" s="204">
        <v>31199</v>
      </c>
      <c r="O674" s="175" t="s">
        <v>1418</v>
      </c>
      <c r="P674" s="195" t="s">
        <v>1054</v>
      </c>
      <c r="Q674" s="195">
        <v>531</v>
      </c>
      <c r="R674" s="197" t="s">
        <v>1054</v>
      </c>
      <c r="S674" s="197" t="s">
        <v>1054</v>
      </c>
      <c r="T674" s="195" t="s">
        <v>1054</v>
      </c>
      <c r="U674" s="195" t="s">
        <v>1054</v>
      </c>
      <c r="V674" s="199" t="s">
        <v>959</v>
      </c>
      <c r="W674" s="199" t="s">
        <v>1055</v>
      </c>
      <c r="X674" s="195" t="s">
        <v>1054</v>
      </c>
      <c r="Y674" s="195" t="s">
        <v>2600</v>
      </c>
      <c r="Z674" s="195" t="s">
        <v>1054</v>
      </c>
      <c r="AA674" s="200" t="s">
        <v>1054</v>
      </c>
      <c r="AB674" s="201">
        <v>314335</v>
      </c>
      <c r="AC674" s="201">
        <v>346028</v>
      </c>
      <c r="AD674" s="195" t="s">
        <v>5637</v>
      </c>
      <c r="AE674" s="195" t="s">
        <v>5492</v>
      </c>
      <c r="AF674" s="195" t="s">
        <v>935</v>
      </c>
      <c r="AG674" s="195">
        <v>2617</v>
      </c>
      <c r="AH674" s="195" t="s">
        <v>828</v>
      </c>
      <c r="AI674" s="195" t="s">
        <v>2601</v>
      </c>
      <c r="AJ674" s="195" t="s">
        <v>2602</v>
      </c>
      <c r="AK674" s="195" t="s">
        <v>2602</v>
      </c>
    </row>
    <row r="675" spans="1:37" s="177" customFormat="1" ht="12.75">
      <c r="A675" s="175" t="s">
        <v>50</v>
      </c>
      <c r="B675" s="175" t="s">
        <v>2781</v>
      </c>
      <c r="C675" s="628">
        <v>0</v>
      </c>
      <c r="D675" s="628">
        <v>0</v>
      </c>
      <c r="E675" s="628">
        <v>0</v>
      </c>
      <c r="F675" s="631" t="s">
        <v>1054</v>
      </c>
      <c r="G675" s="175" t="s">
        <v>2782</v>
      </c>
      <c r="H675" s="176" t="s">
        <v>4581</v>
      </c>
      <c r="I675" s="175" t="s">
        <v>4592</v>
      </c>
      <c r="J675" s="203" t="s">
        <v>1054</v>
      </c>
      <c r="K675" s="203" t="s">
        <v>1054</v>
      </c>
      <c r="L675" s="175" t="s">
        <v>4593</v>
      </c>
      <c r="M675" s="175" t="s">
        <v>5613</v>
      </c>
      <c r="N675" s="204">
        <v>36373</v>
      </c>
      <c r="O675" s="175" t="s">
        <v>1054</v>
      </c>
      <c r="P675" s="195" t="s">
        <v>1054</v>
      </c>
      <c r="Q675" s="195" t="s">
        <v>1054</v>
      </c>
      <c r="R675" s="197">
        <v>10</v>
      </c>
      <c r="S675" s="197" t="s">
        <v>959</v>
      </c>
      <c r="T675" s="195" t="s">
        <v>4595</v>
      </c>
      <c r="U675" s="195" t="s">
        <v>1054</v>
      </c>
      <c r="V675" s="199" t="s">
        <v>1062</v>
      </c>
      <c r="W675" s="199" t="s">
        <v>1054</v>
      </c>
      <c r="X675" s="195" t="s">
        <v>1054</v>
      </c>
      <c r="Y675" s="195" t="s">
        <v>1054</v>
      </c>
      <c r="Z675" s="195" t="s">
        <v>1054</v>
      </c>
      <c r="AA675" s="200" t="s">
        <v>1054</v>
      </c>
      <c r="AB675" s="201" t="s">
        <v>1054</v>
      </c>
      <c r="AC675" s="201" t="s">
        <v>1054</v>
      </c>
      <c r="AD675" s="195" t="s">
        <v>5614</v>
      </c>
      <c r="AE675" s="195" t="s">
        <v>1054</v>
      </c>
      <c r="AF675" s="195" t="s">
        <v>1054</v>
      </c>
      <c r="AG675" s="195" t="s">
        <v>1054</v>
      </c>
      <c r="AH675" s="195" t="s">
        <v>1054</v>
      </c>
      <c r="AI675" s="195" t="s">
        <v>2783</v>
      </c>
      <c r="AJ675" s="195" t="s">
        <v>1054</v>
      </c>
      <c r="AK675" s="195" t="s">
        <v>1054</v>
      </c>
    </row>
    <row r="676" spans="1:37" s="177" customFormat="1" ht="12.75">
      <c r="A676" s="175" t="s">
        <v>50</v>
      </c>
      <c r="B676" s="175" t="s">
        <v>2704</v>
      </c>
      <c r="C676" s="628">
        <v>0</v>
      </c>
      <c r="D676" s="628">
        <v>0</v>
      </c>
      <c r="E676" s="628">
        <v>0</v>
      </c>
      <c r="F676" s="631" t="s">
        <v>1054</v>
      </c>
      <c r="G676" s="175" t="s">
        <v>5636</v>
      </c>
      <c r="H676" s="176" t="s">
        <v>4617</v>
      </c>
      <c r="I676" s="175" t="s">
        <v>4618</v>
      </c>
      <c r="J676" s="203" t="s">
        <v>1052</v>
      </c>
      <c r="K676" s="203" t="s">
        <v>1059</v>
      </c>
      <c r="L676" s="175" t="s">
        <v>4593</v>
      </c>
      <c r="M676" s="175" t="s">
        <v>2599</v>
      </c>
      <c r="N676" s="204">
        <v>31461</v>
      </c>
      <c r="O676" s="175" t="s">
        <v>1418</v>
      </c>
      <c r="P676" s="195" t="s">
        <v>1054</v>
      </c>
      <c r="Q676" s="195">
        <v>11</v>
      </c>
      <c r="R676" s="197" t="s">
        <v>1054</v>
      </c>
      <c r="S676" s="197" t="s">
        <v>1054</v>
      </c>
      <c r="T676" s="195" t="s">
        <v>1054</v>
      </c>
      <c r="U676" s="195" t="s">
        <v>1054</v>
      </c>
      <c r="V676" s="199" t="s">
        <v>959</v>
      </c>
      <c r="W676" s="199" t="s">
        <v>1055</v>
      </c>
      <c r="X676" s="195" t="s">
        <v>1054</v>
      </c>
      <c r="Y676" s="195" t="s">
        <v>2705</v>
      </c>
      <c r="Z676" s="195" t="s">
        <v>1054</v>
      </c>
      <c r="AA676" s="200" t="s">
        <v>1054</v>
      </c>
      <c r="AB676" s="201" t="s">
        <v>1054</v>
      </c>
      <c r="AC676" s="201">
        <v>40800</v>
      </c>
      <c r="AD676" s="195" t="s">
        <v>5637</v>
      </c>
      <c r="AE676" s="195" t="s">
        <v>5492</v>
      </c>
      <c r="AF676" s="195" t="s">
        <v>935</v>
      </c>
      <c r="AG676" s="195">
        <v>2617</v>
      </c>
      <c r="AH676" s="195" t="s">
        <v>828</v>
      </c>
      <c r="AI676" s="195" t="s">
        <v>2706</v>
      </c>
      <c r="AJ676" s="195" t="s">
        <v>5638</v>
      </c>
      <c r="AK676" s="195" t="s">
        <v>5639</v>
      </c>
    </row>
    <row r="677" spans="1:37" s="177" customFormat="1" ht="12.75">
      <c r="A677" s="175" t="s">
        <v>50</v>
      </c>
      <c r="B677" s="175" t="s">
        <v>2784</v>
      </c>
      <c r="C677" s="628">
        <v>0</v>
      </c>
      <c r="D677" s="628">
        <v>0</v>
      </c>
      <c r="E677" s="628">
        <v>0</v>
      </c>
      <c r="F677" s="631" t="s">
        <v>1054</v>
      </c>
      <c r="G677" s="175" t="s">
        <v>2785</v>
      </c>
      <c r="H677" s="176" t="s">
        <v>4581</v>
      </c>
      <c r="I677" s="175" t="s">
        <v>4582</v>
      </c>
      <c r="J677" s="203" t="s">
        <v>1054</v>
      </c>
      <c r="K677" s="203" t="s">
        <v>1054</v>
      </c>
      <c r="L677" s="175" t="s">
        <v>1063</v>
      </c>
      <c r="M677" s="175" t="s">
        <v>1054</v>
      </c>
      <c r="N677" s="204">
        <v>35827</v>
      </c>
      <c r="O677" s="175" t="s">
        <v>1054</v>
      </c>
      <c r="P677" s="195" t="s">
        <v>1054</v>
      </c>
      <c r="Q677" s="195" t="s">
        <v>1054</v>
      </c>
      <c r="R677" s="197">
        <v>17</v>
      </c>
      <c r="S677" s="197" t="s">
        <v>959</v>
      </c>
      <c r="T677" s="195" t="s">
        <v>4595</v>
      </c>
      <c r="U677" s="195" t="s">
        <v>1054</v>
      </c>
      <c r="V677" s="199" t="s">
        <v>1062</v>
      </c>
      <c r="W677" s="199" t="s">
        <v>1054</v>
      </c>
      <c r="X677" s="195" t="s">
        <v>1054</v>
      </c>
      <c r="Y677" s="195" t="s">
        <v>1054</v>
      </c>
      <c r="Z677" s="195" t="s">
        <v>824</v>
      </c>
      <c r="AA677" s="200" t="s">
        <v>1054</v>
      </c>
      <c r="AB677" s="201" t="s">
        <v>1054</v>
      </c>
      <c r="AC677" s="201" t="s">
        <v>1054</v>
      </c>
      <c r="AD677" s="195" t="s">
        <v>5622</v>
      </c>
      <c r="AE677" s="195" t="s">
        <v>4718</v>
      </c>
      <c r="AF677" s="195" t="s">
        <v>935</v>
      </c>
      <c r="AG677" s="195">
        <v>2601</v>
      </c>
      <c r="AH677" s="195" t="s">
        <v>828</v>
      </c>
      <c r="AI677" s="195" t="s">
        <v>2786</v>
      </c>
      <c r="AJ677" s="195" t="s">
        <v>1054</v>
      </c>
      <c r="AK677" s="195" t="s">
        <v>1054</v>
      </c>
    </row>
    <row r="678" spans="1:37" s="177" customFormat="1" ht="12.75">
      <c r="A678" s="175" t="s">
        <v>50</v>
      </c>
      <c r="B678" s="175" t="s">
        <v>2707</v>
      </c>
      <c r="C678" s="628">
        <v>1</v>
      </c>
      <c r="D678" s="628">
        <v>1</v>
      </c>
      <c r="E678" s="628">
        <v>1</v>
      </c>
      <c r="F678" s="631" t="s">
        <v>1054</v>
      </c>
      <c r="G678" s="175" t="s">
        <v>2708</v>
      </c>
      <c r="H678" s="176" t="s">
        <v>4617</v>
      </c>
      <c r="I678" s="175" t="s">
        <v>4734</v>
      </c>
      <c r="J678" s="203" t="s">
        <v>1052</v>
      </c>
      <c r="K678" s="203" t="s">
        <v>1059</v>
      </c>
      <c r="L678" s="175" t="s">
        <v>4593</v>
      </c>
      <c r="M678" s="175" t="s">
        <v>2709</v>
      </c>
      <c r="N678" s="204">
        <v>38840</v>
      </c>
      <c r="O678" s="175" t="s">
        <v>50</v>
      </c>
      <c r="P678" s="195" t="s">
        <v>4965</v>
      </c>
      <c r="Q678" s="195">
        <v>71</v>
      </c>
      <c r="R678" s="197" t="s">
        <v>1054</v>
      </c>
      <c r="S678" s="197" t="s">
        <v>1054</v>
      </c>
      <c r="T678" s="195" t="s">
        <v>1054</v>
      </c>
      <c r="U678" s="195" t="s">
        <v>1054</v>
      </c>
      <c r="V678" s="199" t="s">
        <v>959</v>
      </c>
      <c r="W678" s="199" t="s">
        <v>1055</v>
      </c>
      <c r="X678" s="195" t="s">
        <v>1054</v>
      </c>
      <c r="Y678" s="195" t="s">
        <v>2710</v>
      </c>
      <c r="Z678" s="195" t="s">
        <v>1054</v>
      </c>
      <c r="AA678" s="200" t="s">
        <v>1054</v>
      </c>
      <c r="AB678" s="201">
        <v>30971</v>
      </c>
      <c r="AC678" s="201">
        <v>13723</v>
      </c>
      <c r="AD678" s="195" t="s">
        <v>5599</v>
      </c>
      <c r="AE678" s="195" t="s">
        <v>5183</v>
      </c>
      <c r="AF678" s="195" t="s">
        <v>932</v>
      </c>
      <c r="AG678" s="195">
        <v>2010</v>
      </c>
      <c r="AH678" s="195" t="s">
        <v>828</v>
      </c>
      <c r="AI678" s="195" t="s">
        <v>2711</v>
      </c>
      <c r="AJ678" s="195" t="s">
        <v>5600</v>
      </c>
      <c r="AK678" s="195" t="s">
        <v>2712</v>
      </c>
    </row>
    <row r="679" spans="1:37" s="177" customFormat="1" ht="12.75">
      <c r="A679" s="175" t="s">
        <v>50</v>
      </c>
      <c r="B679" s="175" t="s">
        <v>2787</v>
      </c>
      <c r="C679" s="628">
        <v>0</v>
      </c>
      <c r="D679" s="628">
        <v>0</v>
      </c>
      <c r="E679" s="628">
        <v>0</v>
      </c>
      <c r="F679" s="631" t="s">
        <v>1054</v>
      </c>
      <c r="G679" s="175" t="s">
        <v>2788</v>
      </c>
      <c r="H679" s="176" t="s">
        <v>4581</v>
      </c>
      <c r="I679" s="175" t="s">
        <v>4582</v>
      </c>
      <c r="J679" s="203" t="s">
        <v>1054</v>
      </c>
      <c r="K679" s="203" t="s">
        <v>1054</v>
      </c>
      <c r="L679" s="175" t="s">
        <v>4583</v>
      </c>
      <c r="M679" s="175" t="s">
        <v>1054</v>
      </c>
      <c r="N679" s="204">
        <v>39873</v>
      </c>
      <c r="O679" s="175" t="s">
        <v>1054</v>
      </c>
      <c r="P679" s="195" t="s">
        <v>1054</v>
      </c>
      <c r="Q679" s="195" t="s">
        <v>1054</v>
      </c>
      <c r="R679" s="197" t="s">
        <v>1054</v>
      </c>
      <c r="S679" s="197" t="s">
        <v>1054</v>
      </c>
      <c r="T679" s="195" t="s">
        <v>1054</v>
      </c>
      <c r="U679" s="195" t="s">
        <v>1054</v>
      </c>
      <c r="V679" s="199" t="s">
        <v>1062</v>
      </c>
      <c r="W679" s="199" t="s">
        <v>1054</v>
      </c>
      <c r="X679" s="195" t="s">
        <v>1054</v>
      </c>
      <c r="Y679" s="195" t="s">
        <v>1054</v>
      </c>
      <c r="Z679" s="195" t="s">
        <v>2688</v>
      </c>
      <c r="AA679" s="200" t="s">
        <v>1054</v>
      </c>
      <c r="AB679" s="201" t="s">
        <v>1054</v>
      </c>
      <c r="AC679" s="201" t="s">
        <v>1054</v>
      </c>
      <c r="AD679" s="195" t="s">
        <v>5546</v>
      </c>
      <c r="AE679" s="195" t="s">
        <v>2651</v>
      </c>
      <c r="AF679" s="195" t="s">
        <v>935</v>
      </c>
      <c r="AG679" s="195">
        <v>2600</v>
      </c>
      <c r="AH679" s="195" t="s">
        <v>828</v>
      </c>
      <c r="AI679" s="195" t="s">
        <v>1054</v>
      </c>
      <c r="AJ679" s="195" t="s">
        <v>1054</v>
      </c>
      <c r="AK679" s="195" t="s">
        <v>1054</v>
      </c>
    </row>
    <row r="680" spans="1:37" s="177" customFormat="1" ht="12.75">
      <c r="A680" s="175" t="s">
        <v>50</v>
      </c>
      <c r="B680" s="175" t="s">
        <v>2864</v>
      </c>
      <c r="C680" s="628">
        <v>0</v>
      </c>
      <c r="D680" s="628">
        <v>0</v>
      </c>
      <c r="E680" s="628">
        <v>0</v>
      </c>
      <c r="F680" s="631" t="s">
        <v>1054</v>
      </c>
      <c r="G680" s="175" t="s">
        <v>5555</v>
      </c>
      <c r="H680" s="176" t="s">
        <v>4574</v>
      </c>
      <c r="I680" s="175" t="s">
        <v>5337</v>
      </c>
      <c r="J680" s="203" t="s">
        <v>1054</v>
      </c>
      <c r="K680" s="203" t="s">
        <v>1054</v>
      </c>
      <c r="L680" s="175" t="s">
        <v>4593</v>
      </c>
      <c r="M680" s="175" t="s">
        <v>2765</v>
      </c>
      <c r="N680" s="204">
        <v>41090</v>
      </c>
      <c r="O680" s="175" t="s">
        <v>1054</v>
      </c>
      <c r="P680" s="195" t="s">
        <v>1054</v>
      </c>
      <c r="Q680" s="195" t="s">
        <v>1054</v>
      </c>
      <c r="R680" s="197" t="s">
        <v>1054</v>
      </c>
      <c r="S680" s="197" t="s">
        <v>1054</v>
      </c>
      <c r="T680" s="195" t="s">
        <v>1054</v>
      </c>
      <c r="U680" s="195" t="s">
        <v>1054</v>
      </c>
      <c r="V680" s="199" t="s">
        <v>1054</v>
      </c>
      <c r="W680" s="199" t="s">
        <v>1054</v>
      </c>
      <c r="X680" s="195" t="s">
        <v>1054</v>
      </c>
      <c r="Y680" s="195" t="s">
        <v>1054</v>
      </c>
      <c r="Z680" s="195" t="s">
        <v>1054</v>
      </c>
      <c r="AA680" s="200" t="s">
        <v>1054</v>
      </c>
      <c r="AB680" s="201" t="s">
        <v>1054</v>
      </c>
      <c r="AC680" s="201" t="s">
        <v>1054</v>
      </c>
      <c r="AD680" s="195" t="s">
        <v>1054</v>
      </c>
      <c r="AE680" s="195" t="s">
        <v>1054</v>
      </c>
      <c r="AF680" s="195" t="s">
        <v>1054</v>
      </c>
      <c r="AG680" s="195" t="s">
        <v>1054</v>
      </c>
      <c r="AH680" s="195" t="s">
        <v>1054</v>
      </c>
      <c r="AI680" s="195" t="s">
        <v>2865</v>
      </c>
      <c r="AJ680" s="195" t="s">
        <v>1054</v>
      </c>
      <c r="AK680" s="195" t="s">
        <v>1054</v>
      </c>
    </row>
    <row r="681" spans="1:37" s="177" customFormat="1" ht="12.75">
      <c r="A681" s="175" t="s">
        <v>50</v>
      </c>
      <c r="B681" s="175" t="s">
        <v>2866</v>
      </c>
      <c r="C681" s="628">
        <v>0</v>
      </c>
      <c r="D681" s="628">
        <v>0</v>
      </c>
      <c r="E681" s="628">
        <v>0</v>
      </c>
      <c r="F681" s="631" t="s">
        <v>1054</v>
      </c>
      <c r="G681" s="175" t="s">
        <v>5576</v>
      </c>
      <c r="H681" s="176" t="s">
        <v>4574</v>
      </c>
      <c r="I681" s="175" t="s">
        <v>5337</v>
      </c>
      <c r="J681" s="203" t="s">
        <v>1054</v>
      </c>
      <c r="K681" s="203" t="s">
        <v>1054</v>
      </c>
      <c r="L681" s="175" t="s">
        <v>4593</v>
      </c>
      <c r="M681" s="175" t="s">
        <v>2765</v>
      </c>
      <c r="N681" s="204">
        <v>40056</v>
      </c>
      <c r="O681" s="175" t="s">
        <v>1054</v>
      </c>
      <c r="P681" s="195" t="s">
        <v>1054</v>
      </c>
      <c r="Q681" s="195" t="s">
        <v>1054</v>
      </c>
      <c r="R681" s="197" t="s">
        <v>1054</v>
      </c>
      <c r="S681" s="197" t="s">
        <v>1054</v>
      </c>
      <c r="T681" s="195" t="s">
        <v>1054</v>
      </c>
      <c r="U681" s="195" t="s">
        <v>1054</v>
      </c>
      <c r="V681" s="199" t="s">
        <v>1054</v>
      </c>
      <c r="W681" s="199" t="s">
        <v>1054</v>
      </c>
      <c r="X681" s="195" t="s">
        <v>1054</v>
      </c>
      <c r="Y681" s="195" t="s">
        <v>1054</v>
      </c>
      <c r="Z681" s="195" t="s">
        <v>1054</v>
      </c>
      <c r="AA681" s="200" t="s">
        <v>1054</v>
      </c>
      <c r="AB681" s="201" t="s">
        <v>1054</v>
      </c>
      <c r="AC681" s="201" t="s">
        <v>1054</v>
      </c>
      <c r="AD681" s="195" t="s">
        <v>1054</v>
      </c>
      <c r="AE681" s="195" t="s">
        <v>1054</v>
      </c>
      <c r="AF681" s="195" t="s">
        <v>1054</v>
      </c>
      <c r="AG681" s="195" t="s">
        <v>1054</v>
      </c>
      <c r="AH681" s="195" t="s">
        <v>1054</v>
      </c>
      <c r="AI681" s="195" t="s">
        <v>2867</v>
      </c>
      <c r="AJ681" s="195" t="s">
        <v>1054</v>
      </c>
      <c r="AK681" s="195" t="s">
        <v>1054</v>
      </c>
    </row>
    <row r="682" spans="1:37" s="177" customFormat="1" ht="12.75">
      <c r="A682" s="175" t="s">
        <v>50</v>
      </c>
      <c r="B682" s="175" t="s">
        <v>2789</v>
      </c>
      <c r="C682" s="628">
        <v>0</v>
      </c>
      <c r="D682" s="628">
        <v>0</v>
      </c>
      <c r="E682" s="628">
        <v>0</v>
      </c>
      <c r="F682" s="631" t="s">
        <v>1054</v>
      </c>
      <c r="G682" s="175" t="s">
        <v>2790</v>
      </c>
      <c r="H682" s="176" t="s">
        <v>4581</v>
      </c>
      <c r="I682" s="175" t="s">
        <v>4582</v>
      </c>
      <c r="J682" s="203" t="s">
        <v>1054</v>
      </c>
      <c r="K682" s="203" t="s">
        <v>1054</v>
      </c>
      <c r="L682" s="175" t="s">
        <v>4583</v>
      </c>
      <c r="M682" s="175" t="s">
        <v>1054</v>
      </c>
      <c r="N682" s="204">
        <v>40787</v>
      </c>
      <c r="O682" s="175" t="s">
        <v>1054</v>
      </c>
      <c r="P682" s="195" t="s">
        <v>1054</v>
      </c>
      <c r="Q682" s="195" t="s">
        <v>1054</v>
      </c>
      <c r="R682" s="197" t="s">
        <v>1054</v>
      </c>
      <c r="S682" s="197" t="s">
        <v>1054</v>
      </c>
      <c r="T682" s="195" t="s">
        <v>1054</v>
      </c>
      <c r="U682" s="195" t="s">
        <v>1054</v>
      </c>
      <c r="V682" s="199" t="s">
        <v>1062</v>
      </c>
      <c r="W682" s="199" t="s">
        <v>1054</v>
      </c>
      <c r="X682" s="195" t="s">
        <v>1054</v>
      </c>
      <c r="Y682" s="195" t="s">
        <v>1054</v>
      </c>
      <c r="Z682" s="195" t="s">
        <v>2688</v>
      </c>
      <c r="AA682" s="200" t="s">
        <v>1054</v>
      </c>
      <c r="AB682" s="201" t="s">
        <v>1054</v>
      </c>
      <c r="AC682" s="201" t="s">
        <v>1054</v>
      </c>
      <c r="AD682" s="195" t="s">
        <v>5546</v>
      </c>
      <c r="AE682" s="195" t="s">
        <v>2651</v>
      </c>
      <c r="AF682" s="195" t="s">
        <v>935</v>
      </c>
      <c r="AG682" s="195">
        <v>2600</v>
      </c>
      <c r="AH682" s="195" t="s">
        <v>828</v>
      </c>
      <c r="AI682" s="195" t="s">
        <v>1054</v>
      </c>
      <c r="AJ682" s="195" t="s">
        <v>1054</v>
      </c>
      <c r="AK682" s="195" t="s">
        <v>1054</v>
      </c>
    </row>
    <row r="683" spans="1:37" s="177" customFormat="1" ht="12.75">
      <c r="A683" s="175" t="s">
        <v>50</v>
      </c>
      <c r="B683" s="175" t="s">
        <v>2622</v>
      </c>
      <c r="C683" s="628">
        <v>0</v>
      </c>
      <c r="D683" s="628">
        <v>0</v>
      </c>
      <c r="E683" s="628">
        <v>0</v>
      </c>
      <c r="F683" s="631" t="s">
        <v>1054</v>
      </c>
      <c r="G683" s="175" t="s">
        <v>2623</v>
      </c>
      <c r="H683" s="176" t="s">
        <v>4581</v>
      </c>
      <c r="I683" s="175" t="s">
        <v>4582</v>
      </c>
      <c r="J683" s="203" t="s">
        <v>1054</v>
      </c>
      <c r="K683" s="203" t="s">
        <v>1054</v>
      </c>
      <c r="L683" s="175" t="s">
        <v>4583</v>
      </c>
      <c r="M683" s="175" t="s">
        <v>1054</v>
      </c>
      <c r="N683" s="204">
        <v>42186</v>
      </c>
      <c r="O683" s="175" t="s">
        <v>1054</v>
      </c>
      <c r="P683" s="195" t="s">
        <v>1054</v>
      </c>
      <c r="Q683" s="195" t="s">
        <v>1054</v>
      </c>
      <c r="R683" s="197" t="s">
        <v>1054</v>
      </c>
      <c r="S683" s="197" t="s">
        <v>1054</v>
      </c>
      <c r="T683" s="195" t="s">
        <v>1054</v>
      </c>
      <c r="U683" s="195" t="s">
        <v>1054</v>
      </c>
      <c r="V683" s="199" t="s">
        <v>1054</v>
      </c>
      <c r="W683" s="199" t="s">
        <v>1054</v>
      </c>
      <c r="X683" s="195" t="s">
        <v>1054</v>
      </c>
      <c r="Y683" s="195" t="s">
        <v>1054</v>
      </c>
      <c r="Z683" s="195" t="s">
        <v>1054</v>
      </c>
      <c r="AA683" s="200" t="s">
        <v>1054</v>
      </c>
      <c r="AB683" s="201" t="s">
        <v>1054</v>
      </c>
      <c r="AC683" s="201" t="s">
        <v>1054</v>
      </c>
      <c r="AD683" s="195" t="s">
        <v>1054</v>
      </c>
      <c r="AE683" s="195" t="s">
        <v>1054</v>
      </c>
      <c r="AF683" s="195" t="s">
        <v>1054</v>
      </c>
      <c r="AG683" s="195" t="s">
        <v>1054</v>
      </c>
      <c r="AH683" s="195" t="s">
        <v>1054</v>
      </c>
      <c r="AI683" s="195" t="s">
        <v>1054</v>
      </c>
      <c r="AJ683" s="195" t="s">
        <v>1054</v>
      </c>
      <c r="AK683" s="195" t="s">
        <v>1054</v>
      </c>
    </row>
    <row r="684" spans="1:37" s="177" customFormat="1" ht="12.75">
      <c r="A684" s="175" t="s">
        <v>50</v>
      </c>
      <c r="B684" s="175" t="s">
        <v>2624</v>
      </c>
      <c r="C684" s="628">
        <v>0</v>
      </c>
      <c r="D684" s="628">
        <v>0</v>
      </c>
      <c r="E684" s="628">
        <v>0</v>
      </c>
      <c r="F684" s="631" t="s">
        <v>1054</v>
      </c>
      <c r="G684" s="175" t="s">
        <v>5531</v>
      </c>
      <c r="H684" s="176" t="s">
        <v>4581</v>
      </c>
      <c r="I684" s="175" t="s">
        <v>4582</v>
      </c>
      <c r="J684" s="203" t="s">
        <v>1054</v>
      </c>
      <c r="K684" s="203" t="s">
        <v>1054</v>
      </c>
      <c r="L684" s="175" t="s">
        <v>4576</v>
      </c>
      <c r="M684" s="175" t="s">
        <v>2625</v>
      </c>
      <c r="N684" s="204">
        <v>41772</v>
      </c>
      <c r="O684" s="175" t="s">
        <v>1054</v>
      </c>
      <c r="P684" s="195" t="s">
        <v>1054</v>
      </c>
      <c r="Q684" s="195" t="s">
        <v>1054</v>
      </c>
      <c r="R684" s="197" t="s">
        <v>1054</v>
      </c>
      <c r="S684" s="197" t="s">
        <v>1054</v>
      </c>
      <c r="T684" s="195" t="s">
        <v>1054</v>
      </c>
      <c r="U684" s="195" t="s">
        <v>1054</v>
      </c>
      <c r="V684" s="199" t="s">
        <v>1062</v>
      </c>
      <c r="W684" s="199" t="s">
        <v>1054</v>
      </c>
      <c r="X684" s="195" t="s">
        <v>1054</v>
      </c>
      <c r="Y684" s="195" t="s">
        <v>1054</v>
      </c>
      <c r="Z684" s="195" t="s">
        <v>1054</v>
      </c>
      <c r="AA684" s="200" t="s">
        <v>1054</v>
      </c>
      <c r="AB684" s="201" t="s">
        <v>1054</v>
      </c>
      <c r="AC684" s="201" t="s">
        <v>1054</v>
      </c>
      <c r="AD684" s="195" t="s">
        <v>1054</v>
      </c>
      <c r="AE684" s="195" t="s">
        <v>1054</v>
      </c>
      <c r="AF684" s="195" t="s">
        <v>1054</v>
      </c>
      <c r="AG684" s="195" t="s">
        <v>1054</v>
      </c>
      <c r="AH684" s="195" t="s">
        <v>1054</v>
      </c>
      <c r="AI684" s="195" t="s">
        <v>1054</v>
      </c>
      <c r="AJ684" s="195" t="s">
        <v>1054</v>
      </c>
      <c r="AK684" s="195" t="s">
        <v>1054</v>
      </c>
    </row>
    <row r="685" spans="1:37" s="177" customFormat="1" ht="12.75">
      <c r="A685" s="175" t="s">
        <v>50</v>
      </c>
      <c r="B685" s="175" t="s">
        <v>2626</v>
      </c>
      <c r="C685" s="628">
        <v>0</v>
      </c>
      <c r="D685" s="628">
        <v>0</v>
      </c>
      <c r="E685" s="628">
        <v>0</v>
      </c>
      <c r="F685" s="631" t="s">
        <v>1054</v>
      </c>
      <c r="G685" s="175" t="s">
        <v>5537</v>
      </c>
      <c r="H685" s="176" t="s">
        <v>4581</v>
      </c>
      <c r="I685" s="175" t="s">
        <v>4650</v>
      </c>
      <c r="J685" s="203" t="s">
        <v>1054</v>
      </c>
      <c r="K685" s="203" t="s">
        <v>1054</v>
      </c>
      <c r="L685" s="175" t="s">
        <v>1351</v>
      </c>
      <c r="M685" s="175" t="s">
        <v>1054</v>
      </c>
      <c r="N685" s="204">
        <v>41621</v>
      </c>
      <c r="O685" s="175" t="s">
        <v>1054</v>
      </c>
      <c r="P685" s="195" t="s">
        <v>1054</v>
      </c>
      <c r="Q685" s="195" t="s">
        <v>1054</v>
      </c>
      <c r="R685" s="197" t="s">
        <v>1054</v>
      </c>
      <c r="S685" s="197" t="s">
        <v>1054</v>
      </c>
      <c r="T685" s="195" t="s">
        <v>1054</v>
      </c>
      <c r="U685" s="195" t="s">
        <v>1054</v>
      </c>
      <c r="V685" s="199" t="s">
        <v>1062</v>
      </c>
      <c r="W685" s="199" t="s">
        <v>1054</v>
      </c>
      <c r="X685" s="195" t="s">
        <v>1054</v>
      </c>
      <c r="Y685" s="195" t="s">
        <v>1054</v>
      </c>
      <c r="Z685" s="195" t="s">
        <v>1054</v>
      </c>
      <c r="AA685" s="200" t="s">
        <v>1054</v>
      </c>
      <c r="AB685" s="201" t="s">
        <v>1054</v>
      </c>
      <c r="AC685" s="201" t="s">
        <v>1054</v>
      </c>
      <c r="AD685" s="195" t="s">
        <v>1054</v>
      </c>
      <c r="AE685" s="195" t="s">
        <v>1054</v>
      </c>
      <c r="AF685" s="195" t="s">
        <v>1054</v>
      </c>
      <c r="AG685" s="195" t="s">
        <v>1054</v>
      </c>
      <c r="AH685" s="195" t="s">
        <v>1054</v>
      </c>
      <c r="AI685" s="195" t="s">
        <v>2627</v>
      </c>
      <c r="AJ685" s="195" t="s">
        <v>1054</v>
      </c>
      <c r="AK685" s="195" t="s">
        <v>1054</v>
      </c>
    </row>
    <row r="686" spans="1:37" s="177" customFormat="1" ht="12.75">
      <c r="A686" s="175" t="s">
        <v>50</v>
      </c>
      <c r="B686" s="175" t="s">
        <v>2791</v>
      </c>
      <c r="C686" s="628">
        <v>0</v>
      </c>
      <c r="D686" s="628">
        <v>0</v>
      </c>
      <c r="E686" s="628">
        <v>0</v>
      </c>
      <c r="F686" s="631" t="s">
        <v>1054</v>
      </c>
      <c r="G686" s="175" t="s">
        <v>2792</v>
      </c>
      <c r="H686" s="176" t="s">
        <v>4581</v>
      </c>
      <c r="I686" s="175" t="s">
        <v>4588</v>
      </c>
      <c r="J686" s="203" t="s">
        <v>1054</v>
      </c>
      <c r="K686" s="203" t="s">
        <v>1054</v>
      </c>
      <c r="L686" s="175" t="s">
        <v>1351</v>
      </c>
      <c r="M686" s="175" t="s">
        <v>1054</v>
      </c>
      <c r="N686" s="204">
        <v>32690</v>
      </c>
      <c r="O686" s="175" t="s">
        <v>1054</v>
      </c>
      <c r="P686" s="195" t="s">
        <v>1054</v>
      </c>
      <c r="Q686" s="195" t="s">
        <v>1054</v>
      </c>
      <c r="R686" s="197">
        <v>0</v>
      </c>
      <c r="S686" s="197" t="s">
        <v>1062</v>
      </c>
      <c r="T686" s="195" t="s">
        <v>1054</v>
      </c>
      <c r="U686" s="195" t="s">
        <v>1054</v>
      </c>
      <c r="V686" s="199" t="s">
        <v>1062</v>
      </c>
      <c r="W686" s="199" t="s">
        <v>1054</v>
      </c>
      <c r="X686" s="195" t="s">
        <v>1054</v>
      </c>
      <c r="Y686" s="195" t="s">
        <v>1054</v>
      </c>
      <c r="Z686" s="195" t="s">
        <v>1054</v>
      </c>
      <c r="AA686" s="200" t="s">
        <v>1054</v>
      </c>
      <c r="AB686" s="201" t="s">
        <v>1054</v>
      </c>
      <c r="AC686" s="201" t="s">
        <v>1054</v>
      </c>
      <c r="AD686" s="195" t="s">
        <v>1054</v>
      </c>
      <c r="AE686" s="195" t="s">
        <v>1054</v>
      </c>
      <c r="AF686" s="195" t="s">
        <v>1054</v>
      </c>
      <c r="AG686" s="195" t="s">
        <v>1054</v>
      </c>
      <c r="AH686" s="195" t="s">
        <v>1054</v>
      </c>
      <c r="AI686" s="195" t="s">
        <v>2793</v>
      </c>
      <c r="AJ686" s="195" t="s">
        <v>1054</v>
      </c>
      <c r="AK686" s="195" t="s">
        <v>1054</v>
      </c>
    </row>
    <row r="687" spans="1:37" s="177" customFormat="1" ht="12.75">
      <c r="A687" s="175" t="s">
        <v>50</v>
      </c>
      <c r="B687" s="175" t="s">
        <v>2794</v>
      </c>
      <c r="C687" s="628">
        <v>0</v>
      </c>
      <c r="D687" s="628">
        <v>0</v>
      </c>
      <c r="E687" s="628">
        <v>0</v>
      </c>
      <c r="F687" s="631" t="s">
        <v>1054</v>
      </c>
      <c r="G687" s="175" t="s">
        <v>5615</v>
      </c>
      <c r="H687" s="176" t="s">
        <v>4581</v>
      </c>
      <c r="I687" s="175" t="s">
        <v>4592</v>
      </c>
      <c r="J687" s="203" t="s">
        <v>1054</v>
      </c>
      <c r="K687" s="203" t="s">
        <v>1054</v>
      </c>
      <c r="L687" s="175" t="s">
        <v>4593</v>
      </c>
      <c r="M687" s="175" t="s">
        <v>2795</v>
      </c>
      <c r="N687" s="204">
        <v>36341</v>
      </c>
      <c r="O687" s="175" t="s">
        <v>1054</v>
      </c>
      <c r="P687" s="195" t="s">
        <v>1054</v>
      </c>
      <c r="Q687" s="195" t="s">
        <v>1054</v>
      </c>
      <c r="R687" s="197" t="s">
        <v>1054</v>
      </c>
      <c r="S687" s="197" t="s">
        <v>1054</v>
      </c>
      <c r="T687" s="195" t="s">
        <v>1054</v>
      </c>
      <c r="U687" s="195" t="s">
        <v>1054</v>
      </c>
      <c r="V687" s="199" t="s">
        <v>1062</v>
      </c>
      <c r="W687" s="199" t="s">
        <v>1054</v>
      </c>
      <c r="X687" s="195" t="s">
        <v>1054</v>
      </c>
      <c r="Y687" s="195" t="s">
        <v>1054</v>
      </c>
      <c r="Z687" s="195" t="s">
        <v>824</v>
      </c>
      <c r="AA687" s="200" t="s">
        <v>1054</v>
      </c>
      <c r="AB687" s="201" t="s">
        <v>1054</v>
      </c>
      <c r="AC687" s="201" t="s">
        <v>1054</v>
      </c>
      <c r="AD687" s="195" t="s">
        <v>5616</v>
      </c>
      <c r="AE687" s="195" t="s">
        <v>4902</v>
      </c>
      <c r="AF687" s="195" t="s">
        <v>932</v>
      </c>
      <c r="AG687" s="195">
        <v>2000</v>
      </c>
      <c r="AH687" s="195" t="s">
        <v>828</v>
      </c>
      <c r="AI687" s="195" t="s">
        <v>5617</v>
      </c>
      <c r="AJ687" s="195" t="s">
        <v>1054</v>
      </c>
      <c r="AK687" s="195" t="s">
        <v>1054</v>
      </c>
    </row>
    <row r="688" spans="1:37" s="177" customFormat="1" ht="12.75">
      <c r="A688" s="175" t="s">
        <v>50</v>
      </c>
      <c r="B688" s="175" t="s">
        <v>2868</v>
      </c>
      <c r="C688" s="628">
        <v>0</v>
      </c>
      <c r="D688" s="628">
        <v>0</v>
      </c>
      <c r="E688" s="628">
        <v>0</v>
      </c>
      <c r="F688" s="631" t="s">
        <v>1054</v>
      </c>
      <c r="G688" s="175" t="s">
        <v>5585</v>
      </c>
      <c r="H688" s="176" t="s">
        <v>4574</v>
      </c>
      <c r="I688" s="175" t="s">
        <v>5337</v>
      </c>
      <c r="J688" s="203" t="s">
        <v>1054</v>
      </c>
      <c r="K688" s="203" t="s">
        <v>1054</v>
      </c>
      <c r="L688" s="175" t="s">
        <v>4593</v>
      </c>
      <c r="M688" s="175" t="s">
        <v>2765</v>
      </c>
      <c r="N688" s="204">
        <v>39996</v>
      </c>
      <c r="O688" s="175" t="s">
        <v>1054</v>
      </c>
      <c r="P688" s="195" t="s">
        <v>1054</v>
      </c>
      <c r="Q688" s="195" t="s">
        <v>1054</v>
      </c>
      <c r="R688" s="197" t="s">
        <v>1054</v>
      </c>
      <c r="S688" s="197" t="s">
        <v>1054</v>
      </c>
      <c r="T688" s="195" t="s">
        <v>1054</v>
      </c>
      <c r="U688" s="195" t="s">
        <v>1054</v>
      </c>
      <c r="V688" s="199" t="s">
        <v>1054</v>
      </c>
      <c r="W688" s="199" t="s">
        <v>1054</v>
      </c>
      <c r="X688" s="195" t="s">
        <v>1054</v>
      </c>
      <c r="Y688" s="195" t="s">
        <v>1054</v>
      </c>
      <c r="Z688" s="195" t="s">
        <v>1054</v>
      </c>
      <c r="AA688" s="200" t="s">
        <v>1054</v>
      </c>
      <c r="AB688" s="201" t="s">
        <v>1054</v>
      </c>
      <c r="AC688" s="201" t="s">
        <v>1054</v>
      </c>
      <c r="AD688" s="195" t="s">
        <v>1054</v>
      </c>
      <c r="AE688" s="195" t="s">
        <v>1054</v>
      </c>
      <c r="AF688" s="195" t="s">
        <v>1054</v>
      </c>
      <c r="AG688" s="195" t="s">
        <v>1054</v>
      </c>
      <c r="AH688" s="195" t="s">
        <v>1054</v>
      </c>
      <c r="AI688" s="195" t="s">
        <v>2869</v>
      </c>
      <c r="AJ688" s="195" t="s">
        <v>1054</v>
      </c>
      <c r="AK688" s="195" t="s">
        <v>1054</v>
      </c>
    </row>
    <row r="689" spans="1:37" s="177" customFormat="1" ht="12.75">
      <c r="A689" s="175" t="s">
        <v>50</v>
      </c>
      <c r="B689" s="175" t="s">
        <v>824</v>
      </c>
      <c r="C689" s="628">
        <v>0</v>
      </c>
      <c r="D689" s="628">
        <v>0</v>
      </c>
      <c r="E689" s="628">
        <v>1</v>
      </c>
      <c r="F689" s="631" t="s">
        <v>959</v>
      </c>
      <c r="G689" s="175" t="s">
        <v>2603</v>
      </c>
      <c r="H689" s="176" t="s">
        <v>4617</v>
      </c>
      <c r="I689" s="175" t="s">
        <v>4734</v>
      </c>
      <c r="J689" s="203" t="s">
        <v>1052</v>
      </c>
      <c r="K689" s="203" t="s">
        <v>1053</v>
      </c>
      <c r="L689" s="175" t="s">
        <v>4735</v>
      </c>
      <c r="M689" s="175" t="s">
        <v>1054</v>
      </c>
      <c r="N689" s="204">
        <v>41535</v>
      </c>
      <c r="O689" s="175" t="s">
        <v>5539</v>
      </c>
      <c r="P689" s="195" t="s">
        <v>4737</v>
      </c>
      <c r="Q689" s="195">
        <v>4358</v>
      </c>
      <c r="R689" s="197" t="s">
        <v>1054</v>
      </c>
      <c r="S689" s="197" t="s">
        <v>1054</v>
      </c>
      <c r="T689" s="195" t="s">
        <v>1054</v>
      </c>
      <c r="U689" s="195" t="s">
        <v>1054</v>
      </c>
      <c r="V689" s="199" t="s">
        <v>959</v>
      </c>
      <c r="W689" s="199" t="s">
        <v>1055</v>
      </c>
      <c r="X689" s="195" t="s">
        <v>1054</v>
      </c>
      <c r="Y689" s="195" t="s">
        <v>2604</v>
      </c>
      <c r="Z689" s="195" t="s">
        <v>1054</v>
      </c>
      <c r="AA689" s="200" t="s">
        <v>1054</v>
      </c>
      <c r="AB689" s="201">
        <v>69101786</v>
      </c>
      <c r="AC689" s="201">
        <v>889937</v>
      </c>
      <c r="AD689" s="195" t="s">
        <v>5540</v>
      </c>
      <c r="AE689" s="195" t="s">
        <v>5541</v>
      </c>
      <c r="AF689" s="195" t="s">
        <v>935</v>
      </c>
      <c r="AG689" s="195">
        <v>2606</v>
      </c>
      <c r="AH689" s="195" t="s">
        <v>828</v>
      </c>
      <c r="AI689" s="195" t="s">
        <v>5542</v>
      </c>
      <c r="AJ689" s="195" t="s">
        <v>5543</v>
      </c>
      <c r="AK689" s="195" t="s">
        <v>5544</v>
      </c>
    </row>
    <row r="690" spans="1:37" s="177" customFormat="1" ht="12.75">
      <c r="A690" s="175" t="s">
        <v>50</v>
      </c>
      <c r="B690" s="175" t="s">
        <v>2628</v>
      </c>
      <c r="C690" s="628">
        <v>0</v>
      </c>
      <c r="D690" s="628">
        <v>0</v>
      </c>
      <c r="E690" s="628">
        <v>0</v>
      </c>
      <c r="F690" s="631" t="s">
        <v>1054</v>
      </c>
      <c r="G690" s="175" t="s">
        <v>5516</v>
      </c>
      <c r="H690" s="176" t="s">
        <v>4581</v>
      </c>
      <c r="I690" s="175" t="s">
        <v>4592</v>
      </c>
      <c r="J690" s="203" t="s">
        <v>1054</v>
      </c>
      <c r="K690" s="203" t="s">
        <v>1054</v>
      </c>
      <c r="L690" s="175" t="s">
        <v>4593</v>
      </c>
      <c r="M690" s="175" t="s">
        <v>1145</v>
      </c>
      <c r="N690" s="204">
        <v>42464</v>
      </c>
      <c r="O690" s="175" t="s">
        <v>1054</v>
      </c>
      <c r="P690" s="195" t="s">
        <v>1054</v>
      </c>
      <c r="Q690" s="195" t="s">
        <v>1054</v>
      </c>
      <c r="R690" s="197">
        <v>0</v>
      </c>
      <c r="S690" s="197" t="s">
        <v>1054</v>
      </c>
      <c r="T690" s="195" t="s">
        <v>1054</v>
      </c>
      <c r="U690" s="195" t="s">
        <v>1054</v>
      </c>
      <c r="V690" s="199" t="s">
        <v>1062</v>
      </c>
      <c r="W690" s="199" t="s">
        <v>1054</v>
      </c>
      <c r="X690" s="195" t="s">
        <v>1054</v>
      </c>
      <c r="Y690" s="195" t="s">
        <v>1054</v>
      </c>
      <c r="Z690" s="195" t="s">
        <v>1054</v>
      </c>
      <c r="AA690" s="200" t="s">
        <v>1054</v>
      </c>
      <c r="AB690" s="201" t="s">
        <v>1054</v>
      </c>
      <c r="AC690" s="201" t="s">
        <v>1054</v>
      </c>
      <c r="AD690" s="195" t="s">
        <v>1054</v>
      </c>
      <c r="AE690" s="195" t="s">
        <v>1054</v>
      </c>
      <c r="AF690" s="195" t="s">
        <v>1054</v>
      </c>
      <c r="AG690" s="195" t="s">
        <v>1054</v>
      </c>
      <c r="AH690" s="195" t="s">
        <v>1054</v>
      </c>
      <c r="AI690" s="195" t="s">
        <v>1054</v>
      </c>
      <c r="AJ690" s="195" t="s">
        <v>1054</v>
      </c>
      <c r="AK690" s="195" t="s">
        <v>1054</v>
      </c>
    </row>
    <row r="691" spans="1:37" s="177" customFormat="1" ht="12.75">
      <c r="A691" s="175" t="s">
        <v>50</v>
      </c>
      <c r="B691" s="175" t="s">
        <v>2713</v>
      </c>
      <c r="C691" s="628">
        <v>0</v>
      </c>
      <c r="D691" s="628">
        <v>0</v>
      </c>
      <c r="E691" s="628">
        <v>0</v>
      </c>
      <c r="F691" s="631" t="s">
        <v>1054</v>
      </c>
      <c r="G691" s="175" t="s">
        <v>5605</v>
      </c>
      <c r="H691" s="176" t="s">
        <v>4617</v>
      </c>
      <c r="I691" s="175" t="s">
        <v>4934</v>
      </c>
      <c r="J691" s="203" t="s">
        <v>1052</v>
      </c>
      <c r="K691" s="203" t="s">
        <v>1059</v>
      </c>
      <c r="L691" s="175" t="s">
        <v>4593</v>
      </c>
      <c r="M691" s="175" t="s">
        <v>2714</v>
      </c>
      <c r="N691" s="204">
        <v>37438</v>
      </c>
      <c r="O691" s="175" t="s">
        <v>50</v>
      </c>
      <c r="P691" s="195" t="s">
        <v>4965</v>
      </c>
      <c r="Q691" s="195">
        <v>107</v>
      </c>
      <c r="R691" s="197" t="s">
        <v>1054</v>
      </c>
      <c r="S691" s="197" t="s">
        <v>1054</v>
      </c>
      <c r="T691" s="195" t="s">
        <v>1054</v>
      </c>
      <c r="U691" s="195" t="s">
        <v>1054</v>
      </c>
      <c r="V691" s="199" t="s">
        <v>959</v>
      </c>
      <c r="W691" s="199" t="s">
        <v>1055</v>
      </c>
      <c r="X691" s="195" t="s">
        <v>1054</v>
      </c>
      <c r="Y691" s="195" t="s">
        <v>2715</v>
      </c>
      <c r="Z691" s="195" t="s">
        <v>1054</v>
      </c>
      <c r="AA691" s="200" t="s">
        <v>1054</v>
      </c>
      <c r="AB691" s="201">
        <v>16899</v>
      </c>
      <c r="AC691" s="201">
        <v>19249</v>
      </c>
      <c r="AD691" s="195" t="s">
        <v>5606</v>
      </c>
      <c r="AE691" s="195" t="s">
        <v>4994</v>
      </c>
      <c r="AF691" s="195" t="s">
        <v>935</v>
      </c>
      <c r="AG691" s="195">
        <v>2600</v>
      </c>
      <c r="AH691" s="195" t="s">
        <v>828</v>
      </c>
      <c r="AI691" s="195" t="s">
        <v>2716</v>
      </c>
      <c r="AJ691" s="195" t="s">
        <v>2717</v>
      </c>
      <c r="AK691" s="195" t="s">
        <v>2718</v>
      </c>
    </row>
    <row r="692" spans="1:37" s="177" customFormat="1" ht="12.75">
      <c r="A692" s="175" t="s">
        <v>50</v>
      </c>
      <c r="B692" s="175" t="s">
        <v>2796</v>
      </c>
      <c r="C692" s="628">
        <v>0</v>
      </c>
      <c r="D692" s="628">
        <v>1</v>
      </c>
      <c r="E692" s="628">
        <v>1</v>
      </c>
      <c r="F692" s="631" t="s">
        <v>1054</v>
      </c>
      <c r="G692" s="175" t="s">
        <v>5590</v>
      </c>
      <c r="H692" s="176" t="s">
        <v>4581</v>
      </c>
      <c r="I692" s="175" t="s">
        <v>4592</v>
      </c>
      <c r="J692" s="203" t="s">
        <v>1054</v>
      </c>
      <c r="K692" s="203" t="s">
        <v>1054</v>
      </c>
      <c r="L692" s="175" t="s">
        <v>4593</v>
      </c>
      <c r="M692" s="175" t="s">
        <v>2797</v>
      </c>
      <c r="N692" s="204">
        <v>39448</v>
      </c>
      <c r="O692" s="175" t="s">
        <v>1054</v>
      </c>
      <c r="P692" s="195" t="s">
        <v>1054</v>
      </c>
      <c r="Q692" s="195" t="s">
        <v>1054</v>
      </c>
      <c r="R692" s="197">
        <v>12</v>
      </c>
      <c r="S692" s="197" t="s">
        <v>959</v>
      </c>
      <c r="T692" s="195" t="s">
        <v>4595</v>
      </c>
      <c r="U692" s="195" t="s">
        <v>1054</v>
      </c>
      <c r="V692" s="199" t="s">
        <v>1062</v>
      </c>
      <c r="W692" s="199" t="s">
        <v>1054</v>
      </c>
      <c r="X692" s="195" t="s">
        <v>1054</v>
      </c>
      <c r="Y692" s="195" t="s">
        <v>1054</v>
      </c>
      <c r="Z692" s="195" t="s">
        <v>1054</v>
      </c>
      <c r="AA692" s="200" t="s">
        <v>2798</v>
      </c>
      <c r="AB692" s="201" t="s">
        <v>1054</v>
      </c>
      <c r="AC692" s="201" t="s">
        <v>1054</v>
      </c>
      <c r="AD692" s="195" t="s">
        <v>5591</v>
      </c>
      <c r="AE692" s="195" t="s">
        <v>4698</v>
      </c>
      <c r="AF692" s="195" t="s">
        <v>935</v>
      </c>
      <c r="AG692" s="195">
        <v>2600</v>
      </c>
      <c r="AH692" s="195" t="s">
        <v>828</v>
      </c>
      <c r="AI692" s="195" t="s">
        <v>2799</v>
      </c>
      <c r="AJ692" s="195" t="s">
        <v>1054</v>
      </c>
      <c r="AK692" s="195" t="s">
        <v>2800</v>
      </c>
    </row>
    <row r="693" spans="1:37" s="177" customFormat="1" ht="12.75">
      <c r="A693" s="175" t="s">
        <v>50</v>
      </c>
      <c r="B693" s="175" t="s">
        <v>2798</v>
      </c>
      <c r="C693" s="628">
        <v>0</v>
      </c>
      <c r="D693" s="628">
        <v>1</v>
      </c>
      <c r="E693" s="628">
        <v>1</v>
      </c>
      <c r="F693" s="631" t="s">
        <v>1054</v>
      </c>
      <c r="G693" s="175" t="s">
        <v>5608</v>
      </c>
      <c r="H693" s="176" t="s">
        <v>4581</v>
      </c>
      <c r="I693" s="175" t="s">
        <v>4592</v>
      </c>
      <c r="J693" s="203" t="s">
        <v>1054</v>
      </c>
      <c r="K693" s="203" t="s">
        <v>1054</v>
      </c>
      <c r="L693" s="175" t="s">
        <v>4593</v>
      </c>
      <c r="M693" s="175" t="s">
        <v>2797</v>
      </c>
      <c r="N693" s="204">
        <v>37063</v>
      </c>
      <c r="O693" s="175" t="s">
        <v>1054</v>
      </c>
      <c r="P693" s="195" t="s">
        <v>1054</v>
      </c>
      <c r="Q693" s="195" t="s">
        <v>1054</v>
      </c>
      <c r="R693" s="197" t="s">
        <v>1054</v>
      </c>
      <c r="S693" s="197" t="s">
        <v>1054</v>
      </c>
      <c r="T693" s="195" t="s">
        <v>1054</v>
      </c>
      <c r="U693" s="195" t="s">
        <v>1054</v>
      </c>
      <c r="V693" s="199" t="s">
        <v>959</v>
      </c>
      <c r="W693" s="199" t="s">
        <v>1055</v>
      </c>
      <c r="X693" s="195" t="s">
        <v>1054</v>
      </c>
      <c r="Y693" s="195" t="s">
        <v>2801</v>
      </c>
      <c r="Z693" s="195" t="s">
        <v>824</v>
      </c>
      <c r="AA693" s="200" t="s">
        <v>1054</v>
      </c>
      <c r="AB693" s="201" t="s">
        <v>1054</v>
      </c>
      <c r="AC693" s="201" t="s">
        <v>1054</v>
      </c>
      <c r="AD693" s="195" t="s">
        <v>5591</v>
      </c>
      <c r="AE693" s="195" t="s">
        <v>4698</v>
      </c>
      <c r="AF693" s="195" t="s">
        <v>935</v>
      </c>
      <c r="AG693" s="195">
        <v>2600</v>
      </c>
      <c r="AH693" s="195" t="s">
        <v>828</v>
      </c>
      <c r="AI693" s="195" t="s">
        <v>5609</v>
      </c>
      <c r="AJ693" s="195" t="s">
        <v>2802</v>
      </c>
      <c r="AK693" s="195" t="s">
        <v>2800</v>
      </c>
    </row>
    <row r="694" spans="1:37" s="177" customFormat="1" ht="12.75">
      <c r="A694" s="175" t="s">
        <v>50</v>
      </c>
      <c r="B694" s="175" t="s">
        <v>2803</v>
      </c>
      <c r="C694" s="628">
        <v>0</v>
      </c>
      <c r="D694" s="628">
        <v>0</v>
      </c>
      <c r="E694" s="628">
        <v>1</v>
      </c>
      <c r="F694" s="631" t="s">
        <v>1054</v>
      </c>
      <c r="G694" s="175" t="s">
        <v>5607</v>
      </c>
      <c r="H694" s="176" t="s">
        <v>4581</v>
      </c>
      <c r="I694" s="175" t="s">
        <v>4582</v>
      </c>
      <c r="J694" s="203" t="s">
        <v>1054</v>
      </c>
      <c r="K694" s="203" t="s">
        <v>1054</v>
      </c>
      <c r="L694" s="175" t="s">
        <v>4576</v>
      </c>
      <c r="M694" s="175" t="s">
        <v>2804</v>
      </c>
      <c r="N694" s="204">
        <v>37073</v>
      </c>
      <c r="O694" s="175" t="s">
        <v>1054</v>
      </c>
      <c r="P694" s="195" t="s">
        <v>1054</v>
      </c>
      <c r="Q694" s="195" t="s">
        <v>1054</v>
      </c>
      <c r="R694" s="197" t="s">
        <v>1054</v>
      </c>
      <c r="S694" s="197" t="s">
        <v>1054</v>
      </c>
      <c r="T694" s="195" t="s">
        <v>1054</v>
      </c>
      <c r="U694" s="195" t="s">
        <v>1054</v>
      </c>
      <c r="V694" s="199" t="s">
        <v>1054</v>
      </c>
      <c r="W694" s="199" t="s">
        <v>1054</v>
      </c>
      <c r="X694" s="195" t="s">
        <v>1054</v>
      </c>
      <c r="Y694" s="195" t="s">
        <v>1054</v>
      </c>
      <c r="Z694" s="195" t="s">
        <v>1054</v>
      </c>
      <c r="AA694" s="200" t="s">
        <v>1054</v>
      </c>
      <c r="AB694" s="201" t="s">
        <v>1054</v>
      </c>
      <c r="AC694" s="201" t="s">
        <v>1054</v>
      </c>
      <c r="AD694" s="195" t="s">
        <v>1054</v>
      </c>
      <c r="AE694" s="195" t="s">
        <v>1054</v>
      </c>
      <c r="AF694" s="195" t="s">
        <v>1054</v>
      </c>
      <c r="AG694" s="195" t="s">
        <v>1054</v>
      </c>
      <c r="AH694" s="195" t="s">
        <v>1054</v>
      </c>
      <c r="AI694" s="195" t="s">
        <v>2805</v>
      </c>
      <c r="AJ694" s="195" t="s">
        <v>1054</v>
      </c>
      <c r="AK694" s="195" t="s">
        <v>1054</v>
      </c>
    </row>
    <row r="695" spans="1:37" s="177" customFormat="1" ht="12.75">
      <c r="A695" s="175" t="s">
        <v>50</v>
      </c>
      <c r="B695" s="175" t="s">
        <v>2806</v>
      </c>
      <c r="C695" s="628">
        <v>0</v>
      </c>
      <c r="D695" s="628">
        <v>1</v>
      </c>
      <c r="E695" s="628">
        <v>1</v>
      </c>
      <c r="F695" s="631" t="s">
        <v>1054</v>
      </c>
      <c r="G695" s="175" t="s">
        <v>5610</v>
      </c>
      <c r="H695" s="176" t="s">
        <v>4581</v>
      </c>
      <c r="I695" s="175" t="s">
        <v>4592</v>
      </c>
      <c r="J695" s="203" t="s">
        <v>1054</v>
      </c>
      <c r="K695" s="203" t="s">
        <v>1054</v>
      </c>
      <c r="L695" s="175" t="s">
        <v>4593</v>
      </c>
      <c r="M695" s="175" t="s">
        <v>2797</v>
      </c>
      <c r="N695" s="204">
        <v>37063</v>
      </c>
      <c r="O695" s="175" t="s">
        <v>1054</v>
      </c>
      <c r="P695" s="195" t="s">
        <v>1054</v>
      </c>
      <c r="Q695" s="195" t="s">
        <v>1054</v>
      </c>
      <c r="R695" s="197">
        <v>20</v>
      </c>
      <c r="S695" s="197" t="s">
        <v>959</v>
      </c>
      <c r="T695" s="195" t="s">
        <v>4595</v>
      </c>
      <c r="U695" s="195" t="s">
        <v>1054</v>
      </c>
      <c r="V695" s="199" t="s">
        <v>1062</v>
      </c>
      <c r="W695" s="199" t="s">
        <v>1054</v>
      </c>
      <c r="X695" s="195" t="s">
        <v>1054</v>
      </c>
      <c r="Y695" s="195" t="s">
        <v>1054</v>
      </c>
      <c r="Z695" s="195" t="s">
        <v>1054</v>
      </c>
      <c r="AA695" s="200" t="s">
        <v>2798</v>
      </c>
      <c r="AB695" s="201" t="s">
        <v>1054</v>
      </c>
      <c r="AC695" s="201" t="s">
        <v>1054</v>
      </c>
      <c r="AD695" s="195" t="s">
        <v>5591</v>
      </c>
      <c r="AE695" s="195" t="s">
        <v>4698</v>
      </c>
      <c r="AF695" s="195" t="s">
        <v>935</v>
      </c>
      <c r="AG695" s="195">
        <v>2600</v>
      </c>
      <c r="AH695" s="195" t="s">
        <v>828</v>
      </c>
      <c r="AI695" s="195" t="s">
        <v>2807</v>
      </c>
      <c r="AJ695" s="195" t="s">
        <v>1054</v>
      </c>
      <c r="AK695" s="195" t="s">
        <v>2800</v>
      </c>
    </row>
    <row r="696" spans="1:37" s="177" customFormat="1" ht="12.75">
      <c r="A696" s="175" t="s">
        <v>50</v>
      </c>
      <c r="B696" s="175" t="s">
        <v>2808</v>
      </c>
      <c r="C696" s="628">
        <v>0</v>
      </c>
      <c r="D696" s="628">
        <v>0</v>
      </c>
      <c r="E696" s="628">
        <v>0</v>
      </c>
      <c r="F696" s="631" t="s">
        <v>1054</v>
      </c>
      <c r="G696" s="175" t="s">
        <v>5630</v>
      </c>
      <c r="H696" s="176" t="s">
        <v>4581</v>
      </c>
      <c r="I696" s="175" t="s">
        <v>4592</v>
      </c>
      <c r="J696" s="203" t="s">
        <v>1054</v>
      </c>
      <c r="K696" s="203" t="s">
        <v>1054</v>
      </c>
      <c r="L696" s="175" t="s">
        <v>4593</v>
      </c>
      <c r="M696" s="175" t="s">
        <v>2809</v>
      </c>
      <c r="N696" s="204">
        <v>32779</v>
      </c>
      <c r="O696" s="175" t="s">
        <v>1054</v>
      </c>
      <c r="P696" s="195" t="s">
        <v>1054</v>
      </c>
      <c r="Q696" s="195" t="s">
        <v>1054</v>
      </c>
      <c r="R696" s="197">
        <v>5</v>
      </c>
      <c r="S696" s="197" t="s">
        <v>959</v>
      </c>
      <c r="T696" s="195" t="s">
        <v>4595</v>
      </c>
      <c r="U696" s="195" t="s">
        <v>1054</v>
      </c>
      <c r="V696" s="199" t="s">
        <v>1062</v>
      </c>
      <c r="W696" s="199" t="s">
        <v>1054</v>
      </c>
      <c r="X696" s="195" t="s">
        <v>1054</v>
      </c>
      <c r="Y696" s="195" t="s">
        <v>1054</v>
      </c>
      <c r="Z696" s="195" t="s">
        <v>824</v>
      </c>
      <c r="AA696" s="200" t="s">
        <v>1054</v>
      </c>
      <c r="AB696" s="201" t="s">
        <v>1054</v>
      </c>
      <c r="AC696" s="201" t="s">
        <v>1054</v>
      </c>
      <c r="AD696" s="195" t="s">
        <v>1054</v>
      </c>
      <c r="AE696" s="195" t="s">
        <v>1054</v>
      </c>
      <c r="AF696" s="195" t="s">
        <v>1054</v>
      </c>
      <c r="AG696" s="195" t="s">
        <v>1054</v>
      </c>
      <c r="AH696" s="195" t="s">
        <v>1054</v>
      </c>
      <c r="AI696" s="195" t="s">
        <v>1054</v>
      </c>
      <c r="AJ696" s="195" t="s">
        <v>1054</v>
      </c>
      <c r="AK696" s="195" t="s">
        <v>1054</v>
      </c>
    </row>
    <row r="697" spans="1:37" s="177" customFormat="1" ht="12.75">
      <c r="A697" s="175" t="s">
        <v>50</v>
      </c>
      <c r="B697" s="175" t="s">
        <v>2810</v>
      </c>
      <c r="C697" s="628">
        <v>0</v>
      </c>
      <c r="D697" s="628">
        <v>0</v>
      </c>
      <c r="E697" s="628">
        <v>0</v>
      </c>
      <c r="F697" s="631" t="s">
        <v>1054</v>
      </c>
      <c r="G697" s="175" t="s">
        <v>5631</v>
      </c>
      <c r="H697" s="176" t="s">
        <v>4581</v>
      </c>
      <c r="I697" s="175" t="s">
        <v>4592</v>
      </c>
      <c r="J697" s="203" t="s">
        <v>1054</v>
      </c>
      <c r="K697" s="203" t="s">
        <v>1054</v>
      </c>
      <c r="L697" s="175" t="s">
        <v>4593</v>
      </c>
      <c r="M697" s="175" t="s">
        <v>2809</v>
      </c>
      <c r="N697" s="204">
        <v>32779</v>
      </c>
      <c r="O697" s="175" t="s">
        <v>1054</v>
      </c>
      <c r="P697" s="195" t="s">
        <v>1054</v>
      </c>
      <c r="Q697" s="195" t="s">
        <v>1054</v>
      </c>
      <c r="R697" s="197">
        <v>5</v>
      </c>
      <c r="S697" s="197" t="s">
        <v>959</v>
      </c>
      <c r="T697" s="195" t="s">
        <v>4595</v>
      </c>
      <c r="U697" s="195" t="s">
        <v>1054</v>
      </c>
      <c r="V697" s="199" t="s">
        <v>1062</v>
      </c>
      <c r="W697" s="199" t="s">
        <v>1054</v>
      </c>
      <c r="X697" s="195" t="s">
        <v>1054</v>
      </c>
      <c r="Y697" s="195" t="s">
        <v>1054</v>
      </c>
      <c r="Z697" s="195" t="s">
        <v>824</v>
      </c>
      <c r="AA697" s="200" t="s">
        <v>1054</v>
      </c>
      <c r="AB697" s="201" t="s">
        <v>1054</v>
      </c>
      <c r="AC697" s="201" t="s">
        <v>1054</v>
      </c>
      <c r="AD697" s="195" t="s">
        <v>1054</v>
      </c>
      <c r="AE697" s="195" t="s">
        <v>1054</v>
      </c>
      <c r="AF697" s="195" t="s">
        <v>1054</v>
      </c>
      <c r="AG697" s="195" t="s">
        <v>1054</v>
      </c>
      <c r="AH697" s="195" t="s">
        <v>1054</v>
      </c>
      <c r="AI697" s="195" t="s">
        <v>1054</v>
      </c>
      <c r="AJ697" s="195" t="s">
        <v>1054</v>
      </c>
      <c r="AK697" s="195" t="s">
        <v>1054</v>
      </c>
    </row>
    <row r="698" spans="1:37" s="177" customFormat="1" ht="12.75">
      <c r="A698" s="175" t="s">
        <v>50</v>
      </c>
      <c r="B698" s="175" t="s">
        <v>2666</v>
      </c>
      <c r="C698" s="628">
        <v>0</v>
      </c>
      <c r="D698" s="628">
        <v>0</v>
      </c>
      <c r="E698" s="628">
        <v>0</v>
      </c>
      <c r="F698" s="631" t="s">
        <v>1054</v>
      </c>
      <c r="G698" s="175" t="s">
        <v>2667</v>
      </c>
      <c r="H698" s="176" t="s">
        <v>4581</v>
      </c>
      <c r="I698" s="175" t="s">
        <v>4582</v>
      </c>
      <c r="J698" s="203" t="s">
        <v>1054</v>
      </c>
      <c r="K698" s="203" t="s">
        <v>1054</v>
      </c>
      <c r="L698" s="175" t="s">
        <v>1063</v>
      </c>
      <c r="M698" s="175" t="s">
        <v>1054</v>
      </c>
      <c r="N698" s="204">
        <v>42276</v>
      </c>
      <c r="O698" s="175" t="s">
        <v>1054</v>
      </c>
      <c r="P698" s="195" t="s">
        <v>1054</v>
      </c>
      <c r="Q698" s="195" t="s">
        <v>1054</v>
      </c>
      <c r="R698" s="197">
        <v>11</v>
      </c>
      <c r="S698" s="197" t="s">
        <v>959</v>
      </c>
      <c r="T698" s="195" t="s">
        <v>4595</v>
      </c>
      <c r="U698" s="195" t="s">
        <v>1054</v>
      </c>
      <c r="V698" s="199" t="s">
        <v>1054</v>
      </c>
      <c r="W698" s="199" t="s">
        <v>1054</v>
      </c>
      <c r="X698" s="195" t="s">
        <v>1054</v>
      </c>
      <c r="Y698" s="195" t="s">
        <v>1054</v>
      </c>
      <c r="Z698" s="195" t="s">
        <v>1054</v>
      </c>
      <c r="AA698" s="200" t="s">
        <v>1054</v>
      </c>
      <c r="AB698" s="201" t="s">
        <v>1054</v>
      </c>
      <c r="AC698" s="201" t="s">
        <v>1054</v>
      </c>
      <c r="AD698" s="195" t="s">
        <v>5519</v>
      </c>
      <c r="AE698" s="195" t="s">
        <v>5520</v>
      </c>
      <c r="AF698" s="195" t="s">
        <v>934</v>
      </c>
      <c r="AG698" s="195">
        <v>3002</v>
      </c>
      <c r="AH698" s="195" t="s">
        <v>828</v>
      </c>
      <c r="AI698" s="195" t="s">
        <v>1054</v>
      </c>
      <c r="AJ698" s="195" t="s">
        <v>1054</v>
      </c>
      <c r="AK698" s="195" t="s">
        <v>1054</v>
      </c>
    </row>
    <row r="699" spans="1:37" s="177" customFormat="1" ht="12.75">
      <c r="A699" s="175" t="s">
        <v>50</v>
      </c>
      <c r="B699" s="175" t="s">
        <v>2811</v>
      </c>
      <c r="C699" s="628">
        <v>0</v>
      </c>
      <c r="D699" s="628">
        <v>0</v>
      </c>
      <c r="E699" s="628">
        <v>0</v>
      </c>
      <c r="F699" s="631" t="s">
        <v>1054</v>
      </c>
      <c r="G699" s="175" t="s">
        <v>2812</v>
      </c>
      <c r="H699" s="176" t="s">
        <v>4581</v>
      </c>
      <c r="I699" s="175" t="s">
        <v>4592</v>
      </c>
      <c r="J699" s="203" t="s">
        <v>1054</v>
      </c>
      <c r="K699" s="203" t="s">
        <v>1054</v>
      </c>
      <c r="L699" s="175" t="s">
        <v>4576</v>
      </c>
      <c r="M699" s="175" t="s">
        <v>2636</v>
      </c>
      <c r="N699" s="204">
        <v>39604</v>
      </c>
      <c r="O699" s="175" t="s">
        <v>1054</v>
      </c>
      <c r="P699" s="195" t="s">
        <v>1054</v>
      </c>
      <c r="Q699" s="195" t="s">
        <v>1054</v>
      </c>
      <c r="R699" s="197" t="s">
        <v>1054</v>
      </c>
      <c r="S699" s="197" t="s">
        <v>1054</v>
      </c>
      <c r="T699" s="195" t="s">
        <v>1054</v>
      </c>
      <c r="U699" s="195" t="s">
        <v>1054</v>
      </c>
      <c r="V699" s="199" t="s">
        <v>1062</v>
      </c>
      <c r="W699" s="199" t="s">
        <v>1054</v>
      </c>
      <c r="X699" s="195" t="s">
        <v>1054</v>
      </c>
      <c r="Y699" s="195" t="s">
        <v>1054</v>
      </c>
      <c r="Z699" s="195" t="s">
        <v>1054</v>
      </c>
      <c r="AA699" s="200" t="s">
        <v>2636</v>
      </c>
      <c r="AB699" s="201" t="s">
        <v>1054</v>
      </c>
      <c r="AC699" s="201" t="s">
        <v>1054</v>
      </c>
      <c r="AD699" s="195" t="s">
        <v>5529</v>
      </c>
      <c r="AE699" s="195" t="s">
        <v>5530</v>
      </c>
      <c r="AF699" s="195" t="s">
        <v>935</v>
      </c>
      <c r="AG699" s="195">
        <v>2602</v>
      </c>
      <c r="AH699" s="195" t="s">
        <v>828</v>
      </c>
      <c r="AI699" s="195" t="s">
        <v>1054</v>
      </c>
      <c r="AJ699" s="195" t="s">
        <v>1054</v>
      </c>
      <c r="AK699" s="195" t="s">
        <v>1054</v>
      </c>
    </row>
    <row r="700" spans="1:37" s="177" customFormat="1" ht="12.75">
      <c r="A700" s="175" t="s">
        <v>50</v>
      </c>
      <c r="B700" s="175" t="s">
        <v>2631</v>
      </c>
      <c r="C700" s="628">
        <v>0</v>
      </c>
      <c r="D700" s="628">
        <v>0</v>
      </c>
      <c r="E700" s="628">
        <v>0</v>
      </c>
      <c r="F700" s="631" t="s">
        <v>1054</v>
      </c>
      <c r="G700" s="175" t="s">
        <v>2632</v>
      </c>
      <c r="H700" s="176" t="s">
        <v>4581</v>
      </c>
      <c r="I700" s="175" t="s">
        <v>4582</v>
      </c>
      <c r="J700" s="203" t="s">
        <v>1054</v>
      </c>
      <c r="K700" s="203" t="s">
        <v>1054</v>
      </c>
      <c r="L700" s="175" t="s">
        <v>4576</v>
      </c>
      <c r="M700" s="175" t="s">
        <v>2633</v>
      </c>
      <c r="N700" s="204">
        <v>41621</v>
      </c>
      <c r="O700" s="175" t="s">
        <v>1054</v>
      </c>
      <c r="P700" s="195" t="s">
        <v>1054</v>
      </c>
      <c r="Q700" s="195" t="s">
        <v>1054</v>
      </c>
      <c r="R700" s="197" t="s">
        <v>1054</v>
      </c>
      <c r="S700" s="197" t="s">
        <v>1054</v>
      </c>
      <c r="T700" s="195" t="s">
        <v>1054</v>
      </c>
      <c r="U700" s="195" t="s">
        <v>1054</v>
      </c>
      <c r="V700" s="199" t="s">
        <v>1054</v>
      </c>
      <c r="W700" s="199" t="s">
        <v>1054</v>
      </c>
      <c r="X700" s="195" t="s">
        <v>1054</v>
      </c>
      <c r="Y700" s="195" t="s">
        <v>1054</v>
      </c>
      <c r="Z700" s="195" t="s">
        <v>1054</v>
      </c>
      <c r="AA700" s="200" t="s">
        <v>1054</v>
      </c>
      <c r="AB700" s="201" t="s">
        <v>1054</v>
      </c>
      <c r="AC700" s="201" t="s">
        <v>1054</v>
      </c>
      <c r="AD700" s="195" t="s">
        <v>1054</v>
      </c>
      <c r="AE700" s="195" t="s">
        <v>1054</v>
      </c>
      <c r="AF700" s="195" t="s">
        <v>1054</v>
      </c>
      <c r="AG700" s="195" t="s">
        <v>1054</v>
      </c>
      <c r="AH700" s="195" t="s">
        <v>1054</v>
      </c>
      <c r="AI700" s="195" t="s">
        <v>1054</v>
      </c>
      <c r="AJ700" s="195" t="s">
        <v>1054</v>
      </c>
      <c r="AK700" s="195" t="s">
        <v>1054</v>
      </c>
    </row>
    <row r="701" spans="1:37" s="177" customFormat="1" ht="12.75">
      <c r="A701" s="175" t="s">
        <v>50</v>
      </c>
      <c r="B701" s="175" t="s">
        <v>2813</v>
      </c>
      <c r="C701" s="628">
        <v>0</v>
      </c>
      <c r="D701" s="628">
        <v>0</v>
      </c>
      <c r="E701" s="628">
        <v>0</v>
      </c>
      <c r="F701" s="631" t="s">
        <v>1054</v>
      </c>
      <c r="G701" s="175" t="s">
        <v>5592</v>
      </c>
      <c r="H701" s="176" t="s">
        <v>4581</v>
      </c>
      <c r="I701" s="175" t="s">
        <v>4582</v>
      </c>
      <c r="J701" s="203" t="s">
        <v>1054</v>
      </c>
      <c r="K701" s="203" t="s">
        <v>1054</v>
      </c>
      <c r="L701" s="175" t="s">
        <v>4622</v>
      </c>
      <c r="M701" s="175" t="s">
        <v>1054</v>
      </c>
      <c r="N701" s="204">
        <v>38959</v>
      </c>
      <c r="O701" s="175" t="s">
        <v>1054</v>
      </c>
      <c r="P701" s="195" t="s">
        <v>1054</v>
      </c>
      <c r="Q701" s="195" t="s">
        <v>1054</v>
      </c>
      <c r="R701" s="197">
        <v>7</v>
      </c>
      <c r="S701" s="197" t="s">
        <v>959</v>
      </c>
      <c r="T701" s="195" t="s">
        <v>106</v>
      </c>
      <c r="U701" s="195" t="s">
        <v>2814</v>
      </c>
      <c r="V701" s="199" t="s">
        <v>1062</v>
      </c>
      <c r="W701" s="199" t="s">
        <v>1054</v>
      </c>
      <c r="X701" s="195" t="s">
        <v>1054</v>
      </c>
      <c r="Y701" s="195" t="s">
        <v>1054</v>
      </c>
      <c r="Z701" s="195" t="s">
        <v>824</v>
      </c>
      <c r="AA701" s="200" t="s">
        <v>1054</v>
      </c>
      <c r="AB701" s="201" t="s">
        <v>1054</v>
      </c>
      <c r="AC701" s="201" t="s">
        <v>1054</v>
      </c>
      <c r="AD701" s="195" t="s">
        <v>5593</v>
      </c>
      <c r="AE701" s="195" t="s">
        <v>4902</v>
      </c>
      <c r="AF701" s="195" t="s">
        <v>932</v>
      </c>
      <c r="AG701" s="195">
        <v>2000</v>
      </c>
      <c r="AH701" s="195" t="s">
        <v>828</v>
      </c>
      <c r="AI701" s="195" t="s">
        <v>5594</v>
      </c>
      <c r="AJ701" s="195" t="s">
        <v>1054</v>
      </c>
      <c r="AK701" s="195" t="s">
        <v>1054</v>
      </c>
    </row>
    <row r="702" spans="1:37" s="177" customFormat="1" ht="12.75">
      <c r="A702" s="175" t="s">
        <v>50</v>
      </c>
      <c r="B702" s="175" t="s">
        <v>2719</v>
      </c>
      <c r="C702" s="628">
        <v>0</v>
      </c>
      <c r="D702" s="628">
        <v>0</v>
      </c>
      <c r="E702" s="628">
        <v>0</v>
      </c>
      <c r="F702" s="631" t="s">
        <v>1054</v>
      </c>
      <c r="G702" s="175" t="s">
        <v>6662</v>
      </c>
      <c r="H702" s="176" t="s">
        <v>4617</v>
      </c>
      <c r="I702" s="175" t="s">
        <v>4934</v>
      </c>
      <c r="J702" s="203" t="s">
        <v>1052</v>
      </c>
      <c r="K702" s="203" t="s">
        <v>1059</v>
      </c>
      <c r="L702" s="175" t="s">
        <v>4593</v>
      </c>
      <c r="M702" s="175" t="s">
        <v>2681</v>
      </c>
      <c r="N702" s="204">
        <v>40725</v>
      </c>
      <c r="O702" s="175" t="s">
        <v>50</v>
      </c>
      <c r="P702" s="195" t="s">
        <v>4965</v>
      </c>
      <c r="Q702" s="195">
        <v>1</v>
      </c>
      <c r="R702" s="197" t="s">
        <v>1054</v>
      </c>
      <c r="S702" s="197" t="s">
        <v>1054</v>
      </c>
      <c r="T702" s="195" t="s">
        <v>1054</v>
      </c>
      <c r="U702" s="195" t="s">
        <v>1054</v>
      </c>
      <c r="V702" s="199" t="s">
        <v>959</v>
      </c>
      <c r="W702" s="199" t="s">
        <v>1055</v>
      </c>
      <c r="X702" s="195" t="s">
        <v>1054</v>
      </c>
      <c r="Y702" s="195" t="s">
        <v>2720</v>
      </c>
      <c r="Z702" s="195" t="s">
        <v>1054</v>
      </c>
      <c r="AA702" s="200" t="s">
        <v>1054</v>
      </c>
      <c r="AB702" s="201" t="s">
        <v>1054</v>
      </c>
      <c r="AC702" s="201">
        <v>23123</v>
      </c>
      <c r="AD702" s="195" t="s">
        <v>5560</v>
      </c>
      <c r="AE702" s="195" t="s">
        <v>4902</v>
      </c>
      <c r="AF702" s="195" t="s">
        <v>932</v>
      </c>
      <c r="AG702" s="195">
        <v>2000</v>
      </c>
      <c r="AH702" s="195" t="s">
        <v>828</v>
      </c>
      <c r="AI702" s="195" t="s">
        <v>2721</v>
      </c>
      <c r="AJ702" s="195" t="s">
        <v>2722</v>
      </c>
      <c r="AK702" s="195" t="s">
        <v>2723</v>
      </c>
    </row>
    <row r="703" spans="1:37" s="177" customFormat="1" ht="12.75">
      <c r="A703" s="175" t="s">
        <v>50</v>
      </c>
      <c r="B703" s="175" t="s">
        <v>2815</v>
      </c>
      <c r="C703" s="628">
        <v>0</v>
      </c>
      <c r="D703" s="628">
        <v>0</v>
      </c>
      <c r="E703" s="628">
        <v>0</v>
      </c>
      <c r="F703" s="631" t="s">
        <v>1054</v>
      </c>
      <c r="G703" s="175" t="s">
        <v>2816</v>
      </c>
      <c r="H703" s="176" t="s">
        <v>4581</v>
      </c>
      <c r="I703" s="175" t="s">
        <v>4582</v>
      </c>
      <c r="J703" s="203" t="s">
        <v>1054</v>
      </c>
      <c r="K703" s="203" t="s">
        <v>1054</v>
      </c>
      <c r="L703" s="175" t="s">
        <v>4583</v>
      </c>
      <c r="M703" s="175" t="s">
        <v>1054</v>
      </c>
      <c r="N703" s="204">
        <v>40179</v>
      </c>
      <c r="O703" s="175" t="s">
        <v>1054</v>
      </c>
      <c r="P703" s="195" t="s">
        <v>1054</v>
      </c>
      <c r="Q703" s="195" t="s">
        <v>1054</v>
      </c>
      <c r="R703" s="197" t="s">
        <v>1054</v>
      </c>
      <c r="S703" s="197" t="s">
        <v>1054</v>
      </c>
      <c r="T703" s="195" t="s">
        <v>1054</v>
      </c>
      <c r="U703" s="195" t="s">
        <v>1054</v>
      </c>
      <c r="V703" s="199" t="s">
        <v>1062</v>
      </c>
      <c r="W703" s="199" t="s">
        <v>1054</v>
      </c>
      <c r="X703" s="195" t="s">
        <v>1054</v>
      </c>
      <c r="Y703" s="195" t="s">
        <v>1054</v>
      </c>
      <c r="Z703" s="195" t="s">
        <v>2688</v>
      </c>
      <c r="AA703" s="200" t="s">
        <v>1054</v>
      </c>
      <c r="AB703" s="201" t="s">
        <v>1054</v>
      </c>
      <c r="AC703" s="201" t="s">
        <v>1054</v>
      </c>
      <c r="AD703" s="195" t="s">
        <v>5546</v>
      </c>
      <c r="AE703" s="195" t="s">
        <v>2651</v>
      </c>
      <c r="AF703" s="195" t="s">
        <v>935</v>
      </c>
      <c r="AG703" s="195">
        <v>2600</v>
      </c>
      <c r="AH703" s="195" t="s">
        <v>828</v>
      </c>
      <c r="AI703" s="195" t="s">
        <v>1054</v>
      </c>
      <c r="AJ703" s="195" t="s">
        <v>1054</v>
      </c>
      <c r="AK703" s="195" t="s">
        <v>1054</v>
      </c>
    </row>
    <row r="704" spans="1:37" s="177" customFormat="1" ht="12.75">
      <c r="A704" s="175" t="s">
        <v>50</v>
      </c>
      <c r="B704" s="175" t="s">
        <v>2636</v>
      </c>
      <c r="C704" s="628">
        <v>0</v>
      </c>
      <c r="D704" s="628">
        <v>0</v>
      </c>
      <c r="E704" s="628">
        <v>0</v>
      </c>
      <c r="F704" s="631" t="s">
        <v>1054</v>
      </c>
      <c r="G704" s="175" t="s">
        <v>2817</v>
      </c>
      <c r="H704" s="176" t="s">
        <v>4581</v>
      </c>
      <c r="I704" s="175" t="s">
        <v>4650</v>
      </c>
      <c r="J704" s="203" t="s">
        <v>1054</v>
      </c>
      <c r="K704" s="203" t="s">
        <v>1054</v>
      </c>
      <c r="L704" s="175" t="s">
        <v>1351</v>
      </c>
      <c r="M704" s="175" t="s">
        <v>1054</v>
      </c>
      <c r="N704" s="204">
        <v>37803</v>
      </c>
      <c r="O704" s="175" t="s">
        <v>1054</v>
      </c>
      <c r="P704" s="195" t="s">
        <v>1054</v>
      </c>
      <c r="Q704" s="195" t="s">
        <v>1054</v>
      </c>
      <c r="R704" s="197" t="s">
        <v>1054</v>
      </c>
      <c r="S704" s="197" t="s">
        <v>1054</v>
      </c>
      <c r="T704" s="195" t="s">
        <v>1054</v>
      </c>
      <c r="U704" s="195" t="s">
        <v>1054</v>
      </c>
      <c r="V704" s="199" t="s">
        <v>1062</v>
      </c>
      <c r="W704" s="199" t="s">
        <v>1054</v>
      </c>
      <c r="X704" s="195" t="s">
        <v>1054</v>
      </c>
      <c r="Y704" s="195" t="s">
        <v>1054</v>
      </c>
      <c r="Z704" s="195" t="s">
        <v>1054</v>
      </c>
      <c r="AA704" s="200" t="s">
        <v>1054</v>
      </c>
      <c r="AB704" s="201" t="s">
        <v>1054</v>
      </c>
      <c r="AC704" s="201" t="s">
        <v>1054</v>
      </c>
      <c r="AD704" s="195" t="s">
        <v>5529</v>
      </c>
      <c r="AE704" s="195" t="s">
        <v>5530</v>
      </c>
      <c r="AF704" s="195" t="s">
        <v>935</v>
      </c>
      <c r="AG704" s="195">
        <v>2602</v>
      </c>
      <c r="AH704" s="195" t="s">
        <v>828</v>
      </c>
      <c r="AI704" s="195" t="s">
        <v>1054</v>
      </c>
      <c r="AJ704" s="195" t="s">
        <v>1054</v>
      </c>
      <c r="AK704" s="195" t="s">
        <v>1054</v>
      </c>
    </row>
    <row r="705" spans="1:37" s="177" customFormat="1" ht="12.75">
      <c r="A705" s="175" t="s">
        <v>50</v>
      </c>
      <c r="B705" s="175" t="s">
        <v>2818</v>
      </c>
      <c r="C705" s="628">
        <v>0</v>
      </c>
      <c r="D705" s="628">
        <v>0</v>
      </c>
      <c r="E705" s="628">
        <v>1</v>
      </c>
      <c r="F705" s="631" t="s">
        <v>1054</v>
      </c>
      <c r="G705" s="175" t="s">
        <v>5563</v>
      </c>
      <c r="H705" s="176" t="s">
        <v>4581</v>
      </c>
      <c r="I705" s="175" t="s">
        <v>4650</v>
      </c>
      <c r="J705" s="203" t="s">
        <v>1054</v>
      </c>
      <c r="K705" s="203" t="s">
        <v>1054</v>
      </c>
      <c r="L705" s="175" t="s">
        <v>4829</v>
      </c>
      <c r="M705" s="175" t="s">
        <v>2819</v>
      </c>
      <c r="N705" s="204">
        <v>40587</v>
      </c>
      <c r="O705" s="175" t="s">
        <v>1054</v>
      </c>
      <c r="P705" s="195" t="s">
        <v>1054</v>
      </c>
      <c r="Q705" s="195" t="s">
        <v>1054</v>
      </c>
      <c r="R705" s="197" t="s">
        <v>1054</v>
      </c>
      <c r="S705" s="197" t="s">
        <v>1054</v>
      </c>
      <c r="T705" s="195" t="s">
        <v>1054</v>
      </c>
      <c r="U705" s="195" t="s">
        <v>1054</v>
      </c>
      <c r="V705" s="199" t="s">
        <v>1054</v>
      </c>
      <c r="W705" s="199" t="s">
        <v>1054</v>
      </c>
      <c r="X705" s="195" t="s">
        <v>1054</v>
      </c>
      <c r="Y705" s="195" t="s">
        <v>1054</v>
      </c>
      <c r="Z705" s="195" t="s">
        <v>1054</v>
      </c>
      <c r="AA705" s="200" t="s">
        <v>1054</v>
      </c>
      <c r="AB705" s="201" t="s">
        <v>1054</v>
      </c>
      <c r="AC705" s="201" t="s">
        <v>1054</v>
      </c>
      <c r="AD705" s="195" t="s">
        <v>1054</v>
      </c>
      <c r="AE705" s="195" t="s">
        <v>1054</v>
      </c>
      <c r="AF705" s="195" t="s">
        <v>1054</v>
      </c>
      <c r="AG705" s="195" t="s">
        <v>1054</v>
      </c>
      <c r="AH705" s="195" t="s">
        <v>1054</v>
      </c>
      <c r="AI705" s="195" t="s">
        <v>2820</v>
      </c>
      <c r="AJ705" s="195" t="s">
        <v>1054</v>
      </c>
      <c r="AK705" s="195" t="s">
        <v>1054</v>
      </c>
    </row>
    <row r="706" spans="1:37" s="177" customFormat="1" ht="12.75">
      <c r="A706" s="175" t="s">
        <v>50</v>
      </c>
      <c r="B706" s="175" t="s">
        <v>2870</v>
      </c>
      <c r="C706" s="628">
        <v>0</v>
      </c>
      <c r="D706" s="628">
        <v>0</v>
      </c>
      <c r="E706" s="628">
        <v>0</v>
      </c>
      <c r="F706" s="631" t="s">
        <v>1054</v>
      </c>
      <c r="G706" s="175" t="s">
        <v>5556</v>
      </c>
      <c r="H706" s="176" t="s">
        <v>4574</v>
      </c>
      <c r="I706" s="175" t="s">
        <v>5337</v>
      </c>
      <c r="J706" s="203" t="s">
        <v>1054</v>
      </c>
      <c r="K706" s="203" t="s">
        <v>1054</v>
      </c>
      <c r="L706" s="175" t="s">
        <v>4593</v>
      </c>
      <c r="M706" s="175" t="s">
        <v>2765</v>
      </c>
      <c r="N706" s="204">
        <v>41090</v>
      </c>
      <c r="O706" s="175" t="s">
        <v>1054</v>
      </c>
      <c r="P706" s="195" t="s">
        <v>1054</v>
      </c>
      <c r="Q706" s="195" t="s">
        <v>1054</v>
      </c>
      <c r="R706" s="197" t="s">
        <v>1054</v>
      </c>
      <c r="S706" s="197" t="s">
        <v>1054</v>
      </c>
      <c r="T706" s="195" t="s">
        <v>1054</v>
      </c>
      <c r="U706" s="195" t="s">
        <v>1054</v>
      </c>
      <c r="V706" s="199" t="s">
        <v>1054</v>
      </c>
      <c r="W706" s="199" t="s">
        <v>1054</v>
      </c>
      <c r="X706" s="195" t="s">
        <v>1054</v>
      </c>
      <c r="Y706" s="195" t="s">
        <v>1054</v>
      </c>
      <c r="Z706" s="195" t="s">
        <v>1054</v>
      </c>
      <c r="AA706" s="200" t="s">
        <v>1054</v>
      </c>
      <c r="AB706" s="201" t="s">
        <v>1054</v>
      </c>
      <c r="AC706" s="201" t="s">
        <v>1054</v>
      </c>
      <c r="AD706" s="195" t="s">
        <v>1054</v>
      </c>
      <c r="AE706" s="195" t="s">
        <v>1054</v>
      </c>
      <c r="AF706" s="195" t="s">
        <v>1054</v>
      </c>
      <c r="AG706" s="195" t="s">
        <v>1054</v>
      </c>
      <c r="AH706" s="195" t="s">
        <v>1054</v>
      </c>
      <c r="AI706" s="195" t="s">
        <v>2871</v>
      </c>
      <c r="AJ706" s="195" t="s">
        <v>1054</v>
      </c>
      <c r="AK706" s="195" t="s">
        <v>1054</v>
      </c>
    </row>
    <row r="707" spans="1:37" s="177" customFormat="1" ht="12.75">
      <c r="A707" s="175" t="s">
        <v>50</v>
      </c>
      <c r="B707" s="175" t="s">
        <v>2872</v>
      </c>
      <c r="C707" s="628">
        <v>0</v>
      </c>
      <c r="D707" s="628">
        <v>0</v>
      </c>
      <c r="E707" s="628">
        <v>0</v>
      </c>
      <c r="F707" s="631" t="s">
        <v>1054</v>
      </c>
      <c r="G707" s="175" t="s">
        <v>5557</v>
      </c>
      <c r="H707" s="176" t="s">
        <v>4574</v>
      </c>
      <c r="I707" s="175" t="s">
        <v>5337</v>
      </c>
      <c r="J707" s="203" t="s">
        <v>1054</v>
      </c>
      <c r="K707" s="203" t="s">
        <v>1054</v>
      </c>
      <c r="L707" s="175" t="s">
        <v>4593</v>
      </c>
      <c r="M707" s="175" t="s">
        <v>2765</v>
      </c>
      <c r="N707" s="204">
        <v>41090</v>
      </c>
      <c r="O707" s="175" t="s">
        <v>1054</v>
      </c>
      <c r="P707" s="195" t="s">
        <v>1054</v>
      </c>
      <c r="Q707" s="195" t="s">
        <v>1054</v>
      </c>
      <c r="R707" s="197" t="s">
        <v>1054</v>
      </c>
      <c r="S707" s="197" t="s">
        <v>1054</v>
      </c>
      <c r="T707" s="195" t="s">
        <v>1054</v>
      </c>
      <c r="U707" s="195" t="s">
        <v>1054</v>
      </c>
      <c r="V707" s="199" t="s">
        <v>1054</v>
      </c>
      <c r="W707" s="199" t="s">
        <v>1054</v>
      </c>
      <c r="X707" s="195" t="s">
        <v>1054</v>
      </c>
      <c r="Y707" s="195" t="s">
        <v>1054</v>
      </c>
      <c r="Z707" s="195" t="s">
        <v>1054</v>
      </c>
      <c r="AA707" s="200" t="s">
        <v>1054</v>
      </c>
      <c r="AB707" s="201" t="s">
        <v>1054</v>
      </c>
      <c r="AC707" s="201" t="s">
        <v>1054</v>
      </c>
      <c r="AD707" s="195" t="s">
        <v>1054</v>
      </c>
      <c r="AE707" s="195" t="s">
        <v>1054</v>
      </c>
      <c r="AF707" s="195" t="s">
        <v>1054</v>
      </c>
      <c r="AG707" s="195" t="s">
        <v>1054</v>
      </c>
      <c r="AH707" s="195" t="s">
        <v>1054</v>
      </c>
      <c r="AI707" s="195" t="s">
        <v>2873</v>
      </c>
      <c r="AJ707" s="195" t="s">
        <v>1054</v>
      </c>
      <c r="AK707" s="195" t="s">
        <v>1054</v>
      </c>
    </row>
    <row r="708" spans="1:37" s="177" customFormat="1" ht="12.75">
      <c r="A708" s="175" t="s">
        <v>50</v>
      </c>
      <c r="B708" s="175" t="s">
        <v>2821</v>
      </c>
      <c r="C708" s="628">
        <v>0</v>
      </c>
      <c r="D708" s="628">
        <v>0</v>
      </c>
      <c r="E708" s="628">
        <v>0</v>
      </c>
      <c r="F708" s="631" t="s">
        <v>1054</v>
      </c>
      <c r="G708" s="175" t="s">
        <v>2822</v>
      </c>
      <c r="H708" s="176" t="s">
        <v>4581</v>
      </c>
      <c r="I708" s="175" t="s">
        <v>4582</v>
      </c>
      <c r="J708" s="203" t="s">
        <v>1054</v>
      </c>
      <c r="K708" s="203" t="s">
        <v>1054</v>
      </c>
      <c r="L708" s="175" t="s">
        <v>1063</v>
      </c>
      <c r="M708" s="175" t="s">
        <v>1054</v>
      </c>
      <c r="N708" s="204">
        <v>35891</v>
      </c>
      <c r="O708" s="175" t="s">
        <v>1054</v>
      </c>
      <c r="P708" s="195" t="s">
        <v>1054</v>
      </c>
      <c r="Q708" s="195" t="s">
        <v>1054</v>
      </c>
      <c r="R708" s="197">
        <v>22</v>
      </c>
      <c r="S708" s="197" t="s">
        <v>959</v>
      </c>
      <c r="T708" s="195" t="s">
        <v>4595</v>
      </c>
      <c r="U708" s="195" t="s">
        <v>1054</v>
      </c>
      <c r="V708" s="199" t="s">
        <v>1062</v>
      </c>
      <c r="W708" s="199" t="s">
        <v>1054</v>
      </c>
      <c r="X708" s="195" t="s">
        <v>1054</v>
      </c>
      <c r="Y708" s="195" t="s">
        <v>1054</v>
      </c>
      <c r="Z708" s="195" t="s">
        <v>824</v>
      </c>
      <c r="AA708" s="200" t="s">
        <v>1054</v>
      </c>
      <c r="AB708" s="201" t="s">
        <v>1054</v>
      </c>
      <c r="AC708" s="201" t="s">
        <v>1054</v>
      </c>
      <c r="AD708" s="195" t="s">
        <v>5621</v>
      </c>
      <c r="AE708" s="195" t="s">
        <v>4718</v>
      </c>
      <c r="AF708" s="195" t="s">
        <v>935</v>
      </c>
      <c r="AG708" s="195">
        <v>2605</v>
      </c>
      <c r="AH708" s="195" t="s">
        <v>828</v>
      </c>
      <c r="AI708" s="195" t="s">
        <v>2823</v>
      </c>
      <c r="AJ708" s="195" t="s">
        <v>2824</v>
      </c>
      <c r="AK708" s="195" t="s">
        <v>1054</v>
      </c>
    </row>
    <row r="709" spans="1:37" s="177" customFormat="1" ht="12.75">
      <c r="A709" s="175" t="s">
        <v>50</v>
      </c>
      <c r="B709" s="175" t="s">
        <v>2634</v>
      </c>
      <c r="C709" s="628">
        <v>0</v>
      </c>
      <c r="D709" s="628">
        <v>0</v>
      </c>
      <c r="E709" s="628">
        <v>0</v>
      </c>
      <c r="F709" s="631" t="s">
        <v>1054</v>
      </c>
      <c r="G709" s="175" t="s">
        <v>5525</v>
      </c>
      <c r="H709" s="176" t="s">
        <v>4581</v>
      </c>
      <c r="I709" s="175" t="s">
        <v>4582</v>
      </c>
      <c r="J709" s="203" t="s">
        <v>1054</v>
      </c>
      <c r="K709" s="203" t="s">
        <v>1054</v>
      </c>
      <c r="L709" s="175" t="s">
        <v>1063</v>
      </c>
      <c r="M709" s="175" t="s">
        <v>1054</v>
      </c>
      <c r="N709" s="204">
        <v>42116</v>
      </c>
      <c r="O709" s="175" t="s">
        <v>1054</v>
      </c>
      <c r="P709" s="195" t="s">
        <v>1054</v>
      </c>
      <c r="Q709" s="195" t="s">
        <v>1054</v>
      </c>
      <c r="R709" s="197" t="s">
        <v>1054</v>
      </c>
      <c r="S709" s="197" t="s">
        <v>1054</v>
      </c>
      <c r="T709" s="195" t="s">
        <v>1054</v>
      </c>
      <c r="U709" s="195" t="s">
        <v>1054</v>
      </c>
      <c r="V709" s="199" t="s">
        <v>1054</v>
      </c>
      <c r="W709" s="199" t="s">
        <v>1054</v>
      </c>
      <c r="X709" s="195" t="s">
        <v>1054</v>
      </c>
      <c r="Y709" s="195" t="s">
        <v>1054</v>
      </c>
      <c r="Z709" s="195" t="s">
        <v>1054</v>
      </c>
      <c r="AA709" s="200" t="s">
        <v>1054</v>
      </c>
      <c r="AB709" s="201" t="s">
        <v>1054</v>
      </c>
      <c r="AC709" s="201" t="s">
        <v>1054</v>
      </c>
      <c r="AD709" s="195" t="s">
        <v>1054</v>
      </c>
      <c r="AE709" s="195" t="s">
        <v>1054</v>
      </c>
      <c r="AF709" s="195" t="s">
        <v>1054</v>
      </c>
      <c r="AG709" s="195" t="s">
        <v>1054</v>
      </c>
      <c r="AH709" s="195" t="s">
        <v>1054</v>
      </c>
      <c r="AI709" s="195" t="s">
        <v>2635</v>
      </c>
      <c r="AJ709" s="195" t="s">
        <v>1054</v>
      </c>
      <c r="AK709" s="195" t="s">
        <v>1054</v>
      </c>
    </row>
    <row r="710" spans="1:37" s="177" customFormat="1" ht="12.75">
      <c r="A710" s="175" t="s">
        <v>50</v>
      </c>
      <c r="B710" s="175" t="s">
        <v>2825</v>
      </c>
      <c r="C710" s="628">
        <v>0</v>
      </c>
      <c r="D710" s="628">
        <v>0</v>
      </c>
      <c r="E710" s="628">
        <v>0</v>
      </c>
      <c r="F710" s="631" t="s">
        <v>1054</v>
      </c>
      <c r="G710" s="175" t="s">
        <v>5635</v>
      </c>
      <c r="H710" s="176" t="s">
        <v>4581</v>
      </c>
      <c r="I710" s="175" t="s">
        <v>4592</v>
      </c>
      <c r="J710" s="203" t="s">
        <v>1054</v>
      </c>
      <c r="K710" s="203" t="s">
        <v>1054</v>
      </c>
      <c r="L710" s="175" t="s">
        <v>4593</v>
      </c>
      <c r="M710" s="175" t="s">
        <v>2744</v>
      </c>
      <c r="N710" s="204">
        <v>31465</v>
      </c>
      <c r="O710" s="175" t="s">
        <v>1054</v>
      </c>
      <c r="P710" s="195" t="s">
        <v>1054</v>
      </c>
      <c r="Q710" s="195" t="s">
        <v>1054</v>
      </c>
      <c r="R710" s="197">
        <v>3</v>
      </c>
      <c r="S710" s="197" t="s">
        <v>959</v>
      </c>
      <c r="T710" s="195" t="s">
        <v>4595</v>
      </c>
      <c r="U710" s="195" t="s">
        <v>1054</v>
      </c>
      <c r="V710" s="199" t="s">
        <v>1062</v>
      </c>
      <c r="W710" s="199" t="s">
        <v>1054</v>
      </c>
      <c r="X710" s="195" t="s">
        <v>1054</v>
      </c>
      <c r="Y710" s="195" t="s">
        <v>1054</v>
      </c>
      <c r="Z710" s="195" t="s">
        <v>824</v>
      </c>
      <c r="AA710" s="200" t="s">
        <v>1054</v>
      </c>
      <c r="AB710" s="201" t="s">
        <v>1054</v>
      </c>
      <c r="AC710" s="201" t="s">
        <v>1054</v>
      </c>
      <c r="AD710" s="195" t="s">
        <v>1054</v>
      </c>
      <c r="AE710" s="195" t="s">
        <v>1054</v>
      </c>
      <c r="AF710" s="195" t="s">
        <v>1054</v>
      </c>
      <c r="AG710" s="195" t="s">
        <v>1054</v>
      </c>
      <c r="AH710" s="195" t="s">
        <v>1054</v>
      </c>
      <c r="AI710" s="195" t="s">
        <v>1054</v>
      </c>
      <c r="AJ710" s="195" t="s">
        <v>1054</v>
      </c>
      <c r="AK710" s="195" t="s">
        <v>1054</v>
      </c>
    </row>
    <row r="711" spans="1:37" s="177" customFormat="1" ht="12.75">
      <c r="A711" s="175" t="s">
        <v>50</v>
      </c>
      <c r="B711" s="175" t="s">
        <v>2826</v>
      </c>
      <c r="C711" s="628">
        <v>0</v>
      </c>
      <c r="D711" s="628">
        <v>0</v>
      </c>
      <c r="E711" s="628">
        <v>0</v>
      </c>
      <c r="F711" s="631" t="s">
        <v>1054</v>
      </c>
      <c r="G711" s="175" t="s">
        <v>5586</v>
      </c>
      <c r="H711" s="176" t="s">
        <v>4581</v>
      </c>
      <c r="I711" s="175" t="s">
        <v>4582</v>
      </c>
      <c r="J711" s="203" t="s">
        <v>1054</v>
      </c>
      <c r="K711" s="203" t="s">
        <v>1054</v>
      </c>
      <c r="L711" s="175" t="s">
        <v>1063</v>
      </c>
      <c r="M711" s="175" t="s">
        <v>1054</v>
      </c>
      <c r="N711" s="204">
        <v>39895</v>
      </c>
      <c r="O711" s="175" t="s">
        <v>1054</v>
      </c>
      <c r="P711" s="195" t="s">
        <v>1054</v>
      </c>
      <c r="Q711" s="195" t="s">
        <v>1054</v>
      </c>
      <c r="R711" s="197">
        <v>26</v>
      </c>
      <c r="S711" s="197" t="s">
        <v>959</v>
      </c>
      <c r="T711" s="195" t="s">
        <v>4595</v>
      </c>
      <c r="U711" s="195" t="s">
        <v>1054</v>
      </c>
      <c r="V711" s="199" t="s">
        <v>1062</v>
      </c>
      <c r="W711" s="199" t="s">
        <v>1054</v>
      </c>
      <c r="X711" s="195" t="s">
        <v>1054</v>
      </c>
      <c r="Y711" s="195" t="s">
        <v>1054</v>
      </c>
      <c r="Z711" s="195" t="s">
        <v>824</v>
      </c>
      <c r="AA711" s="200" t="s">
        <v>1054</v>
      </c>
      <c r="AB711" s="201" t="s">
        <v>1054</v>
      </c>
      <c r="AC711" s="201" t="s">
        <v>1054</v>
      </c>
      <c r="AD711" s="195" t="s">
        <v>5587</v>
      </c>
      <c r="AE711" s="195" t="s">
        <v>5588</v>
      </c>
      <c r="AF711" s="195" t="s">
        <v>935</v>
      </c>
      <c r="AG711" s="195">
        <v>2606</v>
      </c>
      <c r="AH711" s="195" t="s">
        <v>828</v>
      </c>
      <c r="AI711" s="195" t="s">
        <v>2827</v>
      </c>
      <c r="AJ711" s="195" t="s">
        <v>1054</v>
      </c>
      <c r="AK711" s="195" t="s">
        <v>1054</v>
      </c>
    </row>
    <row r="712" spans="1:37" s="177" customFormat="1" ht="12.75">
      <c r="A712" s="175" t="s">
        <v>50</v>
      </c>
      <c r="B712" s="175" t="s">
        <v>2724</v>
      </c>
      <c r="C712" s="628">
        <v>0</v>
      </c>
      <c r="D712" s="628">
        <v>0</v>
      </c>
      <c r="E712" s="628">
        <v>0</v>
      </c>
      <c r="F712" s="631" t="s">
        <v>1054</v>
      </c>
      <c r="G712" s="175" t="s">
        <v>2725</v>
      </c>
      <c r="H712" s="176" t="s">
        <v>4617</v>
      </c>
      <c r="I712" s="175" t="s">
        <v>4734</v>
      </c>
      <c r="J712" s="203" t="s">
        <v>1052</v>
      </c>
      <c r="K712" s="203" t="s">
        <v>1053</v>
      </c>
      <c r="L712" s="175" t="s">
        <v>4593</v>
      </c>
      <c r="M712" s="175" t="s">
        <v>2726</v>
      </c>
      <c r="N712" s="204">
        <v>37803</v>
      </c>
      <c r="O712" s="175" t="s">
        <v>50</v>
      </c>
      <c r="P712" s="195" t="s">
        <v>4965</v>
      </c>
      <c r="Q712" s="195">
        <v>54</v>
      </c>
      <c r="R712" s="197" t="s">
        <v>1054</v>
      </c>
      <c r="S712" s="197" t="s">
        <v>1054</v>
      </c>
      <c r="T712" s="195" t="s">
        <v>1054</v>
      </c>
      <c r="U712" s="195" t="s">
        <v>1054</v>
      </c>
      <c r="V712" s="199" t="s">
        <v>959</v>
      </c>
      <c r="W712" s="199" t="s">
        <v>1055</v>
      </c>
      <c r="X712" s="195" t="s">
        <v>1054</v>
      </c>
      <c r="Y712" s="195" t="s">
        <v>2727</v>
      </c>
      <c r="Z712" s="195" t="s">
        <v>1054</v>
      </c>
      <c r="AA712" s="200" t="s">
        <v>1054</v>
      </c>
      <c r="AB712" s="201">
        <v>1458413</v>
      </c>
      <c r="AC712" s="201">
        <v>10023</v>
      </c>
      <c r="AD712" s="195" t="s">
        <v>5603</v>
      </c>
      <c r="AE712" s="195" t="s">
        <v>5530</v>
      </c>
      <c r="AF712" s="195" t="s">
        <v>935</v>
      </c>
      <c r="AG712" s="195">
        <v>2602</v>
      </c>
      <c r="AH712" s="195" t="s">
        <v>828</v>
      </c>
      <c r="AI712" s="195" t="s">
        <v>5604</v>
      </c>
      <c r="AJ712" s="195" t="s">
        <v>2728</v>
      </c>
      <c r="AK712" s="195" t="s">
        <v>2728</v>
      </c>
    </row>
    <row r="713" spans="1:37" s="177" customFormat="1" ht="12.75">
      <c r="A713" s="175" t="s">
        <v>50</v>
      </c>
      <c r="B713" s="175" t="s">
        <v>2630</v>
      </c>
      <c r="C713" s="628">
        <v>0</v>
      </c>
      <c r="D713" s="628">
        <v>1</v>
      </c>
      <c r="E713" s="628">
        <v>1</v>
      </c>
      <c r="F713" s="631" t="s">
        <v>1054</v>
      </c>
      <c r="G713" s="175" t="s">
        <v>2729</v>
      </c>
      <c r="H713" s="176" t="s">
        <v>4617</v>
      </c>
      <c r="I713" s="175" t="s">
        <v>4734</v>
      </c>
      <c r="J713" s="203" t="s">
        <v>1052</v>
      </c>
      <c r="K713" s="203" t="s">
        <v>1053</v>
      </c>
      <c r="L713" s="175" t="s">
        <v>4593</v>
      </c>
      <c r="M713" s="175" t="s">
        <v>2730</v>
      </c>
      <c r="N713" s="204">
        <v>38899</v>
      </c>
      <c r="O713" s="175" t="s">
        <v>50</v>
      </c>
      <c r="P713" s="195" t="s">
        <v>4965</v>
      </c>
      <c r="Q713" s="195">
        <v>180</v>
      </c>
      <c r="R713" s="197" t="s">
        <v>1054</v>
      </c>
      <c r="S713" s="197" t="s">
        <v>1054</v>
      </c>
      <c r="T713" s="195" t="s">
        <v>1054</v>
      </c>
      <c r="U713" s="195" t="s">
        <v>1054</v>
      </c>
      <c r="V713" s="199" t="s">
        <v>959</v>
      </c>
      <c r="W713" s="199" t="s">
        <v>1055</v>
      </c>
      <c r="X713" s="195" t="s">
        <v>1054</v>
      </c>
      <c r="Y713" s="195" t="s">
        <v>5597</v>
      </c>
      <c r="Z713" s="195" t="s">
        <v>1054</v>
      </c>
      <c r="AA713" s="200" t="s">
        <v>1054</v>
      </c>
      <c r="AB713" s="201">
        <v>955765</v>
      </c>
      <c r="AC713" s="201">
        <v>47145</v>
      </c>
      <c r="AD713" s="195" t="s">
        <v>5598</v>
      </c>
      <c r="AE713" s="195" t="s">
        <v>2651</v>
      </c>
      <c r="AF713" s="195" t="s">
        <v>935</v>
      </c>
      <c r="AG713" s="195">
        <v>2601</v>
      </c>
      <c r="AH713" s="195" t="s">
        <v>828</v>
      </c>
      <c r="AI713" s="195" t="s">
        <v>2731</v>
      </c>
      <c r="AJ713" s="195" t="s">
        <v>2732</v>
      </c>
      <c r="AK713" s="195" t="s">
        <v>2733</v>
      </c>
    </row>
    <row r="714" spans="1:37" s="177" customFormat="1" ht="12.75">
      <c r="A714" s="175" t="s">
        <v>50</v>
      </c>
      <c r="B714" s="175" t="s">
        <v>2828</v>
      </c>
      <c r="C714" s="628">
        <v>0</v>
      </c>
      <c r="D714" s="628">
        <v>1</v>
      </c>
      <c r="E714" s="628">
        <v>1</v>
      </c>
      <c r="F714" s="631" t="s">
        <v>1054</v>
      </c>
      <c r="G714" s="175" t="s">
        <v>2829</v>
      </c>
      <c r="H714" s="176" t="s">
        <v>4581</v>
      </c>
      <c r="I714" s="175" t="s">
        <v>4592</v>
      </c>
      <c r="J714" s="203" t="s">
        <v>1054</v>
      </c>
      <c r="K714" s="203" t="s">
        <v>1054</v>
      </c>
      <c r="L714" s="175" t="s">
        <v>4593</v>
      </c>
      <c r="M714" s="175" t="s">
        <v>2629</v>
      </c>
      <c r="N714" s="204">
        <v>35977</v>
      </c>
      <c r="O714" s="175" t="s">
        <v>1054</v>
      </c>
      <c r="P714" s="195" t="s">
        <v>1054</v>
      </c>
      <c r="Q714" s="195" t="s">
        <v>1054</v>
      </c>
      <c r="R714" s="197">
        <v>14</v>
      </c>
      <c r="S714" s="197" t="s">
        <v>959</v>
      </c>
      <c r="T714" s="195" t="s">
        <v>4595</v>
      </c>
      <c r="U714" s="195" t="s">
        <v>1054</v>
      </c>
      <c r="V714" s="199" t="s">
        <v>1094</v>
      </c>
      <c r="W714" s="199" t="s">
        <v>1054</v>
      </c>
      <c r="X714" s="195" t="s">
        <v>1054</v>
      </c>
      <c r="Y714" s="195" t="s">
        <v>5597</v>
      </c>
      <c r="Z714" s="195" t="s">
        <v>2630</v>
      </c>
      <c r="AA714" s="200" t="s">
        <v>1054</v>
      </c>
      <c r="AB714" s="201" t="s">
        <v>1054</v>
      </c>
      <c r="AC714" s="201" t="s">
        <v>1054</v>
      </c>
      <c r="AD714" s="195" t="s">
        <v>5598</v>
      </c>
      <c r="AE714" s="195" t="s">
        <v>2651</v>
      </c>
      <c r="AF714" s="195" t="s">
        <v>935</v>
      </c>
      <c r="AG714" s="195">
        <v>2601</v>
      </c>
      <c r="AH714" s="195" t="s">
        <v>828</v>
      </c>
      <c r="AI714" s="195" t="s">
        <v>2830</v>
      </c>
      <c r="AJ714" s="195" t="s">
        <v>1054</v>
      </c>
      <c r="AK714" s="195" t="s">
        <v>1054</v>
      </c>
    </row>
    <row r="715" spans="1:37" s="177" customFormat="1" ht="12.75">
      <c r="A715" s="175" t="s">
        <v>50</v>
      </c>
      <c r="B715" s="175" t="s">
        <v>2668</v>
      </c>
      <c r="C715" s="628">
        <v>0</v>
      </c>
      <c r="D715" s="628">
        <v>1</v>
      </c>
      <c r="E715" s="628">
        <v>1</v>
      </c>
      <c r="F715" s="631" t="s">
        <v>1054</v>
      </c>
      <c r="G715" s="175" t="s">
        <v>5523</v>
      </c>
      <c r="H715" s="176" t="s">
        <v>4581</v>
      </c>
      <c r="I715" s="175" t="s">
        <v>4592</v>
      </c>
      <c r="J715" s="203" t="s">
        <v>1054</v>
      </c>
      <c r="K715" s="203" t="s">
        <v>1054</v>
      </c>
      <c r="L715" s="175" t="s">
        <v>4593</v>
      </c>
      <c r="M715" s="175" t="s">
        <v>2629</v>
      </c>
      <c r="N715" s="204">
        <v>42186</v>
      </c>
      <c r="O715" s="175" t="s">
        <v>1054</v>
      </c>
      <c r="P715" s="195" t="s">
        <v>1054</v>
      </c>
      <c r="Q715" s="195" t="s">
        <v>1054</v>
      </c>
      <c r="R715" s="197" t="s">
        <v>1054</v>
      </c>
      <c r="S715" s="197" t="s">
        <v>1054</v>
      </c>
      <c r="T715" s="195" t="s">
        <v>1054</v>
      </c>
      <c r="U715" s="195" t="s">
        <v>1054</v>
      </c>
      <c r="V715" s="199" t="s">
        <v>1054</v>
      </c>
      <c r="W715" s="199" t="s">
        <v>1054</v>
      </c>
      <c r="X715" s="195" t="s">
        <v>1054</v>
      </c>
      <c r="Y715" s="195" t="s">
        <v>1054</v>
      </c>
      <c r="Z715" s="195" t="s">
        <v>1054</v>
      </c>
      <c r="AA715" s="200" t="s">
        <v>1054</v>
      </c>
      <c r="AB715" s="201" t="s">
        <v>1054</v>
      </c>
      <c r="AC715" s="201" t="s">
        <v>1054</v>
      </c>
      <c r="AD715" s="195" t="s">
        <v>5524</v>
      </c>
      <c r="AE715" s="195" t="s">
        <v>4964</v>
      </c>
      <c r="AF715" s="195" t="s">
        <v>935</v>
      </c>
      <c r="AG715" s="195">
        <v>2601</v>
      </c>
      <c r="AH715" s="195" t="s">
        <v>828</v>
      </c>
      <c r="AI715" s="195" t="s">
        <v>2669</v>
      </c>
      <c r="AJ715" s="195" t="s">
        <v>1054</v>
      </c>
      <c r="AK715" s="195" t="s">
        <v>1054</v>
      </c>
    </row>
    <row r="716" spans="1:37" s="177" customFormat="1" ht="12.75">
      <c r="A716" s="175" t="s">
        <v>50</v>
      </c>
      <c r="B716" s="175" t="s">
        <v>2670</v>
      </c>
      <c r="C716" s="628">
        <v>0</v>
      </c>
      <c r="D716" s="628">
        <v>1</v>
      </c>
      <c r="E716" s="628">
        <v>1</v>
      </c>
      <c r="F716" s="631" t="s">
        <v>1054</v>
      </c>
      <c r="G716" s="175" t="s">
        <v>2671</v>
      </c>
      <c r="H716" s="176" t="s">
        <v>4581</v>
      </c>
      <c r="I716" s="175" t="s">
        <v>4592</v>
      </c>
      <c r="J716" s="203" t="s">
        <v>1054</v>
      </c>
      <c r="K716" s="203" t="s">
        <v>1054</v>
      </c>
      <c r="L716" s="175" t="s">
        <v>4593</v>
      </c>
      <c r="M716" s="175" t="s">
        <v>2629</v>
      </c>
      <c r="N716" s="204">
        <v>42186</v>
      </c>
      <c r="O716" s="175" t="s">
        <v>1054</v>
      </c>
      <c r="P716" s="195" t="s">
        <v>1054</v>
      </c>
      <c r="Q716" s="195" t="s">
        <v>1054</v>
      </c>
      <c r="R716" s="197">
        <v>24</v>
      </c>
      <c r="S716" s="197" t="s">
        <v>959</v>
      </c>
      <c r="T716" s="195" t="s">
        <v>4595</v>
      </c>
      <c r="U716" s="195" t="s">
        <v>1054</v>
      </c>
      <c r="V716" s="199" t="s">
        <v>1054</v>
      </c>
      <c r="W716" s="199" t="s">
        <v>1054</v>
      </c>
      <c r="X716" s="195" t="s">
        <v>1054</v>
      </c>
      <c r="Y716" s="195" t="s">
        <v>1054</v>
      </c>
      <c r="Z716" s="195" t="s">
        <v>1054</v>
      </c>
      <c r="AA716" s="200" t="s">
        <v>1054</v>
      </c>
      <c r="AB716" s="201" t="s">
        <v>1054</v>
      </c>
      <c r="AC716" s="201" t="s">
        <v>1054</v>
      </c>
      <c r="AD716" s="195" t="s">
        <v>5524</v>
      </c>
      <c r="AE716" s="195" t="s">
        <v>4964</v>
      </c>
      <c r="AF716" s="195" t="s">
        <v>935</v>
      </c>
      <c r="AG716" s="195">
        <v>2602</v>
      </c>
      <c r="AH716" s="195" t="s">
        <v>828</v>
      </c>
      <c r="AI716" s="195" t="s">
        <v>2672</v>
      </c>
      <c r="AJ716" s="195" t="s">
        <v>1054</v>
      </c>
      <c r="AK716" s="195" t="s">
        <v>1054</v>
      </c>
    </row>
    <row r="717" spans="1:37" s="177" customFormat="1" ht="12.75">
      <c r="A717" s="175" t="s">
        <v>50</v>
      </c>
      <c r="B717" s="175" t="s">
        <v>2673</v>
      </c>
      <c r="C717" s="628">
        <v>0</v>
      </c>
      <c r="D717" s="628">
        <v>1</v>
      </c>
      <c r="E717" s="628">
        <v>1</v>
      </c>
      <c r="F717" s="631" t="s">
        <v>1054</v>
      </c>
      <c r="G717" s="175" t="s">
        <v>2674</v>
      </c>
      <c r="H717" s="176" t="s">
        <v>4581</v>
      </c>
      <c r="I717" s="175" t="s">
        <v>4592</v>
      </c>
      <c r="J717" s="203" t="s">
        <v>1054</v>
      </c>
      <c r="K717" s="203" t="s">
        <v>1054</v>
      </c>
      <c r="L717" s="175" t="s">
        <v>4593</v>
      </c>
      <c r="M717" s="175" t="s">
        <v>2675</v>
      </c>
      <c r="N717" s="204">
        <v>42186</v>
      </c>
      <c r="O717" s="175" t="s">
        <v>1054</v>
      </c>
      <c r="P717" s="195" t="s">
        <v>1054</v>
      </c>
      <c r="Q717" s="195" t="s">
        <v>1054</v>
      </c>
      <c r="R717" s="197">
        <v>9</v>
      </c>
      <c r="S717" s="197" t="s">
        <v>959</v>
      </c>
      <c r="T717" s="195" t="s">
        <v>4595</v>
      </c>
      <c r="U717" s="195" t="s">
        <v>1054</v>
      </c>
      <c r="V717" s="199" t="s">
        <v>1054</v>
      </c>
      <c r="W717" s="199" t="s">
        <v>1054</v>
      </c>
      <c r="X717" s="195" t="s">
        <v>1054</v>
      </c>
      <c r="Y717" s="195" t="s">
        <v>1054</v>
      </c>
      <c r="Z717" s="195" t="s">
        <v>2630</v>
      </c>
      <c r="AA717" s="200" t="s">
        <v>1054</v>
      </c>
      <c r="AB717" s="201" t="s">
        <v>1054</v>
      </c>
      <c r="AC717" s="201" t="s">
        <v>1054</v>
      </c>
      <c r="AD717" s="195" t="s">
        <v>5524</v>
      </c>
      <c r="AE717" s="195" t="s">
        <v>4964</v>
      </c>
      <c r="AF717" s="195" t="s">
        <v>935</v>
      </c>
      <c r="AG717" s="195">
        <v>2603</v>
      </c>
      <c r="AH717" s="195" t="s">
        <v>828</v>
      </c>
      <c r="AI717" s="195" t="s">
        <v>2672</v>
      </c>
      <c r="AJ717" s="195" t="s">
        <v>1054</v>
      </c>
      <c r="AK717" s="195" t="s">
        <v>1054</v>
      </c>
    </row>
    <row r="718" spans="1:37" s="177" customFormat="1" ht="12.75">
      <c r="A718" s="175" t="s">
        <v>50</v>
      </c>
      <c r="B718" s="175" t="s">
        <v>2676</v>
      </c>
      <c r="C718" s="628">
        <v>0</v>
      </c>
      <c r="D718" s="628">
        <v>1</v>
      </c>
      <c r="E718" s="628">
        <v>1</v>
      </c>
      <c r="F718" s="631" t="s">
        <v>1054</v>
      </c>
      <c r="G718" s="175" t="s">
        <v>2677</v>
      </c>
      <c r="H718" s="176" t="s">
        <v>4581</v>
      </c>
      <c r="I718" s="175" t="s">
        <v>4592</v>
      </c>
      <c r="J718" s="203" t="s">
        <v>1054</v>
      </c>
      <c r="K718" s="203" t="s">
        <v>1054</v>
      </c>
      <c r="L718" s="175" t="s">
        <v>4593</v>
      </c>
      <c r="M718" s="175" t="s">
        <v>2629</v>
      </c>
      <c r="N718" s="204">
        <v>42186</v>
      </c>
      <c r="O718" s="175" t="s">
        <v>1054</v>
      </c>
      <c r="P718" s="195" t="s">
        <v>1054</v>
      </c>
      <c r="Q718" s="195" t="s">
        <v>1054</v>
      </c>
      <c r="R718" s="197">
        <v>10</v>
      </c>
      <c r="S718" s="197" t="s">
        <v>959</v>
      </c>
      <c r="T718" s="195" t="s">
        <v>4595</v>
      </c>
      <c r="U718" s="195" t="s">
        <v>1054</v>
      </c>
      <c r="V718" s="199" t="s">
        <v>1054</v>
      </c>
      <c r="W718" s="199" t="s">
        <v>1054</v>
      </c>
      <c r="X718" s="195" t="s">
        <v>1054</v>
      </c>
      <c r="Y718" s="195" t="s">
        <v>1054</v>
      </c>
      <c r="Z718" s="195" t="s">
        <v>2630</v>
      </c>
      <c r="AA718" s="200" t="s">
        <v>1054</v>
      </c>
      <c r="AB718" s="201" t="s">
        <v>1054</v>
      </c>
      <c r="AC718" s="201" t="s">
        <v>1054</v>
      </c>
      <c r="AD718" s="195" t="s">
        <v>5524</v>
      </c>
      <c r="AE718" s="195" t="s">
        <v>4964</v>
      </c>
      <c r="AF718" s="195" t="s">
        <v>935</v>
      </c>
      <c r="AG718" s="195">
        <v>2604</v>
      </c>
      <c r="AH718" s="195" t="s">
        <v>828</v>
      </c>
      <c r="AI718" s="195" t="s">
        <v>2672</v>
      </c>
      <c r="AJ718" s="195" t="s">
        <v>1054</v>
      </c>
      <c r="AK718" s="195" t="s">
        <v>1054</v>
      </c>
    </row>
    <row r="719" spans="1:37" s="177" customFormat="1" ht="12.75">
      <c r="A719" s="175" t="s">
        <v>50</v>
      </c>
      <c r="B719" s="175" t="s">
        <v>2678</v>
      </c>
      <c r="C719" s="628">
        <v>0</v>
      </c>
      <c r="D719" s="628">
        <v>1</v>
      </c>
      <c r="E719" s="628">
        <v>1</v>
      </c>
      <c r="F719" s="631" t="s">
        <v>1054</v>
      </c>
      <c r="G719" s="175" t="s">
        <v>2679</v>
      </c>
      <c r="H719" s="176" t="s">
        <v>4581</v>
      </c>
      <c r="I719" s="175" t="s">
        <v>4592</v>
      </c>
      <c r="J719" s="203" t="s">
        <v>1054</v>
      </c>
      <c r="K719" s="203" t="s">
        <v>1054</v>
      </c>
      <c r="L719" s="175" t="s">
        <v>4593</v>
      </c>
      <c r="M719" s="175" t="s">
        <v>2629</v>
      </c>
      <c r="N719" s="204">
        <v>42186</v>
      </c>
      <c r="O719" s="175" t="s">
        <v>1054</v>
      </c>
      <c r="P719" s="195" t="s">
        <v>1054</v>
      </c>
      <c r="Q719" s="195" t="s">
        <v>1054</v>
      </c>
      <c r="R719" s="197">
        <v>11</v>
      </c>
      <c r="S719" s="197" t="s">
        <v>959</v>
      </c>
      <c r="T719" s="195" t="s">
        <v>4595</v>
      </c>
      <c r="U719" s="195" t="s">
        <v>1054</v>
      </c>
      <c r="V719" s="199" t="s">
        <v>1054</v>
      </c>
      <c r="W719" s="199" t="s">
        <v>1054</v>
      </c>
      <c r="X719" s="195" t="s">
        <v>1054</v>
      </c>
      <c r="Y719" s="195" t="s">
        <v>1054</v>
      </c>
      <c r="Z719" s="195" t="s">
        <v>2630</v>
      </c>
      <c r="AA719" s="200" t="s">
        <v>1054</v>
      </c>
      <c r="AB719" s="201" t="s">
        <v>1054</v>
      </c>
      <c r="AC719" s="201" t="s">
        <v>1054</v>
      </c>
      <c r="AD719" s="195" t="s">
        <v>5524</v>
      </c>
      <c r="AE719" s="195" t="s">
        <v>4964</v>
      </c>
      <c r="AF719" s="195" t="s">
        <v>935</v>
      </c>
      <c r="AG719" s="195">
        <v>2605</v>
      </c>
      <c r="AH719" s="195" t="s">
        <v>828</v>
      </c>
      <c r="AI719" s="195" t="s">
        <v>2672</v>
      </c>
      <c r="AJ719" s="195" t="s">
        <v>1054</v>
      </c>
      <c r="AK719" s="195" t="s">
        <v>1054</v>
      </c>
    </row>
    <row r="720" spans="1:37" s="177" customFormat="1" ht="12.75">
      <c r="A720" s="175" t="s">
        <v>50</v>
      </c>
      <c r="B720" s="175" t="s">
        <v>2831</v>
      </c>
      <c r="C720" s="628">
        <v>0</v>
      </c>
      <c r="D720" s="628">
        <v>1</v>
      </c>
      <c r="E720" s="628">
        <v>1</v>
      </c>
      <c r="F720" s="631" t="s">
        <v>1054</v>
      </c>
      <c r="G720" s="175" t="s">
        <v>2832</v>
      </c>
      <c r="H720" s="176" t="s">
        <v>4581</v>
      </c>
      <c r="I720" s="175" t="s">
        <v>4592</v>
      </c>
      <c r="J720" s="203" t="s">
        <v>1054</v>
      </c>
      <c r="K720" s="203" t="s">
        <v>1054</v>
      </c>
      <c r="L720" s="175" t="s">
        <v>4593</v>
      </c>
      <c r="M720" s="175" t="s">
        <v>2629</v>
      </c>
      <c r="N720" s="204">
        <v>35977</v>
      </c>
      <c r="O720" s="175" t="s">
        <v>1054</v>
      </c>
      <c r="P720" s="195" t="s">
        <v>1054</v>
      </c>
      <c r="Q720" s="195" t="s">
        <v>1054</v>
      </c>
      <c r="R720" s="197">
        <v>15</v>
      </c>
      <c r="S720" s="197" t="s">
        <v>959</v>
      </c>
      <c r="T720" s="195" t="s">
        <v>4595</v>
      </c>
      <c r="U720" s="195" t="s">
        <v>1054</v>
      </c>
      <c r="V720" s="199" t="s">
        <v>1094</v>
      </c>
      <c r="W720" s="199" t="s">
        <v>1054</v>
      </c>
      <c r="X720" s="195" t="s">
        <v>1054</v>
      </c>
      <c r="Y720" s="195" t="s">
        <v>5597</v>
      </c>
      <c r="Z720" s="195" t="s">
        <v>2630</v>
      </c>
      <c r="AA720" s="200" t="s">
        <v>1054</v>
      </c>
      <c r="AB720" s="201" t="s">
        <v>1054</v>
      </c>
      <c r="AC720" s="201" t="s">
        <v>1054</v>
      </c>
      <c r="AD720" s="195" t="s">
        <v>5598</v>
      </c>
      <c r="AE720" s="195" t="s">
        <v>2651</v>
      </c>
      <c r="AF720" s="195" t="s">
        <v>935</v>
      </c>
      <c r="AG720" s="195">
        <v>2601</v>
      </c>
      <c r="AH720" s="195" t="s">
        <v>828</v>
      </c>
      <c r="AI720" s="195" t="s">
        <v>2833</v>
      </c>
      <c r="AJ720" s="195" t="s">
        <v>1054</v>
      </c>
      <c r="AK720" s="195" t="s">
        <v>1054</v>
      </c>
    </row>
    <row r="721" spans="1:37" s="177" customFormat="1" ht="12.75">
      <c r="A721" s="175" t="s">
        <v>50</v>
      </c>
      <c r="B721" s="175" t="s">
        <v>2734</v>
      </c>
      <c r="C721" s="628">
        <v>0</v>
      </c>
      <c r="D721" s="628">
        <v>0</v>
      </c>
      <c r="E721" s="628">
        <v>0</v>
      </c>
      <c r="F721" s="631" t="s">
        <v>1054</v>
      </c>
      <c r="G721" s="175" t="s">
        <v>5552</v>
      </c>
      <c r="H721" s="176" t="s">
        <v>4617</v>
      </c>
      <c r="I721" s="175" t="s">
        <v>4734</v>
      </c>
      <c r="J721" s="203" t="s">
        <v>1052</v>
      </c>
      <c r="K721" s="203" t="s">
        <v>1059</v>
      </c>
      <c r="L721" s="175" t="s">
        <v>4593</v>
      </c>
      <c r="M721" s="175" t="s">
        <v>2681</v>
      </c>
      <c r="N721" s="204">
        <v>41091</v>
      </c>
      <c r="O721" s="175" t="s">
        <v>50</v>
      </c>
      <c r="P721" s="195" t="s">
        <v>4965</v>
      </c>
      <c r="Q721" s="195">
        <v>21</v>
      </c>
      <c r="R721" s="197" t="s">
        <v>1054</v>
      </c>
      <c r="S721" s="197" t="s">
        <v>1054</v>
      </c>
      <c r="T721" s="195" t="s">
        <v>1054</v>
      </c>
      <c r="U721" s="195" t="s">
        <v>1054</v>
      </c>
      <c r="V721" s="199" t="s">
        <v>959</v>
      </c>
      <c r="W721" s="199" t="s">
        <v>1055</v>
      </c>
      <c r="X721" s="195" t="s">
        <v>1054</v>
      </c>
      <c r="Y721" s="195" t="s">
        <v>2735</v>
      </c>
      <c r="Z721" s="195" t="s">
        <v>1054</v>
      </c>
      <c r="AA721" s="200" t="s">
        <v>1054</v>
      </c>
      <c r="AB721" s="201">
        <v>5378</v>
      </c>
      <c r="AC721" s="201">
        <v>5470</v>
      </c>
      <c r="AD721" s="195" t="s">
        <v>5553</v>
      </c>
      <c r="AE721" s="195" t="s">
        <v>4698</v>
      </c>
      <c r="AF721" s="195" t="s">
        <v>935</v>
      </c>
      <c r="AG721" s="195">
        <v>2600</v>
      </c>
      <c r="AH721" s="195" t="s">
        <v>828</v>
      </c>
      <c r="AI721" s="195" t="s">
        <v>2736</v>
      </c>
      <c r="AJ721" s="195" t="s">
        <v>2737</v>
      </c>
      <c r="AK721" s="195" t="s">
        <v>2737</v>
      </c>
    </row>
    <row r="722" spans="1:37" s="177" customFormat="1" ht="12.75">
      <c r="A722" s="175" t="s">
        <v>50</v>
      </c>
      <c r="B722" s="175" t="s">
        <v>4713</v>
      </c>
      <c r="C722" s="628">
        <v>0</v>
      </c>
      <c r="D722" s="628">
        <v>0</v>
      </c>
      <c r="E722" s="628">
        <v>0</v>
      </c>
      <c r="F722" s="631" t="s">
        <v>1054</v>
      </c>
      <c r="G722" s="175" t="s">
        <v>4714</v>
      </c>
      <c r="H722" s="176" t="s">
        <v>4581</v>
      </c>
      <c r="I722" s="175" t="s">
        <v>4592</v>
      </c>
      <c r="J722" s="203" t="s">
        <v>1054</v>
      </c>
      <c r="K722" s="203" t="s">
        <v>1054</v>
      </c>
      <c r="L722" s="175" t="s">
        <v>4593</v>
      </c>
      <c r="M722" s="175" t="s">
        <v>2681</v>
      </c>
      <c r="N722" s="204">
        <v>41087</v>
      </c>
      <c r="O722" s="175" t="s">
        <v>1054</v>
      </c>
      <c r="P722" s="195" t="s">
        <v>1054</v>
      </c>
      <c r="Q722" s="195" t="s">
        <v>1054</v>
      </c>
      <c r="R722" s="197" t="s">
        <v>1054</v>
      </c>
      <c r="S722" s="197" t="s">
        <v>1054</v>
      </c>
      <c r="T722" s="195" t="s">
        <v>1054</v>
      </c>
      <c r="U722" s="195" t="s">
        <v>1054</v>
      </c>
      <c r="V722" s="199" t="s">
        <v>1062</v>
      </c>
      <c r="W722" s="199" t="s">
        <v>1054</v>
      </c>
      <c r="X722" s="195" t="s">
        <v>1054</v>
      </c>
      <c r="Y722" s="195" t="s">
        <v>1054</v>
      </c>
      <c r="Z722" s="195" t="s">
        <v>2734</v>
      </c>
      <c r="AA722" s="200" t="s">
        <v>1054</v>
      </c>
      <c r="AB722" s="201" t="s">
        <v>1054</v>
      </c>
      <c r="AC722" s="201" t="s">
        <v>1054</v>
      </c>
      <c r="AD722" s="195" t="s">
        <v>1054</v>
      </c>
      <c r="AE722" s="195" t="s">
        <v>1054</v>
      </c>
      <c r="AF722" s="195" t="s">
        <v>1054</v>
      </c>
      <c r="AG722" s="195" t="s">
        <v>1054</v>
      </c>
      <c r="AH722" s="195" t="s">
        <v>1054</v>
      </c>
      <c r="AI722" s="195" t="s">
        <v>1054</v>
      </c>
      <c r="AJ722" s="195" t="s">
        <v>1054</v>
      </c>
      <c r="AK722" s="195" t="s">
        <v>1054</v>
      </c>
    </row>
    <row r="723" spans="1:37" s="177" customFormat="1" ht="12.75">
      <c r="A723" s="175" t="s">
        <v>50</v>
      </c>
      <c r="B723" s="175" t="s">
        <v>2874</v>
      </c>
      <c r="C723" s="628">
        <v>0</v>
      </c>
      <c r="D723" s="628">
        <v>0</v>
      </c>
      <c r="E723" s="628">
        <v>0</v>
      </c>
      <c r="F723" s="631" t="s">
        <v>1054</v>
      </c>
      <c r="G723" s="175" t="s">
        <v>5571</v>
      </c>
      <c r="H723" s="176" t="s">
        <v>4574</v>
      </c>
      <c r="I723" s="175" t="s">
        <v>5337</v>
      </c>
      <c r="J723" s="203" t="s">
        <v>1054</v>
      </c>
      <c r="K723" s="203" t="s">
        <v>1054</v>
      </c>
      <c r="L723" s="175" t="s">
        <v>4593</v>
      </c>
      <c r="M723" s="175" t="s">
        <v>2765</v>
      </c>
      <c r="N723" s="204">
        <v>40359</v>
      </c>
      <c r="O723" s="175" t="s">
        <v>1054</v>
      </c>
      <c r="P723" s="195" t="s">
        <v>1054</v>
      </c>
      <c r="Q723" s="195" t="s">
        <v>1054</v>
      </c>
      <c r="R723" s="197">
        <v>0</v>
      </c>
      <c r="S723" s="197" t="s">
        <v>1054</v>
      </c>
      <c r="T723" s="195" t="s">
        <v>1054</v>
      </c>
      <c r="U723" s="195" t="s">
        <v>1054</v>
      </c>
      <c r="V723" s="199" t="s">
        <v>1054</v>
      </c>
      <c r="W723" s="199" t="s">
        <v>1054</v>
      </c>
      <c r="X723" s="195" t="s">
        <v>1054</v>
      </c>
      <c r="Y723" s="195" t="s">
        <v>1054</v>
      </c>
      <c r="Z723" s="195" t="s">
        <v>1054</v>
      </c>
      <c r="AA723" s="200" t="s">
        <v>1054</v>
      </c>
      <c r="AB723" s="201" t="s">
        <v>1054</v>
      </c>
      <c r="AC723" s="201" t="s">
        <v>1054</v>
      </c>
      <c r="AD723" s="195" t="s">
        <v>1054</v>
      </c>
      <c r="AE723" s="195" t="s">
        <v>1054</v>
      </c>
      <c r="AF723" s="195" t="s">
        <v>1054</v>
      </c>
      <c r="AG723" s="195" t="s">
        <v>1054</v>
      </c>
      <c r="AH723" s="195" t="s">
        <v>1054</v>
      </c>
      <c r="AI723" s="195" t="s">
        <v>2875</v>
      </c>
      <c r="AJ723" s="195" t="s">
        <v>1054</v>
      </c>
      <c r="AK723" s="195" t="s">
        <v>1054</v>
      </c>
    </row>
    <row r="724" spans="1:37" s="177" customFormat="1" ht="12.75">
      <c r="A724" s="175" t="s">
        <v>50</v>
      </c>
      <c r="B724" s="175" t="s">
        <v>4709</v>
      </c>
      <c r="C724" s="628">
        <v>0</v>
      </c>
      <c r="D724" s="628">
        <v>1</v>
      </c>
      <c r="E724" s="628">
        <v>0</v>
      </c>
      <c r="F724" s="631" t="s">
        <v>1054</v>
      </c>
      <c r="G724" s="175" t="s">
        <v>4710</v>
      </c>
      <c r="H724" s="176" t="s">
        <v>4581</v>
      </c>
      <c r="I724" s="175" t="s">
        <v>4582</v>
      </c>
      <c r="J724" s="203" t="s">
        <v>1054</v>
      </c>
      <c r="K724" s="203" t="s">
        <v>1054</v>
      </c>
      <c r="L724" s="175" t="s">
        <v>4576</v>
      </c>
      <c r="M724" s="175" t="s">
        <v>4711</v>
      </c>
      <c r="N724" s="204">
        <v>42276</v>
      </c>
      <c r="O724" s="175" t="s">
        <v>1054</v>
      </c>
      <c r="P724" s="195" t="s">
        <v>1054</v>
      </c>
      <c r="Q724" s="195" t="s">
        <v>1054</v>
      </c>
      <c r="R724" s="197" t="s">
        <v>1054</v>
      </c>
      <c r="S724" s="197" t="s">
        <v>1054</v>
      </c>
      <c r="T724" s="195" t="s">
        <v>1054</v>
      </c>
      <c r="U724" s="195" t="s">
        <v>1054</v>
      </c>
      <c r="V724" s="199" t="s">
        <v>1062</v>
      </c>
      <c r="W724" s="199" t="s">
        <v>1054</v>
      </c>
      <c r="X724" s="195" t="s">
        <v>1054</v>
      </c>
      <c r="Y724" s="195" t="s">
        <v>1054</v>
      </c>
      <c r="Z724" s="195" t="s">
        <v>1054</v>
      </c>
      <c r="AA724" s="200" t="s">
        <v>1054</v>
      </c>
      <c r="AB724" s="201" t="s">
        <v>1054</v>
      </c>
      <c r="AC724" s="201" t="s">
        <v>1054</v>
      </c>
      <c r="AD724" s="195" t="s">
        <v>1054</v>
      </c>
      <c r="AE724" s="195" t="s">
        <v>1054</v>
      </c>
      <c r="AF724" s="195" t="s">
        <v>1054</v>
      </c>
      <c r="AG724" s="195" t="s">
        <v>1054</v>
      </c>
      <c r="AH724" s="195" t="s">
        <v>1054</v>
      </c>
      <c r="AI724" s="195" t="s">
        <v>4712</v>
      </c>
      <c r="AJ724" s="195" t="s">
        <v>1054</v>
      </c>
      <c r="AK724" s="195" t="s">
        <v>1054</v>
      </c>
    </row>
    <row r="725" spans="1:37" s="177" customFormat="1" ht="12.75">
      <c r="A725" s="175" t="s">
        <v>50</v>
      </c>
      <c r="B725" s="175" t="s">
        <v>2637</v>
      </c>
      <c r="C725" s="628">
        <v>0</v>
      </c>
      <c r="D725" s="628">
        <v>0</v>
      </c>
      <c r="E725" s="628">
        <v>0</v>
      </c>
      <c r="F725" s="631" t="s">
        <v>1054</v>
      </c>
      <c r="G725" s="175" t="s">
        <v>5532</v>
      </c>
      <c r="H725" s="176" t="s">
        <v>4581</v>
      </c>
      <c r="I725" s="175" t="s">
        <v>4650</v>
      </c>
      <c r="J725" s="203" t="s">
        <v>1054</v>
      </c>
      <c r="K725" s="203" t="s">
        <v>1054</v>
      </c>
      <c r="L725" s="175" t="s">
        <v>4576</v>
      </c>
      <c r="M725" s="175" t="s">
        <v>2636</v>
      </c>
      <c r="N725" s="204">
        <v>41726</v>
      </c>
      <c r="O725" s="175" t="s">
        <v>1054</v>
      </c>
      <c r="P725" s="195" t="s">
        <v>1054</v>
      </c>
      <c r="Q725" s="195" t="s">
        <v>1054</v>
      </c>
      <c r="R725" s="197" t="s">
        <v>1054</v>
      </c>
      <c r="S725" s="197" t="s">
        <v>1054</v>
      </c>
      <c r="T725" s="195" t="s">
        <v>1054</v>
      </c>
      <c r="U725" s="195" t="s">
        <v>1054</v>
      </c>
      <c r="V725" s="199" t="s">
        <v>1062</v>
      </c>
      <c r="W725" s="199" t="s">
        <v>1054</v>
      </c>
      <c r="X725" s="195" t="s">
        <v>1054</v>
      </c>
      <c r="Y725" s="195" t="s">
        <v>1054</v>
      </c>
      <c r="Z725" s="195" t="s">
        <v>1054</v>
      </c>
      <c r="AA725" s="200" t="s">
        <v>2636</v>
      </c>
      <c r="AB725" s="201" t="s">
        <v>1054</v>
      </c>
      <c r="AC725" s="201" t="s">
        <v>1054</v>
      </c>
      <c r="AD725" s="195" t="s">
        <v>5529</v>
      </c>
      <c r="AE725" s="195" t="s">
        <v>5530</v>
      </c>
      <c r="AF725" s="195" t="s">
        <v>935</v>
      </c>
      <c r="AG725" s="195">
        <v>2602</v>
      </c>
      <c r="AH725" s="195" t="s">
        <v>828</v>
      </c>
      <c r="AI725" s="195" t="s">
        <v>1054</v>
      </c>
      <c r="AJ725" s="195" t="s">
        <v>1054</v>
      </c>
      <c r="AK725" s="195" t="s">
        <v>1054</v>
      </c>
    </row>
    <row r="726" spans="1:37" s="177" customFormat="1" ht="12.75">
      <c r="A726" s="175" t="s">
        <v>50</v>
      </c>
      <c r="B726" s="175" t="s">
        <v>2638</v>
      </c>
      <c r="C726" s="628">
        <v>0</v>
      </c>
      <c r="D726" s="628">
        <v>0</v>
      </c>
      <c r="E726" s="628">
        <v>0</v>
      </c>
      <c r="F726" s="631" t="s">
        <v>1054</v>
      </c>
      <c r="G726" s="175" t="s">
        <v>5628</v>
      </c>
      <c r="H726" s="176" t="s">
        <v>4581</v>
      </c>
      <c r="I726" s="175" t="s">
        <v>4592</v>
      </c>
      <c r="J726" s="203" t="s">
        <v>1054</v>
      </c>
      <c r="K726" s="203" t="s">
        <v>1054</v>
      </c>
      <c r="L726" s="175" t="s">
        <v>4593</v>
      </c>
      <c r="M726" s="175" t="s">
        <v>2639</v>
      </c>
      <c r="N726" s="204">
        <v>33071</v>
      </c>
      <c r="O726" s="175" t="s">
        <v>1054</v>
      </c>
      <c r="P726" s="195" t="s">
        <v>1054</v>
      </c>
      <c r="Q726" s="195" t="s">
        <v>1054</v>
      </c>
      <c r="R726" s="197" t="s">
        <v>1054</v>
      </c>
      <c r="S726" s="197" t="s">
        <v>1054</v>
      </c>
      <c r="T726" s="195" t="s">
        <v>1054</v>
      </c>
      <c r="U726" s="195" t="s">
        <v>1054</v>
      </c>
      <c r="V726" s="199" t="s">
        <v>1094</v>
      </c>
      <c r="W726" s="199" t="s">
        <v>1055</v>
      </c>
      <c r="X726" s="195" t="s">
        <v>1054</v>
      </c>
      <c r="Y726" s="195" t="s">
        <v>2640</v>
      </c>
      <c r="Z726" s="195" t="s">
        <v>824</v>
      </c>
      <c r="AA726" s="200" t="s">
        <v>1054</v>
      </c>
      <c r="AB726" s="201" t="s">
        <v>1054</v>
      </c>
      <c r="AC726" s="201" t="s">
        <v>1054</v>
      </c>
      <c r="AD726" s="195" t="s">
        <v>5522</v>
      </c>
      <c r="AE726" s="195" t="s">
        <v>5183</v>
      </c>
      <c r="AF726" s="195" t="s">
        <v>932</v>
      </c>
      <c r="AG726" s="195">
        <v>2010</v>
      </c>
      <c r="AH726" s="195" t="s">
        <v>828</v>
      </c>
      <c r="AI726" s="195" t="s">
        <v>2641</v>
      </c>
      <c r="AJ726" s="195" t="s">
        <v>2642</v>
      </c>
      <c r="AK726" s="195" t="s">
        <v>5629</v>
      </c>
    </row>
    <row r="727" spans="1:37" s="177" customFormat="1" ht="12.75">
      <c r="A727" s="175" t="s">
        <v>50</v>
      </c>
      <c r="B727" s="175" t="s">
        <v>2834</v>
      </c>
      <c r="C727" s="628">
        <v>0</v>
      </c>
      <c r="D727" s="628">
        <v>0</v>
      </c>
      <c r="E727" s="628">
        <v>0</v>
      </c>
      <c r="F727" s="631" t="s">
        <v>1054</v>
      </c>
      <c r="G727" s="175" t="s">
        <v>5550</v>
      </c>
      <c r="H727" s="176" t="s">
        <v>4581</v>
      </c>
      <c r="I727" s="175" t="s">
        <v>4582</v>
      </c>
      <c r="J727" s="203" t="s">
        <v>1054</v>
      </c>
      <c r="K727" s="203" t="s">
        <v>1054</v>
      </c>
      <c r="L727" s="175" t="s">
        <v>4576</v>
      </c>
      <c r="M727" s="175" t="s">
        <v>2835</v>
      </c>
      <c r="N727" s="204">
        <v>41131</v>
      </c>
      <c r="O727" s="175" t="s">
        <v>1054</v>
      </c>
      <c r="P727" s="195" t="s">
        <v>1054</v>
      </c>
      <c r="Q727" s="195" t="s">
        <v>1054</v>
      </c>
      <c r="R727" s="197" t="s">
        <v>1054</v>
      </c>
      <c r="S727" s="197" t="s">
        <v>1054</v>
      </c>
      <c r="T727" s="195" t="s">
        <v>1054</v>
      </c>
      <c r="U727" s="195" t="s">
        <v>1054</v>
      </c>
      <c r="V727" s="199" t="s">
        <v>1054</v>
      </c>
      <c r="W727" s="199" t="s">
        <v>1054</v>
      </c>
      <c r="X727" s="195" t="s">
        <v>1054</v>
      </c>
      <c r="Y727" s="195" t="s">
        <v>1054</v>
      </c>
      <c r="Z727" s="195" t="s">
        <v>1054</v>
      </c>
      <c r="AA727" s="200" t="s">
        <v>1054</v>
      </c>
      <c r="AB727" s="201" t="s">
        <v>1054</v>
      </c>
      <c r="AC727" s="201" t="s">
        <v>1054</v>
      </c>
      <c r="AD727" s="195" t="s">
        <v>1054</v>
      </c>
      <c r="AE727" s="195" t="s">
        <v>1054</v>
      </c>
      <c r="AF727" s="195" t="s">
        <v>1054</v>
      </c>
      <c r="AG727" s="195" t="s">
        <v>1054</v>
      </c>
      <c r="AH727" s="195" t="s">
        <v>1054</v>
      </c>
      <c r="AI727" s="195" t="s">
        <v>2836</v>
      </c>
      <c r="AJ727" s="195" t="s">
        <v>1054</v>
      </c>
      <c r="AK727" s="195" t="s">
        <v>1054</v>
      </c>
    </row>
    <row r="728" spans="1:37" s="177" customFormat="1" ht="12.75">
      <c r="A728" s="175" t="s">
        <v>50</v>
      </c>
      <c r="B728" s="175" t="s">
        <v>2738</v>
      </c>
      <c r="C728" s="628">
        <v>0</v>
      </c>
      <c r="D728" s="628">
        <v>1</v>
      </c>
      <c r="E728" s="628">
        <v>0</v>
      </c>
      <c r="F728" s="631" t="s">
        <v>1054</v>
      </c>
      <c r="G728" s="175" t="s">
        <v>2739</v>
      </c>
      <c r="H728" s="176" t="s">
        <v>4617</v>
      </c>
      <c r="I728" s="175" t="s">
        <v>4734</v>
      </c>
      <c r="J728" s="203" t="s">
        <v>1052</v>
      </c>
      <c r="K728" s="203" t="s">
        <v>1059</v>
      </c>
      <c r="L728" s="175" t="s">
        <v>4788</v>
      </c>
      <c r="M728" s="175" t="s">
        <v>1054</v>
      </c>
      <c r="N728" s="204">
        <v>40909</v>
      </c>
      <c r="O728" s="175" t="s">
        <v>50</v>
      </c>
      <c r="P728" s="195" t="s">
        <v>4789</v>
      </c>
      <c r="Q728" s="195">
        <v>26</v>
      </c>
      <c r="R728" s="197" t="s">
        <v>1054</v>
      </c>
      <c r="S728" s="197" t="s">
        <v>1054</v>
      </c>
      <c r="T728" s="195" t="s">
        <v>1054</v>
      </c>
      <c r="U728" s="195" t="s">
        <v>1054</v>
      </c>
      <c r="V728" s="199" t="s">
        <v>959</v>
      </c>
      <c r="W728" s="199" t="s">
        <v>1055</v>
      </c>
      <c r="X728" s="195" t="s">
        <v>1054</v>
      </c>
      <c r="Y728" s="195" t="s">
        <v>2740</v>
      </c>
      <c r="Z728" s="195" t="s">
        <v>1054</v>
      </c>
      <c r="AA728" s="200" t="s">
        <v>1054</v>
      </c>
      <c r="AB728" s="201">
        <v>9652</v>
      </c>
      <c r="AC728" s="201">
        <v>7781</v>
      </c>
      <c r="AD728" s="195" t="s">
        <v>5559</v>
      </c>
      <c r="AE728" s="195" t="s">
        <v>4902</v>
      </c>
      <c r="AF728" s="195" t="s">
        <v>932</v>
      </c>
      <c r="AG728" s="195">
        <v>2000</v>
      </c>
      <c r="AH728" s="195" t="s">
        <v>828</v>
      </c>
      <c r="AI728" s="195" t="s">
        <v>2741</v>
      </c>
      <c r="AJ728" s="195" t="s">
        <v>2742</v>
      </c>
      <c r="AK728" s="195" t="s">
        <v>2742</v>
      </c>
    </row>
    <row r="729" spans="1:37" s="177" customFormat="1" ht="12.75">
      <c r="A729" s="175" t="s">
        <v>50</v>
      </c>
      <c r="B729" s="175" t="s">
        <v>2643</v>
      </c>
      <c r="C729" s="628">
        <v>0</v>
      </c>
      <c r="D729" s="628">
        <v>0</v>
      </c>
      <c r="E729" s="628">
        <v>0</v>
      </c>
      <c r="F729" s="631" t="s">
        <v>1054</v>
      </c>
      <c r="G729" s="175" t="s">
        <v>5640</v>
      </c>
      <c r="H729" s="176" t="s">
        <v>4581</v>
      </c>
      <c r="I729" s="175" t="s">
        <v>4592</v>
      </c>
      <c r="J729" s="203" t="s">
        <v>1054</v>
      </c>
      <c r="K729" s="203" t="s">
        <v>1054</v>
      </c>
      <c r="L729" s="175" t="s">
        <v>4593</v>
      </c>
      <c r="M729" s="175" t="s">
        <v>6682</v>
      </c>
      <c r="N729" s="204">
        <v>28905</v>
      </c>
      <c r="O729" s="175" t="s">
        <v>1054</v>
      </c>
      <c r="P729" s="195" t="s">
        <v>1054</v>
      </c>
      <c r="Q729" s="195" t="s">
        <v>1054</v>
      </c>
      <c r="R729" s="197">
        <v>21</v>
      </c>
      <c r="S729" s="197" t="s">
        <v>959</v>
      </c>
      <c r="T729" s="195" t="s">
        <v>4960</v>
      </c>
      <c r="U729" s="195" t="s">
        <v>1054</v>
      </c>
      <c r="V729" s="199" t="s">
        <v>1062</v>
      </c>
      <c r="W729" s="199" t="s">
        <v>1054</v>
      </c>
      <c r="X729" s="195" t="s">
        <v>1054</v>
      </c>
      <c r="Y729" s="195" t="s">
        <v>1054</v>
      </c>
      <c r="Z729" s="195" t="s">
        <v>824</v>
      </c>
      <c r="AA729" s="200" t="s">
        <v>1054</v>
      </c>
      <c r="AB729" s="201" t="s">
        <v>1054</v>
      </c>
      <c r="AC729" s="201" t="s">
        <v>1054</v>
      </c>
      <c r="AD729" s="195" t="s">
        <v>5641</v>
      </c>
      <c r="AE729" s="195" t="s">
        <v>4718</v>
      </c>
      <c r="AF729" s="195" t="s">
        <v>935</v>
      </c>
      <c r="AG729" s="195">
        <v>2604</v>
      </c>
      <c r="AH729" s="195" t="s">
        <v>828</v>
      </c>
      <c r="AI729" s="195" t="s">
        <v>2644</v>
      </c>
      <c r="AJ729" s="195" t="s">
        <v>2644</v>
      </c>
      <c r="AK729" s="195" t="s">
        <v>2644</v>
      </c>
    </row>
    <row r="730" spans="1:37" s="177" customFormat="1" ht="12.75">
      <c r="A730" s="175" t="s">
        <v>50</v>
      </c>
      <c r="B730" s="175" t="s">
        <v>4707</v>
      </c>
      <c r="C730" s="628">
        <v>0</v>
      </c>
      <c r="D730" s="628">
        <v>0</v>
      </c>
      <c r="E730" s="628">
        <v>0</v>
      </c>
      <c r="F730" s="631" t="s">
        <v>1054</v>
      </c>
      <c r="G730" s="175" t="s">
        <v>4708</v>
      </c>
      <c r="H730" s="176" t="s">
        <v>4581</v>
      </c>
      <c r="I730" s="175" t="s">
        <v>4592</v>
      </c>
      <c r="J730" s="203" t="s">
        <v>1054</v>
      </c>
      <c r="K730" s="203" t="s">
        <v>1054</v>
      </c>
      <c r="L730" s="175" t="s">
        <v>4593</v>
      </c>
      <c r="M730" s="175" t="s">
        <v>2744</v>
      </c>
      <c r="N730" s="204">
        <v>42912</v>
      </c>
      <c r="O730" s="175" t="s">
        <v>1054</v>
      </c>
      <c r="P730" s="195" t="s">
        <v>1054</v>
      </c>
      <c r="Q730" s="195" t="s">
        <v>1054</v>
      </c>
      <c r="R730" s="197" t="s">
        <v>1054</v>
      </c>
      <c r="S730" s="197" t="s">
        <v>1054</v>
      </c>
      <c r="T730" s="195" t="s">
        <v>1054</v>
      </c>
      <c r="U730" s="195" t="s">
        <v>1054</v>
      </c>
      <c r="V730" s="199" t="s">
        <v>1054</v>
      </c>
      <c r="W730" s="199" t="s">
        <v>1054</v>
      </c>
      <c r="X730" s="195" t="s">
        <v>1054</v>
      </c>
      <c r="Y730" s="195" t="s">
        <v>1054</v>
      </c>
      <c r="Z730" s="195" t="s">
        <v>824</v>
      </c>
      <c r="AA730" s="200" t="s">
        <v>1054</v>
      </c>
      <c r="AB730" s="201" t="s">
        <v>1054</v>
      </c>
      <c r="AC730" s="201" t="s">
        <v>1054</v>
      </c>
      <c r="AD730" s="195" t="s">
        <v>1054</v>
      </c>
      <c r="AE730" s="195" t="s">
        <v>1054</v>
      </c>
      <c r="AF730" s="195" t="s">
        <v>1054</v>
      </c>
      <c r="AG730" s="195" t="s">
        <v>1054</v>
      </c>
      <c r="AH730" s="195" t="s">
        <v>1054</v>
      </c>
      <c r="AI730" s="195" t="s">
        <v>1054</v>
      </c>
      <c r="AJ730" s="195" t="s">
        <v>1054</v>
      </c>
      <c r="AK730" s="195" t="s">
        <v>1054</v>
      </c>
    </row>
    <row r="731" spans="1:37" s="177" customFormat="1" ht="12.75">
      <c r="A731" s="175" t="s">
        <v>50</v>
      </c>
      <c r="B731" s="175" t="s">
        <v>2645</v>
      </c>
      <c r="C731" s="628">
        <v>0</v>
      </c>
      <c r="D731" s="628">
        <v>1</v>
      </c>
      <c r="E731" s="628">
        <v>1</v>
      </c>
      <c r="F731" s="631" t="s">
        <v>1054</v>
      </c>
      <c r="G731" s="175" t="s">
        <v>2646</v>
      </c>
      <c r="H731" s="176" t="s">
        <v>4581</v>
      </c>
      <c r="I731" s="175" t="s">
        <v>4582</v>
      </c>
      <c r="J731" s="203" t="s">
        <v>1054</v>
      </c>
      <c r="K731" s="203" t="s">
        <v>1054</v>
      </c>
      <c r="L731" s="175" t="s">
        <v>4583</v>
      </c>
      <c r="M731" s="175" t="s">
        <v>1054</v>
      </c>
      <c r="N731" s="204">
        <v>42184</v>
      </c>
      <c r="O731" s="175" t="s">
        <v>1054</v>
      </c>
      <c r="P731" s="195" t="s">
        <v>1054</v>
      </c>
      <c r="Q731" s="195" t="s">
        <v>1054</v>
      </c>
      <c r="R731" s="197" t="s">
        <v>1054</v>
      </c>
      <c r="S731" s="197" t="s">
        <v>1054</v>
      </c>
      <c r="T731" s="195" t="s">
        <v>1054</v>
      </c>
      <c r="U731" s="195" t="s">
        <v>1054</v>
      </c>
      <c r="V731" s="199" t="s">
        <v>1054</v>
      </c>
      <c r="W731" s="199" t="s">
        <v>1054</v>
      </c>
      <c r="X731" s="195" t="s">
        <v>1054</v>
      </c>
      <c r="Y731" s="195" t="s">
        <v>1054</v>
      </c>
      <c r="Z731" s="195" t="s">
        <v>1054</v>
      </c>
      <c r="AA731" s="200" t="s">
        <v>1054</v>
      </c>
      <c r="AB731" s="201" t="s">
        <v>1054</v>
      </c>
      <c r="AC731" s="201" t="s">
        <v>1054</v>
      </c>
      <c r="AD731" s="195" t="s">
        <v>1054</v>
      </c>
      <c r="AE731" s="195" t="s">
        <v>1054</v>
      </c>
      <c r="AF731" s="195" t="s">
        <v>1054</v>
      </c>
      <c r="AG731" s="195" t="s">
        <v>1054</v>
      </c>
      <c r="AH731" s="195" t="s">
        <v>1054</v>
      </c>
      <c r="AI731" s="195" t="s">
        <v>2647</v>
      </c>
      <c r="AJ731" s="195" t="s">
        <v>1054</v>
      </c>
      <c r="AK731" s="195" t="s">
        <v>1054</v>
      </c>
    </row>
    <row r="732" spans="1:37" s="177" customFormat="1" ht="12.75">
      <c r="A732" s="175" t="s">
        <v>50</v>
      </c>
      <c r="B732" s="175" t="s">
        <v>2648</v>
      </c>
      <c r="C732" s="628">
        <v>0</v>
      </c>
      <c r="D732" s="628">
        <v>0</v>
      </c>
      <c r="E732" s="628">
        <v>0</v>
      </c>
      <c r="F732" s="631" t="s">
        <v>1054</v>
      </c>
      <c r="G732" s="175" t="s">
        <v>2649</v>
      </c>
      <c r="H732" s="176" t="s">
        <v>4581</v>
      </c>
      <c r="I732" s="175" t="s">
        <v>4582</v>
      </c>
      <c r="J732" s="203" t="s">
        <v>1054</v>
      </c>
      <c r="K732" s="203" t="s">
        <v>1054</v>
      </c>
      <c r="L732" s="175" t="s">
        <v>1063</v>
      </c>
      <c r="M732" s="175" t="s">
        <v>1054</v>
      </c>
      <c r="N732" s="204">
        <v>42217</v>
      </c>
      <c r="O732" s="175" t="s">
        <v>1054</v>
      </c>
      <c r="P732" s="195" t="s">
        <v>1054</v>
      </c>
      <c r="Q732" s="195" t="s">
        <v>1054</v>
      </c>
      <c r="R732" s="197" t="s">
        <v>1054</v>
      </c>
      <c r="S732" s="197" t="s">
        <v>1054</v>
      </c>
      <c r="T732" s="195" t="s">
        <v>1054</v>
      </c>
      <c r="U732" s="195" t="s">
        <v>1054</v>
      </c>
      <c r="V732" s="199" t="s">
        <v>1062</v>
      </c>
      <c r="W732" s="199" t="s">
        <v>1055</v>
      </c>
      <c r="X732" s="195" t="s">
        <v>1054</v>
      </c>
      <c r="Y732" s="195" t="s">
        <v>2640</v>
      </c>
      <c r="Z732" s="195" t="s">
        <v>824</v>
      </c>
      <c r="AA732" s="200" t="s">
        <v>1054</v>
      </c>
      <c r="AB732" s="201" t="s">
        <v>1054</v>
      </c>
      <c r="AC732" s="201" t="s">
        <v>1054</v>
      </c>
      <c r="AD732" s="195" t="s">
        <v>5522</v>
      </c>
      <c r="AE732" s="195" t="s">
        <v>5183</v>
      </c>
      <c r="AF732" s="195" t="s">
        <v>932</v>
      </c>
      <c r="AG732" s="195">
        <v>2010</v>
      </c>
      <c r="AH732" s="195" t="s">
        <v>828</v>
      </c>
      <c r="AI732" s="195" t="s">
        <v>2641</v>
      </c>
      <c r="AJ732" s="195" t="s">
        <v>1054</v>
      </c>
      <c r="AK732" s="195" t="s">
        <v>1054</v>
      </c>
    </row>
    <row r="733" spans="1:37" s="177" customFormat="1" ht="12.75">
      <c r="A733" s="175" t="s">
        <v>50</v>
      </c>
      <c r="B733" s="175" t="s">
        <v>2837</v>
      </c>
      <c r="C733" s="628">
        <v>0</v>
      </c>
      <c r="D733" s="628">
        <v>1</v>
      </c>
      <c r="E733" s="628">
        <v>0</v>
      </c>
      <c r="F733" s="631" t="s">
        <v>1054</v>
      </c>
      <c r="G733" s="175" t="s">
        <v>5611</v>
      </c>
      <c r="H733" s="176" t="s">
        <v>4581</v>
      </c>
      <c r="I733" s="175" t="s">
        <v>4592</v>
      </c>
      <c r="J733" s="203" t="s">
        <v>1054</v>
      </c>
      <c r="K733" s="203" t="s">
        <v>1054</v>
      </c>
      <c r="L733" s="175" t="s">
        <v>4593</v>
      </c>
      <c r="M733" s="175" t="s">
        <v>2838</v>
      </c>
      <c r="N733" s="204">
        <v>36507</v>
      </c>
      <c r="O733" s="175" t="s">
        <v>1054</v>
      </c>
      <c r="P733" s="195" t="s">
        <v>1054</v>
      </c>
      <c r="Q733" s="195" t="s">
        <v>1054</v>
      </c>
      <c r="R733" s="197" t="s">
        <v>1054</v>
      </c>
      <c r="S733" s="197" t="s">
        <v>1054</v>
      </c>
      <c r="T733" s="195" t="s">
        <v>1054</v>
      </c>
      <c r="U733" s="195" t="s">
        <v>1054</v>
      </c>
      <c r="V733" s="199" t="s">
        <v>1062</v>
      </c>
      <c r="W733" s="199" t="s">
        <v>1054</v>
      </c>
      <c r="X733" s="195" t="s">
        <v>1054</v>
      </c>
      <c r="Y733" s="195" t="s">
        <v>1054</v>
      </c>
      <c r="Z733" s="195" t="s">
        <v>1054</v>
      </c>
      <c r="AA733" s="200" t="s">
        <v>1054</v>
      </c>
      <c r="AB733" s="201" t="s">
        <v>1054</v>
      </c>
      <c r="AC733" s="201" t="s">
        <v>1054</v>
      </c>
      <c r="AD733" s="195" t="s">
        <v>1054</v>
      </c>
      <c r="AE733" s="195" t="s">
        <v>1054</v>
      </c>
      <c r="AF733" s="195" t="s">
        <v>1054</v>
      </c>
      <c r="AG733" s="195" t="s">
        <v>1054</v>
      </c>
      <c r="AH733" s="195" t="s">
        <v>1054</v>
      </c>
      <c r="AI733" s="195" t="s">
        <v>2839</v>
      </c>
      <c r="AJ733" s="195" t="s">
        <v>1054</v>
      </c>
      <c r="AK733" s="195" t="s">
        <v>1054</v>
      </c>
    </row>
    <row r="734" spans="1:37" s="177" customFormat="1" ht="12.75">
      <c r="A734" s="175" t="s">
        <v>50</v>
      </c>
      <c r="B734" s="175" t="s">
        <v>2876</v>
      </c>
      <c r="C734" s="628">
        <v>0</v>
      </c>
      <c r="D734" s="628">
        <v>0</v>
      </c>
      <c r="E734" s="628">
        <v>0</v>
      </c>
      <c r="F734" s="631" t="s">
        <v>1054</v>
      </c>
      <c r="G734" s="175" t="s">
        <v>5577</v>
      </c>
      <c r="H734" s="176" t="s">
        <v>4574</v>
      </c>
      <c r="I734" s="175" t="s">
        <v>5337</v>
      </c>
      <c r="J734" s="203" t="s">
        <v>1054</v>
      </c>
      <c r="K734" s="203" t="s">
        <v>1054</v>
      </c>
      <c r="L734" s="175" t="s">
        <v>4593</v>
      </c>
      <c r="M734" s="175" t="s">
        <v>2765</v>
      </c>
      <c r="N734" s="204">
        <v>40056</v>
      </c>
      <c r="O734" s="175" t="s">
        <v>1054</v>
      </c>
      <c r="P734" s="195" t="s">
        <v>1054</v>
      </c>
      <c r="Q734" s="195" t="s">
        <v>1054</v>
      </c>
      <c r="R734" s="197" t="s">
        <v>1054</v>
      </c>
      <c r="S734" s="197" t="s">
        <v>1054</v>
      </c>
      <c r="T734" s="195" t="s">
        <v>1054</v>
      </c>
      <c r="U734" s="195" t="s">
        <v>1054</v>
      </c>
      <c r="V734" s="199" t="s">
        <v>1054</v>
      </c>
      <c r="W734" s="199" t="s">
        <v>1054</v>
      </c>
      <c r="X734" s="195" t="s">
        <v>1054</v>
      </c>
      <c r="Y734" s="195" t="s">
        <v>1054</v>
      </c>
      <c r="Z734" s="195" t="s">
        <v>1054</v>
      </c>
      <c r="AA734" s="200" t="s">
        <v>1054</v>
      </c>
      <c r="AB734" s="201" t="s">
        <v>1054</v>
      </c>
      <c r="AC734" s="201" t="s">
        <v>1054</v>
      </c>
      <c r="AD734" s="195" t="s">
        <v>1054</v>
      </c>
      <c r="AE734" s="195" t="s">
        <v>1054</v>
      </c>
      <c r="AF734" s="195" t="s">
        <v>1054</v>
      </c>
      <c r="AG734" s="195" t="s">
        <v>1054</v>
      </c>
      <c r="AH734" s="195" t="s">
        <v>1054</v>
      </c>
      <c r="AI734" s="195" t="s">
        <v>2877</v>
      </c>
      <c r="AJ734" s="195" t="s">
        <v>1054</v>
      </c>
      <c r="AK734" s="195" t="s">
        <v>1054</v>
      </c>
    </row>
    <row r="735" spans="1:37" s="177" customFormat="1" ht="12.75">
      <c r="A735" s="175" t="s">
        <v>50</v>
      </c>
      <c r="B735" s="175" t="s">
        <v>2878</v>
      </c>
      <c r="C735" s="628">
        <v>0</v>
      </c>
      <c r="D735" s="628">
        <v>0</v>
      </c>
      <c r="E735" s="628">
        <v>0</v>
      </c>
      <c r="F735" s="631" t="s">
        <v>1054</v>
      </c>
      <c r="G735" s="175" t="s">
        <v>5558</v>
      </c>
      <c r="H735" s="176" t="s">
        <v>4574</v>
      </c>
      <c r="I735" s="175" t="s">
        <v>5337</v>
      </c>
      <c r="J735" s="203" t="s">
        <v>1054</v>
      </c>
      <c r="K735" s="203" t="s">
        <v>1054</v>
      </c>
      <c r="L735" s="175" t="s">
        <v>4593</v>
      </c>
      <c r="M735" s="175" t="s">
        <v>2765</v>
      </c>
      <c r="N735" s="204">
        <v>41090</v>
      </c>
      <c r="O735" s="175" t="s">
        <v>1054</v>
      </c>
      <c r="P735" s="195" t="s">
        <v>1054</v>
      </c>
      <c r="Q735" s="195" t="s">
        <v>1054</v>
      </c>
      <c r="R735" s="197" t="s">
        <v>1054</v>
      </c>
      <c r="S735" s="197" t="s">
        <v>1054</v>
      </c>
      <c r="T735" s="195" t="s">
        <v>1054</v>
      </c>
      <c r="U735" s="195" t="s">
        <v>1054</v>
      </c>
      <c r="V735" s="199" t="s">
        <v>1054</v>
      </c>
      <c r="W735" s="199" t="s">
        <v>1054</v>
      </c>
      <c r="X735" s="195" t="s">
        <v>1054</v>
      </c>
      <c r="Y735" s="195" t="s">
        <v>1054</v>
      </c>
      <c r="Z735" s="195" t="s">
        <v>1054</v>
      </c>
      <c r="AA735" s="200" t="s">
        <v>1054</v>
      </c>
      <c r="AB735" s="201" t="s">
        <v>1054</v>
      </c>
      <c r="AC735" s="201" t="s">
        <v>1054</v>
      </c>
      <c r="AD735" s="195" t="s">
        <v>1054</v>
      </c>
      <c r="AE735" s="195" t="s">
        <v>1054</v>
      </c>
      <c r="AF735" s="195" t="s">
        <v>1054</v>
      </c>
      <c r="AG735" s="195" t="s">
        <v>1054</v>
      </c>
      <c r="AH735" s="195" t="s">
        <v>1054</v>
      </c>
      <c r="AI735" s="195" t="s">
        <v>2879</v>
      </c>
      <c r="AJ735" s="195" t="s">
        <v>1054</v>
      </c>
      <c r="AK735" s="195" t="s">
        <v>1054</v>
      </c>
    </row>
    <row r="736" spans="1:37" s="177" customFormat="1" ht="12.75">
      <c r="A736" s="175" t="s">
        <v>50</v>
      </c>
      <c r="B736" s="175" t="s">
        <v>2880</v>
      </c>
      <c r="C736" s="628">
        <v>0</v>
      </c>
      <c r="D736" s="628">
        <v>0</v>
      </c>
      <c r="E736" s="628">
        <v>0</v>
      </c>
      <c r="F736" s="631" t="s">
        <v>1054</v>
      </c>
      <c r="G736" s="175" t="s">
        <v>5578</v>
      </c>
      <c r="H736" s="176" t="s">
        <v>4574</v>
      </c>
      <c r="I736" s="175" t="s">
        <v>5337</v>
      </c>
      <c r="J736" s="203" t="s">
        <v>1054</v>
      </c>
      <c r="K736" s="203" t="s">
        <v>1054</v>
      </c>
      <c r="L736" s="175" t="s">
        <v>4593</v>
      </c>
      <c r="M736" s="175" t="s">
        <v>2765</v>
      </c>
      <c r="N736" s="204">
        <v>40056</v>
      </c>
      <c r="O736" s="175" t="s">
        <v>1054</v>
      </c>
      <c r="P736" s="195" t="s">
        <v>1054</v>
      </c>
      <c r="Q736" s="195" t="s">
        <v>1054</v>
      </c>
      <c r="R736" s="197" t="s">
        <v>1054</v>
      </c>
      <c r="S736" s="197" t="s">
        <v>1054</v>
      </c>
      <c r="T736" s="195" t="s">
        <v>1054</v>
      </c>
      <c r="U736" s="195" t="s">
        <v>1054</v>
      </c>
      <c r="V736" s="199" t="s">
        <v>1054</v>
      </c>
      <c r="W736" s="199" t="s">
        <v>1054</v>
      </c>
      <c r="X736" s="195" t="s">
        <v>1054</v>
      </c>
      <c r="Y736" s="195" t="s">
        <v>1054</v>
      </c>
      <c r="Z736" s="195" t="s">
        <v>1054</v>
      </c>
      <c r="AA736" s="200" t="s">
        <v>1054</v>
      </c>
      <c r="AB736" s="201" t="s">
        <v>1054</v>
      </c>
      <c r="AC736" s="201" t="s">
        <v>1054</v>
      </c>
      <c r="AD736" s="195" t="s">
        <v>1054</v>
      </c>
      <c r="AE736" s="195" t="s">
        <v>1054</v>
      </c>
      <c r="AF736" s="195" t="s">
        <v>1054</v>
      </c>
      <c r="AG736" s="195" t="s">
        <v>1054</v>
      </c>
      <c r="AH736" s="195" t="s">
        <v>1054</v>
      </c>
      <c r="AI736" s="195" t="s">
        <v>2881</v>
      </c>
      <c r="AJ736" s="195" t="s">
        <v>1054</v>
      </c>
      <c r="AK736" s="195" t="s">
        <v>1054</v>
      </c>
    </row>
    <row r="737" spans="1:37" s="177" customFormat="1" ht="12.75">
      <c r="A737" s="175" t="s">
        <v>50</v>
      </c>
      <c r="B737" s="175" t="s">
        <v>2882</v>
      </c>
      <c r="C737" s="628">
        <v>0</v>
      </c>
      <c r="D737" s="628">
        <v>0</v>
      </c>
      <c r="E737" s="628">
        <v>0</v>
      </c>
      <c r="F737" s="631" t="s">
        <v>1054</v>
      </c>
      <c r="G737" s="175" t="s">
        <v>5579</v>
      </c>
      <c r="H737" s="176" t="s">
        <v>4574</v>
      </c>
      <c r="I737" s="175" t="s">
        <v>5337</v>
      </c>
      <c r="J737" s="203" t="s">
        <v>1054</v>
      </c>
      <c r="K737" s="203" t="s">
        <v>1054</v>
      </c>
      <c r="L737" s="175" t="s">
        <v>4593</v>
      </c>
      <c r="M737" s="175" t="s">
        <v>2765</v>
      </c>
      <c r="N737" s="204">
        <v>40056</v>
      </c>
      <c r="O737" s="175" t="s">
        <v>1054</v>
      </c>
      <c r="P737" s="195" t="s">
        <v>1054</v>
      </c>
      <c r="Q737" s="195" t="s">
        <v>1054</v>
      </c>
      <c r="R737" s="197" t="s">
        <v>1054</v>
      </c>
      <c r="S737" s="197" t="s">
        <v>1054</v>
      </c>
      <c r="T737" s="195" t="s">
        <v>1054</v>
      </c>
      <c r="U737" s="195" t="s">
        <v>1054</v>
      </c>
      <c r="V737" s="199" t="s">
        <v>1054</v>
      </c>
      <c r="W737" s="199" t="s">
        <v>1054</v>
      </c>
      <c r="X737" s="195" t="s">
        <v>1054</v>
      </c>
      <c r="Y737" s="195" t="s">
        <v>1054</v>
      </c>
      <c r="Z737" s="195" t="s">
        <v>1054</v>
      </c>
      <c r="AA737" s="200" t="s">
        <v>1054</v>
      </c>
      <c r="AB737" s="201" t="s">
        <v>1054</v>
      </c>
      <c r="AC737" s="201" t="s">
        <v>1054</v>
      </c>
      <c r="AD737" s="195" t="s">
        <v>1054</v>
      </c>
      <c r="AE737" s="195" t="s">
        <v>1054</v>
      </c>
      <c r="AF737" s="195" t="s">
        <v>1054</v>
      </c>
      <c r="AG737" s="195" t="s">
        <v>1054</v>
      </c>
      <c r="AH737" s="195" t="s">
        <v>1054</v>
      </c>
      <c r="AI737" s="195" t="s">
        <v>2883</v>
      </c>
      <c r="AJ737" s="195" t="s">
        <v>1054</v>
      </c>
      <c r="AK737" s="195" t="s">
        <v>1054</v>
      </c>
    </row>
    <row r="738" spans="1:37" s="177" customFormat="1" ht="12.75">
      <c r="A738" s="175" t="s">
        <v>50</v>
      </c>
      <c r="B738" s="175" t="s">
        <v>2650</v>
      </c>
      <c r="C738" s="628"/>
      <c r="D738" s="628"/>
      <c r="E738" s="628"/>
      <c r="F738" s="631" t="s">
        <v>1054</v>
      </c>
      <c r="G738" s="175" t="s">
        <v>5521</v>
      </c>
      <c r="H738" s="176" t="s">
        <v>4581</v>
      </c>
      <c r="I738" s="175" t="s">
        <v>4582</v>
      </c>
      <c r="J738" s="203" t="s">
        <v>1054</v>
      </c>
      <c r="K738" s="203" t="s">
        <v>1054</v>
      </c>
      <c r="L738" s="175" t="s">
        <v>4583</v>
      </c>
      <c r="M738" s="175" t="s">
        <v>1054</v>
      </c>
      <c r="N738" s="204">
        <v>42248</v>
      </c>
      <c r="O738" s="175" t="s">
        <v>1054</v>
      </c>
      <c r="P738" s="195" t="s">
        <v>1054</v>
      </c>
      <c r="Q738" s="195" t="s">
        <v>1054</v>
      </c>
      <c r="R738" s="197" t="s">
        <v>1054</v>
      </c>
      <c r="S738" s="197" t="s">
        <v>1054</v>
      </c>
      <c r="T738" s="195" t="s">
        <v>1054</v>
      </c>
      <c r="U738" s="195" t="s">
        <v>1054</v>
      </c>
      <c r="V738" s="199" t="s">
        <v>1062</v>
      </c>
      <c r="W738" s="199" t="s">
        <v>1054</v>
      </c>
      <c r="X738" s="195" t="s">
        <v>1054</v>
      </c>
      <c r="Y738" s="195" t="s">
        <v>1054</v>
      </c>
      <c r="Z738" s="195" t="s">
        <v>1054</v>
      </c>
      <c r="AA738" s="200" t="s">
        <v>1054</v>
      </c>
      <c r="AB738" s="201" t="s">
        <v>1054</v>
      </c>
      <c r="AC738" s="201" t="s">
        <v>1054</v>
      </c>
      <c r="AD738" s="195" t="s">
        <v>1054</v>
      </c>
      <c r="AE738" s="195" t="s">
        <v>1054</v>
      </c>
      <c r="AF738" s="195" t="s">
        <v>1054</v>
      </c>
      <c r="AG738" s="195" t="s">
        <v>1054</v>
      </c>
      <c r="AH738" s="195" t="s">
        <v>1054</v>
      </c>
      <c r="AI738" s="195" t="s">
        <v>2652</v>
      </c>
      <c r="AJ738" s="195" t="s">
        <v>1054</v>
      </c>
      <c r="AK738" s="195" t="s">
        <v>1054</v>
      </c>
    </row>
    <row r="739" spans="1:37" s="177" customFormat="1" ht="12.75">
      <c r="A739" s="175" t="s">
        <v>50</v>
      </c>
      <c r="B739" s="175" t="s">
        <v>2840</v>
      </c>
      <c r="C739" s="628">
        <v>0</v>
      </c>
      <c r="D739" s="628">
        <v>0</v>
      </c>
      <c r="E739" s="628">
        <v>0</v>
      </c>
      <c r="F739" s="631" t="s">
        <v>1054</v>
      </c>
      <c r="G739" s="175" t="s">
        <v>5575</v>
      </c>
      <c r="H739" s="176" t="s">
        <v>4581</v>
      </c>
      <c r="I739" s="175" t="s">
        <v>4582</v>
      </c>
      <c r="J739" s="203" t="s">
        <v>1054</v>
      </c>
      <c r="K739" s="203" t="s">
        <v>1054</v>
      </c>
      <c r="L739" s="175" t="s">
        <v>4576</v>
      </c>
      <c r="M739" s="175" t="s">
        <v>2636</v>
      </c>
      <c r="N739" s="204">
        <v>40148</v>
      </c>
      <c r="O739" s="175" t="s">
        <v>1054</v>
      </c>
      <c r="P739" s="195" t="s">
        <v>1054</v>
      </c>
      <c r="Q739" s="195" t="s">
        <v>1054</v>
      </c>
      <c r="R739" s="197" t="s">
        <v>1054</v>
      </c>
      <c r="S739" s="197" t="s">
        <v>1054</v>
      </c>
      <c r="T739" s="195" t="s">
        <v>1054</v>
      </c>
      <c r="U739" s="195" t="s">
        <v>1054</v>
      </c>
      <c r="V739" s="199" t="s">
        <v>1062</v>
      </c>
      <c r="W739" s="199" t="s">
        <v>1054</v>
      </c>
      <c r="X739" s="195" t="s">
        <v>1054</v>
      </c>
      <c r="Y739" s="195" t="s">
        <v>1054</v>
      </c>
      <c r="Z739" s="195" t="s">
        <v>1054</v>
      </c>
      <c r="AA739" s="200" t="s">
        <v>2636</v>
      </c>
      <c r="AB739" s="201" t="s">
        <v>1054</v>
      </c>
      <c r="AC739" s="201" t="s">
        <v>1054</v>
      </c>
      <c r="AD739" s="195" t="s">
        <v>5529</v>
      </c>
      <c r="AE739" s="195" t="s">
        <v>5530</v>
      </c>
      <c r="AF739" s="195" t="s">
        <v>935</v>
      </c>
      <c r="AG739" s="195">
        <v>2602</v>
      </c>
      <c r="AH739" s="195" t="s">
        <v>828</v>
      </c>
      <c r="AI739" s="195" t="s">
        <v>1054</v>
      </c>
      <c r="AJ739" s="195" t="s">
        <v>1054</v>
      </c>
      <c r="AK739" s="195" t="s">
        <v>1054</v>
      </c>
    </row>
    <row r="740" spans="1:37" s="177" customFormat="1" ht="12.75">
      <c r="A740" s="175" t="s">
        <v>50</v>
      </c>
      <c r="B740" s="175" t="s">
        <v>2653</v>
      </c>
      <c r="C740" s="628">
        <v>0</v>
      </c>
      <c r="D740" s="628">
        <v>1</v>
      </c>
      <c r="E740" s="628">
        <v>0</v>
      </c>
      <c r="F740" s="631" t="s">
        <v>1054</v>
      </c>
      <c r="G740" s="175" t="s">
        <v>5642</v>
      </c>
      <c r="H740" s="176" t="s">
        <v>4581</v>
      </c>
      <c r="I740" s="175" t="s">
        <v>4592</v>
      </c>
      <c r="J740" s="203" t="s">
        <v>1054</v>
      </c>
      <c r="K740" s="203" t="s">
        <v>1054</v>
      </c>
      <c r="L740" s="175" t="s">
        <v>4593</v>
      </c>
      <c r="M740" s="175" t="s">
        <v>2654</v>
      </c>
      <c r="N740" s="204">
        <v>19856</v>
      </c>
      <c r="O740" s="175" t="s">
        <v>1054</v>
      </c>
      <c r="P740" s="195" t="s">
        <v>1054</v>
      </c>
      <c r="Q740" s="195" t="s">
        <v>1054</v>
      </c>
      <c r="R740" s="197">
        <v>21</v>
      </c>
      <c r="S740" s="197" t="s">
        <v>959</v>
      </c>
      <c r="T740" s="195" t="s">
        <v>4595</v>
      </c>
      <c r="U740" s="195" t="s">
        <v>1054</v>
      </c>
      <c r="V740" s="199" t="s">
        <v>1062</v>
      </c>
      <c r="W740" s="199" t="s">
        <v>1054</v>
      </c>
      <c r="X740" s="195" t="s">
        <v>1054</v>
      </c>
      <c r="Y740" s="195" t="s">
        <v>1054</v>
      </c>
      <c r="Z740" s="195" t="s">
        <v>824</v>
      </c>
      <c r="AA740" s="200" t="s">
        <v>1054</v>
      </c>
      <c r="AB740" s="201" t="s">
        <v>1054</v>
      </c>
      <c r="AC740" s="201" t="s">
        <v>1054</v>
      </c>
      <c r="AD740" s="195" t="s">
        <v>1054</v>
      </c>
      <c r="AE740" s="195" t="s">
        <v>1054</v>
      </c>
      <c r="AF740" s="195" t="s">
        <v>1054</v>
      </c>
      <c r="AG740" s="195" t="s">
        <v>1054</v>
      </c>
      <c r="AH740" s="195" t="s">
        <v>1054</v>
      </c>
      <c r="AI740" s="195" t="s">
        <v>2655</v>
      </c>
      <c r="AJ740" s="195" t="s">
        <v>1054</v>
      </c>
      <c r="AK740" s="195" t="s">
        <v>1054</v>
      </c>
    </row>
    <row r="741" spans="1:37" s="177" customFormat="1" ht="12.75">
      <c r="A741" s="175" t="s">
        <v>50</v>
      </c>
      <c r="B741" s="175" t="s">
        <v>2656</v>
      </c>
      <c r="C741" s="628">
        <v>0</v>
      </c>
      <c r="D741" s="628">
        <v>0</v>
      </c>
      <c r="E741" s="628">
        <v>0</v>
      </c>
      <c r="F741" s="631" t="s">
        <v>1054</v>
      </c>
      <c r="G741" s="175" t="s">
        <v>2657</v>
      </c>
      <c r="H741" s="176" t="s">
        <v>4581</v>
      </c>
      <c r="I741" s="175" t="s">
        <v>4592</v>
      </c>
      <c r="J741" s="203" t="s">
        <v>1054</v>
      </c>
      <c r="K741" s="203" t="s">
        <v>1054</v>
      </c>
      <c r="L741" s="175" t="s">
        <v>4593</v>
      </c>
      <c r="M741" s="175" t="s">
        <v>2654</v>
      </c>
      <c r="N741" s="204">
        <v>29718</v>
      </c>
      <c r="O741" s="175" t="s">
        <v>1054</v>
      </c>
      <c r="P741" s="195" t="s">
        <v>1054</v>
      </c>
      <c r="Q741" s="195" t="s">
        <v>1054</v>
      </c>
      <c r="R741" s="197">
        <v>5</v>
      </c>
      <c r="S741" s="197" t="s">
        <v>959</v>
      </c>
      <c r="T741" s="195" t="s">
        <v>4595</v>
      </c>
      <c r="U741" s="195" t="s">
        <v>1054</v>
      </c>
      <c r="V741" s="199" t="s">
        <v>1062</v>
      </c>
      <c r="W741" s="199" t="s">
        <v>1054</v>
      </c>
      <c r="X741" s="195" t="s">
        <v>1054</v>
      </c>
      <c r="Y741" s="195" t="s">
        <v>1054</v>
      </c>
      <c r="Z741" s="195" t="s">
        <v>824</v>
      </c>
      <c r="AA741" s="200" t="s">
        <v>1054</v>
      </c>
      <c r="AB741" s="201" t="s">
        <v>1054</v>
      </c>
      <c r="AC741" s="201" t="s">
        <v>1054</v>
      </c>
      <c r="AD741" s="195" t="s">
        <v>1054</v>
      </c>
      <c r="AE741" s="195" t="s">
        <v>1054</v>
      </c>
      <c r="AF741" s="195" t="s">
        <v>1054</v>
      </c>
      <c r="AG741" s="195" t="s">
        <v>1054</v>
      </c>
      <c r="AH741" s="195" t="s">
        <v>1054</v>
      </c>
      <c r="AI741" s="195" t="s">
        <v>1054</v>
      </c>
      <c r="AJ741" s="195" t="s">
        <v>1054</v>
      </c>
      <c r="AK741" s="195" t="s">
        <v>1054</v>
      </c>
    </row>
    <row r="742" spans="1:37" s="177" customFormat="1" ht="12.75">
      <c r="A742" s="175" t="s">
        <v>50</v>
      </c>
      <c r="B742" s="175" t="s">
        <v>2658</v>
      </c>
      <c r="C742" s="628">
        <v>0</v>
      </c>
      <c r="D742" s="628">
        <v>0</v>
      </c>
      <c r="E742" s="628">
        <v>0</v>
      </c>
      <c r="F742" s="631" t="s">
        <v>1054</v>
      </c>
      <c r="G742" s="175" t="s">
        <v>2659</v>
      </c>
      <c r="H742" s="176" t="s">
        <v>4581</v>
      </c>
      <c r="I742" s="175" t="s">
        <v>4592</v>
      </c>
      <c r="J742" s="203" t="s">
        <v>1054</v>
      </c>
      <c r="K742" s="203" t="s">
        <v>1054</v>
      </c>
      <c r="L742" s="175" t="s">
        <v>4593</v>
      </c>
      <c r="M742" s="175" t="s">
        <v>2654</v>
      </c>
      <c r="N742" s="204">
        <v>42114</v>
      </c>
      <c r="O742" s="175" t="s">
        <v>1054</v>
      </c>
      <c r="P742" s="195" t="s">
        <v>1054</v>
      </c>
      <c r="Q742" s="195" t="s">
        <v>1054</v>
      </c>
      <c r="R742" s="197">
        <v>5</v>
      </c>
      <c r="S742" s="197" t="s">
        <v>959</v>
      </c>
      <c r="T742" s="195" t="s">
        <v>4595</v>
      </c>
      <c r="U742" s="195" t="s">
        <v>1054</v>
      </c>
      <c r="V742" s="199" t="s">
        <v>1062</v>
      </c>
      <c r="W742" s="199" t="s">
        <v>1054</v>
      </c>
      <c r="X742" s="195" t="s">
        <v>1054</v>
      </c>
      <c r="Y742" s="195" t="s">
        <v>1054</v>
      </c>
      <c r="Z742" s="195" t="s">
        <v>824</v>
      </c>
      <c r="AA742" s="200" t="s">
        <v>1054</v>
      </c>
      <c r="AB742" s="201" t="s">
        <v>1054</v>
      </c>
      <c r="AC742" s="201" t="s">
        <v>1054</v>
      </c>
      <c r="AD742" s="195" t="s">
        <v>1054</v>
      </c>
      <c r="AE742" s="195" t="s">
        <v>1054</v>
      </c>
      <c r="AF742" s="195" t="s">
        <v>1054</v>
      </c>
      <c r="AG742" s="195" t="s">
        <v>1054</v>
      </c>
      <c r="AH742" s="195" t="s">
        <v>1054</v>
      </c>
      <c r="AI742" s="195" t="s">
        <v>1054</v>
      </c>
      <c r="AJ742" s="195" t="s">
        <v>1054</v>
      </c>
      <c r="AK742" s="195" t="s">
        <v>1054</v>
      </c>
    </row>
    <row r="743" spans="1:37" s="177" customFormat="1" ht="12.75">
      <c r="A743" s="175" t="s">
        <v>50</v>
      </c>
      <c r="B743" s="175" t="s">
        <v>2884</v>
      </c>
      <c r="C743" s="628">
        <v>0</v>
      </c>
      <c r="D743" s="628">
        <v>0</v>
      </c>
      <c r="E743" s="628">
        <v>0</v>
      </c>
      <c r="F743" s="631" t="s">
        <v>1054</v>
      </c>
      <c r="G743" s="175" t="s">
        <v>5580</v>
      </c>
      <c r="H743" s="176" t="s">
        <v>4574</v>
      </c>
      <c r="I743" s="175" t="s">
        <v>5337</v>
      </c>
      <c r="J743" s="203" t="s">
        <v>1054</v>
      </c>
      <c r="K743" s="203" t="s">
        <v>1054</v>
      </c>
      <c r="L743" s="175" t="s">
        <v>4593</v>
      </c>
      <c r="M743" s="175" t="s">
        <v>2765</v>
      </c>
      <c r="N743" s="204">
        <v>40056</v>
      </c>
      <c r="O743" s="175" t="s">
        <v>1054</v>
      </c>
      <c r="P743" s="195" t="s">
        <v>1054</v>
      </c>
      <c r="Q743" s="195" t="s">
        <v>1054</v>
      </c>
      <c r="R743" s="197" t="s">
        <v>1054</v>
      </c>
      <c r="S743" s="197" t="s">
        <v>1054</v>
      </c>
      <c r="T743" s="195" t="s">
        <v>1054</v>
      </c>
      <c r="U743" s="195" t="s">
        <v>1054</v>
      </c>
      <c r="V743" s="199" t="s">
        <v>1054</v>
      </c>
      <c r="W743" s="199" t="s">
        <v>1054</v>
      </c>
      <c r="X743" s="195" t="s">
        <v>1054</v>
      </c>
      <c r="Y743" s="195" t="s">
        <v>1054</v>
      </c>
      <c r="Z743" s="195" t="s">
        <v>1054</v>
      </c>
      <c r="AA743" s="200" t="s">
        <v>1054</v>
      </c>
      <c r="AB743" s="201" t="s">
        <v>1054</v>
      </c>
      <c r="AC743" s="201" t="s">
        <v>1054</v>
      </c>
      <c r="AD743" s="195" t="s">
        <v>1054</v>
      </c>
      <c r="AE743" s="195" t="s">
        <v>1054</v>
      </c>
      <c r="AF743" s="195" t="s">
        <v>1054</v>
      </c>
      <c r="AG743" s="195" t="s">
        <v>1054</v>
      </c>
      <c r="AH743" s="195" t="s">
        <v>1054</v>
      </c>
      <c r="AI743" s="195" t="s">
        <v>2885</v>
      </c>
      <c r="AJ743" s="195" t="s">
        <v>1054</v>
      </c>
      <c r="AK743" s="195" t="s">
        <v>1054</v>
      </c>
    </row>
    <row r="744" spans="1:37" s="177" customFormat="1" ht="12.75">
      <c r="A744" s="175" t="s">
        <v>50</v>
      </c>
      <c r="B744" s="175" t="s">
        <v>2886</v>
      </c>
      <c r="C744" s="628">
        <v>0</v>
      </c>
      <c r="D744" s="628">
        <v>0</v>
      </c>
      <c r="E744" s="628">
        <v>0</v>
      </c>
      <c r="F744" s="631" t="s">
        <v>1054</v>
      </c>
      <c r="G744" s="175" t="s">
        <v>5581</v>
      </c>
      <c r="H744" s="176" t="s">
        <v>4574</v>
      </c>
      <c r="I744" s="175" t="s">
        <v>5337</v>
      </c>
      <c r="J744" s="203" t="s">
        <v>1054</v>
      </c>
      <c r="K744" s="203" t="s">
        <v>1054</v>
      </c>
      <c r="L744" s="175" t="s">
        <v>4593</v>
      </c>
      <c r="M744" s="175" t="s">
        <v>2765</v>
      </c>
      <c r="N744" s="204">
        <v>40056</v>
      </c>
      <c r="O744" s="175" t="s">
        <v>1054</v>
      </c>
      <c r="P744" s="195" t="s">
        <v>1054</v>
      </c>
      <c r="Q744" s="195" t="s">
        <v>1054</v>
      </c>
      <c r="R744" s="197" t="s">
        <v>1054</v>
      </c>
      <c r="S744" s="197" t="s">
        <v>1054</v>
      </c>
      <c r="T744" s="195" t="s">
        <v>1054</v>
      </c>
      <c r="U744" s="195" t="s">
        <v>1054</v>
      </c>
      <c r="V744" s="199" t="s">
        <v>1054</v>
      </c>
      <c r="W744" s="199" t="s">
        <v>1054</v>
      </c>
      <c r="X744" s="195" t="s">
        <v>1054</v>
      </c>
      <c r="Y744" s="195" t="s">
        <v>1054</v>
      </c>
      <c r="Z744" s="195" t="s">
        <v>1054</v>
      </c>
      <c r="AA744" s="200" t="s">
        <v>1054</v>
      </c>
      <c r="AB744" s="201" t="s">
        <v>1054</v>
      </c>
      <c r="AC744" s="201" t="s">
        <v>1054</v>
      </c>
      <c r="AD744" s="195" t="s">
        <v>1054</v>
      </c>
      <c r="AE744" s="195" t="s">
        <v>1054</v>
      </c>
      <c r="AF744" s="195" t="s">
        <v>1054</v>
      </c>
      <c r="AG744" s="195" t="s">
        <v>1054</v>
      </c>
      <c r="AH744" s="195" t="s">
        <v>1054</v>
      </c>
      <c r="AI744" s="195" t="s">
        <v>2887</v>
      </c>
      <c r="AJ744" s="195" t="s">
        <v>1054</v>
      </c>
      <c r="AK744" s="195" t="s">
        <v>1054</v>
      </c>
    </row>
    <row r="745" spans="1:37" s="177" customFormat="1" ht="12.75">
      <c r="A745" s="175" t="s">
        <v>50</v>
      </c>
      <c r="B745" s="175" t="s">
        <v>2888</v>
      </c>
      <c r="C745" s="628">
        <v>0</v>
      </c>
      <c r="D745" s="628">
        <v>0</v>
      </c>
      <c r="E745" s="628">
        <v>0</v>
      </c>
      <c r="F745" s="631" t="s">
        <v>1054</v>
      </c>
      <c r="G745" s="175" t="s">
        <v>5582</v>
      </c>
      <c r="H745" s="176" t="s">
        <v>4574</v>
      </c>
      <c r="I745" s="175" t="s">
        <v>5337</v>
      </c>
      <c r="J745" s="203" t="s">
        <v>1054</v>
      </c>
      <c r="K745" s="203" t="s">
        <v>1054</v>
      </c>
      <c r="L745" s="175" t="s">
        <v>4593</v>
      </c>
      <c r="M745" s="175" t="s">
        <v>2765</v>
      </c>
      <c r="N745" s="204">
        <v>40056</v>
      </c>
      <c r="O745" s="175" t="s">
        <v>1054</v>
      </c>
      <c r="P745" s="195" t="s">
        <v>1054</v>
      </c>
      <c r="Q745" s="195" t="s">
        <v>1054</v>
      </c>
      <c r="R745" s="197" t="s">
        <v>1054</v>
      </c>
      <c r="S745" s="197" t="s">
        <v>1054</v>
      </c>
      <c r="T745" s="195" t="s">
        <v>1054</v>
      </c>
      <c r="U745" s="195" t="s">
        <v>1054</v>
      </c>
      <c r="V745" s="199" t="s">
        <v>1054</v>
      </c>
      <c r="W745" s="199" t="s">
        <v>1054</v>
      </c>
      <c r="X745" s="195" t="s">
        <v>1054</v>
      </c>
      <c r="Y745" s="195" t="s">
        <v>1054</v>
      </c>
      <c r="Z745" s="195" t="s">
        <v>1054</v>
      </c>
      <c r="AA745" s="200" t="s">
        <v>1054</v>
      </c>
      <c r="AB745" s="201" t="s">
        <v>1054</v>
      </c>
      <c r="AC745" s="201" t="s">
        <v>1054</v>
      </c>
      <c r="AD745" s="195" t="s">
        <v>1054</v>
      </c>
      <c r="AE745" s="195" t="s">
        <v>1054</v>
      </c>
      <c r="AF745" s="195" t="s">
        <v>1054</v>
      </c>
      <c r="AG745" s="195" t="s">
        <v>1054</v>
      </c>
      <c r="AH745" s="195" t="s">
        <v>1054</v>
      </c>
      <c r="AI745" s="195" t="s">
        <v>2889</v>
      </c>
      <c r="AJ745" s="195" t="s">
        <v>1054</v>
      </c>
      <c r="AK745" s="195" t="s">
        <v>1054</v>
      </c>
    </row>
    <row r="746" spans="1:37" s="177" customFormat="1" ht="12.75">
      <c r="A746" s="175" t="s">
        <v>50</v>
      </c>
      <c r="B746" s="175" t="s">
        <v>2660</v>
      </c>
      <c r="C746" s="628">
        <v>0</v>
      </c>
      <c r="D746" s="628">
        <v>0</v>
      </c>
      <c r="E746" s="628">
        <v>0</v>
      </c>
      <c r="F746" s="631" t="s">
        <v>1054</v>
      </c>
      <c r="G746" s="175" t="s">
        <v>2661</v>
      </c>
      <c r="H746" s="176" t="s">
        <v>4581</v>
      </c>
      <c r="I746" s="175" t="s">
        <v>4582</v>
      </c>
      <c r="J746" s="203" t="s">
        <v>1054</v>
      </c>
      <c r="K746" s="203" t="s">
        <v>1054</v>
      </c>
      <c r="L746" s="175" t="s">
        <v>4583</v>
      </c>
      <c r="M746" s="175" t="s">
        <v>1054</v>
      </c>
      <c r="N746" s="204">
        <v>42156</v>
      </c>
      <c r="O746" s="175" t="s">
        <v>1054</v>
      </c>
      <c r="P746" s="195" t="s">
        <v>1054</v>
      </c>
      <c r="Q746" s="195" t="s">
        <v>1054</v>
      </c>
      <c r="R746" s="197" t="s">
        <v>1054</v>
      </c>
      <c r="S746" s="197" t="s">
        <v>1054</v>
      </c>
      <c r="T746" s="195" t="s">
        <v>1054</v>
      </c>
      <c r="U746" s="195" t="s">
        <v>1054</v>
      </c>
      <c r="V746" s="199" t="s">
        <v>1054</v>
      </c>
      <c r="W746" s="199" t="s">
        <v>1054</v>
      </c>
      <c r="X746" s="195" t="s">
        <v>1054</v>
      </c>
      <c r="Y746" s="195" t="s">
        <v>1054</v>
      </c>
      <c r="Z746" s="195" t="s">
        <v>1054</v>
      </c>
      <c r="AA746" s="200" t="s">
        <v>1054</v>
      </c>
      <c r="AB746" s="201" t="s">
        <v>1054</v>
      </c>
      <c r="AC746" s="201" t="s">
        <v>1054</v>
      </c>
      <c r="AD746" s="195" t="s">
        <v>1054</v>
      </c>
      <c r="AE746" s="195" t="s">
        <v>1054</v>
      </c>
      <c r="AF746" s="195" t="s">
        <v>1054</v>
      </c>
      <c r="AG746" s="195" t="s">
        <v>1054</v>
      </c>
      <c r="AH746" s="195" t="s">
        <v>1054</v>
      </c>
      <c r="AI746" s="195" t="s">
        <v>2662</v>
      </c>
      <c r="AJ746" s="195" t="s">
        <v>1054</v>
      </c>
      <c r="AK746" s="195" t="s">
        <v>1054</v>
      </c>
    </row>
    <row r="747" spans="1:37" s="177" customFormat="1" ht="12.75">
      <c r="A747" s="175" t="s">
        <v>50</v>
      </c>
      <c r="B747" s="175" t="s">
        <v>2663</v>
      </c>
      <c r="C747" s="628">
        <v>0</v>
      </c>
      <c r="D747" s="628">
        <v>0</v>
      </c>
      <c r="E747" s="628">
        <v>1</v>
      </c>
      <c r="F747" s="631" t="s">
        <v>1054</v>
      </c>
      <c r="G747" s="175" t="s">
        <v>2664</v>
      </c>
      <c r="H747" s="176" t="s">
        <v>4581</v>
      </c>
      <c r="I747" s="175" t="s">
        <v>4582</v>
      </c>
      <c r="J747" s="203" t="s">
        <v>1054</v>
      </c>
      <c r="K747" s="203" t="s">
        <v>1054</v>
      </c>
      <c r="L747" s="175" t="s">
        <v>1063</v>
      </c>
      <c r="M747" s="175" t="s">
        <v>1054</v>
      </c>
      <c r="N747" s="204">
        <v>42620</v>
      </c>
      <c r="O747" s="175" t="s">
        <v>1054</v>
      </c>
      <c r="P747" s="195" t="s">
        <v>1054</v>
      </c>
      <c r="Q747" s="195" t="s">
        <v>1054</v>
      </c>
      <c r="R747" s="197">
        <v>13</v>
      </c>
      <c r="S747" s="197" t="s">
        <v>959</v>
      </c>
      <c r="T747" s="195" t="s">
        <v>4595</v>
      </c>
      <c r="U747" s="195" t="s">
        <v>1054</v>
      </c>
      <c r="V747" s="199" t="s">
        <v>1062</v>
      </c>
      <c r="W747" s="199" t="s">
        <v>1054</v>
      </c>
      <c r="X747" s="195" t="s">
        <v>1054</v>
      </c>
      <c r="Y747" s="195" t="s">
        <v>1054</v>
      </c>
      <c r="Z747" s="195" t="s">
        <v>1054</v>
      </c>
      <c r="AA747" s="200" t="s">
        <v>1054</v>
      </c>
      <c r="AB747" s="201" t="s">
        <v>1054</v>
      </c>
      <c r="AC747" s="201" t="s">
        <v>1054</v>
      </c>
      <c r="AD747" s="195" t="s">
        <v>5510</v>
      </c>
      <c r="AE747" s="195" t="s">
        <v>1054</v>
      </c>
      <c r="AF747" s="195" t="s">
        <v>1054</v>
      </c>
      <c r="AG747" s="195" t="s">
        <v>1054</v>
      </c>
      <c r="AH747" s="195" t="s">
        <v>1054</v>
      </c>
      <c r="AI747" s="195" t="s">
        <v>2665</v>
      </c>
      <c r="AJ747" s="195" t="s">
        <v>1054</v>
      </c>
      <c r="AK747" s="195" t="s">
        <v>1054</v>
      </c>
    </row>
    <row r="748" spans="1:37" s="177" customFormat="1" ht="12.75">
      <c r="A748" s="175" t="s">
        <v>50</v>
      </c>
      <c r="B748" s="175" t="s">
        <v>2743</v>
      </c>
      <c r="C748" s="628">
        <v>0</v>
      </c>
      <c r="D748" s="628">
        <v>0</v>
      </c>
      <c r="E748" s="628">
        <v>0</v>
      </c>
      <c r="F748" s="631" t="s">
        <v>1054</v>
      </c>
      <c r="G748" s="175" t="s">
        <v>5624</v>
      </c>
      <c r="H748" s="176" t="s">
        <v>4617</v>
      </c>
      <c r="I748" s="175" t="s">
        <v>4734</v>
      </c>
      <c r="J748" s="203" t="s">
        <v>1052</v>
      </c>
      <c r="K748" s="203" t="s">
        <v>1059</v>
      </c>
      <c r="L748" s="175" t="s">
        <v>4593</v>
      </c>
      <c r="M748" s="175" t="s">
        <v>2744</v>
      </c>
      <c r="N748" s="204">
        <v>34516</v>
      </c>
      <c r="O748" s="175" t="s">
        <v>50</v>
      </c>
      <c r="P748" s="195" t="s">
        <v>4965</v>
      </c>
      <c r="Q748" s="195">
        <v>23</v>
      </c>
      <c r="R748" s="197" t="s">
        <v>1054</v>
      </c>
      <c r="S748" s="197" t="s">
        <v>1054</v>
      </c>
      <c r="T748" s="195" t="s">
        <v>1054</v>
      </c>
      <c r="U748" s="195" t="s">
        <v>1054</v>
      </c>
      <c r="V748" s="199" t="s">
        <v>959</v>
      </c>
      <c r="W748" s="199" t="s">
        <v>1055</v>
      </c>
      <c r="X748" s="195" t="s">
        <v>1054</v>
      </c>
      <c r="Y748" s="195" t="s">
        <v>2745</v>
      </c>
      <c r="Z748" s="195" t="s">
        <v>1054</v>
      </c>
      <c r="AA748" s="200" t="s">
        <v>1054</v>
      </c>
      <c r="AB748" s="201">
        <v>6068</v>
      </c>
      <c r="AC748" s="201">
        <v>6299</v>
      </c>
      <c r="AD748" s="195" t="s">
        <v>5625</v>
      </c>
      <c r="AE748" s="195" t="s">
        <v>5626</v>
      </c>
      <c r="AF748" s="195" t="s">
        <v>935</v>
      </c>
      <c r="AG748" s="195">
        <v>2609</v>
      </c>
      <c r="AH748" s="195" t="s">
        <v>828</v>
      </c>
      <c r="AI748" s="195" t="s">
        <v>2746</v>
      </c>
      <c r="AJ748" s="195" t="s">
        <v>2747</v>
      </c>
      <c r="AK748" s="195" t="s">
        <v>2748</v>
      </c>
    </row>
    <row r="749" spans="1:37" s="177" customFormat="1" ht="12.75">
      <c r="A749" s="175" t="s">
        <v>50</v>
      </c>
      <c r="B749" s="175" t="s">
        <v>2841</v>
      </c>
      <c r="C749" s="628">
        <v>0</v>
      </c>
      <c r="D749" s="628">
        <v>0</v>
      </c>
      <c r="E749" s="628">
        <v>0</v>
      </c>
      <c r="F749" s="631" t="s">
        <v>1054</v>
      </c>
      <c r="G749" s="175" t="s">
        <v>5627</v>
      </c>
      <c r="H749" s="176" t="s">
        <v>4581</v>
      </c>
      <c r="I749" s="175" t="s">
        <v>4592</v>
      </c>
      <c r="J749" s="203" t="s">
        <v>1054</v>
      </c>
      <c r="K749" s="203" t="s">
        <v>1054</v>
      </c>
      <c r="L749" s="175" t="s">
        <v>4593</v>
      </c>
      <c r="M749" s="175" t="s">
        <v>2744</v>
      </c>
      <c r="N749" s="204">
        <v>34516</v>
      </c>
      <c r="O749" s="175" t="s">
        <v>1054</v>
      </c>
      <c r="P749" s="195" t="s">
        <v>1054</v>
      </c>
      <c r="Q749" s="195" t="s">
        <v>1054</v>
      </c>
      <c r="R749" s="197">
        <v>7</v>
      </c>
      <c r="S749" s="197" t="s">
        <v>959</v>
      </c>
      <c r="T749" s="195" t="s">
        <v>4595</v>
      </c>
      <c r="U749" s="195" t="s">
        <v>1054</v>
      </c>
      <c r="V749" s="199" t="s">
        <v>1062</v>
      </c>
      <c r="W749" s="199" t="s">
        <v>1054</v>
      </c>
      <c r="X749" s="195" t="s">
        <v>1054</v>
      </c>
      <c r="Y749" s="195" t="s">
        <v>1054</v>
      </c>
      <c r="Z749" s="195" t="s">
        <v>2743</v>
      </c>
      <c r="AA749" s="200" t="s">
        <v>1054</v>
      </c>
      <c r="AB749" s="201" t="s">
        <v>1054</v>
      </c>
      <c r="AC749" s="201" t="s">
        <v>1054</v>
      </c>
      <c r="AD749" s="195" t="s">
        <v>5625</v>
      </c>
      <c r="AE749" s="195" t="s">
        <v>5626</v>
      </c>
      <c r="AF749" s="195" t="s">
        <v>935</v>
      </c>
      <c r="AG749" s="195">
        <v>2609</v>
      </c>
      <c r="AH749" s="195" t="s">
        <v>828</v>
      </c>
      <c r="AI749" s="195" t="s">
        <v>2842</v>
      </c>
      <c r="AJ749" s="195" t="s">
        <v>2747</v>
      </c>
      <c r="AK749" s="195" t="s">
        <v>2748</v>
      </c>
    </row>
    <row r="750" spans="1:37" s="177" customFormat="1" ht="12.75">
      <c r="A750" s="175" t="s">
        <v>50</v>
      </c>
      <c r="B750" s="175" t="s">
        <v>2843</v>
      </c>
      <c r="C750" s="628">
        <v>0</v>
      </c>
      <c r="D750" s="628">
        <v>0</v>
      </c>
      <c r="E750" s="628">
        <v>0</v>
      </c>
      <c r="F750" s="631" t="s">
        <v>1054</v>
      </c>
      <c r="G750" s="175" t="s">
        <v>2844</v>
      </c>
      <c r="H750" s="176" t="s">
        <v>4581</v>
      </c>
      <c r="I750" s="175" t="s">
        <v>4592</v>
      </c>
      <c r="J750" s="203" t="s">
        <v>1054</v>
      </c>
      <c r="K750" s="203" t="s">
        <v>1054</v>
      </c>
      <c r="L750" s="175" t="s">
        <v>4593</v>
      </c>
      <c r="M750" s="175" t="s">
        <v>2744</v>
      </c>
      <c r="N750" s="204">
        <v>34516</v>
      </c>
      <c r="O750" s="175" t="s">
        <v>1054</v>
      </c>
      <c r="P750" s="195" t="s">
        <v>1054</v>
      </c>
      <c r="Q750" s="195" t="s">
        <v>1054</v>
      </c>
      <c r="R750" s="197">
        <v>97</v>
      </c>
      <c r="S750" s="197" t="s">
        <v>959</v>
      </c>
      <c r="T750" s="195" t="s">
        <v>4595</v>
      </c>
      <c r="U750" s="195" t="s">
        <v>1054</v>
      </c>
      <c r="V750" s="199" t="s">
        <v>1062</v>
      </c>
      <c r="W750" s="199" t="s">
        <v>1054</v>
      </c>
      <c r="X750" s="195" t="s">
        <v>1054</v>
      </c>
      <c r="Y750" s="195" t="s">
        <v>1054</v>
      </c>
      <c r="Z750" s="195" t="s">
        <v>2743</v>
      </c>
      <c r="AA750" s="200" t="s">
        <v>1054</v>
      </c>
      <c r="AB750" s="201" t="s">
        <v>1054</v>
      </c>
      <c r="AC750" s="201" t="s">
        <v>1054</v>
      </c>
      <c r="AD750" s="195" t="s">
        <v>5625</v>
      </c>
      <c r="AE750" s="195" t="s">
        <v>5626</v>
      </c>
      <c r="AF750" s="195" t="s">
        <v>935</v>
      </c>
      <c r="AG750" s="195">
        <v>2609</v>
      </c>
      <c r="AH750" s="195" t="s">
        <v>828</v>
      </c>
      <c r="AI750" s="195" t="s">
        <v>2842</v>
      </c>
      <c r="AJ750" s="195" t="s">
        <v>2747</v>
      </c>
      <c r="AK750" s="195" t="s">
        <v>2748</v>
      </c>
    </row>
    <row r="751" spans="1:37" s="177" customFormat="1" ht="12.75">
      <c r="A751" s="175" t="s">
        <v>50</v>
      </c>
      <c r="B751" s="175" t="s">
        <v>2845</v>
      </c>
      <c r="C751" s="628">
        <v>0</v>
      </c>
      <c r="D751" s="628">
        <v>0</v>
      </c>
      <c r="E751" s="628">
        <v>0</v>
      </c>
      <c r="F751" s="631" t="s">
        <v>1054</v>
      </c>
      <c r="G751" s="175" t="s">
        <v>5567</v>
      </c>
      <c r="H751" s="176" t="s">
        <v>4581</v>
      </c>
      <c r="I751" s="175" t="s">
        <v>4582</v>
      </c>
      <c r="J751" s="203" t="s">
        <v>1054</v>
      </c>
      <c r="K751" s="203" t="s">
        <v>1054</v>
      </c>
      <c r="L751" s="175" t="s">
        <v>4583</v>
      </c>
      <c r="M751" s="175" t="s">
        <v>1054</v>
      </c>
      <c r="N751" s="204">
        <v>40361</v>
      </c>
      <c r="O751" s="175" t="s">
        <v>1054</v>
      </c>
      <c r="P751" s="195" t="s">
        <v>1054</v>
      </c>
      <c r="Q751" s="195" t="s">
        <v>1054</v>
      </c>
      <c r="R751" s="197">
        <v>16</v>
      </c>
      <c r="S751" s="197" t="s">
        <v>959</v>
      </c>
      <c r="T751" s="195" t="s">
        <v>4595</v>
      </c>
      <c r="U751" s="195" t="s">
        <v>1054</v>
      </c>
      <c r="V751" s="199" t="s">
        <v>1062</v>
      </c>
      <c r="W751" s="199" t="s">
        <v>1054</v>
      </c>
      <c r="X751" s="195" t="s">
        <v>1054</v>
      </c>
      <c r="Y751" s="195" t="s">
        <v>1054</v>
      </c>
      <c r="Z751" s="195" t="s">
        <v>824</v>
      </c>
      <c r="AA751" s="200" t="s">
        <v>1054</v>
      </c>
      <c r="AB751" s="201" t="s">
        <v>1054</v>
      </c>
      <c r="AC751" s="201" t="s">
        <v>1054</v>
      </c>
      <c r="AD751" s="195" t="s">
        <v>1054</v>
      </c>
      <c r="AE751" s="195" t="s">
        <v>1054</v>
      </c>
      <c r="AF751" s="195" t="s">
        <v>1054</v>
      </c>
      <c r="AG751" s="195" t="s">
        <v>1054</v>
      </c>
      <c r="AH751" s="195" t="s">
        <v>1054</v>
      </c>
      <c r="AI751" s="195" t="s">
        <v>2846</v>
      </c>
      <c r="AJ751" s="195" t="s">
        <v>1054</v>
      </c>
      <c r="AK751" s="195" t="s">
        <v>1054</v>
      </c>
    </row>
    <row r="752" spans="1:37" s="177" customFormat="1" ht="12.75">
      <c r="A752" s="175" t="s">
        <v>50</v>
      </c>
      <c r="B752" s="175" t="s">
        <v>2890</v>
      </c>
      <c r="C752" s="628">
        <v>0</v>
      </c>
      <c r="D752" s="628">
        <v>0</v>
      </c>
      <c r="E752" s="628">
        <v>0</v>
      </c>
      <c r="F752" s="631" t="s">
        <v>1054</v>
      </c>
      <c r="G752" s="175" t="s">
        <v>5583</v>
      </c>
      <c r="H752" s="176" t="s">
        <v>4574</v>
      </c>
      <c r="I752" s="175" t="s">
        <v>5337</v>
      </c>
      <c r="J752" s="203" t="s">
        <v>1054</v>
      </c>
      <c r="K752" s="203" t="s">
        <v>1054</v>
      </c>
      <c r="L752" s="175" t="s">
        <v>4593</v>
      </c>
      <c r="M752" s="175" t="s">
        <v>2765</v>
      </c>
      <c r="N752" s="204">
        <v>40056</v>
      </c>
      <c r="O752" s="175" t="s">
        <v>1054</v>
      </c>
      <c r="P752" s="195" t="s">
        <v>1054</v>
      </c>
      <c r="Q752" s="195" t="s">
        <v>1054</v>
      </c>
      <c r="R752" s="197" t="s">
        <v>1054</v>
      </c>
      <c r="S752" s="197" t="s">
        <v>1054</v>
      </c>
      <c r="T752" s="195" t="s">
        <v>1054</v>
      </c>
      <c r="U752" s="195" t="s">
        <v>1054</v>
      </c>
      <c r="V752" s="199" t="s">
        <v>1054</v>
      </c>
      <c r="W752" s="199" t="s">
        <v>1054</v>
      </c>
      <c r="X752" s="195" t="s">
        <v>1054</v>
      </c>
      <c r="Y752" s="195" t="s">
        <v>1054</v>
      </c>
      <c r="Z752" s="195" t="s">
        <v>1054</v>
      </c>
      <c r="AA752" s="200" t="s">
        <v>1054</v>
      </c>
      <c r="AB752" s="201" t="s">
        <v>1054</v>
      </c>
      <c r="AC752" s="201" t="s">
        <v>1054</v>
      </c>
      <c r="AD752" s="195" t="s">
        <v>1054</v>
      </c>
      <c r="AE752" s="195" t="s">
        <v>1054</v>
      </c>
      <c r="AF752" s="195" t="s">
        <v>1054</v>
      </c>
      <c r="AG752" s="195" t="s">
        <v>1054</v>
      </c>
      <c r="AH752" s="195" t="s">
        <v>1054</v>
      </c>
      <c r="AI752" s="195" t="s">
        <v>2891</v>
      </c>
      <c r="AJ752" s="195" t="s">
        <v>1054</v>
      </c>
      <c r="AK752" s="195" t="s">
        <v>1054</v>
      </c>
    </row>
    <row r="753" spans="1:37" s="177" customFormat="1" ht="12.75">
      <c r="A753" s="175" t="s">
        <v>50</v>
      </c>
      <c r="B753" s="175" t="s">
        <v>2847</v>
      </c>
      <c r="C753" s="628">
        <v>0</v>
      </c>
      <c r="D753" s="628">
        <v>0</v>
      </c>
      <c r="E753" s="628">
        <v>0</v>
      </c>
      <c r="F753" s="631" t="s">
        <v>1054</v>
      </c>
      <c r="G753" s="175" t="s">
        <v>2848</v>
      </c>
      <c r="H753" s="176" t="s">
        <v>4581</v>
      </c>
      <c r="I753" s="175" t="s">
        <v>4582</v>
      </c>
      <c r="J753" s="203" t="s">
        <v>1054</v>
      </c>
      <c r="K753" s="203" t="s">
        <v>1054</v>
      </c>
      <c r="L753" s="175" t="s">
        <v>4583</v>
      </c>
      <c r="M753" s="175" t="s">
        <v>1054</v>
      </c>
      <c r="N753" s="204">
        <v>36586</v>
      </c>
      <c r="O753" s="175" t="s">
        <v>1054</v>
      </c>
      <c r="P753" s="195" t="s">
        <v>1054</v>
      </c>
      <c r="Q753" s="195" t="s">
        <v>1054</v>
      </c>
      <c r="R753" s="197" t="s">
        <v>1054</v>
      </c>
      <c r="S753" s="197" t="s">
        <v>1054</v>
      </c>
      <c r="T753" s="195" t="s">
        <v>1054</v>
      </c>
      <c r="U753" s="195" t="s">
        <v>1054</v>
      </c>
      <c r="V753" s="199" t="s">
        <v>1062</v>
      </c>
      <c r="W753" s="199" t="s">
        <v>1054</v>
      </c>
      <c r="X753" s="195" t="s">
        <v>1054</v>
      </c>
      <c r="Y753" s="195" t="s">
        <v>1054</v>
      </c>
      <c r="Z753" s="195" t="s">
        <v>1054</v>
      </c>
      <c r="AA753" s="200" t="s">
        <v>1054</v>
      </c>
      <c r="AB753" s="201" t="s">
        <v>1054</v>
      </c>
      <c r="AC753" s="201" t="s">
        <v>1054</v>
      </c>
      <c r="AD753" s="195" t="s">
        <v>1054</v>
      </c>
      <c r="AE753" s="195" t="s">
        <v>1054</v>
      </c>
      <c r="AF753" s="195" t="s">
        <v>1054</v>
      </c>
      <c r="AG753" s="195" t="s">
        <v>1054</v>
      </c>
      <c r="AH753" s="195" t="s">
        <v>1054</v>
      </c>
      <c r="AI753" s="195" t="s">
        <v>2849</v>
      </c>
      <c r="AJ753" s="195" t="s">
        <v>1054</v>
      </c>
      <c r="AK753" s="195" t="s">
        <v>1054</v>
      </c>
    </row>
    <row r="754" spans="1:37" s="177" customFormat="1" ht="12.75">
      <c r="A754" s="175" t="s">
        <v>50</v>
      </c>
      <c r="B754" s="175" t="s">
        <v>2851</v>
      </c>
      <c r="C754" s="628">
        <v>0</v>
      </c>
      <c r="D754" s="628">
        <v>1</v>
      </c>
      <c r="E754" s="628">
        <v>0</v>
      </c>
      <c r="F754" s="631" t="s">
        <v>1054</v>
      </c>
      <c r="G754" s="175" t="s">
        <v>5612</v>
      </c>
      <c r="H754" s="176" t="s">
        <v>4581</v>
      </c>
      <c r="I754" s="175" t="s">
        <v>4592</v>
      </c>
      <c r="J754" s="203" t="s">
        <v>1054</v>
      </c>
      <c r="K754" s="203" t="s">
        <v>1054</v>
      </c>
      <c r="L754" s="175" t="s">
        <v>4593</v>
      </c>
      <c r="M754" s="175" t="s">
        <v>2838</v>
      </c>
      <c r="N754" s="204">
        <v>36487</v>
      </c>
      <c r="O754" s="175" t="s">
        <v>1054</v>
      </c>
      <c r="P754" s="195" t="s">
        <v>1054</v>
      </c>
      <c r="Q754" s="195" t="s">
        <v>1054</v>
      </c>
      <c r="R754" s="197" t="s">
        <v>1054</v>
      </c>
      <c r="S754" s="197" t="s">
        <v>1054</v>
      </c>
      <c r="T754" s="195" t="s">
        <v>1054</v>
      </c>
      <c r="U754" s="195" t="s">
        <v>1054</v>
      </c>
      <c r="V754" s="199" t="s">
        <v>1062</v>
      </c>
      <c r="W754" s="199" t="s">
        <v>1054</v>
      </c>
      <c r="X754" s="195" t="s">
        <v>1054</v>
      </c>
      <c r="Y754" s="195" t="s">
        <v>1054</v>
      </c>
      <c r="Z754" s="195" t="s">
        <v>1054</v>
      </c>
      <c r="AA754" s="200" t="s">
        <v>1054</v>
      </c>
      <c r="AB754" s="201" t="s">
        <v>1054</v>
      </c>
      <c r="AC754" s="201" t="s">
        <v>1054</v>
      </c>
      <c r="AD754" s="195" t="s">
        <v>1054</v>
      </c>
      <c r="AE754" s="195" t="s">
        <v>1054</v>
      </c>
      <c r="AF754" s="195" t="s">
        <v>1054</v>
      </c>
      <c r="AG754" s="195" t="s">
        <v>1054</v>
      </c>
      <c r="AH754" s="195" t="s">
        <v>1054</v>
      </c>
      <c r="AI754" s="195" t="s">
        <v>2852</v>
      </c>
      <c r="AJ754" s="195" t="s">
        <v>1054</v>
      </c>
      <c r="AK754" s="195" t="s">
        <v>1054</v>
      </c>
    </row>
    <row r="755" spans="1:37" s="177" customFormat="1" ht="12.75">
      <c r="A755" s="175" t="s">
        <v>50</v>
      </c>
      <c r="B755" s="175" t="s">
        <v>2853</v>
      </c>
      <c r="C755" s="628">
        <v>0</v>
      </c>
      <c r="D755" s="628">
        <v>0</v>
      </c>
      <c r="E755" s="628">
        <v>0</v>
      </c>
      <c r="F755" s="631" t="s">
        <v>1054</v>
      </c>
      <c r="G755" s="175" t="s">
        <v>5545</v>
      </c>
      <c r="H755" s="176" t="s">
        <v>4581</v>
      </c>
      <c r="I755" s="175" t="s">
        <v>4582</v>
      </c>
      <c r="J755" s="203" t="s">
        <v>1054</v>
      </c>
      <c r="K755" s="203" t="s">
        <v>1054</v>
      </c>
      <c r="L755" s="175" t="s">
        <v>4593</v>
      </c>
      <c r="M755" s="175" t="s">
        <v>2854</v>
      </c>
      <c r="N755" s="204">
        <v>41245</v>
      </c>
      <c r="O755" s="175" t="s">
        <v>1054</v>
      </c>
      <c r="P755" s="195" t="s">
        <v>1054</v>
      </c>
      <c r="Q755" s="195" t="s">
        <v>1054</v>
      </c>
      <c r="R755" s="197" t="s">
        <v>1054</v>
      </c>
      <c r="S755" s="197" t="s">
        <v>1054</v>
      </c>
      <c r="T755" s="195" t="s">
        <v>1054</v>
      </c>
      <c r="U755" s="195" t="s">
        <v>1054</v>
      </c>
      <c r="V755" s="199" t="s">
        <v>1062</v>
      </c>
      <c r="W755" s="199" t="s">
        <v>1054</v>
      </c>
      <c r="X755" s="195" t="s">
        <v>1054</v>
      </c>
      <c r="Y755" s="195" t="s">
        <v>1054</v>
      </c>
      <c r="Z755" s="195" t="s">
        <v>824</v>
      </c>
      <c r="AA755" s="200" t="s">
        <v>1054</v>
      </c>
      <c r="AB755" s="201" t="s">
        <v>1054</v>
      </c>
      <c r="AC755" s="201" t="s">
        <v>1054</v>
      </c>
      <c r="AD755" s="195" t="s">
        <v>1054</v>
      </c>
      <c r="AE755" s="195" t="s">
        <v>1054</v>
      </c>
      <c r="AF755" s="195" t="s">
        <v>1054</v>
      </c>
      <c r="AG755" s="195" t="s">
        <v>1054</v>
      </c>
      <c r="AH755" s="195" t="s">
        <v>1054</v>
      </c>
      <c r="AI755" s="195" t="s">
        <v>1054</v>
      </c>
      <c r="AJ755" s="195" t="s">
        <v>1054</v>
      </c>
      <c r="AK755" s="195" t="s">
        <v>1054</v>
      </c>
    </row>
    <row r="756" spans="1:37" s="177" customFormat="1" ht="12.75">
      <c r="A756" s="175" t="s">
        <v>50</v>
      </c>
      <c r="B756" s="175" t="s">
        <v>2855</v>
      </c>
      <c r="C756" s="628">
        <v>0</v>
      </c>
      <c r="D756" s="628">
        <v>0</v>
      </c>
      <c r="E756" s="628">
        <v>0</v>
      </c>
      <c r="F756" s="631" t="s">
        <v>1054</v>
      </c>
      <c r="G756" s="175" t="s">
        <v>2856</v>
      </c>
      <c r="H756" s="176" t="s">
        <v>4581</v>
      </c>
      <c r="I756" s="175" t="s">
        <v>4592</v>
      </c>
      <c r="J756" s="203" t="s">
        <v>1054</v>
      </c>
      <c r="K756" s="203" t="s">
        <v>1054</v>
      </c>
      <c r="L756" s="175" t="s">
        <v>4593</v>
      </c>
      <c r="M756" s="175" t="s">
        <v>2857</v>
      </c>
      <c r="N756" s="204">
        <v>35976</v>
      </c>
      <c r="O756" s="175" t="s">
        <v>1054</v>
      </c>
      <c r="P756" s="195" t="s">
        <v>1054</v>
      </c>
      <c r="Q756" s="195" t="s">
        <v>1054</v>
      </c>
      <c r="R756" s="197" t="s">
        <v>1054</v>
      </c>
      <c r="S756" s="197" t="s">
        <v>1054</v>
      </c>
      <c r="T756" s="195" t="s">
        <v>1054</v>
      </c>
      <c r="U756" s="195" t="s">
        <v>1054</v>
      </c>
      <c r="V756" s="199" t="s">
        <v>1062</v>
      </c>
      <c r="W756" s="199" t="s">
        <v>1054</v>
      </c>
      <c r="X756" s="195" t="s">
        <v>1054</v>
      </c>
      <c r="Y756" s="195" t="s">
        <v>1054</v>
      </c>
      <c r="Z756" s="195" t="s">
        <v>824</v>
      </c>
      <c r="AA756" s="200" t="s">
        <v>1054</v>
      </c>
      <c r="AB756" s="201" t="s">
        <v>1054</v>
      </c>
      <c r="AC756" s="201" t="s">
        <v>1054</v>
      </c>
      <c r="AD756" s="195" t="s">
        <v>5616</v>
      </c>
      <c r="AE756" s="195" t="s">
        <v>4902</v>
      </c>
      <c r="AF756" s="195" t="s">
        <v>932</v>
      </c>
      <c r="AG756" s="195">
        <v>2000</v>
      </c>
      <c r="AH756" s="195" t="s">
        <v>828</v>
      </c>
      <c r="AI756" s="195" t="s">
        <v>5620</v>
      </c>
      <c r="AJ756" s="195" t="s">
        <v>1054</v>
      </c>
      <c r="AK756" s="195" t="s">
        <v>1054</v>
      </c>
    </row>
    <row r="757" spans="1:37" s="177" customFormat="1" ht="12.75">
      <c r="A757" s="175" t="s">
        <v>50</v>
      </c>
      <c r="B757" s="175" t="s">
        <v>2858</v>
      </c>
      <c r="C757" s="628">
        <v>0</v>
      </c>
      <c r="D757" s="628">
        <v>0</v>
      </c>
      <c r="E757" s="628">
        <v>0</v>
      </c>
      <c r="F757" s="631" t="s">
        <v>1054</v>
      </c>
      <c r="G757" s="175" t="s">
        <v>2859</v>
      </c>
      <c r="H757" s="176" t="s">
        <v>4581</v>
      </c>
      <c r="I757" s="175" t="s">
        <v>4582</v>
      </c>
      <c r="J757" s="203" t="s">
        <v>1054</v>
      </c>
      <c r="K757" s="203" t="s">
        <v>1054</v>
      </c>
      <c r="L757" s="175" t="s">
        <v>4583</v>
      </c>
      <c r="M757" s="175" t="s">
        <v>1054</v>
      </c>
      <c r="N757" s="204">
        <v>41244</v>
      </c>
      <c r="O757" s="175" t="s">
        <v>1054</v>
      </c>
      <c r="P757" s="195" t="s">
        <v>1054</v>
      </c>
      <c r="Q757" s="195" t="s">
        <v>1054</v>
      </c>
      <c r="R757" s="197" t="s">
        <v>1054</v>
      </c>
      <c r="S757" s="197" t="s">
        <v>1054</v>
      </c>
      <c r="T757" s="195" t="s">
        <v>1054</v>
      </c>
      <c r="U757" s="195" t="s">
        <v>1054</v>
      </c>
      <c r="V757" s="199" t="s">
        <v>1062</v>
      </c>
      <c r="W757" s="199" t="s">
        <v>1054</v>
      </c>
      <c r="X757" s="195" t="s">
        <v>1054</v>
      </c>
      <c r="Y757" s="195" t="s">
        <v>1054</v>
      </c>
      <c r="Z757" s="195" t="s">
        <v>2688</v>
      </c>
      <c r="AA757" s="200" t="s">
        <v>1054</v>
      </c>
      <c r="AB757" s="201" t="s">
        <v>1054</v>
      </c>
      <c r="AC757" s="201" t="s">
        <v>1054</v>
      </c>
      <c r="AD757" s="195" t="s">
        <v>5546</v>
      </c>
      <c r="AE757" s="195" t="s">
        <v>2651</v>
      </c>
      <c r="AF757" s="195" t="s">
        <v>935</v>
      </c>
      <c r="AG757" s="195">
        <v>2600</v>
      </c>
      <c r="AH757" s="195" t="s">
        <v>828</v>
      </c>
      <c r="AI757" s="195" t="s">
        <v>1054</v>
      </c>
      <c r="AJ757" s="195" t="s">
        <v>1054</v>
      </c>
      <c r="AK757" s="195" t="s">
        <v>1054</v>
      </c>
    </row>
    <row r="758" spans="1:37" s="177" customFormat="1" ht="12.75">
      <c r="A758" s="175" t="s">
        <v>4732</v>
      </c>
      <c r="B758" s="175" t="s">
        <v>2919</v>
      </c>
      <c r="C758" s="628">
        <v>0</v>
      </c>
      <c r="D758" s="628">
        <v>0</v>
      </c>
      <c r="E758" s="628">
        <v>0</v>
      </c>
      <c r="F758" s="631" t="s">
        <v>1054</v>
      </c>
      <c r="G758" s="175" t="s">
        <v>5646</v>
      </c>
      <c r="H758" s="176" t="s">
        <v>4581</v>
      </c>
      <c r="I758" s="175" t="s">
        <v>4770</v>
      </c>
      <c r="J758" s="203" t="s">
        <v>1054</v>
      </c>
      <c r="K758" s="203" t="s">
        <v>1054</v>
      </c>
      <c r="L758" s="175" t="s">
        <v>106</v>
      </c>
      <c r="M758" s="175" t="s">
        <v>2920</v>
      </c>
      <c r="N758" s="204">
        <v>42186</v>
      </c>
      <c r="O758" s="175" t="s">
        <v>1054</v>
      </c>
      <c r="P758" s="195" t="s">
        <v>1054</v>
      </c>
      <c r="Q758" s="195" t="s">
        <v>1054</v>
      </c>
      <c r="R758" s="197">
        <v>0</v>
      </c>
      <c r="S758" s="197" t="s">
        <v>1054</v>
      </c>
      <c r="T758" s="195" t="s">
        <v>1054</v>
      </c>
      <c r="U758" s="195" t="s">
        <v>1054</v>
      </c>
      <c r="V758" s="199" t="s">
        <v>1094</v>
      </c>
      <c r="W758" s="199" t="s">
        <v>1055</v>
      </c>
      <c r="X758" s="195" t="s">
        <v>1054</v>
      </c>
      <c r="Y758" s="195" t="s">
        <v>2916</v>
      </c>
      <c r="Z758" s="195" t="s">
        <v>4733</v>
      </c>
      <c r="AA758" s="200" t="s">
        <v>1054</v>
      </c>
      <c r="AB758" s="201" t="s">
        <v>1054</v>
      </c>
      <c r="AC758" s="201" t="s">
        <v>1054</v>
      </c>
      <c r="AD758" s="195" t="s">
        <v>4738</v>
      </c>
      <c r="AE758" s="195" t="s">
        <v>4614</v>
      </c>
      <c r="AF758" s="195" t="s">
        <v>935</v>
      </c>
      <c r="AG758" s="195">
        <v>2617</v>
      </c>
      <c r="AH758" s="195" t="s">
        <v>828</v>
      </c>
      <c r="AI758" s="195" t="s">
        <v>2917</v>
      </c>
      <c r="AJ758" s="195" t="s">
        <v>1054</v>
      </c>
      <c r="AK758" s="195" t="s">
        <v>2918</v>
      </c>
    </row>
    <row r="759" spans="1:37" s="177" customFormat="1" ht="12.75">
      <c r="A759" s="175" t="s">
        <v>4732</v>
      </c>
      <c r="B759" s="175" t="s">
        <v>2921</v>
      </c>
      <c r="C759" s="628">
        <v>0</v>
      </c>
      <c r="D759" s="628">
        <v>0</v>
      </c>
      <c r="E759" s="628">
        <v>0</v>
      </c>
      <c r="F759" s="631" t="s">
        <v>1054</v>
      </c>
      <c r="G759" s="175" t="s">
        <v>2922</v>
      </c>
      <c r="H759" s="176" t="s">
        <v>4581</v>
      </c>
      <c r="I759" s="175" t="s">
        <v>4592</v>
      </c>
      <c r="J759" s="203" t="s">
        <v>1054</v>
      </c>
      <c r="K759" s="203" t="s">
        <v>1054</v>
      </c>
      <c r="L759" s="175" t="s">
        <v>4593</v>
      </c>
      <c r="M759" s="175" t="s">
        <v>2923</v>
      </c>
      <c r="N759" s="204">
        <v>42186</v>
      </c>
      <c r="O759" s="175" t="s">
        <v>1054</v>
      </c>
      <c r="P759" s="195" t="s">
        <v>1054</v>
      </c>
      <c r="Q759" s="195" t="s">
        <v>1054</v>
      </c>
      <c r="R759" s="197">
        <v>0</v>
      </c>
      <c r="S759" s="197" t="s">
        <v>1054</v>
      </c>
      <c r="T759" s="195" t="s">
        <v>1054</v>
      </c>
      <c r="U759" s="195" t="s">
        <v>1054</v>
      </c>
      <c r="V759" s="199" t="s">
        <v>1054</v>
      </c>
      <c r="W759" s="199" t="s">
        <v>1054</v>
      </c>
      <c r="X759" s="195" t="s">
        <v>1054</v>
      </c>
      <c r="Y759" s="195" t="s">
        <v>1054</v>
      </c>
      <c r="Z759" s="195" t="s">
        <v>4733</v>
      </c>
      <c r="AA759" s="200" t="s">
        <v>1054</v>
      </c>
      <c r="AB759" s="201" t="s">
        <v>1054</v>
      </c>
      <c r="AC759" s="201" t="s">
        <v>1054</v>
      </c>
      <c r="AD759" s="195" t="s">
        <v>4738</v>
      </c>
      <c r="AE759" s="195" t="s">
        <v>4614</v>
      </c>
      <c r="AF759" s="195" t="s">
        <v>935</v>
      </c>
      <c r="AG759" s="195">
        <v>2617</v>
      </c>
      <c r="AH759" s="195" t="s">
        <v>828</v>
      </c>
      <c r="AI759" s="195" t="s">
        <v>2924</v>
      </c>
      <c r="AJ759" s="195" t="s">
        <v>1054</v>
      </c>
      <c r="AK759" s="195" t="s">
        <v>1054</v>
      </c>
    </row>
    <row r="760" spans="1:37" s="177" customFormat="1" ht="12.75">
      <c r="A760" s="175" t="s">
        <v>4732</v>
      </c>
      <c r="B760" s="175" t="s">
        <v>1376</v>
      </c>
      <c r="C760" s="628">
        <v>0</v>
      </c>
      <c r="D760" s="628">
        <v>0</v>
      </c>
      <c r="E760" s="628">
        <v>0</v>
      </c>
      <c r="F760" s="631" t="s">
        <v>1054</v>
      </c>
      <c r="G760" s="175" t="s">
        <v>1377</v>
      </c>
      <c r="H760" s="176" t="s">
        <v>4617</v>
      </c>
      <c r="I760" s="175" t="s">
        <v>4734</v>
      </c>
      <c r="J760" s="203" t="s">
        <v>1052</v>
      </c>
      <c r="K760" s="203" t="s">
        <v>1059</v>
      </c>
      <c r="L760" s="175" t="s">
        <v>4593</v>
      </c>
      <c r="M760" s="175" t="s">
        <v>1378</v>
      </c>
      <c r="N760" s="204">
        <v>42552</v>
      </c>
      <c r="O760" s="175" t="s">
        <v>1368</v>
      </c>
      <c r="P760" s="195" t="s">
        <v>4965</v>
      </c>
      <c r="Q760" s="195">
        <v>825</v>
      </c>
      <c r="R760" s="197" t="s">
        <v>1054</v>
      </c>
      <c r="S760" s="197" t="s">
        <v>1054</v>
      </c>
      <c r="T760" s="195" t="s">
        <v>1054</v>
      </c>
      <c r="U760" s="195" t="s">
        <v>1054</v>
      </c>
      <c r="V760" s="199" t="s">
        <v>959</v>
      </c>
      <c r="W760" s="199" t="s">
        <v>1055</v>
      </c>
      <c r="X760" s="195" t="s">
        <v>1054</v>
      </c>
      <c r="Y760" s="195" t="s">
        <v>6567</v>
      </c>
      <c r="Z760" s="195" t="s">
        <v>1054</v>
      </c>
      <c r="AA760" s="200" t="s">
        <v>1054</v>
      </c>
      <c r="AB760" s="201">
        <v>223551</v>
      </c>
      <c r="AC760" s="201">
        <v>228774</v>
      </c>
      <c r="AD760" s="195" t="s">
        <v>5054</v>
      </c>
      <c r="AE760" s="195" t="s">
        <v>4698</v>
      </c>
      <c r="AF760" s="195" t="s">
        <v>935</v>
      </c>
      <c r="AG760" s="195">
        <v>2600</v>
      </c>
      <c r="AH760" s="195" t="s">
        <v>828</v>
      </c>
      <c r="AI760" s="195" t="s">
        <v>5643</v>
      </c>
      <c r="AJ760" s="195" t="s">
        <v>5644</v>
      </c>
      <c r="AK760" s="195" t="s">
        <v>5644</v>
      </c>
    </row>
    <row r="761" spans="1:37" s="177" customFormat="1" ht="12.75">
      <c r="A761" s="175" t="s">
        <v>4732</v>
      </c>
      <c r="B761" s="175" t="s">
        <v>1332</v>
      </c>
      <c r="C761" s="628">
        <v>0</v>
      </c>
      <c r="D761" s="628">
        <v>0</v>
      </c>
      <c r="E761" s="628">
        <v>0</v>
      </c>
      <c r="F761" s="631" t="s">
        <v>1054</v>
      </c>
      <c r="G761" s="175" t="s">
        <v>5656</v>
      </c>
      <c r="H761" s="176" t="s">
        <v>4617</v>
      </c>
      <c r="I761" s="175" t="s">
        <v>4734</v>
      </c>
      <c r="J761" s="203" t="s">
        <v>1052</v>
      </c>
      <c r="K761" s="203" t="s">
        <v>1053</v>
      </c>
      <c r="L761" s="175" t="s">
        <v>4593</v>
      </c>
      <c r="M761" s="175" t="s">
        <v>1330</v>
      </c>
      <c r="N761" s="204">
        <v>29147</v>
      </c>
      <c r="O761" s="175" t="s">
        <v>5657</v>
      </c>
      <c r="P761" s="195" t="s">
        <v>1054</v>
      </c>
      <c r="Q761" s="195">
        <v>6448</v>
      </c>
      <c r="R761" s="197" t="s">
        <v>1054</v>
      </c>
      <c r="S761" s="197" t="s">
        <v>1054</v>
      </c>
      <c r="T761" s="195" t="s">
        <v>1054</v>
      </c>
      <c r="U761" s="195" t="s">
        <v>1054</v>
      </c>
      <c r="V761" s="199" t="s">
        <v>959</v>
      </c>
      <c r="W761" s="199" t="s">
        <v>1055</v>
      </c>
      <c r="X761" s="195" t="s">
        <v>1054</v>
      </c>
      <c r="Y761" s="195" t="s">
        <v>1331</v>
      </c>
      <c r="Z761" s="195" t="s">
        <v>1054</v>
      </c>
      <c r="AA761" s="200" t="s">
        <v>1054</v>
      </c>
      <c r="AB761" s="201">
        <v>1201591</v>
      </c>
      <c r="AC761" s="201">
        <v>1445520</v>
      </c>
      <c r="AD761" s="195" t="s">
        <v>5658</v>
      </c>
      <c r="AE761" s="195" t="s">
        <v>5055</v>
      </c>
      <c r="AF761" s="195" t="s">
        <v>935</v>
      </c>
      <c r="AG761" s="195">
        <v>2600</v>
      </c>
      <c r="AH761" s="195" t="s">
        <v>828</v>
      </c>
      <c r="AI761" s="195" t="s">
        <v>1379</v>
      </c>
      <c r="AJ761" s="195" t="s">
        <v>1380</v>
      </c>
      <c r="AK761" s="195" t="s">
        <v>1381</v>
      </c>
    </row>
    <row r="762" spans="1:37" s="177" customFormat="1" ht="12.75">
      <c r="A762" s="175" t="s">
        <v>4732</v>
      </c>
      <c r="B762" s="175" t="s">
        <v>1391</v>
      </c>
      <c r="C762" s="628">
        <v>1</v>
      </c>
      <c r="D762" s="628">
        <v>1</v>
      </c>
      <c r="E762" s="628">
        <v>1</v>
      </c>
      <c r="F762" s="631" t="s">
        <v>1054</v>
      </c>
      <c r="G762" s="175" t="s">
        <v>5662</v>
      </c>
      <c r="H762" s="176" t="s">
        <v>4617</v>
      </c>
      <c r="I762" s="175" t="s">
        <v>4734</v>
      </c>
      <c r="J762" s="203" t="s">
        <v>1052</v>
      </c>
      <c r="K762" s="203" t="s">
        <v>1059</v>
      </c>
      <c r="L762" s="175" t="s">
        <v>4593</v>
      </c>
      <c r="M762" s="175" t="s">
        <v>1392</v>
      </c>
      <c r="N762" s="204">
        <v>26029</v>
      </c>
      <c r="O762" s="175" t="s">
        <v>1368</v>
      </c>
      <c r="P762" s="195" t="s">
        <v>5107</v>
      </c>
      <c r="Q762" s="195">
        <v>46</v>
      </c>
      <c r="R762" s="197" t="s">
        <v>1054</v>
      </c>
      <c r="S762" s="197" t="s">
        <v>1054</v>
      </c>
      <c r="T762" s="195" t="s">
        <v>1054</v>
      </c>
      <c r="U762" s="195" t="s">
        <v>1054</v>
      </c>
      <c r="V762" s="199" t="s">
        <v>959</v>
      </c>
      <c r="W762" s="199" t="s">
        <v>1055</v>
      </c>
      <c r="X762" s="195" t="s">
        <v>1054</v>
      </c>
      <c r="Y762" s="195" t="s">
        <v>1393</v>
      </c>
      <c r="Z762" s="195" t="s">
        <v>1054</v>
      </c>
      <c r="AA762" s="200" t="s">
        <v>1054</v>
      </c>
      <c r="AB762" s="201">
        <v>6517</v>
      </c>
      <c r="AC762" s="201">
        <v>6557</v>
      </c>
      <c r="AD762" s="195" t="s">
        <v>5663</v>
      </c>
      <c r="AE762" s="195" t="s">
        <v>5664</v>
      </c>
      <c r="AF762" s="195" t="s">
        <v>935</v>
      </c>
      <c r="AG762" s="195">
        <v>2603</v>
      </c>
      <c r="AH762" s="195" t="s">
        <v>828</v>
      </c>
      <c r="AI762" s="195" t="s">
        <v>1394</v>
      </c>
      <c r="AJ762" s="195" t="s">
        <v>1395</v>
      </c>
      <c r="AK762" s="195" t="s">
        <v>1396</v>
      </c>
    </row>
    <row r="763" spans="1:37" s="177" customFormat="1" ht="12.75">
      <c r="A763" s="175" t="s">
        <v>4732</v>
      </c>
      <c r="B763" s="175" t="s">
        <v>1329</v>
      </c>
      <c r="C763" s="628">
        <v>0</v>
      </c>
      <c r="D763" s="628">
        <v>0</v>
      </c>
      <c r="E763" s="628">
        <v>0</v>
      </c>
      <c r="F763" s="631" t="s">
        <v>1054</v>
      </c>
      <c r="G763" s="175" t="s">
        <v>5665</v>
      </c>
      <c r="H763" s="176" t="s">
        <v>4581</v>
      </c>
      <c r="I763" s="175" t="s">
        <v>4592</v>
      </c>
      <c r="J763" s="203" t="s">
        <v>1054</v>
      </c>
      <c r="K763" s="203" t="s">
        <v>1054</v>
      </c>
      <c r="L763" s="175" t="s">
        <v>4593</v>
      </c>
      <c r="M763" s="175" t="s">
        <v>1330</v>
      </c>
      <c r="N763" s="204">
        <v>22214</v>
      </c>
      <c r="O763" s="175" t="s">
        <v>1054</v>
      </c>
      <c r="P763" s="195" t="s">
        <v>1054</v>
      </c>
      <c r="Q763" s="195" t="s">
        <v>1054</v>
      </c>
      <c r="R763" s="197">
        <v>9</v>
      </c>
      <c r="S763" s="197" t="s">
        <v>1062</v>
      </c>
      <c r="T763" s="195" t="s">
        <v>4652</v>
      </c>
      <c r="U763" s="195" t="s">
        <v>1054</v>
      </c>
      <c r="V763" s="199" t="s">
        <v>959</v>
      </c>
      <c r="W763" s="199" t="s">
        <v>1055</v>
      </c>
      <c r="X763" s="195" t="s">
        <v>1054</v>
      </c>
      <c r="Y763" s="195" t="s">
        <v>1331</v>
      </c>
      <c r="Z763" s="195" t="s">
        <v>1332</v>
      </c>
      <c r="AA763" s="200" t="s">
        <v>1054</v>
      </c>
      <c r="AB763" s="201" t="s">
        <v>1054</v>
      </c>
      <c r="AC763" s="201" t="s">
        <v>1054</v>
      </c>
      <c r="AD763" s="195" t="s">
        <v>5666</v>
      </c>
      <c r="AE763" s="195" t="s">
        <v>5667</v>
      </c>
      <c r="AF763" s="195" t="s">
        <v>932</v>
      </c>
      <c r="AG763" s="195" t="s">
        <v>1054</v>
      </c>
      <c r="AH763" s="195" t="s">
        <v>828</v>
      </c>
      <c r="AI763" s="195" t="s">
        <v>1054</v>
      </c>
      <c r="AJ763" s="195" t="s">
        <v>1054</v>
      </c>
      <c r="AK763" s="195" t="s">
        <v>1054</v>
      </c>
    </row>
    <row r="764" spans="1:37" s="177" customFormat="1" ht="12.75">
      <c r="A764" s="175" t="s">
        <v>4732</v>
      </c>
      <c r="B764" s="175" t="s">
        <v>3650</v>
      </c>
      <c r="C764" s="628">
        <v>0</v>
      </c>
      <c r="D764" s="628">
        <v>0</v>
      </c>
      <c r="E764" s="628">
        <v>0</v>
      </c>
      <c r="F764" s="631" t="s">
        <v>1054</v>
      </c>
      <c r="G764" s="175" t="s">
        <v>6178</v>
      </c>
      <c r="H764" s="176" t="s">
        <v>4581</v>
      </c>
      <c r="I764" s="175" t="s">
        <v>4582</v>
      </c>
      <c r="J764" s="203" t="s">
        <v>1054</v>
      </c>
      <c r="K764" s="203" t="s">
        <v>1054</v>
      </c>
      <c r="L764" s="175" t="s">
        <v>1063</v>
      </c>
      <c r="M764" s="175" t="s">
        <v>1054</v>
      </c>
      <c r="N764" s="204">
        <v>40756</v>
      </c>
      <c r="O764" s="175" t="s">
        <v>1054</v>
      </c>
      <c r="P764" s="195" t="s">
        <v>1054</v>
      </c>
      <c r="Q764" s="195" t="s">
        <v>1054</v>
      </c>
      <c r="R764" s="197">
        <v>6</v>
      </c>
      <c r="S764" s="197" t="s">
        <v>959</v>
      </c>
      <c r="T764" s="195" t="s">
        <v>4595</v>
      </c>
      <c r="U764" s="195" t="s">
        <v>1054</v>
      </c>
      <c r="V764" s="199" t="s">
        <v>1062</v>
      </c>
      <c r="W764" s="199" t="s">
        <v>1054</v>
      </c>
      <c r="X764" s="195" t="s">
        <v>1054</v>
      </c>
      <c r="Y764" s="195" t="s">
        <v>1054</v>
      </c>
      <c r="Z764" s="195" t="s">
        <v>4733</v>
      </c>
      <c r="AA764" s="200" t="s">
        <v>1054</v>
      </c>
      <c r="AB764" s="201" t="s">
        <v>1054</v>
      </c>
      <c r="AC764" s="201" t="s">
        <v>1054</v>
      </c>
      <c r="AD764" s="195" t="s">
        <v>6179</v>
      </c>
      <c r="AE764" s="195" t="s">
        <v>4718</v>
      </c>
      <c r="AF764" s="195" t="s">
        <v>935</v>
      </c>
      <c r="AG764" s="195">
        <v>2606</v>
      </c>
      <c r="AH764" s="195" t="s">
        <v>828</v>
      </c>
      <c r="AI764" s="195" t="s">
        <v>6180</v>
      </c>
      <c r="AJ764" s="195" t="s">
        <v>1054</v>
      </c>
      <c r="AK764" s="195" t="s">
        <v>1054</v>
      </c>
    </row>
    <row r="765" spans="1:37" s="177" customFormat="1" ht="12.75">
      <c r="A765" s="175" t="s">
        <v>4732</v>
      </c>
      <c r="B765" s="175" t="s">
        <v>1407</v>
      </c>
      <c r="C765" s="628">
        <v>0</v>
      </c>
      <c r="D765" s="628">
        <v>0</v>
      </c>
      <c r="E765" s="628">
        <v>0</v>
      </c>
      <c r="F765" s="631" t="s">
        <v>1054</v>
      </c>
      <c r="G765" s="175" t="s">
        <v>5652</v>
      </c>
      <c r="H765" s="176" t="s">
        <v>4617</v>
      </c>
      <c r="I765" s="175" t="s">
        <v>4734</v>
      </c>
      <c r="J765" s="203" t="s">
        <v>1052</v>
      </c>
      <c r="K765" s="203" t="s">
        <v>1059</v>
      </c>
      <c r="L765" s="175" t="s">
        <v>4788</v>
      </c>
      <c r="M765" s="175" t="s">
        <v>1054</v>
      </c>
      <c r="N765" s="204">
        <v>32309</v>
      </c>
      <c r="O765" s="175" t="s">
        <v>1368</v>
      </c>
      <c r="P765" s="195" t="s">
        <v>4965</v>
      </c>
      <c r="Q765" s="195">
        <v>330</v>
      </c>
      <c r="R765" s="197" t="s">
        <v>1054</v>
      </c>
      <c r="S765" s="197" t="s">
        <v>1054</v>
      </c>
      <c r="T765" s="195" t="s">
        <v>1054</v>
      </c>
      <c r="U765" s="195" t="s">
        <v>1054</v>
      </c>
      <c r="V765" s="199" t="s">
        <v>959</v>
      </c>
      <c r="W765" s="199" t="s">
        <v>1055</v>
      </c>
      <c r="X765" s="195" t="s">
        <v>1054</v>
      </c>
      <c r="Y765" s="195" t="s">
        <v>1408</v>
      </c>
      <c r="Z765" s="195" t="s">
        <v>1054</v>
      </c>
      <c r="AA765" s="200" t="s">
        <v>1054</v>
      </c>
      <c r="AB765" s="201">
        <v>78759</v>
      </c>
      <c r="AC765" s="201">
        <v>80527</v>
      </c>
      <c r="AD765" s="195" t="s">
        <v>5653</v>
      </c>
      <c r="AE765" s="195" t="s">
        <v>5654</v>
      </c>
      <c r="AF765" s="195" t="s">
        <v>932</v>
      </c>
      <c r="AG765" s="195">
        <v>2067</v>
      </c>
      <c r="AH765" s="195" t="s">
        <v>828</v>
      </c>
      <c r="AI765" s="195" t="s">
        <v>1409</v>
      </c>
      <c r="AJ765" s="195" t="s">
        <v>1410</v>
      </c>
      <c r="AK765" s="195" t="s">
        <v>1411</v>
      </c>
    </row>
    <row r="766" spans="1:37" s="177" customFormat="1" ht="12.75">
      <c r="A766" s="175" t="s">
        <v>4732</v>
      </c>
      <c r="B766" s="175" t="s">
        <v>3320</v>
      </c>
      <c r="C766" s="628">
        <v>0</v>
      </c>
      <c r="D766" s="628">
        <v>0</v>
      </c>
      <c r="E766" s="628">
        <v>0</v>
      </c>
      <c r="F766" s="631" t="s">
        <v>1054</v>
      </c>
      <c r="G766" s="175" t="s">
        <v>6587</v>
      </c>
      <c r="H766" s="176" t="s">
        <v>4574</v>
      </c>
      <c r="I766" s="175" t="s">
        <v>4609</v>
      </c>
      <c r="J766" s="203" t="s">
        <v>1054</v>
      </c>
      <c r="K766" s="203" t="s">
        <v>1054</v>
      </c>
      <c r="L766" s="175" t="s">
        <v>4593</v>
      </c>
      <c r="M766" s="175" t="s">
        <v>5998</v>
      </c>
      <c r="N766" s="204">
        <v>38412</v>
      </c>
      <c r="O766" s="175" t="s">
        <v>1054</v>
      </c>
      <c r="P766" s="195" t="s">
        <v>1054</v>
      </c>
      <c r="Q766" s="195" t="s">
        <v>1054</v>
      </c>
      <c r="R766" s="197">
        <v>0</v>
      </c>
      <c r="S766" s="197" t="s">
        <v>1054</v>
      </c>
      <c r="T766" s="195" t="s">
        <v>1054</v>
      </c>
      <c r="U766" s="195" t="s">
        <v>1054</v>
      </c>
      <c r="V766" s="199" t="s">
        <v>1054</v>
      </c>
      <c r="W766" s="199" t="s">
        <v>1054</v>
      </c>
      <c r="X766" s="195" t="s">
        <v>1054</v>
      </c>
      <c r="Y766" s="195" t="s">
        <v>1054</v>
      </c>
      <c r="Z766" s="195" t="s">
        <v>4733</v>
      </c>
      <c r="AA766" s="200" t="s">
        <v>1054</v>
      </c>
      <c r="AB766" s="201" t="s">
        <v>1054</v>
      </c>
      <c r="AC766" s="201" t="s">
        <v>1054</v>
      </c>
      <c r="AD766" s="195" t="s">
        <v>1054</v>
      </c>
      <c r="AE766" s="195" t="s">
        <v>1054</v>
      </c>
      <c r="AF766" s="195" t="s">
        <v>1054</v>
      </c>
      <c r="AG766" s="195" t="s">
        <v>1054</v>
      </c>
      <c r="AH766" s="195" t="s">
        <v>1054</v>
      </c>
      <c r="AI766" s="195" t="s">
        <v>1054</v>
      </c>
      <c r="AJ766" s="195" t="s">
        <v>1054</v>
      </c>
      <c r="AK766" s="195" t="s">
        <v>1054</v>
      </c>
    </row>
    <row r="767" spans="1:37" s="177" customFormat="1" ht="12.75">
      <c r="A767" s="175" t="s">
        <v>4732</v>
      </c>
      <c r="B767" s="175" t="s">
        <v>2925</v>
      </c>
      <c r="C767" s="628">
        <v>0</v>
      </c>
      <c r="D767" s="628">
        <v>0</v>
      </c>
      <c r="E767" s="628">
        <v>0</v>
      </c>
      <c r="F767" s="631" t="s">
        <v>1054</v>
      </c>
      <c r="G767" s="175" t="s">
        <v>5649</v>
      </c>
      <c r="H767" s="176" t="s">
        <v>4581</v>
      </c>
      <c r="I767" s="175" t="s">
        <v>4582</v>
      </c>
      <c r="J767" s="203" t="s">
        <v>1054</v>
      </c>
      <c r="K767" s="203" t="s">
        <v>1054</v>
      </c>
      <c r="L767" s="175" t="s">
        <v>4583</v>
      </c>
      <c r="M767" s="175" t="s">
        <v>1054</v>
      </c>
      <c r="N767" s="204">
        <v>42133</v>
      </c>
      <c r="O767" s="175" t="s">
        <v>1054</v>
      </c>
      <c r="P767" s="195" t="s">
        <v>1054</v>
      </c>
      <c r="Q767" s="195" t="s">
        <v>1054</v>
      </c>
      <c r="R767" s="197">
        <v>0</v>
      </c>
      <c r="S767" s="197" t="s">
        <v>1062</v>
      </c>
      <c r="T767" s="195" t="s">
        <v>1054</v>
      </c>
      <c r="U767" s="195" t="s">
        <v>1054</v>
      </c>
      <c r="V767" s="199" t="s">
        <v>1054</v>
      </c>
      <c r="W767" s="199" t="s">
        <v>1054</v>
      </c>
      <c r="X767" s="195" t="s">
        <v>1054</v>
      </c>
      <c r="Y767" s="195" t="s">
        <v>1054</v>
      </c>
      <c r="Z767" s="195" t="s">
        <v>4733</v>
      </c>
      <c r="AA767" s="200" t="s">
        <v>1054</v>
      </c>
      <c r="AB767" s="201" t="s">
        <v>1054</v>
      </c>
      <c r="AC767" s="201" t="s">
        <v>1054</v>
      </c>
      <c r="AD767" s="195" t="s">
        <v>1054</v>
      </c>
      <c r="AE767" s="195" t="s">
        <v>1054</v>
      </c>
      <c r="AF767" s="195" t="s">
        <v>1054</v>
      </c>
      <c r="AG767" s="195" t="s">
        <v>1054</v>
      </c>
      <c r="AH767" s="195" t="s">
        <v>1054</v>
      </c>
      <c r="AI767" s="195" t="s">
        <v>2926</v>
      </c>
      <c r="AJ767" s="195" t="s">
        <v>1054</v>
      </c>
      <c r="AK767" s="195" t="s">
        <v>1054</v>
      </c>
    </row>
    <row r="768" spans="1:37" s="177" customFormat="1" ht="12.75">
      <c r="A768" s="175" t="s">
        <v>4732</v>
      </c>
      <c r="B768" s="175" t="s">
        <v>4733</v>
      </c>
      <c r="C768" s="628">
        <v>0</v>
      </c>
      <c r="D768" s="628">
        <v>0</v>
      </c>
      <c r="E768" s="628">
        <v>0</v>
      </c>
      <c r="F768" s="631" t="s">
        <v>959</v>
      </c>
      <c r="G768" s="175" t="s">
        <v>6619</v>
      </c>
      <c r="H768" s="176" t="s">
        <v>4617</v>
      </c>
      <c r="I768" s="175" t="s">
        <v>4734</v>
      </c>
      <c r="J768" s="203" t="s">
        <v>1052</v>
      </c>
      <c r="K768" s="203" t="s">
        <v>1053</v>
      </c>
      <c r="L768" s="175" t="s">
        <v>4735</v>
      </c>
      <c r="M768" s="175" t="s">
        <v>1054</v>
      </c>
      <c r="N768" s="204">
        <v>41535</v>
      </c>
      <c r="O768" s="175" t="s">
        <v>4736</v>
      </c>
      <c r="P768" s="195" t="s">
        <v>4737</v>
      </c>
      <c r="Q768" s="195">
        <v>14420</v>
      </c>
      <c r="R768" s="197" t="s">
        <v>1054</v>
      </c>
      <c r="S768" s="197" t="s">
        <v>1054</v>
      </c>
      <c r="T768" s="195" t="s">
        <v>1054</v>
      </c>
      <c r="U768" s="195" t="s">
        <v>1054</v>
      </c>
      <c r="V768" s="199" t="s">
        <v>959</v>
      </c>
      <c r="W768" s="199" t="s">
        <v>1055</v>
      </c>
      <c r="X768" s="195" t="s">
        <v>1054</v>
      </c>
      <c r="Y768" s="195" t="s">
        <v>2916</v>
      </c>
      <c r="Z768" s="195" t="s">
        <v>1054</v>
      </c>
      <c r="AA768" s="200" t="s">
        <v>1054</v>
      </c>
      <c r="AB768" s="201">
        <v>4736371</v>
      </c>
      <c r="AC768" s="201">
        <v>2900787</v>
      </c>
      <c r="AD768" s="195" t="s">
        <v>4738</v>
      </c>
      <c r="AE768" s="195" t="s">
        <v>4614</v>
      </c>
      <c r="AF768" s="195" t="s">
        <v>935</v>
      </c>
      <c r="AG768" s="195">
        <v>2617</v>
      </c>
      <c r="AH768" s="195" t="s">
        <v>828</v>
      </c>
      <c r="AI768" s="195" t="s">
        <v>6620</v>
      </c>
      <c r="AJ768" s="195" t="s">
        <v>6620</v>
      </c>
      <c r="AK768" s="195" t="s">
        <v>6620</v>
      </c>
    </row>
    <row r="769" spans="1:37" s="177" customFormat="1" ht="12.75">
      <c r="A769" s="175" t="s">
        <v>4732</v>
      </c>
      <c r="B769" s="175" t="s">
        <v>2948</v>
      </c>
      <c r="C769" s="628">
        <v>0</v>
      </c>
      <c r="D769" s="628">
        <v>0</v>
      </c>
      <c r="E769" s="628">
        <v>0</v>
      </c>
      <c r="F769" s="631" t="s">
        <v>1054</v>
      </c>
      <c r="G769" s="175" t="s">
        <v>5650</v>
      </c>
      <c r="H769" s="176" t="s">
        <v>4581</v>
      </c>
      <c r="I769" s="175" t="s">
        <v>4582</v>
      </c>
      <c r="J769" s="203" t="s">
        <v>1054</v>
      </c>
      <c r="K769" s="203" t="s">
        <v>1054</v>
      </c>
      <c r="L769" s="175" t="s">
        <v>4583</v>
      </c>
      <c r="M769" s="175" t="s">
        <v>1054</v>
      </c>
      <c r="N769" s="204">
        <v>40842</v>
      </c>
      <c r="O769" s="175" t="s">
        <v>1054</v>
      </c>
      <c r="P769" s="195" t="s">
        <v>1054</v>
      </c>
      <c r="Q769" s="195" t="s">
        <v>1054</v>
      </c>
      <c r="R769" s="197">
        <v>0</v>
      </c>
      <c r="S769" s="197" t="s">
        <v>1062</v>
      </c>
      <c r="T769" s="195" t="s">
        <v>4595</v>
      </c>
      <c r="U769" s="195" t="s">
        <v>1054</v>
      </c>
      <c r="V769" s="199" t="s">
        <v>1094</v>
      </c>
      <c r="W769" s="199" t="s">
        <v>1054</v>
      </c>
      <c r="X769" s="195" t="s">
        <v>1054</v>
      </c>
      <c r="Y769" s="195" t="s">
        <v>1054</v>
      </c>
      <c r="Z769" s="195" t="s">
        <v>4733</v>
      </c>
      <c r="AA769" s="200" t="s">
        <v>1054</v>
      </c>
      <c r="AB769" s="201" t="s">
        <v>1054</v>
      </c>
      <c r="AC769" s="201" t="s">
        <v>1054</v>
      </c>
      <c r="AD769" s="195" t="s">
        <v>5645</v>
      </c>
      <c r="AE769" s="195" t="s">
        <v>4614</v>
      </c>
      <c r="AF769" s="195" t="s">
        <v>935</v>
      </c>
      <c r="AG769" s="195">
        <v>2617</v>
      </c>
      <c r="AH769" s="195" t="s">
        <v>828</v>
      </c>
      <c r="AI769" s="195" t="s">
        <v>1054</v>
      </c>
      <c r="AJ769" s="195" t="s">
        <v>1054</v>
      </c>
      <c r="AK769" s="195" t="s">
        <v>1054</v>
      </c>
    </row>
    <row r="770" spans="1:37" s="177" customFormat="1" ht="12.75">
      <c r="A770" s="175" t="s">
        <v>4732</v>
      </c>
      <c r="B770" s="175" t="s">
        <v>2927</v>
      </c>
      <c r="C770" s="628">
        <v>0</v>
      </c>
      <c r="D770" s="628">
        <v>0</v>
      </c>
      <c r="E770" s="628">
        <v>0</v>
      </c>
      <c r="F770" s="631" t="s">
        <v>1054</v>
      </c>
      <c r="G770" s="175" t="s">
        <v>2928</v>
      </c>
      <c r="H770" s="176" t="s">
        <v>4581</v>
      </c>
      <c r="I770" s="175" t="s">
        <v>4582</v>
      </c>
      <c r="J770" s="203" t="s">
        <v>1054</v>
      </c>
      <c r="K770" s="203" t="s">
        <v>1054</v>
      </c>
      <c r="L770" s="175" t="s">
        <v>4583</v>
      </c>
      <c r="M770" s="175" t="s">
        <v>1054</v>
      </c>
      <c r="N770" s="204">
        <v>42384</v>
      </c>
      <c r="O770" s="175" t="s">
        <v>1054</v>
      </c>
      <c r="P770" s="195" t="s">
        <v>1054</v>
      </c>
      <c r="Q770" s="195" t="s">
        <v>1054</v>
      </c>
      <c r="R770" s="197">
        <v>0</v>
      </c>
      <c r="S770" s="197" t="s">
        <v>959</v>
      </c>
      <c r="T770" s="195" t="s">
        <v>106</v>
      </c>
      <c r="U770" s="195" t="s">
        <v>2929</v>
      </c>
      <c r="V770" s="199" t="s">
        <v>959</v>
      </c>
      <c r="W770" s="199" t="s">
        <v>1054</v>
      </c>
      <c r="X770" s="195" t="s">
        <v>1054</v>
      </c>
      <c r="Y770" s="195" t="s">
        <v>1054</v>
      </c>
      <c r="Z770" s="195" t="s">
        <v>1054</v>
      </c>
      <c r="AA770" s="200" t="s">
        <v>1054</v>
      </c>
      <c r="AB770" s="201" t="s">
        <v>1054</v>
      </c>
      <c r="AC770" s="201" t="s">
        <v>1054</v>
      </c>
      <c r="AD770" s="195" t="s">
        <v>5645</v>
      </c>
      <c r="AE770" s="195" t="s">
        <v>4614</v>
      </c>
      <c r="AF770" s="195" t="s">
        <v>935</v>
      </c>
      <c r="AG770" s="195">
        <v>2617</v>
      </c>
      <c r="AH770" s="195" t="s">
        <v>828</v>
      </c>
      <c r="AI770" s="195" t="s">
        <v>1054</v>
      </c>
      <c r="AJ770" s="195" t="s">
        <v>1054</v>
      </c>
      <c r="AK770" s="195" t="s">
        <v>1054</v>
      </c>
    </row>
    <row r="771" spans="1:37" s="177" customFormat="1" ht="12.75">
      <c r="A771" s="175" t="s">
        <v>4732</v>
      </c>
      <c r="B771" s="175" t="s">
        <v>2930</v>
      </c>
      <c r="C771" s="628">
        <v>0</v>
      </c>
      <c r="D771" s="628">
        <v>0</v>
      </c>
      <c r="E771" s="628">
        <v>0</v>
      </c>
      <c r="F771" s="631" t="s">
        <v>1054</v>
      </c>
      <c r="G771" s="175" t="s">
        <v>2931</v>
      </c>
      <c r="H771" s="176" t="s">
        <v>4581</v>
      </c>
      <c r="I771" s="175" t="s">
        <v>4582</v>
      </c>
      <c r="J771" s="203" t="s">
        <v>1054</v>
      </c>
      <c r="K771" s="203" t="s">
        <v>1054</v>
      </c>
      <c r="L771" s="175" t="s">
        <v>4583</v>
      </c>
      <c r="M771" s="175" t="s">
        <v>1054</v>
      </c>
      <c r="N771" s="204">
        <v>41782</v>
      </c>
      <c r="O771" s="175" t="s">
        <v>1054</v>
      </c>
      <c r="P771" s="195" t="s">
        <v>1054</v>
      </c>
      <c r="Q771" s="195" t="s">
        <v>1054</v>
      </c>
      <c r="R771" s="197">
        <v>1</v>
      </c>
      <c r="S771" s="197" t="s">
        <v>959</v>
      </c>
      <c r="T771" s="195" t="s">
        <v>4702</v>
      </c>
      <c r="U771" s="195" t="s">
        <v>1054</v>
      </c>
      <c r="V771" s="199" t="s">
        <v>1062</v>
      </c>
      <c r="W771" s="199" t="s">
        <v>1054</v>
      </c>
      <c r="X771" s="195" t="s">
        <v>1054</v>
      </c>
      <c r="Y771" s="195" t="s">
        <v>1054</v>
      </c>
      <c r="Z771" s="195" t="s">
        <v>4733</v>
      </c>
      <c r="AA771" s="200" t="s">
        <v>1054</v>
      </c>
      <c r="AB771" s="201" t="s">
        <v>1054</v>
      </c>
      <c r="AC771" s="201" t="s">
        <v>1054</v>
      </c>
      <c r="AD771" s="195" t="s">
        <v>4738</v>
      </c>
      <c r="AE771" s="195" t="s">
        <v>4614</v>
      </c>
      <c r="AF771" s="195" t="s">
        <v>935</v>
      </c>
      <c r="AG771" s="195">
        <v>2617</v>
      </c>
      <c r="AH771" s="195" t="s">
        <v>828</v>
      </c>
      <c r="AI771" s="195" t="s">
        <v>1054</v>
      </c>
      <c r="AJ771" s="195" t="s">
        <v>1054</v>
      </c>
      <c r="AK771" s="195" t="s">
        <v>1054</v>
      </c>
    </row>
    <row r="772" spans="1:37" s="177" customFormat="1" ht="12.75">
      <c r="A772" s="175" t="s">
        <v>4732</v>
      </c>
      <c r="B772" s="175" t="s">
        <v>3239</v>
      </c>
      <c r="C772" s="628">
        <v>0</v>
      </c>
      <c r="D772" s="628">
        <v>0</v>
      </c>
      <c r="E772" s="628">
        <v>0</v>
      </c>
      <c r="F772" s="631" t="s">
        <v>1054</v>
      </c>
      <c r="G772" s="175" t="s">
        <v>5999</v>
      </c>
      <c r="H772" s="176" t="s">
        <v>4581</v>
      </c>
      <c r="I772" s="175" t="s">
        <v>4592</v>
      </c>
      <c r="J772" s="203" t="s">
        <v>1054</v>
      </c>
      <c r="K772" s="203" t="s">
        <v>1054</v>
      </c>
      <c r="L772" s="175" t="s">
        <v>4593</v>
      </c>
      <c r="M772" s="175" t="s">
        <v>3240</v>
      </c>
      <c r="N772" s="204">
        <v>38314</v>
      </c>
      <c r="O772" s="175" t="s">
        <v>1054</v>
      </c>
      <c r="P772" s="195" t="s">
        <v>1054</v>
      </c>
      <c r="Q772" s="195" t="s">
        <v>1054</v>
      </c>
      <c r="R772" s="197">
        <v>1</v>
      </c>
      <c r="S772" s="197" t="s">
        <v>959</v>
      </c>
      <c r="T772" s="195" t="s">
        <v>4765</v>
      </c>
      <c r="U772" s="195" t="s">
        <v>1054</v>
      </c>
      <c r="V772" s="199" t="s">
        <v>1062</v>
      </c>
      <c r="W772" s="199" t="s">
        <v>1054</v>
      </c>
      <c r="X772" s="195" t="s">
        <v>1054</v>
      </c>
      <c r="Y772" s="195" t="s">
        <v>1054</v>
      </c>
      <c r="Z772" s="195" t="s">
        <v>4733</v>
      </c>
      <c r="AA772" s="200" t="s">
        <v>1054</v>
      </c>
      <c r="AB772" s="201" t="s">
        <v>1054</v>
      </c>
      <c r="AC772" s="201" t="s">
        <v>1054</v>
      </c>
      <c r="AD772" s="195" t="s">
        <v>6000</v>
      </c>
      <c r="AE772" s="195" t="s">
        <v>5017</v>
      </c>
      <c r="AF772" s="195" t="s">
        <v>931</v>
      </c>
      <c r="AG772" s="195">
        <v>4000</v>
      </c>
      <c r="AH772" s="195" t="s">
        <v>828</v>
      </c>
      <c r="AI772" s="195" t="s">
        <v>6001</v>
      </c>
      <c r="AJ772" s="195" t="s">
        <v>1054</v>
      </c>
      <c r="AK772" s="195" t="s">
        <v>1054</v>
      </c>
    </row>
    <row r="773" spans="1:37" s="177" customFormat="1" ht="12.75">
      <c r="A773" s="175" t="s">
        <v>4732</v>
      </c>
      <c r="B773" s="175" t="s">
        <v>2932</v>
      </c>
      <c r="C773" s="628">
        <v>0</v>
      </c>
      <c r="D773" s="628">
        <v>0</v>
      </c>
      <c r="E773" s="628">
        <v>0</v>
      </c>
      <c r="F773" s="631" t="s">
        <v>1054</v>
      </c>
      <c r="G773" s="175" t="s">
        <v>2933</v>
      </c>
      <c r="H773" s="176" t="s">
        <v>4581</v>
      </c>
      <c r="I773" s="175" t="s">
        <v>4588</v>
      </c>
      <c r="J773" s="203" t="s">
        <v>1054</v>
      </c>
      <c r="K773" s="203" t="s">
        <v>1054</v>
      </c>
      <c r="L773" s="175" t="s">
        <v>4837</v>
      </c>
      <c r="M773" s="175" t="s">
        <v>2934</v>
      </c>
      <c r="N773" s="204">
        <v>41491</v>
      </c>
      <c r="O773" s="175" t="s">
        <v>1054</v>
      </c>
      <c r="P773" s="195" t="s">
        <v>1054</v>
      </c>
      <c r="Q773" s="195" t="s">
        <v>1054</v>
      </c>
      <c r="R773" s="197">
        <v>0</v>
      </c>
      <c r="S773" s="197" t="s">
        <v>959</v>
      </c>
      <c r="T773" s="195" t="s">
        <v>4595</v>
      </c>
      <c r="U773" s="195" t="s">
        <v>1054</v>
      </c>
      <c r="V773" s="199" t="s">
        <v>1062</v>
      </c>
      <c r="W773" s="199" t="s">
        <v>1054</v>
      </c>
      <c r="X773" s="195" t="s">
        <v>1054</v>
      </c>
      <c r="Y773" s="195" t="s">
        <v>1054</v>
      </c>
      <c r="Z773" s="195" t="s">
        <v>4733</v>
      </c>
      <c r="AA773" s="200" t="s">
        <v>1054</v>
      </c>
      <c r="AB773" s="201" t="s">
        <v>1054</v>
      </c>
      <c r="AC773" s="201" t="s">
        <v>1054</v>
      </c>
      <c r="AD773" s="195" t="s">
        <v>4738</v>
      </c>
      <c r="AE773" s="195" t="s">
        <v>4614</v>
      </c>
      <c r="AF773" s="195" t="s">
        <v>935</v>
      </c>
      <c r="AG773" s="195">
        <v>2617</v>
      </c>
      <c r="AH773" s="195" t="s">
        <v>828</v>
      </c>
      <c r="AI773" s="195" t="s">
        <v>1054</v>
      </c>
      <c r="AJ773" s="195" t="s">
        <v>1054</v>
      </c>
      <c r="AK773" s="195" t="s">
        <v>1054</v>
      </c>
    </row>
    <row r="774" spans="1:37" s="177" customFormat="1" ht="12.75">
      <c r="A774" s="175" t="s">
        <v>4732</v>
      </c>
      <c r="B774" s="175" t="s">
        <v>2943</v>
      </c>
      <c r="C774" s="628">
        <v>0</v>
      </c>
      <c r="D774" s="628">
        <v>0</v>
      </c>
      <c r="E774" s="628">
        <v>0</v>
      </c>
      <c r="F774" s="631" t="s">
        <v>1054</v>
      </c>
      <c r="G774" s="175" t="s">
        <v>2949</v>
      </c>
      <c r="H774" s="176" t="s">
        <v>4581</v>
      </c>
      <c r="I774" s="175" t="s">
        <v>4588</v>
      </c>
      <c r="J774" s="203" t="s">
        <v>1054</v>
      </c>
      <c r="K774" s="203" t="s">
        <v>1054</v>
      </c>
      <c r="L774" s="175" t="s">
        <v>4837</v>
      </c>
      <c r="M774" s="175" t="s">
        <v>2942</v>
      </c>
      <c r="N774" s="204">
        <v>41250</v>
      </c>
      <c r="O774" s="175" t="s">
        <v>1054</v>
      </c>
      <c r="P774" s="195" t="s">
        <v>1054</v>
      </c>
      <c r="Q774" s="195" t="s">
        <v>1054</v>
      </c>
      <c r="R774" s="197">
        <v>0</v>
      </c>
      <c r="S774" s="197" t="s">
        <v>959</v>
      </c>
      <c r="T774" s="195" t="s">
        <v>4595</v>
      </c>
      <c r="U774" s="195" t="s">
        <v>1054</v>
      </c>
      <c r="V774" s="199" t="s">
        <v>1062</v>
      </c>
      <c r="W774" s="199" t="s">
        <v>1054</v>
      </c>
      <c r="X774" s="195" t="s">
        <v>1054</v>
      </c>
      <c r="Y774" s="195" t="s">
        <v>1054</v>
      </c>
      <c r="Z774" s="195" t="s">
        <v>4733</v>
      </c>
      <c r="AA774" s="200" t="s">
        <v>1054</v>
      </c>
      <c r="AB774" s="201" t="s">
        <v>1054</v>
      </c>
      <c r="AC774" s="201" t="s">
        <v>1054</v>
      </c>
      <c r="AD774" s="195" t="s">
        <v>4738</v>
      </c>
      <c r="AE774" s="195" t="s">
        <v>4614</v>
      </c>
      <c r="AF774" s="195" t="s">
        <v>935</v>
      </c>
      <c r="AG774" s="195">
        <v>2617</v>
      </c>
      <c r="AH774" s="195" t="s">
        <v>828</v>
      </c>
      <c r="AI774" s="195" t="s">
        <v>1054</v>
      </c>
      <c r="AJ774" s="195" t="s">
        <v>1054</v>
      </c>
      <c r="AK774" s="195" t="s">
        <v>1054</v>
      </c>
    </row>
    <row r="775" spans="1:37" s="177" customFormat="1" ht="12.75">
      <c r="A775" s="175" t="s">
        <v>4732</v>
      </c>
      <c r="B775" s="175" t="s">
        <v>3321</v>
      </c>
      <c r="C775" s="628">
        <v>0</v>
      </c>
      <c r="D775" s="628">
        <v>0</v>
      </c>
      <c r="E775" s="628">
        <v>0</v>
      </c>
      <c r="F775" s="631" t="s">
        <v>1054</v>
      </c>
      <c r="G775" s="175" t="s">
        <v>6678</v>
      </c>
      <c r="H775" s="176" t="s">
        <v>4574</v>
      </c>
      <c r="I775" s="175" t="s">
        <v>4609</v>
      </c>
      <c r="J775" s="203" t="s">
        <v>1054</v>
      </c>
      <c r="K775" s="203" t="s">
        <v>1054</v>
      </c>
      <c r="L775" s="175" t="s">
        <v>4593</v>
      </c>
      <c r="M775" s="175" t="s">
        <v>5992</v>
      </c>
      <c r="N775" s="204">
        <v>38596</v>
      </c>
      <c r="O775" s="175" t="s">
        <v>1054</v>
      </c>
      <c r="P775" s="195" t="s">
        <v>1054</v>
      </c>
      <c r="Q775" s="195" t="s">
        <v>1054</v>
      </c>
      <c r="R775" s="197">
        <v>0</v>
      </c>
      <c r="S775" s="197" t="s">
        <v>1054</v>
      </c>
      <c r="T775" s="195" t="s">
        <v>1054</v>
      </c>
      <c r="U775" s="195" t="s">
        <v>1054</v>
      </c>
      <c r="V775" s="199" t="s">
        <v>1054</v>
      </c>
      <c r="W775" s="199" t="s">
        <v>1054</v>
      </c>
      <c r="X775" s="195" t="s">
        <v>1054</v>
      </c>
      <c r="Y775" s="195" t="s">
        <v>1054</v>
      </c>
      <c r="Z775" s="195" t="s">
        <v>4733</v>
      </c>
      <c r="AA775" s="200" t="s">
        <v>1054</v>
      </c>
      <c r="AB775" s="201" t="s">
        <v>1054</v>
      </c>
      <c r="AC775" s="201" t="s">
        <v>1054</v>
      </c>
      <c r="AD775" s="195" t="s">
        <v>1054</v>
      </c>
      <c r="AE775" s="195" t="s">
        <v>1054</v>
      </c>
      <c r="AF775" s="195" t="s">
        <v>1054</v>
      </c>
      <c r="AG775" s="195" t="s">
        <v>1054</v>
      </c>
      <c r="AH775" s="195" t="s">
        <v>1054</v>
      </c>
      <c r="AI775" s="195" t="s">
        <v>1054</v>
      </c>
      <c r="AJ775" s="195" t="s">
        <v>1054</v>
      </c>
      <c r="AK775" s="195" t="s">
        <v>1054</v>
      </c>
    </row>
    <row r="776" spans="1:37" s="177" customFormat="1" ht="12.75">
      <c r="A776" s="175" t="s">
        <v>4732</v>
      </c>
      <c r="B776" s="175" t="s">
        <v>2950</v>
      </c>
      <c r="C776" s="628">
        <v>0</v>
      </c>
      <c r="D776" s="628">
        <v>0</v>
      </c>
      <c r="E776" s="628">
        <v>0</v>
      </c>
      <c r="F776" s="631" t="s">
        <v>1054</v>
      </c>
      <c r="G776" s="175" t="s">
        <v>2951</v>
      </c>
      <c r="H776" s="176" t="s">
        <v>4581</v>
      </c>
      <c r="I776" s="175" t="s">
        <v>4650</v>
      </c>
      <c r="J776" s="203" t="s">
        <v>1054</v>
      </c>
      <c r="K776" s="203" t="s">
        <v>1054</v>
      </c>
      <c r="L776" s="175" t="s">
        <v>1063</v>
      </c>
      <c r="M776" s="175" t="s">
        <v>1054</v>
      </c>
      <c r="N776" s="204">
        <v>41091</v>
      </c>
      <c r="O776" s="175" t="s">
        <v>1054</v>
      </c>
      <c r="P776" s="195" t="s">
        <v>1054</v>
      </c>
      <c r="Q776" s="195" t="s">
        <v>1054</v>
      </c>
      <c r="R776" s="197">
        <v>18</v>
      </c>
      <c r="S776" s="197" t="s">
        <v>959</v>
      </c>
      <c r="T776" s="195" t="s">
        <v>4595</v>
      </c>
      <c r="U776" s="195" t="s">
        <v>1054</v>
      </c>
      <c r="V776" s="199" t="s">
        <v>1094</v>
      </c>
      <c r="W776" s="199" t="s">
        <v>1054</v>
      </c>
      <c r="X776" s="195" t="s">
        <v>1054</v>
      </c>
      <c r="Y776" s="195" t="s">
        <v>1054</v>
      </c>
      <c r="Z776" s="195" t="s">
        <v>4733</v>
      </c>
      <c r="AA776" s="200" t="s">
        <v>1054</v>
      </c>
      <c r="AB776" s="201" t="s">
        <v>1054</v>
      </c>
      <c r="AC776" s="201" t="s">
        <v>1054</v>
      </c>
      <c r="AD776" s="195" t="s">
        <v>4738</v>
      </c>
      <c r="AE776" s="195" t="s">
        <v>4614</v>
      </c>
      <c r="AF776" s="195" t="s">
        <v>935</v>
      </c>
      <c r="AG776" s="195">
        <v>2617</v>
      </c>
      <c r="AH776" s="195" t="s">
        <v>828</v>
      </c>
      <c r="AI776" s="195" t="s">
        <v>1054</v>
      </c>
      <c r="AJ776" s="195" t="s">
        <v>1054</v>
      </c>
      <c r="AK776" s="195" t="s">
        <v>1054</v>
      </c>
    </row>
    <row r="777" spans="1:37" s="177" customFormat="1" ht="12.75">
      <c r="A777" s="175" t="s">
        <v>4732</v>
      </c>
      <c r="B777" s="175" t="s">
        <v>2952</v>
      </c>
      <c r="C777" s="628">
        <v>0</v>
      </c>
      <c r="D777" s="628">
        <v>0</v>
      </c>
      <c r="E777" s="628">
        <v>0</v>
      </c>
      <c r="F777" s="631" t="s">
        <v>1054</v>
      </c>
      <c r="G777" s="175" t="s">
        <v>5651</v>
      </c>
      <c r="H777" s="176" t="s">
        <v>4581</v>
      </c>
      <c r="I777" s="175" t="s">
        <v>4582</v>
      </c>
      <c r="J777" s="203" t="s">
        <v>1054</v>
      </c>
      <c r="K777" s="203" t="s">
        <v>1054</v>
      </c>
      <c r="L777" s="175" t="s">
        <v>1063</v>
      </c>
      <c r="M777" s="175" t="s">
        <v>1054</v>
      </c>
      <c r="N777" s="204">
        <v>36949</v>
      </c>
      <c r="O777" s="175" t="s">
        <v>1054</v>
      </c>
      <c r="P777" s="195" t="s">
        <v>1054</v>
      </c>
      <c r="Q777" s="195" t="s">
        <v>1054</v>
      </c>
      <c r="R777" s="197">
        <v>9</v>
      </c>
      <c r="S777" s="197" t="s">
        <v>959</v>
      </c>
      <c r="T777" s="195" t="s">
        <v>4595</v>
      </c>
      <c r="U777" s="195" t="s">
        <v>1054</v>
      </c>
      <c r="V777" s="199" t="s">
        <v>1094</v>
      </c>
      <c r="W777" s="199" t="s">
        <v>1054</v>
      </c>
      <c r="X777" s="195" t="s">
        <v>1054</v>
      </c>
      <c r="Y777" s="195" t="s">
        <v>1054</v>
      </c>
      <c r="Z777" s="195" t="s">
        <v>4733</v>
      </c>
      <c r="AA777" s="200" t="s">
        <v>1054</v>
      </c>
      <c r="AB777" s="201" t="s">
        <v>1054</v>
      </c>
      <c r="AC777" s="201" t="s">
        <v>1054</v>
      </c>
      <c r="AD777" s="195" t="s">
        <v>4738</v>
      </c>
      <c r="AE777" s="195" t="s">
        <v>4614</v>
      </c>
      <c r="AF777" s="195" t="s">
        <v>935</v>
      </c>
      <c r="AG777" s="195">
        <v>2617</v>
      </c>
      <c r="AH777" s="195" t="s">
        <v>828</v>
      </c>
      <c r="AI777" s="195" t="s">
        <v>2953</v>
      </c>
      <c r="AJ777" s="195" t="s">
        <v>1054</v>
      </c>
      <c r="AK777" s="195" t="s">
        <v>1054</v>
      </c>
    </row>
    <row r="778" spans="1:37" s="177" customFormat="1" ht="12.75">
      <c r="A778" s="175" t="s">
        <v>4732</v>
      </c>
      <c r="B778" s="175" t="s">
        <v>2935</v>
      </c>
      <c r="C778" s="628">
        <v>0</v>
      </c>
      <c r="D778" s="628">
        <v>0</v>
      </c>
      <c r="E778" s="628">
        <v>0</v>
      </c>
      <c r="F778" s="631" t="s">
        <v>1054</v>
      </c>
      <c r="G778" s="175" t="s">
        <v>2936</v>
      </c>
      <c r="H778" s="176" t="s">
        <v>4581</v>
      </c>
      <c r="I778" s="175" t="s">
        <v>4770</v>
      </c>
      <c r="J778" s="203" t="s">
        <v>1054</v>
      </c>
      <c r="K778" s="203" t="s">
        <v>1054</v>
      </c>
      <c r="L778" s="175" t="s">
        <v>1063</v>
      </c>
      <c r="M778" s="175" t="s">
        <v>1054</v>
      </c>
      <c r="N778" s="204">
        <v>41823</v>
      </c>
      <c r="O778" s="175" t="s">
        <v>1054</v>
      </c>
      <c r="P778" s="195" t="s">
        <v>1054</v>
      </c>
      <c r="Q778" s="195" t="s">
        <v>1054</v>
      </c>
      <c r="R778" s="197">
        <v>0</v>
      </c>
      <c r="S778" s="197" t="s">
        <v>1054</v>
      </c>
      <c r="T778" s="195" t="s">
        <v>1054</v>
      </c>
      <c r="U778" s="195" t="s">
        <v>1054</v>
      </c>
      <c r="V778" s="199" t="s">
        <v>1054</v>
      </c>
      <c r="W778" s="199" t="s">
        <v>1054</v>
      </c>
      <c r="X778" s="195" t="s">
        <v>1054</v>
      </c>
      <c r="Y778" s="195" t="s">
        <v>1054</v>
      </c>
      <c r="Z778" s="195" t="s">
        <v>4733</v>
      </c>
      <c r="AA778" s="200" t="s">
        <v>1054</v>
      </c>
      <c r="AB778" s="201" t="s">
        <v>1054</v>
      </c>
      <c r="AC778" s="201" t="s">
        <v>1054</v>
      </c>
      <c r="AD778" s="195" t="s">
        <v>4738</v>
      </c>
      <c r="AE778" s="195" t="s">
        <v>4614</v>
      </c>
      <c r="AF778" s="195" t="s">
        <v>935</v>
      </c>
      <c r="AG778" s="195">
        <v>2617</v>
      </c>
      <c r="AH778" s="195" t="s">
        <v>828</v>
      </c>
      <c r="AI778" s="195" t="s">
        <v>2917</v>
      </c>
      <c r="AJ778" s="195" t="s">
        <v>1054</v>
      </c>
      <c r="AK778" s="195" t="s">
        <v>1054</v>
      </c>
    </row>
    <row r="779" spans="1:37" s="177" customFormat="1" ht="12.75">
      <c r="A779" s="175" t="s">
        <v>4732</v>
      </c>
      <c r="B779" s="175" t="s">
        <v>2937</v>
      </c>
      <c r="C779" s="628">
        <v>0</v>
      </c>
      <c r="D779" s="628">
        <v>0</v>
      </c>
      <c r="E779" s="628">
        <v>0</v>
      </c>
      <c r="F779" s="631" t="s">
        <v>1054</v>
      </c>
      <c r="G779" s="175" t="s">
        <v>5647</v>
      </c>
      <c r="H779" s="176" t="s">
        <v>4581</v>
      </c>
      <c r="I779" s="175" t="s">
        <v>4582</v>
      </c>
      <c r="J779" s="203" t="s">
        <v>1054</v>
      </c>
      <c r="K779" s="203" t="s">
        <v>1054</v>
      </c>
      <c r="L779" s="175" t="s">
        <v>4837</v>
      </c>
      <c r="M779" s="175" t="s">
        <v>5648</v>
      </c>
      <c r="N779" s="204">
        <v>42152</v>
      </c>
      <c r="O779" s="175" t="s">
        <v>1054</v>
      </c>
      <c r="P779" s="195" t="s">
        <v>1054</v>
      </c>
      <c r="Q779" s="195" t="s">
        <v>1054</v>
      </c>
      <c r="R779" s="197">
        <v>20</v>
      </c>
      <c r="S779" s="197" t="s">
        <v>1062</v>
      </c>
      <c r="T779" s="195" t="s">
        <v>4702</v>
      </c>
      <c r="U779" s="195" t="s">
        <v>1054</v>
      </c>
      <c r="V779" s="199" t="s">
        <v>1054</v>
      </c>
      <c r="W779" s="199" t="s">
        <v>1054</v>
      </c>
      <c r="X779" s="195" t="s">
        <v>1054</v>
      </c>
      <c r="Y779" s="195" t="s">
        <v>1054</v>
      </c>
      <c r="Z779" s="195" t="s">
        <v>4733</v>
      </c>
      <c r="AA779" s="200" t="s">
        <v>1054</v>
      </c>
      <c r="AB779" s="201" t="s">
        <v>1054</v>
      </c>
      <c r="AC779" s="201" t="s">
        <v>1054</v>
      </c>
      <c r="AD779" s="195" t="s">
        <v>4738</v>
      </c>
      <c r="AE779" s="195" t="s">
        <v>4614</v>
      </c>
      <c r="AF779" s="195" t="s">
        <v>935</v>
      </c>
      <c r="AG779" s="195">
        <v>2617</v>
      </c>
      <c r="AH779" s="195" t="s">
        <v>828</v>
      </c>
      <c r="AI779" s="195" t="s">
        <v>2917</v>
      </c>
      <c r="AJ779" s="195" t="s">
        <v>1054</v>
      </c>
      <c r="AK779" s="195" t="s">
        <v>1054</v>
      </c>
    </row>
    <row r="780" spans="1:37" s="177" customFormat="1" ht="12.75">
      <c r="A780" s="175" t="s">
        <v>4732</v>
      </c>
      <c r="B780" s="175" t="s">
        <v>2938</v>
      </c>
      <c r="C780" s="628">
        <v>0</v>
      </c>
      <c r="D780" s="628">
        <v>0</v>
      </c>
      <c r="E780" s="628">
        <v>0</v>
      </c>
      <c r="F780" s="631" t="s">
        <v>1054</v>
      </c>
      <c r="G780" s="175" t="s">
        <v>5655</v>
      </c>
      <c r="H780" s="176" t="s">
        <v>4581</v>
      </c>
      <c r="I780" s="175" t="s">
        <v>4592</v>
      </c>
      <c r="J780" s="203" t="s">
        <v>1054</v>
      </c>
      <c r="K780" s="203" t="s">
        <v>1054</v>
      </c>
      <c r="L780" s="175" t="s">
        <v>4593</v>
      </c>
      <c r="M780" s="175" t="s">
        <v>2939</v>
      </c>
      <c r="N780" s="204">
        <v>29378</v>
      </c>
      <c r="O780" s="175" t="s">
        <v>1054</v>
      </c>
      <c r="P780" s="195" t="s">
        <v>1054</v>
      </c>
      <c r="Q780" s="195" t="s">
        <v>1054</v>
      </c>
      <c r="R780" s="197">
        <v>3</v>
      </c>
      <c r="S780" s="197" t="s">
        <v>959</v>
      </c>
      <c r="T780" s="195" t="s">
        <v>4652</v>
      </c>
      <c r="U780" s="195" t="s">
        <v>1054</v>
      </c>
      <c r="V780" s="199" t="s">
        <v>1062</v>
      </c>
      <c r="W780" s="199" t="s">
        <v>1054</v>
      </c>
      <c r="X780" s="195" t="s">
        <v>1054</v>
      </c>
      <c r="Y780" s="195" t="s">
        <v>1054</v>
      </c>
      <c r="Z780" s="195" t="s">
        <v>4733</v>
      </c>
      <c r="AA780" s="200" t="s">
        <v>1054</v>
      </c>
      <c r="AB780" s="201" t="s">
        <v>1054</v>
      </c>
      <c r="AC780" s="201" t="s">
        <v>1054</v>
      </c>
      <c r="AD780" s="195" t="s">
        <v>5645</v>
      </c>
      <c r="AE780" s="195" t="s">
        <v>4614</v>
      </c>
      <c r="AF780" s="195" t="s">
        <v>935</v>
      </c>
      <c r="AG780" s="195">
        <v>2617</v>
      </c>
      <c r="AH780" s="195" t="s">
        <v>828</v>
      </c>
      <c r="AI780" s="195" t="s">
        <v>1054</v>
      </c>
      <c r="AJ780" s="195" t="s">
        <v>1054</v>
      </c>
      <c r="AK780" s="195" t="s">
        <v>1054</v>
      </c>
    </row>
    <row r="781" spans="1:37" s="177" customFormat="1" ht="12.75">
      <c r="A781" s="175" t="s">
        <v>4732</v>
      </c>
      <c r="B781" s="175" t="s">
        <v>2954</v>
      </c>
      <c r="C781" s="628">
        <v>0</v>
      </c>
      <c r="D781" s="628">
        <v>0</v>
      </c>
      <c r="E781" s="628">
        <v>0</v>
      </c>
      <c r="F781" s="631" t="s">
        <v>1054</v>
      </c>
      <c r="G781" s="175" t="s">
        <v>2955</v>
      </c>
      <c r="H781" s="176" t="s">
        <v>4581</v>
      </c>
      <c r="I781" s="175" t="s">
        <v>4582</v>
      </c>
      <c r="J781" s="203" t="s">
        <v>1054</v>
      </c>
      <c r="K781" s="203" t="s">
        <v>1054</v>
      </c>
      <c r="L781" s="175" t="s">
        <v>1063</v>
      </c>
      <c r="M781" s="175" t="s">
        <v>1054</v>
      </c>
      <c r="N781" s="204">
        <v>39783</v>
      </c>
      <c r="O781" s="175" t="s">
        <v>1054</v>
      </c>
      <c r="P781" s="195" t="s">
        <v>1054</v>
      </c>
      <c r="Q781" s="195" t="s">
        <v>1054</v>
      </c>
      <c r="R781" s="197">
        <v>0</v>
      </c>
      <c r="S781" s="197" t="s">
        <v>1062</v>
      </c>
      <c r="T781" s="195" t="s">
        <v>1796</v>
      </c>
      <c r="U781" s="195" t="s">
        <v>1054</v>
      </c>
      <c r="V781" s="199" t="s">
        <v>1062</v>
      </c>
      <c r="W781" s="199" t="s">
        <v>1054</v>
      </c>
      <c r="X781" s="195" t="s">
        <v>1054</v>
      </c>
      <c r="Y781" s="195" t="s">
        <v>1054</v>
      </c>
      <c r="Z781" s="195" t="s">
        <v>4733</v>
      </c>
      <c r="AA781" s="200" t="s">
        <v>1054</v>
      </c>
      <c r="AB781" s="201" t="s">
        <v>1054</v>
      </c>
      <c r="AC781" s="201" t="s">
        <v>1054</v>
      </c>
      <c r="AD781" s="195" t="s">
        <v>4738</v>
      </c>
      <c r="AE781" s="195" t="s">
        <v>4614</v>
      </c>
      <c r="AF781" s="195" t="s">
        <v>935</v>
      </c>
      <c r="AG781" s="195">
        <v>2617</v>
      </c>
      <c r="AH781" s="195" t="s">
        <v>828</v>
      </c>
      <c r="AI781" s="195" t="s">
        <v>1054</v>
      </c>
      <c r="AJ781" s="195" t="s">
        <v>1054</v>
      </c>
      <c r="AK781" s="195" t="s">
        <v>1054</v>
      </c>
    </row>
    <row r="782" spans="1:37" s="177" customFormat="1" ht="12.75">
      <c r="A782" s="175" t="s">
        <v>4732</v>
      </c>
      <c r="B782" s="175" t="s">
        <v>2956</v>
      </c>
      <c r="C782" s="628">
        <v>0</v>
      </c>
      <c r="D782" s="628">
        <v>0</v>
      </c>
      <c r="E782" s="628">
        <v>0</v>
      </c>
      <c r="F782" s="631" t="s">
        <v>1054</v>
      </c>
      <c r="G782" s="175" t="s">
        <v>2957</v>
      </c>
      <c r="H782" s="176" t="s">
        <v>4581</v>
      </c>
      <c r="I782" s="175" t="s">
        <v>4582</v>
      </c>
      <c r="J782" s="203" t="s">
        <v>1054</v>
      </c>
      <c r="K782" s="203" t="s">
        <v>1054</v>
      </c>
      <c r="L782" s="175" t="s">
        <v>4583</v>
      </c>
      <c r="M782" s="175" t="s">
        <v>1054</v>
      </c>
      <c r="N782" s="204">
        <v>40087</v>
      </c>
      <c r="O782" s="175" t="s">
        <v>1054</v>
      </c>
      <c r="P782" s="195" t="s">
        <v>1054</v>
      </c>
      <c r="Q782" s="195" t="s">
        <v>1054</v>
      </c>
      <c r="R782" s="197">
        <v>0</v>
      </c>
      <c r="S782" s="197" t="s">
        <v>1062</v>
      </c>
      <c r="T782" s="195" t="s">
        <v>4702</v>
      </c>
      <c r="U782" s="195" t="s">
        <v>1054</v>
      </c>
      <c r="V782" s="199" t="s">
        <v>1062</v>
      </c>
      <c r="W782" s="199" t="s">
        <v>1054</v>
      </c>
      <c r="X782" s="195" t="s">
        <v>1054</v>
      </c>
      <c r="Y782" s="195" t="s">
        <v>1054</v>
      </c>
      <c r="Z782" s="195" t="s">
        <v>4733</v>
      </c>
      <c r="AA782" s="200" t="s">
        <v>1054</v>
      </c>
      <c r="AB782" s="201" t="s">
        <v>1054</v>
      </c>
      <c r="AC782" s="201" t="s">
        <v>1054</v>
      </c>
      <c r="AD782" s="195" t="s">
        <v>4738</v>
      </c>
      <c r="AE782" s="195" t="s">
        <v>4614</v>
      </c>
      <c r="AF782" s="195" t="s">
        <v>935</v>
      </c>
      <c r="AG782" s="195">
        <v>2617</v>
      </c>
      <c r="AH782" s="195" t="s">
        <v>828</v>
      </c>
      <c r="AI782" s="195" t="s">
        <v>1054</v>
      </c>
      <c r="AJ782" s="195" t="s">
        <v>1054</v>
      </c>
      <c r="AK782" s="195" t="s">
        <v>1054</v>
      </c>
    </row>
    <row r="783" spans="1:37" s="177" customFormat="1" ht="12.75">
      <c r="A783" s="175" t="s">
        <v>4732</v>
      </c>
      <c r="B783" s="175" t="s">
        <v>2958</v>
      </c>
      <c r="C783" s="628">
        <v>0</v>
      </c>
      <c r="D783" s="628">
        <v>0</v>
      </c>
      <c r="E783" s="628">
        <v>0</v>
      </c>
      <c r="F783" s="631" t="s">
        <v>1054</v>
      </c>
      <c r="G783" s="175" t="s">
        <v>2959</v>
      </c>
      <c r="H783" s="176" t="s">
        <v>4581</v>
      </c>
      <c r="I783" s="175" t="s">
        <v>4588</v>
      </c>
      <c r="J783" s="203" t="s">
        <v>1054</v>
      </c>
      <c r="K783" s="203" t="s">
        <v>1054</v>
      </c>
      <c r="L783" s="175" t="s">
        <v>4837</v>
      </c>
      <c r="M783" s="175" t="s">
        <v>2942</v>
      </c>
      <c r="N783" s="204">
        <v>41436</v>
      </c>
      <c r="O783" s="175" t="s">
        <v>1054</v>
      </c>
      <c r="P783" s="195" t="s">
        <v>1054</v>
      </c>
      <c r="Q783" s="195" t="s">
        <v>1054</v>
      </c>
      <c r="R783" s="197">
        <v>0</v>
      </c>
      <c r="S783" s="197" t="s">
        <v>959</v>
      </c>
      <c r="T783" s="195" t="s">
        <v>106</v>
      </c>
      <c r="U783" s="195" t="s">
        <v>2943</v>
      </c>
      <c r="V783" s="199" t="s">
        <v>1122</v>
      </c>
      <c r="W783" s="199" t="s">
        <v>1054</v>
      </c>
      <c r="X783" s="195" t="s">
        <v>1054</v>
      </c>
      <c r="Y783" s="195" t="s">
        <v>1054</v>
      </c>
      <c r="Z783" s="195" t="s">
        <v>1054</v>
      </c>
      <c r="AA783" s="200" t="s">
        <v>2943</v>
      </c>
      <c r="AB783" s="201" t="s">
        <v>1054</v>
      </c>
      <c r="AC783" s="201" t="s">
        <v>1054</v>
      </c>
      <c r="AD783" s="195" t="s">
        <v>5645</v>
      </c>
      <c r="AE783" s="195" t="s">
        <v>4614</v>
      </c>
      <c r="AF783" s="195" t="s">
        <v>935</v>
      </c>
      <c r="AG783" s="195">
        <v>2617</v>
      </c>
      <c r="AH783" s="195" t="s">
        <v>828</v>
      </c>
      <c r="AI783" s="195" t="s">
        <v>1054</v>
      </c>
      <c r="AJ783" s="195" t="s">
        <v>1054</v>
      </c>
      <c r="AK783" s="195" t="s">
        <v>1054</v>
      </c>
    </row>
    <row r="784" spans="1:37" s="177" customFormat="1" ht="12.75">
      <c r="A784" s="175" t="s">
        <v>4732</v>
      </c>
      <c r="B784" s="175" t="s">
        <v>2960</v>
      </c>
      <c r="C784" s="628">
        <v>0</v>
      </c>
      <c r="D784" s="628">
        <v>0</v>
      </c>
      <c r="E784" s="628">
        <v>0</v>
      </c>
      <c r="F784" s="631" t="s">
        <v>1054</v>
      </c>
      <c r="G784" s="175" t="s">
        <v>2961</v>
      </c>
      <c r="H784" s="176" t="s">
        <v>4581</v>
      </c>
      <c r="I784" s="175" t="s">
        <v>4588</v>
      </c>
      <c r="J784" s="203" t="s">
        <v>1054</v>
      </c>
      <c r="K784" s="203" t="s">
        <v>1054</v>
      </c>
      <c r="L784" s="175" t="s">
        <v>4837</v>
      </c>
      <c r="M784" s="175" t="s">
        <v>2942</v>
      </c>
      <c r="N784" s="204">
        <v>41260</v>
      </c>
      <c r="O784" s="175" t="s">
        <v>1054</v>
      </c>
      <c r="P784" s="195" t="s">
        <v>1054</v>
      </c>
      <c r="Q784" s="195" t="s">
        <v>1054</v>
      </c>
      <c r="R784" s="197">
        <v>4</v>
      </c>
      <c r="S784" s="197" t="s">
        <v>959</v>
      </c>
      <c r="T784" s="195" t="s">
        <v>106</v>
      </c>
      <c r="U784" s="195" t="s">
        <v>2943</v>
      </c>
      <c r="V784" s="199" t="s">
        <v>1122</v>
      </c>
      <c r="W784" s="199" t="s">
        <v>1054</v>
      </c>
      <c r="X784" s="195" t="s">
        <v>1054</v>
      </c>
      <c r="Y784" s="195" t="s">
        <v>1054</v>
      </c>
      <c r="Z784" s="195" t="s">
        <v>1054</v>
      </c>
      <c r="AA784" s="200" t="s">
        <v>2943</v>
      </c>
      <c r="AB784" s="201" t="s">
        <v>1054</v>
      </c>
      <c r="AC784" s="201" t="s">
        <v>1054</v>
      </c>
      <c r="AD784" s="195" t="s">
        <v>5645</v>
      </c>
      <c r="AE784" s="195" t="s">
        <v>4614</v>
      </c>
      <c r="AF784" s="195" t="s">
        <v>935</v>
      </c>
      <c r="AG784" s="195">
        <v>2617</v>
      </c>
      <c r="AH784" s="195" t="s">
        <v>828</v>
      </c>
      <c r="AI784" s="195" t="s">
        <v>1054</v>
      </c>
      <c r="AJ784" s="195" t="s">
        <v>1054</v>
      </c>
      <c r="AK784" s="195" t="s">
        <v>1054</v>
      </c>
    </row>
    <row r="785" spans="1:37" s="177" customFormat="1" ht="12.75">
      <c r="A785" s="175" t="s">
        <v>4732</v>
      </c>
      <c r="B785" s="175" t="s">
        <v>2962</v>
      </c>
      <c r="C785" s="628">
        <v>0</v>
      </c>
      <c r="D785" s="628">
        <v>0</v>
      </c>
      <c r="E785" s="628">
        <v>0</v>
      </c>
      <c r="F785" s="631" t="s">
        <v>1054</v>
      </c>
      <c r="G785" s="175" t="s">
        <v>2963</v>
      </c>
      <c r="H785" s="176" t="s">
        <v>4581</v>
      </c>
      <c r="I785" s="175" t="s">
        <v>4588</v>
      </c>
      <c r="J785" s="203" t="s">
        <v>1054</v>
      </c>
      <c r="K785" s="203" t="s">
        <v>1054</v>
      </c>
      <c r="L785" s="175" t="s">
        <v>4837</v>
      </c>
      <c r="M785" s="175" t="s">
        <v>2942</v>
      </c>
      <c r="N785" s="204">
        <v>41449</v>
      </c>
      <c r="O785" s="175" t="s">
        <v>1054</v>
      </c>
      <c r="P785" s="195" t="s">
        <v>1054</v>
      </c>
      <c r="Q785" s="195" t="s">
        <v>1054</v>
      </c>
      <c r="R785" s="197">
        <v>0</v>
      </c>
      <c r="S785" s="197" t="s">
        <v>959</v>
      </c>
      <c r="T785" s="195" t="s">
        <v>106</v>
      </c>
      <c r="U785" s="195" t="s">
        <v>2943</v>
      </c>
      <c r="V785" s="199" t="s">
        <v>1122</v>
      </c>
      <c r="W785" s="199" t="s">
        <v>1054</v>
      </c>
      <c r="X785" s="195" t="s">
        <v>1054</v>
      </c>
      <c r="Y785" s="195" t="s">
        <v>1054</v>
      </c>
      <c r="Z785" s="195" t="s">
        <v>1054</v>
      </c>
      <c r="AA785" s="200" t="s">
        <v>2943</v>
      </c>
      <c r="AB785" s="201" t="s">
        <v>1054</v>
      </c>
      <c r="AC785" s="201" t="s">
        <v>1054</v>
      </c>
      <c r="AD785" s="195" t="s">
        <v>5645</v>
      </c>
      <c r="AE785" s="195" t="s">
        <v>4614</v>
      </c>
      <c r="AF785" s="195" t="s">
        <v>935</v>
      </c>
      <c r="AG785" s="195">
        <v>2617</v>
      </c>
      <c r="AH785" s="195" t="s">
        <v>828</v>
      </c>
      <c r="AI785" s="195" t="s">
        <v>1054</v>
      </c>
      <c r="AJ785" s="195" t="s">
        <v>1054</v>
      </c>
      <c r="AK785" s="195" t="s">
        <v>1054</v>
      </c>
    </row>
    <row r="786" spans="1:37" s="177" customFormat="1" ht="12.75">
      <c r="A786" s="175" t="s">
        <v>4732</v>
      </c>
      <c r="B786" s="175" t="s">
        <v>2940</v>
      </c>
      <c r="C786" s="628">
        <v>0</v>
      </c>
      <c r="D786" s="628">
        <v>0</v>
      </c>
      <c r="E786" s="628">
        <v>0</v>
      </c>
      <c r="F786" s="631" t="s">
        <v>1054</v>
      </c>
      <c r="G786" s="175" t="s">
        <v>2941</v>
      </c>
      <c r="H786" s="176" t="s">
        <v>4581</v>
      </c>
      <c r="I786" s="175" t="s">
        <v>4588</v>
      </c>
      <c r="J786" s="203" t="s">
        <v>1054</v>
      </c>
      <c r="K786" s="203" t="s">
        <v>1054</v>
      </c>
      <c r="L786" s="175" t="s">
        <v>4837</v>
      </c>
      <c r="M786" s="175" t="s">
        <v>2942</v>
      </c>
      <c r="N786" s="204">
        <v>42271</v>
      </c>
      <c r="O786" s="175" t="s">
        <v>1054</v>
      </c>
      <c r="P786" s="195" t="s">
        <v>1054</v>
      </c>
      <c r="Q786" s="195" t="s">
        <v>1054</v>
      </c>
      <c r="R786" s="197">
        <v>0</v>
      </c>
      <c r="S786" s="197" t="s">
        <v>959</v>
      </c>
      <c r="T786" s="195" t="s">
        <v>106</v>
      </c>
      <c r="U786" s="195" t="s">
        <v>2943</v>
      </c>
      <c r="V786" s="199" t="s">
        <v>1122</v>
      </c>
      <c r="W786" s="199" t="s">
        <v>1054</v>
      </c>
      <c r="X786" s="195" t="s">
        <v>1054</v>
      </c>
      <c r="Y786" s="195" t="s">
        <v>1054</v>
      </c>
      <c r="Z786" s="195" t="s">
        <v>1054</v>
      </c>
      <c r="AA786" s="200" t="s">
        <v>2943</v>
      </c>
      <c r="AB786" s="201" t="s">
        <v>1054</v>
      </c>
      <c r="AC786" s="201" t="s">
        <v>1054</v>
      </c>
      <c r="AD786" s="195" t="s">
        <v>5645</v>
      </c>
      <c r="AE786" s="195" t="s">
        <v>4614</v>
      </c>
      <c r="AF786" s="195" t="s">
        <v>935</v>
      </c>
      <c r="AG786" s="195">
        <v>2617</v>
      </c>
      <c r="AH786" s="195" t="s">
        <v>828</v>
      </c>
      <c r="AI786" s="195" t="s">
        <v>1054</v>
      </c>
      <c r="AJ786" s="195" t="s">
        <v>1054</v>
      </c>
      <c r="AK786" s="195" t="s">
        <v>1054</v>
      </c>
    </row>
    <row r="787" spans="1:37" s="177" customFormat="1" ht="12.75">
      <c r="A787" s="175" t="s">
        <v>4732</v>
      </c>
      <c r="B787" s="175" t="s">
        <v>2944</v>
      </c>
      <c r="C787" s="628">
        <v>0</v>
      </c>
      <c r="D787" s="628">
        <v>0</v>
      </c>
      <c r="E787" s="628">
        <v>0</v>
      </c>
      <c r="F787" s="631" t="s">
        <v>1054</v>
      </c>
      <c r="G787" s="175" t="s">
        <v>2945</v>
      </c>
      <c r="H787" s="176" t="s">
        <v>4581</v>
      </c>
      <c r="I787" s="175" t="s">
        <v>4770</v>
      </c>
      <c r="J787" s="203" t="s">
        <v>1054</v>
      </c>
      <c r="K787" s="203" t="s">
        <v>1054</v>
      </c>
      <c r="L787" s="175" t="s">
        <v>1063</v>
      </c>
      <c r="M787" s="175" t="s">
        <v>1054</v>
      </c>
      <c r="N787" s="204">
        <v>41535</v>
      </c>
      <c r="O787" s="175" t="s">
        <v>1054</v>
      </c>
      <c r="P787" s="195" t="s">
        <v>1054</v>
      </c>
      <c r="Q787" s="195" t="s">
        <v>1054</v>
      </c>
      <c r="R787" s="197">
        <v>0</v>
      </c>
      <c r="S787" s="197" t="s">
        <v>1062</v>
      </c>
      <c r="T787" s="195" t="s">
        <v>1054</v>
      </c>
      <c r="U787" s="195" t="s">
        <v>1054</v>
      </c>
      <c r="V787" s="199" t="s">
        <v>1814</v>
      </c>
      <c r="W787" s="199" t="s">
        <v>1054</v>
      </c>
      <c r="X787" s="195" t="s">
        <v>1054</v>
      </c>
      <c r="Y787" s="195" t="s">
        <v>1054</v>
      </c>
      <c r="Z787" s="195" t="s">
        <v>4733</v>
      </c>
      <c r="AA787" s="200" t="s">
        <v>1054</v>
      </c>
      <c r="AB787" s="201" t="s">
        <v>1054</v>
      </c>
      <c r="AC787" s="201" t="s">
        <v>1054</v>
      </c>
      <c r="AD787" s="195" t="s">
        <v>4738</v>
      </c>
      <c r="AE787" s="195" t="s">
        <v>4614</v>
      </c>
      <c r="AF787" s="195" t="s">
        <v>935</v>
      </c>
      <c r="AG787" s="195">
        <v>2617</v>
      </c>
      <c r="AH787" s="195" t="s">
        <v>828</v>
      </c>
      <c r="AI787" s="195" t="s">
        <v>2946</v>
      </c>
      <c r="AJ787" s="195" t="s">
        <v>1054</v>
      </c>
      <c r="AK787" s="195" t="s">
        <v>1054</v>
      </c>
    </row>
    <row r="788" spans="1:37" s="177" customFormat="1" ht="12.75">
      <c r="A788" s="175" t="s">
        <v>4732</v>
      </c>
      <c r="B788" s="175" t="s">
        <v>2964</v>
      </c>
      <c r="C788" s="628">
        <v>0</v>
      </c>
      <c r="D788" s="628">
        <v>0</v>
      </c>
      <c r="E788" s="628">
        <v>0</v>
      </c>
      <c r="F788" s="631" t="s">
        <v>1054</v>
      </c>
      <c r="G788" s="175" t="s">
        <v>3947</v>
      </c>
      <c r="H788" s="176" t="s">
        <v>4581</v>
      </c>
      <c r="I788" s="175" t="s">
        <v>4650</v>
      </c>
      <c r="J788" s="203" t="s">
        <v>1054</v>
      </c>
      <c r="K788" s="203" t="s">
        <v>1054</v>
      </c>
      <c r="L788" s="175" t="s">
        <v>1063</v>
      </c>
      <c r="M788" s="175" t="s">
        <v>1054</v>
      </c>
      <c r="N788" s="204">
        <v>41068</v>
      </c>
      <c r="O788" s="175" t="s">
        <v>1054</v>
      </c>
      <c r="P788" s="195" t="s">
        <v>1054</v>
      </c>
      <c r="Q788" s="195" t="s">
        <v>1054</v>
      </c>
      <c r="R788" s="197">
        <v>0</v>
      </c>
      <c r="S788" s="197" t="s">
        <v>1062</v>
      </c>
      <c r="T788" s="195" t="s">
        <v>1054</v>
      </c>
      <c r="U788" s="195" t="s">
        <v>1054</v>
      </c>
      <c r="V788" s="199" t="s">
        <v>1054</v>
      </c>
      <c r="W788" s="199" t="s">
        <v>1054</v>
      </c>
      <c r="X788" s="195" t="s">
        <v>1054</v>
      </c>
      <c r="Y788" s="195" t="s">
        <v>1054</v>
      </c>
      <c r="Z788" s="195" t="s">
        <v>4733</v>
      </c>
      <c r="AA788" s="200" t="s">
        <v>1054</v>
      </c>
      <c r="AB788" s="201" t="s">
        <v>1054</v>
      </c>
      <c r="AC788" s="201" t="s">
        <v>1054</v>
      </c>
      <c r="AD788" s="195" t="s">
        <v>4738</v>
      </c>
      <c r="AE788" s="195" t="s">
        <v>4614</v>
      </c>
      <c r="AF788" s="195" t="s">
        <v>935</v>
      </c>
      <c r="AG788" s="195">
        <v>2617</v>
      </c>
      <c r="AH788" s="195" t="s">
        <v>828</v>
      </c>
      <c r="AI788" s="195" t="s">
        <v>1054</v>
      </c>
      <c r="AJ788" s="195" t="s">
        <v>1054</v>
      </c>
      <c r="AK788" s="195" t="s">
        <v>1054</v>
      </c>
    </row>
    <row r="789" spans="1:37" s="177" customFormat="1" ht="12.75">
      <c r="A789" s="175" t="s">
        <v>4732</v>
      </c>
      <c r="B789" s="175" t="s">
        <v>2965</v>
      </c>
      <c r="C789" s="628">
        <v>0</v>
      </c>
      <c r="D789" s="628">
        <v>0</v>
      </c>
      <c r="E789" s="628">
        <v>0</v>
      </c>
      <c r="F789" s="631" t="s">
        <v>1054</v>
      </c>
      <c r="G789" s="175" t="s">
        <v>2966</v>
      </c>
      <c r="H789" s="176" t="s">
        <v>4581</v>
      </c>
      <c r="I789" s="175" t="s">
        <v>4582</v>
      </c>
      <c r="J789" s="203" t="s">
        <v>1054</v>
      </c>
      <c r="K789" s="203" t="s">
        <v>1054</v>
      </c>
      <c r="L789" s="175" t="s">
        <v>4583</v>
      </c>
      <c r="M789" s="175" t="s">
        <v>1054</v>
      </c>
      <c r="N789" s="204">
        <v>37473</v>
      </c>
      <c r="O789" s="175" t="s">
        <v>1054</v>
      </c>
      <c r="P789" s="195" t="s">
        <v>1054</v>
      </c>
      <c r="Q789" s="195" t="s">
        <v>1054</v>
      </c>
      <c r="R789" s="197">
        <v>0</v>
      </c>
      <c r="S789" s="197" t="s">
        <v>1062</v>
      </c>
      <c r="T789" s="195" t="s">
        <v>4702</v>
      </c>
      <c r="U789" s="195" t="s">
        <v>1054</v>
      </c>
      <c r="V789" s="199" t="s">
        <v>1094</v>
      </c>
      <c r="W789" s="199" t="s">
        <v>1054</v>
      </c>
      <c r="X789" s="195" t="s">
        <v>1054</v>
      </c>
      <c r="Y789" s="195" t="s">
        <v>1054</v>
      </c>
      <c r="Z789" s="195" t="s">
        <v>4733</v>
      </c>
      <c r="AA789" s="200" t="s">
        <v>1054</v>
      </c>
      <c r="AB789" s="201" t="s">
        <v>1054</v>
      </c>
      <c r="AC789" s="201" t="s">
        <v>1054</v>
      </c>
      <c r="AD789" s="195" t="s">
        <v>5645</v>
      </c>
      <c r="AE789" s="195" t="s">
        <v>4614</v>
      </c>
      <c r="AF789" s="195" t="s">
        <v>935</v>
      </c>
      <c r="AG789" s="195">
        <v>2617</v>
      </c>
      <c r="AH789" s="195" t="s">
        <v>828</v>
      </c>
      <c r="AI789" s="195" t="s">
        <v>1054</v>
      </c>
      <c r="AJ789" s="195" t="s">
        <v>1054</v>
      </c>
      <c r="AK789" s="195" t="s">
        <v>1054</v>
      </c>
    </row>
    <row r="790" spans="1:37" s="177" customFormat="1" ht="12.75">
      <c r="A790" s="175" t="s">
        <v>4732</v>
      </c>
      <c r="B790" s="175" t="s">
        <v>2947</v>
      </c>
      <c r="C790" s="628">
        <v>0</v>
      </c>
      <c r="D790" s="628">
        <v>0</v>
      </c>
      <c r="E790" s="628">
        <v>0</v>
      </c>
      <c r="F790" s="631" t="s">
        <v>1054</v>
      </c>
      <c r="G790" s="175" t="s">
        <v>5659</v>
      </c>
      <c r="H790" s="176" t="s">
        <v>4581</v>
      </c>
      <c r="I790" s="175" t="s">
        <v>4770</v>
      </c>
      <c r="J790" s="203" t="s">
        <v>1054</v>
      </c>
      <c r="K790" s="203" t="s">
        <v>1054</v>
      </c>
      <c r="L790" s="175" t="s">
        <v>1063</v>
      </c>
      <c r="M790" s="175" t="s">
        <v>1054</v>
      </c>
      <c r="N790" s="204">
        <v>26846</v>
      </c>
      <c r="O790" s="175" t="s">
        <v>1054</v>
      </c>
      <c r="P790" s="195" t="s">
        <v>1054</v>
      </c>
      <c r="Q790" s="195" t="s">
        <v>1054</v>
      </c>
      <c r="R790" s="197">
        <v>0</v>
      </c>
      <c r="S790" s="197" t="s">
        <v>1062</v>
      </c>
      <c r="T790" s="195" t="s">
        <v>1054</v>
      </c>
      <c r="U790" s="195" t="s">
        <v>1054</v>
      </c>
      <c r="V790" s="199" t="s">
        <v>1814</v>
      </c>
      <c r="W790" s="199" t="s">
        <v>1055</v>
      </c>
      <c r="X790" s="195" t="s">
        <v>1054</v>
      </c>
      <c r="Y790" s="195" t="s">
        <v>2916</v>
      </c>
      <c r="Z790" s="195" t="s">
        <v>4733</v>
      </c>
      <c r="AA790" s="200" t="s">
        <v>1054</v>
      </c>
      <c r="AB790" s="201" t="s">
        <v>1054</v>
      </c>
      <c r="AC790" s="201" t="s">
        <v>1054</v>
      </c>
      <c r="AD790" s="195" t="s">
        <v>5660</v>
      </c>
      <c r="AE790" s="195" t="s">
        <v>4886</v>
      </c>
      <c r="AF790" s="195" t="s">
        <v>934</v>
      </c>
      <c r="AG790" s="195">
        <v>3000</v>
      </c>
      <c r="AH790" s="195" t="s">
        <v>828</v>
      </c>
      <c r="AI790" s="195" t="s">
        <v>5661</v>
      </c>
      <c r="AJ790" s="195" t="s">
        <v>1054</v>
      </c>
      <c r="AK790" s="195" t="s">
        <v>1054</v>
      </c>
    </row>
    <row r="791" spans="1:37" s="177" customFormat="1" ht="12.75">
      <c r="A791" s="175" t="s">
        <v>116</v>
      </c>
      <c r="B791" s="175" t="s">
        <v>2892</v>
      </c>
      <c r="C791" s="628">
        <v>1</v>
      </c>
      <c r="D791" s="628">
        <v>1</v>
      </c>
      <c r="E791" s="628">
        <v>1</v>
      </c>
      <c r="F791" s="631" t="s">
        <v>1054</v>
      </c>
      <c r="G791" s="175" t="s">
        <v>5681</v>
      </c>
      <c r="H791" s="176" t="s">
        <v>4617</v>
      </c>
      <c r="I791" s="175" t="s">
        <v>4934</v>
      </c>
      <c r="J791" s="203" t="s">
        <v>1561</v>
      </c>
      <c r="K791" s="203" t="s">
        <v>1053</v>
      </c>
      <c r="L791" s="175" t="s">
        <v>4593</v>
      </c>
      <c r="M791" s="175" t="s">
        <v>2893</v>
      </c>
      <c r="N791" s="204">
        <v>33786</v>
      </c>
      <c r="O791" s="175" t="s">
        <v>2894</v>
      </c>
      <c r="P791" s="195" t="s">
        <v>1054</v>
      </c>
      <c r="Q791" s="195" t="s">
        <v>1054</v>
      </c>
      <c r="R791" s="197" t="s">
        <v>1054</v>
      </c>
      <c r="S791" s="197" t="s">
        <v>1054</v>
      </c>
      <c r="T791" s="195" t="s">
        <v>1054</v>
      </c>
      <c r="U791" s="195" t="s">
        <v>1054</v>
      </c>
      <c r="V791" s="199" t="s">
        <v>959</v>
      </c>
      <c r="W791" s="199" t="s">
        <v>1055</v>
      </c>
      <c r="X791" s="195" t="s">
        <v>1054</v>
      </c>
      <c r="Y791" s="195" t="s">
        <v>2895</v>
      </c>
      <c r="Z791" s="195" t="s">
        <v>1054</v>
      </c>
      <c r="AA791" s="200" t="s">
        <v>1054</v>
      </c>
      <c r="AB791" s="201" t="s">
        <v>1054</v>
      </c>
      <c r="AC791" s="201">
        <v>229100</v>
      </c>
      <c r="AD791" s="195" t="s">
        <v>5682</v>
      </c>
      <c r="AE791" s="195" t="s">
        <v>829</v>
      </c>
      <c r="AF791" s="195" t="s">
        <v>932</v>
      </c>
      <c r="AG791" s="195">
        <v>2109</v>
      </c>
      <c r="AH791" s="195" t="s">
        <v>828</v>
      </c>
      <c r="AI791" s="195" t="s">
        <v>2896</v>
      </c>
      <c r="AJ791" s="195" t="s">
        <v>1054</v>
      </c>
      <c r="AK791" s="195" t="s">
        <v>1054</v>
      </c>
    </row>
    <row r="792" spans="1:37" s="177" customFormat="1" ht="12.75">
      <c r="A792" s="175" t="s">
        <v>116</v>
      </c>
      <c r="B792" s="175" t="s">
        <v>2902</v>
      </c>
      <c r="C792" s="628">
        <v>0</v>
      </c>
      <c r="D792" s="628">
        <v>0</v>
      </c>
      <c r="E792" s="628">
        <v>0</v>
      </c>
      <c r="F792" s="631" t="s">
        <v>1054</v>
      </c>
      <c r="G792" s="175" t="s">
        <v>2903</v>
      </c>
      <c r="H792" s="176" t="s">
        <v>4581</v>
      </c>
      <c r="I792" s="175" t="s">
        <v>4592</v>
      </c>
      <c r="J792" s="203" t="s">
        <v>1054</v>
      </c>
      <c r="K792" s="203" t="s">
        <v>1054</v>
      </c>
      <c r="L792" s="175" t="s">
        <v>4593</v>
      </c>
      <c r="M792" s="175" t="s">
        <v>2904</v>
      </c>
      <c r="N792" s="204">
        <v>35612</v>
      </c>
      <c r="O792" s="175" t="s">
        <v>1054</v>
      </c>
      <c r="P792" s="195" t="s">
        <v>1054</v>
      </c>
      <c r="Q792" s="195" t="s">
        <v>1054</v>
      </c>
      <c r="R792" s="197">
        <v>0</v>
      </c>
      <c r="S792" s="197" t="s">
        <v>1054</v>
      </c>
      <c r="T792" s="195" t="s">
        <v>1054</v>
      </c>
      <c r="U792" s="195" t="s">
        <v>1054</v>
      </c>
      <c r="V792" s="199" t="s">
        <v>1054</v>
      </c>
      <c r="W792" s="199" t="s">
        <v>1054</v>
      </c>
      <c r="X792" s="195" t="s">
        <v>1054</v>
      </c>
      <c r="Y792" s="195" t="s">
        <v>1054</v>
      </c>
      <c r="Z792" s="195" t="s">
        <v>2899</v>
      </c>
      <c r="AA792" s="200" t="s">
        <v>1054</v>
      </c>
      <c r="AB792" s="201" t="s">
        <v>1054</v>
      </c>
      <c r="AC792" s="201" t="s">
        <v>1054</v>
      </c>
      <c r="AD792" s="195" t="s">
        <v>1054</v>
      </c>
      <c r="AE792" s="195" t="s">
        <v>1054</v>
      </c>
      <c r="AF792" s="195" t="s">
        <v>1054</v>
      </c>
      <c r="AG792" s="195" t="s">
        <v>1054</v>
      </c>
      <c r="AH792" s="195" t="s">
        <v>1054</v>
      </c>
      <c r="AI792" s="195" t="s">
        <v>1054</v>
      </c>
      <c r="AJ792" s="195" t="s">
        <v>1054</v>
      </c>
      <c r="AK792" s="195" t="s">
        <v>1054</v>
      </c>
    </row>
    <row r="793" spans="1:37" s="177" customFormat="1" ht="12.75">
      <c r="A793" s="175" t="s">
        <v>116</v>
      </c>
      <c r="B793" s="175" t="s">
        <v>2905</v>
      </c>
      <c r="C793" s="628">
        <v>0</v>
      </c>
      <c r="D793" s="628">
        <v>0</v>
      </c>
      <c r="E793" s="628">
        <v>0</v>
      </c>
      <c r="F793" s="631" t="s">
        <v>1054</v>
      </c>
      <c r="G793" s="175" t="s">
        <v>2906</v>
      </c>
      <c r="H793" s="176" t="s">
        <v>4581</v>
      </c>
      <c r="I793" s="175" t="s">
        <v>4592</v>
      </c>
      <c r="J793" s="203" t="s">
        <v>1054</v>
      </c>
      <c r="K793" s="203" t="s">
        <v>1054</v>
      </c>
      <c r="L793" s="175" t="s">
        <v>4593</v>
      </c>
      <c r="M793" s="175" t="s">
        <v>2907</v>
      </c>
      <c r="N793" s="204">
        <v>35612</v>
      </c>
      <c r="O793" s="175" t="s">
        <v>1054</v>
      </c>
      <c r="P793" s="195" t="s">
        <v>1054</v>
      </c>
      <c r="Q793" s="195" t="s">
        <v>1054</v>
      </c>
      <c r="R793" s="197">
        <v>0</v>
      </c>
      <c r="S793" s="197" t="s">
        <v>1054</v>
      </c>
      <c r="T793" s="195" t="s">
        <v>1054</v>
      </c>
      <c r="U793" s="195" t="s">
        <v>1054</v>
      </c>
      <c r="V793" s="199" t="s">
        <v>1054</v>
      </c>
      <c r="W793" s="199" t="s">
        <v>1054</v>
      </c>
      <c r="X793" s="195" t="s">
        <v>1054</v>
      </c>
      <c r="Y793" s="195" t="s">
        <v>1054</v>
      </c>
      <c r="Z793" s="195" t="s">
        <v>2899</v>
      </c>
      <c r="AA793" s="200" t="s">
        <v>1054</v>
      </c>
      <c r="AB793" s="201" t="s">
        <v>1054</v>
      </c>
      <c r="AC793" s="201" t="s">
        <v>1054</v>
      </c>
      <c r="AD793" s="195" t="s">
        <v>1054</v>
      </c>
      <c r="AE793" s="195" t="s">
        <v>1054</v>
      </c>
      <c r="AF793" s="195" t="s">
        <v>1054</v>
      </c>
      <c r="AG793" s="195" t="s">
        <v>1054</v>
      </c>
      <c r="AH793" s="195" t="s">
        <v>1054</v>
      </c>
      <c r="AI793" s="195" t="s">
        <v>1054</v>
      </c>
      <c r="AJ793" s="195" t="s">
        <v>1054</v>
      </c>
      <c r="AK793" s="195" t="s">
        <v>1054</v>
      </c>
    </row>
    <row r="794" spans="1:37" s="177" customFormat="1" ht="12.75">
      <c r="A794" s="175" t="s">
        <v>116</v>
      </c>
      <c r="B794" s="175" t="s">
        <v>2908</v>
      </c>
      <c r="C794" s="628">
        <v>0</v>
      </c>
      <c r="D794" s="628">
        <v>0</v>
      </c>
      <c r="E794" s="628">
        <v>0</v>
      </c>
      <c r="F794" s="631" t="s">
        <v>1054</v>
      </c>
      <c r="G794" s="175" t="s">
        <v>5672</v>
      </c>
      <c r="H794" s="176" t="s">
        <v>4581</v>
      </c>
      <c r="I794" s="175" t="s">
        <v>4582</v>
      </c>
      <c r="J794" s="203" t="s">
        <v>1054</v>
      </c>
      <c r="K794" s="203" t="s">
        <v>1054</v>
      </c>
      <c r="L794" s="175" t="s">
        <v>1063</v>
      </c>
      <c r="M794" s="175" t="s">
        <v>1054</v>
      </c>
      <c r="N794" s="204">
        <v>39399</v>
      </c>
      <c r="O794" s="175" t="s">
        <v>1054</v>
      </c>
      <c r="P794" s="195" t="s">
        <v>1054</v>
      </c>
      <c r="Q794" s="195" t="s">
        <v>1054</v>
      </c>
      <c r="R794" s="197">
        <v>29</v>
      </c>
      <c r="S794" s="197" t="s">
        <v>1062</v>
      </c>
      <c r="T794" s="195" t="s">
        <v>4731</v>
      </c>
      <c r="U794" s="195" t="s">
        <v>1054</v>
      </c>
      <c r="V794" s="199" t="s">
        <v>1062</v>
      </c>
      <c r="W794" s="199" t="s">
        <v>1055</v>
      </c>
      <c r="X794" s="195" t="s">
        <v>1054</v>
      </c>
      <c r="Y794" s="195" t="s">
        <v>1054</v>
      </c>
      <c r="Z794" s="195" t="s">
        <v>2899</v>
      </c>
      <c r="AA794" s="200" t="s">
        <v>1054</v>
      </c>
      <c r="AB794" s="201" t="s">
        <v>1054</v>
      </c>
      <c r="AC794" s="201" t="s">
        <v>1054</v>
      </c>
      <c r="AD794" s="195" t="s">
        <v>5669</v>
      </c>
      <c r="AE794" s="195" t="s">
        <v>4660</v>
      </c>
      <c r="AF794" s="195" t="s">
        <v>935</v>
      </c>
      <c r="AG794" s="195">
        <v>2603</v>
      </c>
      <c r="AH794" s="195" t="s">
        <v>828</v>
      </c>
      <c r="AI794" s="195" t="s">
        <v>2909</v>
      </c>
      <c r="AJ794" s="195" t="s">
        <v>1054</v>
      </c>
      <c r="AK794" s="195" t="s">
        <v>1054</v>
      </c>
    </row>
    <row r="795" spans="1:37" s="177" customFormat="1" ht="12.75">
      <c r="A795" s="175" t="s">
        <v>116</v>
      </c>
      <c r="B795" s="175" t="s">
        <v>2897</v>
      </c>
      <c r="C795" s="628">
        <v>0</v>
      </c>
      <c r="D795" s="628">
        <v>0</v>
      </c>
      <c r="E795" s="628">
        <v>0</v>
      </c>
      <c r="F795" s="631" t="s">
        <v>1054</v>
      </c>
      <c r="G795" s="175" t="s">
        <v>5683</v>
      </c>
      <c r="H795" s="176" t="s">
        <v>4581</v>
      </c>
      <c r="I795" s="175" t="s">
        <v>4592</v>
      </c>
      <c r="J795" s="203" t="s">
        <v>1054</v>
      </c>
      <c r="K795" s="203" t="s">
        <v>1054</v>
      </c>
      <c r="L795" s="175" t="s">
        <v>4593</v>
      </c>
      <c r="M795" s="175" t="s">
        <v>2898</v>
      </c>
      <c r="N795" s="204">
        <v>32211</v>
      </c>
      <c r="O795" s="175" t="s">
        <v>1054</v>
      </c>
      <c r="P795" s="195" t="s">
        <v>1054</v>
      </c>
      <c r="Q795" s="195" t="s">
        <v>1054</v>
      </c>
      <c r="R795" s="197">
        <v>0</v>
      </c>
      <c r="S795" s="197" t="s">
        <v>1054</v>
      </c>
      <c r="T795" s="195" t="s">
        <v>1054</v>
      </c>
      <c r="U795" s="195" t="s">
        <v>1054</v>
      </c>
      <c r="V795" s="199" t="s">
        <v>1054</v>
      </c>
      <c r="W795" s="199" t="s">
        <v>1054</v>
      </c>
      <c r="X795" s="195" t="s">
        <v>1054</v>
      </c>
      <c r="Y795" s="195" t="s">
        <v>1054</v>
      </c>
      <c r="Z795" s="195" t="s">
        <v>2899</v>
      </c>
      <c r="AA795" s="200" t="s">
        <v>1054</v>
      </c>
      <c r="AB795" s="201" t="s">
        <v>1054</v>
      </c>
      <c r="AC795" s="201" t="s">
        <v>1054</v>
      </c>
      <c r="AD795" s="195" t="s">
        <v>1054</v>
      </c>
      <c r="AE795" s="195" t="s">
        <v>1054</v>
      </c>
      <c r="AF795" s="195" t="s">
        <v>1054</v>
      </c>
      <c r="AG795" s="195" t="s">
        <v>1054</v>
      </c>
      <c r="AH795" s="195" t="s">
        <v>1054</v>
      </c>
      <c r="AI795" s="195" t="s">
        <v>1054</v>
      </c>
      <c r="AJ795" s="195" t="s">
        <v>1054</v>
      </c>
      <c r="AK795" s="195" t="s">
        <v>1054</v>
      </c>
    </row>
    <row r="796" spans="1:37" s="177" customFormat="1" ht="12.75">
      <c r="A796" s="175" t="s">
        <v>116</v>
      </c>
      <c r="B796" s="175" t="s">
        <v>2910</v>
      </c>
      <c r="C796" s="628">
        <v>0</v>
      </c>
      <c r="D796" s="628">
        <v>0</v>
      </c>
      <c r="E796" s="628">
        <v>0</v>
      </c>
      <c r="F796" s="631" t="s">
        <v>1054</v>
      </c>
      <c r="G796" s="175" t="s">
        <v>5670</v>
      </c>
      <c r="H796" s="176" t="s">
        <v>4581</v>
      </c>
      <c r="I796" s="175" t="s">
        <v>4582</v>
      </c>
      <c r="J796" s="203" t="s">
        <v>1054</v>
      </c>
      <c r="K796" s="203" t="s">
        <v>1054</v>
      </c>
      <c r="L796" s="175" t="s">
        <v>4583</v>
      </c>
      <c r="M796" s="175" t="s">
        <v>1054</v>
      </c>
      <c r="N796" s="204">
        <v>40129</v>
      </c>
      <c r="O796" s="175" t="s">
        <v>1054</v>
      </c>
      <c r="P796" s="195" t="s">
        <v>1054</v>
      </c>
      <c r="Q796" s="195" t="s">
        <v>1054</v>
      </c>
      <c r="R796" s="197">
        <v>10</v>
      </c>
      <c r="S796" s="197" t="s">
        <v>1062</v>
      </c>
      <c r="T796" s="195" t="s">
        <v>4731</v>
      </c>
      <c r="U796" s="195" t="s">
        <v>1054</v>
      </c>
      <c r="V796" s="199" t="s">
        <v>1062</v>
      </c>
      <c r="W796" s="199" t="s">
        <v>1055</v>
      </c>
      <c r="X796" s="195" t="s">
        <v>1054</v>
      </c>
      <c r="Y796" s="195" t="s">
        <v>1054</v>
      </c>
      <c r="Z796" s="195" t="s">
        <v>2899</v>
      </c>
      <c r="AA796" s="200" t="s">
        <v>1054</v>
      </c>
      <c r="AB796" s="201" t="s">
        <v>1054</v>
      </c>
      <c r="AC796" s="201" t="s">
        <v>1054</v>
      </c>
      <c r="AD796" s="195" t="s">
        <v>5669</v>
      </c>
      <c r="AE796" s="195" t="s">
        <v>4660</v>
      </c>
      <c r="AF796" s="195" t="s">
        <v>935</v>
      </c>
      <c r="AG796" s="195">
        <v>2603</v>
      </c>
      <c r="AH796" s="195" t="s">
        <v>828</v>
      </c>
      <c r="AI796" s="195" t="s">
        <v>1054</v>
      </c>
      <c r="AJ796" s="195" t="s">
        <v>1054</v>
      </c>
      <c r="AK796" s="195" t="s">
        <v>1054</v>
      </c>
    </row>
    <row r="797" spans="1:37" s="177" customFormat="1" ht="12.75">
      <c r="A797" s="175" t="s">
        <v>116</v>
      </c>
      <c r="B797" s="175" t="s">
        <v>2899</v>
      </c>
      <c r="C797" s="628">
        <v>0</v>
      </c>
      <c r="D797" s="628">
        <v>0</v>
      </c>
      <c r="E797" s="628">
        <v>0</v>
      </c>
      <c r="F797" s="631" t="s">
        <v>959</v>
      </c>
      <c r="G797" s="175" t="s">
        <v>5674</v>
      </c>
      <c r="H797" s="176" t="s">
        <v>4617</v>
      </c>
      <c r="I797" s="175" t="s">
        <v>4734</v>
      </c>
      <c r="J797" s="203" t="s">
        <v>1052</v>
      </c>
      <c r="K797" s="203" t="s">
        <v>1053</v>
      </c>
      <c r="L797" s="175" t="s">
        <v>4735</v>
      </c>
      <c r="M797" s="175" t="s">
        <v>1054</v>
      </c>
      <c r="N797" s="204">
        <v>38286</v>
      </c>
      <c r="O797" s="175" t="s">
        <v>5675</v>
      </c>
      <c r="P797" s="195" t="s">
        <v>4737</v>
      </c>
      <c r="Q797" s="195">
        <v>27307</v>
      </c>
      <c r="R797" s="197" t="s">
        <v>1054</v>
      </c>
      <c r="S797" s="197" t="s">
        <v>1054</v>
      </c>
      <c r="T797" s="195" t="s">
        <v>1054</v>
      </c>
      <c r="U797" s="195" t="s">
        <v>1054</v>
      </c>
      <c r="V797" s="199" t="s">
        <v>959</v>
      </c>
      <c r="W797" s="199" t="s">
        <v>1055</v>
      </c>
      <c r="X797" s="195" t="s">
        <v>1054</v>
      </c>
      <c r="Y797" s="195" t="s">
        <v>2901</v>
      </c>
      <c r="Z797" s="195" t="s">
        <v>1054</v>
      </c>
      <c r="AA797" s="200" t="s">
        <v>1054</v>
      </c>
      <c r="AB797" s="201">
        <v>6310028</v>
      </c>
      <c r="AC797" s="201">
        <v>5009720</v>
      </c>
      <c r="AD797" s="195" t="s">
        <v>5669</v>
      </c>
      <c r="AE797" s="195" t="s">
        <v>4660</v>
      </c>
      <c r="AF797" s="195" t="s">
        <v>935</v>
      </c>
      <c r="AG797" s="195">
        <v>2603</v>
      </c>
      <c r="AH797" s="195" t="s">
        <v>828</v>
      </c>
      <c r="AI797" s="195" t="s">
        <v>5676</v>
      </c>
      <c r="AJ797" s="195" t="s">
        <v>5677</v>
      </c>
      <c r="AK797" s="195" t="s">
        <v>5678</v>
      </c>
    </row>
    <row r="798" spans="1:37" s="177" customFormat="1" ht="12.75">
      <c r="A798" s="175" t="s">
        <v>116</v>
      </c>
      <c r="B798" s="175" t="s">
        <v>2911</v>
      </c>
      <c r="C798" s="628">
        <v>0</v>
      </c>
      <c r="D798" s="628">
        <v>0</v>
      </c>
      <c r="E798" s="628">
        <v>0</v>
      </c>
      <c r="F798" s="631" t="s">
        <v>1054</v>
      </c>
      <c r="G798" s="175" t="s">
        <v>5671</v>
      </c>
      <c r="H798" s="176" t="s">
        <v>4581</v>
      </c>
      <c r="I798" s="175" t="s">
        <v>4582</v>
      </c>
      <c r="J798" s="203" t="s">
        <v>1054</v>
      </c>
      <c r="K798" s="203" t="s">
        <v>1054</v>
      </c>
      <c r="L798" s="175" t="s">
        <v>4576</v>
      </c>
      <c r="M798" s="175" t="s">
        <v>2912</v>
      </c>
      <c r="N798" s="204">
        <v>39580</v>
      </c>
      <c r="O798" s="175" t="s">
        <v>1054</v>
      </c>
      <c r="P798" s="195" t="s">
        <v>1054</v>
      </c>
      <c r="Q798" s="195" t="s">
        <v>1054</v>
      </c>
      <c r="R798" s="197">
        <v>13</v>
      </c>
      <c r="S798" s="197" t="s">
        <v>1062</v>
      </c>
      <c r="T798" s="195" t="s">
        <v>4731</v>
      </c>
      <c r="U798" s="195" t="s">
        <v>1054</v>
      </c>
      <c r="V798" s="199" t="s">
        <v>1062</v>
      </c>
      <c r="W798" s="199" t="s">
        <v>1055</v>
      </c>
      <c r="X798" s="195" t="s">
        <v>1054</v>
      </c>
      <c r="Y798" s="195" t="s">
        <v>1054</v>
      </c>
      <c r="Z798" s="195" t="s">
        <v>2899</v>
      </c>
      <c r="AA798" s="200" t="s">
        <v>1054</v>
      </c>
      <c r="AB798" s="201" t="s">
        <v>1054</v>
      </c>
      <c r="AC798" s="201" t="s">
        <v>1054</v>
      </c>
      <c r="AD798" s="195" t="s">
        <v>5669</v>
      </c>
      <c r="AE798" s="195" t="s">
        <v>4660</v>
      </c>
      <c r="AF798" s="195" t="s">
        <v>935</v>
      </c>
      <c r="AG798" s="195">
        <v>2603</v>
      </c>
      <c r="AH798" s="195" t="s">
        <v>828</v>
      </c>
      <c r="AI798" s="195" t="s">
        <v>1054</v>
      </c>
      <c r="AJ798" s="195" t="s">
        <v>1054</v>
      </c>
      <c r="AK798" s="195" t="s">
        <v>1054</v>
      </c>
    </row>
    <row r="799" spans="1:37" s="177" customFormat="1" ht="12.75">
      <c r="A799" s="175" t="s">
        <v>116</v>
      </c>
      <c r="B799" s="175" t="s">
        <v>2913</v>
      </c>
      <c r="C799" s="628">
        <v>0</v>
      </c>
      <c r="D799" s="628">
        <v>0</v>
      </c>
      <c r="E799" s="628">
        <v>0</v>
      </c>
      <c r="F799" s="631" t="s">
        <v>1054</v>
      </c>
      <c r="G799" s="175" t="s">
        <v>5680</v>
      </c>
      <c r="H799" s="176" t="s">
        <v>4581</v>
      </c>
      <c r="I799" s="175" t="s">
        <v>4582</v>
      </c>
      <c r="J799" s="203" t="s">
        <v>1054</v>
      </c>
      <c r="K799" s="203" t="s">
        <v>1054</v>
      </c>
      <c r="L799" s="175" t="s">
        <v>4583</v>
      </c>
      <c r="M799" s="175" t="s">
        <v>1054</v>
      </c>
      <c r="N799" s="204">
        <v>35979</v>
      </c>
      <c r="O799" s="175" t="s">
        <v>1054</v>
      </c>
      <c r="P799" s="195" t="s">
        <v>1054</v>
      </c>
      <c r="Q799" s="195" t="s">
        <v>1054</v>
      </c>
      <c r="R799" s="197">
        <v>14</v>
      </c>
      <c r="S799" s="197" t="s">
        <v>1062</v>
      </c>
      <c r="T799" s="195" t="s">
        <v>4731</v>
      </c>
      <c r="U799" s="195" t="s">
        <v>1054</v>
      </c>
      <c r="V799" s="199" t="s">
        <v>1062</v>
      </c>
      <c r="W799" s="199" t="s">
        <v>1055</v>
      </c>
      <c r="X799" s="195" t="s">
        <v>1054</v>
      </c>
      <c r="Y799" s="195" t="s">
        <v>1054</v>
      </c>
      <c r="Z799" s="195" t="s">
        <v>2899</v>
      </c>
      <c r="AA799" s="200" t="s">
        <v>1054</v>
      </c>
      <c r="AB799" s="201" t="s">
        <v>1054</v>
      </c>
      <c r="AC799" s="201" t="s">
        <v>1054</v>
      </c>
      <c r="AD799" s="195" t="s">
        <v>5669</v>
      </c>
      <c r="AE799" s="195" t="s">
        <v>4660</v>
      </c>
      <c r="AF799" s="195" t="s">
        <v>935</v>
      </c>
      <c r="AG799" s="195">
        <v>2603</v>
      </c>
      <c r="AH799" s="195" t="s">
        <v>828</v>
      </c>
      <c r="AI799" s="195" t="s">
        <v>1054</v>
      </c>
      <c r="AJ799" s="195" t="s">
        <v>1054</v>
      </c>
      <c r="AK799" s="195" t="s">
        <v>1054</v>
      </c>
    </row>
    <row r="800" spans="1:37" s="177" customFormat="1" ht="12.75">
      <c r="A800" s="175" t="s">
        <v>116</v>
      </c>
      <c r="B800" s="175" t="s">
        <v>2914</v>
      </c>
      <c r="C800" s="628">
        <v>0</v>
      </c>
      <c r="D800" s="628">
        <v>0</v>
      </c>
      <c r="E800" s="628">
        <v>0</v>
      </c>
      <c r="F800" s="631" t="s">
        <v>1054</v>
      </c>
      <c r="G800" s="175" t="s">
        <v>5679</v>
      </c>
      <c r="H800" s="176" t="s">
        <v>4581</v>
      </c>
      <c r="I800" s="175" t="s">
        <v>4582</v>
      </c>
      <c r="J800" s="203" t="s">
        <v>1054</v>
      </c>
      <c r="K800" s="203" t="s">
        <v>1054</v>
      </c>
      <c r="L800" s="175" t="s">
        <v>4583</v>
      </c>
      <c r="M800" s="175" t="s">
        <v>1054</v>
      </c>
      <c r="N800" s="204">
        <v>36892</v>
      </c>
      <c r="O800" s="175" t="s">
        <v>1054</v>
      </c>
      <c r="P800" s="195" t="s">
        <v>1054</v>
      </c>
      <c r="Q800" s="195" t="s">
        <v>1054</v>
      </c>
      <c r="R800" s="197">
        <v>14</v>
      </c>
      <c r="S800" s="197" t="s">
        <v>1062</v>
      </c>
      <c r="T800" s="195" t="s">
        <v>4731</v>
      </c>
      <c r="U800" s="195" t="s">
        <v>1054</v>
      </c>
      <c r="V800" s="199" t="s">
        <v>1062</v>
      </c>
      <c r="W800" s="199" t="s">
        <v>1055</v>
      </c>
      <c r="X800" s="195" t="s">
        <v>1054</v>
      </c>
      <c r="Y800" s="195" t="s">
        <v>1054</v>
      </c>
      <c r="Z800" s="195" t="s">
        <v>2899</v>
      </c>
      <c r="AA800" s="200" t="s">
        <v>1054</v>
      </c>
      <c r="AB800" s="201" t="s">
        <v>1054</v>
      </c>
      <c r="AC800" s="201" t="s">
        <v>1054</v>
      </c>
      <c r="AD800" s="195" t="s">
        <v>5669</v>
      </c>
      <c r="AE800" s="195" t="s">
        <v>4660</v>
      </c>
      <c r="AF800" s="195" t="s">
        <v>935</v>
      </c>
      <c r="AG800" s="195">
        <v>2603</v>
      </c>
      <c r="AH800" s="195" t="s">
        <v>828</v>
      </c>
      <c r="AI800" s="195" t="s">
        <v>1054</v>
      </c>
      <c r="AJ800" s="195" t="s">
        <v>1054</v>
      </c>
      <c r="AK800" s="195" t="s">
        <v>1054</v>
      </c>
    </row>
    <row r="801" spans="1:37" s="177" customFormat="1" ht="12.75">
      <c r="A801" s="175" t="s">
        <v>116</v>
      </c>
      <c r="B801" s="175" t="s">
        <v>2915</v>
      </c>
      <c r="C801" s="628">
        <v>0</v>
      </c>
      <c r="D801" s="628">
        <v>0</v>
      </c>
      <c r="E801" s="628">
        <v>0</v>
      </c>
      <c r="F801" s="631" t="s">
        <v>1054</v>
      </c>
      <c r="G801" s="175" t="s">
        <v>5673</v>
      </c>
      <c r="H801" s="176" t="s">
        <v>4581</v>
      </c>
      <c r="I801" s="175" t="s">
        <v>4582</v>
      </c>
      <c r="J801" s="203" t="s">
        <v>1054</v>
      </c>
      <c r="K801" s="203" t="s">
        <v>1054</v>
      </c>
      <c r="L801" s="175" t="s">
        <v>4583</v>
      </c>
      <c r="M801" s="175" t="s">
        <v>1054</v>
      </c>
      <c r="N801" s="204">
        <v>39022</v>
      </c>
      <c r="O801" s="175" t="s">
        <v>1054</v>
      </c>
      <c r="P801" s="195" t="s">
        <v>1054</v>
      </c>
      <c r="Q801" s="195" t="s">
        <v>1054</v>
      </c>
      <c r="R801" s="197">
        <v>20</v>
      </c>
      <c r="S801" s="197" t="s">
        <v>1062</v>
      </c>
      <c r="T801" s="195" t="s">
        <v>4731</v>
      </c>
      <c r="U801" s="195" t="s">
        <v>1054</v>
      </c>
      <c r="V801" s="199" t="s">
        <v>1062</v>
      </c>
      <c r="W801" s="199" t="s">
        <v>1055</v>
      </c>
      <c r="X801" s="195" t="s">
        <v>1054</v>
      </c>
      <c r="Y801" s="195" t="s">
        <v>1054</v>
      </c>
      <c r="Z801" s="195" t="s">
        <v>2899</v>
      </c>
      <c r="AA801" s="200" t="s">
        <v>1054</v>
      </c>
      <c r="AB801" s="201" t="s">
        <v>1054</v>
      </c>
      <c r="AC801" s="201" t="s">
        <v>1054</v>
      </c>
      <c r="AD801" s="195" t="s">
        <v>5669</v>
      </c>
      <c r="AE801" s="195" t="s">
        <v>4660</v>
      </c>
      <c r="AF801" s="195" t="s">
        <v>935</v>
      </c>
      <c r="AG801" s="195">
        <v>2603</v>
      </c>
      <c r="AH801" s="195" t="s">
        <v>828</v>
      </c>
      <c r="AI801" s="195" t="s">
        <v>1054</v>
      </c>
      <c r="AJ801" s="195" t="s">
        <v>1054</v>
      </c>
      <c r="AK801" s="195" t="s">
        <v>1054</v>
      </c>
    </row>
    <row r="802" spans="1:37" s="177" customFormat="1" ht="12.75">
      <c r="A802" s="175" t="s">
        <v>116</v>
      </c>
      <c r="B802" s="175" t="s">
        <v>2900</v>
      </c>
      <c r="C802" s="628">
        <v>0</v>
      </c>
      <c r="D802" s="628">
        <v>0</v>
      </c>
      <c r="E802" s="628">
        <v>0</v>
      </c>
      <c r="F802" s="631" t="s">
        <v>1054</v>
      </c>
      <c r="G802" s="175" t="s">
        <v>5668</v>
      </c>
      <c r="H802" s="176" t="s">
        <v>4581</v>
      </c>
      <c r="I802" s="175" t="s">
        <v>4582</v>
      </c>
      <c r="J802" s="203" t="s">
        <v>1054</v>
      </c>
      <c r="K802" s="203" t="s">
        <v>1054</v>
      </c>
      <c r="L802" s="175" t="s">
        <v>1063</v>
      </c>
      <c r="M802" s="175" t="s">
        <v>1054</v>
      </c>
      <c r="N802" s="204">
        <v>42312</v>
      </c>
      <c r="O802" s="175" t="s">
        <v>1054</v>
      </c>
      <c r="P802" s="195" t="s">
        <v>1054</v>
      </c>
      <c r="Q802" s="195" t="s">
        <v>1054</v>
      </c>
      <c r="R802" s="197">
        <v>5</v>
      </c>
      <c r="S802" s="197" t="s">
        <v>959</v>
      </c>
      <c r="T802" s="195" t="s">
        <v>4595</v>
      </c>
      <c r="U802" s="195" t="s">
        <v>1054</v>
      </c>
      <c r="V802" s="199" t="s">
        <v>1062</v>
      </c>
      <c r="W802" s="199" t="s">
        <v>1054</v>
      </c>
      <c r="X802" s="195" t="s">
        <v>1054</v>
      </c>
      <c r="Y802" s="195" t="s">
        <v>1054</v>
      </c>
      <c r="Z802" s="195" t="s">
        <v>2899</v>
      </c>
      <c r="AA802" s="200" t="s">
        <v>1054</v>
      </c>
      <c r="AB802" s="201" t="s">
        <v>1054</v>
      </c>
      <c r="AC802" s="201" t="s">
        <v>1054</v>
      </c>
      <c r="AD802" s="195" t="s">
        <v>5669</v>
      </c>
      <c r="AE802" s="195" t="s">
        <v>4660</v>
      </c>
      <c r="AF802" s="195" t="s">
        <v>935</v>
      </c>
      <c r="AG802" s="195">
        <v>2603</v>
      </c>
      <c r="AH802" s="195" t="s">
        <v>828</v>
      </c>
      <c r="AI802" s="195" t="s">
        <v>1054</v>
      </c>
      <c r="AJ802" s="195" t="s">
        <v>1054</v>
      </c>
      <c r="AK802" s="195" t="s">
        <v>1054</v>
      </c>
    </row>
    <row r="803" spans="1:37" s="177" customFormat="1" ht="12.75">
      <c r="A803" s="175" t="s">
        <v>117</v>
      </c>
      <c r="B803" s="175" t="s">
        <v>3106</v>
      </c>
      <c r="C803" s="628">
        <v>0</v>
      </c>
      <c r="D803" s="628">
        <v>0</v>
      </c>
      <c r="E803" s="628">
        <v>0</v>
      </c>
      <c r="F803" s="631" t="s">
        <v>1054</v>
      </c>
      <c r="G803" s="175" t="s">
        <v>3107</v>
      </c>
      <c r="H803" s="176" t="s">
        <v>4574</v>
      </c>
      <c r="I803" s="175" t="s">
        <v>4621</v>
      </c>
      <c r="J803" s="203" t="s">
        <v>1054</v>
      </c>
      <c r="K803" s="203" t="s">
        <v>1054</v>
      </c>
      <c r="L803" s="175" t="s">
        <v>4622</v>
      </c>
      <c r="M803" s="175" t="s">
        <v>1054</v>
      </c>
      <c r="N803" s="204">
        <v>36460</v>
      </c>
      <c r="O803" s="175" t="s">
        <v>1054</v>
      </c>
      <c r="P803" s="195" t="s">
        <v>1054</v>
      </c>
      <c r="Q803" s="195" t="s">
        <v>1054</v>
      </c>
      <c r="R803" s="197">
        <v>2</v>
      </c>
      <c r="S803" s="197" t="s">
        <v>959</v>
      </c>
      <c r="T803" s="195" t="s">
        <v>4765</v>
      </c>
      <c r="U803" s="195" t="s">
        <v>1054</v>
      </c>
      <c r="V803" s="199" t="s">
        <v>1062</v>
      </c>
      <c r="W803" s="199" t="s">
        <v>106</v>
      </c>
      <c r="X803" s="195" t="s">
        <v>5729</v>
      </c>
      <c r="Y803" s="195" t="s">
        <v>1054</v>
      </c>
      <c r="Z803" s="195" t="s">
        <v>2973</v>
      </c>
      <c r="AA803" s="200" t="s">
        <v>1054</v>
      </c>
      <c r="AB803" s="201" t="s">
        <v>1054</v>
      </c>
      <c r="AC803" s="201" t="s">
        <v>1054</v>
      </c>
      <c r="AD803" s="195" t="s">
        <v>3108</v>
      </c>
      <c r="AE803" s="195" t="s">
        <v>5730</v>
      </c>
      <c r="AF803" s="195" t="s">
        <v>1054</v>
      </c>
      <c r="AG803" s="195" t="s">
        <v>1054</v>
      </c>
      <c r="AH803" s="195" t="s">
        <v>2334</v>
      </c>
      <c r="AI803" s="195" t="s">
        <v>1054</v>
      </c>
      <c r="AJ803" s="195" t="s">
        <v>1054</v>
      </c>
      <c r="AK803" s="195" t="s">
        <v>1054</v>
      </c>
    </row>
    <row r="804" spans="1:37" s="177" customFormat="1" ht="12.75">
      <c r="A804" s="175" t="s">
        <v>117</v>
      </c>
      <c r="B804" s="175" t="s">
        <v>3045</v>
      </c>
      <c r="C804" s="628">
        <v>0</v>
      </c>
      <c r="D804" s="628">
        <v>1</v>
      </c>
      <c r="E804" s="628">
        <v>1</v>
      </c>
      <c r="F804" s="631" t="s">
        <v>1054</v>
      </c>
      <c r="G804" s="175" t="s">
        <v>3046</v>
      </c>
      <c r="H804" s="176" t="s">
        <v>4574</v>
      </c>
      <c r="I804" s="175" t="s">
        <v>4621</v>
      </c>
      <c r="J804" s="203" t="s">
        <v>1054</v>
      </c>
      <c r="K804" s="203" t="s">
        <v>1054</v>
      </c>
      <c r="L804" s="175" t="s">
        <v>4622</v>
      </c>
      <c r="M804" s="175" t="s">
        <v>1054</v>
      </c>
      <c r="N804" s="204">
        <v>41527</v>
      </c>
      <c r="O804" s="175" t="s">
        <v>1054</v>
      </c>
      <c r="P804" s="195" t="s">
        <v>1054</v>
      </c>
      <c r="Q804" s="195" t="s">
        <v>1054</v>
      </c>
      <c r="R804" s="197">
        <v>5</v>
      </c>
      <c r="S804" s="197" t="s">
        <v>959</v>
      </c>
      <c r="T804" s="195" t="s">
        <v>4765</v>
      </c>
      <c r="U804" s="195" t="s">
        <v>1054</v>
      </c>
      <c r="V804" s="199" t="s">
        <v>1062</v>
      </c>
      <c r="W804" s="199" t="s">
        <v>1055</v>
      </c>
      <c r="X804" s="195" t="s">
        <v>1054</v>
      </c>
      <c r="Y804" s="195" t="s">
        <v>3047</v>
      </c>
      <c r="Z804" s="195" t="s">
        <v>2973</v>
      </c>
      <c r="AA804" s="200" t="s">
        <v>1054</v>
      </c>
      <c r="AB804" s="201" t="s">
        <v>1054</v>
      </c>
      <c r="AC804" s="201" t="s">
        <v>1054</v>
      </c>
      <c r="AD804" s="195" t="s">
        <v>4766</v>
      </c>
      <c r="AE804" s="195" t="s">
        <v>4767</v>
      </c>
      <c r="AF804" s="195" t="s">
        <v>932</v>
      </c>
      <c r="AG804" s="195">
        <v>2234</v>
      </c>
      <c r="AH804" s="195" t="s">
        <v>828</v>
      </c>
      <c r="AI804" s="195" t="s">
        <v>5699</v>
      </c>
      <c r="AJ804" s="195" t="s">
        <v>1054</v>
      </c>
      <c r="AK804" s="195" t="s">
        <v>1054</v>
      </c>
    </row>
    <row r="805" spans="1:37" s="177" customFormat="1" ht="12.75">
      <c r="A805" s="175" t="s">
        <v>117</v>
      </c>
      <c r="B805" s="175" t="s">
        <v>3068</v>
      </c>
      <c r="C805" s="628">
        <v>0</v>
      </c>
      <c r="D805" s="628">
        <v>0</v>
      </c>
      <c r="E805" s="628">
        <v>0</v>
      </c>
      <c r="F805" s="631" t="s">
        <v>1054</v>
      </c>
      <c r="G805" s="175" t="s">
        <v>5701</v>
      </c>
      <c r="H805" s="176" t="s">
        <v>4581</v>
      </c>
      <c r="I805" s="175" t="s">
        <v>4592</v>
      </c>
      <c r="J805" s="203" t="s">
        <v>1054</v>
      </c>
      <c r="K805" s="203" t="s">
        <v>1054</v>
      </c>
      <c r="L805" s="175" t="s">
        <v>4593</v>
      </c>
      <c r="M805" s="175" t="s">
        <v>3069</v>
      </c>
      <c r="N805" s="204">
        <v>41456</v>
      </c>
      <c r="O805" s="175" t="s">
        <v>1054</v>
      </c>
      <c r="P805" s="195" t="s">
        <v>1054</v>
      </c>
      <c r="Q805" s="195" t="s">
        <v>1054</v>
      </c>
      <c r="R805" s="197">
        <v>0</v>
      </c>
      <c r="S805" s="197" t="s">
        <v>1062</v>
      </c>
      <c r="T805" s="195" t="s">
        <v>1054</v>
      </c>
      <c r="U805" s="195" t="s">
        <v>1054</v>
      </c>
      <c r="V805" s="199" t="s">
        <v>1062</v>
      </c>
      <c r="W805" s="199" t="s">
        <v>1055</v>
      </c>
      <c r="X805" s="195" t="s">
        <v>1054</v>
      </c>
      <c r="Y805" s="195" t="s">
        <v>1054</v>
      </c>
      <c r="Z805" s="195" t="s">
        <v>151</v>
      </c>
      <c r="AA805" s="200" t="s">
        <v>1054</v>
      </c>
      <c r="AB805" s="201" t="s">
        <v>1054</v>
      </c>
      <c r="AC805" s="201" t="s">
        <v>1054</v>
      </c>
      <c r="AD805" s="195" t="s">
        <v>5702</v>
      </c>
      <c r="AE805" s="195" t="s">
        <v>4886</v>
      </c>
      <c r="AF805" s="195" t="s">
        <v>934</v>
      </c>
      <c r="AG805" s="195">
        <v>3000</v>
      </c>
      <c r="AH805" s="195" t="s">
        <v>828</v>
      </c>
      <c r="AI805" s="195" t="s">
        <v>3070</v>
      </c>
      <c r="AJ805" s="195" t="s">
        <v>1054</v>
      </c>
      <c r="AK805" s="195" t="s">
        <v>1054</v>
      </c>
    </row>
    <row r="806" spans="1:37" s="177" customFormat="1" ht="12.75">
      <c r="A806" s="175" t="s">
        <v>117</v>
      </c>
      <c r="B806" s="175" t="s">
        <v>3071</v>
      </c>
      <c r="C806" s="628">
        <v>0</v>
      </c>
      <c r="D806" s="628">
        <v>0</v>
      </c>
      <c r="E806" s="628">
        <v>0</v>
      </c>
      <c r="F806" s="631" t="s">
        <v>1054</v>
      </c>
      <c r="G806" s="175" t="s">
        <v>3072</v>
      </c>
      <c r="H806" s="176" t="s">
        <v>4581</v>
      </c>
      <c r="I806" s="175" t="s">
        <v>4592</v>
      </c>
      <c r="J806" s="203" t="s">
        <v>1054</v>
      </c>
      <c r="K806" s="203" t="s">
        <v>1054</v>
      </c>
      <c r="L806" s="175" t="s">
        <v>4593</v>
      </c>
      <c r="M806" s="175" t="s">
        <v>3073</v>
      </c>
      <c r="N806" s="204">
        <v>41426</v>
      </c>
      <c r="O806" s="175" t="s">
        <v>1054</v>
      </c>
      <c r="P806" s="195" t="s">
        <v>1054</v>
      </c>
      <c r="Q806" s="195" t="s">
        <v>1054</v>
      </c>
      <c r="R806" s="197">
        <v>5</v>
      </c>
      <c r="S806" s="197" t="s">
        <v>959</v>
      </c>
      <c r="T806" s="195" t="s">
        <v>4595</v>
      </c>
      <c r="U806" s="195" t="s">
        <v>1054</v>
      </c>
      <c r="V806" s="199" t="s">
        <v>1062</v>
      </c>
      <c r="W806" s="199" t="s">
        <v>1054</v>
      </c>
      <c r="X806" s="195" t="s">
        <v>1054</v>
      </c>
      <c r="Y806" s="195" t="s">
        <v>1054</v>
      </c>
      <c r="Z806" s="195" t="s">
        <v>151</v>
      </c>
      <c r="AA806" s="200" t="s">
        <v>1054</v>
      </c>
      <c r="AB806" s="201" t="s">
        <v>1054</v>
      </c>
      <c r="AC806" s="201" t="s">
        <v>1054</v>
      </c>
      <c r="AD806" s="195" t="s">
        <v>1054</v>
      </c>
      <c r="AE806" s="195" t="s">
        <v>1054</v>
      </c>
      <c r="AF806" s="195" t="s">
        <v>1054</v>
      </c>
      <c r="AG806" s="195" t="s">
        <v>1054</v>
      </c>
      <c r="AH806" s="195" t="s">
        <v>1054</v>
      </c>
      <c r="AI806" s="195" t="s">
        <v>3074</v>
      </c>
      <c r="AJ806" s="195" t="s">
        <v>1054</v>
      </c>
      <c r="AK806" s="195" t="s">
        <v>1054</v>
      </c>
    </row>
    <row r="807" spans="1:37" s="177" customFormat="1" ht="12.75">
      <c r="A807" s="175" t="s">
        <v>117</v>
      </c>
      <c r="B807" s="175" t="s">
        <v>3002</v>
      </c>
      <c r="C807" s="628"/>
      <c r="D807" s="628"/>
      <c r="E807" s="628"/>
      <c r="F807" s="631" t="s">
        <v>1054</v>
      </c>
      <c r="G807" s="175" t="s">
        <v>3003</v>
      </c>
      <c r="H807" s="176" t="s">
        <v>4581</v>
      </c>
      <c r="I807" s="175" t="s">
        <v>4582</v>
      </c>
      <c r="J807" s="203" t="s">
        <v>1054</v>
      </c>
      <c r="K807" s="203" t="s">
        <v>1054</v>
      </c>
      <c r="L807" s="175" t="s">
        <v>4583</v>
      </c>
      <c r="M807" s="175" t="s">
        <v>1054</v>
      </c>
      <c r="N807" s="204">
        <v>42319</v>
      </c>
      <c r="O807" s="175" t="s">
        <v>1054</v>
      </c>
      <c r="P807" s="195" t="s">
        <v>1054</v>
      </c>
      <c r="Q807" s="195" t="s">
        <v>1054</v>
      </c>
      <c r="R807" s="197">
        <v>0</v>
      </c>
      <c r="S807" s="197" t="s">
        <v>1062</v>
      </c>
      <c r="T807" s="195" t="s">
        <v>1054</v>
      </c>
      <c r="U807" s="195" t="s">
        <v>1054</v>
      </c>
      <c r="V807" s="199" t="s">
        <v>1062</v>
      </c>
      <c r="W807" s="199" t="s">
        <v>1054</v>
      </c>
      <c r="X807" s="195" t="s">
        <v>1054</v>
      </c>
      <c r="Y807" s="195" t="s">
        <v>1054</v>
      </c>
      <c r="Z807" s="195" t="s">
        <v>151</v>
      </c>
      <c r="AA807" s="200" t="s">
        <v>1054</v>
      </c>
      <c r="AB807" s="201" t="s">
        <v>1054</v>
      </c>
      <c r="AC807" s="201" t="s">
        <v>1054</v>
      </c>
      <c r="AD807" s="195" t="s">
        <v>1054</v>
      </c>
      <c r="AE807" s="195" t="s">
        <v>1054</v>
      </c>
      <c r="AF807" s="195" t="s">
        <v>1054</v>
      </c>
      <c r="AG807" s="195" t="s">
        <v>1054</v>
      </c>
      <c r="AH807" s="195" t="s">
        <v>1054</v>
      </c>
      <c r="AI807" s="195" t="s">
        <v>1054</v>
      </c>
      <c r="AJ807" s="195" t="s">
        <v>1054</v>
      </c>
      <c r="AK807" s="195" t="s">
        <v>1054</v>
      </c>
    </row>
    <row r="808" spans="1:37" s="177" customFormat="1" ht="12.75">
      <c r="A808" s="175" t="s">
        <v>117</v>
      </c>
      <c r="B808" s="175" t="s">
        <v>3004</v>
      </c>
      <c r="C808" s="628">
        <v>0</v>
      </c>
      <c r="D808" s="628">
        <v>1</v>
      </c>
      <c r="E808" s="628">
        <v>1</v>
      </c>
      <c r="F808" s="631" t="s">
        <v>1054</v>
      </c>
      <c r="G808" s="175" t="s">
        <v>3005</v>
      </c>
      <c r="H808" s="176" t="s">
        <v>4581</v>
      </c>
      <c r="I808" s="175" t="s">
        <v>4582</v>
      </c>
      <c r="J808" s="203" t="s">
        <v>1054</v>
      </c>
      <c r="K808" s="203" t="s">
        <v>1054</v>
      </c>
      <c r="L808" s="175" t="s">
        <v>4583</v>
      </c>
      <c r="M808" s="175" t="s">
        <v>1054</v>
      </c>
      <c r="N808" s="204">
        <v>42263</v>
      </c>
      <c r="O808" s="175" t="s">
        <v>1054</v>
      </c>
      <c r="P808" s="195" t="s">
        <v>1054</v>
      </c>
      <c r="Q808" s="195" t="s">
        <v>1054</v>
      </c>
      <c r="R808" s="197">
        <v>10</v>
      </c>
      <c r="S808" s="197" t="s">
        <v>959</v>
      </c>
      <c r="T808" s="195" t="s">
        <v>4731</v>
      </c>
      <c r="U808" s="195" t="s">
        <v>1054</v>
      </c>
      <c r="V808" s="199" t="s">
        <v>1062</v>
      </c>
      <c r="W808" s="199" t="s">
        <v>1054</v>
      </c>
      <c r="X808" s="195" t="s">
        <v>1054</v>
      </c>
      <c r="Y808" s="195" t="s">
        <v>1054</v>
      </c>
      <c r="Z808" s="195" t="s">
        <v>151</v>
      </c>
      <c r="AA808" s="200" t="s">
        <v>1054</v>
      </c>
      <c r="AB808" s="201" t="s">
        <v>1054</v>
      </c>
      <c r="AC808" s="201" t="s">
        <v>1054</v>
      </c>
      <c r="AD808" s="195" t="s">
        <v>1054</v>
      </c>
      <c r="AE808" s="195" t="s">
        <v>1054</v>
      </c>
      <c r="AF808" s="195" t="s">
        <v>1054</v>
      </c>
      <c r="AG808" s="195" t="s">
        <v>1054</v>
      </c>
      <c r="AH808" s="195" t="s">
        <v>1054</v>
      </c>
      <c r="AI808" s="195" t="s">
        <v>1054</v>
      </c>
      <c r="AJ808" s="195" t="s">
        <v>1054</v>
      </c>
      <c r="AK808" s="195" t="s">
        <v>1054</v>
      </c>
    </row>
    <row r="809" spans="1:37" s="177" customFormat="1" ht="12.75">
      <c r="A809" s="175" t="s">
        <v>117</v>
      </c>
      <c r="B809" s="175" t="s">
        <v>3075</v>
      </c>
      <c r="C809" s="628">
        <v>0</v>
      </c>
      <c r="D809" s="628">
        <v>1</v>
      </c>
      <c r="E809" s="628">
        <v>1</v>
      </c>
      <c r="F809" s="631" t="s">
        <v>1054</v>
      </c>
      <c r="G809" s="175" t="s">
        <v>3076</v>
      </c>
      <c r="H809" s="176" t="s">
        <v>4581</v>
      </c>
      <c r="I809" s="175" t="s">
        <v>4582</v>
      </c>
      <c r="J809" s="203" t="s">
        <v>1054</v>
      </c>
      <c r="K809" s="203" t="s">
        <v>1054</v>
      </c>
      <c r="L809" s="175" t="s">
        <v>1063</v>
      </c>
      <c r="M809" s="175" t="s">
        <v>1054</v>
      </c>
      <c r="N809" s="204">
        <v>39058</v>
      </c>
      <c r="O809" s="175" t="s">
        <v>1054</v>
      </c>
      <c r="P809" s="195" t="s">
        <v>1054</v>
      </c>
      <c r="Q809" s="195" t="s">
        <v>1054</v>
      </c>
      <c r="R809" s="197">
        <v>10</v>
      </c>
      <c r="S809" s="197" t="s">
        <v>959</v>
      </c>
      <c r="T809" s="195" t="s">
        <v>4731</v>
      </c>
      <c r="U809" s="195" t="s">
        <v>1054</v>
      </c>
      <c r="V809" s="199" t="s">
        <v>1062</v>
      </c>
      <c r="W809" s="199" t="s">
        <v>1054</v>
      </c>
      <c r="X809" s="195" t="s">
        <v>1054</v>
      </c>
      <c r="Y809" s="195" t="s">
        <v>1054</v>
      </c>
      <c r="Z809" s="195" t="s">
        <v>151</v>
      </c>
      <c r="AA809" s="200" t="s">
        <v>1054</v>
      </c>
      <c r="AB809" s="201" t="s">
        <v>1054</v>
      </c>
      <c r="AC809" s="201" t="s">
        <v>1054</v>
      </c>
      <c r="AD809" s="195" t="s">
        <v>1054</v>
      </c>
      <c r="AE809" s="195" t="s">
        <v>1054</v>
      </c>
      <c r="AF809" s="195" t="s">
        <v>1054</v>
      </c>
      <c r="AG809" s="195" t="s">
        <v>1054</v>
      </c>
      <c r="AH809" s="195" t="s">
        <v>1054</v>
      </c>
      <c r="AI809" s="195" t="s">
        <v>1054</v>
      </c>
      <c r="AJ809" s="195" t="s">
        <v>1054</v>
      </c>
      <c r="AK809" s="195" t="s">
        <v>1054</v>
      </c>
    </row>
    <row r="810" spans="1:37" s="177" customFormat="1" ht="12.75">
      <c r="A810" s="175" t="s">
        <v>117</v>
      </c>
      <c r="B810" s="175" t="s">
        <v>3006</v>
      </c>
      <c r="C810" s="628">
        <v>0</v>
      </c>
      <c r="D810" s="628">
        <v>0</v>
      </c>
      <c r="E810" s="628">
        <v>1</v>
      </c>
      <c r="F810" s="631" t="s">
        <v>1054</v>
      </c>
      <c r="G810" s="175" t="s">
        <v>3007</v>
      </c>
      <c r="H810" s="176" t="s">
        <v>4581</v>
      </c>
      <c r="I810" s="175" t="s">
        <v>4582</v>
      </c>
      <c r="J810" s="203" t="s">
        <v>1054</v>
      </c>
      <c r="K810" s="203" t="s">
        <v>1054</v>
      </c>
      <c r="L810" s="175" t="s">
        <v>4593</v>
      </c>
      <c r="M810" s="175" t="s">
        <v>6561</v>
      </c>
      <c r="N810" s="204">
        <v>41921</v>
      </c>
      <c r="O810" s="175" t="s">
        <v>1054</v>
      </c>
      <c r="P810" s="195" t="s">
        <v>1054</v>
      </c>
      <c r="Q810" s="195" t="s">
        <v>1054</v>
      </c>
      <c r="R810" s="197">
        <v>8</v>
      </c>
      <c r="S810" s="197" t="s">
        <v>1062</v>
      </c>
      <c r="T810" s="195" t="s">
        <v>4765</v>
      </c>
      <c r="U810" s="195" t="s">
        <v>1054</v>
      </c>
      <c r="V810" s="199" t="s">
        <v>1122</v>
      </c>
      <c r="W810" s="199" t="s">
        <v>1054</v>
      </c>
      <c r="X810" s="195" t="s">
        <v>1054</v>
      </c>
      <c r="Y810" s="195" t="s">
        <v>1054</v>
      </c>
      <c r="Z810" s="195" t="s">
        <v>2980</v>
      </c>
      <c r="AA810" s="200" t="s">
        <v>1054</v>
      </c>
      <c r="AB810" s="201" t="s">
        <v>1054</v>
      </c>
      <c r="AC810" s="201" t="s">
        <v>1054</v>
      </c>
      <c r="AD810" s="195" t="s">
        <v>5692</v>
      </c>
      <c r="AE810" s="195" t="s">
        <v>5693</v>
      </c>
      <c r="AF810" s="195" t="s">
        <v>932</v>
      </c>
      <c r="AG810" s="195">
        <v>2122</v>
      </c>
      <c r="AH810" s="195" t="s">
        <v>828</v>
      </c>
      <c r="AI810" s="195" t="s">
        <v>3008</v>
      </c>
      <c r="AJ810" s="195" t="s">
        <v>1054</v>
      </c>
      <c r="AK810" s="195" t="s">
        <v>3009</v>
      </c>
    </row>
    <row r="811" spans="1:37" s="177" customFormat="1" ht="12.75">
      <c r="A811" s="175" t="s">
        <v>117</v>
      </c>
      <c r="B811" s="175" t="s">
        <v>3010</v>
      </c>
      <c r="C811" s="628">
        <v>0</v>
      </c>
      <c r="D811" s="628">
        <v>0</v>
      </c>
      <c r="E811" s="628">
        <v>1</v>
      </c>
      <c r="F811" s="631" t="s">
        <v>1054</v>
      </c>
      <c r="G811" s="175" t="s">
        <v>3011</v>
      </c>
      <c r="H811" s="176" t="s">
        <v>4581</v>
      </c>
      <c r="I811" s="175" t="s">
        <v>4582</v>
      </c>
      <c r="J811" s="203" t="s">
        <v>1054</v>
      </c>
      <c r="K811" s="203" t="s">
        <v>1054</v>
      </c>
      <c r="L811" s="175" t="s">
        <v>4583</v>
      </c>
      <c r="M811" s="175" t="s">
        <v>1054</v>
      </c>
      <c r="N811" s="204">
        <v>41921</v>
      </c>
      <c r="O811" s="175" t="s">
        <v>1054</v>
      </c>
      <c r="P811" s="195" t="s">
        <v>1054</v>
      </c>
      <c r="Q811" s="195" t="s">
        <v>1054</v>
      </c>
      <c r="R811" s="197">
        <v>9</v>
      </c>
      <c r="S811" s="197" t="s">
        <v>1062</v>
      </c>
      <c r="T811" s="195" t="s">
        <v>4765</v>
      </c>
      <c r="U811" s="195" t="s">
        <v>1054</v>
      </c>
      <c r="V811" s="199" t="s">
        <v>1062</v>
      </c>
      <c r="W811" s="199" t="s">
        <v>1054</v>
      </c>
      <c r="X811" s="195" t="s">
        <v>1054</v>
      </c>
      <c r="Y811" s="195" t="s">
        <v>1054</v>
      </c>
      <c r="Z811" s="195" t="s">
        <v>2980</v>
      </c>
      <c r="AA811" s="200" t="s">
        <v>1054</v>
      </c>
      <c r="AB811" s="201" t="s">
        <v>1054</v>
      </c>
      <c r="AC811" s="201" t="s">
        <v>1054</v>
      </c>
      <c r="AD811" s="195" t="s">
        <v>1054</v>
      </c>
      <c r="AE811" s="195" t="s">
        <v>1054</v>
      </c>
      <c r="AF811" s="195" t="s">
        <v>1054</v>
      </c>
      <c r="AG811" s="195" t="s">
        <v>1054</v>
      </c>
      <c r="AH811" s="195" t="s">
        <v>1054</v>
      </c>
      <c r="AI811" s="195" t="s">
        <v>3012</v>
      </c>
      <c r="AJ811" s="195" t="s">
        <v>1054</v>
      </c>
      <c r="AK811" s="195" t="s">
        <v>1054</v>
      </c>
    </row>
    <row r="812" spans="1:37" s="177" customFormat="1" ht="12.75">
      <c r="A812" s="175" t="s">
        <v>117</v>
      </c>
      <c r="B812" s="175" t="s">
        <v>3013</v>
      </c>
      <c r="C812" s="628">
        <v>0</v>
      </c>
      <c r="D812" s="628">
        <v>0</v>
      </c>
      <c r="E812" s="628">
        <v>1</v>
      </c>
      <c r="F812" s="631" t="s">
        <v>1054</v>
      </c>
      <c r="G812" s="175" t="s">
        <v>5694</v>
      </c>
      <c r="H812" s="176" t="s">
        <v>4581</v>
      </c>
      <c r="I812" s="175" t="s">
        <v>4582</v>
      </c>
      <c r="J812" s="203" t="s">
        <v>1054</v>
      </c>
      <c r="K812" s="203" t="s">
        <v>1054</v>
      </c>
      <c r="L812" s="175" t="s">
        <v>4583</v>
      </c>
      <c r="M812" s="175" t="s">
        <v>1054</v>
      </c>
      <c r="N812" s="204">
        <v>41921</v>
      </c>
      <c r="O812" s="175" t="s">
        <v>1054</v>
      </c>
      <c r="P812" s="195" t="s">
        <v>1054</v>
      </c>
      <c r="Q812" s="195" t="s">
        <v>1054</v>
      </c>
      <c r="R812" s="197">
        <v>15</v>
      </c>
      <c r="S812" s="197" t="s">
        <v>1062</v>
      </c>
      <c r="T812" s="195" t="s">
        <v>4765</v>
      </c>
      <c r="U812" s="195" t="s">
        <v>1054</v>
      </c>
      <c r="V812" s="199" t="s">
        <v>1062</v>
      </c>
      <c r="W812" s="199" t="s">
        <v>1054</v>
      </c>
      <c r="X812" s="195" t="s">
        <v>1054</v>
      </c>
      <c r="Y812" s="195" t="s">
        <v>1054</v>
      </c>
      <c r="Z812" s="195" t="s">
        <v>1054</v>
      </c>
      <c r="AA812" s="200" t="s">
        <v>1054</v>
      </c>
      <c r="AB812" s="201" t="s">
        <v>1054</v>
      </c>
      <c r="AC812" s="201" t="s">
        <v>1054</v>
      </c>
      <c r="AD812" s="195" t="s">
        <v>1054</v>
      </c>
      <c r="AE812" s="195" t="s">
        <v>1054</v>
      </c>
      <c r="AF812" s="195" t="s">
        <v>1054</v>
      </c>
      <c r="AG812" s="195" t="s">
        <v>1054</v>
      </c>
      <c r="AH812" s="195" t="s">
        <v>1054</v>
      </c>
      <c r="AI812" s="195" t="s">
        <v>3014</v>
      </c>
      <c r="AJ812" s="195" t="s">
        <v>1054</v>
      </c>
      <c r="AK812" s="195" t="s">
        <v>1054</v>
      </c>
    </row>
    <row r="813" spans="1:37" s="177" customFormat="1" ht="12.75">
      <c r="A813" s="175" t="s">
        <v>117</v>
      </c>
      <c r="B813" s="175" t="s">
        <v>3015</v>
      </c>
      <c r="C813" s="628">
        <v>0</v>
      </c>
      <c r="D813" s="628">
        <v>0</v>
      </c>
      <c r="E813" s="628">
        <v>0</v>
      </c>
      <c r="F813" s="631" t="s">
        <v>1054</v>
      </c>
      <c r="G813" s="175" t="s">
        <v>5743</v>
      </c>
      <c r="H813" s="176" t="s">
        <v>4581</v>
      </c>
      <c r="I813" s="175" t="s">
        <v>4770</v>
      </c>
      <c r="J813" s="203" t="s">
        <v>1054</v>
      </c>
      <c r="K813" s="203" t="s">
        <v>1054</v>
      </c>
      <c r="L813" s="175" t="s">
        <v>4583</v>
      </c>
      <c r="M813" s="175" t="s">
        <v>1054</v>
      </c>
      <c r="N813" s="204">
        <v>31230</v>
      </c>
      <c r="O813" s="175" t="s">
        <v>1054</v>
      </c>
      <c r="P813" s="195" t="s">
        <v>1054</v>
      </c>
      <c r="Q813" s="195" t="s">
        <v>1054</v>
      </c>
      <c r="R813" s="197">
        <v>13</v>
      </c>
      <c r="S813" s="197" t="s">
        <v>1062</v>
      </c>
      <c r="T813" s="195" t="s">
        <v>1054</v>
      </c>
      <c r="U813" s="195" t="s">
        <v>1054</v>
      </c>
      <c r="V813" s="199" t="s">
        <v>959</v>
      </c>
      <c r="W813" s="199" t="s">
        <v>1054</v>
      </c>
      <c r="X813" s="195" t="s">
        <v>1054</v>
      </c>
      <c r="Y813" s="195" t="s">
        <v>1054</v>
      </c>
      <c r="Z813" s="195" t="s">
        <v>1054</v>
      </c>
      <c r="AA813" s="200" t="s">
        <v>1054</v>
      </c>
      <c r="AB813" s="201" t="s">
        <v>1054</v>
      </c>
      <c r="AC813" s="201" t="s">
        <v>1054</v>
      </c>
      <c r="AD813" s="195" t="s">
        <v>1054</v>
      </c>
      <c r="AE813" s="195" t="s">
        <v>1054</v>
      </c>
      <c r="AF813" s="195" t="s">
        <v>1054</v>
      </c>
      <c r="AG813" s="195" t="s">
        <v>1054</v>
      </c>
      <c r="AH813" s="195" t="s">
        <v>1054</v>
      </c>
      <c r="AI813" s="195" t="s">
        <v>3016</v>
      </c>
      <c r="AJ813" s="195" t="s">
        <v>1054</v>
      </c>
      <c r="AK813" s="195" t="s">
        <v>1054</v>
      </c>
    </row>
    <row r="814" spans="1:37" s="177" customFormat="1" ht="12.75">
      <c r="A814" s="175" t="s">
        <v>117</v>
      </c>
      <c r="B814" s="175" t="s">
        <v>3077</v>
      </c>
      <c r="C814" s="628"/>
      <c r="D814" s="628"/>
      <c r="E814" s="628"/>
      <c r="F814" s="631" t="s">
        <v>1054</v>
      </c>
      <c r="G814" s="175" t="s">
        <v>5712</v>
      </c>
      <c r="H814" s="176" t="s">
        <v>4581</v>
      </c>
      <c r="I814" s="175" t="s">
        <v>4592</v>
      </c>
      <c r="J814" s="203" t="s">
        <v>1054</v>
      </c>
      <c r="K814" s="203" t="s">
        <v>1054</v>
      </c>
      <c r="L814" s="175" t="s">
        <v>4593</v>
      </c>
      <c r="M814" s="175" t="s">
        <v>3078</v>
      </c>
      <c r="N814" s="204">
        <v>40360</v>
      </c>
      <c r="O814" s="175" t="s">
        <v>1054</v>
      </c>
      <c r="P814" s="195" t="s">
        <v>1054</v>
      </c>
      <c r="Q814" s="195" t="s">
        <v>1054</v>
      </c>
      <c r="R814" s="197">
        <v>0</v>
      </c>
      <c r="S814" s="197" t="s">
        <v>1054</v>
      </c>
      <c r="T814" s="195" t="s">
        <v>1054</v>
      </c>
      <c r="U814" s="195" t="s">
        <v>1054</v>
      </c>
      <c r="V814" s="199" t="s">
        <v>1062</v>
      </c>
      <c r="W814" s="199" t="s">
        <v>1055</v>
      </c>
      <c r="X814" s="195" t="s">
        <v>1054</v>
      </c>
      <c r="Y814" s="195" t="s">
        <v>2009</v>
      </c>
      <c r="Z814" s="195" t="s">
        <v>151</v>
      </c>
      <c r="AA814" s="200" t="s">
        <v>1054</v>
      </c>
      <c r="AB814" s="201" t="s">
        <v>1054</v>
      </c>
      <c r="AC814" s="201" t="s">
        <v>1054</v>
      </c>
      <c r="AD814" s="195" t="s">
        <v>5713</v>
      </c>
      <c r="AE814" s="195" t="s">
        <v>5714</v>
      </c>
      <c r="AF814" s="195" t="s">
        <v>932</v>
      </c>
      <c r="AG814" s="195">
        <v>2113</v>
      </c>
      <c r="AH814" s="195" t="s">
        <v>828</v>
      </c>
      <c r="AI814" s="195" t="s">
        <v>5715</v>
      </c>
      <c r="AJ814" s="195" t="s">
        <v>1054</v>
      </c>
      <c r="AK814" s="195" t="s">
        <v>1054</v>
      </c>
    </row>
    <row r="815" spans="1:37" s="177" customFormat="1" ht="12.75">
      <c r="A815" s="175" t="s">
        <v>117</v>
      </c>
      <c r="B815" s="175" t="s">
        <v>3079</v>
      </c>
      <c r="C815" s="628"/>
      <c r="D815" s="628"/>
      <c r="E815" s="628"/>
      <c r="F815" s="631" t="s">
        <v>1054</v>
      </c>
      <c r="G815" s="175" t="s">
        <v>5716</v>
      </c>
      <c r="H815" s="176" t="s">
        <v>4581</v>
      </c>
      <c r="I815" s="175" t="s">
        <v>4592</v>
      </c>
      <c r="J815" s="203" t="s">
        <v>1054</v>
      </c>
      <c r="K815" s="203" t="s">
        <v>1054</v>
      </c>
      <c r="L815" s="175" t="s">
        <v>4593</v>
      </c>
      <c r="M815" s="175" t="s">
        <v>3078</v>
      </c>
      <c r="N815" s="204">
        <v>40360</v>
      </c>
      <c r="O815" s="175" t="s">
        <v>1054</v>
      </c>
      <c r="P815" s="195" t="s">
        <v>1054</v>
      </c>
      <c r="Q815" s="195" t="s">
        <v>1054</v>
      </c>
      <c r="R815" s="197">
        <v>7</v>
      </c>
      <c r="S815" s="197" t="s">
        <v>959</v>
      </c>
      <c r="T815" s="195" t="s">
        <v>4702</v>
      </c>
      <c r="U815" s="195" t="s">
        <v>1054</v>
      </c>
      <c r="V815" s="199" t="s">
        <v>1062</v>
      </c>
      <c r="W815" s="199" t="s">
        <v>1054</v>
      </c>
      <c r="X815" s="195" t="s">
        <v>1054</v>
      </c>
      <c r="Y815" s="195" t="s">
        <v>1054</v>
      </c>
      <c r="Z815" s="195" t="s">
        <v>151</v>
      </c>
      <c r="AA815" s="200" t="s">
        <v>1054</v>
      </c>
      <c r="AB815" s="201" t="s">
        <v>1054</v>
      </c>
      <c r="AC815" s="201" t="s">
        <v>1054</v>
      </c>
      <c r="AD815" s="195" t="s">
        <v>1054</v>
      </c>
      <c r="AE815" s="195" t="s">
        <v>1054</v>
      </c>
      <c r="AF815" s="195" t="s">
        <v>1054</v>
      </c>
      <c r="AG815" s="195" t="s">
        <v>1054</v>
      </c>
      <c r="AH815" s="195" t="s">
        <v>1054</v>
      </c>
      <c r="AI815" s="195" t="s">
        <v>1054</v>
      </c>
      <c r="AJ815" s="195" t="s">
        <v>1054</v>
      </c>
      <c r="AK815" s="195" t="s">
        <v>1054</v>
      </c>
    </row>
    <row r="816" spans="1:37" s="177" customFormat="1" ht="12.75">
      <c r="A816" s="175" t="s">
        <v>117</v>
      </c>
      <c r="B816" s="175" t="s">
        <v>3080</v>
      </c>
      <c r="C816" s="628">
        <v>0</v>
      </c>
      <c r="D816" s="628">
        <v>0</v>
      </c>
      <c r="E816" s="628">
        <v>0</v>
      </c>
      <c r="F816" s="631" t="s">
        <v>1054</v>
      </c>
      <c r="G816" s="175" t="s">
        <v>5737</v>
      </c>
      <c r="H816" s="176" t="s">
        <v>4581</v>
      </c>
      <c r="I816" s="175" t="s">
        <v>4588</v>
      </c>
      <c r="J816" s="203" t="s">
        <v>1054</v>
      </c>
      <c r="K816" s="203" t="s">
        <v>1054</v>
      </c>
      <c r="L816" s="175" t="s">
        <v>4829</v>
      </c>
      <c r="M816" s="175" t="s">
        <v>5738</v>
      </c>
      <c r="N816" s="204">
        <v>34394</v>
      </c>
      <c r="O816" s="175" t="s">
        <v>1054</v>
      </c>
      <c r="P816" s="195" t="s">
        <v>1054</v>
      </c>
      <c r="Q816" s="195" t="s">
        <v>1054</v>
      </c>
      <c r="R816" s="197">
        <v>16</v>
      </c>
      <c r="S816" s="197" t="s">
        <v>959</v>
      </c>
      <c r="T816" s="195" t="s">
        <v>4960</v>
      </c>
      <c r="U816" s="195" t="s">
        <v>1054</v>
      </c>
      <c r="V816" s="199" t="s">
        <v>1062</v>
      </c>
      <c r="W816" s="199" t="s">
        <v>1054</v>
      </c>
      <c r="X816" s="195" t="s">
        <v>1054</v>
      </c>
      <c r="Y816" s="195" t="s">
        <v>2009</v>
      </c>
      <c r="Z816" s="195" t="s">
        <v>1054</v>
      </c>
      <c r="AA816" s="200" t="s">
        <v>1054</v>
      </c>
      <c r="AB816" s="201" t="s">
        <v>1054</v>
      </c>
      <c r="AC816" s="201" t="s">
        <v>1054</v>
      </c>
      <c r="AD816" s="195" t="s">
        <v>5739</v>
      </c>
      <c r="AE816" s="195" t="s">
        <v>2651</v>
      </c>
      <c r="AF816" s="195" t="s">
        <v>935</v>
      </c>
      <c r="AG816" s="195">
        <v>2600</v>
      </c>
      <c r="AH816" s="195" t="s">
        <v>828</v>
      </c>
      <c r="AI816" s="195" t="s">
        <v>3081</v>
      </c>
      <c r="AJ816" s="195" t="s">
        <v>1054</v>
      </c>
      <c r="AK816" s="195" t="s">
        <v>1054</v>
      </c>
    </row>
    <row r="817" spans="1:37" s="177" customFormat="1" ht="12.75">
      <c r="A817" s="175" t="s">
        <v>117</v>
      </c>
      <c r="B817" s="175" t="s">
        <v>3017</v>
      </c>
      <c r="C817" s="628">
        <v>0</v>
      </c>
      <c r="D817" s="628">
        <v>0</v>
      </c>
      <c r="E817" s="628">
        <v>0</v>
      </c>
      <c r="F817" s="631" t="s">
        <v>1054</v>
      </c>
      <c r="G817" s="175" t="s">
        <v>5696</v>
      </c>
      <c r="H817" s="176" t="s">
        <v>4581</v>
      </c>
      <c r="I817" s="175" t="s">
        <v>4592</v>
      </c>
      <c r="J817" s="203" t="s">
        <v>1054</v>
      </c>
      <c r="K817" s="203" t="s">
        <v>1054</v>
      </c>
      <c r="L817" s="175" t="s">
        <v>4593</v>
      </c>
      <c r="M817" s="175" t="s">
        <v>3018</v>
      </c>
      <c r="N817" s="204">
        <v>41635</v>
      </c>
      <c r="O817" s="175" t="s">
        <v>1054</v>
      </c>
      <c r="P817" s="195" t="s">
        <v>1054</v>
      </c>
      <c r="Q817" s="195" t="s">
        <v>1054</v>
      </c>
      <c r="R817" s="197">
        <v>5</v>
      </c>
      <c r="S817" s="197" t="s">
        <v>1062</v>
      </c>
      <c r="T817" s="195" t="s">
        <v>4595</v>
      </c>
      <c r="U817" s="195" t="s">
        <v>1054</v>
      </c>
      <c r="V817" s="199" t="s">
        <v>1094</v>
      </c>
      <c r="W817" s="199" t="s">
        <v>1055</v>
      </c>
      <c r="X817" s="195" t="s">
        <v>1054</v>
      </c>
      <c r="Y817" s="195" t="s">
        <v>1054</v>
      </c>
      <c r="Z817" s="195" t="s">
        <v>151</v>
      </c>
      <c r="AA817" s="200" t="s">
        <v>1054</v>
      </c>
      <c r="AB817" s="201" t="s">
        <v>1054</v>
      </c>
      <c r="AC817" s="201" t="s">
        <v>1054</v>
      </c>
      <c r="AD817" s="195" t="s">
        <v>4648</v>
      </c>
      <c r="AE817" s="195" t="s">
        <v>2651</v>
      </c>
      <c r="AF817" s="195" t="s">
        <v>935</v>
      </c>
      <c r="AG817" s="195">
        <v>2601</v>
      </c>
      <c r="AH817" s="195" t="s">
        <v>828</v>
      </c>
      <c r="AI817" s="195" t="s">
        <v>5697</v>
      </c>
      <c r="AJ817" s="195" t="s">
        <v>1054</v>
      </c>
      <c r="AK817" s="195" t="s">
        <v>1054</v>
      </c>
    </row>
    <row r="818" spans="1:37" s="177" customFormat="1" ht="12.75">
      <c r="A818" s="175" t="s">
        <v>117</v>
      </c>
      <c r="B818" s="175" t="s">
        <v>2967</v>
      </c>
      <c r="C818" s="628">
        <v>1</v>
      </c>
      <c r="D818" s="628">
        <v>1</v>
      </c>
      <c r="E818" s="628">
        <v>1</v>
      </c>
      <c r="F818" s="631" t="s">
        <v>1054</v>
      </c>
      <c r="G818" s="175" t="s">
        <v>5744</v>
      </c>
      <c r="H818" s="176" t="s">
        <v>4617</v>
      </c>
      <c r="I818" s="175" t="s">
        <v>4934</v>
      </c>
      <c r="J818" s="203" t="s">
        <v>1052</v>
      </c>
      <c r="K818" s="203" t="s">
        <v>1059</v>
      </c>
      <c r="L818" s="175" t="s">
        <v>4593</v>
      </c>
      <c r="M818" s="175" t="s">
        <v>2968</v>
      </c>
      <c r="N818" s="204">
        <v>26481</v>
      </c>
      <c r="O818" s="175" t="s">
        <v>1425</v>
      </c>
      <c r="P818" s="195" t="s">
        <v>1054</v>
      </c>
      <c r="Q818" s="195">
        <v>243</v>
      </c>
      <c r="R818" s="197" t="s">
        <v>1054</v>
      </c>
      <c r="S818" s="197" t="s">
        <v>1054</v>
      </c>
      <c r="T818" s="195" t="s">
        <v>1054</v>
      </c>
      <c r="U818" s="195" t="s">
        <v>1054</v>
      </c>
      <c r="V818" s="199" t="s">
        <v>959</v>
      </c>
      <c r="W818" s="199" t="s">
        <v>1055</v>
      </c>
      <c r="X818" s="195" t="s">
        <v>1054</v>
      </c>
      <c r="Y818" s="195" t="s">
        <v>2969</v>
      </c>
      <c r="Z818" s="195" t="s">
        <v>1054</v>
      </c>
      <c r="AA818" s="200" t="s">
        <v>1054</v>
      </c>
      <c r="AB818" s="201">
        <v>47527</v>
      </c>
      <c r="AC818" s="201">
        <v>76915</v>
      </c>
      <c r="AD818" s="195" t="s">
        <v>5745</v>
      </c>
      <c r="AE818" s="195" t="s">
        <v>5388</v>
      </c>
      <c r="AF818" s="195" t="s">
        <v>931</v>
      </c>
      <c r="AG818" s="195">
        <v>4810</v>
      </c>
      <c r="AH818" s="195" t="s">
        <v>828</v>
      </c>
      <c r="AI818" s="195" t="s">
        <v>2970</v>
      </c>
      <c r="AJ818" s="195" t="s">
        <v>2971</v>
      </c>
      <c r="AK818" s="195" t="s">
        <v>2972</v>
      </c>
    </row>
    <row r="819" spans="1:37" s="177" customFormat="1" ht="12.75">
      <c r="A819" s="175" t="s">
        <v>117</v>
      </c>
      <c r="B819" s="175" t="s">
        <v>2973</v>
      </c>
      <c r="C819" s="628">
        <v>1</v>
      </c>
      <c r="D819" s="628">
        <v>1</v>
      </c>
      <c r="E819" s="628">
        <v>1</v>
      </c>
      <c r="F819" s="631" t="s">
        <v>1054</v>
      </c>
      <c r="G819" s="175" t="s">
        <v>2974</v>
      </c>
      <c r="H819" s="176" t="s">
        <v>4617</v>
      </c>
      <c r="I819" s="175" t="s">
        <v>4934</v>
      </c>
      <c r="J819" s="203" t="s">
        <v>1052</v>
      </c>
      <c r="K819" s="203" t="s">
        <v>1053</v>
      </c>
      <c r="L819" s="175" t="s">
        <v>4593</v>
      </c>
      <c r="M819" s="175" t="s">
        <v>2975</v>
      </c>
      <c r="N819" s="204">
        <v>19542</v>
      </c>
      <c r="O819" s="175" t="s">
        <v>1425</v>
      </c>
      <c r="P819" s="195" t="s">
        <v>1054</v>
      </c>
      <c r="Q819" s="195">
        <v>1303</v>
      </c>
      <c r="R819" s="197" t="s">
        <v>1054</v>
      </c>
      <c r="S819" s="197" t="s">
        <v>1054</v>
      </c>
      <c r="T819" s="195" t="s">
        <v>1054</v>
      </c>
      <c r="U819" s="195" t="s">
        <v>1054</v>
      </c>
      <c r="V819" s="199" t="s">
        <v>959</v>
      </c>
      <c r="W819" s="199" t="s">
        <v>1055</v>
      </c>
      <c r="X819" s="195" t="s">
        <v>1054</v>
      </c>
      <c r="Y819" s="195" t="s">
        <v>2976</v>
      </c>
      <c r="Z819" s="195" t="s">
        <v>1054</v>
      </c>
      <c r="AA819" s="200" t="s">
        <v>1054</v>
      </c>
      <c r="AB819" s="201">
        <v>242533</v>
      </c>
      <c r="AC819" s="201">
        <v>372884</v>
      </c>
      <c r="AD819" s="195" t="s">
        <v>4766</v>
      </c>
      <c r="AE819" s="195" t="s">
        <v>4767</v>
      </c>
      <c r="AF819" s="195" t="s">
        <v>932</v>
      </c>
      <c r="AG819" s="195">
        <v>2234</v>
      </c>
      <c r="AH819" s="195" t="s">
        <v>828</v>
      </c>
      <c r="AI819" s="195" t="s">
        <v>2977</v>
      </c>
      <c r="AJ819" s="195" t="s">
        <v>2978</v>
      </c>
      <c r="AK819" s="195" t="s">
        <v>2979</v>
      </c>
    </row>
    <row r="820" spans="1:37" s="177" customFormat="1" ht="12.75">
      <c r="A820" s="175" t="s">
        <v>117</v>
      </c>
      <c r="B820" s="175" t="s">
        <v>3019</v>
      </c>
      <c r="C820" s="628">
        <v>0</v>
      </c>
      <c r="D820" s="628">
        <v>1</v>
      </c>
      <c r="E820" s="628">
        <v>1</v>
      </c>
      <c r="F820" s="631" t="s">
        <v>1054</v>
      </c>
      <c r="G820" s="175" t="s">
        <v>3020</v>
      </c>
      <c r="H820" s="176" t="s">
        <v>4581</v>
      </c>
      <c r="I820" s="175" t="s">
        <v>4582</v>
      </c>
      <c r="J820" s="203" t="s">
        <v>1054</v>
      </c>
      <c r="K820" s="203" t="s">
        <v>1054</v>
      </c>
      <c r="L820" s="175" t="s">
        <v>4583</v>
      </c>
      <c r="M820" s="175" t="s">
        <v>1054</v>
      </c>
      <c r="N820" s="204">
        <v>42125</v>
      </c>
      <c r="O820" s="175" t="s">
        <v>1054</v>
      </c>
      <c r="P820" s="195" t="s">
        <v>1054</v>
      </c>
      <c r="Q820" s="195" t="s">
        <v>1054</v>
      </c>
      <c r="R820" s="197">
        <v>0</v>
      </c>
      <c r="S820" s="197" t="s">
        <v>1062</v>
      </c>
      <c r="T820" s="195" t="s">
        <v>4652</v>
      </c>
      <c r="U820" s="195" t="s">
        <v>1054</v>
      </c>
      <c r="V820" s="199" t="s">
        <v>1062</v>
      </c>
      <c r="W820" s="199" t="s">
        <v>1054</v>
      </c>
      <c r="X820" s="195" t="s">
        <v>1054</v>
      </c>
      <c r="Y820" s="195" t="s">
        <v>1054</v>
      </c>
      <c r="Z820" s="195" t="s">
        <v>1054</v>
      </c>
      <c r="AA820" s="200" t="s">
        <v>1054</v>
      </c>
      <c r="AB820" s="201" t="s">
        <v>1054</v>
      </c>
      <c r="AC820" s="201" t="s">
        <v>1054</v>
      </c>
      <c r="AD820" s="195" t="s">
        <v>4758</v>
      </c>
      <c r="AE820" s="195" t="s">
        <v>4759</v>
      </c>
      <c r="AF820" s="195" t="s">
        <v>935</v>
      </c>
      <c r="AG820" s="195">
        <v>2601</v>
      </c>
      <c r="AH820" s="195" t="s">
        <v>828</v>
      </c>
      <c r="AI820" s="195" t="s">
        <v>3021</v>
      </c>
      <c r="AJ820" s="195" t="s">
        <v>1054</v>
      </c>
      <c r="AK820" s="195" t="s">
        <v>1054</v>
      </c>
    </row>
    <row r="821" spans="1:37" s="177" customFormat="1" ht="12.75">
      <c r="A821" s="175" t="s">
        <v>117</v>
      </c>
      <c r="B821" s="175" t="s">
        <v>4742</v>
      </c>
      <c r="C821" s="628">
        <v>0</v>
      </c>
      <c r="D821" s="628">
        <v>0</v>
      </c>
      <c r="E821" s="628">
        <v>0</v>
      </c>
      <c r="F821" s="631" t="s">
        <v>1054</v>
      </c>
      <c r="G821" s="175" t="s">
        <v>4743</v>
      </c>
      <c r="H821" s="176" t="s">
        <v>4581</v>
      </c>
      <c r="I821" s="175" t="s">
        <v>4582</v>
      </c>
      <c r="J821" s="203" t="s">
        <v>1054</v>
      </c>
      <c r="K821" s="203" t="s">
        <v>1054</v>
      </c>
      <c r="L821" s="175" t="s">
        <v>1063</v>
      </c>
      <c r="M821" s="175" t="s">
        <v>1054</v>
      </c>
      <c r="N821" s="204">
        <v>42552</v>
      </c>
      <c r="O821" s="175" t="s">
        <v>1054</v>
      </c>
      <c r="P821" s="195" t="s">
        <v>1054</v>
      </c>
      <c r="Q821" s="195" t="s">
        <v>1054</v>
      </c>
      <c r="R821" s="197">
        <v>19</v>
      </c>
      <c r="S821" s="197" t="s">
        <v>959</v>
      </c>
      <c r="T821" s="195" t="s">
        <v>4595</v>
      </c>
      <c r="U821" s="195" t="s">
        <v>1054</v>
      </c>
      <c r="V821" s="199" t="s">
        <v>1054</v>
      </c>
      <c r="W821" s="199" t="s">
        <v>1054</v>
      </c>
      <c r="X821" s="195" t="s">
        <v>1054</v>
      </c>
      <c r="Y821" s="195" t="s">
        <v>1054</v>
      </c>
      <c r="Z821" s="195" t="s">
        <v>1054</v>
      </c>
      <c r="AA821" s="200" t="s">
        <v>1054</v>
      </c>
      <c r="AB821" s="201" t="s">
        <v>1054</v>
      </c>
      <c r="AC821" s="201" t="s">
        <v>1054</v>
      </c>
      <c r="AD821" s="195" t="s">
        <v>1054</v>
      </c>
      <c r="AE821" s="195" t="s">
        <v>1054</v>
      </c>
      <c r="AF821" s="195" t="s">
        <v>1054</v>
      </c>
      <c r="AG821" s="195" t="s">
        <v>1054</v>
      </c>
      <c r="AH821" s="195" t="s">
        <v>1054</v>
      </c>
      <c r="AI821" s="195" t="s">
        <v>1054</v>
      </c>
      <c r="AJ821" s="195" t="s">
        <v>1054</v>
      </c>
      <c r="AK821" s="195" t="s">
        <v>1054</v>
      </c>
    </row>
    <row r="822" spans="1:37" s="177" customFormat="1" ht="12.75">
      <c r="A822" s="175" t="s">
        <v>117</v>
      </c>
      <c r="B822" s="175" t="s">
        <v>3082</v>
      </c>
      <c r="C822" s="628">
        <v>0</v>
      </c>
      <c r="D822" s="628">
        <v>0</v>
      </c>
      <c r="E822" s="628">
        <v>0</v>
      </c>
      <c r="F822" s="631" t="s">
        <v>1054</v>
      </c>
      <c r="G822" s="175" t="s">
        <v>5720</v>
      </c>
      <c r="H822" s="176" t="s">
        <v>4581</v>
      </c>
      <c r="I822" s="175" t="s">
        <v>4650</v>
      </c>
      <c r="J822" s="203" t="s">
        <v>1054</v>
      </c>
      <c r="K822" s="203" t="s">
        <v>1054</v>
      </c>
      <c r="L822" s="175" t="s">
        <v>4583</v>
      </c>
      <c r="M822" s="175" t="s">
        <v>1054</v>
      </c>
      <c r="N822" s="204">
        <v>38462</v>
      </c>
      <c r="O822" s="175" t="s">
        <v>1054</v>
      </c>
      <c r="P822" s="195" t="s">
        <v>1054</v>
      </c>
      <c r="Q822" s="195" t="s">
        <v>1054</v>
      </c>
      <c r="R822" s="197">
        <v>0</v>
      </c>
      <c r="S822" s="197" t="s">
        <v>1062</v>
      </c>
      <c r="T822" s="195" t="s">
        <v>1054</v>
      </c>
      <c r="U822" s="195" t="s">
        <v>1054</v>
      </c>
      <c r="V822" s="199" t="s">
        <v>1062</v>
      </c>
      <c r="W822" s="199" t="s">
        <v>1054</v>
      </c>
      <c r="X822" s="195" t="s">
        <v>1054</v>
      </c>
      <c r="Y822" s="195" t="s">
        <v>1054</v>
      </c>
      <c r="Z822" s="195" t="s">
        <v>1054</v>
      </c>
      <c r="AA822" s="200" t="s">
        <v>1054</v>
      </c>
      <c r="AB822" s="201" t="s">
        <v>1054</v>
      </c>
      <c r="AC822" s="201" t="s">
        <v>1054</v>
      </c>
      <c r="AD822" s="195" t="s">
        <v>1054</v>
      </c>
      <c r="AE822" s="195" t="s">
        <v>1054</v>
      </c>
      <c r="AF822" s="195" t="s">
        <v>1054</v>
      </c>
      <c r="AG822" s="195" t="s">
        <v>1054</v>
      </c>
      <c r="AH822" s="195" t="s">
        <v>1054</v>
      </c>
      <c r="AI822" s="195" t="s">
        <v>1054</v>
      </c>
      <c r="AJ822" s="195" t="s">
        <v>1054</v>
      </c>
      <c r="AK822" s="195" t="s">
        <v>1054</v>
      </c>
    </row>
    <row r="823" spans="1:37" s="177" customFormat="1" ht="12.75">
      <c r="A823" s="175" t="s">
        <v>117</v>
      </c>
      <c r="B823" s="175" t="s">
        <v>3023</v>
      </c>
      <c r="C823" s="628">
        <v>0</v>
      </c>
      <c r="D823" s="628">
        <v>0</v>
      </c>
      <c r="E823" s="628">
        <v>0</v>
      </c>
      <c r="F823" s="631" t="s">
        <v>1054</v>
      </c>
      <c r="G823" s="175" t="s">
        <v>5700</v>
      </c>
      <c r="H823" s="176" t="s">
        <v>4581</v>
      </c>
      <c r="I823" s="175" t="s">
        <v>4582</v>
      </c>
      <c r="J823" s="203" t="s">
        <v>1054</v>
      </c>
      <c r="K823" s="203" t="s">
        <v>1054</v>
      </c>
      <c r="L823" s="175" t="s">
        <v>4583</v>
      </c>
      <c r="M823" s="175" t="s">
        <v>1054</v>
      </c>
      <c r="N823" s="204">
        <v>41523</v>
      </c>
      <c r="O823" s="175" t="s">
        <v>1054</v>
      </c>
      <c r="P823" s="195" t="s">
        <v>1054</v>
      </c>
      <c r="Q823" s="195" t="s">
        <v>1054</v>
      </c>
      <c r="R823" s="197">
        <v>0</v>
      </c>
      <c r="S823" s="197" t="s">
        <v>1054</v>
      </c>
      <c r="T823" s="195" t="s">
        <v>1054</v>
      </c>
      <c r="U823" s="195" t="s">
        <v>1054</v>
      </c>
      <c r="V823" s="199" t="s">
        <v>1054</v>
      </c>
      <c r="W823" s="199" t="s">
        <v>1054</v>
      </c>
      <c r="X823" s="195" t="s">
        <v>1054</v>
      </c>
      <c r="Y823" s="195" t="s">
        <v>1054</v>
      </c>
      <c r="Z823" s="195" t="s">
        <v>1054</v>
      </c>
      <c r="AA823" s="200" t="s">
        <v>1054</v>
      </c>
      <c r="AB823" s="201" t="s">
        <v>1054</v>
      </c>
      <c r="AC823" s="201" t="s">
        <v>1054</v>
      </c>
      <c r="AD823" s="195" t="s">
        <v>1054</v>
      </c>
      <c r="AE823" s="195" t="s">
        <v>1054</v>
      </c>
      <c r="AF823" s="195" t="s">
        <v>1054</v>
      </c>
      <c r="AG823" s="195" t="s">
        <v>1054</v>
      </c>
      <c r="AH823" s="195" t="s">
        <v>1054</v>
      </c>
      <c r="AI823" s="195" t="s">
        <v>1054</v>
      </c>
      <c r="AJ823" s="195" t="s">
        <v>1054</v>
      </c>
      <c r="AK823" s="195" t="s">
        <v>1054</v>
      </c>
    </row>
    <row r="824" spans="1:37" s="177" customFormat="1" ht="12.75">
      <c r="A824" s="175" t="s">
        <v>117</v>
      </c>
      <c r="B824" s="175" t="s">
        <v>3024</v>
      </c>
      <c r="C824" s="628">
        <v>0</v>
      </c>
      <c r="D824" s="628">
        <v>0</v>
      </c>
      <c r="E824" s="628">
        <v>0</v>
      </c>
      <c r="F824" s="631" t="s">
        <v>1054</v>
      </c>
      <c r="G824" s="175" t="s">
        <v>3025</v>
      </c>
      <c r="H824" s="176" t="s">
        <v>4581</v>
      </c>
      <c r="I824" s="175" t="s">
        <v>4582</v>
      </c>
      <c r="J824" s="203" t="s">
        <v>1054</v>
      </c>
      <c r="K824" s="203" t="s">
        <v>1054</v>
      </c>
      <c r="L824" s="175" t="s">
        <v>1351</v>
      </c>
      <c r="M824" s="175" t="s">
        <v>1054</v>
      </c>
      <c r="N824" s="204">
        <v>41523</v>
      </c>
      <c r="O824" s="175" t="s">
        <v>1054</v>
      </c>
      <c r="P824" s="195" t="s">
        <v>1054</v>
      </c>
      <c r="Q824" s="195" t="s">
        <v>1054</v>
      </c>
      <c r="R824" s="197">
        <v>0</v>
      </c>
      <c r="S824" s="197" t="s">
        <v>1062</v>
      </c>
      <c r="T824" s="195" t="s">
        <v>1054</v>
      </c>
      <c r="U824" s="195" t="s">
        <v>1054</v>
      </c>
      <c r="V824" s="199" t="s">
        <v>1054</v>
      </c>
      <c r="W824" s="199" t="s">
        <v>1054</v>
      </c>
      <c r="X824" s="195" t="s">
        <v>1054</v>
      </c>
      <c r="Y824" s="195" t="s">
        <v>1054</v>
      </c>
      <c r="Z824" s="195" t="s">
        <v>1054</v>
      </c>
      <c r="AA824" s="200" t="s">
        <v>1054</v>
      </c>
      <c r="AB824" s="201" t="s">
        <v>1054</v>
      </c>
      <c r="AC824" s="201" t="s">
        <v>1054</v>
      </c>
      <c r="AD824" s="195" t="s">
        <v>1054</v>
      </c>
      <c r="AE824" s="195" t="s">
        <v>1054</v>
      </c>
      <c r="AF824" s="195" t="s">
        <v>1054</v>
      </c>
      <c r="AG824" s="195" t="s">
        <v>1054</v>
      </c>
      <c r="AH824" s="195" t="s">
        <v>1054</v>
      </c>
      <c r="AI824" s="195" t="s">
        <v>1054</v>
      </c>
      <c r="AJ824" s="195" t="s">
        <v>1054</v>
      </c>
      <c r="AK824" s="195" t="s">
        <v>1054</v>
      </c>
    </row>
    <row r="825" spans="1:37" s="177" customFormat="1" ht="12.75">
      <c r="A825" s="175" t="s">
        <v>117</v>
      </c>
      <c r="B825" s="175" t="s">
        <v>3083</v>
      </c>
      <c r="C825" s="628">
        <v>0</v>
      </c>
      <c r="D825" s="628">
        <v>0</v>
      </c>
      <c r="E825" s="628">
        <v>0</v>
      </c>
      <c r="F825" s="631" t="s">
        <v>1054</v>
      </c>
      <c r="G825" s="175" t="s">
        <v>3084</v>
      </c>
      <c r="H825" s="176" t="s">
        <v>4581</v>
      </c>
      <c r="I825" s="175" t="s">
        <v>4582</v>
      </c>
      <c r="J825" s="203" t="s">
        <v>1054</v>
      </c>
      <c r="K825" s="203" t="s">
        <v>1054</v>
      </c>
      <c r="L825" s="175" t="s">
        <v>4583</v>
      </c>
      <c r="M825" s="175" t="s">
        <v>1054</v>
      </c>
      <c r="N825" s="204">
        <v>41153</v>
      </c>
      <c r="O825" s="175" t="s">
        <v>1054</v>
      </c>
      <c r="P825" s="195" t="s">
        <v>1054</v>
      </c>
      <c r="Q825" s="195" t="s">
        <v>1054</v>
      </c>
      <c r="R825" s="197">
        <v>2</v>
      </c>
      <c r="S825" s="197" t="s">
        <v>959</v>
      </c>
      <c r="T825" s="195" t="s">
        <v>4702</v>
      </c>
      <c r="U825" s="195" t="s">
        <v>1054</v>
      </c>
      <c r="V825" s="199" t="s">
        <v>1062</v>
      </c>
      <c r="W825" s="199" t="s">
        <v>1054</v>
      </c>
      <c r="X825" s="195" t="s">
        <v>1054</v>
      </c>
      <c r="Y825" s="195" t="s">
        <v>1054</v>
      </c>
      <c r="Z825" s="195" t="s">
        <v>151</v>
      </c>
      <c r="AA825" s="200" t="s">
        <v>1054</v>
      </c>
      <c r="AB825" s="201" t="s">
        <v>1054</v>
      </c>
      <c r="AC825" s="201" t="s">
        <v>1054</v>
      </c>
      <c r="AD825" s="195" t="s">
        <v>4758</v>
      </c>
      <c r="AE825" s="195" t="s">
        <v>4759</v>
      </c>
      <c r="AF825" s="195" t="s">
        <v>935</v>
      </c>
      <c r="AG825" s="195">
        <v>2601</v>
      </c>
      <c r="AH825" s="195" t="s">
        <v>828</v>
      </c>
      <c r="AI825" s="195" t="s">
        <v>2988</v>
      </c>
      <c r="AJ825" s="195" t="s">
        <v>1054</v>
      </c>
      <c r="AK825" s="195" t="s">
        <v>1054</v>
      </c>
    </row>
    <row r="826" spans="1:37" s="177" customFormat="1" ht="12.75">
      <c r="A826" s="175" t="s">
        <v>117</v>
      </c>
      <c r="B826" s="175" t="s">
        <v>3085</v>
      </c>
      <c r="C826" s="628">
        <v>0</v>
      </c>
      <c r="D826" s="628">
        <v>1</v>
      </c>
      <c r="E826" s="628">
        <v>1</v>
      </c>
      <c r="F826" s="631" t="s">
        <v>1054</v>
      </c>
      <c r="G826" s="175" t="s">
        <v>5691</v>
      </c>
      <c r="H826" s="176" t="s">
        <v>4581</v>
      </c>
      <c r="I826" s="175" t="s">
        <v>4582</v>
      </c>
      <c r="J826" s="203" t="s">
        <v>1054</v>
      </c>
      <c r="K826" s="203" t="s">
        <v>1054</v>
      </c>
      <c r="L826" s="175" t="s">
        <v>1063</v>
      </c>
      <c r="M826" s="175" t="s">
        <v>1054</v>
      </c>
      <c r="N826" s="204">
        <v>32691</v>
      </c>
      <c r="O826" s="175" t="s">
        <v>1054</v>
      </c>
      <c r="P826" s="195" t="s">
        <v>1054</v>
      </c>
      <c r="Q826" s="195" t="s">
        <v>1054</v>
      </c>
      <c r="R826" s="197">
        <v>0</v>
      </c>
      <c r="S826" s="197" t="s">
        <v>959</v>
      </c>
      <c r="T826" s="195" t="s">
        <v>1054</v>
      </c>
      <c r="U826" s="195" t="s">
        <v>1054</v>
      </c>
      <c r="V826" s="199" t="s">
        <v>1054</v>
      </c>
      <c r="W826" s="199" t="s">
        <v>1054</v>
      </c>
      <c r="X826" s="195" t="s">
        <v>1054</v>
      </c>
      <c r="Y826" s="195" t="s">
        <v>1054</v>
      </c>
      <c r="Z826" s="195" t="s">
        <v>1054</v>
      </c>
      <c r="AA826" s="200" t="s">
        <v>1054</v>
      </c>
      <c r="AB826" s="201" t="s">
        <v>1054</v>
      </c>
      <c r="AC826" s="201" t="s">
        <v>1054</v>
      </c>
      <c r="AD826" s="195" t="s">
        <v>4758</v>
      </c>
      <c r="AE826" s="195" t="s">
        <v>4759</v>
      </c>
      <c r="AF826" s="195" t="s">
        <v>935</v>
      </c>
      <c r="AG826" s="195">
        <v>2601</v>
      </c>
      <c r="AH826" s="195" t="s">
        <v>828</v>
      </c>
      <c r="AI826" s="195" t="s">
        <v>3086</v>
      </c>
      <c r="AJ826" s="195" t="s">
        <v>1054</v>
      </c>
      <c r="AK826" s="195" t="s">
        <v>1054</v>
      </c>
    </row>
    <row r="827" spans="1:37" s="177" customFormat="1" ht="12.75">
      <c r="A827" s="175" t="s">
        <v>117</v>
      </c>
      <c r="B827" s="175" t="s">
        <v>4757</v>
      </c>
      <c r="C827" s="628">
        <v>0</v>
      </c>
      <c r="D827" s="628">
        <v>0</v>
      </c>
      <c r="E827" s="628">
        <v>1</v>
      </c>
      <c r="F827" s="631" t="s">
        <v>1054</v>
      </c>
      <c r="G827" s="175" t="s">
        <v>3026</v>
      </c>
      <c r="H827" s="176" t="s">
        <v>4581</v>
      </c>
      <c r="I827" s="175" t="s">
        <v>4582</v>
      </c>
      <c r="J827" s="203" t="s">
        <v>1054</v>
      </c>
      <c r="K827" s="203" t="s">
        <v>1054</v>
      </c>
      <c r="L827" s="175" t="s">
        <v>106</v>
      </c>
      <c r="M827" s="175" t="s">
        <v>3027</v>
      </c>
      <c r="N827" s="204">
        <v>41726</v>
      </c>
      <c r="O827" s="175" t="s">
        <v>1054</v>
      </c>
      <c r="P827" s="195" t="s">
        <v>1054</v>
      </c>
      <c r="Q827" s="195" t="s">
        <v>1054</v>
      </c>
      <c r="R827" s="197">
        <v>20</v>
      </c>
      <c r="S827" s="197" t="s">
        <v>1062</v>
      </c>
      <c r="T827" s="195" t="s">
        <v>4702</v>
      </c>
      <c r="U827" s="195" t="s">
        <v>1054</v>
      </c>
      <c r="V827" s="199" t="s">
        <v>1062</v>
      </c>
      <c r="W827" s="199" t="s">
        <v>1054</v>
      </c>
      <c r="X827" s="195" t="s">
        <v>1054</v>
      </c>
      <c r="Y827" s="195" t="s">
        <v>1054</v>
      </c>
      <c r="Z827" s="195" t="s">
        <v>151</v>
      </c>
      <c r="AA827" s="200" t="s">
        <v>1054</v>
      </c>
      <c r="AB827" s="201" t="s">
        <v>1054</v>
      </c>
      <c r="AC827" s="201" t="s">
        <v>1054</v>
      </c>
      <c r="AD827" s="195" t="s">
        <v>4758</v>
      </c>
      <c r="AE827" s="195" t="s">
        <v>4759</v>
      </c>
      <c r="AF827" s="195" t="s">
        <v>935</v>
      </c>
      <c r="AG827" s="195">
        <v>2601</v>
      </c>
      <c r="AH827" s="195" t="s">
        <v>828</v>
      </c>
      <c r="AI827" s="195" t="s">
        <v>3028</v>
      </c>
      <c r="AJ827" s="195" t="s">
        <v>1054</v>
      </c>
      <c r="AK827" s="195" t="s">
        <v>1054</v>
      </c>
    </row>
    <row r="828" spans="1:37" s="177" customFormat="1" ht="12.75">
      <c r="A828" s="175" t="s">
        <v>117</v>
      </c>
      <c r="B828" s="175" t="s">
        <v>3029</v>
      </c>
      <c r="C828" s="628">
        <v>0</v>
      </c>
      <c r="D828" s="628">
        <v>0</v>
      </c>
      <c r="E828" s="628">
        <v>0</v>
      </c>
      <c r="F828" s="631" t="s">
        <v>1054</v>
      </c>
      <c r="G828" s="175" t="s">
        <v>5698</v>
      </c>
      <c r="H828" s="176" t="s">
        <v>4581</v>
      </c>
      <c r="I828" s="175" t="s">
        <v>4650</v>
      </c>
      <c r="J828" s="203" t="s">
        <v>1054</v>
      </c>
      <c r="K828" s="203" t="s">
        <v>1054</v>
      </c>
      <c r="L828" s="175" t="s">
        <v>1351</v>
      </c>
      <c r="M828" s="175" t="s">
        <v>1054</v>
      </c>
      <c r="N828" s="204">
        <v>41621</v>
      </c>
      <c r="O828" s="175" t="s">
        <v>1054</v>
      </c>
      <c r="P828" s="195" t="s">
        <v>1054</v>
      </c>
      <c r="Q828" s="195" t="s">
        <v>1054</v>
      </c>
      <c r="R828" s="197">
        <v>19</v>
      </c>
      <c r="S828" s="197" t="s">
        <v>1062</v>
      </c>
      <c r="T828" s="195" t="s">
        <v>4595</v>
      </c>
      <c r="U828" s="195" t="s">
        <v>1054</v>
      </c>
      <c r="V828" s="199" t="s">
        <v>1054</v>
      </c>
      <c r="W828" s="199" t="s">
        <v>1054</v>
      </c>
      <c r="X828" s="195" t="s">
        <v>1054</v>
      </c>
      <c r="Y828" s="195" t="s">
        <v>1054</v>
      </c>
      <c r="Z828" s="195" t="s">
        <v>1054</v>
      </c>
      <c r="AA828" s="200" t="s">
        <v>1054</v>
      </c>
      <c r="AB828" s="201" t="s">
        <v>1054</v>
      </c>
      <c r="AC828" s="201" t="s">
        <v>1054</v>
      </c>
      <c r="AD828" s="195" t="s">
        <v>1054</v>
      </c>
      <c r="AE828" s="195" t="s">
        <v>1054</v>
      </c>
      <c r="AF828" s="195" t="s">
        <v>1054</v>
      </c>
      <c r="AG828" s="195" t="s">
        <v>1054</v>
      </c>
      <c r="AH828" s="195" t="s">
        <v>1054</v>
      </c>
      <c r="AI828" s="195" t="s">
        <v>1054</v>
      </c>
      <c r="AJ828" s="195" t="s">
        <v>1054</v>
      </c>
      <c r="AK828" s="195" t="s">
        <v>1054</v>
      </c>
    </row>
    <row r="829" spans="1:37" s="177" customFormat="1" ht="12.75">
      <c r="A829" s="175" t="s">
        <v>117</v>
      </c>
      <c r="B829" s="175" t="s">
        <v>3030</v>
      </c>
      <c r="C829" s="628">
        <v>0</v>
      </c>
      <c r="D829" s="628">
        <v>1</v>
      </c>
      <c r="E829" s="628">
        <v>1</v>
      </c>
      <c r="F829" s="631" t="s">
        <v>1054</v>
      </c>
      <c r="G829" s="175" t="s">
        <v>5691</v>
      </c>
      <c r="H829" s="444" t="s">
        <v>4581</v>
      </c>
      <c r="I829" s="175" t="s">
        <v>4582</v>
      </c>
      <c r="J829" s="203" t="s">
        <v>1054</v>
      </c>
      <c r="K829" s="203" t="s">
        <v>1054</v>
      </c>
      <c r="L829" s="175" t="s">
        <v>1796</v>
      </c>
      <c r="M829" s="175" t="s">
        <v>1054</v>
      </c>
      <c r="N829" s="204">
        <v>41926</v>
      </c>
      <c r="O829" s="175" t="s">
        <v>1054</v>
      </c>
      <c r="P829" s="195" t="s">
        <v>1054</v>
      </c>
      <c r="Q829" s="195" t="s">
        <v>1054</v>
      </c>
      <c r="R829" s="197">
        <v>10</v>
      </c>
      <c r="S829" s="197" t="s">
        <v>959</v>
      </c>
      <c r="T829" s="195" t="s">
        <v>1796</v>
      </c>
      <c r="U829" s="195" t="s">
        <v>1054</v>
      </c>
      <c r="V829" s="199" t="s">
        <v>1062</v>
      </c>
      <c r="W829" s="199" t="s">
        <v>1054</v>
      </c>
      <c r="X829" s="195" t="s">
        <v>1054</v>
      </c>
      <c r="Y829" s="195" t="s">
        <v>1054</v>
      </c>
      <c r="Z829" s="195" t="s">
        <v>151</v>
      </c>
      <c r="AA829" s="200" t="s">
        <v>1054</v>
      </c>
      <c r="AB829" s="201" t="s">
        <v>1054</v>
      </c>
      <c r="AC829" s="201" t="s">
        <v>1054</v>
      </c>
      <c r="AD829" s="195" t="s">
        <v>1054</v>
      </c>
      <c r="AE829" s="195" t="s">
        <v>1054</v>
      </c>
      <c r="AF829" s="195" t="s">
        <v>1054</v>
      </c>
      <c r="AG829" s="195" t="s">
        <v>1054</v>
      </c>
      <c r="AH829" s="195" t="s">
        <v>1054</v>
      </c>
      <c r="AI829" s="195" t="s">
        <v>3031</v>
      </c>
      <c r="AJ829" s="195" t="s">
        <v>1054</v>
      </c>
      <c r="AK829" s="195" t="s">
        <v>1054</v>
      </c>
    </row>
    <row r="830" spans="1:37" s="177" customFormat="1" ht="12.75">
      <c r="A830" s="175" t="s">
        <v>117</v>
      </c>
      <c r="B830" s="175" t="s">
        <v>2980</v>
      </c>
      <c r="C830" s="628">
        <v>1</v>
      </c>
      <c r="D830" s="628">
        <v>1</v>
      </c>
      <c r="E830" s="628">
        <v>1</v>
      </c>
      <c r="F830" s="631" t="s">
        <v>1054</v>
      </c>
      <c r="G830" s="175" t="s">
        <v>2981</v>
      </c>
      <c r="H830" s="444" t="s">
        <v>4617</v>
      </c>
      <c r="I830" s="175" t="s">
        <v>4934</v>
      </c>
      <c r="J830" s="203" t="s">
        <v>1052</v>
      </c>
      <c r="K830" s="203" t="s">
        <v>1053</v>
      </c>
      <c r="L830" s="175" t="s">
        <v>4593</v>
      </c>
      <c r="M830" s="175" t="s">
        <v>2982</v>
      </c>
      <c r="N830" s="204">
        <v>18081</v>
      </c>
      <c r="O830" s="175" t="s">
        <v>1425</v>
      </c>
      <c r="P830" s="195" t="s">
        <v>1054</v>
      </c>
      <c r="Q830" s="195">
        <v>5183</v>
      </c>
      <c r="R830" s="197" t="s">
        <v>1054</v>
      </c>
      <c r="S830" s="197" t="s">
        <v>1054</v>
      </c>
      <c r="T830" s="195" t="s">
        <v>1054</v>
      </c>
      <c r="U830" s="195" t="s">
        <v>1054</v>
      </c>
      <c r="V830" s="199" t="s">
        <v>959</v>
      </c>
      <c r="W830" s="199" t="s">
        <v>1055</v>
      </c>
      <c r="X830" s="195" t="s">
        <v>1054</v>
      </c>
      <c r="Y830" s="195" t="s">
        <v>2983</v>
      </c>
      <c r="Z830" s="195" t="s">
        <v>1054</v>
      </c>
      <c r="AA830" s="200" t="s">
        <v>1054</v>
      </c>
      <c r="AB830" s="201">
        <v>843661</v>
      </c>
      <c r="AC830" s="201">
        <v>1437893</v>
      </c>
      <c r="AD830" s="195" t="s">
        <v>5749</v>
      </c>
      <c r="AE830" s="195" t="s">
        <v>5750</v>
      </c>
      <c r="AF830" s="195" t="s">
        <v>935</v>
      </c>
      <c r="AG830" s="195">
        <v>2612</v>
      </c>
      <c r="AH830" s="195" t="s">
        <v>828</v>
      </c>
      <c r="AI830" s="195" t="s">
        <v>2984</v>
      </c>
      <c r="AJ830" s="195" t="s">
        <v>2985</v>
      </c>
      <c r="AK830" s="195" t="s">
        <v>2986</v>
      </c>
    </row>
    <row r="831" spans="1:37" s="177" customFormat="1" ht="12.75">
      <c r="A831" s="175" t="s">
        <v>117</v>
      </c>
      <c r="B831" s="175" t="s">
        <v>3087</v>
      </c>
      <c r="C831" s="628">
        <v>0</v>
      </c>
      <c r="D831" s="628">
        <v>1</v>
      </c>
      <c r="E831" s="628">
        <v>1</v>
      </c>
      <c r="F831" s="633" t="s">
        <v>1054</v>
      </c>
      <c r="G831" s="176" t="s">
        <v>5727</v>
      </c>
      <c r="H831" s="217" t="s">
        <v>4581</v>
      </c>
      <c r="I831" s="217" t="s">
        <v>4588</v>
      </c>
      <c r="J831" s="203" t="s">
        <v>1054</v>
      </c>
      <c r="K831" s="175" t="s">
        <v>1054</v>
      </c>
      <c r="L831" s="175" t="s">
        <v>1063</v>
      </c>
      <c r="M831" s="204" t="s">
        <v>1054</v>
      </c>
      <c r="N831" s="204">
        <v>36558</v>
      </c>
      <c r="O831" s="175" t="s">
        <v>1054</v>
      </c>
      <c r="P831" s="195" t="s">
        <v>1054</v>
      </c>
      <c r="Q831" s="195" t="s">
        <v>1054</v>
      </c>
      <c r="R831" s="197">
        <v>10</v>
      </c>
      <c r="S831" s="197" t="s">
        <v>1062</v>
      </c>
      <c r="T831" s="195" t="s">
        <v>4652</v>
      </c>
      <c r="U831" s="195" t="s">
        <v>1054</v>
      </c>
      <c r="V831" s="199" t="s">
        <v>1062</v>
      </c>
      <c r="W831" s="199" t="s">
        <v>1054</v>
      </c>
      <c r="X831" s="195" t="s">
        <v>1054</v>
      </c>
      <c r="Y831" s="195" t="s">
        <v>1054</v>
      </c>
      <c r="Z831" s="195" t="s">
        <v>151</v>
      </c>
      <c r="AA831" s="200" t="s">
        <v>1054</v>
      </c>
      <c r="AB831" s="201" t="s">
        <v>1054</v>
      </c>
      <c r="AC831" s="201" t="s">
        <v>1054</v>
      </c>
      <c r="AD831" s="195" t="s">
        <v>1054</v>
      </c>
      <c r="AE831" s="195" t="s">
        <v>1054</v>
      </c>
      <c r="AF831" s="195" t="s">
        <v>1054</v>
      </c>
      <c r="AG831" s="195" t="s">
        <v>1054</v>
      </c>
      <c r="AH831" s="195" t="s">
        <v>1054</v>
      </c>
      <c r="AI831" s="195" t="s">
        <v>5728</v>
      </c>
      <c r="AJ831" s="195" t="s">
        <v>1054</v>
      </c>
      <c r="AK831" s="195" t="s">
        <v>1054</v>
      </c>
    </row>
    <row r="832" spans="1:37" s="177" customFormat="1" ht="12.75">
      <c r="A832" s="175" t="s">
        <v>117</v>
      </c>
      <c r="B832" s="175" t="s">
        <v>3048</v>
      </c>
      <c r="C832" s="628">
        <v>0</v>
      </c>
      <c r="D832" s="628">
        <v>0</v>
      </c>
      <c r="E832" s="628">
        <v>1</v>
      </c>
      <c r="F832" s="631"/>
      <c r="G832" s="176" t="s">
        <v>6280</v>
      </c>
      <c r="H832" s="217"/>
      <c r="I832" s="217" t="s">
        <v>4621</v>
      </c>
      <c r="J832" s="203"/>
      <c r="K832" s="175"/>
      <c r="L832" s="175"/>
      <c r="M832" s="204"/>
      <c r="N832" s="204"/>
      <c r="O832" s="175"/>
      <c r="P832" s="195"/>
      <c r="Q832" s="195"/>
      <c r="R832" s="197"/>
      <c r="S832" s="197"/>
      <c r="T832" s="195"/>
      <c r="U832" s="195"/>
      <c r="V832" s="199"/>
      <c r="W832" s="199"/>
      <c r="X832" s="195"/>
      <c r="Y832" s="195"/>
      <c r="Z832" s="195"/>
      <c r="AA832" s="200"/>
      <c r="AB832" s="201"/>
      <c r="AC832" s="201"/>
      <c r="AD832" s="195"/>
      <c r="AE832" s="195"/>
      <c r="AF832" s="195"/>
      <c r="AG832" s="195"/>
      <c r="AH832" s="195"/>
      <c r="AI832" s="195"/>
      <c r="AJ832" s="195"/>
      <c r="AK832" s="195"/>
    </row>
    <row r="833" spans="1:37" s="177" customFormat="1" ht="12.75">
      <c r="A833" s="175" t="s">
        <v>117</v>
      </c>
      <c r="B833" s="175" t="s">
        <v>6276</v>
      </c>
      <c r="C833" s="628">
        <v>0</v>
      </c>
      <c r="D833" s="628">
        <v>0</v>
      </c>
      <c r="E833" s="628">
        <v>1</v>
      </c>
      <c r="F833" s="631"/>
      <c r="G833" s="176" t="s">
        <v>6277</v>
      </c>
      <c r="H833" s="217"/>
      <c r="I833" s="217" t="s">
        <v>4621</v>
      </c>
      <c r="J833" s="203"/>
      <c r="K833" s="175"/>
      <c r="L833" s="175"/>
      <c r="M833" s="204"/>
      <c r="N833" s="204">
        <v>42491</v>
      </c>
      <c r="O833" s="175"/>
      <c r="P833" s="195"/>
      <c r="Q833" s="195"/>
      <c r="R833" s="197"/>
      <c r="S833" s="197"/>
      <c r="T833" s="195"/>
      <c r="U833" s="195"/>
      <c r="V833" s="199"/>
      <c r="W833" s="199"/>
      <c r="X833" s="195"/>
      <c r="Y833" s="195"/>
      <c r="Z833" s="195"/>
      <c r="AA833" s="200"/>
      <c r="AB833" s="201"/>
      <c r="AC833" s="201"/>
      <c r="AD833" s="195"/>
      <c r="AE833" s="195"/>
      <c r="AF833" s="195"/>
      <c r="AG833" s="195"/>
      <c r="AH833" s="195"/>
      <c r="AI833" s="195"/>
      <c r="AJ833" s="195"/>
      <c r="AK833" s="195"/>
    </row>
    <row r="834" spans="1:37" s="177" customFormat="1" ht="12.75">
      <c r="A834" s="175" t="s">
        <v>117</v>
      </c>
      <c r="B834" s="175" t="s">
        <v>6274</v>
      </c>
      <c r="C834" s="628">
        <v>0</v>
      </c>
      <c r="D834" s="628">
        <v>0</v>
      </c>
      <c r="E834" s="628">
        <v>1</v>
      </c>
      <c r="F834" s="631"/>
      <c r="G834" s="176" t="s">
        <v>6275</v>
      </c>
      <c r="H834" s="217"/>
      <c r="I834" s="217" t="s">
        <v>4621</v>
      </c>
      <c r="J834" s="203"/>
      <c r="K834" s="175"/>
      <c r="L834" s="175"/>
      <c r="M834" s="204"/>
      <c r="N834" s="204"/>
      <c r="O834" s="175"/>
      <c r="P834" s="195"/>
      <c r="Q834" s="195"/>
      <c r="R834" s="197"/>
      <c r="S834" s="197"/>
      <c r="T834" s="195"/>
      <c r="U834" s="195"/>
      <c r="V834" s="199"/>
      <c r="W834" s="199"/>
      <c r="X834" s="195"/>
      <c r="Y834" s="195"/>
      <c r="Z834" s="195"/>
      <c r="AA834" s="200"/>
      <c r="AB834" s="201"/>
      <c r="AC834" s="201"/>
      <c r="AD834" s="195"/>
      <c r="AE834" s="195"/>
      <c r="AF834" s="195"/>
      <c r="AG834" s="195"/>
      <c r="AH834" s="195"/>
      <c r="AI834" s="195"/>
      <c r="AJ834" s="195"/>
      <c r="AK834" s="195"/>
    </row>
    <row r="835" spans="1:37" s="177" customFormat="1" ht="12.75">
      <c r="A835" s="175" t="s">
        <v>117</v>
      </c>
      <c r="B835" s="175" t="s">
        <v>6278</v>
      </c>
      <c r="C835" s="628">
        <v>0</v>
      </c>
      <c r="D835" s="628">
        <v>0</v>
      </c>
      <c r="E835" s="628">
        <v>1</v>
      </c>
      <c r="F835" s="631"/>
      <c r="G835" s="176" t="s">
        <v>6279</v>
      </c>
      <c r="H835" s="217"/>
      <c r="I835" s="217" t="s">
        <v>4621</v>
      </c>
      <c r="J835" s="203"/>
      <c r="K835" s="175"/>
      <c r="L835" s="175"/>
      <c r="M835" s="204"/>
      <c r="N835" s="204"/>
      <c r="O835" s="175"/>
      <c r="P835" s="195"/>
      <c r="Q835" s="195"/>
      <c r="R835" s="197"/>
      <c r="S835" s="197"/>
      <c r="T835" s="195"/>
      <c r="U835" s="195"/>
      <c r="V835" s="199"/>
      <c r="W835" s="199"/>
      <c r="X835" s="195"/>
      <c r="Y835" s="195"/>
      <c r="Z835" s="195"/>
      <c r="AA835" s="200"/>
      <c r="AB835" s="201"/>
      <c r="AC835" s="201"/>
      <c r="AD835" s="195"/>
      <c r="AE835" s="195"/>
      <c r="AF835" s="195"/>
      <c r="AG835" s="195"/>
      <c r="AH835" s="195"/>
      <c r="AI835" s="195"/>
      <c r="AJ835" s="195"/>
      <c r="AK835" s="195"/>
    </row>
    <row r="836" spans="1:37" s="177" customFormat="1" ht="12.75">
      <c r="A836" s="175" t="s">
        <v>117</v>
      </c>
      <c r="B836" s="175" t="s">
        <v>6270</v>
      </c>
      <c r="C836" s="628">
        <v>0</v>
      </c>
      <c r="D836" s="628">
        <v>0</v>
      </c>
      <c r="E836" s="628">
        <v>1</v>
      </c>
      <c r="F836" s="631"/>
      <c r="G836" s="176" t="s">
        <v>6271</v>
      </c>
      <c r="H836" s="217"/>
      <c r="I836" s="217" t="s">
        <v>4621</v>
      </c>
      <c r="J836" s="203"/>
      <c r="K836" s="175"/>
      <c r="L836" s="175"/>
      <c r="M836" s="204"/>
      <c r="N836" s="204">
        <v>42736</v>
      </c>
      <c r="O836" s="175"/>
      <c r="P836" s="195"/>
      <c r="Q836" s="195"/>
      <c r="R836" s="197"/>
      <c r="S836" s="197"/>
      <c r="T836" s="195"/>
      <c r="U836" s="195"/>
      <c r="V836" s="199"/>
      <c r="W836" s="199"/>
      <c r="X836" s="195"/>
      <c r="Y836" s="195"/>
      <c r="Z836" s="195"/>
      <c r="AA836" s="200"/>
      <c r="AB836" s="201"/>
      <c r="AC836" s="201"/>
      <c r="AD836" s="195"/>
      <c r="AE836" s="195"/>
      <c r="AF836" s="195"/>
      <c r="AG836" s="195"/>
      <c r="AH836" s="195"/>
      <c r="AI836" s="195"/>
      <c r="AJ836" s="195"/>
      <c r="AK836" s="195"/>
    </row>
    <row r="837" spans="1:37" s="177" customFormat="1" ht="12.75">
      <c r="A837" s="175" t="s">
        <v>117</v>
      </c>
      <c r="B837" s="175" t="s">
        <v>6281</v>
      </c>
      <c r="C837" s="628">
        <v>0</v>
      </c>
      <c r="D837" s="628">
        <v>0</v>
      </c>
      <c r="E837" s="628">
        <v>1</v>
      </c>
      <c r="F837" s="631"/>
      <c r="G837" s="176" t="s">
        <v>6282</v>
      </c>
      <c r="H837" s="217"/>
      <c r="I837" s="217" t="s">
        <v>4621</v>
      </c>
      <c r="J837" s="203"/>
      <c r="K837" s="175"/>
      <c r="L837" s="175"/>
      <c r="M837" s="204"/>
      <c r="N837" s="204"/>
      <c r="O837" s="175"/>
      <c r="P837" s="195"/>
      <c r="Q837" s="195"/>
      <c r="R837" s="197"/>
      <c r="S837" s="197"/>
      <c r="T837" s="195"/>
      <c r="U837" s="195"/>
      <c r="V837" s="199"/>
      <c r="W837" s="199"/>
      <c r="X837" s="195"/>
      <c r="Y837" s="195"/>
      <c r="Z837" s="195"/>
      <c r="AA837" s="200"/>
      <c r="AB837" s="201"/>
      <c r="AC837" s="201"/>
      <c r="AD837" s="195"/>
      <c r="AE837" s="195"/>
      <c r="AF837" s="195"/>
      <c r="AG837" s="195"/>
      <c r="AH837" s="195"/>
      <c r="AI837" s="195"/>
      <c r="AJ837" s="195"/>
      <c r="AK837" s="195"/>
    </row>
    <row r="838" spans="1:37" s="177" customFormat="1" ht="12.75">
      <c r="A838" s="175" t="s">
        <v>117</v>
      </c>
      <c r="B838" s="175" t="s">
        <v>6272</v>
      </c>
      <c r="C838" s="628">
        <v>0</v>
      </c>
      <c r="D838" s="628">
        <v>0</v>
      </c>
      <c r="E838" s="628">
        <v>1</v>
      </c>
      <c r="F838" s="631"/>
      <c r="G838" s="176" t="s">
        <v>6273</v>
      </c>
      <c r="H838" s="217"/>
      <c r="I838" s="217" t="s">
        <v>4621</v>
      </c>
      <c r="J838" s="203"/>
      <c r="K838" s="175"/>
      <c r="L838" s="175"/>
      <c r="M838" s="204"/>
      <c r="N838" s="204"/>
      <c r="O838" s="175"/>
      <c r="P838" s="195"/>
      <c r="Q838" s="195"/>
      <c r="R838" s="196"/>
      <c r="S838" s="195"/>
      <c r="T838" s="197"/>
      <c r="U838" s="197"/>
      <c r="V838" s="195"/>
      <c r="W838" s="195"/>
      <c r="X838" s="198"/>
      <c r="Y838" s="195"/>
      <c r="Z838" s="195"/>
      <c r="AA838" s="200"/>
      <c r="AB838" s="201"/>
      <c r="AC838" s="201"/>
      <c r="AD838" s="195"/>
      <c r="AE838" s="195"/>
      <c r="AF838" s="195"/>
      <c r="AG838" s="195"/>
      <c r="AH838" s="195"/>
      <c r="AI838" s="195"/>
      <c r="AJ838" s="195"/>
      <c r="AK838" s="195"/>
    </row>
    <row r="839" spans="1:37" s="177" customFormat="1" ht="12.75">
      <c r="A839" s="175" t="s">
        <v>117</v>
      </c>
      <c r="B839" s="175" t="s">
        <v>3049</v>
      </c>
      <c r="C839" s="628"/>
      <c r="D839" s="628"/>
      <c r="E839" s="628"/>
      <c r="F839" s="631" t="s">
        <v>1054</v>
      </c>
      <c r="G839" s="175" t="s">
        <v>5688</v>
      </c>
      <c r="H839" s="217" t="s">
        <v>4574</v>
      </c>
      <c r="I839" s="217" t="s">
        <v>4575</v>
      </c>
      <c r="J839" s="203" t="s">
        <v>1054</v>
      </c>
      <c r="K839" s="175" t="s">
        <v>1054</v>
      </c>
      <c r="L839" s="175" t="s">
        <v>4583</v>
      </c>
      <c r="M839" s="204" t="s">
        <v>1054</v>
      </c>
      <c r="N839" s="204">
        <v>42244</v>
      </c>
      <c r="O839" s="175" t="s">
        <v>1054</v>
      </c>
      <c r="P839" s="195" t="s">
        <v>1054</v>
      </c>
      <c r="Q839" s="195" t="s">
        <v>1054</v>
      </c>
      <c r="R839" s="197">
        <v>0</v>
      </c>
      <c r="S839" s="197" t="s">
        <v>1054</v>
      </c>
      <c r="T839" s="195" t="s">
        <v>1054</v>
      </c>
      <c r="U839" s="195" t="s">
        <v>1054</v>
      </c>
      <c r="V839" s="199" t="s">
        <v>1814</v>
      </c>
      <c r="W839" s="199" t="s">
        <v>1055</v>
      </c>
      <c r="X839" s="195" t="s">
        <v>1054</v>
      </c>
      <c r="Y839" s="195" t="s">
        <v>2983</v>
      </c>
      <c r="Z839" s="195" t="s">
        <v>2980</v>
      </c>
      <c r="AA839" s="200" t="s">
        <v>1054</v>
      </c>
      <c r="AB839" s="201" t="s">
        <v>1054</v>
      </c>
      <c r="AC839" s="201" t="s">
        <v>1054</v>
      </c>
      <c r="AD839" s="195" t="s">
        <v>4772</v>
      </c>
      <c r="AE839" s="195" t="s">
        <v>4773</v>
      </c>
      <c r="AF839" s="195" t="s">
        <v>932</v>
      </c>
      <c r="AG839" s="195">
        <v>2015</v>
      </c>
      <c r="AH839" s="195" t="s">
        <v>828</v>
      </c>
      <c r="AI839" s="195" t="s">
        <v>3050</v>
      </c>
      <c r="AJ839" s="195" t="s">
        <v>1054</v>
      </c>
      <c r="AK839" s="195" t="s">
        <v>1054</v>
      </c>
    </row>
    <row r="840" spans="1:37" s="177" customFormat="1" ht="12.75">
      <c r="A840" s="175" t="s">
        <v>117</v>
      </c>
      <c r="B840" s="175" t="s">
        <v>4768</v>
      </c>
      <c r="C840" s="628">
        <v>0</v>
      </c>
      <c r="D840" s="628">
        <v>0</v>
      </c>
      <c r="E840" s="628">
        <v>1</v>
      </c>
      <c r="F840" s="631" t="s">
        <v>1054</v>
      </c>
      <c r="G840" s="175" t="s">
        <v>4769</v>
      </c>
      <c r="H840" s="444" t="s">
        <v>4581</v>
      </c>
      <c r="I840" s="175" t="s">
        <v>4770</v>
      </c>
      <c r="J840" s="203" t="s">
        <v>1054</v>
      </c>
      <c r="K840" s="203" t="s">
        <v>1054</v>
      </c>
      <c r="L840" s="175" t="s">
        <v>106</v>
      </c>
      <c r="M840" s="175" t="s">
        <v>3088</v>
      </c>
      <c r="N840" s="204">
        <v>39142</v>
      </c>
      <c r="O840" s="175" t="s">
        <v>1054</v>
      </c>
      <c r="P840" s="195" t="s">
        <v>1054</v>
      </c>
      <c r="Q840" s="195" t="s">
        <v>1054</v>
      </c>
      <c r="R840" s="197">
        <v>6</v>
      </c>
      <c r="S840" s="197" t="s">
        <v>959</v>
      </c>
      <c r="T840" s="195" t="s">
        <v>4595</v>
      </c>
      <c r="U840" s="195" t="s">
        <v>1054</v>
      </c>
      <c r="V840" s="199" t="s">
        <v>1054</v>
      </c>
      <c r="W840" s="199" t="s">
        <v>1054</v>
      </c>
      <c r="X840" s="195" t="s">
        <v>1054</v>
      </c>
      <c r="Y840" s="195" t="s">
        <v>1054</v>
      </c>
      <c r="Z840" s="195" t="s">
        <v>151</v>
      </c>
      <c r="AA840" s="200" t="s">
        <v>1054</v>
      </c>
      <c r="AB840" s="201" t="s">
        <v>1054</v>
      </c>
      <c r="AC840" s="201" t="s">
        <v>1054</v>
      </c>
      <c r="AD840" s="195" t="s">
        <v>1054</v>
      </c>
      <c r="AE840" s="195" t="s">
        <v>1054</v>
      </c>
      <c r="AF840" s="195" t="s">
        <v>1054</v>
      </c>
      <c r="AG840" s="195" t="s">
        <v>1054</v>
      </c>
      <c r="AH840" s="195" t="s">
        <v>1054</v>
      </c>
      <c r="AI840" s="195" t="s">
        <v>1054</v>
      </c>
      <c r="AJ840" s="195" t="s">
        <v>1054</v>
      </c>
      <c r="AK840" s="195" t="s">
        <v>1054</v>
      </c>
    </row>
    <row r="841" spans="1:37" s="177" customFormat="1" ht="12.75">
      <c r="A841" s="175" t="s">
        <v>117</v>
      </c>
      <c r="B841" s="175" t="s">
        <v>151</v>
      </c>
      <c r="C841" s="628">
        <v>0</v>
      </c>
      <c r="D841" s="628">
        <v>1</v>
      </c>
      <c r="E841" s="628">
        <v>1</v>
      </c>
      <c r="F841" s="631" t="s">
        <v>959</v>
      </c>
      <c r="G841" s="175" t="s">
        <v>2987</v>
      </c>
      <c r="H841" s="444" t="s">
        <v>4617</v>
      </c>
      <c r="I841" s="175" t="s">
        <v>4734</v>
      </c>
      <c r="J841" s="203" t="s">
        <v>1052</v>
      </c>
      <c r="K841" s="203" t="s">
        <v>1053</v>
      </c>
      <c r="L841" s="175" t="s">
        <v>4735</v>
      </c>
      <c r="M841" s="175" t="s">
        <v>1054</v>
      </c>
      <c r="N841" s="204">
        <v>42268</v>
      </c>
      <c r="O841" s="175" t="s">
        <v>5687</v>
      </c>
      <c r="P841" s="195" t="s">
        <v>4737</v>
      </c>
      <c r="Q841" s="195">
        <v>2487</v>
      </c>
      <c r="R841" s="197" t="s">
        <v>1054</v>
      </c>
      <c r="S841" s="197" t="s">
        <v>1054</v>
      </c>
      <c r="T841" s="195" t="s">
        <v>1054</v>
      </c>
      <c r="U841" s="195" t="s">
        <v>1054</v>
      </c>
      <c r="V841" s="199" t="s">
        <v>959</v>
      </c>
      <c r="W841" s="199" t="s">
        <v>1055</v>
      </c>
      <c r="X841" s="195" t="s">
        <v>1054</v>
      </c>
      <c r="Y841" s="195" t="s">
        <v>2009</v>
      </c>
      <c r="Z841" s="195" t="s">
        <v>1054</v>
      </c>
      <c r="AA841" s="200" t="s">
        <v>1054</v>
      </c>
      <c r="AB841" s="201">
        <v>1896778</v>
      </c>
      <c r="AC841" s="201">
        <v>504922</v>
      </c>
      <c r="AD841" s="195" t="s">
        <v>4648</v>
      </c>
      <c r="AE841" s="195" t="s">
        <v>2651</v>
      </c>
      <c r="AF841" s="195" t="s">
        <v>935</v>
      </c>
      <c r="AG841" s="195">
        <v>2601</v>
      </c>
      <c r="AH841" s="195" t="s">
        <v>828</v>
      </c>
      <c r="AI841" s="195" t="s">
        <v>2988</v>
      </c>
      <c r="AJ841" s="195" t="s">
        <v>2989</v>
      </c>
      <c r="AK841" s="195" t="s">
        <v>2990</v>
      </c>
    </row>
    <row r="842" spans="1:37" s="177" customFormat="1" ht="12.75">
      <c r="A842" s="175" t="s">
        <v>117</v>
      </c>
      <c r="B842" s="175" t="s">
        <v>3109</v>
      </c>
      <c r="C842" s="628">
        <v>1</v>
      </c>
      <c r="D842" s="628">
        <v>1</v>
      </c>
      <c r="E842" s="628">
        <v>1</v>
      </c>
      <c r="F842" s="631" t="s">
        <v>1054</v>
      </c>
      <c r="G842" s="175" t="s">
        <v>3110</v>
      </c>
      <c r="H842" s="176" t="s">
        <v>4574</v>
      </c>
      <c r="I842" s="175" t="s">
        <v>4621</v>
      </c>
      <c r="J842" s="203" t="s">
        <v>1054</v>
      </c>
      <c r="K842" s="203" t="s">
        <v>1054</v>
      </c>
      <c r="L842" s="175" t="s">
        <v>4583</v>
      </c>
      <c r="M842" s="175" t="s">
        <v>1054</v>
      </c>
      <c r="N842" s="204">
        <v>41455</v>
      </c>
      <c r="O842" s="175" t="s">
        <v>1054</v>
      </c>
      <c r="P842" s="195" t="s">
        <v>1054</v>
      </c>
      <c r="Q842" s="195" t="s">
        <v>1054</v>
      </c>
      <c r="R842" s="197">
        <v>6</v>
      </c>
      <c r="S842" s="197" t="s">
        <v>959</v>
      </c>
      <c r="T842" s="195" t="s">
        <v>1054</v>
      </c>
      <c r="U842" s="195" t="s">
        <v>1054</v>
      </c>
      <c r="V842" s="199" t="s">
        <v>959</v>
      </c>
      <c r="W842" s="199" t="s">
        <v>1319</v>
      </c>
      <c r="X842" s="195" t="s">
        <v>1054</v>
      </c>
      <c r="Y842" s="195" t="s">
        <v>1054</v>
      </c>
      <c r="Z842" s="195" t="s">
        <v>2980</v>
      </c>
      <c r="AA842" s="200" t="s">
        <v>1054</v>
      </c>
      <c r="AB842" s="201" t="s">
        <v>1054</v>
      </c>
      <c r="AC842" s="201" t="s">
        <v>1054</v>
      </c>
      <c r="AD842" s="195" t="s">
        <v>5703</v>
      </c>
      <c r="AE842" s="195" t="s">
        <v>5704</v>
      </c>
      <c r="AF842" s="195" t="s">
        <v>1054</v>
      </c>
      <c r="AG842" s="195" t="s">
        <v>1054</v>
      </c>
      <c r="AH842" s="195" t="s">
        <v>5705</v>
      </c>
      <c r="AI842" s="195" t="s">
        <v>3111</v>
      </c>
      <c r="AJ842" s="195" t="s">
        <v>1054</v>
      </c>
      <c r="AK842" s="195" t="s">
        <v>3112</v>
      </c>
    </row>
    <row r="843" spans="1:37" s="177" customFormat="1" ht="12.75">
      <c r="A843" s="175" t="s">
        <v>117</v>
      </c>
      <c r="B843" s="175" t="s">
        <v>3113</v>
      </c>
      <c r="C843" s="628"/>
      <c r="D843" s="628"/>
      <c r="E843" s="628"/>
      <c r="F843" s="631" t="s">
        <v>1054</v>
      </c>
      <c r="G843" s="175" t="s">
        <v>3948</v>
      </c>
      <c r="H843" s="176" t="s">
        <v>4574</v>
      </c>
      <c r="I843" s="175" t="s">
        <v>4575</v>
      </c>
      <c r="J843" s="203" t="s">
        <v>1054</v>
      </c>
      <c r="K843" s="203" t="s">
        <v>1054</v>
      </c>
      <c r="L843" s="175" t="s">
        <v>4583</v>
      </c>
      <c r="M843" s="175" t="s">
        <v>1054</v>
      </c>
      <c r="N843" s="204">
        <v>32686</v>
      </c>
      <c r="O843" s="175" t="s">
        <v>1054</v>
      </c>
      <c r="P843" s="195" t="s">
        <v>1054</v>
      </c>
      <c r="Q843" s="195" t="s">
        <v>1054</v>
      </c>
      <c r="R843" s="197">
        <v>4</v>
      </c>
      <c r="S843" s="197" t="s">
        <v>959</v>
      </c>
      <c r="T843" s="195" t="s">
        <v>1054</v>
      </c>
      <c r="U843" s="195" t="s">
        <v>1054</v>
      </c>
      <c r="V843" s="199" t="s">
        <v>1062</v>
      </c>
      <c r="W843" s="199" t="s">
        <v>106</v>
      </c>
      <c r="X843" s="195" t="s">
        <v>5740</v>
      </c>
      <c r="Y843" s="195" t="s">
        <v>3114</v>
      </c>
      <c r="Z843" s="195" t="s">
        <v>2980</v>
      </c>
      <c r="AA843" s="200" t="s">
        <v>1054</v>
      </c>
      <c r="AB843" s="201" t="s">
        <v>1054</v>
      </c>
      <c r="AC843" s="201" t="s">
        <v>1054</v>
      </c>
      <c r="AD843" s="195" t="s">
        <v>5741</v>
      </c>
      <c r="AE843" s="195" t="s">
        <v>2651</v>
      </c>
      <c r="AF843" s="195" t="s">
        <v>935</v>
      </c>
      <c r="AG843" s="195">
        <v>2600</v>
      </c>
      <c r="AH843" s="195" t="s">
        <v>828</v>
      </c>
      <c r="AI843" s="195" t="s">
        <v>1054</v>
      </c>
      <c r="AJ843" s="195" t="s">
        <v>1054</v>
      </c>
      <c r="AK843" s="195" t="s">
        <v>1054</v>
      </c>
    </row>
    <row r="844" spans="1:37" s="177" customFormat="1" ht="12.75">
      <c r="A844" s="175" t="s">
        <v>117</v>
      </c>
      <c r="B844" s="175" t="s">
        <v>85</v>
      </c>
      <c r="C844" s="628">
        <v>1</v>
      </c>
      <c r="D844" s="628">
        <v>1</v>
      </c>
      <c r="E844" s="628">
        <v>1</v>
      </c>
      <c r="F844" s="631" t="s">
        <v>1054</v>
      </c>
      <c r="G844" s="175" t="s">
        <v>6646</v>
      </c>
      <c r="H844" s="176" t="s">
        <v>4617</v>
      </c>
      <c r="I844" s="175" t="s">
        <v>4734</v>
      </c>
      <c r="J844" s="203" t="s">
        <v>1052</v>
      </c>
      <c r="K844" s="203" t="s">
        <v>1059</v>
      </c>
      <c r="L844" s="175" t="s">
        <v>4788</v>
      </c>
      <c r="M844" s="175" t="s">
        <v>1054</v>
      </c>
      <c r="N844" s="204">
        <v>18081</v>
      </c>
      <c r="O844" s="175" t="s">
        <v>2991</v>
      </c>
      <c r="P844" s="195" t="s">
        <v>5402</v>
      </c>
      <c r="Q844" s="195">
        <v>600</v>
      </c>
      <c r="R844" s="197" t="s">
        <v>1054</v>
      </c>
      <c r="S844" s="197" t="s">
        <v>1054</v>
      </c>
      <c r="T844" s="195" t="s">
        <v>1054</v>
      </c>
      <c r="U844" s="195" t="s">
        <v>1054</v>
      </c>
      <c r="V844" s="199" t="s">
        <v>959</v>
      </c>
      <c r="W844" s="199" t="s">
        <v>1055</v>
      </c>
      <c r="X844" s="195" t="s">
        <v>1054</v>
      </c>
      <c r="Y844" s="195" t="s">
        <v>2992</v>
      </c>
      <c r="Z844" s="195" t="s">
        <v>1054</v>
      </c>
      <c r="AA844" s="200" t="s">
        <v>1054</v>
      </c>
      <c r="AB844" s="201">
        <v>199480</v>
      </c>
      <c r="AC844" s="201">
        <v>236192</v>
      </c>
      <c r="AD844" s="195" t="s">
        <v>5746</v>
      </c>
      <c r="AE844" s="195" t="s">
        <v>5014</v>
      </c>
      <c r="AF844" s="195" t="s">
        <v>935</v>
      </c>
      <c r="AG844" s="195">
        <v>2609</v>
      </c>
      <c r="AH844" s="195" t="s">
        <v>828</v>
      </c>
      <c r="AI844" s="195" t="s">
        <v>2993</v>
      </c>
      <c r="AJ844" s="195" t="s">
        <v>5747</v>
      </c>
      <c r="AK844" s="195" t="s">
        <v>5747</v>
      </c>
    </row>
    <row r="845" spans="1:37" s="177" customFormat="1" ht="12.75">
      <c r="A845" s="175" t="s">
        <v>117</v>
      </c>
      <c r="B845" s="175" t="s">
        <v>3115</v>
      </c>
      <c r="C845" s="628"/>
      <c r="D845" s="628"/>
      <c r="E845" s="628"/>
      <c r="F845" s="631" t="s">
        <v>1054</v>
      </c>
      <c r="G845" s="175" t="s">
        <v>3116</v>
      </c>
      <c r="H845" s="176" t="s">
        <v>4574</v>
      </c>
      <c r="I845" s="175" t="s">
        <v>4575</v>
      </c>
      <c r="J845" s="203" t="s">
        <v>1054</v>
      </c>
      <c r="K845" s="203" t="s">
        <v>1054</v>
      </c>
      <c r="L845" s="175" t="s">
        <v>4583</v>
      </c>
      <c r="M845" s="175" t="s">
        <v>1054</v>
      </c>
      <c r="N845" s="204">
        <v>40842</v>
      </c>
      <c r="O845" s="175" t="s">
        <v>1054</v>
      </c>
      <c r="P845" s="195" t="s">
        <v>1054</v>
      </c>
      <c r="Q845" s="195" t="s">
        <v>1054</v>
      </c>
      <c r="R845" s="197">
        <v>5</v>
      </c>
      <c r="S845" s="197" t="s">
        <v>959</v>
      </c>
      <c r="T845" s="195" t="s">
        <v>1054</v>
      </c>
      <c r="U845" s="195" t="s">
        <v>1054</v>
      </c>
      <c r="V845" s="199" t="s">
        <v>1062</v>
      </c>
      <c r="W845" s="199" t="s">
        <v>1054</v>
      </c>
      <c r="X845" s="195" t="s">
        <v>1054</v>
      </c>
      <c r="Y845" s="195" t="s">
        <v>1054</v>
      </c>
      <c r="Z845" s="195" t="s">
        <v>2980</v>
      </c>
      <c r="AA845" s="200" t="s">
        <v>1054</v>
      </c>
      <c r="AB845" s="201" t="s">
        <v>1054</v>
      </c>
      <c r="AC845" s="201" t="s">
        <v>1054</v>
      </c>
      <c r="AD845" s="195" t="s">
        <v>5710</v>
      </c>
      <c r="AE845" s="195" t="s">
        <v>5711</v>
      </c>
      <c r="AF845" s="195" t="s">
        <v>1054</v>
      </c>
      <c r="AG845" s="195" t="s">
        <v>1054</v>
      </c>
      <c r="AH845" s="195" t="s">
        <v>5358</v>
      </c>
      <c r="AI845" s="195" t="s">
        <v>1054</v>
      </c>
      <c r="AJ845" s="195" t="s">
        <v>1054</v>
      </c>
      <c r="AK845" s="195" t="s">
        <v>1054</v>
      </c>
    </row>
    <row r="846" spans="1:37" s="177" customFormat="1" ht="12.75">
      <c r="A846" s="175" t="s">
        <v>117</v>
      </c>
      <c r="B846" s="175" t="s">
        <v>3035</v>
      </c>
      <c r="C846" s="628">
        <v>0</v>
      </c>
      <c r="D846" s="628">
        <v>0</v>
      </c>
      <c r="E846" s="628">
        <v>1</v>
      </c>
      <c r="F846" s="631" t="s">
        <v>1054</v>
      </c>
      <c r="G846" s="175" t="s">
        <v>5690</v>
      </c>
      <c r="H846" s="176" t="s">
        <v>4581</v>
      </c>
      <c r="I846" s="175" t="s">
        <v>4582</v>
      </c>
      <c r="J846" s="203" t="s">
        <v>1054</v>
      </c>
      <c r="K846" s="203" t="s">
        <v>1054</v>
      </c>
      <c r="L846" s="175" t="s">
        <v>1063</v>
      </c>
      <c r="M846" s="175" t="s">
        <v>1054</v>
      </c>
      <c r="N846" s="204">
        <v>42052</v>
      </c>
      <c r="O846" s="175" t="s">
        <v>1054</v>
      </c>
      <c r="P846" s="195" t="s">
        <v>1054</v>
      </c>
      <c r="Q846" s="195" t="s">
        <v>1054</v>
      </c>
      <c r="R846" s="197">
        <v>0</v>
      </c>
      <c r="S846" s="197" t="s">
        <v>1062</v>
      </c>
      <c r="T846" s="195" t="s">
        <v>4595</v>
      </c>
      <c r="U846" s="195" t="s">
        <v>1054</v>
      </c>
      <c r="V846" s="199" t="s">
        <v>1062</v>
      </c>
      <c r="W846" s="199" t="s">
        <v>1054</v>
      </c>
      <c r="X846" s="195" t="s">
        <v>1054</v>
      </c>
      <c r="Y846" s="195" t="s">
        <v>1054</v>
      </c>
      <c r="Z846" s="195" t="s">
        <v>1054</v>
      </c>
      <c r="AA846" s="200" t="s">
        <v>1054</v>
      </c>
      <c r="AB846" s="201" t="s">
        <v>1054</v>
      </c>
      <c r="AC846" s="201" t="s">
        <v>1054</v>
      </c>
      <c r="AD846" s="195" t="s">
        <v>1054</v>
      </c>
      <c r="AE846" s="195" t="s">
        <v>1054</v>
      </c>
      <c r="AF846" s="195" t="s">
        <v>1054</v>
      </c>
      <c r="AG846" s="195" t="s">
        <v>1054</v>
      </c>
      <c r="AH846" s="195" t="s">
        <v>1054</v>
      </c>
      <c r="AI846" s="195" t="s">
        <v>1054</v>
      </c>
      <c r="AJ846" s="195" t="s">
        <v>1054</v>
      </c>
      <c r="AK846" s="195" t="s">
        <v>1054</v>
      </c>
    </row>
    <row r="847" spans="1:37" s="177" customFormat="1" ht="12.75">
      <c r="A847" s="175" t="s">
        <v>117</v>
      </c>
      <c r="B847" s="175" t="s">
        <v>3117</v>
      </c>
      <c r="C847" s="628">
        <v>0</v>
      </c>
      <c r="D847" s="628">
        <v>0</v>
      </c>
      <c r="E847" s="628">
        <v>0</v>
      </c>
      <c r="F847" s="631" t="s">
        <v>1054</v>
      </c>
      <c r="G847" s="175" t="s">
        <v>5732</v>
      </c>
      <c r="H847" s="176" t="s">
        <v>4574</v>
      </c>
      <c r="I847" s="175" t="s">
        <v>4609</v>
      </c>
      <c r="J847" s="203" t="s">
        <v>1054</v>
      </c>
      <c r="K847" s="203" t="s">
        <v>1054</v>
      </c>
      <c r="L847" s="175" t="s">
        <v>4622</v>
      </c>
      <c r="M847" s="175" t="s">
        <v>1054</v>
      </c>
      <c r="N847" s="204">
        <v>34767</v>
      </c>
      <c r="O847" s="175" t="s">
        <v>1054</v>
      </c>
      <c r="P847" s="195" t="s">
        <v>1054</v>
      </c>
      <c r="Q847" s="195" t="s">
        <v>1054</v>
      </c>
      <c r="R847" s="197">
        <v>9</v>
      </c>
      <c r="S847" s="197" t="s">
        <v>959</v>
      </c>
      <c r="T847" s="195" t="s">
        <v>4765</v>
      </c>
      <c r="U847" s="195" t="s">
        <v>1054</v>
      </c>
      <c r="V847" s="199" t="s">
        <v>1122</v>
      </c>
      <c r="W847" s="199" t="s">
        <v>106</v>
      </c>
      <c r="X847" s="195" t="s">
        <v>4966</v>
      </c>
      <c r="Y847" s="195" t="s">
        <v>3118</v>
      </c>
      <c r="Z847" s="195" t="s">
        <v>1054</v>
      </c>
      <c r="AA847" s="200" t="s">
        <v>1054</v>
      </c>
      <c r="AB847" s="201" t="s">
        <v>1054</v>
      </c>
      <c r="AC847" s="201" t="s">
        <v>1054</v>
      </c>
      <c r="AD847" s="195" t="s">
        <v>5733</v>
      </c>
      <c r="AE847" s="195" t="s">
        <v>5031</v>
      </c>
      <c r="AF847" s="195" t="s">
        <v>935</v>
      </c>
      <c r="AG847" s="195">
        <v>2600</v>
      </c>
      <c r="AH847" s="195" t="s">
        <v>828</v>
      </c>
      <c r="AI847" s="195" t="s">
        <v>5734</v>
      </c>
      <c r="AJ847" s="195" t="s">
        <v>1054</v>
      </c>
      <c r="AK847" s="195" t="s">
        <v>3119</v>
      </c>
    </row>
    <row r="848" spans="1:37" s="177" customFormat="1" ht="12.75">
      <c r="A848" s="175" t="s">
        <v>117</v>
      </c>
      <c r="B848" s="175" t="s">
        <v>3032</v>
      </c>
      <c r="C848" s="628">
        <v>0</v>
      </c>
      <c r="D848" s="628">
        <v>0</v>
      </c>
      <c r="E848" s="628">
        <v>1</v>
      </c>
      <c r="F848" s="631" t="s">
        <v>1054</v>
      </c>
      <c r="G848" s="175" t="s">
        <v>6667</v>
      </c>
      <c r="H848" s="176" t="s">
        <v>4581</v>
      </c>
      <c r="I848" s="175" t="s">
        <v>4592</v>
      </c>
      <c r="J848" s="203" t="s">
        <v>1054</v>
      </c>
      <c r="K848" s="203" t="s">
        <v>1054</v>
      </c>
      <c r="L848" s="175" t="s">
        <v>4593</v>
      </c>
      <c r="M848" s="175" t="s">
        <v>3089</v>
      </c>
      <c r="N848" s="204">
        <v>39352</v>
      </c>
      <c r="O848" s="175" t="s">
        <v>1054</v>
      </c>
      <c r="P848" s="195" t="s">
        <v>1054</v>
      </c>
      <c r="Q848" s="195" t="s">
        <v>1054</v>
      </c>
      <c r="R848" s="197">
        <v>15</v>
      </c>
      <c r="S848" s="197" t="s">
        <v>959</v>
      </c>
      <c r="T848" s="195" t="s">
        <v>4595</v>
      </c>
      <c r="U848" s="195" t="s">
        <v>1054</v>
      </c>
      <c r="V848" s="199" t="s">
        <v>959</v>
      </c>
      <c r="W848" s="199" t="s">
        <v>1054</v>
      </c>
      <c r="X848" s="195" t="s">
        <v>1054</v>
      </c>
      <c r="Y848" s="195" t="s">
        <v>1054</v>
      </c>
      <c r="Z848" s="195" t="s">
        <v>1054</v>
      </c>
      <c r="AA848" s="200" t="s">
        <v>1054</v>
      </c>
      <c r="AB848" s="201" t="s">
        <v>1054</v>
      </c>
      <c r="AC848" s="201" t="s">
        <v>1054</v>
      </c>
      <c r="AD848" s="195" t="s">
        <v>1054</v>
      </c>
      <c r="AE848" s="195" t="s">
        <v>1054</v>
      </c>
      <c r="AF848" s="195" t="s">
        <v>1054</v>
      </c>
      <c r="AG848" s="195" t="s">
        <v>1054</v>
      </c>
      <c r="AH848" s="195" t="s">
        <v>1054</v>
      </c>
      <c r="AI848" s="195" t="s">
        <v>6668</v>
      </c>
      <c r="AJ848" s="195" t="s">
        <v>1054</v>
      </c>
      <c r="AK848" s="195" t="s">
        <v>6669</v>
      </c>
    </row>
    <row r="849" spans="1:37" s="177" customFormat="1" ht="12.75">
      <c r="A849" s="175" t="s">
        <v>117</v>
      </c>
      <c r="B849" s="175" t="s">
        <v>4749</v>
      </c>
      <c r="C849" s="628">
        <v>0</v>
      </c>
      <c r="D849" s="628">
        <v>0</v>
      </c>
      <c r="E849" s="628">
        <v>1</v>
      </c>
      <c r="F849" s="631" t="s">
        <v>1054</v>
      </c>
      <c r="G849" s="175" t="s">
        <v>3058</v>
      </c>
      <c r="H849" s="176" t="s">
        <v>4581</v>
      </c>
      <c r="I849" s="175" t="s">
        <v>4592</v>
      </c>
      <c r="J849" s="203" t="s">
        <v>1054</v>
      </c>
      <c r="K849" s="203" t="s">
        <v>1054</v>
      </c>
      <c r="L849" s="175" t="s">
        <v>4593</v>
      </c>
      <c r="M849" s="175" t="s">
        <v>3059</v>
      </c>
      <c r="N849" s="204">
        <v>42475</v>
      </c>
      <c r="O849" s="175" t="s">
        <v>1054</v>
      </c>
      <c r="P849" s="195" t="s">
        <v>1054</v>
      </c>
      <c r="Q849" s="195" t="s">
        <v>1054</v>
      </c>
      <c r="R849" s="197">
        <v>7</v>
      </c>
      <c r="S849" s="197" t="s">
        <v>959</v>
      </c>
      <c r="T849" s="195" t="s">
        <v>4595</v>
      </c>
      <c r="U849" s="195" t="s">
        <v>1054</v>
      </c>
      <c r="V849" s="199" t="s">
        <v>1054</v>
      </c>
      <c r="W849" s="199" t="s">
        <v>1054</v>
      </c>
      <c r="X849" s="195" t="s">
        <v>1054</v>
      </c>
      <c r="Y849" s="195" t="s">
        <v>1054</v>
      </c>
      <c r="Z849" s="195" t="s">
        <v>1054</v>
      </c>
      <c r="AA849" s="200" t="s">
        <v>1054</v>
      </c>
      <c r="AB849" s="201" t="s">
        <v>1054</v>
      </c>
      <c r="AC849" s="201" t="s">
        <v>1054</v>
      </c>
      <c r="AD849" s="195" t="s">
        <v>1054</v>
      </c>
      <c r="AE849" s="195" t="s">
        <v>1054</v>
      </c>
      <c r="AF849" s="195" t="s">
        <v>1054</v>
      </c>
      <c r="AG849" s="195" t="s">
        <v>1054</v>
      </c>
      <c r="AH849" s="195" t="s">
        <v>1054</v>
      </c>
      <c r="AI849" s="195" t="s">
        <v>3060</v>
      </c>
      <c r="AJ849" s="195" t="s">
        <v>1054</v>
      </c>
      <c r="AK849" s="195" t="s">
        <v>1054</v>
      </c>
    </row>
    <row r="850" spans="1:37" s="177" customFormat="1" ht="12.75">
      <c r="A850" s="175" t="s">
        <v>117</v>
      </c>
      <c r="B850" s="175" t="s">
        <v>4751</v>
      </c>
      <c r="C850" s="628">
        <v>0</v>
      </c>
      <c r="D850" s="628">
        <v>0</v>
      </c>
      <c r="E850" s="628">
        <v>1</v>
      </c>
      <c r="F850" s="631" t="s">
        <v>1054</v>
      </c>
      <c r="G850" s="175" t="s">
        <v>4752</v>
      </c>
      <c r="H850" s="176" t="s">
        <v>4581</v>
      </c>
      <c r="I850" s="175" t="s">
        <v>4582</v>
      </c>
      <c r="J850" s="203" t="s">
        <v>1054</v>
      </c>
      <c r="K850" s="203" t="s">
        <v>1054</v>
      </c>
      <c r="L850" s="175" t="s">
        <v>4583</v>
      </c>
      <c r="M850" s="175" t="s">
        <v>1054</v>
      </c>
      <c r="N850" s="204">
        <v>42186</v>
      </c>
      <c r="O850" s="175" t="s">
        <v>1054</v>
      </c>
      <c r="P850" s="195" t="s">
        <v>1054</v>
      </c>
      <c r="Q850" s="195" t="s">
        <v>1054</v>
      </c>
      <c r="R850" s="197">
        <v>7</v>
      </c>
      <c r="S850" s="197" t="s">
        <v>959</v>
      </c>
      <c r="T850" s="195" t="s">
        <v>4595</v>
      </c>
      <c r="U850" s="195" t="s">
        <v>1054</v>
      </c>
      <c r="V850" s="199" t="s">
        <v>1054</v>
      </c>
      <c r="W850" s="199" t="s">
        <v>1054</v>
      </c>
      <c r="X850" s="195" t="s">
        <v>1054</v>
      </c>
      <c r="Y850" s="195" t="s">
        <v>1054</v>
      </c>
      <c r="Z850" s="195" t="s">
        <v>1054</v>
      </c>
      <c r="AA850" s="200" t="s">
        <v>3032</v>
      </c>
      <c r="AB850" s="201" t="s">
        <v>1054</v>
      </c>
      <c r="AC850" s="201" t="s">
        <v>1054</v>
      </c>
      <c r="AD850" s="195" t="s">
        <v>1054</v>
      </c>
      <c r="AE850" s="195" t="s">
        <v>1054</v>
      </c>
      <c r="AF850" s="195" t="s">
        <v>1054</v>
      </c>
      <c r="AG850" s="195" t="s">
        <v>1054</v>
      </c>
      <c r="AH850" s="195" t="s">
        <v>1054</v>
      </c>
      <c r="AI850" s="195" t="s">
        <v>4753</v>
      </c>
      <c r="AJ850" s="195" t="s">
        <v>2988</v>
      </c>
      <c r="AK850" s="195" t="s">
        <v>2988</v>
      </c>
    </row>
    <row r="851" spans="1:37" s="177" customFormat="1" ht="12.75">
      <c r="A851" s="175" t="s">
        <v>117</v>
      </c>
      <c r="B851" s="175" t="s">
        <v>4754</v>
      </c>
      <c r="C851" s="628">
        <v>0</v>
      </c>
      <c r="D851" s="628">
        <v>0</v>
      </c>
      <c r="E851" s="628">
        <v>1</v>
      </c>
      <c r="F851" s="631" t="s">
        <v>1054</v>
      </c>
      <c r="G851" s="175" t="s">
        <v>4755</v>
      </c>
      <c r="H851" s="176" t="s">
        <v>4581</v>
      </c>
      <c r="I851" s="175" t="s">
        <v>4592</v>
      </c>
      <c r="J851" s="203" t="s">
        <v>1054</v>
      </c>
      <c r="K851" s="203" t="s">
        <v>1054</v>
      </c>
      <c r="L851" s="175" t="s">
        <v>4583</v>
      </c>
      <c r="M851" s="175" t="s">
        <v>1054</v>
      </c>
      <c r="N851" s="204">
        <v>42186</v>
      </c>
      <c r="O851" s="175" t="s">
        <v>1054</v>
      </c>
      <c r="P851" s="195" t="s">
        <v>1054</v>
      </c>
      <c r="Q851" s="195" t="s">
        <v>1054</v>
      </c>
      <c r="R851" s="197">
        <v>7</v>
      </c>
      <c r="S851" s="197" t="s">
        <v>959</v>
      </c>
      <c r="T851" s="195" t="s">
        <v>4595</v>
      </c>
      <c r="U851" s="195" t="s">
        <v>1054</v>
      </c>
      <c r="V851" s="199" t="s">
        <v>1094</v>
      </c>
      <c r="W851" s="199" t="s">
        <v>1054</v>
      </c>
      <c r="X851" s="195" t="s">
        <v>1054</v>
      </c>
      <c r="Y851" s="195" t="s">
        <v>1054</v>
      </c>
      <c r="Z851" s="195" t="s">
        <v>1054</v>
      </c>
      <c r="AA851" s="200" t="s">
        <v>3032</v>
      </c>
      <c r="AB851" s="201" t="s">
        <v>1054</v>
      </c>
      <c r="AC851" s="201" t="s">
        <v>1054</v>
      </c>
      <c r="AD851" s="195" t="s">
        <v>1054</v>
      </c>
      <c r="AE851" s="195" t="s">
        <v>1054</v>
      </c>
      <c r="AF851" s="195" t="s">
        <v>1054</v>
      </c>
      <c r="AG851" s="195" t="s">
        <v>1054</v>
      </c>
      <c r="AH851" s="195" t="s">
        <v>1054</v>
      </c>
      <c r="AI851" s="195" t="s">
        <v>3036</v>
      </c>
      <c r="AJ851" s="195" t="s">
        <v>1054</v>
      </c>
      <c r="AK851" s="195" t="s">
        <v>3037</v>
      </c>
    </row>
    <row r="852" spans="1:37" s="177" customFormat="1" ht="12.75">
      <c r="A852" s="175" t="s">
        <v>117</v>
      </c>
      <c r="B852" s="175" t="s">
        <v>4750</v>
      </c>
      <c r="C852" s="628">
        <v>0</v>
      </c>
      <c r="D852" s="628">
        <v>0</v>
      </c>
      <c r="E852" s="628">
        <v>1</v>
      </c>
      <c r="F852" s="631" t="s">
        <v>1054</v>
      </c>
      <c r="G852" s="175" t="s">
        <v>3061</v>
      </c>
      <c r="H852" s="176" t="s">
        <v>4581</v>
      </c>
      <c r="I852" s="175" t="s">
        <v>4592</v>
      </c>
      <c r="J852" s="203" t="s">
        <v>1054</v>
      </c>
      <c r="K852" s="203" t="s">
        <v>1054</v>
      </c>
      <c r="L852" s="175" t="s">
        <v>4593</v>
      </c>
      <c r="M852" s="175" t="s">
        <v>3059</v>
      </c>
      <c r="N852" s="204">
        <v>42447</v>
      </c>
      <c r="O852" s="175" t="s">
        <v>1054</v>
      </c>
      <c r="P852" s="195" t="s">
        <v>1054</v>
      </c>
      <c r="Q852" s="195" t="s">
        <v>1054</v>
      </c>
      <c r="R852" s="197">
        <v>7</v>
      </c>
      <c r="S852" s="197" t="s">
        <v>959</v>
      </c>
      <c r="T852" s="195" t="s">
        <v>4595</v>
      </c>
      <c r="U852" s="195" t="s">
        <v>1054</v>
      </c>
      <c r="V852" s="199" t="s">
        <v>1054</v>
      </c>
      <c r="W852" s="199" t="s">
        <v>1054</v>
      </c>
      <c r="X852" s="195" t="s">
        <v>1054</v>
      </c>
      <c r="Y852" s="195" t="s">
        <v>1054</v>
      </c>
      <c r="Z852" s="195" t="s">
        <v>1054</v>
      </c>
      <c r="AA852" s="200" t="s">
        <v>1054</v>
      </c>
      <c r="AB852" s="201" t="s">
        <v>1054</v>
      </c>
      <c r="AC852" s="201" t="s">
        <v>1054</v>
      </c>
      <c r="AD852" s="195" t="s">
        <v>1054</v>
      </c>
      <c r="AE852" s="195" t="s">
        <v>1054</v>
      </c>
      <c r="AF852" s="195" t="s">
        <v>1054</v>
      </c>
      <c r="AG852" s="195" t="s">
        <v>1054</v>
      </c>
      <c r="AH852" s="195" t="s">
        <v>1054</v>
      </c>
      <c r="AI852" s="195" t="s">
        <v>3060</v>
      </c>
      <c r="AJ852" s="195" t="s">
        <v>1054</v>
      </c>
      <c r="AK852" s="195" t="s">
        <v>1054</v>
      </c>
    </row>
    <row r="853" spans="1:37" s="177" customFormat="1" ht="12.75">
      <c r="A853" s="175" t="s">
        <v>117</v>
      </c>
      <c r="B853" s="175" t="s">
        <v>4760</v>
      </c>
      <c r="C853" s="628">
        <v>0</v>
      </c>
      <c r="D853" s="628">
        <v>0</v>
      </c>
      <c r="E853" s="628">
        <v>1</v>
      </c>
      <c r="F853" s="631" t="s">
        <v>1054</v>
      </c>
      <c r="G853" s="175" t="s">
        <v>3090</v>
      </c>
      <c r="H853" s="176" t="s">
        <v>4581</v>
      </c>
      <c r="I853" s="175" t="s">
        <v>4592</v>
      </c>
      <c r="J853" s="203" t="s">
        <v>1054</v>
      </c>
      <c r="K853" s="203" t="s">
        <v>1054</v>
      </c>
      <c r="L853" s="175" t="s">
        <v>4593</v>
      </c>
      <c r="M853" s="175" t="s">
        <v>3089</v>
      </c>
      <c r="N853" s="204">
        <v>39352</v>
      </c>
      <c r="O853" s="175" t="s">
        <v>1054</v>
      </c>
      <c r="P853" s="195" t="s">
        <v>1054</v>
      </c>
      <c r="Q853" s="195" t="s">
        <v>1054</v>
      </c>
      <c r="R853" s="197">
        <v>7</v>
      </c>
      <c r="S853" s="197" t="s">
        <v>959</v>
      </c>
      <c r="T853" s="195" t="s">
        <v>4595</v>
      </c>
      <c r="U853" s="195" t="s">
        <v>1054</v>
      </c>
      <c r="V853" s="199" t="s">
        <v>1094</v>
      </c>
      <c r="W853" s="199" t="s">
        <v>1054</v>
      </c>
      <c r="X853" s="195" t="s">
        <v>1054</v>
      </c>
      <c r="Y853" s="195" t="s">
        <v>1054</v>
      </c>
      <c r="Z853" s="195" t="s">
        <v>1054</v>
      </c>
      <c r="AA853" s="200" t="s">
        <v>3032</v>
      </c>
      <c r="AB853" s="201" t="s">
        <v>1054</v>
      </c>
      <c r="AC853" s="201" t="s">
        <v>1054</v>
      </c>
      <c r="AD853" s="195" t="s">
        <v>4761</v>
      </c>
      <c r="AE853" s="195" t="s">
        <v>4762</v>
      </c>
      <c r="AF853" s="195" t="s">
        <v>935</v>
      </c>
      <c r="AG853" s="195">
        <v>2601</v>
      </c>
      <c r="AH853" s="195" t="s">
        <v>828</v>
      </c>
      <c r="AI853" s="195" t="s">
        <v>3022</v>
      </c>
      <c r="AJ853" s="195" t="s">
        <v>3022</v>
      </c>
      <c r="AK853" s="195" t="s">
        <v>3022</v>
      </c>
    </row>
    <row r="854" spans="1:37" s="177" customFormat="1" ht="12.75">
      <c r="A854" s="175" t="s">
        <v>117</v>
      </c>
      <c r="B854" s="175" t="s">
        <v>3091</v>
      </c>
      <c r="C854" s="628">
        <v>0</v>
      </c>
      <c r="D854" s="628">
        <v>0</v>
      </c>
      <c r="E854" s="628">
        <v>0</v>
      </c>
      <c r="F854" s="631" t="s">
        <v>1054</v>
      </c>
      <c r="G854" s="175" t="s">
        <v>3092</v>
      </c>
      <c r="H854" s="176" t="s">
        <v>4581</v>
      </c>
      <c r="I854" s="175" t="s">
        <v>4592</v>
      </c>
      <c r="J854" s="203" t="s">
        <v>1054</v>
      </c>
      <c r="K854" s="203" t="s">
        <v>1054</v>
      </c>
      <c r="L854" s="175" t="s">
        <v>4593</v>
      </c>
      <c r="M854" s="175" t="s">
        <v>6673</v>
      </c>
      <c r="N854" s="204">
        <v>41435</v>
      </c>
      <c r="O854" s="175" t="s">
        <v>1054</v>
      </c>
      <c r="P854" s="195" t="s">
        <v>1054</v>
      </c>
      <c r="Q854" s="195" t="s">
        <v>1054</v>
      </c>
      <c r="R854" s="197">
        <v>0</v>
      </c>
      <c r="S854" s="197" t="s">
        <v>1062</v>
      </c>
      <c r="T854" s="195" t="s">
        <v>1054</v>
      </c>
      <c r="U854" s="195" t="s">
        <v>1054</v>
      </c>
      <c r="V854" s="199" t="s">
        <v>1054</v>
      </c>
      <c r="W854" s="199" t="s">
        <v>1054</v>
      </c>
      <c r="X854" s="195" t="s">
        <v>1054</v>
      </c>
      <c r="Y854" s="195" t="s">
        <v>1054</v>
      </c>
      <c r="Z854" s="195" t="s">
        <v>1054</v>
      </c>
      <c r="AA854" s="200" t="s">
        <v>1054</v>
      </c>
      <c r="AB854" s="201" t="s">
        <v>1054</v>
      </c>
      <c r="AC854" s="201" t="s">
        <v>1054</v>
      </c>
      <c r="AD854" s="195" t="s">
        <v>1054</v>
      </c>
      <c r="AE854" s="195" t="s">
        <v>1054</v>
      </c>
      <c r="AF854" s="195" t="s">
        <v>1054</v>
      </c>
      <c r="AG854" s="195" t="s">
        <v>1054</v>
      </c>
      <c r="AH854" s="195" t="s">
        <v>1054</v>
      </c>
      <c r="AI854" s="195" t="s">
        <v>3093</v>
      </c>
      <c r="AJ854" s="195" t="s">
        <v>1054</v>
      </c>
      <c r="AK854" s="195" t="s">
        <v>1054</v>
      </c>
    </row>
    <row r="855" spans="1:37" s="177" customFormat="1" ht="12.75">
      <c r="A855" s="175" t="s">
        <v>117</v>
      </c>
      <c r="B855" s="175" t="s">
        <v>823</v>
      </c>
      <c r="C855" s="628">
        <v>0</v>
      </c>
      <c r="D855" s="628">
        <v>1</v>
      </c>
      <c r="E855" s="628">
        <v>1</v>
      </c>
      <c r="F855" s="631" t="s">
        <v>1054</v>
      </c>
      <c r="G855" s="175" t="s">
        <v>2994</v>
      </c>
      <c r="H855" s="176" t="s">
        <v>4617</v>
      </c>
      <c r="I855" s="175" t="s">
        <v>4734</v>
      </c>
      <c r="J855" s="203" t="s">
        <v>1052</v>
      </c>
      <c r="K855" s="203" t="s">
        <v>1059</v>
      </c>
      <c r="L855" s="175" t="s">
        <v>4788</v>
      </c>
      <c r="M855" s="175" t="s">
        <v>1054</v>
      </c>
      <c r="N855" s="204">
        <v>1505</v>
      </c>
      <c r="O855" s="175" t="s">
        <v>2054</v>
      </c>
      <c r="P855" s="195" t="s">
        <v>5402</v>
      </c>
      <c r="Q855" s="195">
        <v>1054</v>
      </c>
      <c r="R855" s="197" t="s">
        <v>1054</v>
      </c>
      <c r="S855" s="197" t="s">
        <v>1054</v>
      </c>
      <c r="T855" s="195" t="s">
        <v>1054</v>
      </c>
      <c r="U855" s="195" t="s">
        <v>1054</v>
      </c>
      <c r="V855" s="199" t="s">
        <v>959</v>
      </c>
      <c r="W855" s="199" t="s">
        <v>1055</v>
      </c>
      <c r="X855" s="195" t="s">
        <v>1054</v>
      </c>
      <c r="Y855" s="195" t="s">
        <v>2995</v>
      </c>
      <c r="Z855" s="195" t="s">
        <v>1054</v>
      </c>
      <c r="AA855" s="200" t="s">
        <v>1054</v>
      </c>
      <c r="AB855" s="201">
        <v>210693</v>
      </c>
      <c r="AC855" s="201">
        <v>211346</v>
      </c>
      <c r="AD855" s="195" t="s">
        <v>5735</v>
      </c>
      <c r="AE855" s="195" t="s">
        <v>5736</v>
      </c>
      <c r="AF855" s="195" t="s">
        <v>935</v>
      </c>
      <c r="AG855" s="195">
        <v>2606</v>
      </c>
      <c r="AH855" s="195" t="s">
        <v>828</v>
      </c>
      <c r="AI855" s="195" t="s">
        <v>2996</v>
      </c>
      <c r="AJ855" s="195" t="s">
        <v>2997</v>
      </c>
      <c r="AK855" s="195" t="s">
        <v>2990</v>
      </c>
    </row>
    <row r="856" spans="1:37" s="177" customFormat="1" ht="12.75">
      <c r="A856" s="175" t="s">
        <v>117</v>
      </c>
      <c r="B856" s="175" t="s">
        <v>3094</v>
      </c>
      <c r="C856" s="628">
        <v>0</v>
      </c>
      <c r="D856" s="628">
        <v>0</v>
      </c>
      <c r="E856" s="628">
        <v>0</v>
      </c>
      <c r="F856" s="631" t="s">
        <v>1054</v>
      </c>
      <c r="G856" s="175" t="s">
        <v>5718</v>
      </c>
      <c r="H856" s="176" t="s">
        <v>4581</v>
      </c>
      <c r="I856" s="175" t="s">
        <v>4588</v>
      </c>
      <c r="J856" s="203" t="s">
        <v>1054</v>
      </c>
      <c r="K856" s="203" t="s">
        <v>1054</v>
      </c>
      <c r="L856" s="175" t="s">
        <v>4593</v>
      </c>
      <c r="M856" s="175" t="s">
        <v>3089</v>
      </c>
      <c r="N856" s="204">
        <v>35976</v>
      </c>
      <c r="O856" s="175" t="s">
        <v>1054</v>
      </c>
      <c r="P856" s="195" t="s">
        <v>1054</v>
      </c>
      <c r="Q856" s="195" t="s">
        <v>1054</v>
      </c>
      <c r="R856" s="197">
        <v>10</v>
      </c>
      <c r="S856" s="197" t="s">
        <v>959</v>
      </c>
      <c r="T856" s="195" t="s">
        <v>4595</v>
      </c>
      <c r="U856" s="195" t="s">
        <v>1054</v>
      </c>
      <c r="V856" s="199" t="s">
        <v>1122</v>
      </c>
      <c r="W856" s="199" t="s">
        <v>1290</v>
      </c>
      <c r="X856" s="195" t="s">
        <v>1054</v>
      </c>
      <c r="Y856" s="195" t="s">
        <v>3095</v>
      </c>
      <c r="Z856" s="195" t="s">
        <v>151</v>
      </c>
      <c r="AA856" s="200" t="s">
        <v>1054</v>
      </c>
      <c r="AB856" s="201" t="s">
        <v>1054</v>
      </c>
      <c r="AC856" s="201" t="s">
        <v>1054</v>
      </c>
      <c r="AD856" s="195" t="s">
        <v>5731</v>
      </c>
      <c r="AE856" s="195" t="s">
        <v>5031</v>
      </c>
      <c r="AF856" s="195" t="s">
        <v>935</v>
      </c>
      <c r="AG856" s="195">
        <v>2600</v>
      </c>
      <c r="AH856" s="195" t="s">
        <v>828</v>
      </c>
      <c r="AI856" s="195" t="s">
        <v>3096</v>
      </c>
      <c r="AJ856" s="195" t="s">
        <v>3097</v>
      </c>
      <c r="AK856" s="195" t="s">
        <v>1054</v>
      </c>
    </row>
    <row r="857" spans="1:37" s="177" customFormat="1" ht="12.75">
      <c r="A857" s="175" t="s">
        <v>117</v>
      </c>
      <c r="B857" s="175" t="s">
        <v>3098</v>
      </c>
      <c r="C857" s="628">
        <v>0</v>
      </c>
      <c r="D857" s="628">
        <v>0</v>
      </c>
      <c r="E857" s="628">
        <v>0</v>
      </c>
      <c r="F857" s="631" t="s">
        <v>1054</v>
      </c>
      <c r="G857" s="175" t="s">
        <v>5718</v>
      </c>
      <c r="H857" s="176" t="s">
        <v>4581</v>
      </c>
      <c r="I857" s="175" t="s">
        <v>4582</v>
      </c>
      <c r="J857" s="203" t="s">
        <v>1054</v>
      </c>
      <c r="K857" s="203" t="s">
        <v>1054</v>
      </c>
      <c r="L857" s="175" t="s">
        <v>4829</v>
      </c>
      <c r="M857" s="175" t="s">
        <v>5719</v>
      </c>
      <c r="N857" s="204">
        <v>39995</v>
      </c>
      <c r="O857" s="175" t="s">
        <v>1054</v>
      </c>
      <c r="P857" s="195" t="s">
        <v>1054</v>
      </c>
      <c r="Q857" s="195" t="s">
        <v>1054</v>
      </c>
      <c r="R857" s="197">
        <v>3</v>
      </c>
      <c r="S857" s="197" t="s">
        <v>1062</v>
      </c>
      <c r="T857" s="195" t="s">
        <v>106</v>
      </c>
      <c r="U857" s="195" t="s">
        <v>3053</v>
      </c>
      <c r="V857" s="199" t="s">
        <v>1062</v>
      </c>
      <c r="W857" s="199" t="s">
        <v>1054</v>
      </c>
      <c r="X857" s="195" t="s">
        <v>1054</v>
      </c>
      <c r="Y857" s="195" t="s">
        <v>1054</v>
      </c>
      <c r="Z857" s="195" t="s">
        <v>1054</v>
      </c>
      <c r="AA857" s="200" t="s">
        <v>1054</v>
      </c>
      <c r="AB857" s="201" t="s">
        <v>1054</v>
      </c>
      <c r="AC857" s="201" t="s">
        <v>1054</v>
      </c>
      <c r="AD857" s="195" t="s">
        <v>4758</v>
      </c>
      <c r="AE857" s="195" t="s">
        <v>4759</v>
      </c>
      <c r="AF857" s="195" t="s">
        <v>935</v>
      </c>
      <c r="AG857" s="195">
        <v>2601</v>
      </c>
      <c r="AH857" s="195" t="s">
        <v>828</v>
      </c>
      <c r="AI857" s="195" t="s">
        <v>1054</v>
      </c>
      <c r="AJ857" s="195" t="s">
        <v>1054</v>
      </c>
      <c r="AK857" s="195" t="s">
        <v>1054</v>
      </c>
    </row>
    <row r="858" spans="1:37" s="177" customFormat="1" ht="12.75">
      <c r="A858" s="175" t="s">
        <v>117</v>
      </c>
      <c r="B858" s="175" t="s">
        <v>3038</v>
      </c>
      <c r="C858" s="628">
        <v>0</v>
      </c>
      <c r="D858" s="628">
        <v>0</v>
      </c>
      <c r="E858" s="628">
        <v>1</v>
      </c>
      <c r="F858" s="631" t="s">
        <v>1054</v>
      </c>
      <c r="G858" s="175" t="s">
        <v>5689</v>
      </c>
      <c r="H858" s="176" t="s">
        <v>4581</v>
      </c>
      <c r="I858" s="175" t="s">
        <v>4582</v>
      </c>
      <c r="J858" s="203" t="s">
        <v>1054</v>
      </c>
      <c r="K858" s="203" t="s">
        <v>1054</v>
      </c>
      <c r="L858" s="175" t="s">
        <v>4593</v>
      </c>
      <c r="M858" s="175" t="s">
        <v>3038</v>
      </c>
      <c r="N858" s="204">
        <v>42240</v>
      </c>
      <c r="O858" s="175" t="s">
        <v>1054</v>
      </c>
      <c r="P858" s="195" t="s">
        <v>1054</v>
      </c>
      <c r="Q858" s="195" t="s">
        <v>1054</v>
      </c>
      <c r="R858" s="197">
        <v>0</v>
      </c>
      <c r="S858" s="197" t="s">
        <v>959</v>
      </c>
      <c r="T858" s="195" t="s">
        <v>4765</v>
      </c>
      <c r="U858" s="195" t="s">
        <v>1054</v>
      </c>
      <c r="V858" s="199" t="s">
        <v>1062</v>
      </c>
      <c r="W858" s="199" t="s">
        <v>1054</v>
      </c>
      <c r="X858" s="195" t="s">
        <v>1054</v>
      </c>
      <c r="Y858" s="195" t="s">
        <v>1054</v>
      </c>
      <c r="Z858" s="195" t="s">
        <v>2980</v>
      </c>
      <c r="AA858" s="200" t="s">
        <v>1054</v>
      </c>
      <c r="AB858" s="201" t="s">
        <v>1054</v>
      </c>
      <c r="AC858" s="201" t="s">
        <v>1054</v>
      </c>
      <c r="AD858" s="195" t="s">
        <v>1054</v>
      </c>
      <c r="AE858" s="195" t="s">
        <v>1054</v>
      </c>
      <c r="AF858" s="195" t="s">
        <v>1054</v>
      </c>
      <c r="AG858" s="195" t="s">
        <v>1054</v>
      </c>
      <c r="AH858" s="195" t="s">
        <v>1054</v>
      </c>
      <c r="AI858" s="195" t="s">
        <v>3039</v>
      </c>
      <c r="AJ858" s="195" t="s">
        <v>1054</v>
      </c>
      <c r="AK858" s="195" t="s">
        <v>1054</v>
      </c>
    </row>
    <row r="859" spans="1:37" s="177" customFormat="1" ht="12.75">
      <c r="A859" s="175" t="s">
        <v>117</v>
      </c>
      <c r="B859" s="175" t="s">
        <v>4744</v>
      </c>
      <c r="C859" s="628">
        <v>0</v>
      </c>
      <c r="D859" s="628">
        <v>0</v>
      </c>
      <c r="E859" s="628">
        <v>1</v>
      </c>
      <c r="F859" s="631" t="s">
        <v>1054</v>
      </c>
      <c r="G859" s="175" t="s">
        <v>6379</v>
      </c>
      <c r="H859" s="176" t="s">
        <v>4581</v>
      </c>
      <c r="I859" s="175" t="s">
        <v>4582</v>
      </c>
      <c r="J859" s="203" t="s">
        <v>1054</v>
      </c>
      <c r="K859" s="203" t="s">
        <v>1054</v>
      </c>
      <c r="L859" s="175" t="s">
        <v>1063</v>
      </c>
      <c r="M859" s="175" t="s">
        <v>1054</v>
      </c>
      <c r="N859" s="204">
        <v>42552</v>
      </c>
      <c r="O859" s="175" t="s">
        <v>1054</v>
      </c>
      <c r="P859" s="195" t="s">
        <v>1054</v>
      </c>
      <c r="Q859" s="195" t="s">
        <v>1054</v>
      </c>
      <c r="R859" s="197">
        <v>13</v>
      </c>
      <c r="S859" s="197" t="s">
        <v>959</v>
      </c>
      <c r="T859" s="195" t="s">
        <v>4595</v>
      </c>
      <c r="U859" s="195" t="s">
        <v>1054</v>
      </c>
      <c r="V859" s="199" t="s">
        <v>1054</v>
      </c>
      <c r="W859" s="199" t="s">
        <v>1054</v>
      </c>
      <c r="X859" s="195" t="s">
        <v>1054</v>
      </c>
      <c r="Y859" s="195" t="s">
        <v>1054</v>
      </c>
      <c r="Z859" s="195" t="s">
        <v>1054</v>
      </c>
      <c r="AA859" s="200" t="s">
        <v>1054</v>
      </c>
      <c r="AB859" s="201" t="s">
        <v>1054</v>
      </c>
      <c r="AC859" s="201" t="s">
        <v>1054</v>
      </c>
      <c r="AD859" s="195" t="s">
        <v>1054</v>
      </c>
      <c r="AE859" s="195" t="s">
        <v>1054</v>
      </c>
      <c r="AF859" s="195" t="s">
        <v>1054</v>
      </c>
      <c r="AG859" s="195" t="s">
        <v>1054</v>
      </c>
      <c r="AH859" s="195" t="s">
        <v>1054</v>
      </c>
      <c r="AI859" s="195" t="s">
        <v>1054</v>
      </c>
      <c r="AJ859" s="195" t="s">
        <v>1054</v>
      </c>
      <c r="AK859" s="195" t="s">
        <v>1054</v>
      </c>
    </row>
    <row r="860" spans="1:37" s="177" customFormat="1" ht="12.75">
      <c r="A860" s="175" t="s">
        <v>117</v>
      </c>
      <c r="B860" s="175" t="s">
        <v>4771</v>
      </c>
      <c r="C860" s="628">
        <v>1</v>
      </c>
      <c r="D860" s="628">
        <v>1</v>
      </c>
      <c r="E860" s="628">
        <v>0</v>
      </c>
      <c r="F860" s="631" t="s">
        <v>1054</v>
      </c>
      <c r="G860" s="175" t="s">
        <v>3120</v>
      </c>
      <c r="H860" s="176" t="s">
        <v>4574</v>
      </c>
      <c r="I860" s="175" t="s">
        <v>4621</v>
      </c>
      <c r="J860" s="203" t="s">
        <v>1054</v>
      </c>
      <c r="K860" s="203" t="s">
        <v>1054</v>
      </c>
      <c r="L860" s="175" t="s">
        <v>4583</v>
      </c>
      <c r="M860" s="175" t="s">
        <v>1054</v>
      </c>
      <c r="N860" s="204">
        <v>37515</v>
      </c>
      <c r="O860" s="175" t="s">
        <v>1054</v>
      </c>
      <c r="P860" s="195" t="s">
        <v>1054</v>
      </c>
      <c r="Q860" s="195" t="s">
        <v>1054</v>
      </c>
      <c r="R860" s="197">
        <v>11</v>
      </c>
      <c r="S860" s="197" t="s">
        <v>959</v>
      </c>
      <c r="T860" s="195" t="s">
        <v>4765</v>
      </c>
      <c r="U860" s="195" t="s">
        <v>1054</v>
      </c>
      <c r="V860" s="199" t="s">
        <v>1122</v>
      </c>
      <c r="W860" s="199" t="s">
        <v>1282</v>
      </c>
      <c r="X860" s="195" t="s">
        <v>1054</v>
      </c>
      <c r="Y860" s="195" t="s">
        <v>3121</v>
      </c>
      <c r="Z860" s="195" t="s">
        <v>2980</v>
      </c>
      <c r="AA860" s="200" t="s">
        <v>1054</v>
      </c>
      <c r="AB860" s="201" t="s">
        <v>1054</v>
      </c>
      <c r="AC860" s="201" t="s">
        <v>1054</v>
      </c>
      <c r="AD860" s="195" t="s">
        <v>4772</v>
      </c>
      <c r="AE860" s="195" t="s">
        <v>4773</v>
      </c>
      <c r="AF860" s="195" t="s">
        <v>932</v>
      </c>
      <c r="AG860" s="195">
        <v>2015</v>
      </c>
      <c r="AH860" s="195" t="s">
        <v>828</v>
      </c>
      <c r="AI860" s="195" t="s">
        <v>3122</v>
      </c>
      <c r="AJ860" s="195" t="s">
        <v>1054</v>
      </c>
      <c r="AK860" s="195" t="s">
        <v>1054</v>
      </c>
    </row>
    <row r="861" spans="1:37" s="177" customFormat="1" ht="12.75">
      <c r="A861" s="175" t="s">
        <v>117</v>
      </c>
      <c r="B861" s="175" t="s">
        <v>3040</v>
      </c>
      <c r="C861" s="628">
        <v>0</v>
      </c>
      <c r="D861" s="628">
        <v>1</v>
      </c>
      <c r="E861" s="628">
        <v>1</v>
      </c>
      <c r="F861" s="631" t="s">
        <v>1054</v>
      </c>
      <c r="G861" s="175" t="s">
        <v>5695</v>
      </c>
      <c r="H861" s="176" t="s">
        <v>4581</v>
      </c>
      <c r="I861" s="175" t="s">
        <v>4582</v>
      </c>
      <c r="J861" s="203" t="s">
        <v>1054</v>
      </c>
      <c r="K861" s="203" t="s">
        <v>1054</v>
      </c>
      <c r="L861" s="175" t="s">
        <v>106</v>
      </c>
      <c r="M861" s="175" t="s">
        <v>3041</v>
      </c>
      <c r="N861" s="204">
        <v>41821</v>
      </c>
      <c r="O861" s="175" t="s">
        <v>1054</v>
      </c>
      <c r="P861" s="195" t="s">
        <v>1054</v>
      </c>
      <c r="Q861" s="195" t="s">
        <v>1054</v>
      </c>
      <c r="R861" s="197">
        <v>24</v>
      </c>
      <c r="S861" s="197" t="s">
        <v>1062</v>
      </c>
      <c r="T861" s="195" t="s">
        <v>4765</v>
      </c>
      <c r="U861" s="195" t="s">
        <v>1054</v>
      </c>
      <c r="V861" s="199" t="s">
        <v>1054</v>
      </c>
      <c r="W861" s="199" t="s">
        <v>1054</v>
      </c>
      <c r="X861" s="195" t="s">
        <v>1054</v>
      </c>
      <c r="Y861" s="195" t="s">
        <v>1054</v>
      </c>
      <c r="Z861" s="195" t="s">
        <v>1054</v>
      </c>
      <c r="AA861" s="200" t="s">
        <v>1054</v>
      </c>
      <c r="AB861" s="201" t="s">
        <v>1054</v>
      </c>
      <c r="AC861" s="201" t="s">
        <v>1054</v>
      </c>
      <c r="AD861" s="195" t="s">
        <v>1054</v>
      </c>
      <c r="AE861" s="195" t="s">
        <v>1054</v>
      </c>
      <c r="AF861" s="195" t="s">
        <v>1054</v>
      </c>
      <c r="AG861" s="195" t="s">
        <v>1054</v>
      </c>
      <c r="AH861" s="195" t="s">
        <v>1054</v>
      </c>
      <c r="AI861" s="195" t="s">
        <v>1054</v>
      </c>
      <c r="AJ861" s="195" t="s">
        <v>1054</v>
      </c>
      <c r="AK861" s="195" t="s">
        <v>1054</v>
      </c>
    </row>
    <row r="862" spans="1:37" s="177" customFormat="1" ht="12.75">
      <c r="A862" s="175" t="s">
        <v>117</v>
      </c>
      <c r="B862" s="175" t="s">
        <v>3099</v>
      </c>
      <c r="C862" s="628">
        <v>1</v>
      </c>
      <c r="D862" s="628">
        <v>1</v>
      </c>
      <c r="E862" s="628">
        <v>1</v>
      </c>
      <c r="F862" s="631" t="s">
        <v>1054</v>
      </c>
      <c r="G862" s="175" t="s">
        <v>5723</v>
      </c>
      <c r="H862" s="176" t="s">
        <v>4581</v>
      </c>
      <c r="I862" s="175" t="s">
        <v>4592</v>
      </c>
      <c r="J862" s="203" t="s">
        <v>1054</v>
      </c>
      <c r="K862" s="203" t="s">
        <v>1054</v>
      </c>
      <c r="L862" s="175" t="s">
        <v>4593</v>
      </c>
      <c r="M862" s="175" t="s">
        <v>3100</v>
      </c>
      <c r="N862" s="204">
        <v>38169</v>
      </c>
      <c r="O862" s="175" t="s">
        <v>1054</v>
      </c>
      <c r="P862" s="195" t="s">
        <v>1054</v>
      </c>
      <c r="Q862" s="195" t="s">
        <v>1054</v>
      </c>
      <c r="R862" s="197">
        <v>0</v>
      </c>
      <c r="S862" s="197" t="s">
        <v>1062</v>
      </c>
      <c r="T862" s="195" t="s">
        <v>1054</v>
      </c>
      <c r="U862" s="195" t="s">
        <v>1054</v>
      </c>
      <c r="V862" s="199" t="s">
        <v>1062</v>
      </c>
      <c r="W862" s="199" t="s">
        <v>1055</v>
      </c>
      <c r="X862" s="195" t="s">
        <v>1054</v>
      </c>
      <c r="Y862" s="195" t="s">
        <v>2009</v>
      </c>
      <c r="Z862" s="195" t="s">
        <v>151</v>
      </c>
      <c r="AA862" s="200" t="s">
        <v>1054</v>
      </c>
      <c r="AB862" s="201" t="s">
        <v>1054</v>
      </c>
      <c r="AC862" s="201" t="s">
        <v>1054</v>
      </c>
      <c r="AD862" s="195" t="s">
        <v>5724</v>
      </c>
      <c r="AE862" s="195" t="s">
        <v>5725</v>
      </c>
      <c r="AF862" s="195" t="s">
        <v>932</v>
      </c>
      <c r="AG862" s="195">
        <v>2070</v>
      </c>
      <c r="AH862" s="195" t="s">
        <v>828</v>
      </c>
      <c r="AI862" s="195" t="s">
        <v>5726</v>
      </c>
      <c r="AJ862" s="195" t="s">
        <v>1054</v>
      </c>
      <c r="AK862" s="195" t="s">
        <v>2990</v>
      </c>
    </row>
    <row r="863" spans="1:37" s="177" customFormat="1" ht="12.75">
      <c r="A863" s="175" t="s">
        <v>117</v>
      </c>
      <c r="B863" s="175" t="s">
        <v>3062</v>
      </c>
      <c r="C863" s="628">
        <v>0</v>
      </c>
      <c r="D863" s="628">
        <v>0</v>
      </c>
      <c r="E863" s="628">
        <v>0</v>
      </c>
      <c r="F863" s="631" t="s">
        <v>1054</v>
      </c>
      <c r="G863" s="175" t="s">
        <v>3063</v>
      </c>
      <c r="H863" s="176" t="s">
        <v>4617</v>
      </c>
      <c r="I863" s="175" t="s">
        <v>4934</v>
      </c>
      <c r="J863" s="203" t="s">
        <v>1052</v>
      </c>
      <c r="K863" s="203" t="s">
        <v>1059</v>
      </c>
      <c r="L863" s="175" t="s">
        <v>4593</v>
      </c>
      <c r="M863" s="175" t="s">
        <v>3064</v>
      </c>
      <c r="N863" s="204">
        <v>40909</v>
      </c>
      <c r="O863" s="175" t="s">
        <v>2180</v>
      </c>
      <c r="P863" s="195" t="s">
        <v>4965</v>
      </c>
      <c r="Q863" s="195">
        <v>135</v>
      </c>
      <c r="R863" s="197" t="s">
        <v>1054</v>
      </c>
      <c r="S863" s="197" t="s">
        <v>1054</v>
      </c>
      <c r="T863" s="195" t="s">
        <v>1054</v>
      </c>
      <c r="U863" s="195" t="s">
        <v>1054</v>
      </c>
      <c r="V863" s="199" t="s">
        <v>959</v>
      </c>
      <c r="W863" s="199" t="s">
        <v>1055</v>
      </c>
      <c r="X863" s="195" t="s">
        <v>1054</v>
      </c>
      <c r="Y863" s="195" t="s">
        <v>3065</v>
      </c>
      <c r="Z863" s="195" t="s">
        <v>1054</v>
      </c>
      <c r="AA863" s="200" t="s">
        <v>1054</v>
      </c>
      <c r="AB863" s="201" t="s">
        <v>1054</v>
      </c>
      <c r="AC863" s="201">
        <v>34843</v>
      </c>
      <c r="AD863" s="195" t="s">
        <v>5708</v>
      </c>
      <c r="AE863" s="195" t="s">
        <v>5099</v>
      </c>
      <c r="AF863" s="195" t="s">
        <v>933</v>
      </c>
      <c r="AG863" s="195">
        <v>6000</v>
      </c>
      <c r="AH863" s="195" t="s">
        <v>828</v>
      </c>
      <c r="AI863" s="195" t="s">
        <v>3066</v>
      </c>
      <c r="AJ863" s="195" t="s">
        <v>3067</v>
      </c>
      <c r="AK863" s="195" t="s">
        <v>3067</v>
      </c>
    </row>
    <row r="864" spans="1:37" s="177" customFormat="1" ht="12.75">
      <c r="A864" s="175" t="s">
        <v>117</v>
      </c>
      <c r="B864" s="175" t="s">
        <v>3101</v>
      </c>
      <c r="C864" s="628">
        <v>0</v>
      </c>
      <c r="D864" s="628">
        <v>0</v>
      </c>
      <c r="E864" s="628">
        <v>0</v>
      </c>
      <c r="F864" s="631" t="s">
        <v>1054</v>
      </c>
      <c r="G864" s="175" t="s">
        <v>5709</v>
      </c>
      <c r="H864" s="176" t="s">
        <v>4581</v>
      </c>
      <c r="I864" s="175" t="s">
        <v>4592</v>
      </c>
      <c r="J864" s="203" t="s">
        <v>1054</v>
      </c>
      <c r="K864" s="203" t="s">
        <v>1054</v>
      </c>
      <c r="L864" s="175" t="s">
        <v>4593</v>
      </c>
      <c r="M864" s="175" t="s">
        <v>3064</v>
      </c>
      <c r="N864" s="204">
        <v>40909</v>
      </c>
      <c r="O864" s="175" t="s">
        <v>1054</v>
      </c>
      <c r="P864" s="195" t="s">
        <v>1054</v>
      </c>
      <c r="Q864" s="195" t="s">
        <v>1054</v>
      </c>
      <c r="R864" s="197">
        <v>0</v>
      </c>
      <c r="S864" s="197" t="s">
        <v>1062</v>
      </c>
      <c r="T864" s="195" t="s">
        <v>1054</v>
      </c>
      <c r="U864" s="195" t="s">
        <v>1054</v>
      </c>
      <c r="V864" s="199" t="s">
        <v>959</v>
      </c>
      <c r="W864" s="199" t="s">
        <v>1055</v>
      </c>
      <c r="X864" s="195" t="s">
        <v>1054</v>
      </c>
      <c r="Y864" s="195" t="s">
        <v>2009</v>
      </c>
      <c r="Z864" s="195" t="s">
        <v>151</v>
      </c>
      <c r="AA864" s="200" t="s">
        <v>1054</v>
      </c>
      <c r="AB864" s="201" t="s">
        <v>1054</v>
      </c>
      <c r="AC864" s="201" t="s">
        <v>1054</v>
      </c>
      <c r="AD864" s="195" t="s">
        <v>5708</v>
      </c>
      <c r="AE864" s="195" t="s">
        <v>5099</v>
      </c>
      <c r="AF864" s="195" t="s">
        <v>933</v>
      </c>
      <c r="AG864" s="195">
        <v>6000</v>
      </c>
      <c r="AH864" s="195" t="s">
        <v>828</v>
      </c>
      <c r="AI864" s="195" t="s">
        <v>3102</v>
      </c>
      <c r="AJ864" s="195" t="s">
        <v>1054</v>
      </c>
      <c r="AK864" s="195" t="s">
        <v>1054</v>
      </c>
    </row>
    <row r="865" spans="1:37" s="177" customFormat="1" ht="12.75">
      <c r="A865" s="175" t="s">
        <v>117</v>
      </c>
      <c r="B865" s="175" t="s">
        <v>3042</v>
      </c>
      <c r="C865" s="628">
        <v>0</v>
      </c>
      <c r="D865" s="628">
        <v>0</v>
      </c>
      <c r="E865" s="628">
        <v>0</v>
      </c>
      <c r="F865" s="631" t="s">
        <v>1054</v>
      </c>
      <c r="G865" s="175" t="s">
        <v>3043</v>
      </c>
      <c r="H865" s="176" t="s">
        <v>4581</v>
      </c>
      <c r="I865" s="175" t="s">
        <v>4582</v>
      </c>
      <c r="J865" s="203" t="s">
        <v>1054</v>
      </c>
      <c r="K865" s="203" t="s">
        <v>1054</v>
      </c>
      <c r="L865" s="175" t="s">
        <v>4583</v>
      </c>
      <c r="M865" s="175" t="s">
        <v>1054</v>
      </c>
      <c r="N865" s="204">
        <v>42005</v>
      </c>
      <c r="O865" s="175" t="s">
        <v>1054</v>
      </c>
      <c r="P865" s="195" t="s">
        <v>1054</v>
      </c>
      <c r="Q865" s="195" t="s">
        <v>1054</v>
      </c>
      <c r="R865" s="197">
        <v>20</v>
      </c>
      <c r="S865" s="197" t="s">
        <v>959</v>
      </c>
      <c r="T865" s="195" t="s">
        <v>1054</v>
      </c>
      <c r="U865" s="195" t="s">
        <v>1054</v>
      </c>
      <c r="V865" s="199" t="s">
        <v>1062</v>
      </c>
      <c r="W865" s="199" t="s">
        <v>1054</v>
      </c>
      <c r="X865" s="195" t="s">
        <v>1054</v>
      </c>
      <c r="Y865" s="195" t="s">
        <v>1054</v>
      </c>
      <c r="Z865" s="195" t="s">
        <v>1054</v>
      </c>
      <c r="AA865" s="200" t="s">
        <v>1054</v>
      </c>
      <c r="AB865" s="201" t="s">
        <v>1054</v>
      </c>
      <c r="AC865" s="201" t="s">
        <v>1054</v>
      </c>
      <c r="AD865" s="195" t="s">
        <v>1054</v>
      </c>
      <c r="AE865" s="195" t="s">
        <v>1054</v>
      </c>
      <c r="AF865" s="195" t="s">
        <v>1054</v>
      </c>
      <c r="AG865" s="195" t="s">
        <v>1054</v>
      </c>
      <c r="AH865" s="195" t="s">
        <v>1054</v>
      </c>
      <c r="AI865" s="195" t="s">
        <v>1054</v>
      </c>
      <c r="AJ865" s="195" t="s">
        <v>1054</v>
      </c>
      <c r="AK865" s="195" t="s">
        <v>1054</v>
      </c>
    </row>
    <row r="866" spans="1:37" s="177" customFormat="1" ht="12.75">
      <c r="A866" s="175" t="s">
        <v>117</v>
      </c>
      <c r="B866" s="175" t="s">
        <v>6686</v>
      </c>
      <c r="C866" s="628">
        <v>0</v>
      </c>
      <c r="D866" s="628">
        <v>0</v>
      </c>
      <c r="E866" s="628">
        <v>1</v>
      </c>
      <c r="F866" s="631" t="s">
        <v>1054</v>
      </c>
      <c r="G866" s="175" t="s">
        <v>4756</v>
      </c>
      <c r="H866" s="176" t="s">
        <v>4581</v>
      </c>
      <c r="I866" s="175" t="s">
        <v>4582</v>
      </c>
      <c r="J866" s="203" t="s">
        <v>1054</v>
      </c>
      <c r="K866" s="203" t="s">
        <v>1054</v>
      </c>
      <c r="L866" s="175" t="s">
        <v>4576</v>
      </c>
      <c r="M866" s="175" t="s">
        <v>3030</v>
      </c>
      <c r="N866" s="204">
        <v>41944</v>
      </c>
      <c r="O866" s="175" t="s">
        <v>1054</v>
      </c>
      <c r="P866" s="195" t="s">
        <v>1054</v>
      </c>
      <c r="Q866" s="195" t="s">
        <v>1054</v>
      </c>
      <c r="R866" s="197">
        <v>0</v>
      </c>
      <c r="S866" s="197" t="s">
        <v>1062</v>
      </c>
      <c r="T866" s="195" t="s">
        <v>106</v>
      </c>
      <c r="U866" s="195" t="s">
        <v>4612</v>
      </c>
      <c r="V866" s="199" t="s">
        <v>1062</v>
      </c>
      <c r="W866" s="199" t="s">
        <v>1054</v>
      </c>
      <c r="X866" s="195" t="s">
        <v>1054</v>
      </c>
      <c r="Y866" s="195" t="s">
        <v>1054</v>
      </c>
      <c r="Z866" s="195" t="s">
        <v>1054</v>
      </c>
      <c r="AA866" s="200" t="s">
        <v>1054</v>
      </c>
      <c r="AB866" s="201" t="s">
        <v>1054</v>
      </c>
      <c r="AC866" s="201" t="s">
        <v>1054</v>
      </c>
      <c r="AD866" s="195" t="s">
        <v>1054</v>
      </c>
      <c r="AE866" s="195" t="s">
        <v>1054</v>
      </c>
      <c r="AF866" s="195" t="s">
        <v>1054</v>
      </c>
      <c r="AG866" s="195" t="s">
        <v>1054</v>
      </c>
      <c r="AH866" s="195" t="s">
        <v>1054</v>
      </c>
      <c r="AI866" s="195" t="s">
        <v>1054</v>
      </c>
      <c r="AJ866" s="195" t="s">
        <v>1054</v>
      </c>
      <c r="AK866" s="195" t="s">
        <v>1054</v>
      </c>
    </row>
    <row r="867" spans="1:37" s="177" customFormat="1" ht="12.75">
      <c r="A867" s="175" t="s">
        <v>117</v>
      </c>
      <c r="B867" s="175" t="s">
        <v>4745</v>
      </c>
      <c r="C867" s="628">
        <v>0</v>
      </c>
      <c r="D867" s="628">
        <v>0</v>
      </c>
      <c r="E867" s="628">
        <v>1</v>
      </c>
      <c r="F867" s="631" t="s">
        <v>1054</v>
      </c>
      <c r="G867" s="175" t="s">
        <v>4746</v>
      </c>
      <c r="H867" s="176" t="s">
        <v>4581</v>
      </c>
      <c r="I867" s="175" t="s">
        <v>4582</v>
      </c>
      <c r="J867" s="203" t="s">
        <v>1054</v>
      </c>
      <c r="K867" s="203" t="s">
        <v>1054</v>
      </c>
      <c r="L867" s="175" t="s">
        <v>1063</v>
      </c>
      <c r="M867" s="175" t="s">
        <v>1054</v>
      </c>
      <c r="N867" s="204">
        <v>42552</v>
      </c>
      <c r="O867" s="175" t="s">
        <v>1054</v>
      </c>
      <c r="P867" s="195" t="s">
        <v>1054</v>
      </c>
      <c r="Q867" s="195" t="s">
        <v>1054</v>
      </c>
      <c r="R867" s="197">
        <v>16</v>
      </c>
      <c r="S867" s="197" t="s">
        <v>959</v>
      </c>
      <c r="T867" s="195" t="s">
        <v>4595</v>
      </c>
      <c r="U867" s="195" t="s">
        <v>1054</v>
      </c>
      <c r="V867" s="199" t="s">
        <v>1054</v>
      </c>
      <c r="W867" s="199" t="s">
        <v>1054</v>
      </c>
      <c r="X867" s="195" t="s">
        <v>1054</v>
      </c>
      <c r="Y867" s="195" t="s">
        <v>1054</v>
      </c>
      <c r="Z867" s="195" t="s">
        <v>1054</v>
      </c>
      <c r="AA867" s="200" t="s">
        <v>1054</v>
      </c>
      <c r="AB867" s="201" t="s">
        <v>1054</v>
      </c>
      <c r="AC867" s="201" t="s">
        <v>1054</v>
      </c>
      <c r="AD867" s="195" t="s">
        <v>1054</v>
      </c>
      <c r="AE867" s="195" t="s">
        <v>1054</v>
      </c>
      <c r="AF867" s="195" t="s">
        <v>1054</v>
      </c>
      <c r="AG867" s="195" t="s">
        <v>1054</v>
      </c>
      <c r="AH867" s="195" t="s">
        <v>1054</v>
      </c>
      <c r="AI867" s="195" t="s">
        <v>1054</v>
      </c>
      <c r="AJ867" s="195" t="s">
        <v>1054</v>
      </c>
      <c r="AK867" s="195" t="s">
        <v>1054</v>
      </c>
    </row>
    <row r="868" spans="1:37" s="177" customFormat="1" ht="12.75">
      <c r="A868" s="175" t="s">
        <v>117</v>
      </c>
      <c r="B868" s="175" t="s">
        <v>6692</v>
      </c>
      <c r="C868" s="628">
        <v>0</v>
      </c>
      <c r="D868" s="628">
        <v>0</v>
      </c>
      <c r="E868" s="628">
        <v>0</v>
      </c>
      <c r="F868" s="631" t="s">
        <v>1054</v>
      </c>
      <c r="G868" s="175" t="s">
        <v>6693</v>
      </c>
      <c r="H868" s="176" t="s">
        <v>4581</v>
      </c>
      <c r="I868" s="175" t="s">
        <v>4582</v>
      </c>
      <c r="J868" s="203" t="s">
        <v>1054</v>
      </c>
      <c r="K868" s="203" t="s">
        <v>1054</v>
      </c>
      <c r="L868" s="175" t="s">
        <v>1063</v>
      </c>
      <c r="M868" s="175" t="s">
        <v>1054</v>
      </c>
      <c r="N868" s="204">
        <v>42935</v>
      </c>
      <c r="O868" s="175" t="s">
        <v>1054</v>
      </c>
      <c r="P868" s="195" t="s">
        <v>1054</v>
      </c>
      <c r="Q868" s="195" t="s">
        <v>1054</v>
      </c>
      <c r="R868" s="197" t="s">
        <v>1054</v>
      </c>
      <c r="S868" s="197" t="s">
        <v>1054</v>
      </c>
      <c r="T868" s="195" t="s">
        <v>1054</v>
      </c>
      <c r="U868" s="195" t="s">
        <v>1054</v>
      </c>
      <c r="V868" s="199" t="s">
        <v>1062</v>
      </c>
      <c r="W868" s="199" t="s">
        <v>1054</v>
      </c>
      <c r="X868" s="195" t="s">
        <v>1054</v>
      </c>
      <c r="Y868" s="195" t="s">
        <v>1054</v>
      </c>
      <c r="Z868" s="195" t="s">
        <v>1054</v>
      </c>
      <c r="AA868" s="200" t="s">
        <v>1054</v>
      </c>
      <c r="AB868" s="201" t="s">
        <v>1054</v>
      </c>
      <c r="AC868" s="201" t="s">
        <v>1054</v>
      </c>
      <c r="AD868" s="195" t="s">
        <v>1054</v>
      </c>
      <c r="AE868" s="195" t="s">
        <v>1054</v>
      </c>
      <c r="AF868" s="195" t="s">
        <v>1054</v>
      </c>
      <c r="AG868" s="195" t="s">
        <v>1054</v>
      </c>
      <c r="AH868" s="195" t="s">
        <v>1054</v>
      </c>
      <c r="AI868" s="195" t="s">
        <v>1054</v>
      </c>
      <c r="AJ868" s="195" t="s">
        <v>1054</v>
      </c>
      <c r="AK868" s="195" t="s">
        <v>1054</v>
      </c>
    </row>
    <row r="869" spans="1:37" s="177" customFormat="1" ht="12.75">
      <c r="A869" s="175" t="s">
        <v>117</v>
      </c>
      <c r="B869" s="175" t="s">
        <v>2998</v>
      </c>
      <c r="C869" s="628">
        <v>0</v>
      </c>
      <c r="D869" s="628">
        <v>0</v>
      </c>
      <c r="E869" s="628">
        <v>0</v>
      </c>
      <c r="F869" s="631" t="s">
        <v>1054</v>
      </c>
      <c r="G869" s="175" t="s">
        <v>2999</v>
      </c>
      <c r="H869" s="176" t="s">
        <v>4617</v>
      </c>
      <c r="I869" s="175" t="s">
        <v>4934</v>
      </c>
      <c r="J869" s="203" t="s">
        <v>1052</v>
      </c>
      <c r="K869" s="203" t="s">
        <v>1059</v>
      </c>
      <c r="L869" s="175" t="s">
        <v>4593</v>
      </c>
      <c r="M869" s="175" t="s">
        <v>3000</v>
      </c>
      <c r="N869" s="204">
        <v>42552</v>
      </c>
      <c r="O869" s="175" t="s">
        <v>2054</v>
      </c>
      <c r="P869" s="195" t="s">
        <v>1054</v>
      </c>
      <c r="Q869" s="195">
        <v>1</v>
      </c>
      <c r="R869" s="197" t="s">
        <v>1054</v>
      </c>
      <c r="S869" s="197" t="s">
        <v>1054</v>
      </c>
      <c r="T869" s="195" t="s">
        <v>1054</v>
      </c>
      <c r="U869" s="195" t="s">
        <v>1054</v>
      </c>
      <c r="V869" s="199" t="s">
        <v>4883</v>
      </c>
      <c r="W869" s="199" t="s">
        <v>1054</v>
      </c>
      <c r="X869" s="195" t="s">
        <v>1054</v>
      </c>
      <c r="Y869" s="195" t="s">
        <v>3001</v>
      </c>
      <c r="Z869" s="195" t="s">
        <v>1054</v>
      </c>
      <c r="AA869" s="200" t="s">
        <v>1054</v>
      </c>
      <c r="AB869" s="201">
        <v>9505</v>
      </c>
      <c r="AC869" s="201">
        <v>9535</v>
      </c>
      <c r="AD869" s="195" t="s">
        <v>5684</v>
      </c>
      <c r="AE869" s="195" t="s">
        <v>5685</v>
      </c>
      <c r="AF869" s="195" t="s">
        <v>931</v>
      </c>
      <c r="AG869" s="195">
        <v>4870</v>
      </c>
      <c r="AH869" s="195" t="s">
        <v>828</v>
      </c>
      <c r="AI869" s="195" t="s">
        <v>5686</v>
      </c>
      <c r="AJ869" s="195" t="s">
        <v>1054</v>
      </c>
      <c r="AK869" s="195" t="s">
        <v>1054</v>
      </c>
    </row>
    <row r="870" spans="1:37" s="177" customFormat="1" ht="12.75">
      <c r="A870" s="175" t="s">
        <v>117</v>
      </c>
      <c r="B870" s="175" t="s">
        <v>4763</v>
      </c>
      <c r="C870" s="628">
        <v>0</v>
      </c>
      <c r="D870" s="628">
        <v>0</v>
      </c>
      <c r="E870" s="628">
        <v>0</v>
      </c>
      <c r="F870" s="631" t="s">
        <v>1054</v>
      </c>
      <c r="G870" s="175" t="s">
        <v>4764</v>
      </c>
      <c r="H870" s="176" t="s">
        <v>4574</v>
      </c>
      <c r="I870" s="175" t="s">
        <v>4621</v>
      </c>
      <c r="J870" s="203" t="s">
        <v>1054</v>
      </c>
      <c r="K870" s="203" t="s">
        <v>1054</v>
      </c>
      <c r="L870" s="175" t="s">
        <v>4622</v>
      </c>
      <c r="M870" s="175" t="s">
        <v>1054</v>
      </c>
      <c r="N870" s="204">
        <v>39233</v>
      </c>
      <c r="O870" s="175" t="s">
        <v>1054</v>
      </c>
      <c r="P870" s="195" t="s">
        <v>1054</v>
      </c>
      <c r="Q870" s="195" t="s">
        <v>1054</v>
      </c>
      <c r="R870" s="197">
        <v>1</v>
      </c>
      <c r="S870" s="197" t="s">
        <v>959</v>
      </c>
      <c r="T870" s="195" t="s">
        <v>4765</v>
      </c>
      <c r="U870" s="195" t="s">
        <v>1054</v>
      </c>
      <c r="V870" s="199" t="s">
        <v>1062</v>
      </c>
      <c r="W870" s="199" t="s">
        <v>1055</v>
      </c>
      <c r="X870" s="195" t="s">
        <v>1054</v>
      </c>
      <c r="Y870" s="195" t="s">
        <v>3123</v>
      </c>
      <c r="Z870" s="195" t="s">
        <v>2973</v>
      </c>
      <c r="AA870" s="200" t="s">
        <v>1054</v>
      </c>
      <c r="AB870" s="201" t="s">
        <v>1054</v>
      </c>
      <c r="AC870" s="201" t="s">
        <v>1054</v>
      </c>
      <c r="AD870" s="195" t="s">
        <v>4766</v>
      </c>
      <c r="AE870" s="195" t="s">
        <v>4767</v>
      </c>
      <c r="AF870" s="195" t="s">
        <v>932</v>
      </c>
      <c r="AG870" s="195">
        <v>2234</v>
      </c>
      <c r="AH870" s="195" t="s">
        <v>828</v>
      </c>
      <c r="AI870" s="195" t="s">
        <v>3124</v>
      </c>
      <c r="AJ870" s="195" t="s">
        <v>1054</v>
      </c>
      <c r="AK870" s="195" t="s">
        <v>1054</v>
      </c>
    </row>
    <row r="871" spans="1:37" s="177" customFormat="1" ht="12.75">
      <c r="A871" s="175" t="s">
        <v>117</v>
      </c>
      <c r="B871" s="175" t="s">
        <v>3044</v>
      </c>
      <c r="C871" s="628">
        <v>0</v>
      </c>
      <c r="D871" s="628">
        <v>0</v>
      </c>
      <c r="E871" s="628">
        <v>1</v>
      </c>
      <c r="F871" s="631" t="s">
        <v>1054</v>
      </c>
      <c r="G871" s="175" t="s">
        <v>5742</v>
      </c>
      <c r="H871" s="176" t="s">
        <v>4581</v>
      </c>
      <c r="I871" s="175" t="s">
        <v>4770</v>
      </c>
      <c r="J871" s="203" t="s">
        <v>1054</v>
      </c>
      <c r="K871" s="203" t="s">
        <v>1054</v>
      </c>
      <c r="L871" s="175" t="s">
        <v>1063</v>
      </c>
      <c r="M871" s="175" t="s">
        <v>1054</v>
      </c>
      <c r="N871" s="204">
        <v>32470</v>
      </c>
      <c r="O871" s="175" t="s">
        <v>1054</v>
      </c>
      <c r="P871" s="195" t="s">
        <v>1054</v>
      </c>
      <c r="Q871" s="195" t="s">
        <v>1054</v>
      </c>
      <c r="R871" s="197">
        <v>6</v>
      </c>
      <c r="S871" s="197" t="s">
        <v>959</v>
      </c>
      <c r="T871" s="195" t="s">
        <v>4595</v>
      </c>
      <c r="U871" s="195" t="s">
        <v>1054</v>
      </c>
      <c r="V871" s="199" t="s">
        <v>1054</v>
      </c>
      <c r="W871" s="199" t="s">
        <v>1054</v>
      </c>
      <c r="X871" s="195" t="s">
        <v>1054</v>
      </c>
      <c r="Y871" s="195" t="s">
        <v>1054</v>
      </c>
      <c r="Z871" s="195" t="s">
        <v>1054</v>
      </c>
      <c r="AA871" s="200" t="s">
        <v>1054</v>
      </c>
      <c r="AB871" s="201" t="s">
        <v>1054</v>
      </c>
      <c r="AC871" s="201" t="s">
        <v>1054</v>
      </c>
      <c r="AD871" s="195" t="s">
        <v>1054</v>
      </c>
      <c r="AE871" s="195" t="s">
        <v>1054</v>
      </c>
      <c r="AF871" s="195" t="s">
        <v>1054</v>
      </c>
      <c r="AG871" s="195" t="s">
        <v>1054</v>
      </c>
      <c r="AH871" s="195" t="s">
        <v>1054</v>
      </c>
      <c r="AI871" s="195" t="s">
        <v>1054</v>
      </c>
      <c r="AJ871" s="195" t="s">
        <v>1054</v>
      </c>
      <c r="AK871" s="195" t="s">
        <v>1054</v>
      </c>
    </row>
    <row r="872" spans="1:37" s="177" customFormat="1" ht="12.75">
      <c r="A872" s="175" t="s">
        <v>117</v>
      </c>
      <c r="B872" s="175" t="s">
        <v>3051</v>
      </c>
      <c r="C872" s="628">
        <v>0</v>
      </c>
      <c r="D872" s="628">
        <v>0</v>
      </c>
      <c r="E872" s="628">
        <v>1</v>
      </c>
      <c r="F872" s="631" t="s">
        <v>1054</v>
      </c>
      <c r="G872" s="175" t="s">
        <v>5748</v>
      </c>
      <c r="H872" s="176" t="s">
        <v>4574</v>
      </c>
      <c r="I872" s="175" t="s">
        <v>4575</v>
      </c>
      <c r="J872" s="203" t="s">
        <v>1054</v>
      </c>
      <c r="K872" s="203" t="s">
        <v>1054</v>
      </c>
      <c r="L872" s="175" t="s">
        <v>4593</v>
      </c>
      <c r="M872" s="175" t="s">
        <v>3052</v>
      </c>
      <c r="N872" s="204">
        <v>9669</v>
      </c>
      <c r="O872" s="175" t="s">
        <v>1054</v>
      </c>
      <c r="P872" s="195" t="s">
        <v>1054</v>
      </c>
      <c r="Q872" s="195" t="s">
        <v>1054</v>
      </c>
      <c r="R872" s="197">
        <v>1</v>
      </c>
      <c r="S872" s="197" t="s">
        <v>1062</v>
      </c>
      <c r="T872" s="195" t="s">
        <v>106</v>
      </c>
      <c r="U872" s="195" t="s">
        <v>3053</v>
      </c>
      <c r="V872" s="199" t="s">
        <v>959</v>
      </c>
      <c r="W872" s="199" t="s">
        <v>1055</v>
      </c>
      <c r="X872" s="195" t="s">
        <v>1054</v>
      </c>
      <c r="Y872" s="195" t="s">
        <v>3054</v>
      </c>
      <c r="Z872" s="195" t="s">
        <v>2980</v>
      </c>
      <c r="AA872" s="200" t="s">
        <v>1054</v>
      </c>
      <c r="AB872" s="201" t="s">
        <v>1054</v>
      </c>
      <c r="AC872" s="201" t="s">
        <v>1054</v>
      </c>
      <c r="AD872" s="195" t="s">
        <v>5749</v>
      </c>
      <c r="AE872" s="195" t="s">
        <v>5750</v>
      </c>
      <c r="AF872" s="195" t="s">
        <v>935</v>
      </c>
      <c r="AG872" s="195">
        <v>2612</v>
      </c>
      <c r="AH872" s="195" t="s">
        <v>828</v>
      </c>
      <c r="AI872" s="195" t="s">
        <v>3055</v>
      </c>
      <c r="AJ872" s="195" t="s">
        <v>3056</v>
      </c>
      <c r="AK872" s="195" t="s">
        <v>3057</v>
      </c>
    </row>
    <row r="873" spans="1:37" s="177" customFormat="1" ht="12.75">
      <c r="A873" s="175" t="s">
        <v>117</v>
      </c>
      <c r="B873" s="175" t="s">
        <v>3103</v>
      </c>
      <c r="C873" s="628">
        <v>0</v>
      </c>
      <c r="D873" s="628">
        <v>0</v>
      </c>
      <c r="E873" s="628">
        <v>1</v>
      </c>
      <c r="F873" s="631" t="s">
        <v>1054</v>
      </c>
      <c r="G873" s="175" t="s">
        <v>3104</v>
      </c>
      <c r="H873" s="176" t="s">
        <v>4581</v>
      </c>
      <c r="I873" s="175" t="s">
        <v>4582</v>
      </c>
      <c r="J873" s="203" t="s">
        <v>1054</v>
      </c>
      <c r="K873" s="203" t="s">
        <v>1054</v>
      </c>
      <c r="L873" s="175" t="s">
        <v>4622</v>
      </c>
      <c r="M873" s="175" t="s">
        <v>1054</v>
      </c>
      <c r="N873" s="204">
        <v>40101</v>
      </c>
      <c r="O873" s="175" t="s">
        <v>1054</v>
      </c>
      <c r="P873" s="195" t="s">
        <v>1054</v>
      </c>
      <c r="Q873" s="195" t="s">
        <v>1054</v>
      </c>
      <c r="R873" s="197">
        <v>0</v>
      </c>
      <c r="S873" s="197" t="s">
        <v>1062</v>
      </c>
      <c r="T873" s="195" t="s">
        <v>4765</v>
      </c>
      <c r="U873" s="195" t="s">
        <v>1054</v>
      </c>
      <c r="V873" s="199" t="s">
        <v>1062</v>
      </c>
      <c r="W873" s="199" t="s">
        <v>1054</v>
      </c>
      <c r="X873" s="195" t="s">
        <v>1054</v>
      </c>
      <c r="Y873" s="195" t="s">
        <v>1054</v>
      </c>
      <c r="Z873" s="195" t="s">
        <v>1054</v>
      </c>
      <c r="AA873" s="200" t="s">
        <v>3051</v>
      </c>
      <c r="AB873" s="201" t="s">
        <v>1054</v>
      </c>
      <c r="AC873" s="201" t="s">
        <v>1054</v>
      </c>
      <c r="AD873" s="195" t="s">
        <v>5717</v>
      </c>
      <c r="AE873" s="195" t="s">
        <v>5707</v>
      </c>
      <c r="AF873" s="195" t="s">
        <v>934</v>
      </c>
      <c r="AG873" s="195">
        <v>3168</v>
      </c>
      <c r="AH873" s="195" t="s">
        <v>828</v>
      </c>
      <c r="AI873" s="195" t="s">
        <v>3105</v>
      </c>
      <c r="AJ873" s="195" t="s">
        <v>3056</v>
      </c>
      <c r="AK873" s="195" t="s">
        <v>3057</v>
      </c>
    </row>
    <row r="874" spans="1:37" s="177" customFormat="1" ht="12.75">
      <c r="A874" s="175" t="s">
        <v>117</v>
      </c>
      <c r="B874" s="175" t="s">
        <v>3128</v>
      </c>
      <c r="C874" s="628">
        <v>0</v>
      </c>
      <c r="D874" s="628">
        <v>1</v>
      </c>
      <c r="E874" s="628">
        <v>1</v>
      </c>
      <c r="F874" s="631" t="s">
        <v>1054</v>
      </c>
      <c r="G874" s="175" t="s">
        <v>3129</v>
      </c>
      <c r="H874" s="176" t="s">
        <v>4574</v>
      </c>
      <c r="I874" s="175" t="s">
        <v>4621</v>
      </c>
      <c r="J874" s="203" t="s">
        <v>1054</v>
      </c>
      <c r="K874" s="203" t="s">
        <v>1054</v>
      </c>
      <c r="L874" s="175" t="s">
        <v>4622</v>
      </c>
      <c r="M874" s="175" t="s">
        <v>1054</v>
      </c>
      <c r="N874" s="204">
        <v>41135</v>
      </c>
      <c r="O874" s="175" t="s">
        <v>1054</v>
      </c>
      <c r="P874" s="195" t="s">
        <v>1054</v>
      </c>
      <c r="Q874" s="195" t="s">
        <v>1054</v>
      </c>
      <c r="R874" s="197">
        <v>5</v>
      </c>
      <c r="S874" s="197" t="s">
        <v>1062</v>
      </c>
      <c r="T874" s="195" t="s">
        <v>4765</v>
      </c>
      <c r="U874" s="195" t="s">
        <v>1054</v>
      </c>
      <c r="V874" s="199" t="s">
        <v>959</v>
      </c>
      <c r="W874" s="199" t="s">
        <v>1055</v>
      </c>
      <c r="X874" s="195" t="s">
        <v>1054</v>
      </c>
      <c r="Y874" s="195" t="s">
        <v>3130</v>
      </c>
      <c r="Z874" s="195" t="s">
        <v>2973</v>
      </c>
      <c r="AA874" s="200" t="s">
        <v>1054</v>
      </c>
      <c r="AB874" s="201" t="s">
        <v>1054</v>
      </c>
      <c r="AC874" s="201" t="s">
        <v>1054</v>
      </c>
      <c r="AD874" s="195" t="s">
        <v>5706</v>
      </c>
      <c r="AE874" s="195" t="s">
        <v>5707</v>
      </c>
      <c r="AF874" s="195" t="s">
        <v>934</v>
      </c>
      <c r="AG874" s="195">
        <v>3168</v>
      </c>
      <c r="AH874" s="195" t="s">
        <v>828</v>
      </c>
      <c r="AI874" s="195" t="s">
        <v>3131</v>
      </c>
      <c r="AJ874" s="195" t="s">
        <v>1054</v>
      </c>
      <c r="AK874" s="195" t="s">
        <v>3132</v>
      </c>
    </row>
    <row r="875" spans="1:37" s="177" customFormat="1" ht="12.75">
      <c r="A875" s="175" t="s">
        <v>117</v>
      </c>
      <c r="B875" s="175" t="s">
        <v>4739</v>
      </c>
      <c r="C875" s="628">
        <v>0</v>
      </c>
      <c r="D875" s="628">
        <v>0</v>
      </c>
      <c r="E875" s="628">
        <v>0</v>
      </c>
      <c r="F875" s="631" t="s">
        <v>1054</v>
      </c>
      <c r="G875" s="175" t="s">
        <v>4740</v>
      </c>
      <c r="H875" s="176" t="s">
        <v>4581</v>
      </c>
      <c r="I875" s="175" t="s">
        <v>4592</v>
      </c>
      <c r="J875" s="203" t="s">
        <v>1054</v>
      </c>
      <c r="K875" s="203" t="s">
        <v>1054</v>
      </c>
      <c r="L875" s="175" t="s">
        <v>4593</v>
      </c>
      <c r="M875" s="175" t="s">
        <v>4741</v>
      </c>
      <c r="N875" s="204">
        <v>42790</v>
      </c>
      <c r="O875" s="175" t="s">
        <v>1054</v>
      </c>
      <c r="P875" s="195" t="s">
        <v>1054</v>
      </c>
      <c r="Q875" s="195" t="s">
        <v>1054</v>
      </c>
      <c r="R875" s="197">
        <v>10</v>
      </c>
      <c r="S875" s="197" t="s">
        <v>959</v>
      </c>
      <c r="T875" s="195" t="s">
        <v>4595</v>
      </c>
      <c r="U875" s="195" t="s">
        <v>1054</v>
      </c>
      <c r="V875" s="199" t="s">
        <v>1054</v>
      </c>
      <c r="W875" s="199" t="s">
        <v>1054</v>
      </c>
      <c r="X875" s="195" t="s">
        <v>1054</v>
      </c>
      <c r="Y875" s="195" t="s">
        <v>1054</v>
      </c>
      <c r="Z875" s="195" t="s">
        <v>1054</v>
      </c>
      <c r="AA875" s="200" t="s">
        <v>1054</v>
      </c>
      <c r="AB875" s="201" t="s">
        <v>1054</v>
      </c>
      <c r="AC875" s="201" t="s">
        <v>1054</v>
      </c>
      <c r="AD875" s="195" t="s">
        <v>1054</v>
      </c>
      <c r="AE875" s="195" t="s">
        <v>1054</v>
      </c>
      <c r="AF875" s="195" t="s">
        <v>1054</v>
      </c>
      <c r="AG875" s="195" t="s">
        <v>1054</v>
      </c>
      <c r="AH875" s="195" t="s">
        <v>1054</v>
      </c>
      <c r="AI875" s="195" t="s">
        <v>1054</v>
      </c>
      <c r="AJ875" s="195" t="s">
        <v>1054</v>
      </c>
      <c r="AK875" s="195" t="s">
        <v>1054</v>
      </c>
    </row>
    <row r="876" spans="1:37" s="177" customFormat="1" ht="12.75">
      <c r="A876" s="175" t="s">
        <v>117</v>
      </c>
      <c r="B876" s="175" t="s">
        <v>4747</v>
      </c>
      <c r="C876" s="628">
        <v>0</v>
      </c>
      <c r="D876" s="628">
        <v>0</v>
      </c>
      <c r="E876" s="628">
        <v>0</v>
      </c>
      <c r="F876" s="631" t="s">
        <v>1054</v>
      </c>
      <c r="G876" s="175" t="s">
        <v>4748</v>
      </c>
      <c r="H876" s="176" t="s">
        <v>4581</v>
      </c>
      <c r="I876" s="175" t="s">
        <v>4592</v>
      </c>
      <c r="J876" s="203" t="s">
        <v>1054</v>
      </c>
      <c r="K876" s="203" t="s">
        <v>1054</v>
      </c>
      <c r="L876" s="175" t="s">
        <v>4593</v>
      </c>
      <c r="M876" s="175" t="s">
        <v>4741</v>
      </c>
      <c r="N876" s="204">
        <v>42552</v>
      </c>
      <c r="O876" s="175" t="s">
        <v>1054</v>
      </c>
      <c r="P876" s="195" t="s">
        <v>1054</v>
      </c>
      <c r="Q876" s="195" t="s">
        <v>1054</v>
      </c>
      <c r="R876" s="197">
        <v>7</v>
      </c>
      <c r="S876" s="197" t="s">
        <v>959</v>
      </c>
      <c r="T876" s="195" t="s">
        <v>4595</v>
      </c>
      <c r="U876" s="195" t="s">
        <v>1054</v>
      </c>
      <c r="V876" s="199" t="s">
        <v>1054</v>
      </c>
      <c r="W876" s="199" t="s">
        <v>1054</v>
      </c>
      <c r="X876" s="195" t="s">
        <v>1054</v>
      </c>
      <c r="Y876" s="195" t="s">
        <v>1054</v>
      </c>
      <c r="Z876" s="195" t="s">
        <v>1054</v>
      </c>
      <c r="AA876" s="200" t="s">
        <v>1054</v>
      </c>
      <c r="AB876" s="201" t="s">
        <v>1054</v>
      </c>
      <c r="AC876" s="201" t="s">
        <v>1054</v>
      </c>
      <c r="AD876" s="195" t="s">
        <v>1054</v>
      </c>
      <c r="AE876" s="195" t="s">
        <v>1054</v>
      </c>
      <c r="AF876" s="195" t="s">
        <v>1054</v>
      </c>
      <c r="AG876" s="195" t="s">
        <v>1054</v>
      </c>
      <c r="AH876" s="195" t="s">
        <v>1054</v>
      </c>
      <c r="AI876" s="195" t="s">
        <v>1054</v>
      </c>
      <c r="AJ876" s="195" t="s">
        <v>1054</v>
      </c>
      <c r="AK876" s="195" t="s">
        <v>1054</v>
      </c>
    </row>
    <row r="877" spans="1:37" s="177" customFormat="1" ht="12.75">
      <c r="A877" s="175" t="s">
        <v>117</v>
      </c>
      <c r="B877" s="175" t="s">
        <v>3133</v>
      </c>
      <c r="C877" s="628">
        <v>0</v>
      </c>
      <c r="D877" s="628">
        <v>0</v>
      </c>
      <c r="E877" s="628">
        <v>0</v>
      </c>
      <c r="F877" s="631" t="s">
        <v>1054</v>
      </c>
      <c r="G877" s="175" t="s">
        <v>5721</v>
      </c>
      <c r="H877" s="176" t="s">
        <v>4574</v>
      </c>
      <c r="I877" s="175" t="s">
        <v>4621</v>
      </c>
      <c r="J877" s="203" t="s">
        <v>1054</v>
      </c>
      <c r="K877" s="203" t="s">
        <v>1054</v>
      </c>
      <c r="L877" s="175" t="s">
        <v>4583</v>
      </c>
      <c r="M877" s="175" t="s">
        <v>1054</v>
      </c>
      <c r="N877" s="204">
        <v>38328</v>
      </c>
      <c r="O877" s="175" t="s">
        <v>1054</v>
      </c>
      <c r="P877" s="195" t="s">
        <v>1054</v>
      </c>
      <c r="Q877" s="195" t="s">
        <v>1054</v>
      </c>
      <c r="R877" s="197">
        <v>2</v>
      </c>
      <c r="S877" s="197" t="s">
        <v>1062</v>
      </c>
      <c r="T877" s="195" t="s">
        <v>1054</v>
      </c>
      <c r="U877" s="195" t="s">
        <v>1054</v>
      </c>
      <c r="V877" s="199" t="s">
        <v>959</v>
      </c>
      <c r="W877" s="199" t="s">
        <v>1055</v>
      </c>
      <c r="X877" s="195" t="s">
        <v>1054</v>
      </c>
      <c r="Y877" s="195" t="s">
        <v>3134</v>
      </c>
      <c r="Z877" s="195" t="s">
        <v>2980</v>
      </c>
      <c r="AA877" s="200" t="s">
        <v>1054</v>
      </c>
      <c r="AB877" s="201" t="s">
        <v>1054</v>
      </c>
      <c r="AC877" s="201" t="s">
        <v>1054</v>
      </c>
      <c r="AD877" s="195" t="s">
        <v>5722</v>
      </c>
      <c r="AE877" s="195" t="s">
        <v>5714</v>
      </c>
      <c r="AF877" s="195" t="s">
        <v>932</v>
      </c>
      <c r="AG877" s="195" t="s">
        <v>1054</v>
      </c>
      <c r="AH877" s="195" t="s">
        <v>828</v>
      </c>
      <c r="AI877" s="195" t="s">
        <v>1054</v>
      </c>
      <c r="AJ877" s="195" t="s">
        <v>1054</v>
      </c>
      <c r="AK877" s="195" t="s">
        <v>1054</v>
      </c>
    </row>
    <row r="878" spans="1:37" s="177" customFormat="1" ht="12.75">
      <c r="A878" s="175" t="s">
        <v>4774</v>
      </c>
      <c r="B878" s="175" t="s">
        <v>3143</v>
      </c>
      <c r="C878" s="628">
        <v>0</v>
      </c>
      <c r="D878" s="628">
        <v>0</v>
      </c>
      <c r="E878" s="628">
        <v>0</v>
      </c>
      <c r="F878" s="631" t="s">
        <v>1054</v>
      </c>
      <c r="G878" s="175" t="s">
        <v>6546</v>
      </c>
      <c r="H878" s="176" t="s">
        <v>4581</v>
      </c>
      <c r="I878" s="175" t="s">
        <v>4592</v>
      </c>
      <c r="J878" s="203" t="s">
        <v>1054</v>
      </c>
      <c r="K878" s="203" t="s">
        <v>1054</v>
      </c>
      <c r="L878" s="175" t="s">
        <v>4593</v>
      </c>
      <c r="M878" s="175" t="s">
        <v>3144</v>
      </c>
      <c r="N878" s="204">
        <v>24971</v>
      </c>
      <c r="O878" s="175" t="s">
        <v>1054</v>
      </c>
      <c r="P878" s="195" t="s">
        <v>1054</v>
      </c>
      <c r="Q878" s="195" t="s">
        <v>1054</v>
      </c>
      <c r="R878" s="197">
        <v>1</v>
      </c>
      <c r="S878" s="197" t="s">
        <v>959</v>
      </c>
      <c r="T878" s="195" t="s">
        <v>4595</v>
      </c>
      <c r="U878" s="195" t="s">
        <v>1054</v>
      </c>
      <c r="V878" s="199" t="s">
        <v>1054</v>
      </c>
      <c r="W878" s="199" t="s">
        <v>1054</v>
      </c>
      <c r="X878" s="195" t="s">
        <v>1054</v>
      </c>
      <c r="Y878" s="195" t="s">
        <v>1054</v>
      </c>
      <c r="Z878" s="195" t="s">
        <v>4785</v>
      </c>
      <c r="AA878" s="200" t="s">
        <v>1054</v>
      </c>
      <c r="AB878" s="201" t="s">
        <v>1054</v>
      </c>
      <c r="AC878" s="201" t="s">
        <v>1054</v>
      </c>
      <c r="AD878" s="195" t="s">
        <v>6049</v>
      </c>
      <c r="AE878" s="195" t="s">
        <v>6050</v>
      </c>
      <c r="AF878" s="195" t="s">
        <v>1054</v>
      </c>
      <c r="AG878" s="195">
        <v>6798</v>
      </c>
      <c r="AH878" s="195" t="s">
        <v>1054</v>
      </c>
      <c r="AI878" s="195" t="s">
        <v>1054</v>
      </c>
      <c r="AJ878" s="195" t="s">
        <v>1054</v>
      </c>
      <c r="AK878" s="195" t="s">
        <v>1054</v>
      </c>
    </row>
    <row r="879" spans="1:37" s="177" customFormat="1" ht="12.75">
      <c r="A879" s="175" t="s">
        <v>4774</v>
      </c>
      <c r="B879" s="175" t="s">
        <v>3145</v>
      </c>
      <c r="C879" s="628">
        <v>0</v>
      </c>
      <c r="D879" s="628">
        <v>0</v>
      </c>
      <c r="E879" s="628">
        <v>0</v>
      </c>
      <c r="F879" s="631" t="s">
        <v>1054</v>
      </c>
      <c r="G879" s="175" t="s">
        <v>3146</v>
      </c>
      <c r="H879" s="176" t="s">
        <v>4581</v>
      </c>
      <c r="I879" s="175" t="s">
        <v>4592</v>
      </c>
      <c r="J879" s="203" t="s">
        <v>1054</v>
      </c>
      <c r="K879" s="203" t="s">
        <v>1054</v>
      </c>
      <c r="L879" s="175" t="s">
        <v>4593</v>
      </c>
      <c r="M879" s="175" t="s">
        <v>3147</v>
      </c>
      <c r="N879" s="204">
        <v>29074</v>
      </c>
      <c r="O879" s="175" t="s">
        <v>1054</v>
      </c>
      <c r="P879" s="195" t="s">
        <v>1054</v>
      </c>
      <c r="Q879" s="195" t="s">
        <v>1054</v>
      </c>
      <c r="R879" s="197">
        <v>1</v>
      </c>
      <c r="S879" s="197" t="s">
        <v>959</v>
      </c>
      <c r="T879" s="195" t="s">
        <v>4765</v>
      </c>
      <c r="U879" s="195" t="s">
        <v>1054</v>
      </c>
      <c r="V879" s="199" t="s">
        <v>1062</v>
      </c>
      <c r="W879" s="199" t="s">
        <v>1055</v>
      </c>
      <c r="X879" s="195" t="s">
        <v>1054</v>
      </c>
      <c r="Y879" s="195" t="s">
        <v>1054</v>
      </c>
      <c r="Z879" s="195" t="s">
        <v>4785</v>
      </c>
      <c r="AA879" s="200" t="s">
        <v>1054</v>
      </c>
      <c r="AB879" s="201" t="s">
        <v>1054</v>
      </c>
      <c r="AC879" s="201" t="s">
        <v>1054</v>
      </c>
      <c r="AD879" s="195" t="s">
        <v>6045</v>
      </c>
      <c r="AE879" s="195" t="s">
        <v>6046</v>
      </c>
      <c r="AF879" s="195" t="s">
        <v>932</v>
      </c>
      <c r="AG879" s="195">
        <v>2899</v>
      </c>
      <c r="AH879" s="195" t="s">
        <v>828</v>
      </c>
      <c r="AI879" s="195" t="s">
        <v>3148</v>
      </c>
      <c r="AJ879" s="195" t="s">
        <v>1054</v>
      </c>
      <c r="AK879" s="195" t="s">
        <v>1054</v>
      </c>
    </row>
    <row r="880" spans="1:37" s="177" customFormat="1" ht="12.75">
      <c r="A880" s="175" t="s">
        <v>4774</v>
      </c>
      <c r="B880" s="175" t="s">
        <v>3149</v>
      </c>
      <c r="C880" s="628">
        <v>0</v>
      </c>
      <c r="D880" s="628">
        <v>0</v>
      </c>
      <c r="E880" s="628">
        <v>0</v>
      </c>
      <c r="F880" s="631" t="s">
        <v>1054</v>
      </c>
      <c r="G880" s="175" t="s">
        <v>3150</v>
      </c>
      <c r="H880" s="176" t="s">
        <v>4581</v>
      </c>
      <c r="I880" s="175" t="s">
        <v>4592</v>
      </c>
      <c r="J880" s="203" t="s">
        <v>1054</v>
      </c>
      <c r="K880" s="203" t="s">
        <v>1054</v>
      </c>
      <c r="L880" s="175" t="s">
        <v>4593</v>
      </c>
      <c r="M880" s="175" t="s">
        <v>3151</v>
      </c>
      <c r="N880" s="204">
        <v>24971</v>
      </c>
      <c r="O880" s="175" t="s">
        <v>1054</v>
      </c>
      <c r="P880" s="195" t="s">
        <v>1054</v>
      </c>
      <c r="Q880" s="195" t="s">
        <v>1054</v>
      </c>
      <c r="R880" s="197">
        <v>2</v>
      </c>
      <c r="S880" s="197" t="s">
        <v>959</v>
      </c>
      <c r="T880" s="195" t="s">
        <v>4765</v>
      </c>
      <c r="U880" s="195" t="s">
        <v>1054</v>
      </c>
      <c r="V880" s="199" t="s">
        <v>1054</v>
      </c>
      <c r="W880" s="199" t="s">
        <v>1054</v>
      </c>
      <c r="X880" s="195" t="s">
        <v>1054</v>
      </c>
      <c r="Y880" s="195" t="s">
        <v>1054</v>
      </c>
      <c r="Z880" s="195" t="s">
        <v>4785</v>
      </c>
      <c r="AA880" s="200" t="s">
        <v>1054</v>
      </c>
      <c r="AB880" s="201" t="s">
        <v>1054</v>
      </c>
      <c r="AC880" s="201" t="s">
        <v>1054</v>
      </c>
      <c r="AD880" s="195" t="s">
        <v>6049</v>
      </c>
      <c r="AE880" s="195" t="s">
        <v>6050</v>
      </c>
      <c r="AF880" s="195" t="s">
        <v>1054</v>
      </c>
      <c r="AG880" s="195">
        <v>6798</v>
      </c>
      <c r="AH880" s="195" t="s">
        <v>1054</v>
      </c>
      <c r="AI880" s="195" t="s">
        <v>1054</v>
      </c>
      <c r="AJ880" s="195" t="s">
        <v>1054</v>
      </c>
      <c r="AK880" s="195" t="s">
        <v>1054</v>
      </c>
    </row>
    <row r="881" spans="1:37" s="177" customFormat="1" ht="12.75">
      <c r="A881" s="175" t="s">
        <v>4774</v>
      </c>
      <c r="B881" s="175" t="s">
        <v>3152</v>
      </c>
      <c r="C881" s="628">
        <v>0</v>
      </c>
      <c r="D881" s="628">
        <v>0</v>
      </c>
      <c r="E881" s="628">
        <v>0</v>
      </c>
      <c r="F881" s="631" t="s">
        <v>1054</v>
      </c>
      <c r="G881" s="175" t="s">
        <v>3153</v>
      </c>
      <c r="H881" s="176" t="s">
        <v>4581</v>
      </c>
      <c r="I881" s="175" t="s">
        <v>4592</v>
      </c>
      <c r="J881" s="203" t="s">
        <v>1054</v>
      </c>
      <c r="K881" s="203" t="s">
        <v>1054</v>
      </c>
      <c r="L881" s="175" t="s">
        <v>4593</v>
      </c>
      <c r="M881" s="175" t="s">
        <v>3154</v>
      </c>
      <c r="N881" s="204">
        <v>28672</v>
      </c>
      <c r="O881" s="175" t="s">
        <v>1054</v>
      </c>
      <c r="P881" s="195" t="s">
        <v>1054</v>
      </c>
      <c r="Q881" s="195" t="s">
        <v>1054</v>
      </c>
      <c r="R881" s="197">
        <v>0</v>
      </c>
      <c r="S881" s="197" t="s">
        <v>959</v>
      </c>
      <c r="T881" s="195" t="s">
        <v>4765</v>
      </c>
      <c r="U881" s="195" t="s">
        <v>1054</v>
      </c>
      <c r="V881" s="199" t="s">
        <v>1062</v>
      </c>
      <c r="W881" s="199" t="s">
        <v>1054</v>
      </c>
      <c r="X881" s="195" t="s">
        <v>1054</v>
      </c>
      <c r="Y881" s="195" t="s">
        <v>1054</v>
      </c>
      <c r="Z881" s="195" t="s">
        <v>1054</v>
      </c>
      <c r="AA881" s="200" t="s">
        <v>1054</v>
      </c>
      <c r="AB881" s="201" t="s">
        <v>1054</v>
      </c>
      <c r="AC881" s="201" t="s">
        <v>1054</v>
      </c>
      <c r="AD881" s="195" t="s">
        <v>6047</v>
      </c>
      <c r="AE881" s="195" t="s">
        <v>4878</v>
      </c>
      <c r="AF881" s="195" t="s">
        <v>930</v>
      </c>
      <c r="AG881" s="195">
        <v>801</v>
      </c>
      <c r="AH881" s="195" t="s">
        <v>828</v>
      </c>
      <c r="AI881" s="195" t="s">
        <v>3155</v>
      </c>
      <c r="AJ881" s="195" t="s">
        <v>1054</v>
      </c>
      <c r="AK881" s="195" t="s">
        <v>1054</v>
      </c>
    </row>
    <row r="882" spans="1:37" s="177" customFormat="1" ht="12.75">
      <c r="A882" s="175" t="s">
        <v>4774</v>
      </c>
      <c r="B882" s="175" t="s">
        <v>3222</v>
      </c>
      <c r="C882" s="628">
        <v>0</v>
      </c>
      <c r="D882" s="628">
        <v>0</v>
      </c>
      <c r="E882" s="628">
        <v>0</v>
      </c>
      <c r="F882" s="631" t="s">
        <v>1054</v>
      </c>
      <c r="G882" s="175" t="s">
        <v>3223</v>
      </c>
      <c r="H882" s="176" t="s">
        <v>4581</v>
      </c>
      <c r="I882" s="175" t="s">
        <v>4592</v>
      </c>
      <c r="J882" s="203" t="s">
        <v>1054</v>
      </c>
      <c r="K882" s="203" t="s">
        <v>1054</v>
      </c>
      <c r="L882" s="175" t="s">
        <v>4593</v>
      </c>
      <c r="M882" s="175" t="s">
        <v>6036</v>
      </c>
      <c r="N882" s="204">
        <v>32721</v>
      </c>
      <c r="O882" s="175" t="s">
        <v>1054</v>
      </c>
      <c r="P882" s="195" t="s">
        <v>1054</v>
      </c>
      <c r="Q882" s="195" t="s">
        <v>1054</v>
      </c>
      <c r="R882" s="197">
        <v>1</v>
      </c>
      <c r="S882" s="197" t="s">
        <v>1062</v>
      </c>
      <c r="T882" s="195" t="s">
        <v>1054</v>
      </c>
      <c r="U882" s="195" t="s">
        <v>1054</v>
      </c>
      <c r="V882" s="199" t="s">
        <v>1062</v>
      </c>
      <c r="W882" s="199" t="s">
        <v>1054</v>
      </c>
      <c r="X882" s="195" t="s">
        <v>1054</v>
      </c>
      <c r="Y882" s="195" t="s">
        <v>1054</v>
      </c>
      <c r="Z882" s="195" t="s">
        <v>4785</v>
      </c>
      <c r="AA882" s="200" t="s">
        <v>1054</v>
      </c>
      <c r="AB882" s="201" t="s">
        <v>1054</v>
      </c>
      <c r="AC882" s="201" t="s">
        <v>1054</v>
      </c>
      <c r="AD882" s="195" t="s">
        <v>4794</v>
      </c>
      <c r="AE882" s="195" t="s">
        <v>4759</v>
      </c>
      <c r="AF882" s="195" t="s">
        <v>935</v>
      </c>
      <c r="AG882" s="195">
        <v>2601</v>
      </c>
      <c r="AH882" s="195" t="s">
        <v>828</v>
      </c>
      <c r="AI882" s="195" t="s">
        <v>1054</v>
      </c>
      <c r="AJ882" s="195" t="s">
        <v>1054</v>
      </c>
      <c r="AK882" s="195" t="s">
        <v>1054</v>
      </c>
    </row>
    <row r="883" spans="1:37" s="177" customFormat="1" ht="12.75">
      <c r="A883" s="175" t="s">
        <v>4774</v>
      </c>
      <c r="B883" s="175" t="s">
        <v>3224</v>
      </c>
      <c r="C883" s="628">
        <v>0</v>
      </c>
      <c r="D883" s="628">
        <v>0</v>
      </c>
      <c r="E883" s="628">
        <v>0</v>
      </c>
      <c r="F883" s="631" t="s">
        <v>1054</v>
      </c>
      <c r="G883" s="175" t="s">
        <v>5783</v>
      </c>
      <c r="H883" s="176" t="s">
        <v>4581</v>
      </c>
      <c r="I883" s="175" t="s">
        <v>4582</v>
      </c>
      <c r="J883" s="203" t="s">
        <v>1054</v>
      </c>
      <c r="K883" s="203" t="s">
        <v>1054</v>
      </c>
      <c r="L883" s="175" t="s">
        <v>106</v>
      </c>
      <c r="M883" s="175" t="s">
        <v>6551</v>
      </c>
      <c r="N883" s="204">
        <v>40422</v>
      </c>
      <c r="O883" s="175" t="s">
        <v>1054</v>
      </c>
      <c r="P883" s="195" t="s">
        <v>1054</v>
      </c>
      <c r="Q883" s="195" t="s">
        <v>1054</v>
      </c>
      <c r="R883" s="197">
        <v>0</v>
      </c>
      <c r="S883" s="197" t="s">
        <v>1054</v>
      </c>
      <c r="T883" s="195" t="s">
        <v>1054</v>
      </c>
      <c r="U883" s="195" t="s">
        <v>1054</v>
      </c>
      <c r="V883" s="199" t="s">
        <v>1054</v>
      </c>
      <c r="W883" s="199" t="s">
        <v>1054</v>
      </c>
      <c r="X883" s="195" t="s">
        <v>1054</v>
      </c>
      <c r="Y883" s="195" t="s">
        <v>1054</v>
      </c>
      <c r="Z883" s="195" t="s">
        <v>3196</v>
      </c>
      <c r="AA883" s="200" t="s">
        <v>1054</v>
      </c>
      <c r="AB883" s="201" t="s">
        <v>1054</v>
      </c>
      <c r="AC883" s="201" t="s">
        <v>1054</v>
      </c>
      <c r="AD883" s="195" t="s">
        <v>1054</v>
      </c>
      <c r="AE883" s="195" t="s">
        <v>1054</v>
      </c>
      <c r="AF883" s="195" t="s">
        <v>1054</v>
      </c>
      <c r="AG883" s="195" t="s">
        <v>1054</v>
      </c>
      <c r="AH883" s="195" t="s">
        <v>1054</v>
      </c>
      <c r="AI883" s="195" t="s">
        <v>6552</v>
      </c>
      <c r="AJ883" s="195" t="s">
        <v>1054</v>
      </c>
      <c r="AK883" s="195" t="s">
        <v>3225</v>
      </c>
    </row>
    <row r="884" spans="1:37" s="177" customFormat="1" ht="12.75">
      <c r="A884" s="175" t="s">
        <v>4774</v>
      </c>
      <c r="B884" s="175" t="s">
        <v>3319</v>
      </c>
      <c r="C884" s="628">
        <v>0</v>
      </c>
      <c r="D884" s="628">
        <v>0</v>
      </c>
      <c r="E884" s="628">
        <v>0</v>
      </c>
      <c r="F884" s="631" t="s">
        <v>1054</v>
      </c>
      <c r="G884" s="175" t="s">
        <v>6553</v>
      </c>
      <c r="H884" s="176" t="s">
        <v>4574</v>
      </c>
      <c r="I884" s="175" t="s">
        <v>4609</v>
      </c>
      <c r="J884" s="203" t="s">
        <v>1054</v>
      </c>
      <c r="K884" s="203" t="s">
        <v>1054</v>
      </c>
      <c r="L884" s="175" t="s">
        <v>1063</v>
      </c>
      <c r="M884" s="175" t="s">
        <v>1054</v>
      </c>
      <c r="N884" s="204">
        <v>35247</v>
      </c>
      <c r="O884" s="175" t="s">
        <v>1054</v>
      </c>
      <c r="P884" s="195" t="s">
        <v>1054</v>
      </c>
      <c r="Q884" s="195" t="s">
        <v>1054</v>
      </c>
      <c r="R884" s="197">
        <v>0</v>
      </c>
      <c r="S884" s="197" t="s">
        <v>1054</v>
      </c>
      <c r="T884" s="195" t="s">
        <v>1054</v>
      </c>
      <c r="U884" s="195" t="s">
        <v>1054</v>
      </c>
      <c r="V884" s="199" t="s">
        <v>1054</v>
      </c>
      <c r="W884" s="199" t="s">
        <v>1054</v>
      </c>
      <c r="X884" s="195" t="s">
        <v>1054</v>
      </c>
      <c r="Y884" s="195" t="s">
        <v>1054</v>
      </c>
      <c r="Z884" s="195" t="s">
        <v>1054</v>
      </c>
      <c r="AA884" s="200" t="s">
        <v>1054</v>
      </c>
      <c r="AB884" s="201" t="s">
        <v>1054</v>
      </c>
      <c r="AC884" s="201" t="s">
        <v>1054</v>
      </c>
      <c r="AD884" s="195" t="s">
        <v>1054</v>
      </c>
      <c r="AE884" s="195" t="s">
        <v>1054</v>
      </c>
      <c r="AF884" s="195" t="s">
        <v>1054</v>
      </c>
      <c r="AG884" s="195" t="s">
        <v>1054</v>
      </c>
      <c r="AH884" s="195" t="s">
        <v>1054</v>
      </c>
      <c r="AI884" s="195" t="s">
        <v>6022</v>
      </c>
      <c r="AJ884" s="195" t="s">
        <v>1054</v>
      </c>
      <c r="AK884" s="195" t="s">
        <v>1054</v>
      </c>
    </row>
    <row r="885" spans="1:37" s="177" customFormat="1" ht="12.75">
      <c r="A885" s="175" t="s">
        <v>4774</v>
      </c>
      <c r="B885" s="175" t="s">
        <v>3226</v>
      </c>
      <c r="C885" s="628">
        <v>0</v>
      </c>
      <c r="D885" s="628">
        <v>0</v>
      </c>
      <c r="E885" s="628">
        <v>0</v>
      </c>
      <c r="F885" s="631" t="s">
        <v>1054</v>
      </c>
      <c r="G885" s="175" t="s">
        <v>6554</v>
      </c>
      <c r="H885" s="176" t="s">
        <v>4574</v>
      </c>
      <c r="I885" s="175" t="s">
        <v>4609</v>
      </c>
      <c r="J885" s="203" t="s">
        <v>1054</v>
      </c>
      <c r="K885" s="203" t="s">
        <v>1054</v>
      </c>
      <c r="L885" s="175" t="s">
        <v>4593</v>
      </c>
      <c r="M885" s="175" t="s">
        <v>5996</v>
      </c>
      <c r="N885" s="204">
        <v>38534</v>
      </c>
      <c r="O885" s="175" t="s">
        <v>1054</v>
      </c>
      <c r="P885" s="195" t="s">
        <v>1054</v>
      </c>
      <c r="Q885" s="195" t="s">
        <v>1054</v>
      </c>
      <c r="R885" s="197">
        <v>0</v>
      </c>
      <c r="S885" s="197" t="s">
        <v>1054</v>
      </c>
      <c r="T885" s="195" t="s">
        <v>1054</v>
      </c>
      <c r="U885" s="195" t="s">
        <v>1054</v>
      </c>
      <c r="V885" s="199" t="s">
        <v>1062</v>
      </c>
      <c r="W885" s="199" t="s">
        <v>1054</v>
      </c>
      <c r="X885" s="195" t="s">
        <v>1054</v>
      </c>
      <c r="Y885" s="195" t="s">
        <v>1054</v>
      </c>
      <c r="Z885" s="195" t="s">
        <v>4785</v>
      </c>
      <c r="AA885" s="200" t="s">
        <v>1054</v>
      </c>
      <c r="AB885" s="201" t="s">
        <v>1054</v>
      </c>
      <c r="AC885" s="201" t="s">
        <v>1054</v>
      </c>
      <c r="AD885" s="195" t="s">
        <v>1054</v>
      </c>
      <c r="AE885" s="195" t="s">
        <v>1054</v>
      </c>
      <c r="AF885" s="195" t="s">
        <v>1054</v>
      </c>
      <c r="AG885" s="195" t="s">
        <v>1054</v>
      </c>
      <c r="AH885" s="195" t="s">
        <v>1054</v>
      </c>
      <c r="AI885" s="195" t="s">
        <v>5997</v>
      </c>
      <c r="AJ885" s="195" t="s">
        <v>1054</v>
      </c>
      <c r="AK885" s="195" t="s">
        <v>1054</v>
      </c>
    </row>
    <row r="886" spans="1:37" s="177" customFormat="1" ht="12.75">
      <c r="A886" s="175" t="s">
        <v>4774</v>
      </c>
      <c r="B886" s="175" t="s">
        <v>3196</v>
      </c>
      <c r="C886" s="628">
        <v>0</v>
      </c>
      <c r="D886" s="628">
        <v>0</v>
      </c>
      <c r="E886" s="628">
        <v>0</v>
      </c>
      <c r="F886" s="631" t="s">
        <v>1054</v>
      </c>
      <c r="G886" s="175" t="s">
        <v>6027</v>
      </c>
      <c r="H886" s="176" t="s">
        <v>4617</v>
      </c>
      <c r="I886" s="175" t="s">
        <v>4934</v>
      </c>
      <c r="J886" s="203" t="s">
        <v>1561</v>
      </c>
      <c r="K886" s="203" t="s">
        <v>1053</v>
      </c>
      <c r="L886" s="175" t="s">
        <v>4593</v>
      </c>
      <c r="M886" s="175" t="s">
        <v>3197</v>
      </c>
      <c r="N886" s="204">
        <v>34881</v>
      </c>
      <c r="O886" s="175" t="s">
        <v>1564</v>
      </c>
      <c r="P886" s="195" t="s">
        <v>1054</v>
      </c>
      <c r="Q886" s="195" t="s">
        <v>1054</v>
      </c>
      <c r="R886" s="197" t="s">
        <v>1054</v>
      </c>
      <c r="S886" s="197" t="s">
        <v>1054</v>
      </c>
      <c r="T886" s="195" t="s">
        <v>1054</v>
      </c>
      <c r="U886" s="195" t="s">
        <v>1054</v>
      </c>
      <c r="V886" s="199" t="s">
        <v>959</v>
      </c>
      <c r="W886" s="199" t="s">
        <v>1055</v>
      </c>
      <c r="X886" s="195" t="s">
        <v>1054</v>
      </c>
      <c r="Y886" s="195" t="s">
        <v>3198</v>
      </c>
      <c r="Z886" s="195" t="s">
        <v>1054</v>
      </c>
      <c r="AA886" s="200" t="s">
        <v>1054</v>
      </c>
      <c r="AB886" s="201" t="s">
        <v>1054</v>
      </c>
      <c r="AC886" s="201">
        <v>1018987</v>
      </c>
      <c r="AD886" s="195" t="s">
        <v>6028</v>
      </c>
      <c r="AE886" s="195" t="s">
        <v>2651</v>
      </c>
      <c r="AF886" s="195" t="s">
        <v>935</v>
      </c>
      <c r="AG886" s="195">
        <v>2600</v>
      </c>
      <c r="AH886" s="195" t="s">
        <v>828</v>
      </c>
      <c r="AI886" s="195" t="s">
        <v>6029</v>
      </c>
      <c r="AJ886" s="195" t="s">
        <v>6030</v>
      </c>
      <c r="AK886" s="195" t="s">
        <v>6031</v>
      </c>
    </row>
    <row r="887" spans="1:37" s="177" customFormat="1" ht="12.75">
      <c r="A887" s="175" t="s">
        <v>4774</v>
      </c>
      <c r="B887" s="175" t="s">
        <v>3227</v>
      </c>
      <c r="C887" s="628">
        <v>0</v>
      </c>
      <c r="D887" s="628">
        <v>0</v>
      </c>
      <c r="E887" s="628">
        <v>0</v>
      </c>
      <c r="F887" s="631" t="s">
        <v>1054</v>
      </c>
      <c r="G887" s="175" t="s">
        <v>3228</v>
      </c>
      <c r="H887" s="176" t="s">
        <v>4581</v>
      </c>
      <c r="I887" s="175" t="s">
        <v>4592</v>
      </c>
      <c r="J887" s="203" t="s">
        <v>1054</v>
      </c>
      <c r="K887" s="203" t="s">
        <v>1054</v>
      </c>
      <c r="L887" s="175" t="s">
        <v>4593</v>
      </c>
      <c r="M887" s="175" t="s">
        <v>3229</v>
      </c>
      <c r="N887" s="204">
        <v>36270</v>
      </c>
      <c r="O887" s="175" t="s">
        <v>1054</v>
      </c>
      <c r="P887" s="195" t="s">
        <v>1054</v>
      </c>
      <c r="Q887" s="195" t="s">
        <v>1054</v>
      </c>
      <c r="R887" s="197" t="s">
        <v>1054</v>
      </c>
      <c r="S887" s="197" t="s">
        <v>1054</v>
      </c>
      <c r="T887" s="195" t="s">
        <v>1054</v>
      </c>
      <c r="U887" s="195" t="s">
        <v>1054</v>
      </c>
      <c r="V887" s="199" t="s">
        <v>1062</v>
      </c>
      <c r="W887" s="199" t="s">
        <v>1054</v>
      </c>
      <c r="X887" s="195" t="s">
        <v>1054</v>
      </c>
      <c r="Y887" s="195" t="s">
        <v>1054</v>
      </c>
      <c r="Z887" s="195" t="s">
        <v>4785</v>
      </c>
      <c r="AA887" s="200" t="s">
        <v>1054</v>
      </c>
      <c r="AB887" s="201" t="s">
        <v>1054</v>
      </c>
      <c r="AC887" s="201" t="s">
        <v>1054</v>
      </c>
      <c r="AD887" s="195" t="s">
        <v>4794</v>
      </c>
      <c r="AE887" s="195" t="s">
        <v>4759</v>
      </c>
      <c r="AF887" s="195" t="s">
        <v>935</v>
      </c>
      <c r="AG887" s="195">
        <v>2601</v>
      </c>
      <c r="AH887" s="195" t="s">
        <v>828</v>
      </c>
      <c r="AI887" s="195" t="s">
        <v>1054</v>
      </c>
      <c r="AJ887" s="195" t="s">
        <v>1054</v>
      </c>
      <c r="AK887" s="195" t="s">
        <v>1054</v>
      </c>
    </row>
    <row r="888" spans="1:37" s="177" customFormat="1" ht="12.75">
      <c r="A888" s="175" t="s">
        <v>4774</v>
      </c>
      <c r="B888" s="175" t="s">
        <v>3230</v>
      </c>
      <c r="C888" s="628">
        <v>0</v>
      </c>
      <c r="D888" s="628">
        <v>0</v>
      </c>
      <c r="E888" s="628">
        <v>0</v>
      </c>
      <c r="F888" s="631" t="s">
        <v>1054</v>
      </c>
      <c r="G888" s="175" t="s">
        <v>6007</v>
      </c>
      <c r="H888" s="176" t="s">
        <v>4581</v>
      </c>
      <c r="I888" s="175" t="s">
        <v>4582</v>
      </c>
      <c r="J888" s="203" t="s">
        <v>1054</v>
      </c>
      <c r="K888" s="203" t="s">
        <v>1054</v>
      </c>
      <c r="L888" s="175" t="s">
        <v>4583</v>
      </c>
      <c r="M888" s="175" t="s">
        <v>1054</v>
      </c>
      <c r="N888" s="204">
        <v>36334</v>
      </c>
      <c r="O888" s="175" t="s">
        <v>1054</v>
      </c>
      <c r="P888" s="195" t="s">
        <v>1054</v>
      </c>
      <c r="Q888" s="195" t="s">
        <v>1054</v>
      </c>
      <c r="R888" s="197" t="s">
        <v>1054</v>
      </c>
      <c r="S888" s="197" t="s">
        <v>1054</v>
      </c>
      <c r="T888" s="195" t="s">
        <v>1054</v>
      </c>
      <c r="U888" s="195" t="s">
        <v>1054</v>
      </c>
      <c r="V888" s="199" t="s">
        <v>1122</v>
      </c>
      <c r="W888" s="199" t="s">
        <v>1054</v>
      </c>
      <c r="X888" s="195" t="s">
        <v>1054</v>
      </c>
      <c r="Y888" s="195" t="s">
        <v>1054</v>
      </c>
      <c r="Z888" s="195" t="s">
        <v>1054</v>
      </c>
      <c r="AA888" s="200" t="s">
        <v>3231</v>
      </c>
      <c r="AB888" s="201" t="s">
        <v>1054</v>
      </c>
      <c r="AC888" s="201" t="s">
        <v>1054</v>
      </c>
      <c r="AD888" s="195" t="s">
        <v>6008</v>
      </c>
      <c r="AE888" s="195" t="s">
        <v>4902</v>
      </c>
      <c r="AF888" s="195" t="s">
        <v>932</v>
      </c>
      <c r="AG888" s="195">
        <v>2000</v>
      </c>
      <c r="AH888" s="195" t="s">
        <v>828</v>
      </c>
      <c r="AI888" s="195" t="s">
        <v>6009</v>
      </c>
      <c r="AJ888" s="195" t="s">
        <v>1054</v>
      </c>
      <c r="AK888" s="195" t="s">
        <v>1054</v>
      </c>
    </row>
    <row r="889" spans="1:37" s="177" customFormat="1" ht="12.75">
      <c r="A889" s="175" t="s">
        <v>4774</v>
      </c>
      <c r="B889" s="175" t="s">
        <v>3199</v>
      </c>
      <c r="C889" s="628">
        <v>0</v>
      </c>
      <c r="D889" s="628">
        <v>0</v>
      </c>
      <c r="E889" s="628">
        <v>0</v>
      </c>
      <c r="F889" s="631" t="s">
        <v>1054</v>
      </c>
      <c r="G889" s="175" t="s">
        <v>6032</v>
      </c>
      <c r="H889" s="176" t="s">
        <v>4617</v>
      </c>
      <c r="I889" s="175" t="s">
        <v>4934</v>
      </c>
      <c r="J889" s="203" t="s">
        <v>1052</v>
      </c>
      <c r="K889" s="203" t="s">
        <v>1059</v>
      </c>
      <c r="L889" s="175" t="s">
        <v>4593</v>
      </c>
      <c r="M889" s="175" t="s">
        <v>3200</v>
      </c>
      <c r="N889" s="204">
        <v>33239</v>
      </c>
      <c r="O889" s="175" t="s">
        <v>1564</v>
      </c>
      <c r="P889" s="195" t="s">
        <v>1054</v>
      </c>
      <c r="Q889" s="195">
        <v>452</v>
      </c>
      <c r="R889" s="197" t="s">
        <v>1054</v>
      </c>
      <c r="S889" s="197" t="s">
        <v>1054</v>
      </c>
      <c r="T889" s="195" t="s">
        <v>1054</v>
      </c>
      <c r="U889" s="195" t="s">
        <v>1054</v>
      </c>
      <c r="V889" s="199" t="s">
        <v>959</v>
      </c>
      <c r="W889" s="199" t="s">
        <v>1055</v>
      </c>
      <c r="X889" s="195" t="s">
        <v>1054</v>
      </c>
      <c r="Y889" s="195" t="s">
        <v>3201</v>
      </c>
      <c r="Z889" s="195" t="s">
        <v>1054</v>
      </c>
      <c r="AA889" s="200" t="s">
        <v>1054</v>
      </c>
      <c r="AB889" s="201">
        <v>77605</v>
      </c>
      <c r="AC889" s="201">
        <v>225306</v>
      </c>
      <c r="AD889" s="195" t="s">
        <v>5767</v>
      </c>
      <c r="AE889" s="195" t="s">
        <v>5086</v>
      </c>
      <c r="AF889" s="195" t="s">
        <v>935</v>
      </c>
      <c r="AG889" s="195">
        <v>2612</v>
      </c>
      <c r="AH889" s="195" t="s">
        <v>828</v>
      </c>
      <c r="AI889" s="195" t="s">
        <v>6033</v>
      </c>
      <c r="AJ889" s="195" t="s">
        <v>6034</v>
      </c>
      <c r="AK889" s="195" t="s">
        <v>6035</v>
      </c>
    </row>
    <row r="890" spans="1:37" s="177" customFormat="1" ht="12.75">
      <c r="A890" s="175" t="s">
        <v>4774</v>
      </c>
      <c r="B890" s="175" t="s">
        <v>3156</v>
      </c>
      <c r="C890" s="628">
        <v>0</v>
      </c>
      <c r="D890" s="628">
        <v>0</v>
      </c>
      <c r="E890" s="628">
        <v>0</v>
      </c>
      <c r="F890" s="631" t="s">
        <v>1054</v>
      </c>
      <c r="G890" s="175" t="s">
        <v>6048</v>
      </c>
      <c r="H890" s="176" t="s">
        <v>4581</v>
      </c>
      <c r="I890" s="175" t="s">
        <v>4582</v>
      </c>
      <c r="J890" s="203" t="s">
        <v>1054</v>
      </c>
      <c r="K890" s="203" t="s">
        <v>1054</v>
      </c>
      <c r="L890" s="175" t="s">
        <v>4829</v>
      </c>
      <c r="M890" s="175" t="s">
        <v>3157</v>
      </c>
      <c r="N890" s="204">
        <v>25511</v>
      </c>
      <c r="O890" s="175" t="s">
        <v>1054</v>
      </c>
      <c r="P890" s="195" t="s">
        <v>1054</v>
      </c>
      <c r="Q890" s="195" t="s">
        <v>1054</v>
      </c>
      <c r="R890" s="197" t="s">
        <v>1054</v>
      </c>
      <c r="S890" s="197" t="s">
        <v>1054</v>
      </c>
      <c r="T890" s="195" t="s">
        <v>1054</v>
      </c>
      <c r="U890" s="195" t="s">
        <v>1054</v>
      </c>
      <c r="V890" s="199" t="s">
        <v>1062</v>
      </c>
      <c r="W890" s="199" t="s">
        <v>1054</v>
      </c>
      <c r="X890" s="195" t="s">
        <v>1054</v>
      </c>
      <c r="Y890" s="195" t="s">
        <v>1054</v>
      </c>
      <c r="Z890" s="195" t="s">
        <v>1054</v>
      </c>
      <c r="AA890" s="200" t="s">
        <v>1054</v>
      </c>
      <c r="AB890" s="201" t="s">
        <v>1054</v>
      </c>
      <c r="AC890" s="201" t="s">
        <v>1054</v>
      </c>
      <c r="AD890" s="195" t="s">
        <v>4794</v>
      </c>
      <c r="AE890" s="195" t="s">
        <v>4759</v>
      </c>
      <c r="AF890" s="195" t="s">
        <v>935</v>
      </c>
      <c r="AG890" s="195">
        <v>2601</v>
      </c>
      <c r="AH890" s="195" t="s">
        <v>828</v>
      </c>
      <c r="AI890" s="195" t="s">
        <v>1054</v>
      </c>
      <c r="AJ890" s="195" t="s">
        <v>1054</v>
      </c>
      <c r="AK890" s="195" t="s">
        <v>1054</v>
      </c>
    </row>
    <row r="891" spans="1:37" s="177" customFormat="1" ht="12.75">
      <c r="A891" s="175" t="s">
        <v>4774</v>
      </c>
      <c r="B891" s="175" t="s">
        <v>3202</v>
      </c>
      <c r="C891" s="628">
        <v>0</v>
      </c>
      <c r="D891" s="628">
        <v>0</v>
      </c>
      <c r="E891" s="628">
        <v>0</v>
      </c>
      <c r="F891" s="631" t="s">
        <v>1054</v>
      </c>
      <c r="G891" s="175" t="s">
        <v>6013</v>
      </c>
      <c r="H891" s="176" t="s">
        <v>4617</v>
      </c>
      <c r="I891" s="175" t="s">
        <v>4618</v>
      </c>
      <c r="J891" s="203" t="s">
        <v>1561</v>
      </c>
      <c r="K891" s="203" t="s">
        <v>1053</v>
      </c>
      <c r="L891" s="175" t="s">
        <v>106</v>
      </c>
      <c r="M891" s="175" t="s">
        <v>3203</v>
      </c>
      <c r="N891" s="204">
        <v>35851</v>
      </c>
      <c r="O891" s="175" t="s">
        <v>3204</v>
      </c>
      <c r="P891" s="195" t="s">
        <v>1054</v>
      </c>
      <c r="Q891" s="195" t="s">
        <v>1054</v>
      </c>
      <c r="R891" s="197" t="s">
        <v>1054</v>
      </c>
      <c r="S891" s="197" t="s">
        <v>1054</v>
      </c>
      <c r="T891" s="195" t="s">
        <v>1054</v>
      </c>
      <c r="U891" s="195" t="s">
        <v>1054</v>
      </c>
      <c r="V891" s="199" t="s">
        <v>959</v>
      </c>
      <c r="W891" s="199" t="s">
        <v>1055</v>
      </c>
      <c r="X891" s="195" t="s">
        <v>1054</v>
      </c>
      <c r="Y891" s="195" t="s">
        <v>3205</v>
      </c>
      <c r="Z891" s="195" t="s">
        <v>1054</v>
      </c>
      <c r="AA891" s="200" t="s">
        <v>1054</v>
      </c>
      <c r="AB891" s="201" t="s">
        <v>1054</v>
      </c>
      <c r="AC891" s="201">
        <v>893703</v>
      </c>
      <c r="AD891" s="195" t="s">
        <v>6014</v>
      </c>
      <c r="AE891" s="195" t="s">
        <v>6015</v>
      </c>
      <c r="AF891" s="195" t="s">
        <v>936</v>
      </c>
      <c r="AG891" s="195">
        <v>5031</v>
      </c>
      <c r="AH891" s="195" t="s">
        <v>828</v>
      </c>
      <c r="AI891" s="195" t="s">
        <v>6016</v>
      </c>
      <c r="AJ891" s="195" t="s">
        <v>6017</v>
      </c>
      <c r="AK891" s="195" t="s">
        <v>6017</v>
      </c>
    </row>
    <row r="892" spans="1:37" s="177" customFormat="1" ht="12.75">
      <c r="A892" s="175" t="s">
        <v>4774</v>
      </c>
      <c r="B892" s="175" t="s">
        <v>3158</v>
      </c>
      <c r="C892" s="628">
        <v>1</v>
      </c>
      <c r="D892" s="628">
        <v>1</v>
      </c>
      <c r="E892" s="628">
        <v>0</v>
      </c>
      <c r="F892" s="631" t="s">
        <v>1054</v>
      </c>
      <c r="G892" s="175" t="s">
        <v>3159</v>
      </c>
      <c r="H892" s="176" t="s">
        <v>4581</v>
      </c>
      <c r="I892" s="175" t="s">
        <v>4588</v>
      </c>
      <c r="J892" s="203" t="s">
        <v>1054</v>
      </c>
      <c r="K892" s="203" t="s">
        <v>1054</v>
      </c>
      <c r="L892" s="175" t="s">
        <v>4622</v>
      </c>
      <c r="M892" s="175" t="s">
        <v>1054</v>
      </c>
      <c r="N892" s="204">
        <v>23747</v>
      </c>
      <c r="O892" s="175" t="s">
        <v>1054</v>
      </c>
      <c r="P892" s="195" t="s">
        <v>1054</v>
      </c>
      <c r="Q892" s="195" t="s">
        <v>1054</v>
      </c>
      <c r="R892" s="197" t="s">
        <v>1054</v>
      </c>
      <c r="S892" s="197" t="s">
        <v>1054</v>
      </c>
      <c r="T892" s="195" t="s">
        <v>1054</v>
      </c>
      <c r="U892" s="195" t="s">
        <v>1054</v>
      </c>
      <c r="V892" s="199" t="s">
        <v>1054</v>
      </c>
      <c r="W892" s="199" t="s">
        <v>1054</v>
      </c>
      <c r="X892" s="195" t="s">
        <v>1054</v>
      </c>
      <c r="Y892" s="195" t="s">
        <v>1054</v>
      </c>
      <c r="Z892" s="195" t="s">
        <v>1054</v>
      </c>
      <c r="AA892" s="200" t="s">
        <v>1054</v>
      </c>
      <c r="AB892" s="201" t="s">
        <v>1054</v>
      </c>
      <c r="AC892" s="201" t="s">
        <v>1054</v>
      </c>
      <c r="AD892" s="195" t="s">
        <v>6052</v>
      </c>
      <c r="AE892" s="195" t="s">
        <v>6053</v>
      </c>
      <c r="AF892" s="195" t="s">
        <v>934</v>
      </c>
      <c r="AG892" s="195">
        <v>3133</v>
      </c>
      <c r="AH892" s="195" t="s">
        <v>828</v>
      </c>
      <c r="AI892" s="195" t="s">
        <v>6054</v>
      </c>
      <c r="AJ892" s="195" t="s">
        <v>1054</v>
      </c>
      <c r="AK892" s="195" t="s">
        <v>1054</v>
      </c>
    </row>
    <row r="893" spans="1:37" s="177" customFormat="1" ht="12.75">
      <c r="A893" s="175" t="s">
        <v>4774</v>
      </c>
      <c r="B893" s="175" t="s">
        <v>3206</v>
      </c>
      <c r="C893" s="628">
        <v>0</v>
      </c>
      <c r="D893" s="628">
        <v>0</v>
      </c>
      <c r="E893" s="628">
        <v>0</v>
      </c>
      <c r="F893" s="631" t="s">
        <v>1054</v>
      </c>
      <c r="G893" s="175" t="s">
        <v>5784</v>
      </c>
      <c r="H893" s="176" t="s">
        <v>4617</v>
      </c>
      <c r="I893" s="175" t="s">
        <v>4734</v>
      </c>
      <c r="J893" s="203" t="s">
        <v>1052</v>
      </c>
      <c r="K893" s="203" t="s">
        <v>1059</v>
      </c>
      <c r="L893" s="175" t="s">
        <v>4593</v>
      </c>
      <c r="M893" s="175" t="s">
        <v>3207</v>
      </c>
      <c r="N893" s="204">
        <v>39995</v>
      </c>
      <c r="O893" s="175" t="s">
        <v>1564</v>
      </c>
      <c r="P893" s="195" t="s">
        <v>4965</v>
      </c>
      <c r="Q893" s="195">
        <v>109</v>
      </c>
      <c r="R893" s="197" t="s">
        <v>1054</v>
      </c>
      <c r="S893" s="197" t="s">
        <v>1054</v>
      </c>
      <c r="T893" s="195" t="s">
        <v>1054</v>
      </c>
      <c r="U893" s="195" t="s">
        <v>1054</v>
      </c>
      <c r="V893" s="199" t="s">
        <v>959</v>
      </c>
      <c r="W893" s="199" t="s">
        <v>1055</v>
      </c>
      <c r="X893" s="195" t="s">
        <v>1054</v>
      </c>
      <c r="Y893" s="195" t="s">
        <v>3208</v>
      </c>
      <c r="Z893" s="195" t="s">
        <v>1054</v>
      </c>
      <c r="AA893" s="200" t="s">
        <v>1054</v>
      </c>
      <c r="AB893" s="201">
        <v>20989</v>
      </c>
      <c r="AC893" s="201">
        <v>24720</v>
      </c>
      <c r="AD893" s="195" t="s">
        <v>5785</v>
      </c>
      <c r="AE893" s="195" t="s">
        <v>2651</v>
      </c>
      <c r="AF893" s="195" t="s">
        <v>935</v>
      </c>
      <c r="AG893" s="195">
        <v>2601</v>
      </c>
      <c r="AH893" s="195" t="s">
        <v>828</v>
      </c>
      <c r="AI893" s="195" t="s">
        <v>5786</v>
      </c>
      <c r="AJ893" s="195" t="s">
        <v>5787</v>
      </c>
      <c r="AK893" s="195" t="s">
        <v>5788</v>
      </c>
    </row>
    <row r="894" spans="1:37" s="177" customFormat="1" ht="12.75">
      <c r="A894" s="175" t="s">
        <v>4774</v>
      </c>
      <c r="B894" s="175" t="s">
        <v>3231</v>
      </c>
      <c r="C894" s="628">
        <v>0</v>
      </c>
      <c r="D894" s="628">
        <v>0</v>
      </c>
      <c r="E894" s="628">
        <v>0</v>
      </c>
      <c r="F894" s="631" t="s">
        <v>1054</v>
      </c>
      <c r="G894" s="175" t="s">
        <v>3232</v>
      </c>
      <c r="H894" s="176" t="s">
        <v>4581</v>
      </c>
      <c r="I894" s="175" t="s">
        <v>4588</v>
      </c>
      <c r="J894" s="203" t="s">
        <v>1054</v>
      </c>
      <c r="K894" s="203" t="s">
        <v>1054</v>
      </c>
      <c r="L894" s="175" t="s">
        <v>4837</v>
      </c>
      <c r="M894" s="175" t="s">
        <v>3233</v>
      </c>
      <c r="N894" s="204">
        <v>32690</v>
      </c>
      <c r="O894" s="175" t="s">
        <v>1054</v>
      </c>
      <c r="P894" s="195" t="s">
        <v>1054</v>
      </c>
      <c r="Q894" s="195" t="s">
        <v>1054</v>
      </c>
      <c r="R894" s="197" t="s">
        <v>1054</v>
      </c>
      <c r="S894" s="197" t="s">
        <v>1054</v>
      </c>
      <c r="T894" s="195" t="s">
        <v>1054</v>
      </c>
      <c r="U894" s="195" t="s">
        <v>1054</v>
      </c>
      <c r="V894" s="199" t="s">
        <v>1122</v>
      </c>
      <c r="W894" s="199" t="s">
        <v>1054</v>
      </c>
      <c r="X894" s="195" t="s">
        <v>1054</v>
      </c>
      <c r="Y894" s="195" t="s">
        <v>3234</v>
      </c>
      <c r="Z894" s="195" t="s">
        <v>1054</v>
      </c>
      <c r="AA894" s="200" t="s">
        <v>1054</v>
      </c>
      <c r="AB894" s="201" t="s">
        <v>1054</v>
      </c>
      <c r="AC894" s="201" t="s">
        <v>1054</v>
      </c>
      <c r="AD894" s="195" t="s">
        <v>6008</v>
      </c>
      <c r="AE894" s="195" t="s">
        <v>4902</v>
      </c>
      <c r="AF894" s="195" t="s">
        <v>932</v>
      </c>
      <c r="AG894" s="195">
        <v>2000</v>
      </c>
      <c r="AH894" s="195" t="s">
        <v>828</v>
      </c>
      <c r="AI894" s="195" t="s">
        <v>6038</v>
      </c>
      <c r="AJ894" s="195" t="s">
        <v>6039</v>
      </c>
      <c r="AK894" s="195" t="s">
        <v>3235</v>
      </c>
    </row>
    <row r="895" spans="1:37" s="177" customFormat="1" ht="12.75">
      <c r="A895" s="175" t="s">
        <v>4774</v>
      </c>
      <c r="B895" s="175" t="s">
        <v>3160</v>
      </c>
      <c r="C895" s="628">
        <v>0</v>
      </c>
      <c r="D895" s="628">
        <v>0</v>
      </c>
      <c r="E895" s="628">
        <v>0</v>
      </c>
      <c r="F895" s="631" t="s">
        <v>1054</v>
      </c>
      <c r="G895" s="175" t="s">
        <v>3161</v>
      </c>
      <c r="H895" s="176" t="s">
        <v>4581</v>
      </c>
      <c r="I895" s="175" t="s">
        <v>4582</v>
      </c>
      <c r="J895" s="203" t="s">
        <v>1054</v>
      </c>
      <c r="K895" s="203" t="s">
        <v>1054</v>
      </c>
      <c r="L895" s="175" t="s">
        <v>1063</v>
      </c>
      <c r="M895" s="175" t="s">
        <v>1054</v>
      </c>
      <c r="N895" s="204">
        <v>41579</v>
      </c>
      <c r="O895" s="175" t="s">
        <v>1054</v>
      </c>
      <c r="P895" s="195" t="s">
        <v>1054</v>
      </c>
      <c r="Q895" s="195" t="s">
        <v>1054</v>
      </c>
      <c r="R895" s="197">
        <v>0</v>
      </c>
      <c r="S895" s="197" t="s">
        <v>1054</v>
      </c>
      <c r="T895" s="195" t="s">
        <v>1054</v>
      </c>
      <c r="U895" s="195" t="s">
        <v>1054</v>
      </c>
      <c r="V895" s="199" t="s">
        <v>1062</v>
      </c>
      <c r="W895" s="199" t="s">
        <v>1054</v>
      </c>
      <c r="X895" s="195" t="s">
        <v>1054</v>
      </c>
      <c r="Y895" s="195" t="s">
        <v>1054</v>
      </c>
      <c r="Z895" s="195" t="s">
        <v>1054</v>
      </c>
      <c r="AA895" s="200" t="s">
        <v>1054</v>
      </c>
      <c r="AB895" s="201" t="s">
        <v>1054</v>
      </c>
      <c r="AC895" s="201" t="s">
        <v>1054</v>
      </c>
      <c r="AD895" s="195" t="s">
        <v>4794</v>
      </c>
      <c r="AE895" s="195" t="s">
        <v>4964</v>
      </c>
      <c r="AF895" s="195" t="s">
        <v>935</v>
      </c>
      <c r="AG895" s="195">
        <v>2601</v>
      </c>
      <c r="AH895" s="195" t="s">
        <v>828</v>
      </c>
      <c r="AI895" s="195" t="s">
        <v>5765</v>
      </c>
      <c r="AJ895" s="195" t="s">
        <v>1054</v>
      </c>
      <c r="AK895" s="195" t="s">
        <v>1054</v>
      </c>
    </row>
    <row r="896" spans="1:37" s="177" customFormat="1" ht="12.75">
      <c r="A896" s="175" t="s">
        <v>4774</v>
      </c>
      <c r="B896" s="175" t="s">
        <v>4813</v>
      </c>
      <c r="C896" s="628">
        <v>0</v>
      </c>
      <c r="D896" s="628">
        <v>0</v>
      </c>
      <c r="E896" s="628">
        <v>0</v>
      </c>
      <c r="F896" s="631" t="s">
        <v>1054</v>
      </c>
      <c r="G896" s="175" t="s">
        <v>4814</v>
      </c>
      <c r="H896" s="176" t="s">
        <v>4581</v>
      </c>
      <c r="I896" s="175" t="s">
        <v>4582</v>
      </c>
      <c r="J896" s="203" t="s">
        <v>1054</v>
      </c>
      <c r="K896" s="203" t="s">
        <v>1054</v>
      </c>
      <c r="L896" s="175" t="s">
        <v>1063</v>
      </c>
      <c r="M896" s="175" t="s">
        <v>1054</v>
      </c>
      <c r="N896" s="204">
        <v>42698</v>
      </c>
      <c r="O896" s="175" t="s">
        <v>1054</v>
      </c>
      <c r="P896" s="195" t="s">
        <v>1054</v>
      </c>
      <c r="Q896" s="195" t="s">
        <v>1054</v>
      </c>
      <c r="R896" s="197">
        <v>11</v>
      </c>
      <c r="S896" s="197" t="s">
        <v>1062</v>
      </c>
      <c r="T896" s="195" t="s">
        <v>4595</v>
      </c>
      <c r="U896" s="195" t="s">
        <v>1054</v>
      </c>
      <c r="V896" s="199" t="s">
        <v>1062</v>
      </c>
      <c r="W896" s="199" t="s">
        <v>1054</v>
      </c>
      <c r="X896" s="195" t="s">
        <v>1054</v>
      </c>
      <c r="Y896" s="195" t="s">
        <v>1054</v>
      </c>
      <c r="Z896" s="195" t="s">
        <v>4785</v>
      </c>
      <c r="AA896" s="200" t="s">
        <v>1054</v>
      </c>
      <c r="AB896" s="201" t="s">
        <v>1054</v>
      </c>
      <c r="AC896" s="201" t="s">
        <v>1054</v>
      </c>
      <c r="AD896" s="195" t="s">
        <v>4794</v>
      </c>
      <c r="AE896" s="195" t="s">
        <v>4759</v>
      </c>
      <c r="AF896" s="195" t="s">
        <v>935</v>
      </c>
      <c r="AG896" s="195">
        <v>2601</v>
      </c>
      <c r="AH896" s="195" t="s">
        <v>828</v>
      </c>
      <c r="AI896" s="195" t="s">
        <v>1054</v>
      </c>
      <c r="AJ896" s="195" t="s">
        <v>1054</v>
      </c>
      <c r="AK896" s="195" t="s">
        <v>1054</v>
      </c>
    </row>
    <row r="897" spans="1:37" s="177" customFormat="1" ht="12.75">
      <c r="A897" s="175" t="s">
        <v>4774</v>
      </c>
      <c r="B897" s="175" t="s">
        <v>3236</v>
      </c>
      <c r="C897" s="628">
        <v>0</v>
      </c>
      <c r="D897" s="628">
        <v>0</v>
      </c>
      <c r="E897" s="628">
        <v>0</v>
      </c>
      <c r="F897" s="631" t="s">
        <v>1054</v>
      </c>
      <c r="G897" s="175" t="s">
        <v>6589</v>
      </c>
      <c r="H897" s="176" t="s">
        <v>4581</v>
      </c>
      <c r="I897" s="175" t="s">
        <v>4582</v>
      </c>
      <c r="J897" s="203" t="s">
        <v>1054</v>
      </c>
      <c r="K897" s="203" t="s">
        <v>1054</v>
      </c>
      <c r="L897" s="175" t="s">
        <v>1063</v>
      </c>
      <c r="M897" s="175" t="s">
        <v>1054</v>
      </c>
      <c r="N897" s="204">
        <v>35247</v>
      </c>
      <c r="O897" s="175" t="s">
        <v>1054</v>
      </c>
      <c r="P897" s="195" t="s">
        <v>1054</v>
      </c>
      <c r="Q897" s="195" t="s">
        <v>1054</v>
      </c>
      <c r="R897" s="197" t="s">
        <v>1054</v>
      </c>
      <c r="S897" s="197" t="s">
        <v>1054</v>
      </c>
      <c r="T897" s="195" t="s">
        <v>1054</v>
      </c>
      <c r="U897" s="195" t="s">
        <v>1054</v>
      </c>
      <c r="V897" s="199" t="s">
        <v>1054</v>
      </c>
      <c r="W897" s="199" t="s">
        <v>1054</v>
      </c>
      <c r="X897" s="195" t="s">
        <v>1054</v>
      </c>
      <c r="Y897" s="195" t="s">
        <v>1054</v>
      </c>
      <c r="Z897" s="195" t="s">
        <v>1054</v>
      </c>
      <c r="AA897" s="200" t="s">
        <v>1054</v>
      </c>
      <c r="AB897" s="201" t="s">
        <v>1054</v>
      </c>
      <c r="AC897" s="201" t="s">
        <v>1054</v>
      </c>
      <c r="AD897" s="195" t="s">
        <v>1054</v>
      </c>
      <c r="AE897" s="195" t="s">
        <v>1054</v>
      </c>
      <c r="AF897" s="195" t="s">
        <v>1054</v>
      </c>
      <c r="AG897" s="195" t="s">
        <v>1054</v>
      </c>
      <c r="AH897" s="195" t="s">
        <v>1054</v>
      </c>
      <c r="AI897" s="195" t="s">
        <v>1054</v>
      </c>
      <c r="AJ897" s="195" t="s">
        <v>1054</v>
      </c>
      <c r="AK897" s="195" t="s">
        <v>1054</v>
      </c>
    </row>
    <row r="898" spans="1:37" s="177" customFormat="1" ht="12.75">
      <c r="A898" s="175" t="s">
        <v>4774</v>
      </c>
      <c r="B898" s="175" t="s">
        <v>3162</v>
      </c>
      <c r="C898" s="628">
        <v>0</v>
      </c>
      <c r="D898" s="628">
        <v>0</v>
      </c>
      <c r="E898" s="628">
        <v>0</v>
      </c>
      <c r="F898" s="631" t="s">
        <v>1054</v>
      </c>
      <c r="G898" s="175" t="s">
        <v>3163</v>
      </c>
      <c r="H898" s="176" t="s">
        <v>4581</v>
      </c>
      <c r="I898" s="175" t="s">
        <v>4592</v>
      </c>
      <c r="J898" s="203" t="s">
        <v>1054</v>
      </c>
      <c r="K898" s="203" t="s">
        <v>1054</v>
      </c>
      <c r="L898" s="175" t="s">
        <v>4593</v>
      </c>
      <c r="M898" s="175" t="s">
        <v>3164</v>
      </c>
      <c r="N898" s="204">
        <v>10470</v>
      </c>
      <c r="O898" s="175" t="s">
        <v>1054</v>
      </c>
      <c r="P898" s="195" t="s">
        <v>1054</v>
      </c>
      <c r="Q898" s="195" t="s">
        <v>1054</v>
      </c>
      <c r="R898" s="197">
        <v>8</v>
      </c>
      <c r="S898" s="197" t="s">
        <v>1062</v>
      </c>
      <c r="T898" s="195" t="s">
        <v>4603</v>
      </c>
      <c r="U898" s="195" t="s">
        <v>1054</v>
      </c>
      <c r="V898" s="199" t="s">
        <v>1062</v>
      </c>
      <c r="W898" s="199" t="s">
        <v>1054</v>
      </c>
      <c r="X898" s="195" t="s">
        <v>1054</v>
      </c>
      <c r="Y898" s="195" t="s">
        <v>1054</v>
      </c>
      <c r="Z898" s="195" t="s">
        <v>1054</v>
      </c>
      <c r="AA898" s="200" t="s">
        <v>1054</v>
      </c>
      <c r="AB898" s="201" t="s">
        <v>1054</v>
      </c>
      <c r="AC898" s="201" t="s">
        <v>1054</v>
      </c>
      <c r="AD898" s="195" t="s">
        <v>5140</v>
      </c>
      <c r="AE898" s="195" t="s">
        <v>4634</v>
      </c>
      <c r="AF898" s="195" t="s">
        <v>935</v>
      </c>
      <c r="AG898" s="195">
        <v>2600</v>
      </c>
      <c r="AH898" s="195" t="s">
        <v>828</v>
      </c>
      <c r="AI898" s="195" t="s">
        <v>6055</v>
      </c>
      <c r="AJ898" s="195" t="s">
        <v>1054</v>
      </c>
      <c r="AK898" s="195" t="s">
        <v>1054</v>
      </c>
    </row>
    <row r="899" spans="1:37" s="177" customFormat="1" ht="12.75">
      <c r="A899" s="175" t="s">
        <v>4774</v>
      </c>
      <c r="B899" s="175" t="s">
        <v>4775</v>
      </c>
      <c r="C899" s="628">
        <v>0</v>
      </c>
      <c r="D899" s="628">
        <v>0</v>
      </c>
      <c r="E899" s="628">
        <v>0</v>
      </c>
      <c r="F899" s="631" t="s">
        <v>1054</v>
      </c>
      <c r="G899" s="175" t="s">
        <v>6593</v>
      </c>
      <c r="H899" s="176" t="s">
        <v>4581</v>
      </c>
      <c r="I899" s="175" t="s">
        <v>4582</v>
      </c>
      <c r="J899" s="203" t="s">
        <v>1054</v>
      </c>
      <c r="K899" s="203" t="s">
        <v>1054</v>
      </c>
      <c r="L899" s="175" t="s">
        <v>1063</v>
      </c>
      <c r="M899" s="175" t="s">
        <v>1054</v>
      </c>
      <c r="N899" s="204">
        <v>43034</v>
      </c>
      <c r="O899" s="175" t="s">
        <v>1054</v>
      </c>
      <c r="P899" s="195" t="s">
        <v>1054</v>
      </c>
      <c r="Q899" s="195" t="s">
        <v>1054</v>
      </c>
      <c r="R899" s="197">
        <v>6</v>
      </c>
      <c r="S899" s="197" t="s">
        <v>1062</v>
      </c>
      <c r="T899" s="195" t="s">
        <v>4595</v>
      </c>
      <c r="U899" s="195" t="s">
        <v>1054</v>
      </c>
      <c r="V899" s="199" t="s">
        <v>1062</v>
      </c>
      <c r="W899" s="199" t="s">
        <v>1054</v>
      </c>
      <c r="X899" s="195" t="s">
        <v>1054</v>
      </c>
      <c r="Y899" s="195" t="s">
        <v>1054</v>
      </c>
      <c r="Z899" s="195" t="s">
        <v>1054</v>
      </c>
      <c r="AA899" s="200" t="s">
        <v>1054</v>
      </c>
      <c r="AB899" s="201" t="s">
        <v>1054</v>
      </c>
      <c r="AC899" s="201" t="s">
        <v>1054</v>
      </c>
      <c r="AD899" s="195" t="s">
        <v>1054</v>
      </c>
      <c r="AE899" s="195" t="s">
        <v>1054</v>
      </c>
      <c r="AF899" s="195" t="s">
        <v>1054</v>
      </c>
      <c r="AG899" s="195" t="s">
        <v>1054</v>
      </c>
      <c r="AH899" s="195" t="s">
        <v>1054</v>
      </c>
      <c r="AI899" s="195" t="s">
        <v>1054</v>
      </c>
      <c r="AJ899" s="195" t="s">
        <v>1054</v>
      </c>
      <c r="AK899" s="195" t="s">
        <v>1054</v>
      </c>
    </row>
    <row r="900" spans="1:37" s="177" customFormat="1" ht="12.75">
      <c r="A900" s="175" t="s">
        <v>4774</v>
      </c>
      <c r="B900" s="175" t="s">
        <v>4855</v>
      </c>
      <c r="C900" s="628">
        <v>0</v>
      </c>
      <c r="D900" s="628">
        <v>0</v>
      </c>
      <c r="E900" s="628">
        <v>0</v>
      </c>
      <c r="F900" s="631" t="s">
        <v>1054</v>
      </c>
      <c r="G900" s="175" t="s">
        <v>6594</v>
      </c>
      <c r="H900" s="176" t="s">
        <v>4581</v>
      </c>
      <c r="I900" s="175" t="s">
        <v>4582</v>
      </c>
      <c r="J900" s="203" t="s">
        <v>1054</v>
      </c>
      <c r="K900" s="203" t="s">
        <v>1054</v>
      </c>
      <c r="L900" s="175" t="s">
        <v>1063</v>
      </c>
      <c r="M900" s="175" t="s">
        <v>1054</v>
      </c>
      <c r="N900" s="204">
        <v>42837</v>
      </c>
      <c r="O900" s="175" t="s">
        <v>1054</v>
      </c>
      <c r="P900" s="195" t="s">
        <v>1054</v>
      </c>
      <c r="Q900" s="195" t="s">
        <v>1054</v>
      </c>
      <c r="R900" s="197">
        <v>0</v>
      </c>
      <c r="S900" s="197" t="s">
        <v>1062</v>
      </c>
      <c r="T900" s="195" t="s">
        <v>4595</v>
      </c>
      <c r="U900" s="195" t="s">
        <v>1054</v>
      </c>
      <c r="V900" s="199" t="s">
        <v>1054</v>
      </c>
      <c r="W900" s="199" t="s">
        <v>1054</v>
      </c>
      <c r="X900" s="195" t="s">
        <v>1054</v>
      </c>
      <c r="Y900" s="195" t="s">
        <v>1054</v>
      </c>
      <c r="Z900" s="195" t="s">
        <v>1054</v>
      </c>
      <c r="AA900" s="200" t="s">
        <v>1054</v>
      </c>
      <c r="AB900" s="201" t="s">
        <v>1054</v>
      </c>
      <c r="AC900" s="201" t="s">
        <v>1054</v>
      </c>
      <c r="AD900" s="195" t="s">
        <v>1054</v>
      </c>
      <c r="AE900" s="195" t="s">
        <v>1054</v>
      </c>
      <c r="AF900" s="195" t="s">
        <v>1054</v>
      </c>
      <c r="AG900" s="195" t="s">
        <v>1054</v>
      </c>
      <c r="AH900" s="195" t="s">
        <v>1054</v>
      </c>
      <c r="AI900" s="195" t="s">
        <v>1054</v>
      </c>
      <c r="AJ900" s="195" t="s">
        <v>1054</v>
      </c>
      <c r="AK900" s="195" t="s">
        <v>1054</v>
      </c>
    </row>
    <row r="901" spans="1:37" s="177" customFormat="1" ht="12.75">
      <c r="A901" s="175" t="s">
        <v>4774</v>
      </c>
      <c r="B901" s="175" t="s">
        <v>3209</v>
      </c>
      <c r="C901" s="628">
        <v>0</v>
      </c>
      <c r="D901" s="628">
        <v>0</v>
      </c>
      <c r="E901" s="628">
        <v>0</v>
      </c>
      <c r="F901" s="631" t="s">
        <v>1054</v>
      </c>
      <c r="G901" s="175" t="s">
        <v>3210</v>
      </c>
      <c r="H901" s="176" t="s">
        <v>4617</v>
      </c>
      <c r="I901" s="175" t="s">
        <v>4934</v>
      </c>
      <c r="J901" s="203" t="s">
        <v>1052</v>
      </c>
      <c r="K901" s="203" t="s">
        <v>1059</v>
      </c>
      <c r="L901" s="175" t="s">
        <v>4593</v>
      </c>
      <c r="M901" s="175" t="s">
        <v>3211</v>
      </c>
      <c r="N901" s="204">
        <v>34886</v>
      </c>
      <c r="O901" s="175" t="s">
        <v>1564</v>
      </c>
      <c r="P901" s="195" t="s">
        <v>1054</v>
      </c>
      <c r="Q901" s="195">
        <v>809</v>
      </c>
      <c r="R901" s="197" t="s">
        <v>1054</v>
      </c>
      <c r="S901" s="197" t="s">
        <v>1054</v>
      </c>
      <c r="T901" s="195" t="s">
        <v>1054</v>
      </c>
      <c r="U901" s="195" t="s">
        <v>1054</v>
      </c>
      <c r="V901" s="199" t="s">
        <v>959</v>
      </c>
      <c r="W901" s="199" t="s">
        <v>1055</v>
      </c>
      <c r="X901" s="195" t="s">
        <v>1054</v>
      </c>
      <c r="Y901" s="195" t="s">
        <v>3212</v>
      </c>
      <c r="Z901" s="195" t="s">
        <v>1054</v>
      </c>
      <c r="AA901" s="200" t="s">
        <v>1054</v>
      </c>
      <c r="AB901" s="201">
        <v>43936</v>
      </c>
      <c r="AC901" s="201">
        <v>188522</v>
      </c>
      <c r="AD901" s="195" t="s">
        <v>6023</v>
      </c>
      <c r="AE901" s="195" t="s">
        <v>5736</v>
      </c>
      <c r="AF901" s="195" t="s">
        <v>935</v>
      </c>
      <c r="AG901" s="195">
        <v>2606</v>
      </c>
      <c r="AH901" s="195" t="s">
        <v>828</v>
      </c>
      <c r="AI901" s="195" t="s">
        <v>6024</v>
      </c>
      <c r="AJ901" s="195" t="s">
        <v>6025</v>
      </c>
      <c r="AK901" s="195" t="s">
        <v>6026</v>
      </c>
    </row>
    <row r="902" spans="1:37" s="177" customFormat="1" ht="12.75">
      <c r="A902" s="175" t="s">
        <v>4774</v>
      </c>
      <c r="B902" s="175" t="s">
        <v>3165</v>
      </c>
      <c r="C902" s="628">
        <v>0</v>
      </c>
      <c r="D902" s="628">
        <v>0</v>
      </c>
      <c r="E902" s="628">
        <v>0</v>
      </c>
      <c r="F902" s="631" t="s">
        <v>1054</v>
      </c>
      <c r="G902" s="175" t="s">
        <v>6606</v>
      </c>
      <c r="H902" s="176" t="s">
        <v>4581</v>
      </c>
      <c r="I902" s="175" t="s">
        <v>4650</v>
      </c>
      <c r="J902" s="203" t="s">
        <v>1054</v>
      </c>
      <c r="K902" s="203" t="s">
        <v>1054</v>
      </c>
      <c r="L902" s="175" t="s">
        <v>1351</v>
      </c>
      <c r="M902" s="175" t="s">
        <v>1054</v>
      </c>
      <c r="N902" s="204">
        <v>41621</v>
      </c>
      <c r="O902" s="175" t="s">
        <v>1054</v>
      </c>
      <c r="P902" s="195" t="s">
        <v>1054</v>
      </c>
      <c r="Q902" s="195" t="s">
        <v>1054</v>
      </c>
      <c r="R902" s="197">
        <v>16</v>
      </c>
      <c r="S902" s="197" t="s">
        <v>1062</v>
      </c>
      <c r="T902" s="195" t="s">
        <v>4960</v>
      </c>
      <c r="U902" s="195" t="s">
        <v>1054</v>
      </c>
      <c r="V902" s="199" t="s">
        <v>1062</v>
      </c>
      <c r="W902" s="199" t="s">
        <v>1054</v>
      </c>
      <c r="X902" s="195" t="s">
        <v>1054</v>
      </c>
      <c r="Y902" s="195" t="s">
        <v>1054</v>
      </c>
      <c r="Z902" s="195" t="s">
        <v>1054</v>
      </c>
      <c r="AA902" s="200" t="s">
        <v>1054</v>
      </c>
      <c r="AB902" s="201" t="s">
        <v>1054</v>
      </c>
      <c r="AC902" s="201" t="s">
        <v>1054</v>
      </c>
      <c r="AD902" s="195" t="s">
        <v>4794</v>
      </c>
      <c r="AE902" s="195" t="s">
        <v>4759</v>
      </c>
      <c r="AF902" s="195" t="s">
        <v>935</v>
      </c>
      <c r="AG902" s="195">
        <v>2601</v>
      </c>
      <c r="AH902" s="195" t="s">
        <v>828</v>
      </c>
      <c r="AI902" s="195" t="s">
        <v>5764</v>
      </c>
      <c r="AJ902" s="195" t="s">
        <v>1054</v>
      </c>
      <c r="AK902" s="195" t="s">
        <v>1054</v>
      </c>
    </row>
    <row r="903" spans="1:37" s="177" customFormat="1" ht="12.75">
      <c r="A903" s="175" t="s">
        <v>4774</v>
      </c>
      <c r="B903" s="175" t="s">
        <v>4776</v>
      </c>
      <c r="C903" s="628">
        <v>0</v>
      </c>
      <c r="D903" s="628">
        <v>0</v>
      </c>
      <c r="E903" s="628">
        <v>0</v>
      </c>
      <c r="F903" s="631" t="s">
        <v>1054</v>
      </c>
      <c r="G903" s="175" t="s">
        <v>6607</v>
      </c>
      <c r="H903" s="176" t="s">
        <v>4581</v>
      </c>
      <c r="I903" s="175" t="s">
        <v>4582</v>
      </c>
      <c r="J903" s="203" t="s">
        <v>1054</v>
      </c>
      <c r="K903" s="203" t="s">
        <v>1054</v>
      </c>
      <c r="L903" s="175" t="s">
        <v>1063</v>
      </c>
      <c r="M903" s="175" t="s">
        <v>1054</v>
      </c>
      <c r="N903" s="204">
        <v>43034</v>
      </c>
      <c r="O903" s="175" t="s">
        <v>1054</v>
      </c>
      <c r="P903" s="195" t="s">
        <v>1054</v>
      </c>
      <c r="Q903" s="195" t="s">
        <v>1054</v>
      </c>
      <c r="R903" s="197">
        <v>6</v>
      </c>
      <c r="S903" s="197" t="s">
        <v>1062</v>
      </c>
      <c r="T903" s="195" t="s">
        <v>4595</v>
      </c>
      <c r="U903" s="195" t="s">
        <v>1054</v>
      </c>
      <c r="V903" s="199" t="s">
        <v>1062</v>
      </c>
      <c r="W903" s="199" t="s">
        <v>1054</v>
      </c>
      <c r="X903" s="195" t="s">
        <v>1054</v>
      </c>
      <c r="Y903" s="195" t="s">
        <v>1054</v>
      </c>
      <c r="Z903" s="195" t="s">
        <v>1054</v>
      </c>
      <c r="AA903" s="200" t="s">
        <v>1054</v>
      </c>
      <c r="AB903" s="201" t="s">
        <v>1054</v>
      </c>
      <c r="AC903" s="201" t="s">
        <v>1054</v>
      </c>
      <c r="AD903" s="195" t="s">
        <v>1054</v>
      </c>
      <c r="AE903" s="195" t="s">
        <v>1054</v>
      </c>
      <c r="AF903" s="195" t="s">
        <v>1054</v>
      </c>
      <c r="AG903" s="195" t="s">
        <v>1054</v>
      </c>
      <c r="AH903" s="195" t="s">
        <v>4777</v>
      </c>
      <c r="AI903" s="195" t="s">
        <v>1054</v>
      </c>
      <c r="AJ903" s="195" t="s">
        <v>1054</v>
      </c>
      <c r="AK903" s="195" t="s">
        <v>1054</v>
      </c>
    </row>
    <row r="904" spans="1:37" s="177" customFormat="1" ht="12.75">
      <c r="A904" s="175" t="s">
        <v>4774</v>
      </c>
      <c r="B904" s="175" t="s">
        <v>4785</v>
      </c>
      <c r="C904" s="628">
        <v>0</v>
      </c>
      <c r="D904" s="628">
        <v>0</v>
      </c>
      <c r="E904" s="628">
        <v>0</v>
      </c>
      <c r="F904" s="631" t="s">
        <v>959</v>
      </c>
      <c r="G904" s="175" t="s">
        <v>4823</v>
      </c>
      <c r="H904" s="176" t="s">
        <v>4617</v>
      </c>
      <c r="I904" s="175" t="s">
        <v>4734</v>
      </c>
      <c r="J904" s="203" t="s">
        <v>1052</v>
      </c>
      <c r="K904" s="203" t="s">
        <v>1053</v>
      </c>
      <c r="L904" s="175" t="s">
        <v>4735</v>
      </c>
      <c r="M904" s="175" t="s">
        <v>1054</v>
      </c>
      <c r="N904" s="204">
        <v>41535</v>
      </c>
      <c r="O904" s="175" t="s">
        <v>4824</v>
      </c>
      <c r="P904" s="195" t="s">
        <v>4737</v>
      </c>
      <c r="Q904" s="195">
        <v>879</v>
      </c>
      <c r="R904" s="197" t="s">
        <v>1054</v>
      </c>
      <c r="S904" s="197" t="s">
        <v>1054</v>
      </c>
      <c r="T904" s="195" t="s">
        <v>1054</v>
      </c>
      <c r="U904" s="195" t="s">
        <v>1054</v>
      </c>
      <c r="V904" s="199" t="s">
        <v>959</v>
      </c>
      <c r="W904" s="199" t="s">
        <v>1055</v>
      </c>
      <c r="X904" s="195" t="s">
        <v>1054</v>
      </c>
      <c r="Y904" s="195" t="s">
        <v>3136</v>
      </c>
      <c r="Z904" s="195" t="s">
        <v>1054</v>
      </c>
      <c r="AA904" s="200" t="s">
        <v>1054</v>
      </c>
      <c r="AB904" s="201">
        <v>5877343</v>
      </c>
      <c r="AC904" s="201">
        <v>217797</v>
      </c>
      <c r="AD904" s="195" t="s">
        <v>4794</v>
      </c>
      <c r="AE904" s="195" t="s">
        <v>4759</v>
      </c>
      <c r="AF904" s="195" t="s">
        <v>935</v>
      </c>
      <c r="AG904" s="195">
        <v>2601</v>
      </c>
      <c r="AH904" s="195" t="s">
        <v>828</v>
      </c>
      <c r="AI904" s="195" t="s">
        <v>4825</v>
      </c>
      <c r="AJ904" s="195" t="s">
        <v>3137</v>
      </c>
      <c r="AK904" s="195" t="s">
        <v>4826</v>
      </c>
    </row>
    <row r="905" spans="1:37" s="177" customFormat="1" ht="12.75">
      <c r="A905" s="175" t="s">
        <v>4774</v>
      </c>
      <c r="B905" s="175" t="s">
        <v>3166</v>
      </c>
      <c r="C905" s="628">
        <v>0</v>
      </c>
      <c r="D905" s="628">
        <v>0</v>
      </c>
      <c r="E905" s="628">
        <v>0</v>
      </c>
      <c r="F905" s="631" t="s">
        <v>1054</v>
      </c>
      <c r="G905" s="175" t="s">
        <v>6051</v>
      </c>
      <c r="H905" s="176" t="s">
        <v>4581</v>
      </c>
      <c r="I905" s="175" t="s">
        <v>4592</v>
      </c>
      <c r="J905" s="203" t="s">
        <v>1054</v>
      </c>
      <c r="K905" s="203" t="s">
        <v>1054</v>
      </c>
      <c r="L905" s="175" t="s">
        <v>4593</v>
      </c>
      <c r="M905" s="175" t="s">
        <v>3167</v>
      </c>
      <c r="N905" s="204">
        <v>24971</v>
      </c>
      <c r="O905" s="175" t="s">
        <v>1054</v>
      </c>
      <c r="P905" s="195" t="s">
        <v>1054</v>
      </c>
      <c r="Q905" s="195" t="s">
        <v>1054</v>
      </c>
      <c r="R905" s="197">
        <v>1</v>
      </c>
      <c r="S905" s="197" t="s">
        <v>959</v>
      </c>
      <c r="T905" s="195" t="s">
        <v>4595</v>
      </c>
      <c r="U905" s="195" t="s">
        <v>1054</v>
      </c>
      <c r="V905" s="199" t="s">
        <v>1054</v>
      </c>
      <c r="W905" s="199" t="s">
        <v>1054</v>
      </c>
      <c r="X905" s="195" t="s">
        <v>1054</v>
      </c>
      <c r="Y905" s="195" t="s">
        <v>1054</v>
      </c>
      <c r="Z905" s="195" t="s">
        <v>4785</v>
      </c>
      <c r="AA905" s="200" t="s">
        <v>1054</v>
      </c>
      <c r="AB905" s="201" t="s">
        <v>1054</v>
      </c>
      <c r="AC905" s="201" t="s">
        <v>1054</v>
      </c>
      <c r="AD905" s="195" t="s">
        <v>6049</v>
      </c>
      <c r="AE905" s="195" t="s">
        <v>6050</v>
      </c>
      <c r="AF905" s="195" t="s">
        <v>1054</v>
      </c>
      <c r="AG905" s="195">
        <v>6798</v>
      </c>
      <c r="AH905" s="195" t="s">
        <v>1054</v>
      </c>
      <c r="AI905" s="195" t="s">
        <v>1054</v>
      </c>
      <c r="AJ905" s="195" t="s">
        <v>1054</v>
      </c>
      <c r="AK905" s="195" t="s">
        <v>1054</v>
      </c>
    </row>
    <row r="906" spans="1:37" s="177" customFormat="1" ht="12.75">
      <c r="A906" s="175" t="s">
        <v>4774</v>
      </c>
      <c r="B906" s="175" t="s">
        <v>4801</v>
      </c>
      <c r="C906" s="628">
        <v>0</v>
      </c>
      <c r="D906" s="628">
        <v>0</v>
      </c>
      <c r="E906" s="628">
        <v>0</v>
      </c>
      <c r="F906" s="631" t="s">
        <v>1054</v>
      </c>
      <c r="G906" s="175" t="s">
        <v>4802</v>
      </c>
      <c r="H906" s="176" t="s">
        <v>4581</v>
      </c>
      <c r="I906" s="175" t="s">
        <v>4582</v>
      </c>
      <c r="J906" s="203" t="s">
        <v>1054</v>
      </c>
      <c r="K906" s="203" t="s">
        <v>1054</v>
      </c>
      <c r="L906" s="175" t="s">
        <v>1063</v>
      </c>
      <c r="M906" s="175" t="s">
        <v>1054</v>
      </c>
      <c r="N906" s="204">
        <v>42803</v>
      </c>
      <c r="O906" s="175" t="s">
        <v>1054</v>
      </c>
      <c r="P906" s="195" t="s">
        <v>1054</v>
      </c>
      <c r="Q906" s="195" t="s">
        <v>1054</v>
      </c>
      <c r="R906" s="197">
        <v>0</v>
      </c>
      <c r="S906" s="197" t="s">
        <v>1062</v>
      </c>
      <c r="T906" s="195" t="s">
        <v>4595</v>
      </c>
      <c r="U906" s="195" t="s">
        <v>1054</v>
      </c>
      <c r="V906" s="199" t="s">
        <v>1062</v>
      </c>
      <c r="W906" s="199" t="s">
        <v>1054</v>
      </c>
      <c r="X906" s="195" t="s">
        <v>1054</v>
      </c>
      <c r="Y906" s="195" t="s">
        <v>1054</v>
      </c>
      <c r="Z906" s="195" t="s">
        <v>4785</v>
      </c>
      <c r="AA906" s="200" t="s">
        <v>1054</v>
      </c>
      <c r="AB906" s="201" t="s">
        <v>1054</v>
      </c>
      <c r="AC906" s="201" t="s">
        <v>1054</v>
      </c>
      <c r="AD906" s="195" t="s">
        <v>4794</v>
      </c>
      <c r="AE906" s="195" t="s">
        <v>4759</v>
      </c>
      <c r="AF906" s="195" t="s">
        <v>935</v>
      </c>
      <c r="AG906" s="195">
        <v>2601</v>
      </c>
      <c r="AH906" s="195" t="s">
        <v>828</v>
      </c>
      <c r="AI906" s="195" t="s">
        <v>1054</v>
      </c>
      <c r="AJ906" s="195" t="s">
        <v>1054</v>
      </c>
      <c r="AK906" s="195" t="s">
        <v>1054</v>
      </c>
    </row>
    <row r="907" spans="1:37" s="177" customFormat="1" ht="12.75">
      <c r="A907" s="175" t="s">
        <v>4774</v>
      </c>
      <c r="B907" s="175" t="s">
        <v>4797</v>
      </c>
      <c r="C907" s="628">
        <v>0</v>
      </c>
      <c r="D907" s="628">
        <v>0</v>
      </c>
      <c r="E907" s="628">
        <v>0</v>
      </c>
      <c r="F907" s="631" t="s">
        <v>1054</v>
      </c>
      <c r="G907" s="175" t="s">
        <v>6645</v>
      </c>
      <c r="H907" s="176" t="s">
        <v>4581</v>
      </c>
      <c r="I907" s="175" t="s">
        <v>4582</v>
      </c>
      <c r="J907" s="203" t="s">
        <v>1054</v>
      </c>
      <c r="K907" s="203" t="s">
        <v>1054</v>
      </c>
      <c r="L907" s="175" t="s">
        <v>106</v>
      </c>
      <c r="M907" s="175" t="s">
        <v>4798</v>
      </c>
      <c r="N907" s="204">
        <v>42835</v>
      </c>
      <c r="O907" s="175" t="s">
        <v>1054</v>
      </c>
      <c r="P907" s="195" t="s">
        <v>1054</v>
      </c>
      <c r="Q907" s="195" t="s">
        <v>1054</v>
      </c>
      <c r="R907" s="197">
        <v>23</v>
      </c>
      <c r="S907" s="197" t="s">
        <v>1062</v>
      </c>
      <c r="T907" s="195" t="s">
        <v>4595</v>
      </c>
      <c r="U907" s="195" t="s">
        <v>1054</v>
      </c>
      <c r="V907" s="199" t="s">
        <v>1062</v>
      </c>
      <c r="W907" s="199" t="s">
        <v>1054</v>
      </c>
      <c r="X907" s="195" t="s">
        <v>1054</v>
      </c>
      <c r="Y907" s="195" t="s">
        <v>1054</v>
      </c>
      <c r="Z907" s="195" t="s">
        <v>4785</v>
      </c>
      <c r="AA907" s="200" t="s">
        <v>1054</v>
      </c>
      <c r="AB907" s="201" t="s">
        <v>1054</v>
      </c>
      <c r="AC907" s="201" t="s">
        <v>1054</v>
      </c>
      <c r="AD907" s="195" t="s">
        <v>4794</v>
      </c>
      <c r="AE907" s="195" t="s">
        <v>4759</v>
      </c>
      <c r="AF907" s="195" t="s">
        <v>935</v>
      </c>
      <c r="AG907" s="195">
        <v>2601</v>
      </c>
      <c r="AH907" s="195" t="s">
        <v>828</v>
      </c>
      <c r="AI907" s="195" t="s">
        <v>4799</v>
      </c>
      <c r="AJ907" s="195" t="s">
        <v>1054</v>
      </c>
      <c r="AK907" s="195" t="s">
        <v>1054</v>
      </c>
    </row>
    <row r="908" spans="1:37" s="177" customFormat="1" ht="12.75">
      <c r="A908" s="175" t="s">
        <v>4774</v>
      </c>
      <c r="B908" s="175" t="s">
        <v>4810</v>
      </c>
      <c r="C908" s="628">
        <v>0</v>
      </c>
      <c r="D908" s="628">
        <v>0</v>
      </c>
      <c r="E908" s="628">
        <v>0</v>
      </c>
      <c r="F908" s="631" t="s">
        <v>1054</v>
      </c>
      <c r="G908" s="175" t="s">
        <v>4811</v>
      </c>
      <c r="H908" s="176" t="s">
        <v>4581</v>
      </c>
      <c r="I908" s="175" t="s">
        <v>4582</v>
      </c>
      <c r="J908" s="203" t="s">
        <v>1054</v>
      </c>
      <c r="K908" s="203" t="s">
        <v>1054</v>
      </c>
      <c r="L908" s="175" t="s">
        <v>1063</v>
      </c>
      <c r="M908" s="175" t="s">
        <v>1054</v>
      </c>
      <c r="N908" s="204">
        <v>42755</v>
      </c>
      <c r="O908" s="175" t="s">
        <v>1054</v>
      </c>
      <c r="P908" s="195" t="s">
        <v>1054</v>
      </c>
      <c r="Q908" s="195" t="s">
        <v>1054</v>
      </c>
      <c r="R908" s="197">
        <v>1</v>
      </c>
      <c r="S908" s="197" t="s">
        <v>1062</v>
      </c>
      <c r="T908" s="195" t="s">
        <v>4765</v>
      </c>
      <c r="U908" s="195" t="s">
        <v>1054</v>
      </c>
      <c r="V908" s="199" t="s">
        <v>1062</v>
      </c>
      <c r="W908" s="199" t="s">
        <v>1054</v>
      </c>
      <c r="X908" s="195" t="s">
        <v>1054</v>
      </c>
      <c r="Y908" s="195" t="s">
        <v>1054</v>
      </c>
      <c r="Z908" s="195" t="s">
        <v>4785</v>
      </c>
      <c r="AA908" s="200" t="s">
        <v>1054</v>
      </c>
      <c r="AB908" s="201" t="s">
        <v>1054</v>
      </c>
      <c r="AC908" s="201" t="s">
        <v>1054</v>
      </c>
      <c r="AD908" s="195" t="s">
        <v>4794</v>
      </c>
      <c r="AE908" s="195" t="s">
        <v>4759</v>
      </c>
      <c r="AF908" s="195" t="s">
        <v>935</v>
      </c>
      <c r="AG908" s="195">
        <v>2601</v>
      </c>
      <c r="AH908" s="195" t="s">
        <v>828</v>
      </c>
      <c r="AI908" s="195" t="s">
        <v>4812</v>
      </c>
      <c r="AJ908" s="195" t="s">
        <v>1054</v>
      </c>
      <c r="AK908" s="195" t="s">
        <v>1054</v>
      </c>
    </row>
    <row r="909" spans="1:37" s="177" customFormat="1" ht="12.75">
      <c r="A909" s="175" t="s">
        <v>4774</v>
      </c>
      <c r="B909" s="175" t="s">
        <v>4787</v>
      </c>
      <c r="C909" s="628">
        <v>0</v>
      </c>
      <c r="D909" s="628">
        <v>0</v>
      </c>
      <c r="E909" s="628">
        <v>0</v>
      </c>
      <c r="F909" s="631" t="s">
        <v>1054</v>
      </c>
      <c r="G909" s="175" t="s">
        <v>6665</v>
      </c>
      <c r="H909" s="176" t="s">
        <v>4617</v>
      </c>
      <c r="I909" s="175" t="s">
        <v>4734</v>
      </c>
      <c r="J909" s="203" t="s">
        <v>1052</v>
      </c>
      <c r="K909" s="203" t="s">
        <v>1059</v>
      </c>
      <c r="L909" s="175" t="s">
        <v>4788</v>
      </c>
      <c r="M909" s="175" t="s">
        <v>1054</v>
      </c>
      <c r="N909" s="204">
        <v>42917</v>
      </c>
      <c r="O909" s="175" t="s">
        <v>1564</v>
      </c>
      <c r="P909" s="195" t="s">
        <v>4789</v>
      </c>
      <c r="Q909" s="195">
        <v>14</v>
      </c>
      <c r="R909" s="197" t="s">
        <v>1054</v>
      </c>
      <c r="S909" s="197" t="s">
        <v>1054</v>
      </c>
      <c r="T909" s="195" t="s">
        <v>1054</v>
      </c>
      <c r="U909" s="195" t="s">
        <v>1054</v>
      </c>
      <c r="V909" s="199" t="s">
        <v>959</v>
      </c>
      <c r="W909" s="199" t="s">
        <v>1054</v>
      </c>
      <c r="X909" s="195" t="s">
        <v>1054</v>
      </c>
      <c r="Y909" s="195" t="s">
        <v>6666</v>
      </c>
      <c r="Z909" s="195" t="s">
        <v>1054</v>
      </c>
      <c r="AA909" s="200" t="s">
        <v>1054</v>
      </c>
      <c r="AB909" s="201">
        <v>4198</v>
      </c>
      <c r="AC909" s="201">
        <v>5110</v>
      </c>
      <c r="AD909" s="195" t="s">
        <v>4612</v>
      </c>
      <c r="AE909" s="195" t="s">
        <v>4790</v>
      </c>
      <c r="AF909" s="195" t="s">
        <v>932</v>
      </c>
      <c r="AG909" s="195">
        <v>2000</v>
      </c>
      <c r="AH909" s="195" t="s">
        <v>828</v>
      </c>
      <c r="AI909" s="195" t="s">
        <v>4791</v>
      </c>
      <c r="AJ909" s="195" t="s">
        <v>1054</v>
      </c>
      <c r="AK909" s="195" t="s">
        <v>1054</v>
      </c>
    </row>
    <row r="910" spans="1:37" s="177" customFormat="1" ht="12.75">
      <c r="A910" s="175" t="s">
        <v>4774</v>
      </c>
      <c r="B910" s="175" t="s">
        <v>3138</v>
      </c>
      <c r="C910" s="628">
        <v>0</v>
      </c>
      <c r="D910" s="628">
        <v>0</v>
      </c>
      <c r="E910" s="628">
        <v>0</v>
      </c>
      <c r="F910" s="631" t="s">
        <v>1054</v>
      </c>
      <c r="G910" s="175" t="s">
        <v>5761</v>
      </c>
      <c r="H910" s="176" t="s">
        <v>4617</v>
      </c>
      <c r="I910" s="175" t="s">
        <v>4934</v>
      </c>
      <c r="J910" s="203" t="s">
        <v>1052</v>
      </c>
      <c r="K910" s="203" t="s">
        <v>1059</v>
      </c>
      <c r="L910" s="175" t="s">
        <v>4593</v>
      </c>
      <c r="M910" s="175" t="s">
        <v>3139</v>
      </c>
      <c r="N910" s="204">
        <v>41883</v>
      </c>
      <c r="O910" s="175" t="s">
        <v>3140</v>
      </c>
      <c r="P910" s="195" t="s">
        <v>5107</v>
      </c>
      <c r="Q910" s="195">
        <v>29</v>
      </c>
      <c r="R910" s="197" t="s">
        <v>1054</v>
      </c>
      <c r="S910" s="197" t="s">
        <v>1054</v>
      </c>
      <c r="T910" s="195" t="s">
        <v>1054</v>
      </c>
      <c r="U910" s="195" t="s">
        <v>1054</v>
      </c>
      <c r="V910" s="199" t="s">
        <v>959</v>
      </c>
      <c r="W910" s="199" t="s">
        <v>1055</v>
      </c>
      <c r="X910" s="195" t="s">
        <v>1054</v>
      </c>
      <c r="Y910" s="195" t="s">
        <v>3141</v>
      </c>
      <c r="Z910" s="195" t="s">
        <v>1054</v>
      </c>
      <c r="AA910" s="200" t="s">
        <v>1054</v>
      </c>
      <c r="AB910" s="201">
        <v>11514</v>
      </c>
      <c r="AC910" s="201">
        <v>11594</v>
      </c>
      <c r="AD910" s="195" t="s">
        <v>5762</v>
      </c>
      <c r="AE910" s="195" t="s">
        <v>4902</v>
      </c>
      <c r="AF910" s="195" t="s">
        <v>932</v>
      </c>
      <c r="AG910" s="195">
        <v>2000</v>
      </c>
      <c r="AH910" s="195" t="s">
        <v>828</v>
      </c>
      <c r="AI910" s="195" t="s">
        <v>5763</v>
      </c>
      <c r="AJ910" s="195" t="s">
        <v>3142</v>
      </c>
      <c r="AK910" s="195" t="s">
        <v>3142</v>
      </c>
    </row>
    <row r="911" spans="1:37" s="177" customFormat="1" ht="12.75">
      <c r="A911" s="175" t="s">
        <v>4774</v>
      </c>
      <c r="B911" s="175" t="s">
        <v>3237</v>
      </c>
      <c r="C911" s="628">
        <v>0</v>
      </c>
      <c r="D911" s="628">
        <v>0</v>
      </c>
      <c r="E911" s="628">
        <v>0</v>
      </c>
      <c r="F911" s="631" t="s">
        <v>1054</v>
      </c>
      <c r="G911" s="175" t="s">
        <v>3238</v>
      </c>
      <c r="H911" s="176" t="s">
        <v>4581</v>
      </c>
      <c r="I911" s="175" t="s">
        <v>4650</v>
      </c>
      <c r="J911" s="203" t="s">
        <v>1054</v>
      </c>
      <c r="K911" s="203" t="s">
        <v>1054</v>
      </c>
      <c r="L911" s="175" t="s">
        <v>1351</v>
      </c>
      <c r="M911" s="175" t="s">
        <v>1054</v>
      </c>
      <c r="N911" s="204">
        <v>39436</v>
      </c>
      <c r="O911" s="175" t="s">
        <v>1054</v>
      </c>
      <c r="P911" s="195" t="s">
        <v>1054</v>
      </c>
      <c r="Q911" s="195" t="s">
        <v>1054</v>
      </c>
      <c r="R911" s="197" t="s">
        <v>1054</v>
      </c>
      <c r="S911" s="197" t="s">
        <v>1054</v>
      </c>
      <c r="T911" s="195" t="s">
        <v>1054</v>
      </c>
      <c r="U911" s="195" t="s">
        <v>1054</v>
      </c>
      <c r="V911" s="199" t="s">
        <v>1062</v>
      </c>
      <c r="W911" s="199" t="s">
        <v>1054</v>
      </c>
      <c r="X911" s="195" t="s">
        <v>1054</v>
      </c>
      <c r="Y911" s="195" t="s">
        <v>1054</v>
      </c>
      <c r="Z911" s="195" t="s">
        <v>1054</v>
      </c>
      <c r="AA911" s="200" t="s">
        <v>3165</v>
      </c>
      <c r="AB911" s="201" t="s">
        <v>1054</v>
      </c>
      <c r="AC911" s="201" t="s">
        <v>1054</v>
      </c>
      <c r="AD911" s="195" t="s">
        <v>4794</v>
      </c>
      <c r="AE911" s="195" t="s">
        <v>4759</v>
      </c>
      <c r="AF911" s="195" t="s">
        <v>935</v>
      </c>
      <c r="AG911" s="195">
        <v>2601</v>
      </c>
      <c r="AH911" s="195" t="s">
        <v>828</v>
      </c>
      <c r="AI911" s="195" t="s">
        <v>5991</v>
      </c>
      <c r="AJ911" s="195" t="s">
        <v>1054</v>
      </c>
      <c r="AK911" s="195" t="s">
        <v>1054</v>
      </c>
    </row>
    <row r="912" spans="1:37" s="177" customFormat="1" ht="12.75">
      <c r="A912" s="175" t="s">
        <v>4774</v>
      </c>
      <c r="B912" s="175" t="s">
        <v>4783</v>
      </c>
      <c r="C912" s="628">
        <v>0</v>
      </c>
      <c r="D912" s="628">
        <v>0</v>
      </c>
      <c r="E912" s="628">
        <v>0</v>
      </c>
      <c r="F912" s="631" t="s">
        <v>1054</v>
      </c>
      <c r="G912" s="175" t="s">
        <v>4784</v>
      </c>
      <c r="H912" s="176" t="s">
        <v>4581</v>
      </c>
      <c r="I912" s="175" t="s">
        <v>4582</v>
      </c>
      <c r="J912" s="203" t="s">
        <v>1054</v>
      </c>
      <c r="K912" s="203" t="s">
        <v>1054</v>
      </c>
      <c r="L912" s="175" t="s">
        <v>1063</v>
      </c>
      <c r="M912" s="175" t="s">
        <v>1054</v>
      </c>
      <c r="N912" s="204">
        <v>42935</v>
      </c>
      <c r="O912" s="175" t="s">
        <v>1054</v>
      </c>
      <c r="P912" s="195" t="s">
        <v>1054</v>
      </c>
      <c r="Q912" s="195" t="s">
        <v>1054</v>
      </c>
      <c r="R912" s="197">
        <v>4</v>
      </c>
      <c r="S912" s="197" t="s">
        <v>959</v>
      </c>
      <c r="T912" s="195" t="s">
        <v>4595</v>
      </c>
      <c r="U912" s="195" t="s">
        <v>1054</v>
      </c>
      <c r="V912" s="199" t="s">
        <v>1062</v>
      </c>
      <c r="W912" s="199" t="s">
        <v>1054</v>
      </c>
      <c r="X912" s="195" t="s">
        <v>1054</v>
      </c>
      <c r="Y912" s="195" t="s">
        <v>1054</v>
      </c>
      <c r="Z912" s="195" t="s">
        <v>4785</v>
      </c>
      <c r="AA912" s="200" t="s">
        <v>1054</v>
      </c>
      <c r="AB912" s="201" t="s">
        <v>1054</v>
      </c>
      <c r="AC912" s="201" t="s">
        <v>1054</v>
      </c>
      <c r="AD912" s="195" t="s">
        <v>1054</v>
      </c>
      <c r="AE912" s="195" t="s">
        <v>1054</v>
      </c>
      <c r="AF912" s="195" t="s">
        <v>1054</v>
      </c>
      <c r="AG912" s="195" t="s">
        <v>1054</v>
      </c>
      <c r="AH912" s="195" t="s">
        <v>1054</v>
      </c>
      <c r="AI912" s="195" t="s">
        <v>4786</v>
      </c>
      <c r="AJ912" s="195" t="s">
        <v>1054</v>
      </c>
      <c r="AK912" s="195" t="s">
        <v>1054</v>
      </c>
    </row>
    <row r="913" spans="1:37" s="177" customFormat="1" ht="12.75">
      <c r="A913" s="175" t="s">
        <v>4774</v>
      </c>
      <c r="B913" s="175" t="s">
        <v>3168</v>
      </c>
      <c r="C913" s="628">
        <v>0</v>
      </c>
      <c r="D913" s="628">
        <v>0</v>
      </c>
      <c r="E913" s="628">
        <v>0</v>
      </c>
      <c r="F913" s="631" t="s">
        <v>1054</v>
      </c>
      <c r="G913" s="175" t="s">
        <v>6672</v>
      </c>
      <c r="H913" s="176" t="s">
        <v>4581</v>
      </c>
      <c r="I913" s="175" t="s">
        <v>4592</v>
      </c>
      <c r="J913" s="203" t="s">
        <v>1054</v>
      </c>
      <c r="K913" s="203" t="s">
        <v>1054</v>
      </c>
      <c r="L913" s="175" t="s">
        <v>4593</v>
      </c>
      <c r="M913" s="175" t="s">
        <v>3169</v>
      </c>
      <c r="N913" s="204">
        <v>33786</v>
      </c>
      <c r="O913" s="175" t="s">
        <v>1054</v>
      </c>
      <c r="P913" s="195" t="s">
        <v>1054</v>
      </c>
      <c r="Q913" s="195" t="s">
        <v>1054</v>
      </c>
      <c r="R913" s="197">
        <v>3</v>
      </c>
      <c r="S913" s="197" t="s">
        <v>959</v>
      </c>
      <c r="T913" s="195" t="s">
        <v>4603</v>
      </c>
      <c r="U913" s="195" t="s">
        <v>1054</v>
      </c>
      <c r="V913" s="199" t="s">
        <v>959</v>
      </c>
      <c r="W913" s="199" t="s">
        <v>1054</v>
      </c>
      <c r="X913" s="195" t="s">
        <v>1054</v>
      </c>
      <c r="Y913" s="195" t="s">
        <v>1054</v>
      </c>
      <c r="Z913" s="195" t="s">
        <v>1054</v>
      </c>
      <c r="AA913" s="200" t="s">
        <v>1054</v>
      </c>
      <c r="AB913" s="201" t="s">
        <v>1054</v>
      </c>
      <c r="AC913" s="201" t="s">
        <v>1054</v>
      </c>
      <c r="AD913" s="195" t="s">
        <v>4794</v>
      </c>
      <c r="AE913" s="195" t="s">
        <v>4759</v>
      </c>
      <c r="AF913" s="195" t="s">
        <v>935</v>
      </c>
      <c r="AG913" s="195">
        <v>2601</v>
      </c>
      <c r="AH913" s="195" t="s">
        <v>828</v>
      </c>
      <c r="AI913" s="195" t="s">
        <v>3170</v>
      </c>
      <c r="AJ913" s="195" t="s">
        <v>1054</v>
      </c>
      <c r="AK913" s="195" t="s">
        <v>3171</v>
      </c>
    </row>
    <row r="914" spans="1:37" s="177" customFormat="1" ht="12.75">
      <c r="A914" s="175" t="s">
        <v>4774</v>
      </c>
      <c r="B914" s="175" t="s">
        <v>3172</v>
      </c>
      <c r="C914" s="628">
        <v>0</v>
      </c>
      <c r="D914" s="628">
        <v>0</v>
      </c>
      <c r="E914" s="628">
        <v>0</v>
      </c>
      <c r="F914" s="631" t="s">
        <v>1054</v>
      </c>
      <c r="G914" s="175" t="s">
        <v>5751</v>
      </c>
      <c r="H914" s="176" t="s">
        <v>4581</v>
      </c>
      <c r="I914" s="175" t="s">
        <v>4592</v>
      </c>
      <c r="J914" s="203" t="s">
        <v>1054</v>
      </c>
      <c r="K914" s="203" t="s">
        <v>1054</v>
      </c>
      <c r="L914" s="175" t="s">
        <v>4593</v>
      </c>
      <c r="M914" s="175" t="s">
        <v>3173</v>
      </c>
      <c r="N914" s="204">
        <v>42359</v>
      </c>
      <c r="O914" s="175" t="s">
        <v>1054</v>
      </c>
      <c r="P914" s="195" t="s">
        <v>1054</v>
      </c>
      <c r="Q914" s="195" t="s">
        <v>1054</v>
      </c>
      <c r="R914" s="197" t="s">
        <v>1054</v>
      </c>
      <c r="S914" s="197" t="s">
        <v>1054</v>
      </c>
      <c r="T914" s="195" t="s">
        <v>1054</v>
      </c>
      <c r="U914" s="195" t="s">
        <v>1054</v>
      </c>
      <c r="V914" s="199" t="s">
        <v>1062</v>
      </c>
      <c r="W914" s="199" t="s">
        <v>1054</v>
      </c>
      <c r="X914" s="195" t="s">
        <v>1054</v>
      </c>
      <c r="Y914" s="195" t="s">
        <v>1054</v>
      </c>
      <c r="Z914" s="195" t="s">
        <v>4785</v>
      </c>
      <c r="AA914" s="200" t="s">
        <v>1054</v>
      </c>
      <c r="AB914" s="201" t="s">
        <v>1054</v>
      </c>
      <c r="AC914" s="201" t="s">
        <v>1054</v>
      </c>
      <c r="AD914" s="195" t="s">
        <v>5752</v>
      </c>
      <c r="AE914" s="195" t="s">
        <v>4839</v>
      </c>
      <c r="AF914" s="195" t="s">
        <v>932</v>
      </c>
      <c r="AG914" s="195">
        <v>2540</v>
      </c>
      <c r="AH914" s="195" t="s">
        <v>828</v>
      </c>
      <c r="AI914" s="195" t="s">
        <v>1054</v>
      </c>
      <c r="AJ914" s="195" t="s">
        <v>1054</v>
      </c>
      <c r="AK914" s="195" t="s">
        <v>1054</v>
      </c>
    </row>
    <row r="915" spans="1:37" s="177" customFormat="1" ht="12.75">
      <c r="A915" s="175" t="s">
        <v>4774</v>
      </c>
      <c r="B915" s="175" t="s">
        <v>3174</v>
      </c>
      <c r="C915" s="628">
        <v>0</v>
      </c>
      <c r="D915" s="628">
        <v>0</v>
      </c>
      <c r="E915" s="628">
        <v>0</v>
      </c>
      <c r="F915" s="631" t="s">
        <v>1054</v>
      </c>
      <c r="G915" s="175" t="s">
        <v>5753</v>
      </c>
      <c r="H915" s="176" t="s">
        <v>4581</v>
      </c>
      <c r="I915" s="175" t="s">
        <v>4592</v>
      </c>
      <c r="J915" s="203" t="s">
        <v>1054</v>
      </c>
      <c r="K915" s="203" t="s">
        <v>1054</v>
      </c>
      <c r="L915" s="175" t="s">
        <v>4593</v>
      </c>
      <c r="M915" s="175" t="s">
        <v>3175</v>
      </c>
      <c r="N915" s="204">
        <v>42359</v>
      </c>
      <c r="O915" s="175" t="s">
        <v>1054</v>
      </c>
      <c r="P915" s="195" t="s">
        <v>1054</v>
      </c>
      <c r="Q915" s="195" t="s">
        <v>1054</v>
      </c>
      <c r="R915" s="197" t="s">
        <v>1054</v>
      </c>
      <c r="S915" s="197" t="s">
        <v>1054</v>
      </c>
      <c r="T915" s="195" t="s">
        <v>1054</v>
      </c>
      <c r="U915" s="195" t="s">
        <v>1054</v>
      </c>
      <c r="V915" s="199" t="s">
        <v>1062</v>
      </c>
      <c r="W915" s="199" t="s">
        <v>1054</v>
      </c>
      <c r="X915" s="195" t="s">
        <v>1054</v>
      </c>
      <c r="Y915" s="195" t="s">
        <v>1054</v>
      </c>
      <c r="Z915" s="195" t="s">
        <v>4785</v>
      </c>
      <c r="AA915" s="200" t="s">
        <v>1054</v>
      </c>
      <c r="AB915" s="201" t="s">
        <v>1054</v>
      </c>
      <c r="AC915" s="201" t="s">
        <v>1054</v>
      </c>
      <c r="AD915" s="195" t="s">
        <v>5752</v>
      </c>
      <c r="AE915" s="195" t="s">
        <v>4839</v>
      </c>
      <c r="AF915" s="195" t="s">
        <v>932</v>
      </c>
      <c r="AG915" s="195">
        <v>2540</v>
      </c>
      <c r="AH915" s="195" t="s">
        <v>828</v>
      </c>
      <c r="AI915" s="195" t="s">
        <v>1054</v>
      </c>
      <c r="AJ915" s="195" t="s">
        <v>1054</v>
      </c>
      <c r="AK915" s="195" t="s">
        <v>1054</v>
      </c>
    </row>
    <row r="916" spans="1:37" s="177" customFormat="1" ht="12.75">
      <c r="A916" s="175" t="s">
        <v>4774</v>
      </c>
      <c r="B916" s="175" t="s">
        <v>4818</v>
      </c>
      <c r="C916" s="628">
        <v>0</v>
      </c>
      <c r="D916" s="628">
        <v>0</v>
      </c>
      <c r="E916" s="628">
        <v>0</v>
      </c>
      <c r="F916" s="631" t="s">
        <v>1054</v>
      </c>
      <c r="G916" s="175" t="s">
        <v>4819</v>
      </c>
      <c r="H916" s="176" t="s">
        <v>4581</v>
      </c>
      <c r="I916" s="175" t="s">
        <v>4650</v>
      </c>
      <c r="J916" s="203" t="s">
        <v>1054</v>
      </c>
      <c r="K916" s="203" t="s">
        <v>1054</v>
      </c>
      <c r="L916" s="175" t="s">
        <v>1796</v>
      </c>
      <c r="M916" s="175" t="s">
        <v>1054</v>
      </c>
      <c r="N916" s="204">
        <v>41620</v>
      </c>
      <c r="O916" s="175" t="s">
        <v>1054</v>
      </c>
      <c r="P916" s="195" t="s">
        <v>1054</v>
      </c>
      <c r="Q916" s="195" t="s">
        <v>1054</v>
      </c>
      <c r="R916" s="197">
        <v>0</v>
      </c>
      <c r="S916" s="197" t="s">
        <v>1062</v>
      </c>
      <c r="T916" s="195" t="s">
        <v>4595</v>
      </c>
      <c r="U916" s="195" t="s">
        <v>1054</v>
      </c>
      <c r="V916" s="199" t="s">
        <v>1054</v>
      </c>
      <c r="W916" s="199" t="s">
        <v>1054</v>
      </c>
      <c r="X916" s="195" t="s">
        <v>1054</v>
      </c>
      <c r="Y916" s="195" t="s">
        <v>1054</v>
      </c>
      <c r="Z916" s="195" t="s">
        <v>1054</v>
      </c>
      <c r="AA916" s="200" t="s">
        <v>1054</v>
      </c>
      <c r="AB916" s="201" t="s">
        <v>1054</v>
      </c>
      <c r="AC916" s="201" t="s">
        <v>1054</v>
      </c>
      <c r="AD916" s="195" t="s">
        <v>1054</v>
      </c>
      <c r="AE916" s="195" t="s">
        <v>1054</v>
      </c>
      <c r="AF916" s="195" t="s">
        <v>1054</v>
      </c>
      <c r="AG916" s="195" t="s">
        <v>1054</v>
      </c>
      <c r="AH916" s="195" t="s">
        <v>1054</v>
      </c>
      <c r="AI916" s="195" t="s">
        <v>4820</v>
      </c>
      <c r="AJ916" s="195" t="s">
        <v>4821</v>
      </c>
      <c r="AK916" s="195" t="s">
        <v>1054</v>
      </c>
    </row>
    <row r="917" spans="1:37" s="177" customFormat="1" ht="12.75">
      <c r="A917" s="175" t="s">
        <v>4774</v>
      </c>
      <c r="B917" s="175" t="s">
        <v>4822</v>
      </c>
      <c r="C917" s="628">
        <v>0</v>
      </c>
      <c r="D917" s="628">
        <v>0</v>
      </c>
      <c r="E917" s="628">
        <v>0</v>
      </c>
      <c r="F917" s="631" t="s">
        <v>1054</v>
      </c>
      <c r="G917" s="175" t="s">
        <v>4819</v>
      </c>
      <c r="H917" s="176" t="s">
        <v>4581</v>
      </c>
      <c r="I917" s="175" t="s">
        <v>4650</v>
      </c>
      <c r="J917" s="203" t="s">
        <v>1054</v>
      </c>
      <c r="K917" s="203" t="s">
        <v>1054</v>
      </c>
      <c r="L917" s="175" t="s">
        <v>1796</v>
      </c>
      <c r="M917" s="175" t="s">
        <v>1054</v>
      </c>
      <c r="N917" s="204">
        <v>41620</v>
      </c>
      <c r="O917" s="175" t="s">
        <v>1054</v>
      </c>
      <c r="P917" s="195" t="s">
        <v>1054</v>
      </c>
      <c r="Q917" s="195" t="s">
        <v>1054</v>
      </c>
      <c r="R917" s="197">
        <v>0</v>
      </c>
      <c r="S917" s="197" t="s">
        <v>1062</v>
      </c>
      <c r="T917" s="195" t="s">
        <v>4595</v>
      </c>
      <c r="U917" s="195" t="s">
        <v>1054</v>
      </c>
      <c r="V917" s="199" t="s">
        <v>1062</v>
      </c>
      <c r="W917" s="199" t="s">
        <v>1054</v>
      </c>
      <c r="X917" s="195" t="s">
        <v>1054</v>
      </c>
      <c r="Y917" s="195" t="s">
        <v>1054</v>
      </c>
      <c r="Z917" s="195" t="s">
        <v>1054</v>
      </c>
      <c r="AA917" s="200" t="s">
        <v>4818</v>
      </c>
      <c r="AB917" s="201" t="s">
        <v>1054</v>
      </c>
      <c r="AC917" s="201" t="s">
        <v>1054</v>
      </c>
      <c r="AD917" s="195" t="s">
        <v>1054</v>
      </c>
      <c r="AE917" s="195" t="s">
        <v>1054</v>
      </c>
      <c r="AF917" s="195" t="s">
        <v>1054</v>
      </c>
      <c r="AG917" s="195" t="s">
        <v>1054</v>
      </c>
      <c r="AH917" s="195" t="s">
        <v>1054</v>
      </c>
      <c r="AI917" s="195" t="s">
        <v>1054</v>
      </c>
      <c r="AJ917" s="195" t="s">
        <v>1054</v>
      </c>
      <c r="AK917" s="195" t="s">
        <v>1054</v>
      </c>
    </row>
    <row r="918" spans="1:37" s="177" customFormat="1" ht="12.75">
      <c r="A918" s="175" t="s">
        <v>4774</v>
      </c>
      <c r="B918" s="175" t="s">
        <v>4817</v>
      </c>
      <c r="C918" s="628">
        <v>0</v>
      </c>
      <c r="D918" s="628">
        <v>0</v>
      </c>
      <c r="E918" s="628">
        <v>0</v>
      </c>
      <c r="F918" s="631" t="s">
        <v>1054</v>
      </c>
      <c r="G918" s="175" t="s">
        <v>6675</v>
      </c>
      <c r="H918" s="176" t="s">
        <v>4581</v>
      </c>
      <c r="I918" s="175" t="s">
        <v>4770</v>
      </c>
      <c r="J918" s="203" t="s">
        <v>1054</v>
      </c>
      <c r="K918" s="203" t="s">
        <v>1054</v>
      </c>
      <c r="L918" s="175" t="s">
        <v>1063</v>
      </c>
      <c r="M918" s="175" t="s">
        <v>1054</v>
      </c>
      <c r="N918" s="204">
        <v>42309</v>
      </c>
      <c r="O918" s="175" t="s">
        <v>1054</v>
      </c>
      <c r="P918" s="195" t="s">
        <v>1054</v>
      </c>
      <c r="Q918" s="195" t="s">
        <v>1054</v>
      </c>
      <c r="R918" s="197">
        <v>4</v>
      </c>
      <c r="S918" s="197" t="s">
        <v>1062</v>
      </c>
      <c r="T918" s="195" t="s">
        <v>4652</v>
      </c>
      <c r="U918" s="195" t="s">
        <v>1054</v>
      </c>
      <c r="V918" s="199" t="s">
        <v>1062</v>
      </c>
      <c r="W918" s="199" t="s">
        <v>1054</v>
      </c>
      <c r="X918" s="195" t="s">
        <v>1054</v>
      </c>
      <c r="Y918" s="195" t="s">
        <v>1054</v>
      </c>
      <c r="Z918" s="195" t="s">
        <v>1054</v>
      </c>
      <c r="AA918" s="200" t="s">
        <v>1054</v>
      </c>
      <c r="AB918" s="201" t="s">
        <v>1054</v>
      </c>
      <c r="AC918" s="201" t="s">
        <v>1054</v>
      </c>
      <c r="AD918" s="195" t="s">
        <v>1054</v>
      </c>
      <c r="AE918" s="195" t="s">
        <v>1054</v>
      </c>
      <c r="AF918" s="195" t="s">
        <v>1054</v>
      </c>
      <c r="AG918" s="195" t="s">
        <v>1054</v>
      </c>
      <c r="AH918" s="195" t="s">
        <v>1054</v>
      </c>
      <c r="AI918" s="195" t="s">
        <v>1054</v>
      </c>
      <c r="AJ918" s="195" t="s">
        <v>1054</v>
      </c>
      <c r="AK918" s="195" t="s">
        <v>1054</v>
      </c>
    </row>
    <row r="919" spans="1:37" s="177" customFormat="1" ht="12.75">
      <c r="A919" s="175" t="s">
        <v>4774</v>
      </c>
      <c r="B919" s="175" t="s">
        <v>3188</v>
      </c>
      <c r="C919" s="628">
        <v>0</v>
      </c>
      <c r="D919" s="628">
        <v>0</v>
      </c>
      <c r="E919" s="628">
        <v>0</v>
      </c>
      <c r="F919" s="631" t="s">
        <v>1054</v>
      </c>
      <c r="G919" s="175" t="s">
        <v>5774</v>
      </c>
      <c r="H919" s="176" t="s">
        <v>4617</v>
      </c>
      <c r="I919" s="175" t="s">
        <v>4618</v>
      </c>
      <c r="J919" s="203" t="s">
        <v>1561</v>
      </c>
      <c r="K919" s="203" t="s">
        <v>1053</v>
      </c>
      <c r="L919" s="175" t="s">
        <v>106</v>
      </c>
      <c r="M919" s="175" t="s">
        <v>3203</v>
      </c>
      <c r="N919" s="204">
        <v>41256</v>
      </c>
      <c r="O919" s="175" t="s">
        <v>1564</v>
      </c>
      <c r="P919" s="195" t="s">
        <v>1054</v>
      </c>
      <c r="Q919" s="195" t="s">
        <v>1054</v>
      </c>
      <c r="R919" s="197" t="s">
        <v>1054</v>
      </c>
      <c r="S919" s="197" t="s">
        <v>1054</v>
      </c>
      <c r="T919" s="195" t="s">
        <v>1054</v>
      </c>
      <c r="U919" s="195" t="s">
        <v>1054</v>
      </c>
      <c r="V919" s="199" t="s">
        <v>959</v>
      </c>
      <c r="W919" s="199" t="s">
        <v>1055</v>
      </c>
      <c r="X919" s="195" t="s">
        <v>1054</v>
      </c>
      <c r="Y919" s="195" t="s">
        <v>3213</v>
      </c>
      <c r="Z919" s="195" t="s">
        <v>1054</v>
      </c>
      <c r="AA919" s="200" t="s">
        <v>1054</v>
      </c>
      <c r="AB919" s="201" t="s">
        <v>1054</v>
      </c>
      <c r="AC919" s="201">
        <v>14451</v>
      </c>
      <c r="AD919" s="195" t="s">
        <v>5756</v>
      </c>
      <c r="AE919" s="195" t="s">
        <v>4902</v>
      </c>
      <c r="AF919" s="195" t="s">
        <v>932</v>
      </c>
      <c r="AG919" s="195">
        <v>2000</v>
      </c>
      <c r="AH919" s="195" t="s">
        <v>828</v>
      </c>
      <c r="AI919" s="195" t="s">
        <v>5775</v>
      </c>
      <c r="AJ919" s="195" t="s">
        <v>5776</v>
      </c>
      <c r="AK919" s="195" t="s">
        <v>5777</v>
      </c>
    </row>
    <row r="920" spans="1:37" s="177" customFormat="1" ht="12.75">
      <c r="A920" s="175" t="s">
        <v>4774</v>
      </c>
      <c r="B920" s="175" t="s">
        <v>3186</v>
      </c>
      <c r="C920" s="628">
        <v>0</v>
      </c>
      <c r="D920" s="628">
        <v>0</v>
      </c>
      <c r="E920" s="628">
        <v>0</v>
      </c>
      <c r="F920" s="631" t="s">
        <v>1054</v>
      </c>
      <c r="G920" s="175" t="s">
        <v>5755</v>
      </c>
      <c r="H920" s="176" t="s">
        <v>4574</v>
      </c>
      <c r="I920" s="175" t="s">
        <v>4621</v>
      </c>
      <c r="J920" s="203" t="s">
        <v>1054</v>
      </c>
      <c r="K920" s="203" t="s">
        <v>1054</v>
      </c>
      <c r="L920" s="175" t="s">
        <v>4583</v>
      </c>
      <c r="M920" s="175" t="s">
        <v>1054</v>
      </c>
      <c r="N920" s="204">
        <v>42153</v>
      </c>
      <c r="O920" s="175" t="s">
        <v>1054</v>
      </c>
      <c r="P920" s="195" t="s">
        <v>1054</v>
      </c>
      <c r="Q920" s="195" t="s">
        <v>1054</v>
      </c>
      <c r="R920" s="197" t="s">
        <v>1054</v>
      </c>
      <c r="S920" s="197" t="s">
        <v>1054</v>
      </c>
      <c r="T920" s="195" t="s">
        <v>1054</v>
      </c>
      <c r="U920" s="195" t="s">
        <v>1054</v>
      </c>
      <c r="V920" s="199" t="s">
        <v>1062</v>
      </c>
      <c r="W920" s="199" t="s">
        <v>1055</v>
      </c>
      <c r="X920" s="195" t="s">
        <v>1054</v>
      </c>
      <c r="Y920" s="195" t="s">
        <v>3187</v>
      </c>
      <c r="Z920" s="195" t="s">
        <v>3188</v>
      </c>
      <c r="AA920" s="200" t="s">
        <v>1054</v>
      </c>
      <c r="AB920" s="201" t="s">
        <v>1054</v>
      </c>
      <c r="AC920" s="201" t="s">
        <v>1054</v>
      </c>
      <c r="AD920" s="195" t="s">
        <v>5756</v>
      </c>
      <c r="AE920" s="195" t="s">
        <v>4902</v>
      </c>
      <c r="AF920" s="195" t="s">
        <v>932</v>
      </c>
      <c r="AG920" s="195" t="s">
        <v>1054</v>
      </c>
      <c r="AH920" s="195" t="s">
        <v>828</v>
      </c>
      <c r="AI920" s="195" t="s">
        <v>1054</v>
      </c>
      <c r="AJ920" s="195" t="s">
        <v>1054</v>
      </c>
      <c r="AK920" s="195" t="s">
        <v>1054</v>
      </c>
    </row>
    <row r="921" spans="1:37" s="177" customFormat="1" ht="12.75">
      <c r="A921" s="175" t="s">
        <v>4774</v>
      </c>
      <c r="B921" s="175" t="s">
        <v>3189</v>
      </c>
      <c r="C921" s="628">
        <v>0</v>
      </c>
      <c r="D921" s="628">
        <v>0</v>
      </c>
      <c r="E921" s="628">
        <v>0</v>
      </c>
      <c r="F921" s="631" t="s">
        <v>1054</v>
      </c>
      <c r="G921" s="175" t="s">
        <v>5757</v>
      </c>
      <c r="H921" s="176" t="s">
        <v>4574</v>
      </c>
      <c r="I921" s="175" t="s">
        <v>4621</v>
      </c>
      <c r="J921" s="203" t="s">
        <v>1054</v>
      </c>
      <c r="K921" s="203" t="s">
        <v>1054</v>
      </c>
      <c r="L921" s="175" t="s">
        <v>4583</v>
      </c>
      <c r="M921" s="175" t="s">
        <v>1054</v>
      </c>
      <c r="N921" s="204">
        <v>42153</v>
      </c>
      <c r="O921" s="175" t="s">
        <v>1054</v>
      </c>
      <c r="P921" s="195" t="s">
        <v>1054</v>
      </c>
      <c r="Q921" s="195" t="s">
        <v>1054</v>
      </c>
      <c r="R921" s="197" t="s">
        <v>1054</v>
      </c>
      <c r="S921" s="197" t="s">
        <v>1054</v>
      </c>
      <c r="T921" s="195" t="s">
        <v>1054</v>
      </c>
      <c r="U921" s="195" t="s">
        <v>1054</v>
      </c>
      <c r="V921" s="199" t="s">
        <v>1062</v>
      </c>
      <c r="W921" s="199" t="s">
        <v>1055</v>
      </c>
      <c r="X921" s="195" t="s">
        <v>1054</v>
      </c>
      <c r="Y921" s="195" t="s">
        <v>3190</v>
      </c>
      <c r="Z921" s="195" t="s">
        <v>3188</v>
      </c>
      <c r="AA921" s="200" t="s">
        <v>1054</v>
      </c>
      <c r="AB921" s="201" t="s">
        <v>1054</v>
      </c>
      <c r="AC921" s="201" t="s">
        <v>1054</v>
      </c>
      <c r="AD921" s="195" t="s">
        <v>5756</v>
      </c>
      <c r="AE921" s="195" t="s">
        <v>4902</v>
      </c>
      <c r="AF921" s="195" t="s">
        <v>932</v>
      </c>
      <c r="AG921" s="195" t="s">
        <v>1054</v>
      </c>
      <c r="AH921" s="195" t="s">
        <v>828</v>
      </c>
      <c r="AI921" s="195" t="s">
        <v>1054</v>
      </c>
      <c r="AJ921" s="195" t="s">
        <v>1054</v>
      </c>
      <c r="AK921" s="195" t="s">
        <v>1054</v>
      </c>
    </row>
    <row r="922" spans="1:37" s="177" customFormat="1" ht="12.75">
      <c r="A922" s="175" t="s">
        <v>4774</v>
      </c>
      <c r="B922" s="175" t="s">
        <v>3191</v>
      </c>
      <c r="C922" s="628">
        <v>0</v>
      </c>
      <c r="D922" s="628">
        <v>0</v>
      </c>
      <c r="E922" s="628">
        <v>0</v>
      </c>
      <c r="F922" s="631" t="s">
        <v>1054</v>
      </c>
      <c r="G922" s="175" t="s">
        <v>5758</v>
      </c>
      <c r="H922" s="176" t="s">
        <v>4574</v>
      </c>
      <c r="I922" s="175" t="s">
        <v>4575</v>
      </c>
      <c r="J922" s="203" t="s">
        <v>1054</v>
      </c>
      <c r="K922" s="203" t="s">
        <v>1054</v>
      </c>
      <c r="L922" s="175" t="s">
        <v>4583</v>
      </c>
      <c r="M922" s="175" t="s">
        <v>1054</v>
      </c>
      <c r="N922" s="204">
        <v>42153</v>
      </c>
      <c r="O922" s="175" t="s">
        <v>1054</v>
      </c>
      <c r="P922" s="195" t="s">
        <v>1054</v>
      </c>
      <c r="Q922" s="195" t="s">
        <v>1054</v>
      </c>
      <c r="R922" s="197" t="s">
        <v>1054</v>
      </c>
      <c r="S922" s="197" t="s">
        <v>1054</v>
      </c>
      <c r="T922" s="195" t="s">
        <v>1054</v>
      </c>
      <c r="U922" s="195" t="s">
        <v>1054</v>
      </c>
      <c r="V922" s="199" t="s">
        <v>1062</v>
      </c>
      <c r="W922" s="199" t="s">
        <v>5759</v>
      </c>
      <c r="X922" s="195" t="s">
        <v>1054</v>
      </c>
      <c r="Y922" s="195" t="s">
        <v>3192</v>
      </c>
      <c r="Z922" s="195" t="s">
        <v>1054</v>
      </c>
      <c r="AA922" s="200" t="s">
        <v>1054</v>
      </c>
      <c r="AB922" s="201" t="s">
        <v>1054</v>
      </c>
      <c r="AC922" s="201" t="s">
        <v>1054</v>
      </c>
      <c r="AD922" s="195" t="s">
        <v>5756</v>
      </c>
      <c r="AE922" s="195" t="s">
        <v>4902</v>
      </c>
      <c r="AF922" s="195" t="s">
        <v>932</v>
      </c>
      <c r="AG922" s="195" t="s">
        <v>1054</v>
      </c>
      <c r="AH922" s="195" t="s">
        <v>828</v>
      </c>
      <c r="AI922" s="195" t="s">
        <v>1054</v>
      </c>
      <c r="AJ922" s="195" t="s">
        <v>1054</v>
      </c>
      <c r="AK922" s="195" t="s">
        <v>1054</v>
      </c>
    </row>
    <row r="923" spans="1:37" s="177" customFormat="1" ht="12.75">
      <c r="A923" s="175" t="s">
        <v>4774</v>
      </c>
      <c r="B923" s="175" t="s">
        <v>3241</v>
      </c>
      <c r="C923" s="628">
        <v>0</v>
      </c>
      <c r="D923" s="628">
        <v>0</v>
      </c>
      <c r="E923" s="628">
        <v>0</v>
      </c>
      <c r="F923" s="631" t="s">
        <v>1054</v>
      </c>
      <c r="G923" s="175" t="s">
        <v>6005</v>
      </c>
      <c r="H923" s="176" t="s">
        <v>4581</v>
      </c>
      <c r="I923" s="175" t="s">
        <v>4592</v>
      </c>
      <c r="J923" s="203" t="s">
        <v>1054</v>
      </c>
      <c r="K923" s="203" t="s">
        <v>1054</v>
      </c>
      <c r="L923" s="175" t="s">
        <v>4593</v>
      </c>
      <c r="M923" s="175" t="s">
        <v>6006</v>
      </c>
      <c r="N923" s="204">
        <v>37347</v>
      </c>
      <c r="O923" s="175" t="s">
        <v>1054</v>
      </c>
      <c r="P923" s="195" t="s">
        <v>1054</v>
      </c>
      <c r="Q923" s="195" t="s">
        <v>1054</v>
      </c>
      <c r="R923" s="197">
        <v>6</v>
      </c>
      <c r="S923" s="197" t="s">
        <v>1062</v>
      </c>
      <c r="T923" s="195" t="s">
        <v>106</v>
      </c>
      <c r="U923" s="195" t="s">
        <v>4612</v>
      </c>
      <c r="V923" s="199" t="s">
        <v>1062</v>
      </c>
      <c r="W923" s="199" t="s">
        <v>1054</v>
      </c>
      <c r="X923" s="195" t="s">
        <v>1054</v>
      </c>
      <c r="Y923" s="195" t="s">
        <v>1054</v>
      </c>
      <c r="Z923" s="195" t="s">
        <v>1054</v>
      </c>
      <c r="AA923" s="200" t="s">
        <v>1054</v>
      </c>
      <c r="AB923" s="201" t="s">
        <v>1054</v>
      </c>
      <c r="AC923" s="201" t="s">
        <v>1054</v>
      </c>
      <c r="AD923" s="195" t="s">
        <v>4794</v>
      </c>
      <c r="AE923" s="195" t="s">
        <v>4759</v>
      </c>
      <c r="AF923" s="195" t="s">
        <v>935</v>
      </c>
      <c r="AG923" s="195">
        <v>2601</v>
      </c>
      <c r="AH923" s="195" t="s">
        <v>828</v>
      </c>
      <c r="AI923" s="195" t="s">
        <v>1054</v>
      </c>
      <c r="AJ923" s="195" t="s">
        <v>1054</v>
      </c>
      <c r="AK923" s="195" t="s">
        <v>1054</v>
      </c>
    </row>
    <row r="924" spans="1:37" s="177" customFormat="1" ht="12.75">
      <c r="A924" s="175" t="s">
        <v>4774</v>
      </c>
      <c r="B924" s="175" t="s">
        <v>3176</v>
      </c>
      <c r="C924" s="628">
        <v>0</v>
      </c>
      <c r="D924" s="628">
        <v>0</v>
      </c>
      <c r="E924" s="628">
        <v>0</v>
      </c>
      <c r="F924" s="631" t="s">
        <v>1054</v>
      </c>
      <c r="G924" s="175" t="s">
        <v>3177</v>
      </c>
      <c r="H924" s="176" t="s">
        <v>4581</v>
      </c>
      <c r="I924" s="175" t="s">
        <v>4582</v>
      </c>
      <c r="J924" s="203" t="s">
        <v>1054</v>
      </c>
      <c r="K924" s="203" t="s">
        <v>1054</v>
      </c>
      <c r="L924" s="175" t="s">
        <v>106</v>
      </c>
      <c r="M924" s="175" t="s">
        <v>5760</v>
      </c>
      <c r="N924" s="204">
        <v>42086</v>
      </c>
      <c r="O924" s="175" t="s">
        <v>1054</v>
      </c>
      <c r="P924" s="195" t="s">
        <v>1054</v>
      </c>
      <c r="Q924" s="195" t="s">
        <v>1054</v>
      </c>
      <c r="R924" s="197" t="s">
        <v>1054</v>
      </c>
      <c r="S924" s="197" t="s">
        <v>1054</v>
      </c>
      <c r="T924" s="195" t="s">
        <v>1054</v>
      </c>
      <c r="U924" s="195" t="s">
        <v>1054</v>
      </c>
      <c r="V924" s="199" t="s">
        <v>1054</v>
      </c>
      <c r="W924" s="199" t="s">
        <v>1054</v>
      </c>
      <c r="X924" s="195" t="s">
        <v>1054</v>
      </c>
      <c r="Y924" s="195" t="s">
        <v>1054</v>
      </c>
      <c r="Z924" s="195" t="s">
        <v>1054</v>
      </c>
      <c r="AA924" s="200" t="s">
        <v>1054</v>
      </c>
      <c r="AB924" s="201" t="s">
        <v>1054</v>
      </c>
      <c r="AC924" s="201" t="s">
        <v>1054</v>
      </c>
      <c r="AD924" s="195" t="s">
        <v>3135</v>
      </c>
      <c r="AE924" s="195" t="s">
        <v>1054</v>
      </c>
      <c r="AF924" s="195" t="s">
        <v>1054</v>
      </c>
      <c r="AG924" s="195" t="s">
        <v>1054</v>
      </c>
      <c r="AH924" s="195" t="s">
        <v>1054</v>
      </c>
      <c r="AI924" s="195" t="s">
        <v>3178</v>
      </c>
      <c r="AJ924" s="195" t="s">
        <v>1054</v>
      </c>
      <c r="AK924" s="195" t="s">
        <v>1054</v>
      </c>
    </row>
    <row r="925" spans="1:37" s="177" customFormat="1" ht="12.75">
      <c r="A925" s="175" t="s">
        <v>4774</v>
      </c>
      <c r="B925" s="175" t="s">
        <v>3214</v>
      </c>
      <c r="C925" s="628">
        <v>0</v>
      </c>
      <c r="D925" s="628">
        <v>0</v>
      </c>
      <c r="E925" s="628">
        <v>0</v>
      </c>
      <c r="F925" s="631" t="s">
        <v>1054</v>
      </c>
      <c r="G925" s="175" t="s">
        <v>3215</v>
      </c>
      <c r="H925" s="176" t="s">
        <v>4617</v>
      </c>
      <c r="I925" s="175" t="s">
        <v>4734</v>
      </c>
      <c r="J925" s="203" t="s">
        <v>1052</v>
      </c>
      <c r="K925" s="203" t="s">
        <v>1053</v>
      </c>
      <c r="L925" s="175" t="s">
        <v>4593</v>
      </c>
      <c r="M925" s="175" t="s">
        <v>3216</v>
      </c>
      <c r="N925" s="204">
        <v>32539</v>
      </c>
      <c r="O925" s="175" t="s">
        <v>6040</v>
      </c>
      <c r="P925" s="195" t="s">
        <v>4965</v>
      </c>
      <c r="Q925" s="195">
        <v>58</v>
      </c>
      <c r="R925" s="197" t="s">
        <v>1054</v>
      </c>
      <c r="S925" s="197" t="s">
        <v>1054</v>
      </c>
      <c r="T925" s="195" t="s">
        <v>1054</v>
      </c>
      <c r="U925" s="195" t="s">
        <v>1054</v>
      </c>
      <c r="V925" s="199" t="s">
        <v>959</v>
      </c>
      <c r="W925" s="199" t="s">
        <v>1055</v>
      </c>
      <c r="X925" s="195" t="s">
        <v>1054</v>
      </c>
      <c r="Y925" s="195" t="s">
        <v>3217</v>
      </c>
      <c r="Z925" s="195" t="s">
        <v>1054</v>
      </c>
      <c r="AA925" s="200" t="s">
        <v>1054</v>
      </c>
      <c r="AB925" s="201">
        <v>40063</v>
      </c>
      <c r="AC925" s="201">
        <v>20744</v>
      </c>
      <c r="AD925" s="195" t="s">
        <v>5140</v>
      </c>
      <c r="AE925" s="195" t="s">
        <v>6041</v>
      </c>
      <c r="AF925" s="195" t="s">
        <v>935</v>
      </c>
      <c r="AG925" s="195">
        <v>2600</v>
      </c>
      <c r="AH925" s="195" t="s">
        <v>828</v>
      </c>
      <c r="AI925" s="195" t="s">
        <v>6042</v>
      </c>
      <c r="AJ925" s="195" t="s">
        <v>6043</v>
      </c>
      <c r="AK925" s="195" t="s">
        <v>6044</v>
      </c>
    </row>
    <row r="926" spans="1:37" s="177" customFormat="1" ht="12.75">
      <c r="A926" s="175" t="s">
        <v>4774</v>
      </c>
      <c r="B926" s="175" t="s">
        <v>3193</v>
      </c>
      <c r="C926" s="628">
        <v>0</v>
      </c>
      <c r="D926" s="628">
        <v>0</v>
      </c>
      <c r="E926" s="628">
        <v>0</v>
      </c>
      <c r="F926" s="631" t="s">
        <v>1054</v>
      </c>
      <c r="G926" s="175" t="s">
        <v>3194</v>
      </c>
      <c r="H926" s="176" t="s">
        <v>4574</v>
      </c>
      <c r="I926" s="175" t="s">
        <v>5337</v>
      </c>
      <c r="J926" s="203" t="s">
        <v>1054</v>
      </c>
      <c r="K926" s="203" t="s">
        <v>1054</v>
      </c>
      <c r="L926" s="175" t="s">
        <v>4593</v>
      </c>
      <c r="M926" s="175" t="s">
        <v>5769</v>
      </c>
      <c r="N926" s="204">
        <v>41295</v>
      </c>
      <c r="O926" s="175" t="s">
        <v>1054</v>
      </c>
      <c r="P926" s="195" t="s">
        <v>1054</v>
      </c>
      <c r="Q926" s="195" t="s">
        <v>1054</v>
      </c>
      <c r="R926" s="197">
        <v>0</v>
      </c>
      <c r="S926" s="197" t="s">
        <v>1054</v>
      </c>
      <c r="T926" s="195" t="s">
        <v>1054</v>
      </c>
      <c r="U926" s="195" t="s">
        <v>1054</v>
      </c>
      <c r="V926" s="199" t="s">
        <v>1054</v>
      </c>
      <c r="W926" s="199" t="s">
        <v>1054</v>
      </c>
      <c r="X926" s="195" t="s">
        <v>1054</v>
      </c>
      <c r="Y926" s="195" t="s">
        <v>1054</v>
      </c>
      <c r="Z926" s="195" t="s">
        <v>1054</v>
      </c>
      <c r="AA926" s="200" t="s">
        <v>1054</v>
      </c>
      <c r="AB926" s="201" t="s">
        <v>1054</v>
      </c>
      <c r="AC926" s="201" t="s">
        <v>1054</v>
      </c>
      <c r="AD926" s="195" t="s">
        <v>5770</v>
      </c>
      <c r="AE926" s="195" t="s">
        <v>5771</v>
      </c>
      <c r="AF926" s="195" t="s">
        <v>931</v>
      </c>
      <c r="AG926" s="195">
        <v>4006</v>
      </c>
      <c r="AH926" s="195" t="s">
        <v>828</v>
      </c>
      <c r="AI926" s="195" t="s">
        <v>5772</v>
      </c>
      <c r="AJ926" s="195" t="s">
        <v>5773</v>
      </c>
      <c r="AK926" s="195" t="s">
        <v>3195</v>
      </c>
    </row>
    <row r="927" spans="1:37" s="177" customFormat="1" ht="12.75">
      <c r="A927" s="175" t="s">
        <v>4774</v>
      </c>
      <c r="B927" s="175" t="s">
        <v>3322</v>
      </c>
      <c r="C927" s="628">
        <v>0</v>
      </c>
      <c r="D927" s="628">
        <v>0</v>
      </c>
      <c r="E927" s="628">
        <v>0</v>
      </c>
      <c r="F927" s="631" t="s">
        <v>1054</v>
      </c>
      <c r="G927" s="175" t="s">
        <v>3323</v>
      </c>
      <c r="H927" s="176" t="s">
        <v>4574</v>
      </c>
      <c r="I927" s="175" t="s">
        <v>5337</v>
      </c>
      <c r="J927" s="203" t="s">
        <v>1054</v>
      </c>
      <c r="K927" s="203" t="s">
        <v>1054</v>
      </c>
      <c r="L927" s="175" t="s">
        <v>4593</v>
      </c>
      <c r="M927" s="175" t="s">
        <v>5766</v>
      </c>
      <c r="N927" s="204">
        <v>41456</v>
      </c>
      <c r="O927" s="175" t="s">
        <v>1054</v>
      </c>
      <c r="P927" s="195" t="s">
        <v>1054</v>
      </c>
      <c r="Q927" s="195" t="s">
        <v>1054</v>
      </c>
      <c r="R927" s="197">
        <v>0</v>
      </c>
      <c r="S927" s="197" t="s">
        <v>1054</v>
      </c>
      <c r="T927" s="195" t="s">
        <v>1054</v>
      </c>
      <c r="U927" s="195" t="s">
        <v>1054</v>
      </c>
      <c r="V927" s="199" t="s">
        <v>959</v>
      </c>
      <c r="W927" s="199" t="s">
        <v>1055</v>
      </c>
      <c r="X927" s="195" t="s">
        <v>1054</v>
      </c>
      <c r="Y927" s="195" t="s">
        <v>3201</v>
      </c>
      <c r="Z927" s="195" t="s">
        <v>1054</v>
      </c>
      <c r="AA927" s="200" t="s">
        <v>1054</v>
      </c>
      <c r="AB927" s="201" t="s">
        <v>1054</v>
      </c>
      <c r="AC927" s="201" t="s">
        <v>1054</v>
      </c>
      <c r="AD927" s="195" t="s">
        <v>5767</v>
      </c>
      <c r="AE927" s="195" t="s">
        <v>5086</v>
      </c>
      <c r="AF927" s="195" t="s">
        <v>935</v>
      </c>
      <c r="AG927" s="195">
        <v>2612</v>
      </c>
      <c r="AH927" s="195" t="s">
        <v>828</v>
      </c>
      <c r="AI927" s="195" t="s">
        <v>5768</v>
      </c>
      <c r="AJ927" s="195" t="s">
        <v>3324</v>
      </c>
      <c r="AK927" s="195" t="s">
        <v>3325</v>
      </c>
    </row>
    <row r="928" spans="1:37" s="177" customFormat="1" ht="12.75">
      <c r="A928" s="175" t="s">
        <v>4774</v>
      </c>
      <c r="B928" s="175" t="s">
        <v>3218</v>
      </c>
      <c r="C928" s="628">
        <v>0</v>
      </c>
      <c r="D928" s="628">
        <v>0</v>
      </c>
      <c r="E928" s="628">
        <v>0</v>
      </c>
      <c r="F928" s="631" t="s">
        <v>1054</v>
      </c>
      <c r="G928" s="175" t="s">
        <v>3219</v>
      </c>
      <c r="H928" s="176" t="s">
        <v>4617</v>
      </c>
      <c r="I928" s="175" t="s">
        <v>4934</v>
      </c>
      <c r="J928" s="203" t="s">
        <v>1052</v>
      </c>
      <c r="K928" s="203" t="s">
        <v>1059</v>
      </c>
      <c r="L928" s="175" t="s">
        <v>4593</v>
      </c>
      <c r="M928" s="175" t="s">
        <v>3220</v>
      </c>
      <c r="N928" s="204">
        <v>38001</v>
      </c>
      <c r="O928" s="175" t="s">
        <v>1564</v>
      </c>
      <c r="P928" s="195" t="s">
        <v>5107</v>
      </c>
      <c r="Q928" s="195">
        <v>41</v>
      </c>
      <c r="R928" s="197" t="s">
        <v>1054</v>
      </c>
      <c r="S928" s="197" t="s">
        <v>1054</v>
      </c>
      <c r="T928" s="195" t="s">
        <v>1054</v>
      </c>
      <c r="U928" s="195" t="s">
        <v>1054</v>
      </c>
      <c r="V928" s="199" t="s">
        <v>959</v>
      </c>
      <c r="W928" s="199" t="s">
        <v>1055</v>
      </c>
      <c r="X928" s="195" t="s">
        <v>1054</v>
      </c>
      <c r="Y928" s="195" t="s">
        <v>3221</v>
      </c>
      <c r="Z928" s="195" t="s">
        <v>1054</v>
      </c>
      <c r="AA928" s="200" t="s">
        <v>1054</v>
      </c>
      <c r="AB928" s="201">
        <v>3476</v>
      </c>
      <c r="AC928" s="201">
        <v>9961</v>
      </c>
      <c r="AD928" s="195" t="s">
        <v>6002</v>
      </c>
      <c r="AE928" s="195" t="s">
        <v>4886</v>
      </c>
      <c r="AF928" s="195" t="s">
        <v>934</v>
      </c>
      <c r="AG928" s="195">
        <v>3000</v>
      </c>
      <c r="AH928" s="195" t="s">
        <v>828</v>
      </c>
      <c r="AI928" s="195" t="s">
        <v>6003</v>
      </c>
      <c r="AJ928" s="195" t="s">
        <v>6004</v>
      </c>
      <c r="AK928" s="195" t="s">
        <v>6004</v>
      </c>
    </row>
    <row r="929" spans="1:37" s="177" customFormat="1" ht="12.75">
      <c r="A929" s="175" t="s">
        <v>4774</v>
      </c>
      <c r="B929" s="175" t="s">
        <v>3179</v>
      </c>
      <c r="C929" s="628">
        <v>0</v>
      </c>
      <c r="D929" s="628">
        <v>0</v>
      </c>
      <c r="E929" s="628">
        <v>0</v>
      </c>
      <c r="F929" s="631" t="s">
        <v>1054</v>
      </c>
      <c r="G929" s="175" t="s">
        <v>3180</v>
      </c>
      <c r="H929" s="176" t="s">
        <v>4581</v>
      </c>
      <c r="I929" s="175" t="s">
        <v>4582</v>
      </c>
      <c r="J929" s="203" t="s">
        <v>1054</v>
      </c>
      <c r="K929" s="203" t="s">
        <v>1054</v>
      </c>
      <c r="L929" s="175" t="s">
        <v>1063</v>
      </c>
      <c r="M929" s="175" t="s">
        <v>1054</v>
      </c>
      <c r="N929" s="204">
        <v>42025</v>
      </c>
      <c r="O929" s="175" t="s">
        <v>1054</v>
      </c>
      <c r="P929" s="195" t="s">
        <v>1054</v>
      </c>
      <c r="Q929" s="195" t="s">
        <v>1054</v>
      </c>
      <c r="R929" s="197">
        <v>0</v>
      </c>
      <c r="S929" s="197" t="s">
        <v>1062</v>
      </c>
      <c r="T929" s="195" t="s">
        <v>1054</v>
      </c>
      <c r="U929" s="195" t="s">
        <v>1054</v>
      </c>
      <c r="V929" s="199" t="s">
        <v>1062</v>
      </c>
      <c r="W929" s="199" t="s">
        <v>1054</v>
      </c>
      <c r="X929" s="195" t="s">
        <v>1054</v>
      </c>
      <c r="Y929" s="195" t="s">
        <v>1054</v>
      </c>
      <c r="Z929" s="195" t="s">
        <v>4785</v>
      </c>
      <c r="AA929" s="200" t="s">
        <v>1054</v>
      </c>
      <c r="AB929" s="201" t="s">
        <v>1054</v>
      </c>
      <c r="AC929" s="201" t="s">
        <v>1054</v>
      </c>
      <c r="AD929" s="195" t="s">
        <v>4794</v>
      </c>
      <c r="AE929" s="195" t="s">
        <v>4759</v>
      </c>
      <c r="AF929" s="195" t="s">
        <v>935</v>
      </c>
      <c r="AG929" s="195">
        <v>2601</v>
      </c>
      <c r="AH929" s="195" t="s">
        <v>828</v>
      </c>
      <c r="AI929" s="195" t="s">
        <v>1054</v>
      </c>
      <c r="AJ929" s="195" t="s">
        <v>1054</v>
      </c>
      <c r="AK929" s="195" t="s">
        <v>1054</v>
      </c>
    </row>
    <row r="930" spans="1:37" s="177" customFormat="1" ht="12.75">
      <c r="A930" s="175" t="s">
        <v>4774</v>
      </c>
      <c r="B930" s="175" t="s">
        <v>3326</v>
      </c>
      <c r="C930" s="628">
        <v>0</v>
      </c>
      <c r="D930" s="628">
        <v>0</v>
      </c>
      <c r="E930" s="628">
        <v>0</v>
      </c>
      <c r="F930" s="631" t="s">
        <v>1054</v>
      </c>
      <c r="G930" s="175" t="s">
        <v>5778</v>
      </c>
      <c r="H930" s="176" t="s">
        <v>4574</v>
      </c>
      <c r="I930" s="175" t="s">
        <v>5337</v>
      </c>
      <c r="J930" s="203" t="s">
        <v>1054</v>
      </c>
      <c r="K930" s="203" t="s">
        <v>1054</v>
      </c>
      <c r="L930" s="175" t="s">
        <v>4593</v>
      </c>
      <c r="M930" s="175" t="s">
        <v>3327</v>
      </c>
      <c r="N930" s="204">
        <v>41092</v>
      </c>
      <c r="O930" s="175" t="s">
        <v>1054</v>
      </c>
      <c r="P930" s="195" t="s">
        <v>1054</v>
      </c>
      <c r="Q930" s="195" t="s">
        <v>1054</v>
      </c>
      <c r="R930" s="197" t="s">
        <v>1054</v>
      </c>
      <c r="S930" s="197" t="s">
        <v>1054</v>
      </c>
      <c r="T930" s="195" t="s">
        <v>1054</v>
      </c>
      <c r="U930" s="195" t="s">
        <v>1054</v>
      </c>
      <c r="V930" s="199" t="s">
        <v>1054</v>
      </c>
      <c r="W930" s="199" t="s">
        <v>1054</v>
      </c>
      <c r="X930" s="195" t="s">
        <v>1054</v>
      </c>
      <c r="Y930" s="195" t="s">
        <v>1054</v>
      </c>
      <c r="Z930" s="195" t="s">
        <v>1054</v>
      </c>
      <c r="AA930" s="200" t="s">
        <v>1054</v>
      </c>
      <c r="AB930" s="201" t="s">
        <v>1054</v>
      </c>
      <c r="AC930" s="201" t="s">
        <v>1054</v>
      </c>
      <c r="AD930" s="195" t="s">
        <v>5779</v>
      </c>
      <c r="AE930" s="195" t="s">
        <v>4873</v>
      </c>
      <c r="AF930" s="195" t="s">
        <v>936</v>
      </c>
      <c r="AG930" s="195">
        <v>5000</v>
      </c>
      <c r="AH930" s="195" t="s">
        <v>828</v>
      </c>
      <c r="AI930" s="195" t="s">
        <v>5780</v>
      </c>
      <c r="AJ930" s="195" t="s">
        <v>3328</v>
      </c>
      <c r="AK930" s="195" t="s">
        <v>3329</v>
      </c>
    </row>
    <row r="931" spans="1:37" s="177" customFormat="1" ht="12.75">
      <c r="A931" s="175" t="s">
        <v>4774</v>
      </c>
      <c r="B931" s="175" t="s">
        <v>3242</v>
      </c>
      <c r="C931" s="628">
        <v>0</v>
      </c>
      <c r="D931" s="628">
        <v>0</v>
      </c>
      <c r="E931" s="628">
        <v>0</v>
      </c>
      <c r="F931" s="631" t="s">
        <v>1054</v>
      </c>
      <c r="G931" s="175" t="s">
        <v>6706</v>
      </c>
      <c r="H931" s="176" t="s">
        <v>4581</v>
      </c>
      <c r="I931" s="175" t="s">
        <v>4588</v>
      </c>
      <c r="J931" s="203" t="s">
        <v>1054</v>
      </c>
      <c r="K931" s="203" t="s">
        <v>1054</v>
      </c>
      <c r="L931" s="175" t="s">
        <v>4829</v>
      </c>
      <c r="M931" s="175" t="s">
        <v>3243</v>
      </c>
      <c r="N931" s="204">
        <v>39995</v>
      </c>
      <c r="O931" s="175" t="s">
        <v>1054</v>
      </c>
      <c r="P931" s="195" t="s">
        <v>1054</v>
      </c>
      <c r="Q931" s="195" t="s">
        <v>1054</v>
      </c>
      <c r="R931" s="197">
        <v>10</v>
      </c>
      <c r="S931" s="197" t="s">
        <v>1062</v>
      </c>
      <c r="T931" s="195" t="s">
        <v>4595</v>
      </c>
      <c r="U931" s="195" t="s">
        <v>1054</v>
      </c>
      <c r="V931" s="199" t="s">
        <v>1122</v>
      </c>
      <c r="W931" s="199" t="s">
        <v>106</v>
      </c>
      <c r="X931" s="195" t="s">
        <v>4830</v>
      </c>
      <c r="Y931" s="195" t="s">
        <v>5789</v>
      </c>
      <c r="Z931" s="195" t="s">
        <v>4785</v>
      </c>
      <c r="AA931" s="200" t="s">
        <v>1054</v>
      </c>
      <c r="AB931" s="201" t="s">
        <v>1054</v>
      </c>
      <c r="AC931" s="201" t="s">
        <v>1054</v>
      </c>
      <c r="AD931" s="195" t="s">
        <v>5790</v>
      </c>
      <c r="AE931" s="195" t="s">
        <v>5244</v>
      </c>
      <c r="AF931" s="195" t="s">
        <v>935</v>
      </c>
      <c r="AG931" s="195">
        <v>2612</v>
      </c>
      <c r="AH931" s="195" t="s">
        <v>828</v>
      </c>
      <c r="AI931" s="195" t="s">
        <v>5791</v>
      </c>
      <c r="AJ931" s="195" t="s">
        <v>1054</v>
      </c>
      <c r="AK931" s="195" t="s">
        <v>1054</v>
      </c>
    </row>
    <row r="932" spans="1:37" s="177" customFormat="1" ht="12.75">
      <c r="A932" s="175" t="s">
        <v>4774</v>
      </c>
      <c r="B932" s="175" t="s">
        <v>3244</v>
      </c>
      <c r="C932" s="628">
        <v>0</v>
      </c>
      <c r="D932" s="628">
        <v>0</v>
      </c>
      <c r="E932" s="628">
        <v>0</v>
      </c>
      <c r="F932" s="631" t="s">
        <v>1054</v>
      </c>
      <c r="G932" s="175" t="s">
        <v>6706</v>
      </c>
      <c r="H932" s="176" t="s">
        <v>4581</v>
      </c>
      <c r="I932" s="175" t="s">
        <v>4588</v>
      </c>
      <c r="J932" s="203" t="s">
        <v>1054</v>
      </c>
      <c r="K932" s="203" t="s">
        <v>1054</v>
      </c>
      <c r="L932" s="175" t="s">
        <v>4829</v>
      </c>
      <c r="M932" s="175" t="s">
        <v>3243</v>
      </c>
      <c r="N932" s="204">
        <v>39995</v>
      </c>
      <c r="O932" s="175" t="s">
        <v>1054</v>
      </c>
      <c r="P932" s="195" t="s">
        <v>1054</v>
      </c>
      <c r="Q932" s="195" t="s">
        <v>1054</v>
      </c>
      <c r="R932" s="197">
        <v>12</v>
      </c>
      <c r="S932" s="197" t="s">
        <v>1062</v>
      </c>
      <c r="T932" s="195" t="s">
        <v>4595</v>
      </c>
      <c r="U932" s="195" t="s">
        <v>1054</v>
      </c>
      <c r="V932" s="199" t="s">
        <v>1122</v>
      </c>
      <c r="W932" s="199" t="s">
        <v>106</v>
      </c>
      <c r="X932" s="195" t="s">
        <v>4830</v>
      </c>
      <c r="Y932" s="195" t="s">
        <v>5792</v>
      </c>
      <c r="Z932" s="195" t="s">
        <v>4785</v>
      </c>
      <c r="AA932" s="200" t="s">
        <v>1054</v>
      </c>
      <c r="AB932" s="201" t="s">
        <v>1054</v>
      </c>
      <c r="AC932" s="201" t="s">
        <v>1054</v>
      </c>
      <c r="AD932" s="195" t="s">
        <v>5793</v>
      </c>
      <c r="AE932" s="195" t="s">
        <v>5794</v>
      </c>
      <c r="AF932" s="195" t="s">
        <v>932</v>
      </c>
      <c r="AG932" s="195">
        <v>2258</v>
      </c>
      <c r="AH932" s="195" t="s">
        <v>828</v>
      </c>
      <c r="AI932" s="195" t="s">
        <v>5795</v>
      </c>
      <c r="AJ932" s="195" t="s">
        <v>1054</v>
      </c>
      <c r="AK932" s="195" t="s">
        <v>1054</v>
      </c>
    </row>
    <row r="933" spans="1:37" s="177" customFormat="1" ht="12.75">
      <c r="A933" s="175" t="s">
        <v>4774</v>
      </c>
      <c r="B933" s="175" t="s">
        <v>3245</v>
      </c>
      <c r="C933" s="628">
        <v>0</v>
      </c>
      <c r="D933" s="628">
        <v>0</v>
      </c>
      <c r="E933" s="628">
        <v>0</v>
      </c>
      <c r="F933" s="631" t="s">
        <v>1054</v>
      </c>
      <c r="G933" s="175" t="s">
        <v>6706</v>
      </c>
      <c r="H933" s="176" t="s">
        <v>4581</v>
      </c>
      <c r="I933" s="175" t="s">
        <v>4588</v>
      </c>
      <c r="J933" s="203" t="s">
        <v>1054</v>
      </c>
      <c r="K933" s="203" t="s">
        <v>1054</v>
      </c>
      <c r="L933" s="175" t="s">
        <v>4829</v>
      </c>
      <c r="M933" s="175" t="s">
        <v>3243</v>
      </c>
      <c r="N933" s="204">
        <v>39995</v>
      </c>
      <c r="O933" s="175" t="s">
        <v>1054</v>
      </c>
      <c r="P933" s="195" t="s">
        <v>1054</v>
      </c>
      <c r="Q933" s="195" t="s">
        <v>1054</v>
      </c>
      <c r="R933" s="197">
        <v>12</v>
      </c>
      <c r="S933" s="197" t="s">
        <v>1062</v>
      </c>
      <c r="T933" s="195" t="s">
        <v>4595</v>
      </c>
      <c r="U933" s="195" t="s">
        <v>1054</v>
      </c>
      <c r="V933" s="199" t="s">
        <v>1122</v>
      </c>
      <c r="W933" s="199" t="s">
        <v>106</v>
      </c>
      <c r="X933" s="195" t="s">
        <v>4830</v>
      </c>
      <c r="Y933" s="195" t="s">
        <v>5796</v>
      </c>
      <c r="Z933" s="195" t="s">
        <v>4785</v>
      </c>
      <c r="AA933" s="200" t="s">
        <v>1054</v>
      </c>
      <c r="AB933" s="201" t="s">
        <v>1054</v>
      </c>
      <c r="AC933" s="201" t="s">
        <v>1054</v>
      </c>
      <c r="AD933" s="195" t="s">
        <v>5797</v>
      </c>
      <c r="AE933" s="195" t="s">
        <v>5798</v>
      </c>
      <c r="AF933" s="195" t="s">
        <v>932</v>
      </c>
      <c r="AG933" s="195">
        <v>2800</v>
      </c>
      <c r="AH933" s="195" t="s">
        <v>828</v>
      </c>
      <c r="AI933" s="195" t="s">
        <v>5799</v>
      </c>
      <c r="AJ933" s="195" t="s">
        <v>5800</v>
      </c>
      <c r="AK933" s="195" t="s">
        <v>1054</v>
      </c>
    </row>
    <row r="934" spans="1:37" s="177" customFormat="1" ht="12.75">
      <c r="A934" s="175" t="s">
        <v>4774</v>
      </c>
      <c r="B934" s="175" t="s">
        <v>3246</v>
      </c>
      <c r="C934" s="628">
        <v>0</v>
      </c>
      <c r="D934" s="628">
        <v>0</v>
      </c>
      <c r="E934" s="628">
        <v>0</v>
      </c>
      <c r="F934" s="631" t="s">
        <v>1054</v>
      </c>
      <c r="G934" s="175" t="s">
        <v>6706</v>
      </c>
      <c r="H934" s="176" t="s">
        <v>4581</v>
      </c>
      <c r="I934" s="175" t="s">
        <v>4588</v>
      </c>
      <c r="J934" s="203" t="s">
        <v>1054</v>
      </c>
      <c r="K934" s="203" t="s">
        <v>1054</v>
      </c>
      <c r="L934" s="175" t="s">
        <v>4829</v>
      </c>
      <c r="M934" s="175" t="s">
        <v>3243</v>
      </c>
      <c r="N934" s="204">
        <v>39995</v>
      </c>
      <c r="O934" s="175" t="s">
        <v>1054</v>
      </c>
      <c r="P934" s="195" t="s">
        <v>1054</v>
      </c>
      <c r="Q934" s="195" t="s">
        <v>1054</v>
      </c>
      <c r="R934" s="197">
        <v>12</v>
      </c>
      <c r="S934" s="197" t="s">
        <v>1062</v>
      </c>
      <c r="T934" s="195" t="s">
        <v>4595</v>
      </c>
      <c r="U934" s="195" t="s">
        <v>1054</v>
      </c>
      <c r="V934" s="199" t="s">
        <v>1122</v>
      </c>
      <c r="W934" s="199" t="s">
        <v>106</v>
      </c>
      <c r="X934" s="195" t="s">
        <v>4830</v>
      </c>
      <c r="Y934" s="195" t="s">
        <v>5801</v>
      </c>
      <c r="Z934" s="195" t="s">
        <v>4785</v>
      </c>
      <c r="AA934" s="200" t="s">
        <v>1054</v>
      </c>
      <c r="AB934" s="201" t="s">
        <v>1054</v>
      </c>
      <c r="AC934" s="201" t="s">
        <v>1054</v>
      </c>
      <c r="AD934" s="195" t="s">
        <v>5802</v>
      </c>
      <c r="AE934" s="195" t="s">
        <v>5803</v>
      </c>
      <c r="AF934" s="195" t="s">
        <v>932</v>
      </c>
      <c r="AG934" s="195">
        <v>2541</v>
      </c>
      <c r="AH934" s="195" t="s">
        <v>828</v>
      </c>
      <c r="AI934" s="195" t="s">
        <v>5804</v>
      </c>
      <c r="AJ934" s="195" t="s">
        <v>1054</v>
      </c>
      <c r="AK934" s="195" t="s">
        <v>1054</v>
      </c>
    </row>
    <row r="935" spans="1:37" s="177" customFormat="1" ht="12.75">
      <c r="A935" s="175" t="s">
        <v>4774</v>
      </c>
      <c r="B935" s="175" t="s">
        <v>3247</v>
      </c>
      <c r="C935" s="628">
        <v>0</v>
      </c>
      <c r="D935" s="628">
        <v>0</v>
      </c>
      <c r="E935" s="628">
        <v>0</v>
      </c>
      <c r="F935" s="631" t="s">
        <v>1054</v>
      </c>
      <c r="G935" s="175" t="s">
        <v>6706</v>
      </c>
      <c r="H935" s="176" t="s">
        <v>4581</v>
      </c>
      <c r="I935" s="175" t="s">
        <v>4588</v>
      </c>
      <c r="J935" s="203" t="s">
        <v>1054</v>
      </c>
      <c r="K935" s="203" t="s">
        <v>1054</v>
      </c>
      <c r="L935" s="175" t="s">
        <v>4829</v>
      </c>
      <c r="M935" s="175" t="s">
        <v>3243</v>
      </c>
      <c r="N935" s="204">
        <v>39995</v>
      </c>
      <c r="O935" s="175" t="s">
        <v>1054</v>
      </c>
      <c r="P935" s="195" t="s">
        <v>1054</v>
      </c>
      <c r="Q935" s="195" t="s">
        <v>1054</v>
      </c>
      <c r="R935" s="197">
        <v>12</v>
      </c>
      <c r="S935" s="197" t="s">
        <v>1062</v>
      </c>
      <c r="T935" s="195" t="s">
        <v>4595</v>
      </c>
      <c r="U935" s="195" t="s">
        <v>1054</v>
      </c>
      <c r="V935" s="199" t="s">
        <v>1122</v>
      </c>
      <c r="W935" s="199" t="s">
        <v>106</v>
      </c>
      <c r="X935" s="195" t="s">
        <v>4830</v>
      </c>
      <c r="Y935" s="195" t="s">
        <v>5805</v>
      </c>
      <c r="Z935" s="195" t="s">
        <v>4785</v>
      </c>
      <c r="AA935" s="200" t="s">
        <v>1054</v>
      </c>
      <c r="AB935" s="201" t="s">
        <v>1054</v>
      </c>
      <c r="AC935" s="201" t="s">
        <v>1054</v>
      </c>
      <c r="AD935" s="195" t="s">
        <v>5806</v>
      </c>
      <c r="AE935" s="195" t="s">
        <v>5807</v>
      </c>
      <c r="AF935" s="195" t="s">
        <v>932</v>
      </c>
      <c r="AG935" s="195">
        <v>2880</v>
      </c>
      <c r="AH935" s="195" t="s">
        <v>828</v>
      </c>
      <c r="AI935" s="195" t="s">
        <v>5808</v>
      </c>
      <c r="AJ935" s="195" t="s">
        <v>1054</v>
      </c>
      <c r="AK935" s="195" t="s">
        <v>1054</v>
      </c>
    </row>
    <row r="936" spans="1:37" s="177" customFormat="1" ht="12.75">
      <c r="A936" s="175" t="s">
        <v>4774</v>
      </c>
      <c r="B936" s="175" t="s">
        <v>3248</v>
      </c>
      <c r="C936" s="628">
        <v>0</v>
      </c>
      <c r="D936" s="628">
        <v>0</v>
      </c>
      <c r="E936" s="628">
        <v>0</v>
      </c>
      <c r="F936" s="631" t="s">
        <v>1054</v>
      </c>
      <c r="G936" s="175" t="s">
        <v>6706</v>
      </c>
      <c r="H936" s="176" t="s">
        <v>4581</v>
      </c>
      <c r="I936" s="175" t="s">
        <v>4588</v>
      </c>
      <c r="J936" s="203" t="s">
        <v>1054</v>
      </c>
      <c r="K936" s="203" t="s">
        <v>1054</v>
      </c>
      <c r="L936" s="175" t="s">
        <v>4829</v>
      </c>
      <c r="M936" s="175" t="s">
        <v>3243</v>
      </c>
      <c r="N936" s="204">
        <v>39995</v>
      </c>
      <c r="O936" s="175" t="s">
        <v>1054</v>
      </c>
      <c r="P936" s="195" t="s">
        <v>1054</v>
      </c>
      <c r="Q936" s="195" t="s">
        <v>1054</v>
      </c>
      <c r="R936" s="197">
        <v>12</v>
      </c>
      <c r="S936" s="197" t="s">
        <v>1062</v>
      </c>
      <c r="T936" s="195" t="s">
        <v>4595</v>
      </c>
      <c r="U936" s="195" t="s">
        <v>1054</v>
      </c>
      <c r="V936" s="199" t="s">
        <v>1122</v>
      </c>
      <c r="W936" s="199" t="s">
        <v>106</v>
      </c>
      <c r="X936" s="195" t="s">
        <v>4830</v>
      </c>
      <c r="Y936" s="195" t="s">
        <v>5809</v>
      </c>
      <c r="Z936" s="195" t="s">
        <v>4785</v>
      </c>
      <c r="AA936" s="200" t="s">
        <v>1054</v>
      </c>
      <c r="AB936" s="201" t="s">
        <v>1054</v>
      </c>
      <c r="AC936" s="201" t="s">
        <v>1054</v>
      </c>
      <c r="AD936" s="195" t="s">
        <v>5810</v>
      </c>
      <c r="AE936" s="195" t="s">
        <v>5811</v>
      </c>
      <c r="AF936" s="195" t="s">
        <v>932</v>
      </c>
      <c r="AG936" s="195">
        <v>2300</v>
      </c>
      <c r="AH936" s="195" t="s">
        <v>828</v>
      </c>
      <c r="AI936" s="195" t="s">
        <v>5812</v>
      </c>
      <c r="AJ936" s="195" t="s">
        <v>1054</v>
      </c>
      <c r="AK936" s="195" t="s">
        <v>1054</v>
      </c>
    </row>
    <row r="937" spans="1:37" s="177" customFormat="1" ht="12.75">
      <c r="A937" s="175" t="s">
        <v>4774</v>
      </c>
      <c r="B937" s="175" t="s">
        <v>3249</v>
      </c>
      <c r="C937" s="628">
        <v>0</v>
      </c>
      <c r="D937" s="628">
        <v>0</v>
      </c>
      <c r="E937" s="628">
        <v>0</v>
      </c>
      <c r="F937" s="631" t="s">
        <v>1054</v>
      </c>
      <c r="G937" s="175" t="s">
        <v>6706</v>
      </c>
      <c r="H937" s="176" t="s">
        <v>4581</v>
      </c>
      <c r="I937" s="175" t="s">
        <v>4588</v>
      </c>
      <c r="J937" s="203" t="s">
        <v>1054</v>
      </c>
      <c r="K937" s="203" t="s">
        <v>1054</v>
      </c>
      <c r="L937" s="175" t="s">
        <v>4829</v>
      </c>
      <c r="M937" s="175" t="s">
        <v>3243</v>
      </c>
      <c r="N937" s="204">
        <v>39995</v>
      </c>
      <c r="O937" s="175" t="s">
        <v>1054</v>
      </c>
      <c r="P937" s="195" t="s">
        <v>1054</v>
      </c>
      <c r="Q937" s="195" t="s">
        <v>1054</v>
      </c>
      <c r="R937" s="197">
        <v>12</v>
      </c>
      <c r="S937" s="197" t="s">
        <v>1062</v>
      </c>
      <c r="T937" s="195" t="s">
        <v>4595</v>
      </c>
      <c r="U937" s="195" t="s">
        <v>1054</v>
      </c>
      <c r="V937" s="199" t="s">
        <v>1122</v>
      </c>
      <c r="W937" s="199" t="s">
        <v>106</v>
      </c>
      <c r="X937" s="195" t="s">
        <v>4830</v>
      </c>
      <c r="Y937" s="195" t="s">
        <v>5813</v>
      </c>
      <c r="Z937" s="195" t="s">
        <v>4785</v>
      </c>
      <c r="AA937" s="200" t="s">
        <v>1054</v>
      </c>
      <c r="AB937" s="201" t="s">
        <v>1054</v>
      </c>
      <c r="AC937" s="201" t="s">
        <v>1054</v>
      </c>
      <c r="AD937" s="195" t="s">
        <v>5814</v>
      </c>
      <c r="AE937" s="195" t="s">
        <v>5227</v>
      </c>
      <c r="AF937" s="195" t="s">
        <v>932</v>
      </c>
      <c r="AG937" s="195">
        <v>2500</v>
      </c>
      <c r="AH937" s="195" t="s">
        <v>828</v>
      </c>
      <c r="AI937" s="195" t="s">
        <v>5815</v>
      </c>
      <c r="AJ937" s="195" t="s">
        <v>5816</v>
      </c>
      <c r="AK937" s="195" t="s">
        <v>1054</v>
      </c>
    </row>
    <row r="938" spans="1:37" s="177" customFormat="1" ht="12.75">
      <c r="A938" s="175" t="s">
        <v>4774</v>
      </c>
      <c r="B938" s="175" t="s">
        <v>3250</v>
      </c>
      <c r="C938" s="628">
        <v>0</v>
      </c>
      <c r="D938" s="628">
        <v>0</v>
      </c>
      <c r="E938" s="628">
        <v>0</v>
      </c>
      <c r="F938" s="631" t="s">
        <v>1054</v>
      </c>
      <c r="G938" s="175" t="s">
        <v>6706</v>
      </c>
      <c r="H938" s="176" t="s">
        <v>4581</v>
      </c>
      <c r="I938" s="175" t="s">
        <v>4588</v>
      </c>
      <c r="J938" s="203" t="s">
        <v>1054</v>
      </c>
      <c r="K938" s="203" t="s">
        <v>1054</v>
      </c>
      <c r="L938" s="175" t="s">
        <v>4829</v>
      </c>
      <c r="M938" s="175" t="s">
        <v>3243</v>
      </c>
      <c r="N938" s="204">
        <v>39995</v>
      </c>
      <c r="O938" s="175" t="s">
        <v>1054</v>
      </c>
      <c r="P938" s="195" t="s">
        <v>1054</v>
      </c>
      <c r="Q938" s="195" t="s">
        <v>1054</v>
      </c>
      <c r="R938" s="197">
        <v>12</v>
      </c>
      <c r="S938" s="197" t="s">
        <v>1062</v>
      </c>
      <c r="T938" s="195" t="s">
        <v>4595</v>
      </c>
      <c r="U938" s="195" t="s">
        <v>1054</v>
      </c>
      <c r="V938" s="199" t="s">
        <v>1122</v>
      </c>
      <c r="W938" s="199" t="s">
        <v>106</v>
      </c>
      <c r="X938" s="195" t="s">
        <v>4830</v>
      </c>
      <c r="Y938" s="195" t="s">
        <v>5817</v>
      </c>
      <c r="Z938" s="195" t="s">
        <v>4785</v>
      </c>
      <c r="AA938" s="200" t="s">
        <v>1054</v>
      </c>
      <c r="AB938" s="201" t="s">
        <v>1054</v>
      </c>
      <c r="AC938" s="201" t="s">
        <v>1054</v>
      </c>
      <c r="AD938" s="195" t="s">
        <v>5818</v>
      </c>
      <c r="AE938" s="195" t="s">
        <v>5819</v>
      </c>
      <c r="AF938" s="195" t="s">
        <v>932</v>
      </c>
      <c r="AG938" s="195">
        <v>2444</v>
      </c>
      <c r="AH938" s="195" t="s">
        <v>828</v>
      </c>
      <c r="AI938" s="195" t="s">
        <v>5820</v>
      </c>
      <c r="AJ938" s="195" t="s">
        <v>1054</v>
      </c>
      <c r="AK938" s="195" t="s">
        <v>1054</v>
      </c>
    </row>
    <row r="939" spans="1:37" s="177" customFormat="1" ht="12.75">
      <c r="A939" s="175" t="s">
        <v>4774</v>
      </c>
      <c r="B939" s="175" t="s">
        <v>3251</v>
      </c>
      <c r="C939" s="628">
        <v>0</v>
      </c>
      <c r="D939" s="628">
        <v>0</v>
      </c>
      <c r="E939" s="628">
        <v>0</v>
      </c>
      <c r="F939" s="631" t="s">
        <v>1054</v>
      </c>
      <c r="G939" s="175" t="s">
        <v>6706</v>
      </c>
      <c r="H939" s="176" t="s">
        <v>4581</v>
      </c>
      <c r="I939" s="175" t="s">
        <v>4588</v>
      </c>
      <c r="J939" s="203" t="s">
        <v>1054</v>
      </c>
      <c r="K939" s="203" t="s">
        <v>1054</v>
      </c>
      <c r="L939" s="175" t="s">
        <v>4829</v>
      </c>
      <c r="M939" s="175" t="s">
        <v>3243</v>
      </c>
      <c r="N939" s="204">
        <v>39995</v>
      </c>
      <c r="O939" s="175" t="s">
        <v>1054</v>
      </c>
      <c r="P939" s="195" t="s">
        <v>1054</v>
      </c>
      <c r="Q939" s="195" t="s">
        <v>1054</v>
      </c>
      <c r="R939" s="197">
        <v>12</v>
      </c>
      <c r="S939" s="197" t="s">
        <v>1062</v>
      </c>
      <c r="T939" s="195" t="s">
        <v>4595</v>
      </c>
      <c r="U939" s="195" t="s">
        <v>1054</v>
      </c>
      <c r="V939" s="199" t="s">
        <v>1122</v>
      </c>
      <c r="W939" s="199" t="s">
        <v>106</v>
      </c>
      <c r="X939" s="195" t="s">
        <v>4830</v>
      </c>
      <c r="Y939" s="195" t="s">
        <v>5821</v>
      </c>
      <c r="Z939" s="195" t="s">
        <v>4785</v>
      </c>
      <c r="AA939" s="200" t="s">
        <v>1054</v>
      </c>
      <c r="AB939" s="201" t="s">
        <v>1054</v>
      </c>
      <c r="AC939" s="201" t="s">
        <v>1054</v>
      </c>
      <c r="AD939" s="195" t="s">
        <v>5822</v>
      </c>
      <c r="AE939" s="195" t="s">
        <v>5823</v>
      </c>
      <c r="AF939" s="195" t="s">
        <v>932</v>
      </c>
      <c r="AG939" s="195">
        <v>2640</v>
      </c>
      <c r="AH939" s="195" t="s">
        <v>828</v>
      </c>
      <c r="AI939" s="195" t="s">
        <v>5824</v>
      </c>
      <c r="AJ939" s="195" t="s">
        <v>1054</v>
      </c>
      <c r="AK939" s="195" t="s">
        <v>1054</v>
      </c>
    </row>
    <row r="940" spans="1:37" s="177" customFormat="1" ht="12.75">
      <c r="A940" s="175" t="s">
        <v>4774</v>
      </c>
      <c r="B940" s="175" t="s">
        <v>3252</v>
      </c>
      <c r="C940" s="628">
        <v>0</v>
      </c>
      <c r="D940" s="628">
        <v>0</v>
      </c>
      <c r="E940" s="628">
        <v>0</v>
      </c>
      <c r="F940" s="631" t="s">
        <v>1054</v>
      </c>
      <c r="G940" s="175" t="s">
        <v>6706</v>
      </c>
      <c r="H940" s="176" t="s">
        <v>4581</v>
      </c>
      <c r="I940" s="175" t="s">
        <v>4588</v>
      </c>
      <c r="J940" s="203" t="s">
        <v>1054</v>
      </c>
      <c r="K940" s="203" t="s">
        <v>1054</v>
      </c>
      <c r="L940" s="175" t="s">
        <v>4829</v>
      </c>
      <c r="M940" s="175" t="s">
        <v>3243</v>
      </c>
      <c r="N940" s="204">
        <v>39995</v>
      </c>
      <c r="O940" s="175" t="s">
        <v>1054</v>
      </c>
      <c r="P940" s="195" t="s">
        <v>1054</v>
      </c>
      <c r="Q940" s="195" t="s">
        <v>1054</v>
      </c>
      <c r="R940" s="197">
        <v>12</v>
      </c>
      <c r="S940" s="197" t="s">
        <v>1062</v>
      </c>
      <c r="T940" s="195" t="s">
        <v>4595</v>
      </c>
      <c r="U940" s="195" t="s">
        <v>1054</v>
      </c>
      <c r="V940" s="199" t="s">
        <v>1122</v>
      </c>
      <c r="W940" s="199" t="s">
        <v>106</v>
      </c>
      <c r="X940" s="195" t="s">
        <v>4830</v>
      </c>
      <c r="Y940" s="195" t="s">
        <v>5825</v>
      </c>
      <c r="Z940" s="195" t="s">
        <v>4785</v>
      </c>
      <c r="AA940" s="200" t="s">
        <v>1054</v>
      </c>
      <c r="AB940" s="201" t="s">
        <v>1054</v>
      </c>
      <c r="AC940" s="201" t="s">
        <v>1054</v>
      </c>
      <c r="AD940" s="195" t="s">
        <v>5826</v>
      </c>
      <c r="AE940" s="195" t="s">
        <v>5827</v>
      </c>
      <c r="AF940" s="195" t="s">
        <v>932</v>
      </c>
      <c r="AG940" s="195">
        <v>2350</v>
      </c>
      <c r="AH940" s="195" t="s">
        <v>828</v>
      </c>
      <c r="AI940" s="195" t="s">
        <v>5828</v>
      </c>
      <c r="AJ940" s="195" t="s">
        <v>1054</v>
      </c>
      <c r="AK940" s="195" t="s">
        <v>1054</v>
      </c>
    </row>
    <row r="941" spans="1:37" s="177" customFormat="1" ht="12.75">
      <c r="A941" s="175" t="s">
        <v>4774</v>
      </c>
      <c r="B941" s="175" t="s">
        <v>3253</v>
      </c>
      <c r="C941" s="628">
        <v>0</v>
      </c>
      <c r="D941" s="628">
        <v>0</v>
      </c>
      <c r="E941" s="628">
        <v>0</v>
      </c>
      <c r="F941" s="631" t="s">
        <v>1054</v>
      </c>
      <c r="G941" s="175" t="s">
        <v>6706</v>
      </c>
      <c r="H941" s="176" t="s">
        <v>4581</v>
      </c>
      <c r="I941" s="175" t="s">
        <v>4588</v>
      </c>
      <c r="J941" s="203" t="s">
        <v>1054</v>
      </c>
      <c r="K941" s="203" t="s">
        <v>1054</v>
      </c>
      <c r="L941" s="175" t="s">
        <v>4829</v>
      </c>
      <c r="M941" s="175" t="s">
        <v>3243</v>
      </c>
      <c r="N941" s="204">
        <v>39995</v>
      </c>
      <c r="O941" s="175" t="s">
        <v>1054</v>
      </c>
      <c r="P941" s="195" t="s">
        <v>1054</v>
      </c>
      <c r="Q941" s="195" t="s">
        <v>1054</v>
      </c>
      <c r="R941" s="197">
        <v>12</v>
      </c>
      <c r="S941" s="197" t="s">
        <v>1062</v>
      </c>
      <c r="T941" s="195" t="s">
        <v>4595</v>
      </c>
      <c r="U941" s="195" t="s">
        <v>1054</v>
      </c>
      <c r="V941" s="199" t="s">
        <v>1122</v>
      </c>
      <c r="W941" s="199" t="s">
        <v>106</v>
      </c>
      <c r="X941" s="195" t="s">
        <v>4830</v>
      </c>
      <c r="Y941" s="195" t="s">
        <v>5829</v>
      </c>
      <c r="Z941" s="195" t="s">
        <v>4785</v>
      </c>
      <c r="AA941" s="200" t="s">
        <v>1054</v>
      </c>
      <c r="AB941" s="201" t="s">
        <v>1054</v>
      </c>
      <c r="AC941" s="201" t="s">
        <v>1054</v>
      </c>
      <c r="AD941" s="195" t="s">
        <v>5830</v>
      </c>
      <c r="AE941" s="195" t="s">
        <v>5831</v>
      </c>
      <c r="AF941" s="195" t="s">
        <v>932</v>
      </c>
      <c r="AG941" s="195">
        <v>2480</v>
      </c>
      <c r="AH941" s="195" t="s">
        <v>828</v>
      </c>
      <c r="AI941" s="195" t="s">
        <v>1054</v>
      </c>
      <c r="AJ941" s="195" t="s">
        <v>1054</v>
      </c>
      <c r="AK941" s="195" t="s">
        <v>1054</v>
      </c>
    </row>
    <row r="942" spans="1:37" s="177" customFormat="1" ht="12.75">
      <c r="A942" s="175" t="s">
        <v>4774</v>
      </c>
      <c r="B942" s="175" t="s">
        <v>3254</v>
      </c>
      <c r="C942" s="628">
        <v>0</v>
      </c>
      <c r="D942" s="628">
        <v>0</v>
      </c>
      <c r="E942" s="628">
        <v>0</v>
      </c>
      <c r="F942" s="631" t="s">
        <v>1054</v>
      </c>
      <c r="G942" s="175" t="s">
        <v>6706</v>
      </c>
      <c r="H942" s="176" t="s">
        <v>4581</v>
      </c>
      <c r="I942" s="175" t="s">
        <v>4588</v>
      </c>
      <c r="J942" s="203" t="s">
        <v>1054</v>
      </c>
      <c r="K942" s="203" t="s">
        <v>1054</v>
      </c>
      <c r="L942" s="175" t="s">
        <v>4829</v>
      </c>
      <c r="M942" s="175" t="s">
        <v>3243</v>
      </c>
      <c r="N942" s="204">
        <v>39995</v>
      </c>
      <c r="O942" s="175" t="s">
        <v>1054</v>
      </c>
      <c r="P942" s="195" t="s">
        <v>1054</v>
      </c>
      <c r="Q942" s="195" t="s">
        <v>1054</v>
      </c>
      <c r="R942" s="197">
        <v>12</v>
      </c>
      <c r="S942" s="197" t="s">
        <v>1062</v>
      </c>
      <c r="T942" s="195" t="s">
        <v>4595</v>
      </c>
      <c r="U942" s="195" t="s">
        <v>1054</v>
      </c>
      <c r="V942" s="199" t="s">
        <v>1122</v>
      </c>
      <c r="W942" s="199" t="s">
        <v>106</v>
      </c>
      <c r="X942" s="195" t="s">
        <v>4830</v>
      </c>
      <c r="Y942" s="195" t="s">
        <v>5832</v>
      </c>
      <c r="Z942" s="195" t="s">
        <v>4785</v>
      </c>
      <c r="AA942" s="200" t="s">
        <v>1054</v>
      </c>
      <c r="AB942" s="201" t="s">
        <v>1054</v>
      </c>
      <c r="AC942" s="201" t="s">
        <v>1054</v>
      </c>
      <c r="AD942" s="195" t="s">
        <v>5833</v>
      </c>
      <c r="AE942" s="195" t="s">
        <v>5834</v>
      </c>
      <c r="AF942" s="195" t="s">
        <v>932</v>
      </c>
      <c r="AG942" s="195">
        <v>2830</v>
      </c>
      <c r="AH942" s="195" t="s">
        <v>828</v>
      </c>
      <c r="AI942" s="195" t="s">
        <v>5835</v>
      </c>
      <c r="AJ942" s="195" t="s">
        <v>1054</v>
      </c>
      <c r="AK942" s="195" t="s">
        <v>1054</v>
      </c>
    </row>
    <row r="943" spans="1:37" s="177" customFormat="1" ht="12.75">
      <c r="A943" s="175" t="s">
        <v>4774</v>
      </c>
      <c r="B943" s="175" t="s">
        <v>3255</v>
      </c>
      <c r="C943" s="628">
        <v>0</v>
      </c>
      <c r="D943" s="628">
        <v>0</v>
      </c>
      <c r="E943" s="628">
        <v>0</v>
      </c>
      <c r="F943" s="631" t="s">
        <v>1054</v>
      </c>
      <c r="G943" s="175" t="s">
        <v>6706</v>
      </c>
      <c r="H943" s="176" t="s">
        <v>4581</v>
      </c>
      <c r="I943" s="175" t="s">
        <v>4588</v>
      </c>
      <c r="J943" s="203" t="s">
        <v>1054</v>
      </c>
      <c r="K943" s="203" t="s">
        <v>1054</v>
      </c>
      <c r="L943" s="175" t="s">
        <v>4829</v>
      </c>
      <c r="M943" s="175" t="s">
        <v>3243</v>
      </c>
      <c r="N943" s="204">
        <v>39995</v>
      </c>
      <c r="O943" s="175" t="s">
        <v>1054</v>
      </c>
      <c r="P943" s="195" t="s">
        <v>1054</v>
      </c>
      <c r="Q943" s="195" t="s">
        <v>1054</v>
      </c>
      <c r="R943" s="197">
        <v>12</v>
      </c>
      <c r="S943" s="197" t="s">
        <v>1062</v>
      </c>
      <c r="T943" s="195" t="s">
        <v>4595</v>
      </c>
      <c r="U943" s="195" t="s">
        <v>1054</v>
      </c>
      <c r="V943" s="199" t="s">
        <v>1122</v>
      </c>
      <c r="W943" s="199" t="s">
        <v>106</v>
      </c>
      <c r="X943" s="195" t="s">
        <v>4830</v>
      </c>
      <c r="Y943" s="195" t="s">
        <v>5836</v>
      </c>
      <c r="Z943" s="195" t="s">
        <v>4785</v>
      </c>
      <c r="AA943" s="200" t="s">
        <v>1054</v>
      </c>
      <c r="AB943" s="201" t="s">
        <v>1054</v>
      </c>
      <c r="AC943" s="201" t="s">
        <v>1054</v>
      </c>
      <c r="AD943" s="195" t="s">
        <v>5837</v>
      </c>
      <c r="AE943" s="195" t="s">
        <v>5838</v>
      </c>
      <c r="AF943" s="195" t="s">
        <v>932</v>
      </c>
      <c r="AG943" s="195">
        <v>2680</v>
      </c>
      <c r="AH943" s="195" t="s">
        <v>828</v>
      </c>
      <c r="AI943" s="195" t="s">
        <v>5839</v>
      </c>
      <c r="AJ943" s="195" t="s">
        <v>1054</v>
      </c>
      <c r="AK943" s="195" t="s">
        <v>1054</v>
      </c>
    </row>
    <row r="944" spans="1:37" s="177" customFormat="1" ht="12.75">
      <c r="A944" s="175" t="s">
        <v>4774</v>
      </c>
      <c r="B944" s="175" t="s">
        <v>3256</v>
      </c>
      <c r="C944" s="628">
        <v>0</v>
      </c>
      <c r="D944" s="628">
        <v>0</v>
      </c>
      <c r="E944" s="628">
        <v>0</v>
      </c>
      <c r="F944" s="631" t="s">
        <v>1054</v>
      </c>
      <c r="G944" s="175" t="s">
        <v>6706</v>
      </c>
      <c r="H944" s="176" t="s">
        <v>4581</v>
      </c>
      <c r="I944" s="175" t="s">
        <v>4588</v>
      </c>
      <c r="J944" s="203" t="s">
        <v>1054</v>
      </c>
      <c r="K944" s="203" t="s">
        <v>1054</v>
      </c>
      <c r="L944" s="175" t="s">
        <v>4829</v>
      </c>
      <c r="M944" s="175" t="s">
        <v>3243</v>
      </c>
      <c r="N944" s="204">
        <v>39995</v>
      </c>
      <c r="O944" s="175" t="s">
        <v>1054</v>
      </c>
      <c r="P944" s="195" t="s">
        <v>1054</v>
      </c>
      <c r="Q944" s="195" t="s">
        <v>1054</v>
      </c>
      <c r="R944" s="197">
        <v>12</v>
      </c>
      <c r="S944" s="197" t="s">
        <v>1062</v>
      </c>
      <c r="T944" s="195" t="s">
        <v>4595</v>
      </c>
      <c r="U944" s="195" t="s">
        <v>1054</v>
      </c>
      <c r="V944" s="199" t="s">
        <v>1122</v>
      </c>
      <c r="W944" s="199" t="s">
        <v>106</v>
      </c>
      <c r="X944" s="195" t="s">
        <v>4830</v>
      </c>
      <c r="Y944" s="195" t="s">
        <v>5840</v>
      </c>
      <c r="Z944" s="195" t="s">
        <v>4785</v>
      </c>
      <c r="AA944" s="200" t="s">
        <v>1054</v>
      </c>
      <c r="AB944" s="201" t="s">
        <v>1054</v>
      </c>
      <c r="AC944" s="201" t="s">
        <v>1054</v>
      </c>
      <c r="AD944" s="195" t="s">
        <v>5841</v>
      </c>
      <c r="AE944" s="195" t="s">
        <v>5842</v>
      </c>
      <c r="AF944" s="195" t="s">
        <v>932</v>
      </c>
      <c r="AG944" s="195">
        <v>2620</v>
      </c>
      <c r="AH944" s="195" t="s">
        <v>828</v>
      </c>
      <c r="AI944" s="195" t="s">
        <v>5843</v>
      </c>
      <c r="AJ944" s="195" t="s">
        <v>1054</v>
      </c>
      <c r="AK944" s="195" t="s">
        <v>1054</v>
      </c>
    </row>
    <row r="945" spans="1:37" s="177" customFormat="1" ht="12.75">
      <c r="A945" s="175" t="s">
        <v>4774</v>
      </c>
      <c r="B945" s="175" t="s">
        <v>3257</v>
      </c>
      <c r="C945" s="628">
        <v>0</v>
      </c>
      <c r="D945" s="628">
        <v>0</v>
      </c>
      <c r="E945" s="628">
        <v>0</v>
      </c>
      <c r="F945" s="631" t="s">
        <v>1054</v>
      </c>
      <c r="G945" s="175" t="s">
        <v>6706</v>
      </c>
      <c r="H945" s="176" t="s">
        <v>4581</v>
      </c>
      <c r="I945" s="175" t="s">
        <v>4588</v>
      </c>
      <c r="J945" s="203" t="s">
        <v>1054</v>
      </c>
      <c r="K945" s="203" t="s">
        <v>1054</v>
      </c>
      <c r="L945" s="175" t="s">
        <v>4829</v>
      </c>
      <c r="M945" s="175" t="s">
        <v>3243</v>
      </c>
      <c r="N945" s="204">
        <v>39995</v>
      </c>
      <c r="O945" s="175" t="s">
        <v>1054</v>
      </c>
      <c r="P945" s="195" t="s">
        <v>1054</v>
      </c>
      <c r="Q945" s="195" t="s">
        <v>1054</v>
      </c>
      <c r="R945" s="197">
        <v>12</v>
      </c>
      <c r="S945" s="197" t="s">
        <v>1062</v>
      </c>
      <c r="T945" s="195" t="s">
        <v>4595</v>
      </c>
      <c r="U945" s="195" t="s">
        <v>1054</v>
      </c>
      <c r="V945" s="199" t="s">
        <v>1122</v>
      </c>
      <c r="W945" s="199" t="s">
        <v>106</v>
      </c>
      <c r="X945" s="195" t="s">
        <v>4830</v>
      </c>
      <c r="Y945" s="195" t="s">
        <v>5844</v>
      </c>
      <c r="Z945" s="195" t="s">
        <v>4785</v>
      </c>
      <c r="AA945" s="200" t="s">
        <v>1054</v>
      </c>
      <c r="AB945" s="201" t="s">
        <v>1054</v>
      </c>
      <c r="AC945" s="201" t="s">
        <v>1054</v>
      </c>
      <c r="AD945" s="195" t="s">
        <v>5845</v>
      </c>
      <c r="AE945" s="195" t="s">
        <v>5846</v>
      </c>
      <c r="AF945" s="195" t="s">
        <v>932</v>
      </c>
      <c r="AG945" s="195">
        <v>2151</v>
      </c>
      <c r="AH945" s="195" t="s">
        <v>828</v>
      </c>
      <c r="AI945" s="195" t="s">
        <v>5847</v>
      </c>
      <c r="AJ945" s="195" t="s">
        <v>1054</v>
      </c>
      <c r="AK945" s="195" t="s">
        <v>1054</v>
      </c>
    </row>
    <row r="946" spans="1:37" s="177" customFormat="1" ht="12.75">
      <c r="A946" s="175" t="s">
        <v>4774</v>
      </c>
      <c r="B946" s="175" t="s">
        <v>3258</v>
      </c>
      <c r="C946" s="628">
        <v>0</v>
      </c>
      <c r="D946" s="628">
        <v>0</v>
      </c>
      <c r="E946" s="628">
        <v>0</v>
      </c>
      <c r="F946" s="631" t="s">
        <v>1054</v>
      </c>
      <c r="G946" s="175" t="s">
        <v>6706</v>
      </c>
      <c r="H946" s="176" t="s">
        <v>4581</v>
      </c>
      <c r="I946" s="175" t="s">
        <v>4588</v>
      </c>
      <c r="J946" s="203" t="s">
        <v>1054</v>
      </c>
      <c r="K946" s="203" t="s">
        <v>1054</v>
      </c>
      <c r="L946" s="175" t="s">
        <v>4829</v>
      </c>
      <c r="M946" s="175" t="s">
        <v>3243</v>
      </c>
      <c r="N946" s="204">
        <v>39995</v>
      </c>
      <c r="O946" s="175" t="s">
        <v>1054</v>
      </c>
      <c r="P946" s="195" t="s">
        <v>1054</v>
      </c>
      <c r="Q946" s="195" t="s">
        <v>1054</v>
      </c>
      <c r="R946" s="197">
        <v>12</v>
      </c>
      <c r="S946" s="197" t="s">
        <v>1062</v>
      </c>
      <c r="T946" s="195" t="s">
        <v>4595</v>
      </c>
      <c r="U946" s="195" t="s">
        <v>1054</v>
      </c>
      <c r="V946" s="199" t="s">
        <v>1122</v>
      </c>
      <c r="W946" s="199" t="s">
        <v>106</v>
      </c>
      <c r="X946" s="195" t="s">
        <v>4830</v>
      </c>
      <c r="Y946" s="195" t="s">
        <v>5848</v>
      </c>
      <c r="Z946" s="195" t="s">
        <v>4785</v>
      </c>
      <c r="AA946" s="200" t="s">
        <v>1054</v>
      </c>
      <c r="AB946" s="201" t="s">
        <v>1054</v>
      </c>
      <c r="AC946" s="201" t="s">
        <v>1054</v>
      </c>
      <c r="AD946" s="195" t="s">
        <v>5849</v>
      </c>
      <c r="AE946" s="195" t="s">
        <v>5850</v>
      </c>
      <c r="AF946" s="195" t="s">
        <v>930</v>
      </c>
      <c r="AG946" s="195">
        <v>820</v>
      </c>
      <c r="AH946" s="195" t="s">
        <v>828</v>
      </c>
      <c r="AI946" s="195" t="s">
        <v>5851</v>
      </c>
      <c r="AJ946" s="195" t="s">
        <v>1054</v>
      </c>
      <c r="AK946" s="195" t="s">
        <v>1054</v>
      </c>
    </row>
    <row r="947" spans="1:37" s="177" customFormat="1" ht="12.75">
      <c r="A947" s="175" t="s">
        <v>4774</v>
      </c>
      <c r="B947" s="175" t="s">
        <v>4827</v>
      </c>
      <c r="C947" s="628">
        <v>0</v>
      </c>
      <c r="D947" s="628">
        <v>0</v>
      </c>
      <c r="E947" s="628">
        <v>0</v>
      </c>
      <c r="F947" s="631" t="s">
        <v>1054</v>
      </c>
      <c r="G947" s="175" t="s">
        <v>6706</v>
      </c>
      <c r="H947" s="176" t="s">
        <v>4581</v>
      </c>
      <c r="I947" s="175" t="s">
        <v>4588</v>
      </c>
      <c r="J947" s="203" t="s">
        <v>1054</v>
      </c>
      <c r="K947" s="203" t="s">
        <v>1054</v>
      </c>
      <c r="L947" s="175" t="s">
        <v>4829</v>
      </c>
      <c r="M947" s="175" t="s">
        <v>3243</v>
      </c>
      <c r="N947" s="204">
        <v>39995</v>
      </c>
      <c r="O947" s="175" t="s">
        <v>1054</v>
      </c>
      <c r="P947" s="195" t="s">
        <v>1054</v>
      </c>
      <c r="Q947" s="195" t="s">
        <v>1054</v>
      </c>
      <c r="R947" s="197">
        <v>10</v>
      </c>
      <c r="S947" s="197" t="s">
        <v>1062</v>
      </c>
      <c r="T947" s="195" t="s">
        <v>4595</v>
      </c>
      <c r="U947" s="195" t="s">
        <v>1054</v>
      </c>
      <c r="V947" s="199" t="s">
        <v>1122</v>
      </c>
      <c r="W947" s="199" t="s">
        <v>106</v>
      </c>
      <c r="X947" s="195" t="s">
        <v>4830</v>
      </c>
      <c r="Y947" s="195" t="s">
        <v>4831</v>
      </c>
      <c r="Z947" s="195" t="s">
        <v>4785</v>
      </c>
      <c r="AA947" s="200" t="s">
        <v>1054</v>
      </c>
      <c r="AB947" s="201" t="s">
        <v>1054</v>
      </c>
      <c r="AC947" s="201" t="s">
        <v>1054</v>
      </c>
      <c r="AD947" s="195" t="s">
        <v>4832</v>
      </c>
      <c r="AE947" s="195" t="s">
        <v>4833</v>
      </c>
      <c r="AF947" s="195" t="s">
        <v>931</v>
      </c>
      <c r="AG947" s="195">
        <v>4105</v>
      </c>
      <c r="AH947" s="195" t="s">
        <v>828</v>
      </c>
      <c r="AI947" s="195" t="s">
        <v>4834</v>
      </c>
      <c r="AJ947" s="195" t="s">
        <v>1054</v>
      </c>
      <c r="AK947" s="195" t="s">
        <v>1054</v>
      </c>
    </row>
    <row r="948" spans="1:37" s="177" customFormat="1" ht="12.75">
      <c r="A948" s="175" t="s">
        <v>4774</v>
      </c>
      <c r="B948" s="175" t="s">
        <v>3259</v>
      </c>
      <c r="C948" s="628">
        <v>0</v>
      </c>
      <c r="D948" s="628">
        <v>0</v>
      </c>
      <c r="E948" s="628">
        <v>0</v>
      </c>
      <c r="F948" s="631" t="s">
        <v>1054</v>
      </c>
      <c r="G948" s="175" t="s">
        <v>6706</v>
      </c>
      <c r="H948" s="176" t="s">
        <v>4581</v>
      </c>
      <c r="I948" s="175" t="s">
        <v>4588</v>
      </c>
      <c r="J948" s="203" t="s">
        <v>1054</v>
      </c>
      <c r="K948" s="203" t="s">
        <v>1054</v>
      </c>
      <c r="L948" s="175" t="s">
        <v>4829</v>
      </c>
      <c r="M948" s="175" t="s">
        <v>3243</v>
      </c>
      <c r="N948" s="204">
        <v>39995</v>
      </c>
      <c r="O948" s="175" t="s">
        <v>1054</v>
      </c>
      <c r="P948" s="195" t="s">
        <v>1054</v>
      </c>
      <c r="Q948" s="195" t="s">
        <v>1054</v>
      </c>
      <c r="R948" s="197">
        <v>10</v>
      </c>
      <c r="S948" s="197" t="s">
        <v>1062</v>
      </c>
      <c r="T948" s="195" t="s">
        <v>4595</v>
      </c>
      <c r="U948" s="195" t="s">
        <v>1054</v>
      </c>
      <c r="V948" s="199" t="s">
        <v>1122</v>
      </c>
      <c r="W948" s="199" t="s">
        <v>106</v>
      </c>
      <c r="X948" s="195" t="s">
        <v>4830</v>
      </c>
      <c r="Y948" s="195" t="s">
        <v>5852</v>
      </c>
      <c r="Z948" s="195" t="s">
        <v>4785</v>
      </c>
      <c r="AA948" s="200" t="s">
        <v>1054</v>
      </c>
      <c r="AB948" s="201" t="s">
        <v>1054</v>
      </c>
      <c r="AC948" s="201" t="s">
        <v>1054</v>
      </c>
      <c r="AD948" s="195" t="s">
        <v>5853</v>
      </c>
      <c r="AE948" s="195" t="s">
        <v>5854</v>
      </c>
      <c r="AF948" s="195" t="s">
        <v>931</v>
      </c>
      <c r="AG948" s="195">
        <v>4350</v>
      </c>
      <c r="AH948" s="195" t="s">
        <v>828</v>
      </c>
      <c r="AI948" s="195" t="s">
        <v>5855</v>
      </c>
      <c r="AJ948" s="195" t="s">
        <v>1054</v>
      </c>
      <c r="AK948" s="195" t="s">
        <v>1054</v>
      </c>
    </row>
    <row r="949" spans="1:37" s="177" customFormat="1" ht="12.75">
      <c r="A949" s="175" t="s">
        <v>4774</v>
      </c>
      <c r="B949" s="175" t="s">
        <v>3260</v>
      </c>
      <c r="C949" s="628">
        <v>0</v>
      </c>
      <c r="D949" s="628">
        <v>0</v>
      </c>
      <c r="E949" s="628">
        <v>0</v>
      </c>
      <c r="F949" s="631" t="s">
        <v>1054</v>
      </c>
      <c r="G949" s="175" t="s">
        <v>6706</v>
      </c>
      <c r="H949" s="176" t="s">
        <v>4581</v>
      </c>
      <c r="I949" s="175" t="s">
        <v>4588</v>
      </c>
      <c r="J949" s="203" t="s">
        <v>1054</v>
      </c>
      <c r="K949" s="203" t="s">
        <v>1054</v>
      </c>
      <c r="L949" s="175" t="s">
        <v>4829</v>
      </c>
      <c r="M949" s="175" t="s">
        <v>3243</v>
      </c>
      <c r="N949" s="204">
        <v>39995</v>
      </c>
      <c r="O949" s="175" t="s">
        <v>1054</v>
      </c>
      <c r="P949" s="195" t="s">
        <v>1054</v>
      </c>
      <c r="Q949" s="195" t="s">
        <v>1054</v>
      </c>
      <c r="R949" s="197">
        <v>16</v>
      </c>
      <c r="S949" s="197" t="s">
        <v>1062</v>
      </c>
      <c r="T949" s="195" t="s">
        <v>4595</v>
      </c>
      <c r="U949" s="195" t="s">
        <v>1054</v>
      </c>
      <c r="V949" s="199" t="s">
        <v>1122</v>
      </c>
      <c r="W949" s="199" t="s">
        <v>106</v>
      </c>
      <c r="X949" s="195" t="s">
        <v>4830</v>
      </c>
      <c r="Y949" s="195" t="s">
        <v>5856</v>
      </c>
      <c r="Z949" s="195" t="s">
        <v>4785</v>
      </c>
      <c r="AA949" s="200" t="s">
        <v>1054</v>
      </c>
      <c r="AB949" s="201" t="s">
        <v>1054</v>
      </c>
      <c r="AC949" s="201" t="s">
        <v>1054</v>
      </c>
      <c r="AD949" s="195" t="s">
        <v>5857</v>
      </c>
      <c r="AE949" s="195" t="s">
        <v>5685</v>
      </c>
      <c r="AF949" s="195" t="s">
        <v>931</v>
      </c>
      <c r="AG949" s="195">
        <v>4870</v>
      </c>
      <c r="AH949" s="195" t="s">
        <v>828</v>
      </c>
      <c r="AI949" s="195" t="s">
        <v>5858</v>
      </c>
      <c r="AJ949" s="195" t="s">
        <v>1054</v>
      </c>
      <c r="AK949" s="195" t="s">
        <v>1054</v>
      </c>
    </row>
    <row r="950" spans="1:37" s="177" customFormat="1" ht="12.75">
      <c r="A950" s="175" t="s">
        <v>4774</v>
      </c>
      <c r="B950" s="175" t="s">
        <v>3261</v>
      </c>
      <c r="C950" s="628">
        <v>0</v>
      </c>
      <c r="D950" s="628">
        <v>0</v>
      </c>
      <c r="E950" s="628">
        <v>0</v>
      </c>
      <c r="F950" s="631" t="s">
        <v>1054</v>
      </c>
      <c r="G950" s="175" t="s">
        <v>6706</v>
      </c>
      <c r="H950" s="176" t="s">
        <v>4581</v>
      </c>
      <c r="I950" s="175" t="s">
        <v>4588</v>
      </c>
      <c r="J950" s="203" t="s">
        <v>1054</v>
      </c>
      <c r="K950" s="203" t="s">
        <v>1054</v>
      </c>
      <c r="L950" s="175" t="s">
        <v>4829</v>
      </c>
      <c r="M950" s="175" t="s">
        <v>3243</v>
      </c>
      <c r="N950" s="204">
        <v>39995</v>
      </c>
      <c r="O950" s="175" t="s">
        <v>1054</v>
      </c>
      <c r="P950" s="195" t="s">
        <v>1054</v>
      </c>
      <c r="Q950" s="195" t="s">
        <v>1054</v>
      </c>
      <c r="R950" s="197">
        <v>12</v>
      </c>
      <c r="S950" s="197" t="s">
        <v>1062</v>
      </c>
      <c r="T950" s="195" t="s">
        <v>4595</v>
      </c>
      <c r="U950" s="195" t="s">
        <v>1054</v>
      </c>
      <c r="V950" s="199" t="s">
        <v>1122</v>
      </c>
      <c r="W950" s="199" t="s">
        <v>106</v>
      </c>
      <c r="X950" s="195" t="s">
        <v>4830</v>
      </c>
      <c r="Y950" s="195" t="s">
        <v>3262</v>
      </c>
      <c r="Z950" s="195" t="s">
        <v>4785</v>
      </c>
      <c r="AA950" s="200" t="s">
        <v>1054</v>
      </c>
      <c r="AB950" s="201" t="s">
        <v>1054</v>
      </c>
      <c r="AC950" s="201" t="s">
        <v>1054</v>
      </c>
      <c r="AD950" s="195" t="s">
        <v>5859</v>
      </c>
      <c r="AE950" s="195" t="s">
        <v>5860</v>
      </c>
      <c r="AF950" s="195" t="s">
        <v>931</v>
      </c>
      <c r="AG950" s="195">
        <v>4702</v>
      </c>
      <c r="AH950" s="195" t="s">
        <v>828</v>
      </c>
      <c r="AI950" s="195" t="s">
        <v>5861</v>
      </c>
      <c r="AJ950" s="195" t="s">
        <v>5862</v>
      </c>
      <c r="AK950" s="195" t="s">
        <v>1054</v>
      </c>
    </row>
    <row r="951" spans="1:37" s="177" customFormat="1" ht="12.75">
      <c r="A951" s="175" t="s">
        <v>4774</v>
      </c>
      <c r="B951" s="175" t="s">
        <v>3263</v>
      </c>
      <c r="C951" s="628">
        <v>0</v>
      </c>
      <c r="D951" s="628">
        <v>0</v>
      </c>
      <c r="E951" s="628">
        <v>0</v>
      </c>
      <c r="F951" s="631" t="s">
        <v>1054</v>
      </c>
      <c r="G951" s="175" t="s">
        <v>6706</v>
      </c>
      <c r="H951" s="176" t="s">
        <v>4581</v>
      </c>
      <c r="I951" s="175" t="s">
        <v>4588</v>
      </c>
      <c r="J951" s="203" t="s">
        <v>1054</v>
      </c>
      <c r="K951" s="203" t="s">
        <v>1054</v>
      </c>
      <c r="L951" s="175" t="s">
        <v>4829</v>
      </c>
      <c r="M951" s="175" t="s">
        <v>3243</v>
      </c>
      <c r="N951" s="204">
        <v>39995</v>
      </c>
      <c r="O951" s="175" t="s">
        <v>1054</v>
      </c>
      <c r="P951" s="195" t="s">
        <v>1054</v>
      </c>
      <c r="Q951" s="195" t="s">
        <v>1054</v>
      </c>
      <c r="R951" s="197">
        <v>10</v>
      </c>
      <c r="S951" s="197" t="s">
        <v>1062</v>
      </c>
      <c r="T951" s="195" t="s">
        <v>4595</v>
      </c>
      <c r="U951" s="195" t="s">
        <v>1054</v>
      </c>
      <c r="V951" s="199" t="s">
        <v>1122</v>
      </c>
      <c r="W951" s="199" t="s">
        <v>106</v>
      </c>
      <c r="X951" s="195" t="s">
        <v>4830</v>
      </c>
      <c r="Y951" s="195" t="s">
        <v>5863</v>
      </c>
      <c r="Z951" s="195" t="s">
        <v>4785</v>
      </c>
      <c r="AA951" s="200" t="s">
        <v>1054</v>
      </c>
      <c r="AB951" s="201" t="s">
        <v>1054</v>
      </c>
      <c r="AC951" s="201" t="s">
        <v>1054</v>
      </c>
      <c r="AD951" s="195" t="s">
        <v>5864</v>
      </c>
      <c r="AE951" s="195" t="s">
        <v>5865</v>
      </c>
      <c r="AF951" s="195" t="s">
        <v>931</v>
      </c>
      <c r="AG951" s="195">
        <v>4215</v>
      </c>
      <c r="AH951" s="195" t="s">
        <v>828</v>
      </c>
      <c r="AI951" s="195" t="s">
        <v>5866</v>
      </c>
      <c r="AJ951" s="195" t="s">
        <v>1054</v>
      </c>
      <c r="AK951" s="195" t="s">
        <v>1054</v>
      </c>
    </row>
    <row r="952" spans="1:37" s="177" customFormat="1" ht="12.75">
      <c r="A952" s="175" t="s">
        <v>4774</v>
      </c>
      <c r="B952" s="175" t="s">
        <v>3264</v>
      </c>
      <c r="C952" s="628">
        <v>0</v>
      </c>
      <c r="D952" s="628">
        <v>0</v>
      </c>
      <c r="E952" s="628">
        <v>0</v>
      </c>
      <c r="F952" s="631" t="s">
        <v>1054</v>
      </c>
      <c r="G952" s="175" t="s">
        <v>6706</v>
      </c>
      <c r="H952" s="176" t="s">
        <v>4581</v>
      </c>
      <c r="I952" s="175" t="s">
        <v>4588</v>
      </c>
      <c r="J952" s="203" t="s">
        <v>1054</v>
      </c>
      <c r="K952" s="203" t="s">
        <v>1054</v>
      </c>
      <c r="L952" s="175" t="s">
        <v>4829</v>
      </c>
      <c r="M952" s="175" t="s">
        <v>3243</v>
      </c>
      <c r="N952" s="204">
        <v>39995</v>
      </c>
      <c r="O952" s="175" t="s">
        <v>1054</v>
      </c>
      <c r="P952" s="195" t="s">
        <v>1054</v>
      </c>
      <c r="Q952" s="195" t="s">
        <v>1054</v>
      </c>
      <c r="R952" s="197">
        <v>10</v>
      </c>
      <c r="S952" s="197" t="s">
        <v>1062</v>
      </c>
      <c r="T952" s="195" t="s">
        <v>4595</v>
      </c>
      <c r="U952" s="195" t="s">
        <v>1054</v>
      </c>
      <c r="V952" s="199" t="s">
        <v>1122</v>
      </c>
      <c r="W952" s="199" t="s">
        <v>106</v>
      </c>
      <c r="X952" s="195" t="s">
        <v>4830</v>
      </c>
      <c r="Y952" s="195" t="s">
        <v>5867</v>
      </c>
      <c r="Z952" s="195" t="s">
        <v>4785</v>
      </c>
      <c r="AA952" s="200" t="s">
        <v>1054</v>
      </c>
      <c r="AB952" s="201" t="s">
        <v>1054</v>
      </c>
      <c r="AC952" s="201" t="s">
        <v>1054</v>
      </c>
      <c r="AD952" s="195" t="s">
        <v>5868</v>
      </c>
      <c r="AE952" s="195" t="s">
        <v>5869</v>
      </c>
      <c r="AF952" s="195" t="s">
        <v>931</v>
      </c>
      <c r="AG952" s="195">
        <v>4305</v>
      </c>
      <c r="AH952" s="195" t="s">
        <v>828</v>
      </c>
      <c r="AI952" s="195" t="s">
        <v>5870</v>
      </c>
      <c r="AJ952" s="195" t="s">
        <v>1054</v>
      </c>
      <c r="AK952" s="195" t="s">
        <v>1054</v>
      </c>
    </row>
    <row r="953" spans="1:37" s="177" customFormat="1" ht="12.75">
      <c r="A953" s="175" t="s">
        <v>4774</v>
      </c>
      <c r="B953" s="175" t="s">
        <v>3265</v>
      </c>
      <c r="C953" s="628">
        <v>0</v>
      </c>
      <c r="D953" s="628">
        <v>0</v>
      </c>
      <c r="E953" s="628">
        <v>0</v>
      </c>
      <c r="F953" s="631" t="s">
        <v>1054</v>
      </c>
      <c r="G953" s="175" t="s">
        <v>6706</v>
      </c>
      <c r="H953" s="176" t="s">
        <v>4581</v>
      </c>
      <c r="I953" s="175" t="s">
        <v>4588</v>
      </c>
      <c r="J953" s="203" t="s">
        <v>1054</v>
      </c>
      <c r="K953" s="203" t="s">
        <v>1054</v>
      </c>
      <c r="L953" s="175" t="s">
        <v>4829</v>
      </c>
      <c r="M953" s="175" t="s">
        <v>3243</v>
      </c>
      <c r="N953" s="204">
        <v>39995</v>
      </c>
      <c r="O953" s="175" t="s">
        <v>1054</v>
      </c>
      <c r="P953" s="195" t="s">
        <v>1054</v>
      </c>
      <c r="Q953" s="195" t="s">
        <v>1054</v>
      </c>
      <c r="R953" s="197">
        <v>11</v>
      </c>
      <c r="S953" s="197" t="s">
        <v>1062</v>
      </c>
      <c r="T953" s="195" t="s">
        <v>4595</v>
      </c>
      <c r="U953" s="195" t="s">
        <v>1054</v>
      </c>
      <c r="V953" s="199" t="s">
        <v>1122</v>
      </c>
      <c r="W953" s="199" t="s">
        <v>106</v>
      </c>
      <c r="X953" s="195" t="s">
        <v>4830</v>
      </c>
      <c r="Y953" s="195" t="s">
        <v>5871</v>
      </c>
      <c r="Z953" s="195" t="s">
        <v>4785</v>
      </c>
      <c r="AA953" s="200" t="s">
        <v>1054</v>
      </c>
      <c r="AB953" s="201" t="s">
        <v>1054</v>
      </c>
      <c r="AC953" s="201" t="s">
        <v>1054</v>
      </c>
      <c r="AD953" s="195" t="s">
        <v>5872</v>
      </c>
      <c r="AE953" s="195" t="s">
        <v>5873</v>
      </c>
      <c r="AF953" s="195" t="s">
        <v>931</v>
      </c>
      <c r="AG953" s="195">
        <v>4114</v>
      </c>
      <c r="AH953" s="195" t="s">
        <v>828</v>
      </c>
      <c r="AI953" s="195" t="s">
        <v>5874</v>
      </c>
      <c r="AJ953" s="195" t="s">
        <v>1054</v>
      </c>
      <c r="AK953" s="195" t="s">
        <v>1054</v>
      </c>
    </row>
    <row r="954" spans="1:37" s="177" customFormat="1" ht="12.75">
      <c r="A954" s="175" t="s">
        <v>4774</v>
      </c>
      <c r="B954" s="175" t="s">
        <v>3266</v>
      </c>
      <c r="C954" s="628">
        <v>0</v>
      </c>
      <c r="D954" s="628">
        <v>0</v>
      </c>
      <c r="E954" s="628">
        <v>0</v>
      </c>
      <c r="F954" s="631" t="s">
        <v>1054</v>
      </c>
      <c r="G954" s="175" t="s">
        <v>6706</v>
      </c>
      <c r="H954" s="176" t="s">
        <v>4581</v>
      </c>
      <c r="I954" s="175" t="s">
        <v>4588</v>
      </c>
      <c r="J954" s="203" t="s">
        <v>1054</v>
      </c>
      <c r="K954" s="203" t="s">
        <v>1054</v>
      </c>
      <c r="L954" s="175" t="s">
        <v>4829</v>
      </c>
      <c r="M954" s="175" t="s">
        <v>3243</v>
      </c>
      <c r="N954" s="204">
        <v>39995</v>
      </c>
      <c r="O954" s="175" t="s">
        <v>1054</v>
      </c>
      <c r="P954" s="195" t="s">
        <v>1054</v>
      </c>
      <c r="Q954" s="195" t="s">
        <v>1054</v>
      </c>
      <c r="R954" s="197">
        <v>11</v>
      </c>
      <c r="S954" s="197" t="s">
        <v>1062</v>
      </c>
      <c r="T954" s="195" t="s">
        <v>4595</v>
      </c>
      <c r="U954" s="195" t="s">
        <v>1054</v>
      </c>
      <c r="V954" s="199" t="s">
        <v>1122</v>
      </c>
      <c r="W954" s="199" t="s">
        <v>106</v>
      </c>
      <c r="X954" s="195" t="s">
        <v>4830</v>
      </c>
      <c r="Y954" s="195" t="s">
        <v>5875</v>
      </c>
      <c r="Z954" s="195" t="s">
        <v>4785</v>
      </c>
      <c r="AA954" s="200" t="s">
        <v>1054</v>
      </c>
      <c r="AB954" s="201" t="s">
        <v>1054</v>
      </c>
      <c r="AC954" s="201" t="s">
        <v>1054</v>
      </c>
      <c r="AD954" s="195" t="s">
        <v>5876</v>
      </c>
      <c r="AE954" s="195" t="s">
        <v>5877</v>
      </c>
      <c r="AF954" s="195" t="s">
        <v>931</v>
      </c>
      <c r="AG954" s="195">
        <v>4740</v>
      </c>
      <c r="AH954" s="195" t="s">
        <v>828</v>
      </c>
      <c r="AI954" s="195" t="s">
        <v>5878</v>
      </c>
      <c r="AJ954" s="195" t="s">
        <v>1054</v>
      </c>
      <c r="AK954" s="195" t="s">
        <v>1054</v>
      </c>
    </row>
    <row r="955" spans="1:37" s="177" customFormat="1" ht="12.75">
      <c r="A955" s="175" t="s">
        <v>4774</v>
      </c>
      <c r="B955" s="175" t="s">
        <v>3267</v>
      </c>
      <c r="C955" s="628">
        <v>0</v>
      </c>
      <c r="D955" s="628">
        <v>0</v>
      </c>
      <c r="E955" s="628">
        <v>0</v>
      </c>
      <c r="F955" s="631" t="s">
        <v>1054</v>
      </c>
      <c r="G955" s="175" t="s">
        <v>6706</v>
      </c>
      <c r="H955" s="176" t="s">
        <v>4581</v>
      </c>
      <c r="I955" s="175" t="s">
        <v>4588</v>
      </c>
      <c r="J955" s="203" t="s">
        <v>1054</v>
      </c>
      <c r="K955" s="203" t="s">
        <v>1054</v>
      </c>
      <c r="L955" s="175" t="s">
        <v>4829</v>
      </c>
      <c r="M955" s="175" t="s">
        <v>3243</v>
      </c>
      <c r="N955" s="204">
        <v>39995</v>
      </c>
      <c r="O955" s="175" t="s">
        <v>1054</v>
      </c>
      <c r="P955" s="195" t="s">
        <v>1054</v>
      </c>
      <c r="Q955" s="195" t="s">
        <v>1054</v>
      </c>
      <c r="R955" s="197">
        <v>10</v>
      </c>
      <c r="S955" s="197" t="s">
        <v>1062</v>
      </c>
      <c r="T955" s="195" t="s">
        <v>4595</v>
      </c>
      <c r="U955" s="195" t="s">
        <v>1054</v>
      </c>
      <c r="V955" s="199" t="s">
        <v>1122</v>
      </c>
      <c r="W955" s="199" t="s">
        <v>106</v>
      </c>
      <c r="X955" s="195" t="s">
        <v>4830</v>
      </c>
      <c r="Y955" s="195" t="s">
        <v>5879</v>
      </c>
      <c r="Z955" s="195" t="s">
        <v>4785</v>
      </c>
      <c r="AA955" s="200" t="s">
        <v>1054</v>
      </c>
      <c r="AB955" s="201" t="s">
        <v>1054</v>
      </c>
      <c r="AC955" s="201" t="s">
        <v>1054</v>
      </c>
      <c r="AD955" s="195" t="s">
        <v>5880</v>
      </c>
      <c r="AE955" s="195" t="s">
        <v>5881</v>
      </c>
      <c r="AF955" s="195" t="s">
        <v>931</v>
      </c>
      <c r="AG955" s="195">
        <v>4510</v>
      </c>
      <c r="AH955" s="195" t="s">
        <v>828</v>
      </c>
      <c r="AI955" s="195" t="s">
        <v>5882</v>
      </c>
      <c r="AJ955" s="195" t="s">
        <v>1054</v>
      </c>
      <c r="AK955" s="195" t="s">
        <v>1054</v>
      </c>
    </row>
    <row r="956" spans="1:37" s="177" customFormat="1" ht="12.75">
      <c r="A956" s="175" t="s">
        <v>4774</v>
      </c>
      <c r="B956" s="175" t="s">
        <v>3268</v>
      </c>
      <c r="C956" s="628">
        <v>0</v>
      </c>
      <c r="D956" s="628">
        <v>0</v>
      </c>
      <c r="E956" s="628">
        <v>0</v>
      </c>
      <c r="F956" s="631" t="s">
        <v>1054</v>
      </c>
      <c r="G956" s="175" t="s">
        <v>6706</v>
      </c>
      <c r="H956" s="176" t="s">
        <v>4581</v>
      </c>
      <c r="I956" s="175" t="s">
        <v>4588</v>
      </c>
      <c r="J956" s="203" t="s">
        <v>1054</v>
      </c>
      <c r="K956" s="203" t="s">
        <v>1054</v>
      </c>
      <c r="L956" s="175" t="s">
        <v>4829</v>
      </c>
      <c r="M956" s="175" t="s">
        <v>3243</v>
      </c>
      <c r="N956" s="204">
        <v>39995</v>
      </c>
      <c r="O956" s="175" t="s">
        <v>1054</v>
      </c>
      <c r="P956" s="195" t="s">
        <v>1054</v>
      </c>
      <c r="Q956" s="195" t="s">
        <v>1054</v>
      </c>
      <c r="R956" s="197">
        <v>11</v>
      </c>
      <c r="S956" s="197" t="s">
        <v>1062</v>
      </c>
      <c r="T956" s="195" t="s">
        <v>4595</v>
      </c>
      <c r="U956" s="195" t="s">
        <v>1054</v>
      </c>
      <c r="V956" s="199" t="s">
        <v>1122</v>
      </c>
      <c r="W956" s="199" t="s">
        <v>106</v>
      </c>
      <c r="X956" s="195" t="s">
        <v>4830</v>
      </c>
      <c r="Y956" s="195" t="s">
        <v>5883</v>
      </c>
      <c r="Z956" s="195" t="s">
        <v>4785</v>
      </c>
      <c r="AA956" s="200" t="s">
        <v>1054</v>
      </c>
      <c r="AB956" s="201" t="s">
        <v>1054</v>
      </c>
      <c r="AC956" s="201" t="s">
        <v>1054</v>
      </c>
      <c r="AD956" s="195" t="s">
        <v>5884</v>
      </c>
      <c r="AE956" s="195" t="s">
        <v>5885</v>
      </c>
      <c r="AF956" s="195" t="s">
        <v>931</v>
      </c>
      <c r="AG956" s="195">
        <v>4558</v>
      </c>
      <c r="AH956" s="195" t="s">
        <v>828</v>
      </c>
      <c r="AI956" s="195" t="s">
        <v>5886</v>
      </c>
      <c r="AJ956" s="195" t="s">
        <v>5887</v>
      </c>
      <c r="AK956" s="195" t="s">
        <v>1054</v>
      </c>
    </row>
    <row r="957" spans="1:37" s="177" customFormat="1" ht="12.75">
      <c r="A957" s="175" t="s">
        <v>4774</v>
      </c>
      <c r="B957" s="175" t="s">
        <v>3269</v>
      </c>
      <c r="C957" s="628">
        <v>0</v>
      </c>
      <c r="D957" s="628">
        <v>0</v>
      </c>
      <c r="E957" s="628">
        <v>0</v>
      </c>
      <c r="F957" s="631" t="s">
        <v>1054</v>
      </c>
      <c r="G957" s="175" t="s">
        <v>6706</v>
      </c>
      <c r="H957" s="176" t="s">
        <v>4581</v>
      </c>
      <c r="I957" s="175" t="s">
        <v>4588</v>
      </c>
      <c r="J957" s="203" t="s">
        <v>1054</v>
      </c>
      <c r="K957" s="203" t="s">
        <v>1054</v>
      </c>
      <c r="L957" s="175" t="s">
        <v>4829</v>
      </c>
      <c r="M957" s="175" t="s">
        <v>3243</v>
      </c>
      <c r="N957" s="204">
        <v>39995</v>
      </c>
      <c r="O957" s="175" t="s">
        <v>1054</v>
      </c>
      <c r="P957" s="195" t="s">
        <v>1054</v>
      </c>
      <c r="Q957" s="195" t="s">
        <v>1054</v>
      </c>
      <c r="R957" s="197">
        <v>12</v>
      </c>
      <c r="S957" s="197" t="s">
        <v>1062</v>
      </c>
      <c r="T957" s="195" t="s">
        <v>4595</v>
      </c>
      <c r="U957" s="195" t="s">
        <v>1054</v>
      </c>
      <c r="V957" s="199" t="s">
        <v>1122</v>
      </c>
      <c r="W957" s="199" t="s">
        <v>106</v>
      </c>
      <c r="X957" s="195" t="s">
        <v>4830</v>
      </c>
      <c r="Y957" s="195" t="s">
        <v>5888</v>
      </c>
      <c r="Z957" s="195" t="s">
        <v>4785</v>
      </c>
      <c r="AA957" s="200" t="s">
        <v>1054</v>
      </c>
      <c r="AB957" s="201" t="s">
        <v>1054</v>
      </c>
      <c r="AC957" s="201" t="s">
        <v>1054</v>
      </c>
      <c r="AD957" s="195" t="s">
        <v>5889</v>
      </c>
      <c r="AE957" s="195" t="s">
        <v>5388</v>
      </c>
      <c r="AF957" s="195" t="s">
        <v>931</v>
      </c>
      <c r="AG957" s="195">
        <v>4810</v>
      </c>
      <c r="AH957" s="195" t="s">
        <v>828</v>
      </c>
      <c r="AI957" s="195" t="s">
        <v>5890</v>
      </c>
      <c r="AJ957" s="195" t="s">
        <v>1054</v>
      </c>
      <c r="AK957" s="195" t="s">
        <v>1054</v>
      </c>
    </row>
    <row r="958" spans="1:37" s="177" customFormat="1" ht="12.75">
      <c r="A958" s="175" t="s">
        <v>4774</v>
      </c>
      <c r="B958" s="175" t="s">
        <v>3270</v>
      </c>
      <c r="C958" s="628">
        <v>0</v>
      </c>
      <c r="D958" s="628">
        <v>0</v>
      </c>
      <c r="E958" s="628">
        <v>0</v>
      </c>
      <c r="F958" s="631" t="s">
        <v>1054</v>
      </c>
      <c r="G958" s="175" t="s">
        <v>6706</v>
      </c>
      <c r="H958" s="176" t="s">
        <v>4581</v>
      </c>
      <c r="I958" s="175" t="s">
        <v>4588</v>
      </c>
      <c r="J958" s="203" t="s">
        <v>1054</v>
      </c>
      <c r="K958" s="203" t="s">
        <v>1054</v>
      </c>
      <c r="L958" s="175" t="s">
        <v>4829</v>
      </c>
      <c r="M958" s="175" t="s">
        <v>3243</v>
      </c>
      <c r="N958" s="204">
        <v>39995</v>
      </c>
      <c r="O958" s="175" t="s">
        <v>1054</v>
      </c>
      <c r="P958" s="195" t="s">
        <v>1054</v>
      </c>
      <c r="Q958" s="195" t="s">
        <v>1054</v>
      </c>
      <c r="R958" s="197">
        <v>12</v>
      </c>
      <c r="S958" s="197" t="s">
        <v>1062</v>
      </c>
      <c r="T958" s="195" t="s">
        <v>4595</v>
      </c>
      <c r="U958" s="195" t="s">
        <v>1054</v>
      </c>
      <c r="V958" s="199" t="s">
        <v>1122</v>
      </c>
      <c r="W958" s="199" t="s">
        <v>106</v>
      </c>
      <c r="X958" s="195" t="s">
        <v>4830</v>
      </c>
      <c r="Y958" s="195" t="s">
        <v>3271</v>
      </c>
      <c r="Z958" s="195" t="s">
        <v>4785</v>
      </c>
      <c r="AA958" s="200" t="s">
        <v>1054</v>
      </c>
      <c r="AB958" s="201" t="s">
        <v>1054</v>
      </c>
      <c r="AC958" s="201" t="s">
        <v>1054</v>
      </c>
      <c r="AD958" s="195" t="s">
        <v>5891</v>
      </c>
      <c r="AE958" s="195" t="s">
        <v>5892</v>
      </c>
      <c r="AF958" s="195" t="s">
        <v>931</v>
      </c>
      <c r="AG958" s="195">
        <v>4655</v>
      </c>
      <c r="AH958" s="195" t="s">
        <v>828</v>
      </c>
      <c r="AI958" s="195" t="s">
        <v>5893</v>
      </c>
      <c r="AJ958" s="195" t="s">
        <v>1054</v>
      </c>
      <c r="AK958" s="195" t="s">
        <v>1054</v>
      </c>
    </row>
    <row r="959" spans="1:37" s="177" customFormat="1" ht="12.75">
      <c r="A959" s="175" t="s">
        <v>4774</v>
      </c>
      <c r="B959" s="175" t="s">
        <v>3272</v>
      </c>
      <c r="C959" s="628">
        <v>0</v>
      </c>
      <c r="D959" s="628">
        <v>0</v>
      </c>
      <c r="E959" s="628">
        <v>0</v>
      </c>
      <c r="F959" s="631" t="s">
        <v>1054</v>
      </c>
      <c r="G959" s="175" t="s">
        <v>4828</v>
      </c>
      <c r="H959" s="176" t="s">
        <v>4581</v>
      </c>
      <c r="I959" s="175" t="s">
        <v>4588</v>
      </c>
      <c r="J959" s="203" t="s">
        <v>1054</v>
      </c>
      <c r="K959" s="203" t="s">
        <v>1054</v>
      </c>
      <c r="L959" s="175" t="s">
        <v>4829</v>
      </c>
      <c r="M959" s="175" t="s">
        <v>3243</v>
      </c>
      <c r="N959" s="204">
        <v>39995</v>
      </c>
      <c r="O959" s="175" t="s">
        <v>1054</v>
      </c>
      <c r="P959" s="195" t="s">
        <v>1054</v>
      </c>
      <c r="Q959" s="195" t="s">
        <v>1054</v>
      </c>
      <c r="R959" s="197">
        <v>12</v>
      </c>
      <c r="S959" s="197" t="s">
        <v>1062</v>
      </c>
      <c r="T959" s="195" t="s">
        <v>4595</v>
      </c>
      <c r="U959" s="195" t="s">
        <v>1054</v>
      </c>
      <c r="V959" s="199" t="s">
        <v>1122</v>
      </c>
      <c r="W959" s="199" t="s">
        <v>106</v>
      </c>
      <c r="X959" s="195" t="s">
        <v>4830</v>
      </c>
      <c r="Y959" s="195" t="s">
        <v>5894</v>
      </c>
      <c r="Z959" s="195" t="s">
        <v>4785</v>
      </c>
      <c r="AA959" s="200" t="s">
        <v>1054</v>
      </c>
      <c r="AB959" s="201" t="s">
        <v>1054</v>
      </c>
      <c r="AC959" s="201" t="s">
        <v>1054</v>
      </c>
      <c r="AD959" s="195" t="s">
        <v>5895</v>
      </c>
      <c r="AE959" s="195" t="s">
        <v>5896</v>
      </c>
      <c r="AF959" s="195" t="s">
        <v>936</v>
      </c>
      <c r="AG959" s="195">
        <v>5255</v>
      </c>
      <c r="AH959" s="195" t="s">
        <v>828</v>
      </c>
      <c r="AI959" s="195" t="s">
        <v>5897</v>
      </c>
      <c r="AJ959" s="195" t="s">
        <v>1054</v>
      </c>
      <c r="AK959" s="195" t="s">
        <v>1054</v>
      </c>
    </row>
    <row r="960" spans="1:37" s="177" customFormat="1" ht="12.75">
      <c r="A960" s="175" t="s">
        <v>4774</v>
      </c>
      <c r="B960" s="175" t="s">
        <v>3273</v>
      </c>
      <c r="C960" s="628">
        <v>0</v>
      </c>
      <c r="D960" s="628">
        <v>0</v>
      </c>
      <c r="E960" s="628">
        <v>0</v>
      </c>
      <c r="F960" s="631" t="s">
        <v>1054</v>
      </c>
      <c r="G960" s="175" t="s">
        <v>4828</v>
      </c>
      <c r="H960" s="176" t="s">
        <v>4581</v>
      </c>
      <c r="I960" s="175" t="s">
        <v>4588</v>
      </c>
      <c r="J960" s="203" t="s">
        <v>1054</v>
      </c>
      <c r="K960" s="203" t="s">
        <v>1054</v>
      </c>
      <c r="L960" s="175" t="s">
        <v>4829</v>
      </c>
      <c r="M960" s="175" t="s">
        <v>3243</v>
      </c>
      <c r="N960" s="204">
        <v>39995</v>
      </c>
      <c r="O960" s="175" t="s">
        <v>1054</v>
      </c>
      <c r="P960" s="195" t="s">
        <v>1054</v>
      </c>
      <c r="Q960" s="195" t="s">
        <v>1054</v>
      </c>
      <c r="R960" s="197">
        <v>11</v>
      </c>
      <c r="S960" s="197" t="s">
        <v>1062</v>
      </c>
      <c r="T960" s="195" t="s">
        <v>4595</v>
      </c>
      <c r="U960" s="195" t="s">
        <v>1054</v>
      </c>
      <c r="V960" s="199" t="s">
        <v>1122</v>
      </c>
      <c r="W960" s="199" t="s">
        <v>106</v>
      </c>
      <c r="X960" s="195" t="s">
        <v>4830</v>
      </c>
      <c r="Y960" s="195" t="s">
        <v>5898</v>
      </c>
      <c r="Z960" s="195" t="s">
        <v>4785</v>
      </c>
      <c r="AA960" s="200" t="s">
        <v>1054</v>
      </c>
      <c r="AB960" s="201" t="s">
        <v>1054</v>
      </c>
      <c r="AC960" s="201" t="s">
        <v>1054</v>
      </c>
      <c r="AD960" s="195" t="s">
        <v>5899</v>
      </c>
      <c r="AE960" s="195" t="s">
        <v>4873</v>
      </c>
      <c r="AF960" s="195" t="s">
        <v>936</v>
      </c>
      <c r="AG960" s="195">
        <v>5000</v>
      </c>
      <c r="AH960" s="195" t="s">
        <v>828</v>
      </c>
      <c r="AI960" s="195" t="s">
        <v>5900</v>
      </c>
      <c r="AJ960" s="195" t="s">
        <v>1054</v>
      </c>
      <c r="AK960" s="195" t="s">
        <v>1054</v>
      </c>
    </row>
    <row r="961" spans="1:37" s="177" customFormat="1" ht="12.75">
      <c r="A961" s="175" t="s">
        <v>4774</v>
      </c>
      <c r="B961" s="175" t="s">
        <v>3274</v>
      </c>
      <c r="C961" s="628">
        <v>0</v>
      </c>
      <c r="D961" s="628">
        <v>0</v>
      </c>
      <c r="E961" s="628">
        <v>0</v>
      </c>
      <c r="F961" s="631" t="s">
        <v>1054</v>
      </c>
      <c r="G961" s="175" t="s">
        <v>4828</v>
      </c>
      <c r="H961" s="176" t="s">
        <v>4581</v>
      </c>
      <c r="I961" s="175" t="s">
        <v>4588</v>
      </c>
      <c r="J961" s="203" t="s">
        <v>1054</v>
      </c>
      <c r="K961" s="203" t="s">
        <v>1054</v>
      </c>
      <c r="L961" s="175" t="s">
        <v>4829</v>
      </c>
      <c r="M961" s="175" t="s">
        <v>3243</v>
      </c>
      <c r="N961" s="204">
        <v>39995</v>
      </c>
      <c r="O961" s="175" t="s">
        <v>1054</v>
      </c>
      <c r="P961" s="195" t="s">
        <v>1054</v>
      </c>
      <c r="Q961" s="195" t="s">
        <v>1054</v>
      </c>
      <c r="R961" s="197">
        <v>14</v>
      </c>
      <c r="S961" s="197" t="s">
        <v>1062</v>
      </c>
      <c r="T961" s="195" t="s">
        <v>4595</v>
      </c>
      <c r="U961" s="195" t="s">
        <v>1054</v>
      </c>
      <c r="V961" s="199" t="s">
        <v>1122</v>
      </c>
      <c r="W961" s="199" t="s">
        <v>106</v>
      </c>
      <c r="X961" s="195" t="s">
        <v>4830</v>
      </c>
      <c r="Y961" s="195" t="s">
        <v>5901</v>
      </c>
      <c r="Z961" s="195" t="s">
        <v>4785</v>
      </c>
      <c r="AA961" s="200" t="s">
        <v>1054</v>
      </c>
      <c r="AB961" s="201" t="s">
        <v>1054</v>
      </c>
      <c r="AC961" s="201" t="s">
        <v>1054</v>
      </c>
      <c r="AD961" s="195" t="s">
        <v>5902</v>
      </c>
      <c r="AE961" s="195" t="s">
        <v>5903</v>
      </c>
      <c r="AF961" s="195" t="s">
        <v>936</v>
      </c>
      <c r="AG961" s="195">
        <v>5352</v>
      </c>
      <c r="AH961" s="195" t="s">
        <v>828</v>
      </c>
      <c r="AI961" s="195" t="s">
        <v>5904</v>
      </c>
      <c r="AJ961" s="195" t="s">
        <v>5905</v>
      </c>
      <c r="AK961" s="195" t="s">
        <v>1054</v>
      </c>
    </row>
    <row r="962" spans="1:37" s="177" customFormat="1" ht="12.75">
      <c r="A962" s="175" t="s">
        <v>4774</v>
      </c>
      <c r="B962" s="175" t="s">
        <v>3275</v>
      </c>
      <c r="C962" s="628">
        <v>0</v>
      </c>
      <c r="D962" s="628">
        <v>0</v>
      </c>
      <c r="E962" s="628">
        <v>0</v>
      </c>
      <c r="F962" s="631" t="s">
        <v>1054</v>
      </c>
      <c r="G962" s="175" t="s">
        <v>4828</v>
      </c>
      <c r="H962" s="176" t="s">
        <v>4581</v>
      </c>
      <c r="I962" s="175" t="s">
        <v>4588</v>
      </c>
      <c r="J962" s="203" t="s">
        <v>1054</v>
      </c>
      <c r="K962" s="203" t="s">
        <v>1054</v>
      </c>
      <c r="L962" s="175" t="s">
        <v>4829</v>
      </c>
      <c r="M962" s="175" t="s">
        <v>3243</v>
      </c>
      <c r="N962" s="204">
        <v>39995</v>
      </c>
      <c r="O962" s="175" t="s">
        <v>1054</v>
      </c>
      <c r="P962" s="195" t="s">
        <v>1054</v>
      </c>
      <c r="Q962" s="195" t="s">
        <v>1054</v>
      </c>
      <c r="R962" s="197">
        <v>12</v>
      </c>
      <c r="S962" s="197" t="s">
        <v>1062</v>
      </c>
      <c r="T962" s="195" t="s">
        <v>4595</v>
      </c>
      <c r="U962" s="195" t="s">
        <v>1054</v>
      </c>
      <c r="V962" s="199" t="s">
        <v>1122</v>
      </c>
      <c r="W962" s="199" t="s">
        <v>106</v>
      </c>
      <c r="X962" s="195" t="s">
        <v>4830</v>
      </c>
      <c r="Y962" s="195" t="s">
        <v>3276</v>
      </c>
      <c r="Z962" s="195" t="s">
        <v>4785</v>
      </c>
      <c r="AA962" s="200" t="s">
        <v>1054</v>
      </c>
      <c r="AB962" s="201" t="s">
        <v>1054</v>
      </c>
      <c r="AC962" s="201" t="s">
        <v>1054</v>
      </c>
      <c r="AD962" s="195" t="s">
        <v>5906</v>
      </c>
      <c r="AE962" s="195" t="s">
        <v>5907</v>
      </c>
      <c r="AF962" s="195" t="s">
        <v>936</v>
      </c>
      <c r="AG962" s="195">
        <v>5700</v>
      </c>
      <c r="AH962" s="195" t="s">
        <v>828</v>
      </c>
      <c r="AI962" s="195" t="s">
        <v>5908</v>
      </c>
      <c r="AJ962" s="195" t="s">
        <v>1054</v>
      </c>
      <c r="AK962" s="195" t="s">
        <v>1054</v>
      </c>
    </row>
    <row r="963" spans="1:37" s="177" customFormat="1" ht="12.75">
      <c r="A963" s="175" t="s">
        <v>4774</v>
      </c>
      <c r="B963" s="175" t="s">
        <v>3277</v>
      </c>
      <c r="C963" s="628">
        <v>0</v>
      </c>
      <c r="D963" s="628">
        <v>0</v>
      </c>
      <c r="E963" s="628">
        <v>0</v>
      </c>
      <c r="F963" s="631" t="s">
        <v>1054</v>
      </c>
      <c r="G963" s="175" t="s">
        <v>4828</v>
      </c>
      <c r="H963" s="176" t="s">
        <v>4581</v>
      </c>
      <c r="I963" s="175" t="s">
        <v>4588</v>
      </c>
      <c r="J963" s="203" t="s">
        <v>1054</v>
      </c>
      <c r="K963" s="203" t="s">
        <v>1054</v>
      </c>
      <c r="L963" s="175" t="s">
        <v>4829</v>
      </c>
      <c r="M963" s="175" t="s">
        <v>3243</v>
      </c>
      <c r="N963" s="204">
        <v>39995</v>
      </c>
      <c r="O963" s="175" t="s">
        <v>1054</v>
      </c>
      <c r="P963" s="195" t="s">
        <v>1054</v>
      </c>
      <c r="Q963" s="195" t="s">
        <v>1054</v>
      </c>
      <c r="R963" s="197">
        <v>12</v>
      </c>
      <c r="S963" s="197" t="s">
        <v>1062</v>
      </c>
      <c r="T963" s="195" t="s">
        <v>4595</v>
      </c>
      <c r="U963" s="195" t="s">
        <v>1054</v>
      </c>
      <c r="V963" s="199" t="s">
        <v>1122</v>
      </c>
      <c r="W963" s="199" t="s">
        <v>106</v>
      </c>
      <c r="X963" s="195" t="s">
        <v>4830</v>
      </c>
      <c r="Y963" s="195" t="s">
        <v>5909</v>
      </c>
      <c r="Z963" s="195" t="s">
        <v>4785</v>
      </c>
      <c r="AA963" s="200" t="s">
        <v>1054</v>
      </c>
      <c r="AB963" s="201" t="s">
        <v>1054</v>
      </c>
      <c r="AC963" s="201" t="s">
        <v>1054</v>
      </c>
      <c r="AD963" s="195" t="s">
        <v>5910</v>
      </c>
      <c r="AE963" s="195" t="s">
        <v>5911</v>
      </c>
      <c r="AF963" s="195" t="s">
        <v>936</v>
      </c>
      <c r="AG963" s="195">
        <v>5290</v>
      </c>
      <c r="AH963" s="195" t="s">
        <v>828</v>
      </c>
      <c r="AI963" s="195" t="s">
        <v>5912</v>
      </c>
      <c r="AJ963" s="195" t="s">
        <v>1054</v>
      </c>
      <c r="AK963" s="195" t="s">
        <v>1054</v>
      </c>
    </row>
    <row r="964" spans="1:37" s="177" customFormat="1" ht="12.75">
      <c r="A964" s="175" t="s">
        <v>4774</v>
      </c>
      <c r="B964" s="175" t="s">
        <v>3278</v>
      </c>
      <c r="C964" s="628">
        <v>0</v>
      </c>
      <c r="D964" s="628">
        <v>0</v>
      </c>
      <c r="E964" s="628">
        <v>0</v>
      </c>
      <c r="F964" s="631" t="s">
        <v>1054</v>
      </c>
      <c r="G964" s="175" t="s">
        <v>4828</v>
      </c>
      <c r="H964" s="176" t="s">
        <v>4581</v>
      </c>
      <c r="I964" s="175" t="s">
        <v>4588</v>
      </c>
      <c r="J964" s="203" t="s">
        <v>1054</v>
      </c>
      <c r="K964" s="203" t="s">
        <v>1054</v>
      </c>
      <c r="L964" s="175" t="s">
        <v>4829</v>
      </c>
      <c r="M964" s="175" t="s">
        <v>3243</v>
      </c>
      <c r="N964" s="204">
        <v>39995</v>
      </c>
      <c r="O964" s="175" t="s">
        <v>1054</v>
      </c>
      <c r="P964" s="195" t="s">
        <v>1054</v>
      </c>
      <c r="Q964" s="195" t="s">
        <v>1054</v>
      </c>
      <c r="R964" s="197">
        <v>12</v>
      </c>
      <c r="S964" s="197" t="s">
        <v>1062</v>
      </c>
      <c r="T964" s="195" t="s">
        <v>4595</v>
      </c>
      <c r="U964" s="195" t="s">
        <v>1054</v>
      </c>
      <c r="V964" s="199" t="s">
        <v>1122</v>
      </c>
      <c r="W964" s="199" t="s">
        <v>106</v>
      </c>
      <c r="X964" s="195" t="s">
        <v>4830</v>
      </c>
      <c r="Y964" s="195" t="s">
        <v>5913</v>
      </c>
      <c r="Z964" s="195" t="s">
        <v>4785</v>
      </c>
      <c r="AA964" s="200" t="s">
        <v>1054</v>
      </c>
      <c r="AB964" s="201" t="s">
        <v>1054</v>
      </c>
      <c r="AC964" s="201" t="s">
        <v>1054</v>
      </c>
      <c r="AD964" s="195" t="s">
        <v>5914</v>
      </c>
      <c r="AE964" s="195" t="s">
        <v>5915</v>
      </c>
      <c r="AF964" s="195" t="s">
        <v>936</v>
      </c>
      <c r="AG964" s="195">
        <v>5253</v>
      </c>
      <c r="AH964" s="195" t="s">
        <v>828</v>
      </c>
      <c r="AI964" s="195" t="s">
        <v>5916</v>
      </c>
      <c r="AJ964" s="195" t="s">
        <v>1054</v>
      </c>
      <c r="AK964" s="195" t="s">
        <v>1054</v>
      </c>
    </row>
    <row r="965" spans="1:37" s="177" customFormat="1" ht="12.75">
      <c r="A965" s="175" t="s">
        <v>4774</v>
      </c>
      <c r="B965" s="175" t="s">
        <v>3279</v>
      </c>
      <c r="C965" s="628">
        <v>0</v>
      </c>
      <c r="D965" s="628">
        <v>0</v>
      </c>
      <c r="E965" s="628">
        <v>0</v>
      </c>
      <c r="F965" s="631" t="s">
        <v>1054</v>
      </c>
      <c r="G965" s="175" t="s">
        <v>4828</v>
      </c>
      <c r="H965" s="176" t="s">
        <v>4581</v>
      </c>
      <c r="I965" s="175" t="s">
        <v>4588</v>
      </c>
      <c r="J965" s="203" t="s">
        <v>1054</v>
      </c>
      <c r="K965" s="203" t="s">
        <v>1054</v>
      </c>
      <c r="L965" s="175" t="s">
        <v>4829</v>
      </c>
      <c r="M965" s="175" t="s">
        <v>3243</v>
      </c>
      <c r="N965" s="204">
        <v>39995</v>
      </c>
      <c r="O965" s="175" t="s">
        <v>1054</v>
      </c>
      <c r="P965" s="195" t="s">
        <v>1054</v>
      </c>
      <c r="Q965" s="195" t="s">
        <v>1054</v>
      </c>
      <c r="R965" s="197">
        <v>14</v>
      </c>
      <c r="S965" s="197" t="s">
        <v>1062</v>
      </c>
      <c r="T965" s="195" t="s">
        <v>4595</v>
      </c>
      <c r="U965" s="195" t="s">
        <v>1054</v>
      </c>
      <c r="V965" s="199" t="s">
        <v>1122</v>
      </c>
      <c r="W965" s="199" t="s">
        <v>106</v>
      </c>
      <c r="X965" s="195" t="s">
        <v>4830</v>
      </c>
      <c r="Y965" s="195" t="s">
        <v>5917</v>
      </c>
      <c r="Z965" s="195" t="s">
        <v>4785</v>
      </c>
      <c r="AA965" s="200" t="s">
        <v>1054</v>
      </c>
      <c r="AB965" s="201" t="s">
        <v>1054</v>
      </c>
      <c r="AC965" s="201" t="s">
        <v>1054</v>
      </c>
      <c r="AD965" s="195" t="s">
        <v>5918</v>
      </c>
      <c r="AE965" s="195" t="s">
        <v>5919</v>
      </c>
      <c r="AF965" s="195" t="s">
        <v>936</v>
      </c>
      <c r="AG965" s="195">
        <v>5606</v>
      </c>
      <c r="AH965" s="195" t="s">
        <v>828</v>
      </c>
      <c r="AI965" s="195" t="s">
        <v>5920</v>
      </c>
      <c r="AJ965" s="195" t="s">
        <v>1054</v>
      </c>
      <c r="AK965" s="195" t="s">
        <v>3280</v>
      </c>
    </row>
    <row r="966" spans="1:37" s="177" customFormat="1" ht="12.75">
      <c r="A966" s="175" t="s">
        <v>4774</v>
      </c>
      <c r="B966" s="175" t="s">
        <v>3281</v>
      </c>
      <c r="C966" s="628">
        <v>0</v>
      </c>
      <c r="D966" s="628">
        <v>0</v>
      </c>
      <c r="E966" s="628">
        <v>0</v>
      </c>
      <c r="F966" s="631" t="s">
        <v>1054</v>
      </c>
      <c r="G966" s="175" t="s">
        <v>4828</v>
      </c>
      <c r="H966" s="176" t="s">
        <v>4581</v>
      </c>
      <c r="I966" s="175" t="s">
        <v>4588</v>
      </c>
      <c r="J966" s="203" t="s">
        <v>1054</v>
      </c>
      <c r="K966" s="203" t="s">
        <v>1054</v>
      </c>
      <c r="L966" s="175" t="s">
        <v>4829</v>
      </c>
      <c r="M966" s="175" t="s">
        <v>3243</v>
      </c>
      <c r="N966" s="204">
        <v>39995</v>
      </c>
      <c r="O966" s="175" t="s">
        <v>1054</v>
      </c>
      <c r="P966" s="195" t="s">
        <v>1054</v>
      </c>
      <c r="Q966" s="195" t="s">
        <v>1054</v>
      </c>
      <c r="R966" s="197">
        <v>12</v>
      </c>
      <c r="S966" s="197" t="s">
        <v>1062</v>
      </c>
      <c r="T966" s="195" t="s">
        <v>4595</v>
      </c>
      <c r="U966" s="195" t="s">
        <v>1054</v>
      </c>
      <c r="V966" s="199" t="s">
        <v>1122</v>
      </c>
      <c r="W966" s="199" t="s">
        <v>106</v>
      </c>
      <c r="X966" s="195" t="s">
        <v>4830</v>
      </c>
      <c r="Y966" s="195" t="s">
        <v>5921</v>
      </c>
      <c r="Z966" s="195" t="s">
        <v>4785</v>
      </c>
      <c r="AA966" s="200" t="s">
        <v>1054</v>
      </c>
      <c r="AB966" s="201" t="s">
        <v>1054</v>
      </c>
      <c r="AC966" s="201" t="s">
        <v>1054</v>
      </c>
      <c r="AD966" s="195" t="s">
        <v>5922</v>
      </c>
      <c r="AE966" s="195" t="s">
        <v>5923</v>
      </c>
      <c r="AF966" s="195" t="s">
        <v>936</v>
      </c>
      <c r="AG966" s="195">
        <v>5540</v>
      </c>
      <c r="AH966" s="195" t="s">
        <v>828</v>
      </c>
      <c r="AI966" s="195" t="s">
        <v>5924</v>
      </c>
      <c r="AJ966" s="195" t="s">
        <v>1054</v>
      </c>
      <c r="AK966" s="195" t="s">
        <v>1054</v>
      </c>
    </row>
    <row r="967" spans="1:37" s="177" customFormat="1" ht="12.75">
      <c r="A967" s="175" t="s">
        <v>4774</v>
      </c>
      <c r="B967" s="175" t="s">
        <v>3282</v>
      </c>
      <c r="C967" s="628">
        <v>0</v>
      </c>
      <c r="D967" s="628">
        <v>0</v>
      </c>
      <c r="E967" s="628">
        <v>0</v>
      </c>
      <c r="F967" s="631" t="s">
        <v>1054</v>
      </c>
      <c r="G967" s="175" t="s">
        <v>6706</v>
      </c>
      <c r="H967" s="176" t="s">
        <v>4581</v>
      </c>
      <c r="I967" s="175" t="s">
        <v>4588</v>
      </c>
      <c r="J967" s="203" t="s">
        <v>1054</v>
      </c>
      <c r="K967" s="203" t="s">
        <v>1054</v>
      </c>
      <c r="L967" s="175" t="s">
        <v>4829</v>
      </c>
      <c r="M967" s="175" t="s">
        <v>3243</v>
      </c>
      <c r="N967" s="204">
        <v>39995</v>
      </c>
      <c r="O967" s="175" t="s">
        <v>1054</v>
      </c>
      <c r="P967" s="195" t="s">
        <v>1054</v>
      </c>
      <c r="Q967" s="195" t="s">
        <v>1054</v>
      </c>
      <c r="R967" s="197">
        <v>13</v>
      </c>
      <c r="S967" s="197" t="s">
        <v>1062</v>
      </c>
      <c r="T967" s="195" t="s">
        <v>4595</v>
      </c>
      <c r="U967" s="195" t="s">
        <v>1054</v>
      </c>
      <c r="V967" s="199" t="s">
        <v>1122</v>
      </c>
      <c r="W967" s="199" t="s">
        <v>106</v>
      </c>
      <c r="X967" s="195" t="s">
        <v>4830</v>
      </c>
      <c r="Y967" s="195" t="s">
        <v>5925</v>
      </c>
      <c r="Z967" s="195" t="s">
        <v>4785</v>
      </c>
      <c r="AA967" s="200" t="s">
        <v>1054</v>
      </c>
      <c r="AB967" s="201" t="s">
        <v>1054</v>
      </c>
      <c r="AC967" s="201" t="s">
        <v>1054</v>
      </c>
      <c r="AD967" s="195" t="s">
        <v>5926</v>
      </c>
      <c r="AE967" s="195" t="s">
        <v>5927</v>
      </c>
      <c r="AF967" s="195" t="s">
        <v>937</v>
      </c>
      <c r="AG967" s="195">
        <v>7250</v>
      </c>
      <c r="AH967" s="195" t="s">
        <v>828</v>
      </c>
      <c r="AI967" s="195" t="s">
        <v>5928</v>
      </c>
      <c r="AJ967" s="195" t="s">
        <v>1054</v>
      </c>
      <c r="AK967" s="195" t="s">
        <v>1054</v>
      </c>
    </row>
    <row r="968" spans="1:37" s="177" customFormat="1" ht="12.75">
      <c r="A968" s="175" t="s">
        <v>4774</v>
      </c>
      <c r="B968" s="175" t="s">
        <v>3283</v>
      </c>
      <c r="C968" s="628">
        <v>0</v>
      </c>
      <c r="D968" s="628">
        <v>0</v>
      </c>
      <c r="E968" s="628">
        <v>0</v>
      </c>
      <c r="F968" s="631" t="s">
        <v>1054</v>
      </c>
      <c r="G968" s="175" t="s">
        <v>6706</v>
      </c>
      <c r="H968" s="176" t="s">
        <v>4581</v>
      </c>
      <c r="I968" s="175" t="s">
        <v>4588</v>
      </c>
      <c r="J968" s="203" t="s">
        <v>1054</v>
      </c>
      <c r="K968" s="203" t="s">
        <v>1054</v>
      </c>
      <c r="L968" s="175" t="s">
        <v>4829</v>
      </c>
      <c r="M968" s="175" t="s">
        <v>3243</v>
      </c>
      <c r="N968" s="204">
        <v>39995</v>
      </c>
      <c r="O968" s="175" t="s">
        <v>1054</v>
      </c>
      <c r="P968" s="195" t="s">
        <v>1054</v>
      </c>
      <c r="Q968" s="195" t="s">
        <v>1054</v>
      </c>
      <c r="R968" s="197">
        <v>10</v>
      </c>
      <c r="S968" s="197" t="s">
        <v>1062</v>
      </c>
      <c r="T968" s="195" t="s">
        <v>106</v>
      </c>
      <c r="U968" s="195" t="s">
        <v>4612</v>
      </c>
      <c r="V968" s="199" t="s">
        <v>1122</v>
      </c>
      <c r="W968" s="199" t="s">
        <v>106</v>
      </c>
      <c r="X968" s="195" t="s">
        <v>4830</v>
      </c>
      <c r="Y968" s="195" t="s">
        <v>1054</v>
      </c>
      <c r="Z968" s="195" t="s">
        <v>4785</v>
      </c>
      <c r="AA968" s="200" t="s">
        <v>1054</v>
      </c>
      <c r="AB968" s="201" t="s">
        <v>1054</v>
      </c>
      <c r="AC968" s="201" t="s">
        <v>1054</v>
      </c>
      <c r="AD968" s="195" t="s">
        <v>5929</v>
      </c>
      <c r="AE968" s="195" t="s">
        <v>5930</v>
      </c>
      <c r="AF968" s="195" t="s">
        <v>934</v>
      </c>
      <c r="AG968" s="195">
        <v>3220</v>
      </c>
      <c r="AH968" s="195" t="s">
        <v>828</v>
      </c>
      <c r="AI968" s="195" t="s">
        <v>5931</v>
      </c>
      <c r="AJ968" s="195" t="s">
        <v>1054</v>
      </c>
      <c r="AK968" s="195" t="s">
        <v>1054</v>
      </c>
    </row>
    <row r="969" spans="1:37" s="177" customFormat="1" ht="12.75">
      <c r="A969" s="175" t="s">
        <v>4774</v>
      </c>
      <c r="B969" s="175" t="s">
        <v>3284</v>
      </c>
      <c r="C969" s="628">
        <v>0</v>
      </c>
      <c r="D969" s="628">
        <v>0</v>
      </c>
      <c r="E969" s="628">
        <v>0</v>
      </c>
      <c r="F969" s="631" t="s">
        <v>1054</v>
      </c>
      <c r="G969" s="175" t="s">
        <v>6706</v>
      </c>
      <c r="H969" s="176" t="s">
        <v>4581</v>
      </c>
      <c r="I969" s="175" t="s">
        <v>4588</v>
      </c>
      <c r="J969" s="203" t="s">
        <v>1054</v>
      </c>
      <c r="K969" s="203" t="s">
        <v>1054</v>
      </c>
      <c r="L969" s="175" t="s">
        <v>4829</v>
      </c>
      <c r="M969" s="175" t="s">
        <v>3243</v>
      </c>
      <c r="N969" s="204">
        <v>39995</v>
      </c>
      <c r="O969" s="175" t="s">
        <v>1054</v>
      </c>
      <c r="P969" s="195" t="s">
        <v>1054</v>
      </c>
      <c r="Q969" s="195" t="s">
        <v>1054</v>
      </c>
      <c r="R969" s="197">
        <v>10</v>
      </c>
      <c r="S969" s="197" t="s">
        <v>1062</v>
      </c>
      <c r="T969" s="195" t="s">
        <v>4595</v>
      </c>
      <c r="U969" s="195" t="s">
        <v>1054</v>
      </c>
      <c r="V969" s="199" t="s">
        <v>1122</v>
      </c>
      <c r="W969" s="199" t="s">
        <v>106</v>
      </c>
      <c r="X969" s="195" t="s">
        <v>4830</v>
      </c>
      <c r="Y969" s="195" t="s">
        <v>1054</v>
      </c>
      <c r="Z969" s="195" t="s">
        <v>4785</v>
      </c>
      <c r="AA969" s="200" t="s">
        <v>1054</v>
      </c>
      <c r="AB969" s="201" t="s">
        <v>1054</v>
      </c>
      <c r="AC969" s="201" t="s">
        <v>1054</v>
      </c>
      <c r="AD969" s="195" t="s">
        <v>5932</v>
      </c>
      <c r="AE969" s="195" t="s">
        <v>5933</v>
      </c>
      <c r="AF969" s="195" t="s">
        <v>934</v>
      </c>
      <c r="AG969" s="195">
        <v>3844</v>
      </c>
      <c r="AH969" s="195" t="s">
        <v>828</v>
      </c>
      <c r="AI969" s="195" t="s">
        <v>5934</v>
      </c>
      <c r="AJ969" s="195" t="s">
        <v>1054</v>
      </c>
      <c r="AK969" s="195" t="s">
        <v>1054</v>
      </c>
    </row>
    <row r="970" spans="1:37" s="177" customFormat="1" ht="12.75">
      <c r="A970" s="175" t="s">
        <v>4774</v>
      </c>
      <c r="B970" s="175" t="s">
        <v>3285</v>
      </c>
      <c r="C970" s="628">
        <v>0</v>
      </c>
      <c r="D970" s="628">
        <v>0</v>
      </c>
      <c r="E970" s="628">
        <v>0</v>
      </c>
      <c r="F970" s="631" t="s">
        <v>1054</v>
      </c>
      <c r="G970" s="175" t="s">
        <v>6706</v>
      </c>
      <c r="H970" s="176" t="s">
        <v>4581</v>
      </c>
      <c r="I970" s="175" t="s">
        <v>4588</v>
      </c>
      <c r="J970" s="203" t="s">
        <v>1054</v>
      </c>
      <c r="K970" s="203" t="s">
        <v>1054</v>
      </c>
      <c r="L970" s="175" t="s">
        <v>4829</v>
      </c>
      <c r="M970" s="175" t="s">
        <v>3243</v>
      </c>
      <c r="N970" s="204">
        <v>39995</v>
      </c>
      <c r="O970" s="175" t="s">
        <v>1054</v>
      </c>
      <c r="P970" s="195" t="s">
        <v>1054</v>
      </c>
      <c r="Q970" s="195" t="s">
        <v>1054</v>
      </c>
      <c r="R970" s="197">
        <v>10</v>
      </c>
      <c r="S970" s="197" t="s">
        <v>1062</v>
      </c>
      <c r="T970" s="195" t="s">
        <v>4595</v>
      </c>
      <c r="U970" s="195" t="s">
        <v>1054</v>
      </c>
      <c r="V970" s="199" t="s">
        <v>1122</v>
      </c>
      <c r="W970" s="199" t="s">
        <v>106</v>
      </c>
      <c r="X970" s="195" t="s">
        <v>4830</v>
      </c>
      <c r="Y970" s="195" t="s">
        <v>1054</v>
      </c>
      <c r="Z970" s="195" t="s">
        <v>4785</v>
      </c>
      <c r="AA970" s="200" t="s">
        <v>1054</v>
      </c>
      <c r="AB970" s="201" t="s">
        <v>1054</v>
      </c>
      <c r="AC970" s="201" t="s">
        <v>1054</v>
      </c>
      <c r="AD970" s="195" t="s">
        <v>5935</v>
      </c>
      <c r="AE970" s="195" t="s">
        <v>5936</v>
      </c>
      <c r="AF970" s="195" t="s">
        <v>934</v>
      </c>
      <c r="AG970" s="195">
        <v>3350</v>
      </c>
      <c r="AH970" s="195" t="s">
        <v>828</v>
      </c>
      <c r="AI970" s="195" t="s">
        <v>5937</v>
      </c>
      <c r="AJ970" s="195" t="s">
        <v>1054</v>
      </c>
      <c r="AK970" s="195" t="s">
        <v>1054</v>
      </c>
    </row>
    <row r="971" spans="1:37" s="177" customFormat="1" ht="12.75">
      <c r="A971" s="175" t="s">
        <v>4774</v>
      </c>
      <c r="B971" s="175" t="s">
        <v>3286</v>
      </c>
      <c r="C971" s="628">
        <v>0</v>
      </c>
      <c r="D971" s="628">
        <v>0</v>
      </c>
      <c r="E971" s="628">
        <v>0</v>
      </c>
      <c r="F971" s="631" t="s">
        <v>1054</v>
      </c>
      <c r="G971" s="175" t="s">
        <v>6706</v>
      </c>
      <c r="H971" s="176" t="s">
        <v>4581</v>
      </c>
      <c r="I971" s="175" t="s">
        <v>4588</v>
      </c>
      <c r="J971" s="203" t="s">
        <v>1054</v>
      </c>
      <c r="K971" s="203" t="s">
        <v>1054</v>
      </c>
      <c r="L971" s="175" t="s">
        <v>4829</v>
      </c>
      <c r="M971" s="175" t="s">
        <v>3243</v>
      </c>
      <c r="N971" s="204">
        <v>39995</v>
      </c>
      <c r="O971" s="175" t="s">
        <v>1054</v>
      </c>
      <c r="P971" s="195" t="s">
        <v>1054</v>
      </c>
      <c r="Q971" s="195" t="s">
        <v>1054</v>
      </c>
      <c r="R971" s="197">
        <v>10</v>
      </c>
      <c r="S971" s="197" t="s">
        <v>1062</v>
      </c>
      <c r="T971" s="195" t="s">
        <v>4595</v>
      </c>
      <c r="U971" s="195" t="s">
        <v>1054</v>
      </c>
      <c r="V971" s="199" t="s">
        <v>1122</v>
      </c>
      <c r="W971" s="199" t="s">
        <v>106</v>
      </c>
      <c r="X971" s="195" t="s">
        <v>4830</v>
      </c>
      <c r="Y971" s="195" t="s">
        <v>1054</v>
      </c>
      <c r="Z971" s="195" t="s">
        <v>4785</v>
      </c>
      <c r="AA971" s="200" t="s">
        <v>1054</v>
      </c>
      <c r="AB971" s="201" t="s">
        <v>1054</v>
      </c>
      <c r="AC971" s="201" t="s">
        <v>1054</v>
      </c>
      <c r="AD971" s="195" t="s">
        <v>5938</v>
      </c>
      <c r="AE971" s="195" t="s">
        <v>5939</v>
      </c>
      <c r="AF971" s="195" t="s">
        <v>934</v>
      </c>
      <c r="AG971" s="195">
        <v>3677</v>
      </c>
      <c r="AH971" s="195" t="s">
        <v>828</v>
      </c>
      <c r="AI971" s="195" t="s">
        <v>5940</v>
      </c>
      <c r="AJ971" s="195" t="s">
        <v>1054</v>
      </c>
      <c r="AK971" s="195" t="s">
        <v>1054</v>
      </c>
    </row>
    <row r="972" spans="1:37" s="177" customFormat="1" ht="12.75">
      <c r="A972" s="175" t="s">
        <v>4774</v>
      </c>
      <c r="B972" s="175" t="s">
        <v>3287</v>
      </c>
      <c r="C972" s="628">
        <v>0</v>
      </c>
      <c r="D972" s="628">
        <v>0</v>
      </c>
      <c r="E972" s="628">
        <v>0</v>
      </c>
      <c r="F972" s="631" t="s">
        <v>1054</v>
      </c>
      <c r="G972" s="175" t="s">
        <v>6706</v>
      </c>
      <c r="H972" s="176" t="s">
        <v>4581</v>
      </c>
      <c r="I972" s="175" t="s">
        <v>4588</v>
      </c>
      <c r="J972" s="203" t="s">
        <v>1054</v>
      </c>
      <c r="K972" s="203" t="s">
        <v>1054</v>
      </c>
      <c r="L972" s="175" t="s">
        <v>4829</v>
      </c>
      <c r="M972" s="175" t="s">
        <v>3243</v>
      </c>
      <c r="N972" s="204">
        <v>39995</v>
      </c>
      <c r="O972" s="175" t="s">
        <v>1054</v>
      </c>
      <c r="P972" s="195" t="s">
        <v>1054</v>
      </c>
      <c r="Q972" s="195" t="s">
        <v>1054</v>
      </c>
      <c r="R972" s="197">
        <v>10</v>
      </c>
      <c r="S972" s="197" t="s">
        <v>1062</v>
      </c>
      <c r="T972" s="195" t="s">
        <v>4595</v>
      </c>
      <c r="U972" s="195" t="s">
        <v>1054</v>
      </c>
      <c r="V972" s="199" t="s">
        <v>1122</v>
      </c>
      <c r="W972" s="199" t="s">
        <v>106</v>
      </c>
      <c r="X972" s="195" t="s">
        <v>4830</v>
      </c>
      <c r="Y972" s="195" t="s">
        <v>1054</v>
      </c>
      <c r="Z972" s="195" t="s">
        <v>4785</v>
      </c>
      <c r="AA972" s="200" t="s">
        <v>1054</v>
      </c>
      <c r="AB972" s="201" t="s">
        <v>1054</v>
      </c>
      <c r="AC972" s="201" t="s">
        <v>1054</v>
      </c>
      <c r="AD972" s="195" t="s">
        <v>5941</v>
      </c>
      <c r="AE972" s="195" t="s">
        <v>5942</v>
      </c>
      <c r="AF972" s="195" t="s">
        <v>934</v>
      </c>
      <c r="AG972" s="195">
        <v>3550</v>
      </c>
      <c r="AH972" s="195" t="s">
        <v>828</v>
      </c>
      <c r="AI972" s="195" t="s">
        <v>5943</v>
      </c>
      <c r="AJ972" s="195" t="s">
        <v>1054</v>
      </c>
      <c r="AK972" s="195" t="s">
        <v>1054</v>
      </c>
    </row>
    <row r="973" spans="1:37" s="177" customFormat="1" ht="12.75">
      <c r="A973" s="175" t="s">
        <v>4774</v>
      </c>
      <c r="B973" s="175" t="s">
        <v>3288</v>
      </c>
      <c r="C973" s="628">
        <v>0</v>
      </c>
      <c r="D973" s="628">
        <v>0</v>
      </c>
      <c r="E973" s="628">
        <v>0</v>
      </c>
      <c r="F973" s="631" t="s">
        <v>1054</v>
      </c>
      <c r="G973" s="175" t="s">
        <v>4828</v>
      </c>
      <c r="H973" s="176" t="s">
        <v>4581</v>
      </c>
      <c r="I973" s="175" t="s">
        <v>4588</v>
      </c>
      <c r="J973" s="203" t="s">
        <v>1054</v>
      </c>
      <c r="K973" s="203" t="s">
        <v>1054</v>
      </c>
      <c r="L973" s="175" t="s">
        <v>4829</v>
      </c>
      <c r="M973" s="175" t="s">
        <v>3243</v>
      </c>
      <c r="N973" s="204">
        <v>39995</v>
      </c>
      <c r="O973" s="175" t="s">
        <v>1054</v>
      </c>
      <c r="P973" s="195" t="s">
        <v>1054</v>
      </c>
      <c r="Q973" s="195" t="s">
        <v>1054</v>
      </c>
      <c r="R973" s="197">
        <v>10</v>
      </c>
      <c r="S973" s="197" t="s">
        <v>1062</v>
      </c>
      <c r="T973" s="195" t="s">
        <v>4595</v>
      </c>
      <c r="U973" s="195" t="s">
        <v>1054</v>
      </c>
      <c r="V973" s="199" t="s">
        <v>1122</v>
      </c>
      <c r="W973" s="199" t="s">
        <v>106</v>
      </c>
      <c r="X973" s="195" t="s">
        <v>4830</v>
      </c>
      <c r="Y973" s="195" t="s">
        <v>1054</v>
      </c>
      <c r="Z973" s="195" t="s">
        <v>4785</v>
      </c>
      <c r="AA973" s="200" t="s">
        <v>1054</v>
      </c>
      <c r="AB973" s="201" t="s">
        <v>1054</v>
      </c>
      <c r="AC973" s="201" t="s">
        <v>1054</v>
      </c>
      <c r="AD973" s="195" t="s">
        <v>5944</v>
      </c>
      <c r="AE973" s="195" t="s">
        <v>5945</v>
      </c>
      <c r="AF973" s="195" t="s">
        <v>934</v>
      </c>
      <c r="AG973" s="195">
        <v>3134</v>
      </c>
      <c r="AH973" s="195" t="s">
        <v>828</v>
      </c>
      <c r="AI973" s="195" t="s">
        <v>5946</v>
      </c>
      <c r="AJ973" s="195" t="s">
        <v>1054</v>
      </c>
      <c r="AK973" s="195" t="s">
        <v>1054</v>
      </c>
    </row>
    <row r="974" spans="1:37" s="177" customFormat="1" ht="12.75">
      <c r="A974" s="175" t="s">
        <v>4774</v>
      </c>
      <c r="B974" s="175" t="s">
        <v>3289</v>
      </c>
      <c r="C974" s="628">
        <v>0</v>
      </c>
      <c r="D974" s="628">
        <v>0</v>
      </c>
      <c r="E974" s="628">
        <v>0</v>
      </c>
      <c r="F974" s="631" t="s">
        <v>1054</v>
      </c>
      <c r="G974" s="175" t="s">
        <v>4828</v>
      </c>
      <c r="H974" s="176" t="s">
        <v>4581</v>
      </c>
      <c r="I974" s="175" t="s">
        <v>4588</v>
      </c>
      <c r="J974" s="203" t="s">
        <v>1054</v>
      </c>
      <c r="K974" s="203" t="s">
        <v>1054</v>
      </c>
      <c r="L974" s="175" t="s">
        <v>4829</v>
      </c>
      <c r="M974" s="175" t="s">
        <v>3243</v>
      </c>
      <c r="N974" s="204">
        <v>39995</v>
      </c>
      <c r="O974" s="175" t="s">
        <v>1054</v>
      </c>
      <c r="P974" s="195" t="s">
        <v>1054</v>
      </c>
      <c r="Q974" s="195" t="s">
        <v>1054</v>
      </c>
      <c r="R974" s="197">
        <v>10</v>
      </c>
      <c r="S974" s="197" t="s">
        <v>1062</v>
      </c>
      <c r="T974" s="195" t="s">
        <v>4595</v>
      </c>
      <c r="U974" s="195" t="s">
        <v>1054</v>
      </c>
      <c r="V974" s="199" t="s">
        <v>1122</v>
      </c>
      <c r="W974" s="199" t="s">
        <v>106</v>
      </c>
      <c r="X974" s="195" t="s">
        <v>4830</v>
      </c>
      <c r="Y974" s="195" t="s">
        <v>1054</v>
      </c>
      <c r="Z974" s="195" t="s">
        <v>4785</v>
      </c>
      <c r="AA974" s="200" t="s">
        <v>1054</v>
      </c>
      <c r="AB974" s="201" t="s">
        <v>1054</v>
      </c>
      <c r="AC974" s="201" t="s">
        <v>1054</v>
      </c>
      <c r="AD974" s="195" t="s">
        <v>5947</v>
      </c>
      <c r="AE974" s="195" t="s">
        <v>5948</v>
      </c>
      <c r="AF974" s="195" t="s">
        <v>934</v>
      </c>
      <c r="AG974" s="195">
        <v>3083</v>
      </c>
      <c r="AH974" s="195" t="s">
        <v>828</v>
      </c>
      <c r="AI974" s="195" t="s">
        <v>5949</v>
      </c>
      <c r="AJ974" s="195" t="s">
        <v>1054</v>
      </c>
      <c r="AK974" s="195" t="s">
        <v>1054</v>
      </c>
    </row>
    <row r="975" spans="1:37" s="177" customFormat="1" ht="12.75">
      <c r="A975" s="175" t="s">
        <v>4774</v>
      </c>
      <c r="B975" s="175" t="s">
        <v>3290</v>
      </c>
      <c r="C975" s="628">
        <v>0</v>
      </c>
      <c r="D975" s="628">
        <v>0</v>
      </c>
      <c r="E975" s="628">
        <v>0</v>
      </c>
      <c r="F975" s="631" t="s">
        <v>1054</v>
      </c>
      <c r="G975" s="175" t="s">
        <v>4828</v>
      </c>
      <c r="H975" s="176" t="s">
        <v>4581</v>
      </c>
      <c r="I975" s="175" t="s">
        <v>4588</v>
      </c>
      <c r="J975" s="203" t="s">
        <v>1054</v>
      </c>
      <c r="K975" s="203" t="s">
        <v>1054</v>
      </c>
      <c r="L975" s="175" t="s">
        <v>4829</v>
      </c>
      <c r="M975" s="175" t="s">
        <v>3243</v>
      </c>
      <c r="N975" s="204">
        <v>39995</v>
      </c>
      <c r="O975" s="175" t="s">
        <v>1054</v>
      </c>
      <c r="P975" s="195" t="s">
        <v>1054</v>
      </c>
      <c r="Q975" s="195" t="s">
        <v>1054</v>
      </c>
      <c r="R975" s="197">
        <v>10</v>
      </c>
      <c r="S975" s="197" t="s">
        <v>1062</v>
      </c>
      <c r="T975" s="195" t="s">
        <v>4595</v>
      </c>
      <c r="U975" s="195" t="s">
        <v>1054</v>
      </c>
      <c r="V975" s="199" t="s">
        <v>1122</v>
      </c>
      <c r="W975" s="199" t="s">
        <v>106</v>
      </c>
      <c r="X975" s="195" t="s">
        <v>4830</v>
      </c>
      <c r="Y975" s="195" t="s">
        <v>1054</v>
      </c>
      <c r="Z975" s="195" t="s">
        <v>4785</v>
      </c>
      <c r="AA975" s="200" t="s">
        <v>1054</v>
      </c>
      <c r="AB975" s="201" t="s">
        <v>1054</v>
      </c>
      <c r="AC975" s="201" t="s">
        <v>1054</v>
      </c>
      <c r="AD975" s="195" t="s">
        <v>5950</v>
      </c>
      <c r="AE975" s="195" t="s">
        <v>5951</v>
      </c>
      <c r="AF975" s="195" t="s">
        <v>934</v>
      </c>
      <c r="AG975" s="195">
        <v>3175</v>
      </c>
      <c r="AH975" s="195" t="s">
        <v>828</v>
      </c>
      <c r="AI975" s="195" t="s">
        <v>3291</v>
      </c>
      <c r="AJ975" s="195" t="s">
        <v>1054</v>
      </c>
      <c r="AK975" s="195" t="s">
        <v>1054</v>
      </c>
    </row>
    <row r="976" spans="1:37" s="177" customFormat="1" ht="12.75">
      <c r="A976" s="175" t="s">
        <v>4774</v>
      </c>
      <c r="B976" s="175" t="s">
        <v>3292</v>
      </c>
      <c r="C976" s="628">
        <v>0</v>
      </c>
      <c r="D976" s="628">
        <v>0</v>
      </c>
      <c r="E976" s="628">
        <v>0</v>
      </c>
      <c r="F976" s="631" t="s">
        <v>1054</v>
      </c>
      <c r="G976" s="175" t="s">
        <v>4828</v>
      </c>
      <c r="H976" s="176" t="s">
        <v>4581</v>
      </c>
      <c r="I976" s="175" t="s">
        <v>4588</v>
      </c>
      <c r="J976" s="203" t="s">
        <v>1054</v>
      </c>
      <c r="K976" s="203" t="s">
        <v>1054</v>
      </c>
      <c r="L976" s="175" t="s">
        <v>4829</v>
      </c>
      <c r="M976" s="175" t="s">
        <v>3243</v>
      </c>
      <c r="N976" s="204">
        <v>39995</v>
      </c>
      <c r="O976" s="175" t="s">
        <v>1054</v>
      </c>
      <c r="P976" s="195" t="s">
        <v>1054</v>
      </c>
      <c r="Q976" s="195" t="s">
        <v>1054</v>
      </c>
      <c r="R976" s="197">
        <v>10</v>
      </c>
      <c r="S976" s="197" t="s">
        <v>1062</v>
      </c>
      <c r="T976" s="195" t="s">
        <v>4595</v>
      </c>
      <c r="U976" s="195" t="s">
        <v>1054</v>
      </c>
      <c r="V976" s="199" t="s">
        <v>1122</v>
      </c>
      <c r="W976" s="199" t="s">
        <v>106</v>
      </c>
      <c r="X976" s="195" t="s">
        <v>4830</v>
      </c>
      <c r="Y976" s="195" t="s">
        <v>1054</v>
      </c>
      <c r="Z976" s="195" t="s">
        <v>4785</v>
      </c>
      <c r="AA976" s="200" t="s">
        <v>1054</v>
      </c>
      <c r="AB976" s="201" t="s">
        <v>1054</v>
      </c>
      <c r="AC976" s="201" t="s">
        <v>1054</v>
      </c>
      <c r="AD976" s="195" t="s">
        <v>5952</v>
      </c>
      <c r="AE976" s="195" t="s">
        <v>5953</v>
      </c>
      <c r="AF976" s="195" t="s">
        <v>934</v>
      </c>
      <c r="AG976" s="195">
        <v>3012</v>
      </c>
      <c r="AH976" s="195" t="s">
        <v>828</v>
      </c>
      <c r="AI976" s="195" t="s">
        <v>3293</v>
      </c>
      <c r="AJ976" s="195" t="s">
        <v>1054</v>
      </c>
      <c r="AK976" s="195" t="s">
        <v>1054</v>
      </c>
    </row>
    <row r="977" spans="1:37" s="177" customFormat="1" ht="12.75">
      <c r="A977" s="175" t="s">
        <v>4774</v>
      </c>
      <c r="B977" s="175" t="s">
        <v>3294</v>
      </c>
      <c r="C977" s="628">
        <v>0</v>
      </c>
      <c r="D977" s="628">
        <v>0</v>
      </c>
      <c r="E977" s="628">
        <v>0</v>
      </c>
      <c r="F977" s="631" t="s">
        <v>1054</v>
      </c>
      <c r="G977" s="175" t="s">
        <v>6706</v>
      </c>
      <c r="H977" s="176" t="s">
        <v>4581</v>
      </c>
      <c r="I977" s="175" t="s">
        <v>4588</v>
      </c>
      <c r="J977" s="203" t="s">
        <v>1054</v>
      </c>
      <c r="K977" s="203" t="s">
        <v>1054</v>
      </c>
      <c r="L977" s="175" t="s">
        <v>4829</v>
      </c>
      <c r="M977" s="175" t="s">
        <v>3243</v>
      </c>
      <c r="N977" s="204">
        <v>39995</v>
      </c>
      <c r="O977" s="175" t="s">
        <v>1054</v>
      </c>
      <c r="P977" s="195" t="s">
        <v>1054</v>
      </c>
      <c r="Q977" s="195" t="s">
        <v>1054</v>
      </c>
      <c r="R977" s="197">
        <v>12</v>
      </c>
      <c r="S977" s="197" t="s">
        <v>1062</v>
      </c>
      <c r="T977" s="195" t="s">
        <v>4595</v>
      </c>
      <c r="U977" s="195" t="s">
        <v>1054</v>
      </c>
      <c r="V977" s="199" t="s">
        <v>1122</v>
      </c>
      <c r="W977" s="199" t="s">
        <v>106</v>
      </c>
      <c r="X977" s="195" t="s">
        <v>4830</v>
      </c>
      <c r="Y977" s="195" t="s">
        <v>5954</v>
      </c>
      <c r="Z977" s="195" t="s">
        <v>4785</v>
      </c>
      <c r="AA977" s="200" t="s">
        <v>1054</v>
      </c>
      <c r="AB977" s="201" t="s">
        <v>1054</v>
      </c>
      <c r="AC977" s="201" t="s">
        <v>1054</v>
      </c>
      <c r="AD977" s="195" t="s">
        <v>5955</v>
      </c>
      <c r="AE977" s="195" t="s">
        <v>5956</v>
      </c>
      <c r="AF977" s="195" t="s">
        <v>933</v>
      </c>
      <c r="AG977" s="195">
        <v>6430</v>
      </c>
      <c r="AH977" s="195" t="s">
        <v>828</v>
      </c>
      <c r="AI977" s="195" t="s">
        <v>5957</v>
      </c>
      <c r="AJ977" s="195" t="s">
        <v>1054</v>
      </c>
      <c r="AK977" s="195" t="s">
        <v>1054</v>
      </c>
    </row>
    <row r="978" spans="1:37" s="177" customFormat="1" ht="12.75">
      <c r="A978" s="175" t="s">
        <v>4774</v>
      </c>
      <c r="B978" s="175" t="s">
        <v>3295</v>
      </c>
      <c r="C978" s="628">
        <v>0</v>
      </c>
      <c r="D978" s="628">
        <v>0</v>
      </c>
      <c r="E978" s="628">
        <v>0</v>
      </c>
      <c r="F978" s="631" t="s">
        <v>1054</v>
      </c>
      <c r="G978" s="175" t="s">
        <v>6706</v>
      </c>
      <c r="H978" s="176" t="s">
        <v>4581</v>
      </c>
      <c r="I978" s="175" t="s">
        <v>4588</v>
      </c>
      <c r="J978" s="203" t="s">
        <v>1054</v>
      </c>
      <c r="K978" s="203" t="s">
        <v>1054</v>
      </c>
      <c r="L978" s="175" t="s">
        <v>4829</v>
      </c>
      <c r="M978" s="175" t="s">
        <v>3243</v>
      </c>
      <c r="N978" s="204">
        <v>39995</v>
      </c>
      <c r="O978" s="175" t="s">
        <v>1054</v>
      </c>
      <c r="P978" s="195" t="s">
        <v>1054</v>
      </c>
      <c r="Q978" s="195" t="s">
        <v>1054</v>
      </c>
      <c r="R978" s="197">
        <v>11</v>
      </c>
      <c r="S978" s="197" t="s">
        <v>1062</v>
      </c>
      <c r="T978" s="195" t="s">
        <v>4595</v>
      </c>
      <c r="U978" s="195" t="s">
        <v>1054</v>
      </c>
      <c r="V978" s="199" t="s">
        <v>1122</v>
      </c>
      <c r="W978" s="199" t="s">
        <v>106</v>
      </c>
      <c r="X978" s="195" t="s">
        <v>4830</v>
      </c>
      <c r="Y978" s="195" t="s">
        <v>5958</v>
      </c>
      <c r="Z978" s="195" t="s">
        <v>4785</v>
      </c>
      <c r="AA978" s="200" t="s">
        <v>1054</v>
      </c>
      <c r="AB978" s="201" t="s">
        <v>1054</v>
      </c>
      <c r="AC978" s="201" t="s">
        <v>1054</v>
      </c>
      <c r="AD978" s="195" t="s">
        <v>5959</v>
      </c>
      <c r="AE978" s="195" t="s">
        <v>5960</v>
      </c>
      <c r="AF978" s="195" t="s">
        <v>933</v>
      </c>
      <c r="AG978" s="195">
        <v>6331</v>
      </c>
      <c r="AH978" s="195" t="s">
        <v>828</v>
      </c>
      <c r="AI978" s="195" t="s">
        <v>5961</v>
      </c>
      <c r="AJ978" s="195" t="s">
        <v>1054</v>
      </c>
      <c r="AK978" s="195" t="s">
        <v>1054</v>
      </c>
    </row>
    <row r="979" spans="1:37" s="177" customFormat="1" ht="12.75">
      <c r="A979" s="175" t="s">
        <v>4774</v>
      </c>
      <c r="B979" s="175" t="s">
        <v>3296</v>
      </c>
      <c r="C979" s="628">
        <v>0</v>
      </c>
      <c r="D979" s="628">
        <v>0</v>
      </c>
      <c r="E979" s="628">
        <v>0</v>
      </c>
      <c r="F979" s="631" t="s">
        <v>1054</v>
      </c>
      <c r="G979" s="175" t="s">
        <v>6706</v>
      </c>
      <c r="H979" s="176" t="s">
        <v>4581</v>
      </c>
      <c r="I979" s="175" t="s">
        <v>4588</v>
      </c>
      <c r="J979" s="203" t="s">
        <v>1054</v>
      </c>
      <c r="K979" s="203" t="s">
        <v>1054</v>
      </c>
      <c r="L979" s="175" t="s">
        <v>4829</v>
      </c>
      <c r="M979" s="175" t="s">
        <v>3243</v>
      </c>
      <c r="N979" s="204">
        <v>39995</v>
      </c>
      <c r="O979" s="175" t="s">
        <v>1054</v>
      </c>
      <c r="P979" s="195" t="s">
        <v>1054</v>
      </c>
      <c r="Q979" s="195" t="s">
        <v>1054</v>
      </c>
      <c r="R979" s="197">
        <v>8</v>
      </c>
      <c r="S979" s="197" t="s">
        <v>1062</v>
      </c>
      <c r="T979" s="195" t="s">
        <v>4595</v>
      </c>
      <c r="U979" s="195" t="s">
        <v>1054</v>
      </c>
      <c r="V979" s="199" t="s">
        <v>1122</v>
      </c>
      <c r="W979" s="199" t="s">
        <v>106</v>
      </c>
      <c r="X979" s="195" t="s">
        <v>4830</v>
      </c>
      <c r="Y979" s="195" t="s">
        <v>5962</v>
      </c>
      <c r="Z979" s="195" t="s">
        <v>4785</v>
      </c>
      <c r="AA979" s="200" t="s">
        <v>1054</v>
      </c>
      <c r="AB979" s="201" t="s">
        <v>1054</v>
      </c>
      <c r="AC979" s="201" t="s">
        <v>1054</v>
      </c>
      <c r="AD979" s="195" t="s">
        <v>5963</v>
      </c>
      <c r="AE979" s="195" t="s">
        <v>5964</v>
      </c>
      <c r="AF979" s="195" t="s">
        <v>933</v>
      </c>
      <c r="AG979" s="195">
        <v>6725</v>
      </c>
      <c r="AH979" s="195" t="s">
        <v>828</v>
      </c>
      <c r="AI979" s="195" t="s">
        <v>5965</v>
      </c>
      <c r="AJ979" s="195" t="s">
        <v>1054</v>
      </c>
      <c r="AK979" s="195" t="s">
        <v>1054</v>
      </c>
    </row>
    <row r="980" spans="1:37" s="177" customFormat="1" ht="12.75">
      <c r="A980" s="175" t="s">
        <v>4774</v>
      </c>
      <c r="B980" s="175" t="s">
        <v>3297</v>
      </c>
      <c r="C980" s="628">
        <v>0</v>
      </c>
      <c r="D980" s="628">
        <v>0</v>
      </c>
      <c r="E980" s="628">
        <v>0</v>
      </c>
      <c r="F980" s="631" t="s">
        <v>1054</v>
      </c>
      <c r="G980" s="175" t="s">
        <v>6706</v>
      </c>
      <c r="H980" s="176" t="s">
        <v>4581</v>
      </c>
      <c r="I980" s="175" t="s">
        <v>4588</v>
      </c>
      <c r="J980" s="203" t="s">
        <v>1054</v>
      </c>
      <c r="K980" s="203" t="s">
        <v>1054</v>
      </c>
      <c r="L980" s="175" t="s">
        <v>4829</v>
      </c>
      <c r="M980" s="175" t="s">
        <v>3243</v>
      </c>
      <c r="N980" s="204">
        <v>39995</v>
      </c>
      <c r="O980" s="175" t="s">
        <v>1054</v>
      </c>
      <c r="P980" s="195" t="s">
        <v>1054</v>
      </c>
      <c r="Q980" s="195" t="s">
        <v>1054</v>
      </c>
      <c r="R980" s="197">
        <v>15</v>
      </c>
      <c r="S980" s="197" t="s">
        <v>1062</v>
      </c>
      <c r="T980" s="195" t="s">
        <v>4595</v>
      </c>
      <c r="U980" s="195" t="s">
        <v>1054</v>
      </c>
      <c r="V980" s="199" t="s">
        <v>1122</v>
      </c>
      <c r="W980" s="199" t="s">
        <v>106</v>
      </c>
      <c r="X980" s="195" t="s">
        <v>4830</v>
      </c>
      <c r="Y980" s="195" t="s">
        <v>5966</v>
      </c>
      <c r="Z980" s="195" t="s">
        <v>4785</v>
      </c>
      <c r="AA980" s="200" t="s">
        <v>1054</v>
      </c>
      <c r="AB980" s="201" t="s">
        <v>1054</v>
      </c>
      <c r="AC980" s="201" t="s">
        <v>1054</v>
      </c>
      <c r="AD980" s="195" t="s">
        <v>5967</v>
      </c>
      <c r="AE980" s="195" t="s">
        <v>5968</v>
      </c>
      <c r="AF980" s="195" t="s">
        <v>933</v>
      </c>
      <c r="AG980" s="195">
        <v>6530</v>
      </c>
      <c r="AH980" s="195" t="s">
        <v>828</v>
      </c>
      <c r="AI980" s="195" t="s">
        <v>5969</v>
      </c>
      <c r="AJ980" s="195" t="s">
        <v>1054</v>
      </c>
      <c r="AK980" s="195" t="s">
        <v>1054</v>
      </c>
    </row>
    <row r="981" spans="1:37" s="177" customFormat="1" ht="12.75">
      <c r="A981" s="175" t="s">
        <v>4774</v>
      </c>
      <c r="B981" s="175" t="s">
        <v>3298</v>
      </c>
      <c r="C981" s="628">
        <v>0</v>
      </c>
      <c r="D981" s="628">
        <v>0</v>
      </c>
      <c r="E981" s="628">
        <v>0</v>
      </c>
      <c r="F981" s="631" t="s">
        <v>1054</v>
      </c>
      <c r="G981" s="175" t="s">
        <v>6706</v>
      </c>
      <c r="H981" s="176" t="s">
        <v>4581</v>
      </c>
      <c r="I981" s="175" t="s">
        <v>4588</v>
      </c>
      <c r="J981" s="203" t="s">
        <v>1054</v>
      </c>
      <c r="K981" s="203" t="s">
        <v>1054</v>
      </c>
      <c r="L981" s="175" t="s">
        <v>4829</v>
      </c>
      <c r="M981" s="175" t="s">
        <v>3243</v>
      </c>
      <c r="N981" s="204">
        <v>39995</v>
      </c>
      <c r="O981" s="175" t="s">
        <v>1054</v>
      </c>
      <c r="P981" s="195" t="s">
        <v>1054</v>
      </c>
      <c r="Q981" s="195" t="s">
        <v>1054</v>
      </c>
      <c r="R981" s="197">
        <v>12</v>
      </c>
      <c r="S981" s="197" t="s">
        <v>1062</v>
      </c>
      <c r="T981" s="195" t="s">
        <v>4595</v>
      </c>
      <c r="U981" s="195" t="s">
        <v>1054</v>
      </c>
      <c r="V981" s="199" t="s">
        <v>1122</v>
      </c>
      <c r="W981" s="199" t="s">
        <v>106</v>
      </c>
      <c r="X981" s="195" t="s">
        <v>4830</v>
      </c>
      <c r="Y981" s="195" t="s">
        <v>5970</v>
      </c>
      <c r="Z981" s="195" t="s">
        <v>4785</v>
      </c>
      <c r="AA981" s="200" t="s">
        <v>1054</v>
      </c>
      <c r="AB981" s="201" t="s">
        <v>1054</v>
      </c>
      <c r="AC981" s="201" t="s">
        <v>1054</v>
      </c>
      <c r="AD981" s="195" t="s">
        <v>5971</v>
      </c>
      <c r="AE981" s="195" t="s">
        <v>5972</v>
      </c>
      <c r="AF981" s="195" t="s">
        <v>933</v>
      </c>
      <c r="AG981" s="195">
        <v>6210</v>
      </c>
      <c r="AH981" s="195" t="s">
        <v>828</v>
      </c>
      <c r="AI981" s="195" t="s">
        <v>5973</v>
      </c>
      <c r="AJ981" s="195" t="s">
        <v>1054</v>
      </c>
      <c r="AK981" s="195" t="s">
        <v>1054</v>
      </c>
    </row>
    <row r="982" spans="1:37" s="177" customFormat="1" ht="12.75">
      <c r="A982" s="175" t="s">
        <v>4774</v>
      </c>
      <c r="B982" s="175" t="s">
        <v>3299</v>
      </c>
      <c r="C982" s="628">
        <v>0</v>
      </c>
      <c r="D982" s="628">
        <v>0</v>
      </c>
      <c r="E982" s="628">
        <v>0</v>
      </c>
      <c r="F982" s="631" t="s">
        <v>1054</v>
      </c>
      <c r="G982" s="175" t="s">
        <v>6706</v>
      </c>
      <c r="H982" s="176" t="s">
        <v>4581</v>
      </c>
      <c r="I982" s="175" t="s">
        <v>4588</v>
      </c>
      <c r="J982" s="203" t="s">
        <v>1054</v>
      </c>
      <c r="K982" s="203" t="s">
        <v>1054</v>
      </c>
      <c r="L982" s="175" t="s">
        <v>4829</v>
      </c>
      <c r="M982" s="175" t="s">
        <v>3243</v>
      </c>
      <c r="N982" s="204">
        <v>39995</v>
      </c>
      <c r="O982" s="175" t="s">
        <v>1054</v>
      </c>
      <c r="P982" s="195" t="s">
        <v>1054</v>
      </c>
      <c r="Q982" s="195" t="s">
        <v>1054</v>
      </c>
      <c r="R982" s="197">
        <v>12</v>
      </c>
      <c r="S982" s="197" t="s">
        <v>1062</v>
      </c>
      <c r="T982" s="195" t="s">
        <v>4595</v>
      </c>
      <c r="U982" s="195" t="s">
        <v>1054</v>
      </c>
      <c r="V982" s="199" t="s">
        <v>1122</v>
      </c>
      <c r="W982" s="199" t="s">
        <v>106</v>
      </c>
      <c r="X982" s="195" t="s">
        <v>4830</v>
      </c>
      <c r="Y982" s="195" t="s">
        <v>5974</v>
      </c>
      <c r="Z982" s="195" t="s">
        <v>4785</v>
      </c>
      <c r="AA982" s="200" t="s">
        <v>1054</v>
      </c>
      <c r="AB982" s="201" t="s">
        <v>1054</v>
      </c>
      <c r="AC982" s="201" t="s">
        <v>1054</v>
      </c>
      <c r="AD982" s="195" t="s">
        <v>5975</v>
      </c>
      <c r="AE982" s="195" t="s">
        <v>5976</v>
      </c>
      <c r="AF982" s="195" t="s">
        <v>933</v>
      </c>
      <c r="AG982" s="195">
        <v>6051</v>
      </c>
      <c r="AH982" s="195" t="s">
        <v>828</v>
      </c>
      <c r="AI982" s="195" t="s">
        <v>5977</v>
      </c>
      <c r="AJ982" s="195" t="s">
        <v>1054</v>
      </c>
      <c r="AK982" s="195" t="s">
        <v>1054</v>
      </c>
    </row>
    <row r="983" spans="1:37" s="177" customFormat="1" ht="12.75">
      <c r="A983" s="175" t="s">
        <v>4774</v>
      </c>
      <c r="B983" s="175" t="s">
        <v>3300</v>
      </c>
      <c r="C983" s="628">
        <v>0</v>
      </c>
      <c r="D983" s="628">
        <v>0</v>
      </c>
      <c r="E983" s="628">
        <v>0</v>
      </c>
      <c r="F983" s="631" t="s">
        <v>1054</v>
      </c>
      <c r="G983" s="175" t="s">
        <v>6706</v>
      </c>
      <c r="H983" s="176" t="s">
        <v>4581</v>
      </c>
      <c r="I983" s="175" t="s">
        <v>4588</v>
      </c>
      <c r="J983" s="203" t="s">
        <v>1054</v>
      </c>
      <c r="K983" s="203" t="s">
        <v>1054</v>
      </c>
      <c r="L983" s="175" t="s">
        <v>4829</v>
      </c>
      <c r="M983" s="175" t="s">
        <v>3243</v>
      </c>
      <c r="N983" s="204">
        <v>39995</v>
      </c>
      <c r="O983" s="175" t="s">
        <v>1054</v>
      </c>
      <c r="P983" s="195" t="s">
        <v>1054</v>
      </c>
      <c r="Q983" s="195" t="s">
        <v>1054</v>
      </c>
      <c r="R983" s="197">
        <v>8</v>
      </c>
      <c r="S983" s="197" t="s">
        <v>1062</v>
      </c>
      <c r="T983" s="195" t="s">
        <v>4595</v>
      </c>
      <c r="U983" s="195" t="s">
        <v>1054</v>
      </c>
      <c r="V983" s="199" t="s">
        <v>1122</v>
      </c>
      <c r="W983" s="199" t="s">
        <v>106</v>
      </c>
      <c r="X983" s="195" t="s">
        <v>4830</v>
      </c>
      <c r="Y983" s="195" t="s">
        <v>5978</v>
      </c>
      <c r="Z983" s="195" t="s">
        <v>4785</v>
      </c>
      <c r="AA983" s="200" t="s">
        <v>1054</v>
      </c>
      <c r="AB983" s="201" t="s">
        <v>1054</v>
      </c>
      <c r="AC983" s="201" t="s">
        <v>1054</v>
      </c>
      <c r="AD983" s="195" t="s">
        <v>5979</v>
      </c>
      <c r="AE983" s="195" t="s">
        <v>5980</v>
      </c>
      <c r="AF983" s="195" t="s">
        <v>933</v>
      </c>
      <c r="AG983" s="195">
        <v>6714</v>
      </c>
      <c r="AH983" s="195" t="s">
        <v>828</v>
      </c>
      <c r="AI983" s="195" t="s">
        <v>5981</v>
      </c>
      <c r="AJ983" s="195" t="s">
        <v>1054</v>
      </c>
      <c r="AK983" s="195" t="s">
        <v>1054</v>
      </c>
    </row>
    <row r="984" spans="1:37" s="177" customFormat="1" ht="12.75">
      <c r="A984" s="175" t="s">
        <v>4774</v>
      </c>
      <c r="B984" s="175" t="s">
        <v>3301</v>
      </c>
      <c r="C984" s="628">
        <v>0</v>
      </c>
      <c r="D984" s="628">
        <v>0</v>
      </c>
      <c r="E984" s="628">
        <v>0</v>
      </c>
      <c r="F984" s="631" t="s">
        <v>1054</v>
      </c>
      <c r="G984" s="175" t="s">
        <v>4828</v>
      </c>
      <c r="H984" s="176" t="s">
        <v>4581</v>
      </c>
      <c r="I984" s="175" t="s">
        <v>4588</v>
      </c>
      <c r="J984" s="203" t="s">
        <v>1054</v>
      </c>
      <c r="K984" s="203" t="s">
        <v>1054</v>
      </c>
      <c r="L984" s="175" t="s">
        <v>4829</v>
      </c>
      <c r="M984" s="175" t="s">
        <v>3243</v>
      </c>
      <c r="N984" s="204">
        <v>39995</v>
      </c>
      <c r="O984" s="175" t="s">
        <v>1054</v>
      </c>
      <c r="P984" s="195" t="s">
        <v>1054</v>
      </c>
      <c r="Q984" s="195" t="s">
        <v>1054</v>
      </c>
      <c r="R984" s="197">
        <v>12</v>
      </c>
      <c r="S984" s="197" t="s">
        <v>1062</v>
      </c>
      <c r="T984" s="195" t="s">
        <v>4595</v>
      </c>
      <c r="U984" s="195" t="s">
        <v>1054</v>
      </c>
      <c r="V984" s="199" t="s">
        <v>1122</v>
      </c>
      <c r="W984" s="199" t="s">
        <v>106</v>
      </c>
      <c r="X984" s="195" t="s">
        <v>4830</v>
      </c>
      <c r="Y984" s="195" t="s">
        <v>5982</v>
      </c>
      <c r="Z984" s="195" t="s">
        <v>4785</v>
      </c>
      <c r="AA984" s="200" t="s">
        <v>1054</v>
      </c>
      <c r="AB984" s="201" t="s">
        <v>1054</v>
      </c>
      <c r="AC984" s="201" t="s">
        <v>1054</v>
      </c>
      <c r="AD984" s="195" t="s">
        <v>5983</v>
      </c>
      <c r="AE984" s="195" t="s">
        <v>5984</v>
      </c>
      <c r="AF984" s="195" t="s">
        <v>933</v>
      </c>
      <c r="AG984" s="195">
        <v>6230</v>
      </c>
      <c r="AH984" s="195" t="s">
        <v>828</v>
      </c>
      <c r="AI984" s="195" t="s">
        <v>5985</v>
      </c>
      <c r="AJ984" s="195" t="s">
        <v>1054</v>
      </c>
      <c r="AK984" s="195" t="s">
        <v>1054</v>
      </c>
    </row>
    <row r="985" spans="1:37" s="177" customFormat="1" ht="12.75">
      <c r="A985" s="175" t="s">
        <v>4774</v>
      </c>
      <c r="B985" s="175" t="s">
        <v>3302</v>
      </c>
      <c r="C985" s="628">
        <v>0</v>
      </c>
      <c r="D985" s="628">
        <v>0</v>
      </c>
      <c r="E985" s="628">
        <v>0</v>
      </c>
      <c r="F985" s="631" t="s">
        <v>1054</v>
      </c>
      <c r="G985" s="175" t="s">
        <v>6706</v>
      </c>
      <c r="H985" s="176" t="s">
        <v>4581</v>
      </c>
      <c r="I985" s="175" t="s">
        <v>4588</v>
      </c>
      <c r="J985" s="203" t="s">
        <v>1054</v>
      </c>
      <c r="K985" s="203" t="s">
        <v>1054</v>
      </c>
      <c r="L985" s="175" t="s">
        <v>4829</v>
      </c>
      <c r="M985" s="175" t="s">
        <v>3243</v>
      </c>
      <c r="N985" s="204">
        <v>39995</v>
      </c>
      <c r="O985" s="175" t="s">
        <v>1054</v>
      </c>
      <c r="P985" s="195" t="s">
        <v>1054</v>
      </c>
      <c r="Q985" s="195" t="s">
        <v>1054</v>
      </c>
      <c r="R985" s="197">
        <v>11</v>
      </c>
      <c r="S985" s="197" t="s">
        <v>1062</v>
      </c>
      <c r="T985" s="195" t="s">
        <v>4595</v>
      </c>
      <c r="U985" s="195" t="s">
        <v>1054</v>
      </c>
      <c r="V985" s="199" t="s">
        <v>1122</v>
      </c>
      <c r="W985" s="199" t="s">
        <v>106</v>
      </c>
      <c r="X985" s="195" t="s">
        <v>4830</v>
      </c>
      <c r="Y985" s="195" t="s">
        <v>5986</v>
      </c>
      <c r="Z985" s="195" t="s">
        <v>4785</v>
      </c>
      <c r="AA985" s="200" t="s">
        <v>1054</v>
      </c>
      <c r="AB985" s="201" t="s">
        <v>1054</v>
      </c>
      <c r="AC985" s="201" t="s">
        <v>1054</v>
      </c>
      <c r="AD985" s="195" t="s">
        <v>5987</v>
      </c>
      <c r="AE985" s="195" t="s">
        <v>5988</v>
      </c>
      <c r="AF985" s="195" t="s">
        <v>933</v>
      </c>
      <c r="AG985" s="195">
        <v>6503</v>
      </c>
      <c r="AH985" s="195" t="s">
        <v>828</v>
      </c>
      <c r="AI985" s="195" t="s">
        <v>5989</v>
      </c>
      <c r="AJ985" s="195" t="s">
        <v>5990</v>
      </c>
      <c r="AK985" s="195" t="s">
        <v>3303</v>
      </c>
    </row>
    <row r="986" spans="1:37" s="177" customFormat="1" ht="12.75">
      <c r="A986" s="175" t="s">
        <v>4774</v>
      </c>
      <c r="B986" s="175" t="s">
        <v>3181</v>
      </c>
      <c r="C986" s="628">
        <v>0</v>
      </c>
      <c r="D986" s="628">
        <v>0</v>
      </c>
      <c r="E986" s="628">
        <v>0</v>
      </c>
      <c r="F986" s="631" t="s">
        <v>1054</v>
      </c>
      <c r="G986" s="175" t="s">
        <v>5754</v>
      </c>
      <c r="H986" s="176" t="s">
        <v>4581</v>
      </c>
      <c r="I986" s="175" t="s">
        <v>4582</v>
      </c>
      <c r="J986" s="203" t="s">
        <v>1054</v>
      </c>
      <c r="K986" s="203" t="s">
        <v>1054</v>
      </c>
      <c r="L986" s="175" t="s">
        <v>1063</v>
      </c>
      <c r="M986" s="175" t="s">
        <v>1054</v>
      </c>
      <c r="N986" s="204">
        <v>42236</v>
      </c>
      <c r="O986" s="175" t="s">
        <v>1054</v>
      </c>
      <c r="P986" s="195" t="s">
        <v>1054</v>
      </c>
      <c r="Q986" s="195" t="s">
        <v>1054</v>
      </c>
      <c r="R986" s="197" t="s">
        <v>1054</v>
      </c>
      <c r="S986" s="197" t="s">
        <v>1054</v>
      </c>
      <c r="T986" s="195" t="s">
        <v>1054</v>
      </c>
      <c r="U986" s="195" t="s">
        <v>1054</v>
      </c>
      <c r="V986" s="199" t="s">
        <v>1062</v>
      </c>
      <c r="W986" s="199" t="s">
        <v>1054</v>
      </c>
      <c r="X986" s="195" t="s">
        <v>1054</v>
      </c>
      <c r="Y986" s="195" t="s">
        <v>1054</v>
      </c>
      <c r="Z986" s="195" t="s">
        <v>4785</v>
      </c>
      <c r="AA986" s="200" t="s">
        <v>1054</v>
      </c>
      <c r="AB986" s="201" t="s">
        <v>1054</v>
      </c>
      <c r="AC986" s="201" t="s">
        <v>1054</v>
      </c>
      <c r="AD986" s="195" t="s">
        <v>1054</v>
      </c>
      <c r="AE986" s="195" t="s">
        <v>1054</v>
      </c>
      <c r="AF986" s="195" t="s">
        <v>1054</v>
      </c>
      <c r="AG986" s="195" t="s">
        <v>1054</v>
      </c>
      <c r="AH986" s="195" t="s">
        <v>1054</v>
      </c>
      <c r="AI986" s="195" t="s">
        <v>1054</v>
      </c>
      <c r="AJ986" s="195" t="s">
        <v>1054</v>
      </c>
      <c r="AK986" s="195" t="s">
        <v>1054</v>
      </c>
    </row>
    <row r="987" spans="1:37" s="177" customFormat="1" ht="12.75">
      <c r="A987" s="175" t="s">
        <v>4774</v>
      </c>
      <c r="B987" s="175" t="s">
        <v>4805</v>
      </c>
      <c r="C987" s="628">
        <v>0</v>
      </c>
      <c r="D987" s="628">
        <v>0</v>
      </c>
      <c r="E987" s="628">
        <v>0</v>
      </c>
      <c r="F987" s="631" t="s">
        <v>1054</v>
      </c>
      <c r="G987" s="175" t="s">
        <v>4793</v>
      </c>
      <c r="H987" s="176" t="s">
        <v>4581</v>
      </c>
      <c r="I987" s="175" t="s">
        <v>4582</v>
      </c>
      <c r="J987" s="203" t="s">
        <v>1054</v>
      </c>
      <c r="K987" s="203" t="s">
        <v>1054</v>
      </c>
      <c r="L987" s="175" t="s">
        <v>1063</v>
      </c>
      <c r="M987" s="175" t="s">
        <v>1054</v>
      </c>
      <c r="N987" s="204">
        <v>42781</v>
      </c>
      <c r="O987" s="175" t="s">
        <v>1054</v>
      </c>
      <c r="P987" s="195" t="s">
        <v>1054</v>
      </c>
      <c r="Q987" s="195" t="s">
        <v>1054</v>
      </c>
      <c r="R987" s="197">
        <v>0</v>
      </c>
      <c r="S987" s="197" t="s">
        <v>1062</v>
      </c>
      <c r="T987" s="195" t="s">
        <v>4595</v>
      </c>
      <c r="U987" s="195" t="s">
        <v>1054</v>
      </c>
      <c r="V987" s="199" t="s">
        <v>1062</v>
      </c>
      <c r="W987" s="199" t="s">
        <v>1054</v>
      </c>
      <c r="X987" s="195" t="s">
        <v>1054</v>
      </c>
      <c r="Y987" s="195" t="s">
        <v>1054</v>
      </c>
      <c r="Z987" s="195" t="s">
        <v>4785</v>
      </c>
      <c r="AA987" s="200" t="s">
        <v>1054</v>
      </c>
      <c r="AB987" s="201" t="s">
        <v>1054</v>
      </c>
      <c r="AC987" s="201" t="s">
        <v>1054</v>
      </c>
      <c r="AD987" s="195" t="s">
        <v>4794</v>
      </c>
      <c r="AE987" s="195" t="s">
        <v>4759</v>
      </c>
      <c r="AF987" s="195" t="s">
        <v>1054</v>
      </c>
      <c r="AG987" s="195">
        <v>2601</v>
      </c>
      <c r="AH987" s="195" t="s">
        <v>828</v>
      </c>
      <c r="AI987" s="195" t="s">
        <v>4795</v>
      </c>
      <c r="AJ987" s="195" t="s">
        <v>1054</v>
      </c>
      <c r="AK987" s="195" t="s">
        <v>1054</v>
      </c>
    </row>
    <row r="988" spans="1:37" s="177" customFormat="1" ht="12.75">
      <c r="A988" s="175" t="s">
        <v>4774</v>
      </c>
      <c r="B988" s="175" t="s">
        <v>4809</v>
      </c>
      <c r="C988" s="628">
        <v>0</v>
      </c>
      <c r="D988" s="628">
        <v>0</v>
      </c>
      <c r="E988" s="628">
        <v>0</v>
      </c>
      <c r="F988" s="631" t="s">
        <v>1054</v>
      </c>
      <c r="G988" s="175" t="s">
        <v>4793</v>
      </c>
      <c r="H988" s="176" t="s">
        <v>4581</v>
      </c>
      <c r="I988" s="175" t="s">
        <v>4582</v>
      </c>
      <c r="J988" s="203" t="s">
        <v>1054</v>
      </c>
      <c r="K988" s="203" t="s">
        <v>1054</v>
      </c>
      <c r="L988" s="175" t="s">
        <v>1063</v>
      </c>
      <c r="M988" s="175" t="s">
        <v>1054</v>
      </c>
      <c r="N988" s="204">
        <v>42759</v>
      </c>
      <c r="O988" s="175" t="s">
        <v>1054</v>
      </c>
      <c r="P988" s="195" t="s">
        <v>1054</v>
      </c>
      <c r="Q988" s="195" t="s">
        <v>1054</v>
      </c>
      <c r="R988" s="197">
        <v>0</v>
      </c>
      <c r="S988" s="197" t="s">
        <v>1062</v>
      </c>
      <c r="T988" s="195" t="s">
        <v>4595</v>
      </c>
      <c r="U988" s="195" t="s">
        <v>1054</v>
      </c>
      <c r="V988" s="199" t="s">
        <v>1062</v>
      </c>
      <c r="W988" s="199" t="s">
        <v>1054</v>
      </c>
      <c r="X988" s="195" t="s">
        <v>1054</v>
      </c>
      <c r="Y988" s="195" t="s">
        <v>1054</v>
      </c>
      <c r="Z988" s="195" t="s">
        <v>4785</v>
      </c>
      <c r="AA988" s="200" t="s">
        <v>1054</v>
      </c>
      <c r="AB988" s="201" t="s">
        <v>1054</v>
      </c>
      <c r="AC988" s="201" t="s">
        <v>1054</v>
      </c>
      <c r="AD988" s="195" t="s">
        <v>4794</v>
      </c>
      <c r="AE988" s="195" t="s">
        <v>4759</v>
      </c>
      <c r="AF988" s="195" t="s">
        <v>935</v>
      </c>
      <c r="AG988" s="195">
        <v>2601</v>
      </c>
      <c r="AH988" s="195" t="s">
        <v>828</v>
      </c>
      <c r="AI988" s="195" t="s">
        <v>4795</v>
      </c>
      <c r="AJ988" s="195" t="s">
        <v>1054</v>
      </c>
      <c r="AK988" s="195" t="s">
        <v>1054</v>
      </c>
    </row>
    <row r="989" spans="1:37" s="177" customFormat="1" ht="12.75">
      <c r="A989" s="175" t="s">
        <v>4774</v>
      </c>
      <c r="B989" s="175" t="s">
        <v>4800</v>
      </c>
      <c r="C989" s="628">
        <v>0</v>
      </c>
      <c r="D989" s="628">
        <v>0</v>
      </c>
      <c r="E989" s="628">
        <v>0</v>
      </c>
      <c r="F989" s="631" t="s">
        <v>1054</v>
      </c>
      <c r="G989" s="175" t="s">
        <v>4793</v>
      </c>
      <c r="H989" s="176" t="s">
        <v>4581</v>
      </c>
      <c r="I989" s="175" t="s">
        <v>4582</v>
      </c>
      <c r="J989" s="203" t="s">
        <v>1054</v>
      </c>
      <c r="K989" s="203" t="s">
        <v>1054</v>
      </c>
      <c r="L989" s="175" t="s">
        <v>1063</v>
      </c>
      <c r="M989" s="175" t="s">
        <v>1054</v>
      </c>
      <c r="N989" s="204">
        <v>42823</v>
      </c>
      <c r="O989" s="175" t="s">
        <v>1054</v>
      </c>
      <c r="P989" s="195" t="s">
        <v>1054</v>
      </c>
      <c r="Q989" s="195" t="s">
        <v>1054</v>
      </c>
      <c r="R989" s="197">
        <v>0</v>
      </c>
      <c r="S989" s="197" t="s">
        <v>1062</v>
      </c>
      <c r="T989" s="195" t="s">
        <v>4595</v>
      </c>
      <c r="U989" s="195" t="s">
        <v>1054</v>
      </c>
      <c r="V989" s="199" t="s">
        <v>1062</v>
      </c>
      <c r="W989" s="199" t="s">
        <v>1054</v>
      </c>
      <c r="X989" s="195" t="s">
        <v>1054</v>
      </c>
      <c r="Y989" s="195" t="s">
        <v>1054</v>
      </c>
      <c r="Z989" s="195" t="s">
        <v>4785</v>
      </c>
      <c r="AA989" s="200" t="s">
        <v>1054</v>
      </c>
      <c r="AB989" s="201" t="s">
        <v>1054</v>
      </c>
      <c r="AC989" s="201" t="s">
        <v>1054</v>
      </c>
      <c r="AD989" s="195" t="s">
        <v>4794</v>
      </c>
      <c r="AE989" s="195" t="s">
        <v>4759</v>
      </c>
      <c r="AF989" s="195" t="s">
        <v>935</v>
      </c>
      <c r="AG989" s="195">
        <v>2601</v>
      </c>
      <c r="AH989" s="195" t="s">
        <v>828</v>
      </c>
      <c r="AI989" s="195" t="s">
        <v>4795</v>
      </c>
      <c r="AJ989" s="195" t="s">
        <v>1054</v>
      </c>
      <c r="AK989" s="195" t="s">
        <v>1054</v>
      </c>
    </row>
    <row r="990" spans="1:37" s="177" customFormat="1" ht="12.75">
      <c r="A990" s="175" t="s">
        <v>4774</v>
      </c>
      <c r="B990" s="175" t="s">
        <v>4792</v>
      </c>
      <c r="C990" s="628">
        <v>0</v>
      </c>
      <c r="D990" s="628">
        <v>0</v>
      </c>
      <c r="E990" s="628">
        <v>0</v>
      </c>
      <c r="F990" s="631" t="s">
        <v>1054</v>
      </c>
      <c r="G990" s="175" t="s">
        <v>4793</v>
      </c>
      <c r="H990" s="176" t="s">
        <v>4581</v>
      </c>
      <c r="I990" s="175" t="s">
        <v>4582</v>
      </c>
      <c r="J990" s="203" t="s">
        <v>1054</v>
      </c>
      <c r="K990" s="203" t="s">
        <v>1054</v>
      </c>
      <c r="L990" s="175" t="s">
        <v>1063</v>
      </c>
      <c r="M990" s="175" t="s">
        <v>1054</v>
      </c>
      <c r="N990" s="204">
        <v>42881</v>
      </c>
      <c r="O990" s="175" t="s">
        <v>1054</v>
      </c>
      <c r="P990" s="195" t="s">
        <v>1054</v>
      </c>
      <c r="Q990" s="195" t="s">
        <v>1054</v>
      </c>
      <c r="R990" s="197">
        <v>0</v>
      </c>
      <c r="S990" s="197" t="s">
        <v>1062</v>
      </c>
      <c r="T990" s="195" t="s">
        <v>4595</v>
      </c>
      <c r="U990" s="195" t="s">
        <v>1054</v>
      </c>
      <c r="V990" s="199" t="s">
        <v>1054</v>
      </c>
      <c r="W990" s="199" t="s">
        <v>1054</v>
      </c>
      <c r="X990" s="195" t="s">
        <v>1054</v>
      </c>
      <c r="Y990" s="195" t="s">
        <v>1054</v>
      </c>
      <c r="Z990" s="195" t="s">
        <v>4785</v>
      </c>
      <c r="AA990" s="200" t="s">
        <v>1054</v>
      </c>
      <c r="AB990" s="201" t="s">
        <v>1054</v>
      </c>
      <c r="AC990" s="201" t="s">
        <v>1054</v>
      </c>
      <c r="AD990" s="195" t="s">
        <v>4794</v>
      </c>
      <c r="AE990" s="195" t="s">
        <v>4759</v>
      </c>
      <c r="AF990" s="195" t="s">
        <v>1054</v>
      </c>
      <c r="AG990" s="195">
        <v>2601</v>
      </c>
      <c r="AH990" s="195" t="s">
        <v>828</v>
      </c>
      <c r="AI990" s="195" t="s">
        <v>4795</v>
      </c>
      <c r="AJ990" s="195" t="s">
        <v>1054</v>
      </c>
      <c r="AK990" s="195" t="s">
        <v>1054</v>
      </c>
    </row>
    <row r="991" spans="1:37" s="177" customFormat="1" ht="12.75">
      <c r="A991" s="175" t="s">
        <v>4774</v>
      </c>
      <c r="B991" s="175" t="s">
        <v>4803</v>
      </c>
      <c r="C991" s="628">
        <v>0</v>
      </c>
      <c r="D991" s="628">
        <v>0</v>
      </c>
      <c r="E991" s="628">
        <v>0</v>
      </c>
      <c r="F991" s="631" t="s">
        <v>1054</v>
      </c>
      <c r="G991" s="175" t="s">
        <v>4793</v>
      </c>
      <c r="H991" s="176" t="s">
        <v>4581</v>
      </c>
      <c r="I991" s="175" t="s">
        <v>4582</v>
      </c>
      <c r="J991" s="203" t="s">
        <v>1054</v>
      </c>
      <c r="K991" s="203" t="s">
        <v>1054</v>
      </c>
      <c r="L991" s="175" t="s">
        <v>1063</v>
      </c>
      <c r="M991" s="175" t="s">
        <v>1054</v>
      </c>
      <c r="N991" s="204">
        <v>42793</v>
      </c>
      <c r="O991" s="175" t="s">
        <v>1054</v>
      </c>
      <c r="P991" s="195" t="s">
        <v>1054</v>
      </c>
      <c r="Q991" s="195" t="s">
        <v>1054</v>
      </c>
      <c r="R991" s="197">
        <v>0</v>
      </c>
      <c r="S991" s="197" t="s">
        <v>1062</v>
      </c>
      <c r="T991" s="195" t="s">
        <v>4595</v>
      </c>
      <c r="U991" s="195" t="s">
        <v>1054</v>
      </c>
      <c r="V991" s="199" t="s">
        <v>1062</v>
      </c>
      <c r="W991" s="199" t="s">
        <v>1054</v>
      </c>
      <c r="X991" s="195" t="s">
        <v>1054</v>
      </c>
      <c r="Y991" s="195" t="s">
        <v>1054</v>
      </c>
      <c r="Z991" s="195" t="s">
        <v>4785</v>
      </c>
      <c r="AA991" s="200" t="s">
        <v>1054</v>
      </c>
      <c r="AB991" s="201" t="s">
        <v>1054</v>
      </c>
      <c r="AC991" s="201" t="s">
        <v>1054</v>
      </c>
      <c r="AD991" s="195" t="s">
        <v>4794</v>
      </c>
      <c r="AE991" s="195" t="s">
        <v>4759</v>
      </c>
      <c r="AF991" s="195" t="s">
        <v>935</v>
      </c>
      <c r="AG991" s="195">
        <v>2601</v>
      </c>
      <c r="AH991" s="195" t="s">
        <v>828</v>
      </c>
      <c r="AI991" s="195" t="s">
        <v>4795</v>
      </c>
      <c r="AJ991" s="195" t="s">
        <v>1054</v>
      </c>
      <c r="AK991" s="195" t="s">
        <v>1054</v>
      </c>
    </row>
    <row r="992" spans="1:37" s="177" customFormat="1" ht="12.75">
      <c r="A992" s="175" t="s">
        <v>4774</v>
      </c>
      <c r="B992" s="175" t="s">
        <v>4804</v>
      </c>
      <c r="C992" s="628">
        <v>0</v>
      </c>
      <c r="D992" s="628">
        <v>0</v>
      </c>
      <c r="E992" s="628">
        <v>0</v>
      </c>
      <c r="F992" s="631" t="s">
        <v>1054</v>
      </c>
      <c r="G992" s="175" t="s">
        <v>4793</v>
      </c>
      <c r="H992" s="176" t="s">
        <v>4581</v>
      </c>
      <c r="I992" s="175" t="s">
        <v>4582</v>
      </c>
      <c r="J992" s="203" t="s">
        <v>1054</v>
      </c>
      <c r="K992" s="203" t="s">
        <v>1054</v>
      </c>
      <c r="L992" s="175" t="s">
        <v>1063</v>
      </c>
      <c r="M992" s="175" t="s">
        <v>1054</v>
      </c>
      <c r="N992" s="204">
        <v>42787</v>
      </c>
      <c r="O992" s="175" t="s">
        <v>1054</v>
      </c>
      <c r="P992" s="195" t="s">
        <v>1054</v>
      </c>
      <c r="Q992" s="195" t="s">
        <v>1054</v>
      </c>
      <c r="R992" s="197">
        <v>0</v>
      </c>
      <c r="S992" s="197" t="s">
        <v>1062</v>
      </c>
      <c r="T992" s="195" t="s">
        <v>4595</v>
      </c>
      <c r="U992" s="195" t="s">
        <v>1054</v>
      </c>
      <c r="V992" s="199" t="s">
        <v>1054</v>
      </c>
      <c r="W992" s="199" t="s">
        <v>1054</v>
      </c>
      <c r="X992" s="195" t="s">
        <v>1054</v>
      </c>
      <c r="Y992" s="195" t="s">
        <v>1054</v>
      </c>
      <c r="Z992" s="195" t="s">
        <v>4785</v>
      </c>
      <c r="AA992" s="200" t="s">
        <v>1054</v>
      </c>
      <c r="AB992" s="201" t="s">
        <v>1054</v>
      </c>
      <c r="AC992" s="201" t="s">
        <v>1054</v>
      </c>
      <c r="AD992" s="195" t="s">
        <v>4794</v>
      </c>
      <c r="AE992" s="195" t="s">
        <v>4759</v>
      </c>
      <c r="AF992" s="195" t="s">
        <v>935</v>
      </c>
      <c r="AG992" s="195">
        <v>2601</v>
      </c>
      <c r="AH992" s="195" t="s">
        <v>828</v>
      </c>
      <c r="AI992" s="195" t="s">
        <v>4795</v>
      </c>
      <c r="AJ992" s="195" t="s">
        <v>1054</v>
      </c>
      <c r="AK992" s="195" t="s">
        <v>1054</v>
      </c>
    </row>
    <row r="993" spans="1:37" s="177" customFormat="1" ht="12.75">
      <c r="A993" s="175" t="s">
        <v>4774</v>
      </c>
      <c r="B993" s="175" t="s">
        <v>4808</v>
      </c>
      <c r="C993" s="628">
        <v>0</v>
      </c>
      <c r="D993" s="628">
        <v>0</v>
      </c>
      <c r="E993" s="628">
        <v>0</v>
      </c>
      <c r="F993" s="631" t="s">
        <v>1054</v>
      </c>
      <c r="G993" s="175" t="s">
        <v>4793</v>
      </c>
      <c r="H993" s="176" t="s">
        <v>4581</v>
      </c>
      <c r="I993" s="175" t="s">
        <v>4582</v>
      </c>
      <c r="J993" s="203" t="s">
        <v>1054</v>
      </c>
      <c r="K993" s="203" t="s">
        <v>1054</v>
      </c>
      <c r="L993" s="175" t="s">
        <v>1063</v>
      </c>
      <c r="M993" s="175" t="s">
        <v>1054</v>
      </c>
      <c r="N993" s="204">
        <v>42765</v>
      </c>
      <c r="O993" s="175" t="s">
        <v>1054</v>
      </c>
      <c r="P993" s="195" t="s">
        <v>1054</v>
      </c>
      <c r="Q993" s="195" t="s">
        <v>1054</v>
      </c>
      <c r="R993" s="197">
        <v>0</v>
      </c>
      <c r="S993" s="197" t="s">
        <v>1062</v>
      </c>
      <c r="T993" s="195" t="s">
        <v>4595</v>
      </c>
      <c r="U993" s="195" t="s">
        <v>1054</v>
      </c>
      <c r="V993" s="199" t="s">
        <v>1062</v>
      </c>
      <c r="W993" s="199" t="s">
        <v>1054</v>
      </c>
      <c r="X993" s="195" t="s">
        <v>1054</v>
      </c>
      <c r="Y993" s="195" t="s">
        <v>1054</v>
      </c>
      <c r="Z993" s="195" t="s">
        <v>4785</v>
      </c>
      <c r="AA993" s="200" t="s">
        <v>1054</v>
      </c>
      <c r="AB993" s="201" t="s">
        <v>1054</v>
      </c>
      <c r="AC993" s="201" t="s">
        <v>1054</v>
      </c>
      <c r="AD993" s="195" t="s">
        <v>4794</v>
      </c>
      <c r="AE993" s="195" t="s">
        <v>4759</v>
      </c>
      <c r="AF993" s="195" t="s">
        <v>935</v>
      </c>
      <c r="AG993" s="195">
        <v>2601</v>
      </c>
      <c r="AH993" s="195" t="s">
        <v>828</v>
      </c>
      <c r="AI993" s="195" t="s">
        <v>4795</v>
      </c>
      <c r="AJ993" s="195" t="s">
        <v>1054</v>
      </c>
      <c r="AK993" s="195" t="s">
        <v>1054</v>
      </c>
    </row>
    <row r="994" spans="1:37" s="177" customFormat="1" ht="12.75">
      <c r="A994" s="175" t="s">
        <v>4774</v>
      </c>
      <c r="B994" s="175" t="s">
        <v>4796</v>
      </c>
      <c r="C994" s="628">
        <v>0</v>
      </c>
      <c r="D994" s="628">
        <v>0</v>
      </c>
      <c r="E994" s="628">
        <v>0</v>
      </c>
      <c r="F994" s="631" t="s">
        <v>1054</v>
      </c>
      <c r="G994" s="175" t="s">
        <v>4793</v>
      </c>
      <c r="H994" s="176" t="s">
        <v>4581</v>
      </c>
      <c r="I994" s="175" t="s">
        <v>4582</v>
      </c>
      <c r="J994" s="203" t="s">
        <v>1054</v>
      </c>
      <c r="K994" s="203" t="s">
        <v>1054</v>
      </c>
      <c r="L994" s="175" t="s">
        <v>1063</v>
      </c>
      <c r="M994" s="175" t="s">
        <v>1054</v>
      </c>
      <c r="N994" s="204">
        <v>42843</v>
      </c>
      <c r="O994" s="175" t="s">
        <v>1054</v>
      </c>
      <c r="P994" s="195" t="s">
        <v>1054</v>
      </c>
      <c r="Q994" s="195" t="s">
        <v>1054</v>
      </c>
      <c r="R994" s="197">
        <v>0</v>
      </c>
      <c r="S994" s="197" t="s">
        <v>1062</v>
      </c>
      <c r="T994" s="195" t="s">
        <v>4595</v>
      </c>
      <c r="U994" s="195" t="s">
        <v>1054</v>
      </c>
      <c r="V994" s="199" t="s">
        <v>1062</v>
      </c>
      <c r="W994" s="199" t="s">
        <v>1054</v>
      </c>
      <c r="X994" s="195" t="s">
        <v>1054</v>
      </c>
      <c r="Y994" s="195" t="s">
        <v>1054</v>
      </c>
      <c r="Z994" s="195" t="s">
        <v>4785</v>
      </c>
      <c r="AA994" s="200" t="s">
        <v>1054</v>
      </c>
      <c r="AB994" s="201" t="s">
        <v>1054</v>
      </c>
      <c r="AC994" s="201" t="s">
        <v>1054</v>
      </c>
      <c r="AD994" s="195" t="s">
        <v>4794</v>
      </c>
      <c r="AE994" s="195" t="s">
        <v>4759</v>
      </c>
      <c r="AF994" s="195" t="s">
        <v>935</v>
      </c>
      <c r="AG994" s="195">
        <v>2601</v>
      </c>
      <c r="AH994" s="195" t="s">
        <v>828</v>
      </c>
      <c r="AI994" s="195" t="s">
        <v>4795</v>
      </c>
      <c r="AJ994" s="195" t="s">
        <v>1054</v>
      </c>
      <c r="AK994" s="195" t="s">
        <v>1054</v>
      </c>
    </row>
    <row r="995" spans="1:37" s="177" customFormat="1" ht="12.75">
      <c r="A995" s="175" t="s">
        <v>4774</v>
      </c>
      <c r="B995" s="175" t="s">
        <v>4806</v>
      </c>
      <c r="C995" s="628">
        <v>0</v>
      </c>
      <c r="D995" s="628">
        <v>0</v>
      </c>
      <c r="E995" s="628">
        <v>0</v>
      </c>
      <c r="F995" s="631" t="s">
        <v>1054</v>
      </c>
      <c r="G995" s="175" t="s">
        <v>4793</v>
      </c>
      <c r="H995" s="176" t="s">
        <v>4581</v>
      </c>
      <c r="I995" s="175" t="s">
        <v>4582</v>
      </c>
      <c r="J995" s="203" t="s">
        <v>1054</v>
      </c>
      <c r="K995" s="203" t="s">
        <v>1054</v>
      </c>
      <c r="L995" s="175" t="s">
        <v>1063</v>
      </c>
      <c r="M995" s="175" t="s">
        <v>1054</v>
      </c>
      <c r="N995" s="204">
        <v>42776</v>
      </c>
      <c r="O995" s="175" t="s">
        <v>1054</v>
      </c>
      <c r="P995" s="195" t="s">
        <v>1054</v>
      </c>
      <c r="Q995" s="195" t="s">
        <v>1054</v>
      </c>
      <c r="R995" s="197">
        <v>0</v>
      </c>
      <c r="S995" s="197" t="s">
        <v>1062</v>
      </c>
      <c r="T995" s="195" t="s">
        <v>4595</v>
      </c>
      <c r="U995" s="195" t="s">
        <v>1054</v>
      </c>
      <c r="V995" s="199" t="s">
        <v>1062</v>
      </c>
      <c r="W995" s="199" t="s">
        <v>1054</v>
      </c>
      <c r="X995" s="195" t="s">
        <v>1054</v>
      </c>
      <c r="Y995" s="195" t="s">
        <v>1054</v>
      </c>
      <c r="Z995" s="195" t="s">
        <v>4785</v>
      </c>
      <c r="AA995" s="200" t="s">
        <v>1054</v>
      </c>
      <c r="AB995" s="201" t="s">
        <v>1054</v>
      </c>
      <c r="AC995" s="201" t="s">
        <v>1054</v>
      </c>
      <c r="AD995" s="195" t="s">
        <v>4794</v>
      </c>
      <c r="AE995" s="195" t="s">
        <v>4759</v>
      </c>
      <c r="AF995" s="195" t="s">
        <v>935</v>
      </c>
      <c r="AG995" s="195">
        <v>2601</v>
      </c>
      <c r="AH995" s="195" t="s">
        <v>828</v>
      </c>
      <c r="AI995" s="195" t="s">
        <v>4795</v>
      </c>
      <c r="AJ995" s="195" t="s">
        <v>1054</v>
      </c>
      <c r="AK995" s="195" t="s">
        <v>1054</v>
      </c>
    </row>
    <row r="996" spans="1:37" s="177" customFormat="1" ht="12.75">
      <c r="A996" s="175" t="s">
        <v>4774</v>
      </c>
      <c r="B996" s="175" t="s">
        <v>4807</v>
      </c>
      <c r="C996" s="628">
        <v>0</v>
      </c>
      <c r="D996" s="628">
        <v>0</v>
      </c>
      <c r="E996" s="628">
        <v>0</v>
      </c>
      <c r="F996" s="631" t="s">
        <v>1054</v>
      </c>
      <c r="G996" s="175" t="s">
        <v>4793</v>
      </c>
      <c r="H996" s="176" t="s">
        <v>4581</v>
      </c>
      <c r="I996" s="175" t="s">
        <v>4582</v>
      </c>
      <c r="J996" s="203" t="s">
        <v>1054</v>
      </c>
      <c r="K996" s="203" t="s">
        <v>1054</v>
      </c>
      <c r="L996" s="175" t="s">
        <v>1063</v>
      </c>
      <c r="M996" s="175" t="s">
        <v>1054</v>
      </c>
      <c r="N996" s="204">
        <v>42774</v>
      </c>
      <c r="O996" s="175" t="s">
        <v>1054</v>
      </c>
      <c r="P996" s="195" t="s">
        <v>1054</v>
      </c>
      <c r="Q996" s="195" t="s">
        <v>1054</v>
      </c>
      <c r="R996" s="197">
        <v>0</v>
      </c>
      <c r="S996" s="197" t="s">
        <v>1062</v>
      </c>
      <c r="T996" s="195" t="s">
        <v>4595</v>
      </c>
      <c r="U996" s="195" t="s">
        <v>1054</v>
      </c>
      <c r="V996" s="199" t="s">
        <v>1054</v>
      </c>
      <c r="W996" s="199" t="s">
        <v>1054</v>
      </c>
      <c r="X996" s="195" t="s">
        <v>1054</v>
      </c>
      <c r="Y996" s="195" t="s">
        <v>1054</v>
      </c>
      <c r="Z996" s="195" t="s">
        <v>4785</v>
      </c>
      <c r="AA996" s="200" t="s">
        <v>1054</v>
      </c>
      <c r="AB996" s="201" t="s">
        <v>1054</v>
      </c>
      <c r="AC996" s="201" t="s">
        <v>1054</v>
      </c>
      <c r="AD996" s="195" t="s">
        <v>4794</v>
      </c>
      <c r="AE996" s="195" t="s">
        <v>4759</v>
      </c>
      <c r="AF996" s="195" t="s">
        <v>935</v>
      </c>
      <c r="AG996" s="195">
        <v>2601</v>
      </c>
      <c r="AH996" s="195" t="s">
        <v>828</v>
      </c>
      <c r="AI996" s="195" t="s">
        <v>4795</v>
      </c>
      <c r="AJ996" s="195" t="s">
        <v>1054</v>
      </c>
      <c r="AK996" s="195" t="s">
        <v>1054</v>
      </c>
    </row>
    <row r="997" spans="1:37" s="177" customFormat="1" ht="12.75">
      <c r="A997" s="175" t="s">
        <v>4774</v>
      </c>
      <c r="B997" s="175" t="s">
        <v>3304</v>
      </c>
      <c r="C997" s="628">
        <v>0</v>
      </c>
      <c r="D997" s="628">
        <v>0</v>
      </c>
      <c r="E997" s="628">
        <v>0</v>
      </c>
      <c r="F997" s="631" t="s">
        <v>1054</v>
      </c>
      <c r="G997" s="175" t="s">
        <v>3305</v>
      </c>
      <c r="H997" s="176" t="s">
        <v>4581</v>
      </c>
      <c r="I997" s="175" t="s">
        <v>4592</v>
      </c>
      <c r="J997" s="203" t="s">
        <v>1054</v>
      </c>
      <c r="K997" s="203" t="s">
        <v>1054</v>
      </c>
      <c r="L997" s="175" t="s">
        <v>4593</v>
      </c>
      <c r="M997" s="175" t="s">
        <v>3306</v>
      </c>
      <c r="N997" s="204">
        <v>32721</v>
      </c>
      <c r="O997" s="175" t="s">
        <v>1054</v>
      </c>
      <c r="P997" s="195" t="s">
        <v>1054</v>
      </c>
      <c r="Q997" s="195" t="s">
        <v>1054</v>
      </c>
      <c r="R997" s="197" t="s">
        <v>1054</v>
      </c>
      <c r="S997" s="197" t="s">
        <v>1062</v>
      </c>
      <c r="T997" s="195" t="s">
        <v>1054</v>
      </c>
      <c r="U997" s="195" t="s">
        <v>1054</v>
      </c>
      <c r="V997" s="199" t="s">
        <v>1062</v>
      </c>
      <c r="W997" s="199" t="s">
        <v>1054</v>
      </c>
      <c r="X997" s="195" t="s">
        <v>1054</v>
      </c>
      <c r="Y997" s="195" t="s">
        <v>1054</v>
      </c>
      <c r="Z997" s="195" t="s">
        <v>1054</v>
      </c>
      <c r="AA997" s="200" t="s">
        <v>1054</v>
      </c>
      <c r="AB997" s="201" t="s">
        <v>1054</v>
      </c>
      <c r="AC997" s="201" t="s">
        <v>1054</v>
      </c>
      <c r="AD997" s="195" t="s">
        <v>4794</v>
      </c>
      <c r="AE997" s="195" t="s">
        <v>4759</v>
      </c>
      <c r="AF997" s="195" t="s">
        <v>935</v>
      </c>
      <c r="AG997" s="195">
        <v>2601</v>
      </c>
      <c r="AH997" s="195" t="s">
        <v>828</v>
      </c>
      <c r="AI997" s="195" t="s">
        <v>6037</v>
      </c>
      <c r="AJ997" s="195" t="s">
        <v>1054</v>
      </c>
      <c r="AK997" s="195" t="s">
        <v>1054</v>
      </c>
    </row>
    <row r="998" spans="1:37" s="177" customFormat="1" ht="12.75">
      <c r="A998" s="175" t="s">
        <v>4774</v>
      </c>
      <c r="B998" s="175" t="s">
        <v>3307</v>
      </c>
      <c r="C998" s="628">
        <v>0</v>
      </c>
      <c r="D998" s="628">
        <v>0</v>
      </c>
      <c r="E998" s="628">
        <v>0</v>
      </c>
      <c r="F998" s="631" t="s">
        <v>1054</v>
      </c>
      <c r="G998" s="175" t="s">
        <v>3308</v>
      </c>
      <c r="H998" s="176" t="s">
        <v>4581</v>
      </c>
      <c r="I998" s="175" t="s">
        <v>4592</v>
      </c>
      <c r="J998" s="203" t="s">
        <v>1054</v>
      </c>
      <c r="K998" s="203" t="s">
        <v>1054</v>
      </c>
      <c r="L998" s="175" t="s">
        <v>4593</v>
      </c>
      <c r="M998" s="175" t="s">
        <v>6018</v>
      </c>
      <c r="N998" s="204">
        <v>35611</v>
      </c>
      <c r="O998" s="175" t="s">
        <v>1054</v>
      </c>
      <c r="P998" s="195" t="s">
        <v>1054</v>
      </c>
      <c r="Q998" s="195" t="s">
        <v>1054</v>
      </c>
      <c r="R998" s="197" t="s">
        <v>1054</v>
      </c>
      <c r="S998" s="197" t="s">
        <v>1054</v>
      </c>
      <c r="T998" s="195" t="s">
        <v>1054</v>
      </c>
      <c r="U998" s="195" t="s">
        <v>1054</v>
      </c>
      <c r="V998" s="199" t="s">
        <v>1062</v>
      </c>
      <c r="W998" s="199" t="s">
        <v>1054</v>
      </c>
      <c r="X998" s="195" t="s">
        <v>1054</v>
      </c>
      <c r="Y998" s="195" t="s">
        <v>1054</v>
      </c>
      <c r="Z998" s="195" t="s">
        <v>1054</v>
      </c>
      <c r="AA998" s="200" t="s">
        <v>1054</v>
      </c>
      <c r="AB998" s="201" t="s">
        <v>1054</v>
      </c>
      <c r="AC998" s="201" t="s">
        <v>1054</v>
      </c>
      <c r="AD998" s="195" t="s">
        <v>3309</v>
      </c>
      <c r="AE998" s="195" t="s">
        <v>1054</v>
      </c>
      <c r="AF998" s="195" t="s">
        <v>932</v>
      </c>
      <c r="AG998" s="195" t="s">
        <v>1054</v>
      </c>
      <c r="AH998" s="195" t="s">
        <v>828</v>
      </c>
      <c r="AI998" s="195" t="s">
        <v>6019</v>
      </c>
      <c r="AJ998" s="195" t="s">
        <v>1054</v>
      </c>
      <c r="AK998" s="195" t="s">
        <v>1054</v>
      </c>
    </row>
    <row r="999" spans="1:37" s="177" customFormat="1" ht="12.75">
      <c r="A999" s="175" t="s">
        <v>4774</v>
      </c>
      <c r="B999" s="175" t="s">
        <v>4835</v>
      </c>
      <c r="C999" s="628">
        <v>0</v>
      </c>
      <c r="D999" s="628">
        <v>0</v>
      </c>
      <c r="E999" s="628">
        <v>0</v>
      </c>
      <c r="F999" s="631" t="s">
        <v>1054</v>
      </c>
      <c r="G999" s="175" t="s">
        <v>4836</v>
      </c>
      <c r="H999" s="176" t="s">
        <v>4581</v>
      </c>
      <c r="I999" s="175" t="s">
        <v>4592</v>
      </c>
      <c r="J999" s="203" t="s">
        <v>1054</v>
      </c>
      <c r="K999" s="203" t="s">
        <v>1054</v>
      </c>
      <c r="L999" s="175" t="s">
        <v>4837</v>
      </c>
      <c r="M999" s="175" t="s">
        <v>3182</v>
      </c>
      <c r="N999" s="204">
        <v>19439</v>
      </c>
      <c r="O999" s="175" t="s">
        <v>1054</v>
      </c>
      <c r="P999" s="195" t="s">
        <v>1054</v>
      </c>
      <c r="Q999" s="195" t="s">
        <v>1054</v>
      </c>
      <c r="R999" s="197">
        <v>1</v>
      </c>
      <c r="S999" s="197" t="s">
        <v>959</v>
      </c>
      <c r="T999" s="195" t="s">
        <v>4765</v>
      </c>
      <c r="U999" s="195" t="s">
        <v>1054</v>
      </c>
      <c r="V999" s="199" t="s">
        <v>1054</v>
      </c>
      <c r="W999" s="199" t="s">
        <v>1054</v>
      </c>
      <c r="X999" s="195" t="s">
        <v>1054</v>
      </c>
      <c r="Y999" s="195" t="s">
        <v>1054</v>
      </c>
      <c r="Z999" s="195" t="s">
        <v>4785</v>
      </c>
      <c r="AA999" s="200" t="s">
        <v>1054</v>
      </c>
      <c r="AB999" s="201" t="s">
        <v>1054</v>
      </c>
      <c r="AC999" s="201" t="s">
        <v>1054</v>
      </c>
      <c r="AD999" s="195" t="s">
        <v>4838</v>
      </c>
      <c r="AE999" s="195" t="s">
        <v>4839</v>
      </c>
      <c r="AF999" s="195" t="s">
        <v>932</v>
      </c>
      <c r="AG999" s="195">
        <v>2540</v>
      </c>
      <c r="AH999" s="195" t="s">
        <v>828</v>
      </c>
      <c r="AI999" s="195" t="s">
        <v>4840</v>
      </c>
      <c r="AJ999" s="195" t="s">
        <v>1054</v>
      </c>
      <c r="AK999" s="195" t="s">
        <v>1054</v>
      </c>
    </row>
    <row r="1000" spans="1:37" s="177" customFormat="1" ht="12.75">
      <c r="A1000" s="175" t="s">
        <v>4774</v>
      </c>
      <c r="B1000" s="175" t="s">
        <v>3310</v>
      </c>
      <c r="C1000" s="628">
        <v>0</v>
      </c>
      <c r="D1000" s="628">
        <v>0</v>
      </c>
      <c r="E1000" s="628">
        <v>0</v>
      </c>
      <c r="F1000" s="631" t="s">
        <v>1054</v>
      </c>
      <c r="G1000" s="175" t="s">
        <v>3311</v>
      </c>
      <c r="H1000" s="176" t="s">
        <v>4581</v>
      </c>
      <c r="I1000" s="175" t="s">
        <v>4582</v>
      </c>
      <c r="J1000" s="203" t="s">
        <v>1054</v>
      </c>
      <c r="K1000" s="203" t="s">
        <v>1054</v>
      </c>
      <c r="L1000" s="175" t="s">
        <v>4593</v>
      </c>
      <c r="M1000" s="175" t="s">
        <v>3185</v>
      </c>
      <c r="N1000" s="204">
        <v>40382</v>
      </c>
      <c r="O1000" s="175" t="s">
        <v>1054</v>
      </c>
      <c r="P1000" s="195" t="s">
        <v>1054</v>
      </c>
      <c r="Q1000" s="195" t="s">
        <v>1054</v>
      </c>
      <c r="R1000" s="197" t="s">
        <v>1054</v>
      </c>
      <c r="S1000" s="197" t="s">
        <v>1054</v>
      </c>
      <c r="T1000" s="195" t="s">
        <v>1054</v>
      </c>
      <c r="U1000" s="195" t="s">
        <v>1054</v>
      </c>
      <c r="V1000" s="199" t="s">
        <v>1054</v>
      </c>
      <c r="W1000" s="199" t="s">
        <v>1054</v>
      </c>
      <c r="X1000" s="195" t="s">
        <v>1054</v>
      </c>
      <c r="Y1000" s="195" t="s">
        <v>1054</v>
      </c>
      <c r="Z1000" s="195" t="s">
        <v>1054</v>
      </c>
      <c r="AA1000" s="200" t="s">
        <v>1054</v>
      </c>
      <c r="AB1000" s="201" t="s">
        <v>1054</v>
      </c>
      <c r="AC1000" s="201" t="s">
        <v>1054</v>
      </c>
      <c r="AD1000" s="195" t="s">
        <v>1054</v>
      </c>
      <c r="AE1000" s="195" t="s">
        <v>1054</v>
      </c>
      <c r="AF1000" s="195" t="s">
        <v>1054</v>
      </c>
      <c r="AG1000" s="195" t="s">
        <v>1054</v>
      </c>
      <c r="AH1000" s="195" t="s">
        <v>1054</v>
      </c>
      <c r="AI1000" s="195" t="s">
        <v>1054</v>
      </c>
      <c r="AJ1000" s="195" t="s">
        <v>1054</v>
      </c>
      <c r="AK1000" s="195" t="s">
        <v>1054</v>
      </c>
    </row>
    <row r="1001" spans="1:37" s="177" customFormat="1" ht="12.75">
      <c r="A1001" s="175" t="s">
        <v>4774</v>
      </c>
      <c r="B1001" s="175" t="s">
        <v>4815</v>
      </c>
      <c r="C1001" s="628">
        <v>0</v>
      </c>
      <c r="D1001" s="628">
        <v>0</v>
      </c>
      <c r="E1001" s="628">
        <v>0</v>
      </c>
      <c r="F1001" s="631" t="s">
        <v>1054</v>
      </c>
      <c r="G1001" s="175" t="s">
        <v>4816</v>
      </c>
      <c r="H1001" s="176" t="s">
        <v>4581</v>
      </c>
      <c r="I1001" s="175" t="s">
        <v>4592</v>
      </c>
      <c r="J1001" s="203" t="s">
        <v>1054</v>
      </c>
      <c r="K1001" s="203" t="s">
        <v>1054</v>
      </c>
      <c r="L1001" s="175" t="s">
        <v>4593</v>
      </c>
      <c r="M1001" s="175" t="s">
        <v>3147</v>
      </c>
      <c r="N1001" s="204">
        <v>42552</v>
      </c>
      <c r="O1001" s="175" t="s">
        <v>1054</v>
      </c>
      <c r="P1001" s="195" t="s">
        <v>1054</v>
      </c>
      <c r="Q1001" s="195" t="s">
        <v>1054</v>
      </c>
      <c r="R1001" s="197">
        <v>0</v>
      </c>
      <c r="S1001" s="197" t="s">
        <v>1062</v>
      </c>
      <c r="T1001" s="195" t="s">
        <v>4603</v>
      </c>
      <c r="U1001" s="195" t="s">
        <v>1054</v>
      </c>
      <c r="V1001" s="199" t="s">
        <v>1054</v>
      </c>
      <c r="W1001" s="199" t="s">
        <v>1054</v>
      </c>
      <c r="X1001" s="195" t="s">
        <v>1054</v>
      </c>
      <c r="Y1001" s="195" t="s">
        <v>1054</v>
      </c>
      <c r="Z1001" s="195" t="s">
        <v>1054</v>
      </c>
      <c r="AA1001" s="200" t="s">
        <v>1054</v>
      </c>
      <c r="AB1001" s="201" t="s">
        <v>1054</v>
      </c>
      <c r="AC1001" s="201" t="s">
        <v>1054</v>
      </c>
      <c r="AD1001" s="195" t="s">
        <v>1054</v>
      </c>
      <c r="AE1001" s="195" t="s">
        <v>1054</v>
      </c>
      <c r="AF1001" s="195" t="s">
        <v>1054</v>
      </c>
      <c r="AG1001" s="195" t="s">
        <v>1054</v>
      </c>
      <c r="AH1001" s="195" t="s">
        <v>1054</v>
      </c>
      <c r="AI1001" s="195" t="s">
        <v>1054</v>
      </c>
      <c r="AJ1001" s="195" t="s">
        <v>1054</v>
      </c>
      <c r="AK1001" s="195" t="s">
        <v>1054</v>
      </c>
    </row>
    <row r="1002" spans="1:37" s="177" customFormat="1" ht="12.75">
      <c r="A1002" s="175" t="s">
        <v>4774</v>
      </c>
      <c r="B1002" s="175" t="s">
        <v>3312</v>
      </c>
      <c r="C1002" s="628">
        <v>0</v>
      </c>
      <c r="D1002" s="628">
        <v>0</v>
      </c>
      <c r="E1002" s="628">
        <v>0</v>
      </c>
      <c r="F1002" s="631" t="s">
        <v>1054</v>
      </c>
      <c r="G1002" s="175" t="s">
        <v>6020</v>
      </c>
      <c r="H1002" s="176" t="s">
        <v>4581</v>
      </c>
      <c r="I1002" s="175" t="s">
        <v>4582</v>
      </c>
      <c r="J1002" s="203" t="s">
        <v>1054</v>
      </c>
      <c r="K1002" s="203" t="s">
        <v>1054</v>
      </c>
      <c r="L1002" s="175" t="s">
        <v>1063</v>
      </c>
      <c r="M1002" s="175" t="s">
        <v>1054</v>
      </c>
      <c r="N1002" s="204">
        <v>35268</v>
      </c>
      <c r="O1002" s="175" t="s">
        <v>1054</v>
      </c>
      <c r="P1002" s="195" t="s">
        <v>1054</v>
      </c>
      <c r="Q1002" s="195" t="s">
        <v>1054</v>
      </c>
      <c r="R1002" s="197">
        <v>24</v>
      </c>
      <c r="S1002" s="197" t="s">
        <v>1062</v>
      </c>
      <c r="T1002" s="195" t="s">
        <v>4595</v>
      </c>
      <c r="U1002" s="195" t="s">
        <v>1054</v>
      </c>
      <c r="V1002" s="199" t="s">
        <v>1062</v>
      </c>
      <c r="W1002" s="199" t="s">
        <v>1054</v>
      </c>
      <c r="X1002" s="195" t="s">
        <v>1054</v>
      </c>
      <c r="Y1002" s="195" t="s">
        <v>1054</v>
      </c>
      <c r="Z1002" s="195" t="s">
        <v>1054</v>
      </c>
      <c r="AA1002" s="200" t="s">
        <v>1054</v>
      </c>
      <c r="AB1002" s="201" t="s">
        <v>1054</v>
      </c>
      <c r="AC1002" s="201" t="s">
        <v>1054</v>
      </c>
      <c r="AD1002" s="195" t="s">
        <v>1054</v>
      </c>
      <c r="AE1002" s="195" t="s">
        <v>1054</v>
      </c>
      <c r="AF1002" s="195" t="s">
        <v>1054</v>
      </c>
      <c r="AG1002" s="195" t="s">
        <v>1054</v>
      </c>
      <c r="AH1002" s="195" t="s">
        <v>1054</v>
      </c>
      <c r="AI1002" s="195" t="s">
        <v>6021</v>
      </c>
      <c r="AJ1002" s="195" t="s">
        <v>1054</v>
      </c>
      <c r="AK1002" s="195" t="s">
        <v>1054</v>
      </c>
    </row>
    <row r="1003" spans="1:37" s="177" customFormat="1" ht="12.75">
      <c r="A1003" s="175" t="s">
        <v>4774</v>
      </c>
      <c r="B1003" s="175" t="s">
        <v>3330</v>
      </c>
      <c r="C1003" s="628">
        <v>0</v>
      </c>
      <c r="D1003" s="628">
        <v>0</v>
      </c>
      <c r="E1003" s="628">
        <v>0</v>
      </c>
      <c r="F1003" s="631" t="s">
        <v>1054</v>
      </c>
      <c r="G1003" s="175" t="s">
        <v>6010</v>
      </c>
      <c r="H1003" s="176" t="s">
        <v>4574</v>
      </c>
      <c r="I1003" s="175" t="s">
        <v>4609</v>
      </c>
      <c r="J1003" s="203" t="s">
        <v>1054</v>
      </c>
      <c r="K1003" s="203" t="s">
        <v>1054</v>
      </c>
      <c r="L1003" s="175" t="s">
        <v>4593</v>
      </c>
      <c r="M1003" s="175" t="s">
        <v>3331</v>
      </c>
      <c r="N1003" s="204">
        <v>35977</v>
      </c>
      <c r="O1003" s="175" t="s">
        <v>1054</v>
      </c>
      <c r="P1003" s="195" t="s">
        <v>1054</v>
      </c>
      <c r="Q1003" s="195" t="s">
        <v>1054</v>
      </c>
      <c r="R1003" s="197">
        <v>0</v>
      </c>
      <c r="S1003" s="197" t="s">
        <v>1054</v>
      </c>
      <c r="T1003" s="195" t="s">
        <v>1054</v>
      </c>
      <c r="U1003" s="195" t="s">
        <v>1054</v>
      </c>
      <c r="V1003" s="199" t="s">
        <v>1062</v>
      </c>
      <c r="W1003" s="199" t="s">
        <v>1054</v>
      </c>
      <c r="X1003" s="195" t="s">
        <v>1054</v>
      </c>
      <c r="Y1003" s="195" t="s">
        <v>1054</v>
      </c>
      <c r="Z1003" s="195" t="s">
        <v>1054</v>
      </c>
      <c r="AA1003" s="200" t="s">
        <v>1054</v>
      </c>
      <c r="AB1003" s="201" t="s">
        <v>1054</v>
      </c>
      <c r="AC1003" s="201" t="s">
        <v>1054</v>
      </c>
      <c r="AD1003" s="195" t="s">
        <v>6011</v>
      </c>
      <c r="AE1003" s="195" t="s">
        <v>3309</v>
      </c>
      <c r="AF1003" s="195" t="s">
        <v>932</v>
      </c>
      <c r="AG1003" s="195" t="s">
        <v>1054</v>
      </c>
      <c r="AH1003" s="195" t="s">
        <v>828</v>
      </c>
      <c r="AI1003" s="195" t="s">
        <v>6012</v>
      </c>
      <c r="AJ1003" s="195" t="s">
        <v>1054</v>
      </c>
      <c r="AK1003" s="195" t="s">
        <v>1054</v>
      </c>
    </row>
    <row r="1004" spans="1:37" s="177" customFormat="1" ht="12.75">
      <c r="A1004" s="175" t="s">
        <v>4774</v>
      </c>
      <c r="B1004" s="175" t="s">
        <v>3183</v>
      </c>
      <c r="C1004" s="628">
        <v>0</v>
      </c>
      <c r="D1004" s="628">
        <v>0</v>
      </c>
      <c r="E1004" s="628">
        <v>0</v>
      </c>
      <c r="F1004" s="631" t="s">
        <v>1054</v>
      </c>
      <c r="G1004" s="175" t="s">
        <v>3184</v>
      </c>
      <c r="H1004" s="176" t="s">
        <v>4581</v>
      </c>
      <c r="I1004" s="175" t="s">
        <v>4582</v>
      </c>
      <c r="J1004" s="203" t="s">
        <v>1054</v>
      </c>
      <c r="K1004" s="203" t="s">
        <v>1054</v>
      </c>
      <c r="L1004" s="175" t="s">
        <v>4593</v>
      </c>
      <c r="M1004" s="175" t="s">
        <v>3185</v>
      </c>
      <c r="N1004" s="204">
        <v>34096</v>
      </c>
      <c r="O1004" s="175" t="s">
        <v>1054</v>
      </c>
      <c r="P1004" s="195" t="s">
        <v>1054</v>
      </c>
      <c r="Q1004" s="195" t="s">
        <v>1054</v>
      </c>
      <c r="R1004" s="197" t="s">
        <v>1054</v>
      </c>
      <c r="S1004" s="197" t="s">
        <v>1054</v>
      </c>
      <c r="T1004" s="195" t="s">
        <v>1054</v>
      </c>
      <c r="U1004" s="195" t="s">
        <v>1054</v>
      </c>
      <c r="V1004" s="199" t="s">
        <v>1062</v>
      </c>
      <c r="W1004" s="199" t="s">
        <v>1054</v>
      </c>
      <c r="X1004" s="195" t="s">
        <v>1054</v>
      </c>
      <c r="Y1004" s="195" t="s">
        <v>1054</v>
      </c>
      <c r="Z1004" s="195" t="s">
        <v>1054</v>
      </c>
      <c r="AA1004" s="200" t="s">
        <v>1054</v>
      </c>
      <c r="AB1004" s="201" t="s">
        <v>1054</v>
      </c>
      <c r="AC1004" s="201" t="s">
        <v>1054</v>
      </c>
      <c r="AD1004" s="195" t="s">
        <v>4794</v>
      </c>
      <c r="AE1004" s="195" t="s">
        <v>4759</v>
      </c>
      <c r="AF1004" s="195" t="s">
        <v>935</v>
      </c>
      <c r="AG1004" s="195">
        <v>2601</v>
      </c>
      <c r="AH1004" s="195" t="s">
        <v>828</v>
      </c>
      <c r="AI1004" s="195" t="s">
        <v>1054</v>
      </c>
      <c r="AJ1004" s="195" t="s">
        <v>1054</v>
      </c>
      <c r="AK1004" s="195" t="s">
        <v>1054</v>
      </c>
    </row>
    <row r="1005" spans="1:37" s="177" customFormat="1" ht="12.75">
      <c r="A1005" s="175" t="s">
        <v>4774</v>
      </c>
      <c r="B1005" s="175" t="s">
        <v>3313</v>
      </c>
      <c r="C1005" s="628">
        <v>0</v>
      </c>
      <c r="D1005" s="628">
        <v>0</v>
      </c>
      <c r="E1005" s="628">
        <v>0</v>
      </c>
      <c r="F1005" s="631" t="s">
        <v>1054</v>
      </c>
      <c r="G1005" s="175" t="s">
        <v>5781</v>
      </c>
      <c r="H1005" s="176" t="s">
        <v>4581</v>
      </c>
      <c r="I1005" s="175" t="s">
        <v>4650</v>
      </c>
      <c r="J1005" s="203" t="s">
        <v>1054</v>
      </c>
      <c r="K1005" s="203" t="s">
        <v>1054</v>
      </c>
      <c r="L1005" s="175" t="s">
        <v>4576</v>
      </c>
      <c r="M1005" s="175" t="s">
        <v>3314</v>
      </c>
      <c r="N1005" s="204">
        <v>40809</v>
      </c>
      <c r="O1005" s="175" t="s">
        <v>1054</v>
      </c>
      <c r="P1005" s="195" t="s">
        <v>1054</v>
      </c>
      <c r="Q1005" s="195" t="s">
        <v>1054</v>
      </c>
      <c r="R1005" s="197" t="s">
        <v>1054</v>
      </c>
      <c r="S1005" s="197" t="s">
        <v>1054</v>
      </c>
      <c r="T1005" s="195" t="s">
        <v>1054</v>
      </c>
      <c r="U1005" s="195" t="s">
        <v>1054</v>
      </c>
      <c r="V1005" s="199" t="s">
        <v>1062</v>
      </c>
      <c r="W1005" s="199" t="s">
        <v>1054</v>
      </c>
      <c r="X1005" s="195" t="s">
        <v>1054</v>
      </c>
      <c r="Y1005" s="195" t="s">
        <v>1054</v>
      </c>
      <c r="Z1005" s="195" t="s">
        <v>1054</v>
      </c>
      <c r="AA1005" s="200" t="s">
        <v>3165</v>
      </c>
      <c r="AB1005" s="201" t="s">
        <v>1054</v>
      </c>
      <c r="AC1005" s="201" t="s">
        <v>1054</v>
      </c>
      <c r="AD1005" s="195" t="s">
        <v>4794</v>
      </c>
      <c r="AE1005" s="195" t="s">
        <v>4759</v>
      </c>
      <c r="AF1005" s="195" t="s">
        <v>935</v>
      </c>
      <c r="AG1005" s="195">
        <v>2601</v>
      </c>
      <c r="AH1005" s="195" t="s">
        <v>828</v>
      </c>
      <c r="AI1005" s="195" t="s">
        <v>5782</v>
      </c>
      <c r="AJ1005" s="195" t="s">
        <v>1054</v>
      </c>
      <c r="AK1005" s="195" t="s">
        <v>1054</v>
      </c>
    </row>
    <row r="1006" spans="1:37" s="177" customFormat="1" ht="12.75">
      <c r="A1006" s="175" t="s">
        <v>4774</v>
      </c>
      <c r="B1006" s="175" t="s">
        <v>3315</v>
      </c>
      <c r="C1006" s="628">
        <v>0</v>
      </c>
      <c r="D1006" s="628">
        <v>0</v>
      </c>
      <c r="E1006" s="628">
        <v>0</v>
      </c>
      <c r="F1006" s="631" t="s">
        <v>1054</v>
      </c>
      <c r="G1006" s="175" t="s">
        <v>3316</v>
      </c>
      <c r="H1006" s="176" t="s">
        <v>4581</v>
      </c>
      <c r="I1006" s="175" t="s">
        <v>4588</v>
      </c>
      <c r="J1006" s="203" t="s">
        <v>1054</v>
      </c>
      <c r="K1006" s="203" t="s">
        <v>1054</v>
      </c>
      <c r="L1006" s="175" t="s">
        <v>4622</v>
      </c>
      <c r="M1006" s="175" t="s">
        <v>1054</v>
      </c>
      <c r="N1006" s="204">
        <v>38579</v>
      </c>
      <c r="O1006" s="175" t="s">
        <v>1054</v>
      </c>
      <c r="P1006" s="195" t="s">
        <v>1054</v>
      </c>
      <c r="Q1006" s="195" t="s">
        <v>1054</v>
      </c>
      <c r="R1006" s="197" t="s">
        <v>1054</v>
      </c>
      <c r="S1006" s="197" t="s">
        <v>1054</v>
      </c>
      <c r="T1006" s="195" t="s">
        <v>1054</v>
      </c>
      <c r="U1006" s="195" t="s">
        <v>1054</v>
      </c>
      <c r="V1006" s="199" t="s">
        <v>1122</v>
      </c>
      <c r="W1006" s="199" t="s">
        <v>1054</v>
      </c>
      <c r="X1006" s="195" t="s">
        <v>1054</v>
      </c>
      <c r="Y1006" s="195" t="s">
        <v>3317</v>
      </c>
      <c r="Z1006" s="195" t="s">
        <v>1054</v>
      </c>
      <c r="AA1006" s="200" t="s">
        <v>1054</v>
      </c>
      <c r="AB1006" s="201" t="s">
        <v>1054</v>
      </c>
      <c r="AC1006" s="201" t="s">
        <v>1054</v>
      </c>
      <c r="AD1006" s="195" t="s">
        <v>5993</v>
      </c>
      <c r="AE1006" s="195" t="s">
        <v>4886</v>
      </c>
      <c r="AF1006" s="195" t="s">
        <v>934</v>
      </c>
      <c r="AG1006" s="195">
        <v>3000</v>
      </c>
      <c r="AH1006" s="195" t="s">
        <v>828</v>
      </c>
      <c r="AI1006" s="195" t="s">
        <v>5994</v>
      </c>
      <c r="AJ1006" s="195" t="s">
        <v>5995</v>
      </c>
      <c r="AK1006" s="195" t="s">
        <v>3318</v>
      </c>
    </row>
    <row r="1007" spans="1:37" s="177" customFormat="1" ht="12.75">
      <c r="A1007" s="175" t="s">
        <v>4774</v>
      </c>
      <c r="B1007" s="175" t="s">
        <v>4778</v>
      </c>
      <c r="C1007" s="628">
        <v>0</v>
      </c>
      <c r="D1007" s="628">
        <v>0</v>
      </c>
      <c r="E1007" s="628">
        <v>0</v>
      </c>
      <c r="F1007" s="631" t="s">
        <v>1054</v>
      </c>
      <c r="G1007" s="175" t="s">
        <v>4779</v>
      </c>
      <c r="H1007" s="176" t="s">
        <v>4617</v>
      </c>
      <c r="I1007" s="175" t="s">
        <v>4618</v>
      </c>
      <c r="J1007" s="203" t="s">
        <v>1561</v>
      </c>
      <c r="K1007" s="203" t="s">
        <v>1053</v>
      </c>
      <c r="L1007" s="175" t="s">
        <v>4593</v>
      </c>
      <c r="M1007" s="175" t="s">
        <v>3203</v>
      </c>
      <c r="N1007" s="204">
        <v>42954</v>
      </c>
      <c r="O1007" s="175" t="s">
        <v>1564</v>
      </c>
      <c r="P1007" s="195" t="s">
        <v>1054</v>
      </c>
      <c r="Q1007" s="195" t="s">
        <v>1054</v>
      </c>
      <c r="R1007" s="197" t="s">
        <v>1054</v>
      </c>
      <c r="S1007" s="197" t="s">
        <v>1054</v>
      </c>
      <c r="T1007" s="195" t="s">
        <v>1054</v>
      </c>
      <c r="U1007" s="195" t="s">
        <v>1054</v>
      </c>
      <c r="V1007" s="199" t="s">
        <v>1062</v>
      </c>
      <c r="W1007" s="199" t="s">
        <v>1054</v>
      </c>
      <c r="X1007" s="195" t="s">
        <v>1054</v>
      </c>
      <c r="Y1007" s="195" t="s">
        <v>1054</v>
      </c>
      <c r="Z1007" s="195" t="s">
        <v>1054</v>
      </c>
      <c r="AA1007" s="200" t="s">
        <v>1054</v>
      </c>
      <c r="AB1007" s="201" t="s">
        <v>1054</v>
      </c>
      <c r="AC1007" s="201" t="s">
        <v>1054</v>
      </c>
      <c r="AD1007" s="195" t="s">
        <v>4780</v>
      </c>
      <c r="AE1007" s="195" t="s">
        <v>4781</v>
      </c>
      <c r="AF1007" s="195" t="s">
        <v>932</v>
      </c>
      <c r="AG1007" s="195">
        <v>2170</v>
      </c>
      <c r="AH1007" s="195" t="s">
        <v>828</v>
      </c>
      <c r="AI1007" s="195" t="s">
        <v>4782</v>
      </c>
      <c r="AJ1007" s="195" t="s">
        <v>1054</v>
      </c>
      <c r="AK1007" s="195" t="s">
        <v>1054</v>
      </c>
    </row>
    <row r="1008" spans="1:37" s="177" customFormat="1" ht="12.75">
      <c r="A1008" s="175" t="s">
        <v>6545</v>
      </c>
      <c r="B1008" s="175" t="s">
        <v>2076</v>
      </c>
      <c r="C1008" s="628">
        <v>1</v>
      </c>
      <c r="D1008" s="628">
        <v>1</v>
      </c>
      <c r="E1008" s="628">
        <v>1</v>
      </c>
      <c r="F1008" s="631" t="s">
        <v>1054</v>
      </c>
      <c r="G1008" s="175" t="s">
        <v>6056</v>
      </c>
      <c r="H1008" s="176" t="s">
        <v>4617</v>
      </c>
      <c r="I1008" s="175" t="s">
        <v>4734</v>
      </c>
      <c r="J1008" s="203" t="s">
        <v>1052</v>
      </c>
      <c r="K1008" s="203" t="s">
        <v>1059</v>
      </c>
      <c r="L1008" s="175" t="s">
        <v>4593</v>
      </c>
      <c r="M1008" s="175" t="s">
        <v>2077</v>
      </c>
      <c r="N1008" s="204">
        <v>41456</v>
      </c>
      <c r="O1008" s="175" t="s">
        <v>2054</v>
      </c>
      <c r="P1008" s="195" t="s">
        <v>4965</v>
      </c>
      <c r="Q1008" s="195">
        <v>12</v>
      </c>
      <c r="R1008" s="197" t="s">
        <v>1054</v>
      </c>
      <c r="S1008" s="197" t="s">
        <v>1054</v>
      </c>
      <c r="T1008" s="195" t="s">
        <v>1054</v>
      </c>
      <c r="U1008" s="195" t="s">
        <v>1054</v>
      </c>
      <c r="V1008" s="199" t="s">
        <v>959</v>
      </c>
      <c r="W1008" s="199" t="s">
        <v>1055</v>
      </c>
      <c r="X1008" s="195" t="s">
        <v>1054</v>
      </c>
      <c r="Y1008" s="195" t="s">
        <v>2078</v>
      </c>
      <c r="Z1008" s="195" t="s">
        <v>1054</v>
      </c>
      <c r="AA1008" s="200" t="s">
        <v>1054</v>
      </c>
      <c r="AB1008" s="201">
        <v>3377</v>
      </c>
      <c r="AC1008" s="201">
        <v>3663</v>
      </c>
      <c r="AD1008" s="195" t="s">
        <v>6057</v>
      </c>
      <c r="AE1008" s="195" t="s">
        <v>4902</v>
      </c>
      <c r="AF1008" s="195" t="s">
        <v>932</v>
      </c>
      <c r="AG1008" s="195">
        <v>2001</v>
      </c>
      <c r="AH1008" s="195" t="s">
        <v>828</v>
      </c>
      <c r="AI1008" s="195" t="s">
        <v>2079</v>
      </c>
      <c r="AJ1008" s="195" t="s">
        <v>2080</v>
      </c>
      <c r="AK1008" s="195" t="s">
        <v>2080</v>
      </c>
    </row>
    <row r="1009" spans="1:37" s="177" customFormat="1" ht="12.75">
      <c r="A1009" s="175" t="s">
        <v>6545</v>
      </c>
      <c r="B1009" s="175" t="s">
        <v>2108</v>
      </c>
      <c r="C1009" s="628">
        <v>0</v>
      </c>
      <c r="D1009" s="628">
        <v>0</v>
      </c>
      <c r="E1009" s="628">
        <v>0</v>
      </c>
      <c r="F1009" s="631" t="s">
        <v>1054</v>
      </c>
      <c r="G1009" s="175" t="s">
        <v>6058</v>
      </c>
      <c r="H1009" s="176" t="s">
        <v>4581</v>
      </c>
      <c r="I1009" s="175" t="s">
        <v>4592</v>
      </c>
      <c r="J1009" s="203" t="s">
        <v>1054</v>
      </c>
      <c r="K1009" s="203" t="s">
        <v>1054</v>
      </c>
      <c r="L1009" s="175" t="s">
        <v>4593</v>
      </c>
      <c r="M1009" s="175" t="s">
        <v>2077</v>
      </c>
      <c r="N1009" s="204">
        <v>41456</v>
      </c>
      <c r="O1009" s="175" t="s">
        <v>1054</v>
      </c>
      <c r="P1009" s="195" t="s">
        <v>1054</v>
      </c>
      <c r="Q1009" s="195" t="s">
        <v>1054</v>
      </c>
      <c r="R1009" s="197">
        <v>10</v>
      </c>
      <c r="S1009" s="197" t="s">
        <v>959</v>
      </c>
      <c r="T1009" s="195" t="s">
        <v>4595</v>
      </c>
      <c r="U1009" s="195" t="s">
        <v>1054</v>
      </c>
      <c r="V1009" s="199" t="s">
        <v>959</v>
      </c>
      <c r="W1009" s="199" t="s">
        <v>1055</v>
      </c>
      <c r="X1009" s="195" t="s">
        <v>1054</v>
      </c>
      <c r="Y1009" s="195" t="s">
        <v>2078</v>
      </c>
      <c r="Z1009" s="195" t="s">
        <v>4848</v>
      </c>
      <c r="AA1009" s="200" t="s">
        <v>1054</v>
      </c>
      <c r="AB1009" s="201" t="s">
        <v>1054</v>
      </c>
      <c r="AC1009" s="201" t="s">
        <v>1054</v>
      </c>
      <c r="AD1009" s="195" t="s">
        <v>6059</v>
      </c>
      <c r="AE1009" s="195" t="s">
        <v>4902</v>
      </c>
      <c r="AF1009" s="195" t="s">
        <v>932</v>
      </c>
      <c r="AG1009" s="195">
        <v>2001</v>
      </c>
      <c r="AH1009" s="195" t="s">
        <v>828</v>
      </c>
      <c r="AI1009" s="195" t="s">
        <v>2079</v>
      </c>
      <c r="AJ1009" s="195" t="s">
        <v>2080</v>
      </c>
      <c r="AK1009" s="195" t="s">
        <v>1054</v>
      </c>
    </row>
    <row r="1010" spans="1:37" s="177" customFormat="1" ht="12.75">
      <c r="A1010" s="175" t="s">
        <v>6545</v>
      </c>
      <c r="B1010" s="175" t="s">
        <v>2081</v>
      </c>
      <c r="C1010" s="628">
        <v>0</v>
      </c>
      <c r="D1010" s="628">
        <v>0</v>
      </c>
      <c r="E1010" s="628">
        <v>0</v>
      </c>
      <c r="F1010" s="631" t="s">
        <v>1054</v>
      </c>
      <c r="G1010" s="175" t="s">
        <v>3943</v>
      </c>
      <c r="H1010" s="176" t="s">
        <v>4617</v>
      </c>
      <c r="I1010" s="175" t="s">
        <v>4734</v>
      </c>
      <c r="J1010" s="203" t="s">
        <v>1052</v>
      </c>
      <c r="K1010" s="203" t="s">
        <v>1059</v>
      </c>
      <c r="L1010" s="175" t="s">
        <v>4593</v>
      </c>
      <c r="M1010" s="175" t="s">
        <v>2082</v>
      </c>
      <c r="N1010" s="204">
        <v>41061</v>
      </c>
      <c r="O1010" s="175" t="s">
        <v>2054</v>
      </c>
      <c r="P1010" s="195" t="s">
        <v>4965</v>
      </c>
      <c r="Q1010" s="195">
        <v>155</v>
      </c>
      <c r="R1010" s="197" t="s">
        <v>1054</v>
      </c>
      <c r="S1010" s="197" t="s">
        <v>1054</v>
      </c>
      <c r="T1010" s="195" t="s">
        <v>1054</v>
      </c>
      <c r="U1010" s="195" t="s">
        <v>1054</v>
      </c>
      <c r="V1010" s="199" t="s">
        <v>959</v>
      </c>
      <c r="W1010" s="199" t="s">
        <v>1054</v>
      </c>
      <c r="X1010" s="195" t="s">
        <v>1054</v>
      </c>
      <c r="Y1010" s="195" t="s">
        <v>2083</v>
      </c>
      <c r="Z1010" s="195" t="s">
        <v>1054</v>
      </c>
      <c r="AA1010" s="200" t="s">
        <v>1054</v>
      </c>
      <c r="AB1010" s="201">
        <v>32721</v>
      </c>
      <c r="AC1010" s="201">
        <v>33984</v>
      </c>
      <c r="AD1010" s="195" t="s">
        <v>6062</v>
      </c>
      <c r="AE1010" s="195" t="s">
        <v>4886</v>
      </c>
      <c r="AF1010" s="195" t="s">
        <v>934</v>
      </c>
      <c r="AG1010" s="195">
        <v>3001</v>
      </c>
      <c r="AH1010" s="195" t="s">
        <v>828</v>
      </c>
      <c r="AI1010" s="195" t="s">
        <v>6063</v>
      </c>
      <c r="AJ1010" s="195" t="s">
        <v>1054</v>
      </c>
      <c r="AK1010" s="195" t="s">
        <v>2084</v>
      </c>
    </row>
    <row r="1011" spans="1:37" s="177" customFormat="1" ht="12.75">
      <c r="A1011" s="175" t="s">
        <v>6545</v>
      </c>
      <c r="B1011" s="175" t="s">
        <v>3712</v>
      </c>
      <c r="C1011" s="628">
        <v>0</v>
      </c>
      <c r="D1011" s="628">
        <v>0</v>
      </c>
      <c r="E1011" s="628">
        <v>0</v>
      </c>
      <c r="F1011" s="631" t="s">
        <v>1054</v>
      </c>
      <c r="G1011" s="175" t="s">
        <v>3713</v>
      </c>
      <c r="H1011" s="176" t="s">
        <v>4581</v>
      </c>
      <c r="I1011" s="175" t="s">
        <v>4592</v>
      </c>
      <c r="J1011" s="203" t="s">
        <v>1054</v>
      </c>
      <c r="K1011" s="203" t="s">
        <v>1054</v>
      </c>
      <c r="L1011" s="175" t="s">
        <v>4593</v>
      </c>
      <c r="M1011" s="175" t="s">
        <v>3714</v>
      </c>
      <c r="N1011" s="204">
        <v>42440</v>
      </c>
      <c r="O1011" s="175" t="s">
        <v>1054</v>
      </c>
      <c r="P1011" s="195" t="s">
        <v>1054</v>
      </c>
      <c r="Q1011" s="195" t="s">
        <v>1054</v>
      </c>
      <c r="R1011" s="197">
        <v>0</v>
      </c>
      <c r="S1011" s="197" t="s">
        <v>1062</v>
      </c>
      <c r="T1011" s="195" t="s">
        <v>106</v>
      </c>
      <c r="U1011" s="195" t="s">
        <v>4612</v>
      </c>
      <c r="V1011" s="199" t="s">
        <v>1054</v>
      </c>
      <c r="W1011" s="199" t="s">
        <v>1054</v>
      </c>
      <c r="X1011" s="195" t="s">
        <v>1054</v>
      </c>
      <c r="Y1011" s="195" t="s">
        <v>1054</v>
      </c>
      <c r="Z1011" s="195" t="s">
        <v>1054</v>
      </c>
      <c r="AA1011" s="200" t="s">
        <v>1054</v>
      </c>
      <c r="AB1011" s="201" t="s">
        <v>1054</v>
      </c>
      <c r="AC1011" s="201" t="s">
        <v>1054</v>
      </c>
      <c r="AD1011" s="195" t="s">
        <v>3715</v>
      </c>
      <c r="AE1011" s="195" t="s">
        <v>2651</v>
      </c>
      <c r="AF1011" s="195" t="s">
        <v>935</v>
      </c>
      <c r="AG1011" s="195">
        <v>2601</v>
      </c>
      <c r="AH1011" s="195" t="s">
        <v>828</v>
      </c>
      <c r="AI1011" s="195" t="s">
        <v>6185</v>
      </c>
      <c r="AJ1011" s="195" t="s">
        <v>1054</v>
      </c>
      <c r="AK1011" s="195" t="s">
        <v>1054</v>
      </c>
    </row>
    <row r="1012" spans="1:37" s="177" customFormat="1" ht="12.75">
      <c r="A1012" s="175" t="s">
        <v>6545</v>
      </c>
      <c r="B1012" s="175" t="s">
        <v>2051</v>
      </c>
      <c r="C1012" s="628">
        <v>0</v>
      </c>
      <c r="D1012" s="628">
        <v>0</v>
      </c>
      <c r="E1012" s="628">
        <v>0</v>
      </c>
      <c r="F1012" s="631" t="s">
        <v>1054</v>
      </c>
      <c r="G1012" s="175" t="s">
        <v>6072</v>
      </c>
      <c r="H1012" s="176" t="s">
        <v>4617</v>
      </c>
      <c r="I1012" s="175" t="s">
        <v>4934</v>
      </c>
      <c r="J1012" s="203" t="s">
        <v>2052</v>
      </c>
      <c r="K1012" s="203" t="s">
        <v>1053</v>
      </c>
      <c r="L1012" s="175" t="s">
        <v>4593</v>
      </c>
      <c r="M1012" s="175" t="s">
        <v>2053</v>
      </c>
      <c r="N1012" s="204">
        <v>33851</v>
      </c>
      <c r="O1012" s="175" t="s">
        <v>2054</v>
      </c>
      <c r="P1012" s="195" t="s">
        <v>1054</v>
      </c>
      <c r="Q1012" s="195" t="s">
        <v>1054</v>
      </c>
      <c r="R1012" s="197" t="s">
        <v>1054</v>
      </c>
      <c r="S1012" s="197" t="s">
        <v>1054</v>
      </c>
      <c r="T1012" s="195" t="s">
        <v>1054</v>
      </c>
      <c r="U1012" s="195" t="s">
        <v>1054</v>
      </c>
      <c r="V1012" s="199" t="s">
        <v>959</v>
      </c>
      <c r="W1012" s="199" t="s">
        <v>1055</v>
      </c>
      <c r="X1012" s="195" t="s">
        <v>1054</v>
      </c>
      <c r="Y1012" s="195" t="s">
        <v>2055</v>
      </c>
      <c r="Z1012" s="195" t="s">
        <v>1054</v>
      </c>
      <c r="AA1012" s="200" t="s">
        <v>1054</v>
      </c>
      <c r="AB1012" s="201" t="s">
        <v>1054</v>
      </c>
      <c r="AC1012" s="201">
        <v>152152</v>
      </c>
      <c r="AD1012" s="195" t="s">
        <v>6073</v>
      </c>
      <c r="AE1012" s="195" t="s">
        <v>5811</v>
      </c>
      <c r="AF1012" s="195" t="s">
        <v>932</v>
      </c>
      <c r="AG1012" s="195">
        <v>2300</v>
      </c>
      <c r="AH1012" s="195" t="s">
        <v>828</v>
      </c>
      <c r="AI1012" s="195" t="s">
        <v>6074</v>
      </c>
      <c r="AJ1012" s="195" t="s">
        <v>2056</v>
      </c>
      <c r="AK1012" s="195" t="s">
        <v>2057</v>
      </c>
    </row>
    <row r="1013" spans="1:37" s="177" customFormat="1" ht="12.75">
      <c r="A1013" s="175" t="s">
        <v>6545</v>
      </c>
      <c r="B1013" s="175" t="s">
        <v>2058</v>
      </c>
      <c r="C1013" s="628">
        <v>0</v>
      </c>
      <c r="D1013" s="628">
        <v>0</v>
      </c>
      <c r="E1013" s="628">
        <v>0</v>
      </c>
      <c r="F1013" s="631" t="s">
        <v>1054</v>
      </c>
      <c r="G1013" s="175" t="s">
        <v>6075</v>
      </c>
      <c r="H1013" s="176" t="s">
        <v>4617</v>
      </c>
      <c r="I1013" s="175" t="s">
        <v>4934</v>
      </c>
      <c r="J1013" s="203" t="s">
        <v>1052</v>
      </c>
      <c r="K1013" s="203" t="s">
        <v>1053</v>
      </c>
      <c r="L1013" s="175" t="s">
        <v>4593</v>
      </c>
      <c r="M1013" s="175" t="s">
        <v>2059</v>
      </c>
      <c r="N1013" s="204">
        <v>33777</v>
      </c>
      <c r="O1013" s="175" t="s">
        <v>1425</v>
      </c>
      <c r="P1013" s="195" t="s">
        <v>5107</v>
      </c>
      <c r="Q1013" s="195">
        <v>652</v>
      </c>
      <c r="R1013" s="197" t="s">
        <v>1054</v>
      </c>
      <c r="S1013" s="197" t="s">
        <v>1054</v>
      </c>
      <c r="T1013" s="195" t="s">
        <v>1054</v>
      </c>
      <c r="U1013" s="195" t="s">
        <v>1054</v>
      </c>
      <c r="V1013" s="199" t="s">
        <v>959</v>
      </c>
      <c r="W1013" s="199" t="s">
        <v>1055</v>
      </c>
      <c r="X1013" s="195" t="s">
        <v>1054</v>
      </c>
      <c r="Y1013" s="195" t="s">
        <v>2060</v>
      </c>
      <c r="Z1013" s="195" t="s">
        <v>1054</v>
      </c>
      <c r="AA1013" s="200" t="s">
        <v>1054</v>
      </c>
      <c r="AB1013" s="201">
        <v>5989</v>
      </c>
      <c r="AC1013" s="201">
        <v>341677</v>
      </c>
      <c r="AD1013" s="195" t="s">
        <v>6076</v>
      </c>
      <c r="AE1013" s="195" t="s">
        <v>2651</v>
      </c>
      <c r="AF1013" s="195" t="s">
        <v>935</v>
      </c>
      <c r="AG1013" s="195">
        <v>2601</v>
      </c>
      <c r="AH1013" s="195" t="s">
        <v>828</v>
      </c>
      <c r="AI1013" s="195" t="s">
        <v>2061</v>
      </c>
      <c r="AJ1013" s="195" t="s">
        <v>2062</v>
      </c>
      <c r="AK1013" s="195" t="s">
        <v>2063</v>
      </c>
    </row>
    <row r="1014" spans="1:37" s="177" customFormat="1" ht="12.75">
      <c r="A1014" s="175" t="s">
        <v>6545</v>
      </c>
      <c r="B1014" s="175" t="s">
        <v>4848</v>
      </c>
      <c r="C1014" s="628">
        <v>0</v>
      </c>
      <c r="D1014" s="628">
        <v>0</v>
      </c>
      <c r="E1014" s="628">
        <v>0</v>
      </c>
      <c r="F1014" s="631" t="s">
        <v>959</v>
      </c>
      <c r="G1014" s="175" t="s">
        <v>4849</v>
      </c>
      <c r="H1014" s="176" t="s">
        <v>4617</v>
      </c>
      <c r="I1014" s="175" t="s">
        <v>4734</v>
      </c>
      <c r="J1014" s="203" t="s">
        <v>1052</v>
      </c>
      <c r="K1014" s="203" t="s">
        <v>1053</v>
      </c>
      <c r="L1014" s="175" t="s">
        <v>4735</v>
      </c>
      <c r="M1014" s="175" t="s">
        <v>1054</v>
      </c>
      <c r="N1014" s="204">
        <v>41535</v>
      </c>
      <c r="O1014" s="175" t="s">
        <v>4850</v>
      </c>
      <c r="P1014" s="195" t="s">
        <v>4737</v>
      </c>
      <c r="Q1014" s="195">
        <v>1952</v>
      </c>
      <c r="R1014" s="197" t="s">
        <v>1054</v>
      </c>
      <c r="S1014" s="197" t="s">
        <v>1054</v>
      </c>
      <c r="T1014" s="195" t="s">
        <v>1054</v>
      </c>
      <c r="U1014" s="195" t="s">
        <v>1054</v>
      </c>
      <c r="V1014" s="199" t="s">
        <v>959</v>
      </c>
      <c r="W1014" s="199" t="s">
        <v>1055</v>
      </c>
      <c r="X1014" s="195" t="s">
        <v>1054</v>
      </c>
      <c r="Y1014" s="195" t="s">
        <v>1986</v>
      </c>
      <c r="Z1014" s="195" t="s">
        <v>1054</v>
      </c>
      <c r="AA1014" s="200" t="s">
        <v>1054</v>
      </c>
      <c r="AB1014" s="201">
        <v>2416313</v>
      </c>
      <c r="AC1014" s="201">
        <v>412945</v>
      </c>
      <c r="AD1014" s="195" t="s">
        <v>4851</v>
      </c>
      <c r="AE1014" s="195" t="s">
        <v>2651</v>
      </c>
      <c r="AF1014" s="195" t="s">
        <v>935</v>
      </c>
      <c r="AG1014" s="195">
        <v>2601</v>
      </c>
      <c r="AH1014" s="195" t="s">
        <v>828</v>
      </c>
      <c r="AI1014" s="195" t="s">
        <v>2064</v>
      </c>
      <c r="AJ1014" s="195" t="s">
        <v>2065</v>
      </c>
      <c r="AK1014" s="195" t="s">
        <v>2066</v>
      </c>
    </row>
    <row r="1015" spans="1:37" s="177" customFormat="1" ht="12.75">
      <c r="A1015" s="175" t="s">
        <v>6545</v>
      </c>
      <c r="B1015" s="175" t="s">
        <v>2085</v>
      </c>
      <c r="C1015" s="628">
        <v>0</v>
      </c>
      <c r="D1015" s="628">
        <v>0</v>
      </c>
      <c r="E1015" s="628">
        <v>0</v>
      </c>
      <c r="F1015" s="631" t="s">
        <v>1054</v>
      </c>
      <c r="G1015" s="175" t="s">
        <v>6065</v>
      </c>
      <c r="H1015" s="176" t="s">
        <v>4617</v>
      </c>
      <c r="I1015" s="175" t="s">
        <v>4734</v>
      </c>
      <c r="J1015" s="203" t="s">
        <v>1052</v>
      </c>
      <c r="K1015" s="203" t="s">
        <v>1059</v>
      </c>
      <c r="L1015" s="175" t="s">
        <v>4593</v>
      </c>
      <c r="M1015" s="175" t="s">
        <v>2086</v>
      </c>
      <c r="N1015" s="204">
        <v>39995</v>
      </c>
      <c r="O1015" s="175" t="s">
        <v>2054</v>
      </c>
      <c r="P1015" s="195" t="s">
        <v>4965</v>
      </c>
      <c r="Q1015" s="195">
        <v>314</v>
      </c>
      <c r="R1015" s="197" t="s">
        <v>1054</v>
      </c>
      <c r="S1015" s="197" t="s">
        <v>1054</v>
      </c>
      <c r="T1015" s="195" t="s">
        <v>1054</v>
      </c>
      <c r="U1015" s="195" t="s">
        <v>1054</v>
      </c>
      <c r="V1015" s="199" t="s">
        <v>959</v>
      </c>
      <c r="W1015" s="199" t="s">
        <v>1055</v>
      </c>
      <c r="X1015" s="195" t="s">
        <v>1054</v>
      </c>
      <c r="Y1015" s="195" t="s">
        <v>2087</v>
      </c>
      <c r="Z1015" s="195" t="s">
        <v>1054</v>
      </c>
      <c r="AA1015" s="200" t="s">
        <v>1054</v>
      </c>
      <c r="AB1015" s="201">
        <v>76919</v>
      </c>
      <c r="AC1015" s="201">
        <v>82324</v>
      </c>
      <c r="AD1015" s="195" t="s">
        <v>6066</v>
      </c>
      <c r="AE1015" s="195" t="s">
        <v>4886</v>
      </c>
      <c r="AF1015" s="195" t="s">
        <v>934</v>
      </c>
      <c r="AG1015" s="195">
        <v>3000</v>
      </c>
      <c r="AH1015" s="195" t="s">
        <v>828</v>
      </c>
      <c r="AI1015" s="195" t="s">
        <v>2088</v>
      </c>
      <c r="AJ1015" s="195" t="s">
        <v>2089</v>
      </c>
      <c r="AK1015" s="195" t="s">
        <v>2090</v>
      </c>
    </row>
    <row r="1016" spans="1:37" s="177" customFormat="1" ht="12.75">
      <c r="A1016" s="175" t="s">
        <v>6545</v>
      </c>
      <c r="B1016" s="175" t="s">
        <v>4844</v>
      </c>
      <c r="C1016" s="628">
        <v>0</v>
      </c>
      <c r="D1016" s="628">
        <v>0</v>
      </c>
      <c r="E1016" s="628">
        <v>0</v>
      </c>
      <c r="F1016" s="631" t="s">
        <v>1054</v>
      </c>
      <c r="G1016" s="175" t="s">
        <v>4845</v>
      </c>
      <c r="H1016" s="176" t="s">
        <v>4581</v>
      </c>
      <c r="I1016" s="175" t="s">
        <v>4592</v>
      </c>
      <c r="J1016" s="203" t="s">
        <v>1054</v>
      </c>
      <c r="K1016" s="203" t="s">
        <v>1054</v>
      </c>
      <c r="L1016" s="175" t="s">
        <v>4593</v>
      </c>
      <c r="M1016" s="175" t="s">
        <v>2091</v>
      </c>
      <c r="N1016" s="204">
        <v>42552</v>
      </c>
      <c r="O1016" s="175" t="s">
        <v>1054</v>
      </c>
      <c r="P1016" s="195" t="s">
        <v>1054</v>
      </c>
      <c r="Q1016" s="195" t="s">
        <v>1054</v>
      </c>
      <c r="R1016" s="197">
        <v>6</v>
      </c>
      <c r="S1016" s="197" t="s">
        <v>959</v>
      </c>
      <c r="T1016" s="195" t="s">
        <v>4603</v>
      </c>
      <c r="U1016" s="195" t="s">
        <v>1054</v>
      </c>
      <c r="V1016" s="199" t="s">
        <v>1054</v>
      </c>
      <c r="W1016" s="199" t="s">
        <v>1054</v>
      </c>
      <c r="X1016" s="195" t="s">
        <v>1054</v>
      </c>
      <c r="Y1016" s="195" t="s">
        <v>1054</v>
      </c>
      <c r="Z1016" s="195" t="s">
        <v>2085</v>
      </c>
      <c r="AA1016" s="200" t="s">
        <v>1054</v>
      </c>
      <c r="AB1016" s="201" t="s">
        <v>1054</v>
      </c>
      <c r="AC1016" s="201" t="s">
        <v>1054</v>
      </c>
      <c r="AD1016" s="195" t="s">
        <v>1054</v>
      </c>
      <c r="AE1016" s="195" t="s">
        <v>1054</v>
      </c>
      <c r="AF1016" s="195" t="s">
        <v>1054</v>
      </c>
      <c r="AG1016" s="195" t="s">
        <v>1054</v>
      </c>
      <c r="AH1016" s="195" t="s">
        <v>1054</v>
      </c>
      <c r="AI1016" s="195" t="s">
        <v>1054</v>
      </c>
      <c r="AJ1016" s="195" t="s">
        <v>1054</v>
      </c>
      <c r="AK1016" s="195" t="s">
        <v>1054</v>
      </c>
    </row>
    <row r="1017" spans="1:37" s="177" customFormat="1" ht="12.75">
      <c r="A1017" s="175" t="s">
        <v>6545</v>
      </c>
      <c r="B1017" s="175" t="s">
        <v>3944</v>
      </c>
      <c r="C1017" s="628">
        <v>0</v>
      </c>
      <c r="D1017" s="628">
        <v>0</v>
      </c>
      <c r="E1017" s="628">
        <v>0</v>
      </c>
      <c r="F1017" s="631" t="s">
        <v>1054</v>
      </c>
      <c r="G1017" s="175" t="s">
        <v>6067</v>
      </c>
      <c r="H1017" s="176" t="s">
        <v>4617</v>
      </c>
      <c r="I1017" s="175" t="s">
        <v>4734</v>
      </c>
      <c r="J1017" s="203" t="s">
        <v>1052</v>
      </c>
      <c r="K1017" s="203" t="s">
        <v>1059</v>
      </c>
      <c r="L1017" s="175" t="s">
        <v>4593</v>
      </c>
      <c r="M1017" s="175" t="s">
        <v>2091</v>
      </c>
      <c r="N1017" s="204">
        <v>39995</v>
      </c>
      <c r="O1017" s="175" t="s">
        <v>2054</v>
      </c>
      <c r="P1017" s="195" t="s">
        <v>4965</v>
      </c>
      <c r="Q1017" s="195">
        <v>745</v>
      </c>
      <c r="R1017" s="197" t="s">
        <v>1054</v>
      </c>
      <c r="S1017" s="197" t="s">
        <v>1054</v>
      </c>
      <c r="T1017" s="195" t="s">
        <v>1054</v>
      </c>
      <c r="U1017" s="195" t="s">
        <v>1054</v>
      </c>
      <c r="V1017" s="199" t="s">
        <v>959</v>
      </c>
      <c r="W1017" s="199" t="s">
        <v>1055</v>
      </c>
      <c r="X1017" s="195" t="s">
        <v>1054</v>
      </c>
      <c r="Y1017" s="195" t="s">
        <v>2092</v>
      </c>
      <c r="Z1017" s="195" t="s">
        <v>1054</v>
      </c>
      <c r="AA1017" s="200" t="s">
        <v>1054</v>
      </c>
      <c r="AB1017" s="201">
        <v>125226</v>
      </c>
      <c r="AC1017" s="201">
        <v>126946</v>
      </c>
      <c r="AD1017" s="195" t="s">
        <v>6068</v>
      </c>
      <c r="AE1017" s="195" t="s">
        <v>4886</v>
      </c>
      <c r="AF1017" s="195" t="s">
        <v>934</v>
      </c>
      <c r="AG1017" s="195">
        <v>3000</v>
      </c>
      <c r="AH1017" s="195" t="s">
        <v>828</v>
      </c>
      <c r="AI1017" s="195" t="s">
        <v>2093</v>
      </c>
      <c r="AJ1017" s="195" t="s">
        <v>2094</v>
      </c>
      <c r="AK1017" s="195" t="s">
        <v>2095</v>
      </c>
    </row>
    <row r="1018" spans="1:37" s="177" customFormat="1" ht="12.75">
      <c r="A1018" s="175" t="s">
        <v>6545</v>
      </c>
      <c r="B1018" s="175" t="s">
        <v>2109</v>
      </c>
      <c r="C1018" s="628">
        <v>0</v>
      </c>
      <c r="D1018" s="628">
        <v>0</v>
      </c>
      <c r="E1018" s="628">
        <v>0</v>
      </c>
      <c r="F1018" s="631" t="s">
        <v>1054</v>
      </c>
      <c r="G1018" s="175" t="s">
        <v>7159</v>
      </c>
      <c r="H1018" s="176" t="s">
        <v>4581</v>
      </c>
      <c r="I1018" s="175" t="s">
        <v>4592</v>
      </c>
      <c r="J1018" s="203" t="s">
        <v>1054</v>
      </c>
      <c r="K1018" s="203" t="s">
        <v>1054</v>
      </c>
      <c r="L1018" s="175" t="s">
        <v>4593</v>
      </c>
      <c r="M1018" s="175" t="s">
        <v>2082</v>
      </c>
      <c r="N1018" s="204">
        <v>38607</v>
      </c>
      <c r="O1018" s="175" t="s">
        <v>1054</v>
      </c>
      <c r="P1018" s="195" t="s">
        <v>1054</v>
      </c>
      <c r="Q1018" s="195" t="s">
        <v>1054</v>
      </c>
      <c r="R1018" s="197">
        <v>0</v>
      </c>
      <c r="S1018" s="197" t="s">
        <v>1054</v>
      </c>
      <c r="T1018" s="195" t="s">
        <v>1054</v>
      </c>
      <c r="U1018" s="195" t="s">
        <v>1054</v>
      </c>
      <c r="V1018" s="199" t="s">
        <v>1062</v>
      </c>
      <c r="W1018" s="199" t="s">
        <v>1054</v>
      </c>
      <c r="X1018" s="195" t="s">
        <v>1054</v>
      </c>
      <c r="Y1018" s="195" t="s">
        <v>1054</v>
      </c>
      <c r="Z1018" s="195" t="s">
        <v>4848</v>
      </c>
      <c r="AA1018" s="200" t="s">
        <v>1054</v>
      </c>
      <c r="AB1018" s="201" t="s">
        <v>1054</v>
      </c>
      <c r="AC1018" s="201" t="s">
        <v>1054</v>
      </c>
      <c r="AD1018" s="195" t="s">
        <v>4851</v>
      </c>
      <c r="AE1018" s="195" t="s">
        <v>2651</v>
      </c>
      <c r="AF1018" s="195" t="s">
        <v>935</v>
      </c>
      <c r="AG1018" s="195">
        <v>2601</v>
      </c>
      <c r="AH1018" s="195" t="s">
        <v>828</v>
      </c>
      <c r="AI1018" s="195" t="s">
        <v>6069</v>
      </c>
      <c r="AJ1018" s="195" t="s">
        <v>1054</v>
      </c>
      <c r="AK1018" s="195" t="s">
        <v>1054</v>
      </c>
    </row>
    <row r="1019" spans="1:37" s="177" customFormat="1" ht="12.75">
      <c r="A1019" s="175" t="s">
        <v>6545</v>
      </c>
      <c r="B1019" s="175" t="s">
        <v>2110</v>
      </c>
      <c r="C1019" s="628">
        <v>0</v>
      </c>
      <c r="D1019" s="628">
        <v>0</v>
      </c>
      <c r="E1019" s="628">
        <v>0</v>
      </c>
      <c r="F1019" s="631" t="s">
        <v>1054</v>
      </c>
      <c r="G1019" s="175" t="s">
        <v>6690</v>
      </c>
      <c r="H1019" s="176" t="s">
        <v>4581</v>
      </c>
      <c r="I1019" s="175" t="s">
        <v>4592</v>
      </c>
      <c r="J1019" s="203" t="s">
        <v>1054</v>
      </c>
      <c r="K1019" s="203" t="s">
        <v>1054</v>
      </c>
      <c r="L1019" s="175" t="s">
        <v>4593</v>
      </c>
      <c r="M1019" s="175" t="s">
        <v>2111</v>
      </c>
      <c r="N1019" s="204">
        <v>28292</v>
      </c>
      <c r="O1019" s="175" t="s">
        <v>1054</v>
      </c>
      <c r="P1019" s="195" t="s">
        <v>1054</v>
      </c>
      <c r="Q1019" s="195" t="s">
        <v>1054</v>
      </c>
      <c r="R1019" s="197">
        <v>14</v>
      </c>
      <c r="S1019" s="197" t="s">
        <v>1062</v>
      </c>
      <c r="T1019" s="195" t="s">
        <v>4595</v>
      </c>
      <c r="U1019" s="195" t="s">
        <v>1054</v>
      </c>
      <c r="V1019" s="199" t="s">
        <v>1062</v>
      </c>
      <c r="W1019" s="199" t="s">
        <v>1054</v>
      </c>
      <c r="X1019" s="195" t="s">
        <v>1054</v>
      </c>
      <c r="Y1019" s="195" t="s">
        <v>1054</v>
      </c>
      <c r="Z1019" s="195" t="s">
        <v>4848</v>
      </c>
      <c r="AA1019" s="200" t="s">
        <v>1054</v>
      </c>
      <c r="AB1019" s="201" t="s">
        <v>1054</v>
      </c>
      <c r="AC1019" s="201" t="s">
        <v>1054</v>
      </c>
      <c r="AD1019" s="195" t="s">
        <v>4851</v>
      </c>
      <c r="AE1019" s="195" t="s">
        <v>2651</v>
      </c>
      <c r="AF1019" s="195" t="s">
        <v>935</v>
      </c>
      <c r="AG1019" s="195">
        <v>2601</v>
      </c>
      <c r="AH1019" s="195" t="s">
        <v>828</v>
      </c>
      <c r="AI1019" s="195" t="s">
        <v>1054</v>
      </c>
      <c r="AJ1019" s="195" t="s">
        <v>1054</v>
      </c>
      <c r="AK1019" s="195" t="s">
        <v>1054</v>
      </c>
    </row>
    <row r="1020" spans="1:37" s="177" customFormat="1" ht="12.75">
      <c r="A1020" s="175" t="s">
        <v>6545</v>
      </c>
      <c r="B1020" s="175" t="s">
        <v>4841</v>
      </c>
      <c r="C1020" s="628">
        <v>0</v>
      </c>
      <c r="D1020" s="628">
        <v>0</v>
      </c>
      <c r="E1020" s="628">
        <v>0</v>
      </c>
      <c r="F1020" s="631" t="s">
        <v>1054</v>
      </c>
      <c r="G1020" s="175" t="s">
        <v>4842</v>
      </c>
      <c r="H1020" s="176" t="s">
        <v>4581</v>
      </c>
      <c r="I1020" s="175" t="s">
        <v>4592</v>
      </c>
      <c r="J1020" s="203" t="s">
        <v>1054</v>
      </c>
      <c r="K1020" s="203" t="s">
        <v>1054</v>
      </c>
      <c r="L1020" s="175" t="s">
        <v>4593</v>
      </c>
      <c r="M1020" s="175" t="s">
        <v>4843</v>
      </c>
      <c r="N1020" s="204">
        <v>42856</v>
      </c>
      <c r="O1020" s="175" t="s">
        <v>1054</v>
      </c>
      <c r="P1020" s="195" t="s">
        <v>1054</v>
      </c>
      <c r="Q1020" s="195" t="s">
        <v>1054</v>
      </c>
      <c r="R1020" s="197" t="s">
        <v>1054</v>
      </c>
      <c r="S1020" s="197" t="s">
        <v>1054</v>
      </c>
      <c r="T1020" s="195" t="s">
        <v>1054</v>
      </c>
      <c r="U1020" s="195" t="s">
        <v>1054</v>
      </c>
      <c r="V1020" s="199" t="s">
        <v>1054</v>
      </c>
      <c r="W1020" s="199" t="s">
        <v>1054</v>
      </c>
      <c r="X1020" s="195" t="s">
        <v>1054</v>
      </c>
      <c r="Y1020" s="195" t="s">
        <v>1054</v>
      </c>
      <c r="Z1020" s="195" t="s">
        <v>1054</v>
      </c>
      <c r="AA1020" s="200" t="s">
        <v>1054</v>
      </c>
      <c r="AB1020" s="201" t="s">
        <v>1054</v>
      </c>
      <c r="AC1020" s="201" t="s">
        <v>1054</v>
      </c>
      <c r="AD1020" s="195" t="s">
        <v>1054</v>
      </c>
      <c r="AE1020" s="195" t="s">
        <v>1054</v>
      </c>
      <c r="AF1020" s="195" t="s">
        <v>1054</v>
      </c>
      <c r="AG1020" s="195" t="s">
        <v>1054</v>
      </c>
      <c r="AH1020" s="195" t="s">
        <v>1054</v>
      </c>
      <c r="AI1020" s="195" t="s">
        <v>1054</v>
      </c>
      <c r="AJ1020" s="195" t="s">
        <v>1054</v>
      </c>
      <c r="AK1020" s="195" t="s">
        <v>1054</v>
      </c>
    </row>
    <row r="1021" spans="1:37" s="177" customFormat="1" ht="12.75">
      <c r="A1021" s="175" t="s">
        <v>6545</v>
      </c>
      <c r="B1021" s="175" t="s">
        <v>2096</v>
      </c>
      <c r="C1021" s="628">
        <v>1</v>
      </c>
      <c r="D1021" s="628">
        <v>1</v>
      </c>
      <c r="E1021" s="628">
        <v>1</v>
      </c>
      <c r="F1021" s="631" t="s">
        <v>1054</v>
      </c>
      <c r="G1021" s="175" t="s">
        <v>7160</v>
      </c>
      <c r="H1021" s="176" t="s">
        <v>4617</v>
      </c>
      <c r="I1021" s="175" t="s">
        <v>4734</v>
      </c>
      <c r="J1021" s="203" t="s">
        <v>1052</v>
      </c>
      <c r="K1021" s="203" t="s">
        <v>1059</v>
      </c>
      <c r="L1021" s="175" t="s">
        <v>4593</v>
      </c>
      <c r="M1021" s="175" t="s">
        <v>2097</v>
      </c>
      <c r="N1021" s="204">
        <v>39995</v>
      </c>
      <c r="O1021" s="175" t="s">
        <v>2054</v>
      </c>
      <c r="P1021" s="195" t="s">
        <v>4965</v>
      </c>
      <c r="Q1021" s="195">
        <v>101</v>
      </c>
      <c r="R1021" s="197" t="s">
        <v>1054</v>
      </c>
      <c r="S1021" s="197" t="s">
        <v>1054</v>
      </c>
      <c r="T1021" s="195" t="s">
        <v>1054</v>
      </c>
      <c r="U1021" s="195" t="s">
        <v>1054</v>
      </c>
      <c r="V1021" s="199" t="s">
        <v>959</v>
      </c>
      <c r="W1021" s="199" t="s">
        <v>1055</v>
      </c>
      <c r="X1021" s="195" t="s">
        <v>1054</v>
      </c>
      <c r="Y1021" s="195" t="s">
        <v>2098</v>
      </c>
      <c r="Z1021" s="195" t="s">
        <v>1054</v>
      </c>
      <c r="AA1021" s="200" t="s">
        <v>1054</v>
      </c>
      <c r="AB1021" s="201">
        <v>20590</v>
      </c>
      <c r="AC1021" s="201">
        <v>21148</v>
      </c>
      <c r="AD1021" s="195" t="s">
        <v>6064</v>
      </c>
      <c r="AE1021" s="195" t="s">
        <v>2651</v>
      </c>
      <c r="AF1021" s="195" t="s">
        <v>935</v>
      </c>
      <c r="AG1021" s="195">
        <v>2601</v>
      </c>
      <c r="AH1021" s="195" t="s">
        <v>828</v>
      </c>
      <c r="AI1021" s="195" t="s">
        <v>2099</v>
      </c>
      <c r="AJ1021" s="195" t="s">
        <v>2100</v>
      </c>
      <c r="AK1021" s="195" t="s">
        <v>2101</v>
      </c>
    </row>
    <row r="1022" spans="1:37" s="177" customFormat="1" ht="12.75">
      <c r="A1022" s="175" t="s">
        <v>6545</v>
      </c>
      <c r="B1022" s="175" t="s">
        <v>2072</v>
      </c>
      <c r="C1022" s="628">
        <v>0</v>
      </c>
      <c r="D1022" s="628">
        <v>0</v>
      </c>
      <c r="E1022" s="628">
        <v>0</v>
      </c>
      <c r="F1022" s="631" t="s">
        <v>1054</v>
      </c>
      <c r="G1022" s="175" t="s">
        <v>6077</v>
      </c>
      <c r="H1022" s="176" t="s">
        <v>4581</v>
      </c>
      <c r="I1022" s="175" t="s">
        <v>4592</v>
      </c>
      <c r="J1022" s="203" t="s">
        <v>1054</v>
      </c>
      <c r="K1022" s="203" t="s">
        <v>1054</v>
      </c>
      <c r="L1022" s="175" t="s">
        <v>4593</v>
      </c>
      <c r="M1022" s="175" t="s">
        <v>2073</v>
      </c>
      <c r="N1022" s="204">
        <v>33777</v>
      </c>
      <c r="O1022" s="175" t="s">
        <v>1054</v>
      </c>
      <c r="P1022" s="195" t="s">
        <v>1054</v>
      </c>
      <c r="Q1022" s="195" t="s">
        <v>1054</v>
      </c>
      <c r="R1022" s="197">
        <v>11</v>
      </c>
      <c r="S1022" s="197" t="s">
        <v>959</v>
      </c>
      <c r="T1022" s="195" t="s">
        <v>4603</v>
      </c>
      <c r="U1022" s="195" t="s">
        <v>1054</v>
      </c>
      <c r="V1022" s="199" t="s">
        <v>959</v>
      </c>
      <c r="W1022" s="199" t="s">
        <v>1054</v>
      </c>
      <c r="X1022" s="195" t="s">
        <v>1054</v>
      </c>
      <c r="Y1022" s="195" t="s">
        <v>1054</v>
      </c>
      <c r="Z1022" s="195" t="s">
        <v>1054</v>
      </c>
      <c r="AA1022" s="200" t="s">
        <v>1054</v>
      </c>
      <c r="AB1022" s="201" t="s">
        <v>1054</v>
      </c>
      <c r="AC1022" s="201" t="s">
        <v>1054</v>
      </c>
      <c r="AD1022" s="195" t="s">
        <v>6071</v>
      </c>
      <c r="AE1022" s="195" t="s">
        <v>4964</v>
      </c>
      <c r="AF1022" s="195" t="s">
        <v>935</v>
      </c>
      <c r="AG1022" s="195">
        <v>2601</v>
      </c>
      <c r="AH1022" s="195" t="s">
        <v>828</v>
      </c>
      <c r="AI1022" s="195" t="s">
        <v>6078</v>
      </c>
      <c r="AJ1022" s="195" t="s">
        <v>2074</v>
      </c>
      <c r="AK1022" s="195" t="s">
        <v>2075</v>
      </c>
    </row>
    <row r="1023" spans="1:37" s="177" customFormat="1" ht="12.75">
      <c r="A1023" s="175" t="s">
        <v>6545</v>
      </c>
      <c r="B1023" s="175" t="s">
        <v>2067</v>
      </c>
      <c r="C1023" s="628">
        <v>0</v>
      </c>
      <c r="D1023" s="628">
        <v>0</v>
      </c>
      <c r="E1023" s="628">
        <v>0</v>
      </c>
      <c r="F1023" s="631" t="s">
        <v>1054</v>
      </c>
      <c r="G1023" s="175" t="s">
        <v>6070</v>
      </c>
      <c r="H1023" s="176" t="s">
        <v>4617</v>
      </c>
      <c r="I1023" s="175" t="s">
        <v>4734</v>
      </c>
      <c r="J1023" s="203" t="s">
        <v>1052</v>
      </c>
      <c r="K1023" s="203" t="s">
        <v>1059</v>
      </c>
      <c r="L1023" s="175" t="s">
        <v>4788</v>
      </c>
      <c r="M1023" s="175" t="s">
        <v>1054</v>
      </c>
      <c r="N1023" s="204">
        <v>34135</v>
      </c>
      <c r="O1023" s="175" t="s">
        <v>2054</v>
      </c>
      <c r="P1023" s="195" t="s">
        <v>5402</v>
      </c>
      <c r="Q1023" s="195" t="s">
        <v>1054</v>
      </c>
      <c r="R1023" s="197" t="s">
        <v>1054</v>
      </c>
      <c r="S1023" s="197" t="s">
        <v>1054</v>
      </c>
      <c r="T1023" s="195" t="s">
        <v>1054</v>
      </c>
      <c r="U1023" s="195" t="s">
        <v>1054</v>
      </c>
      <c r="V1023" s="199" t="s">
        <v>959</v>
      </c>
      <c r="W1023" s="199" t="s">
        <v>1055</v>
      </c>
      <c r="X1023" s="195" t="s">
        <v>1054</v>
      </c>
      <c r="Y1023" s="195" t="s">
        <v>2068</v>
      </c>
      <c r="Z1023" s="195" t="s">
        <v>1054</v>
      </c>
      <c r="AA1023" s="200" t="s">
        <v>1054</v>
      </c>
      <c r="AB1023" s="201">
        <v>155</v>
      </c>
      <c r="AC1023" s="201" t="s">
        <v>1054</v>
      </c>
      <c r="AD1023" s="195" t="s">
        <v>6071</v>
      </c>
      <c r="AE1023" s="195" t="s">
        <v>4964</v>
      </c>
      <c r="AF1023" s="195" t="s">
        <v>935</v>
      </c>
      <c r="AG1023" s="195">
        <v>2601</v>
      </c>
      <c r="AH1023" s="195" t="s">
        <v>828</v>
      </c>
      <c r="AI1023" s="195" t="s">
        <v>2069</v>
      </c>
      <c r="AJ1023" s="195" t="s">
        <v>2070</v>
      </c>
      <c r="AK1023" s="195" t="s">
        <v>2071</v>
      </c>
    </row>
    <row r="1024" spans="1:37" s="177" customFormat="1" ht="12.75">
      <c r="A1024" s="175" t="s">
        <v>6545</v>
      </c>
      <c r="B1024" s="175" t="s">
        <v>4846</v>
      </c>
      <c r="C1024" s="628">
        <v>0</v>
      </c>
      <c r="D1024" s="628">
        <v>0</v>
      </c>
      <c r="E1024" s="628">
        <v>0</v>
      </c>
      <c r="F1024" s="631" t="s">
        <v>1054</v>
      </c>
      <c r="G1024" s="175" t="s">
        <v>7161</v>
      </c>
      <c r="H1024" s="176" t="s">
        <v>4581</v>
      </c>
      <c r="I1024" s="175" t="s">
        <v>4592</v>
      </c>
      <c r="J1024" s="203" t="s">
        <v>1054</v>
      </c>
      <c r="K1024" s="203" t="s">
        <v>1054</v>
      </c>
      <c r="L1024" s="175" t="s">
        <v>106</v>
      </c>
      <c r="M1024" s="175" t="s">
        <v>4847</v>
      </c>
      <c r="N1024" s="204">
        <v>42552</v>
      </c>
      <c r="O1024" s="175" t="s">
        <v>1054</v>
      </c>
      <c r="P1024" s="195" t="s">
        <v>1054</v>
      </c>
      <c r="Q1024" s="195" t="s">
        <v>1054</v>
      </c>
      <c r="R1024" s="197">
        <v>0</v>
      </c>
      <c r="S1024" s="197" t="s">
        <v>1062</v>
      </c>
      <c r="T1024" s="195" t="s">
        <v>106</v>
      </c>
      <c r="U1024" s="195" t="s">
        <v>277</v>
      </c>
      <c r="V1024" s="199" t="s">
        <v>1054</v>
      </c>
      <c r="W1024" s="199" t="s">
        <v>1054</v>
      </c>
      <c r="X1024" s="195" t="s">
        <v>1054</v>
      </c>
      <c r="Y1024" s="195" t="s">
        <v>1054</v>
      </c>
      <c r="Z1024" s="195" t="s">
        <v>1054</v>
      </c>
      <c r="AA1024" s="200" t="s">
        <v>1054</v>
      </c>
      <c r="AB1024" s="201" t="s">
        <v>1054</v>
      </c>
      <c r="AC1024" s="201" t="s">
        <v>1054</v>
      </c>
      <c r="AD1024" s="195" t="s">
        <v>1054</v>
      </c>
      <c r="AE1024" s="195" t="s">
        <v>1054</v>
      </c>
      <c r="AF1024" s="195" t="s">
        <v>1054</v>
      </c>
      <c r="AG1024" s="195" t="s">
        <v>1054</v>
      </c>
      <c r="AH1024" s="195" t="s">
        <v>1054</v>
      </c>
      <c r="AI1024" s="195" t="s">
        <v>1054</v>
      </c>
      <c r="AJ1024" s="195" t="s">
        <v>1054</v>
      </c>
      <c r="AK1024" s="195" t="s">
        <v>1054</v>
      </c>
    </row>
    <row r="1025" spans="1:37" s="177" customFormat="1" ht="12.75">
      <c r="A1025" s="175" t="s">
        <v>3333</v>
      </c>
      <c r="B1025" s="175" t="s">
        <v>3343</v>
      </c>
      <c r="C1025" s="628">
        <v>0</v>
      </c>
      <c r="D1025" s="628">
        <v>0</v>
      </c>
      <c r="E1025" s="628">
        <v>0</v>
      </c>
      <c r="F1025" s="631" t="s">
        <v>959</v>
      </c>
      <c r="G1025" s="175" t="s">
        <v>3344</v>
      </c>
      <c r="H1025" s="176" t="s">
        <v>4617</v>
      </c>
      <c r="I1025" s="175" t="s">
        <v>4734</v>
      </c>
      <c r="J1025" s="203" t="s">
        <v>1052</v>
      </c>
      <c r="K1025" s="203" t="s">
        <v>1053</v>
      </c>
      <c r="L1025" s="175" t="s">
        <v>4593</v>
      </c>
      <c r="M1025" s="175" t="s">
        <v>3334</v>
      </c>
      <c r="N1025" s="204">
        <v>38018</v>
      </c>
      <c r="O1025" s="175" t="s">
        <v>1425</v>
      </c>
      <c r="P1025" s="195" t="s">
        <v>1054</v>
      </c>
      <c r="Q1025" s="195">
        <v>901</v>
      </c>
      <c r="R1025" s="197" t="s">
        <v>1054</v>
      </c>
      <c r="S1025" s="197" t="s">
        <v>1054</v>
      </c>
      <c r="T1025" s="195" t="s">
        <v>1054</v>
      </c>
      <c r="U1025" s="195" t="s">
        <v>1054</v>
      </c>
      <c r="V1025" s="199" t="s">
        <v>959</v>
      </c>
      <c r="W1025" s="199" t="s">
        <v>1055</v>
      </c>
      <c r="X1025" s="195" t="s">
        <v>1054</v>
      </c>
      <c r="Y1025" s="195" t="s">
        <v>3345</v>
      </c>
      <c r="Z1025" s="195" t="s">
        <v>1054</v>
      </c>
      <c r="AA1025" s="200" t="s">
        <v>1054</v>
      </c>
      <c r="AB1025" s="201">
        <v>193320</v>
      </c>
      <c r="AC1025" s="201">
        <v>159799</v>
      </c>
      <c r="AD1025" s="195" t="s">
        <v>6080</v>
      </c>
      <c r="AE1025" s="195" t="s">
        <v>2651</v>
      </c>
      <c r="AF1025" s="195" t="s">
        <v>935</v>
      </c>
      <c r="AG1025" s="195">
        <v>2600</v>
      </c>
      <c r="AH1025" s="195" t="s">
        <v>828</v>
      </c>
      <c r="AI1025" s="195" t="s">
        <v>3346</v>
      </c>
      <c r="AJ1025" s="195" t="s">
        <v>3347</v>
      </c>
      <c r="AK1025" s="195" t="s">
        <v>3347</v>
      </c>
    </row>
    <row r="1026" spans="1:37" s="177" customFormat="1" ht="12.75">
      <c r="A1026" s="175" t="s">
        <v>3333</v>
      </c>
      <c r="B1026" s="175" t="s">
        <v>3332</v>
      </c>
      <c r="C1026" s="628">
        <v>0</v>
      </c>
      <c r="D1026" s="628">
        <v>0</v>
      </c>
      <c r="E1026" s="628">
        <v>0</v>
      </c>
      <c r="F1026" s="631" t="s">
        <v>959</v>
      </c>
      <c r="G1026" s="175" t="s">
        <v>6083</v>
      </c>
      <c r="H1026" s="176" t="s">
        <v>4617</v>
      </c>
      <c r="I1026" s="175" t="s">
        <v>4734</v>
      </c>
      <c r="J1026" s="203" t="s">
        <v>1052</v>
      </c>
      <c r="K1026" s="203" t="s">
        <v>1059</v>
      </c>
      <c r="L1026" s="175" t="s">
        <v>4593</v>
      </c>
      <c r="M1026" s="175" t="s">
        <v>3334</v>
      </c>
      <c r="N1026" s="204">
        <v>367</v>
      </c>
      <c r="O1026" s="175" t="s">
        <v>1425</v>
      </c>
      <c r="P1026" s="195" t="s">
        <v>1054</v>
      </c>
      <c r="Q1026" s="195">
        <v>166</v>
      </c>
      <c r="R1026" s="197" t="s">
        <v>1054</v>
      </c>
      <c r="S1026" s="197" t="s">
        <v>1054</v>
      </c>
      <c r="T1026" s="195" t="s">
        <v>1054</v>
      </c>
      <c r="U1026" s="195" t="s">
        <v>1054</v>
      </c>
      <c r="V1026" s="199" t="s">
        <v>959</v>
      </c>
      <c r="W1026" s="199" t="s">
        <v>1055</v>
      </c>
      <c r="X1026" s="195" t="s">
        <v>1054</v>
      </c>
      <c r="Y1026" s="195" t="s">
        <v>3335</v>
      </c>
      <c r="Z1026" s="195" t="s">
        <v>1054</v>
      </c>
      <c r="AA1026" s="200" t="s">
        <v>1054</v>
      </c>
      <c r="AB1026" s="201">
        <v>25063</v>
      </c>
      <c r="AC1026" s="201">
        <v>26919</v>
      </c>
      <c r="AD1026" s="195" t="s">
        <v>6080</v>
      </c>
      <c r="AE1026" s="195" t="s">
        <v>2651</v>
      </c>
      <c r="AF1026" s="195" t="s">
        <v>935</v>
      </c>
      <c r="AG1026" s="195">
        <v>2600</v>
      </c>
      <c r="AH1026" s="195" t="s">
        <v>828</v>
      </c>
      <c r="AI1026" s="195" t="s">
        <v>3336</v>
      </c>
      <c r="AJ1026" s="195" t="s">
        <v>3337</v>
      </c>
      <c r="AK1026" s="195" t="s">
        <v>6084</v>
      </c>
    </row>
    <row r="1027" spans="1:37" s="177" customFormat="1" ht="12.75">
      <c r="A1027" s="175" t="s">
        <v>3333</v>
      </c>
      <c r="B1027" s="175" t="s">
        <v>3338</v>
      </c>
      <c r="C1027" s="628">
        <v>0</v>
      </c>
      <c r="D1027" s="628">
        <v>0</v>
      </c>
      <c r="E1027" s="628">
        <v>0</v>
      </c>
      <c r="F1027" s="631" t="s">
        <v>959</v>
      </c>
      <c r="G1027" s="175" t="s">
        <v>3339</v>
      </c>
      <c r="H1027" s="176" t="s">
        <v>4617</v>
      </c>
      <c r="I1027" s="175" t="s">
        <v>4734</v>
      </c>
      <c r="J1027" s="203" t="s">
        <v>1052</v>
      </c>
      <c r="K1027" s="203" t="s">
        <v>1059</v>
      </c>
      <c r="L1027" s="175" t="s">
        <v>4593</v>
      </c>
      <c r="M1027" s="175" t="s">
        <v>3334</v>
      </c>
      <c r="N1027" s="204">
        <v>367</v>
      </c>
      <c r="O1027" s="175" t="s">
        <v>1425</v>
      </c>
      <c r="P1027" s="195" t="s">
        <v>1054</v>
      </c>
      <c r="Q1027" s="195">
        <v>157</v>
      </c>
      <c r="R1027" s="197" t="s">
        <v>1054</v>
      </c>
      <c r="S1027" s="197" t="s">
        <v>1054</v>
      </c>
      <c r="T1027" s="195" t="s">
        <v>1054</v>
      </c>
      <c r="U1027" s="195" t="s">
        <v>1054</v>
      </c>
      <c r="V1027" s="199" t="s">
        <v>959</v>
      </c>
      <c r="W1027" s="199" t="s">
        <v>1055</v>
      </c>
      <c r="X1027" s="195" t="s">
        <v>1054</v>
      </c>
      <c r="Y1027" s="195" t="s">
        <v>3340</v>
      </c>
      <c r="Z1027" s="195" t="s">
        <v>1054</v>
      </c>
      <c r="AA1027" s="200" t="s">
        <v>1054</v>
      </c>
      <c r="AB1027" s="201">
        <v>24238</v>
      </c>
      <c r="AC1027" s="201">
        <v>24313</v>
      </c>
      <c r="AD1027" s="195" t="s">
        <v>6080</v>
      </c>
      <c r="AE1027" s="195" t="s">
        <v>2651</v>
      </c>
      <c r="AF1027" s="195" t="s">
        <v>935</v>
      </c>
      <c r="AG1027" s="195">
        <v>2600</v>
      </c>
      <c r="AH1027" s="195" t="s">
        <v>828</v>
      </c>
      <c r="AI1027" s="195" t="s">
        <v>3341</v>
      </c>
      <c r="AJ1027" s="195" t="s">
        <v>6085</v>
      </c>
      <c r="AK1027" s="195" t="s">
        <v>3342</v>
      </c>
    </row>
    <row r="1028" spans="1:37" s="177" customFormat="1" ht="12.75">
      <c r="A1028" s="175" t="s">
        <v>3333</v>
      </c>
      <c r="B1028" s="175" t="s">
        <v>3348</v>
      </c>
      <c r="C1028" s="628">
        <v>0</v>
      </c>
      <c r="D1028" s="628">
        <v>0</v>
      </c>
      <c r="E1028" s="628">
        <v>0</v>
      </c>
      <c r="F1028" s="631" t="s">
        <v>959</v>
      </c>
      <c r="G1028" s="175" t="s">
        <v>6079</v>
      </c>
      <c r="H1028" s="176" t="s">
        <v>4617</v>
      </c>
      <c r="I1028" s="175" t="s">
        <v>4734</v>
      </c>
      <c r="J1028" s="203" t="s">
        <v>1052</v>
      </c>
      <c r="K1028" s="203" t="s">
        <v>1059</v>
      </c>
      <c r="L1028" s="175" t="s">
        <v>4593</v>
      </c>
      <c r="M1028" s="175" t="s">
        <v>3334</v>
      </c>
      <c r="N1028" s="204">
        <v>41113</v>
      </c>
      <c r="O1028" s="175" t="s">
        <v>1425</v>
      </c>
      <c r="P1028" s="195" t="s">
        <v>1054</v>
      </c>
      <c r="Q1028" s="195">
        <v>45</v>
      </c>
      <c r="R1028" s="197" t="s">
        <v>1054</v>
      </c>
      <c r="S1028" s="197" t="s">
        <v>1054</v>
      </c>
      <c r="T1028" s="195" t="s">
        <v>1054</v>
      </c>
      <c r="U1028" s="195" t="s">
        <v>1054</v>
      </c>
      <c r="V1028" s="199" t="s">
        <v>959</v>
      </c>
      <c r="W1028" s="199" t="s">
        <v>1055</v>
      </c>
      <c r="X1028" s="195" t="s">
        <v>1054</v>
      </c>
      <c r="Y1028" s="195" t="s">
        <v>3349</v>
      </c>
      <c r="Z1028" s="195" t="s">
        <v>1054</v>
      </c>
      <c r="AA1028" s="200" t="s">
        <v>1054</v>
      </c>
      <c r="AB1028" s="201">
        <v>8083</v>
      </c>
      <c r="AC1028" s="201">
        <v>8765</v>
      </c>
      <c r="AD1028" s="195" t="s">
        <v>6080</v>
      </c>
      <c r="AE1028" s="195" t="s">
        <v>2651</v>
      </c>
      <c r="AF1028" s="195" t="s">
        <v>935</v>
      </c>
      <c r="AG1028" s="195">
        <v>2600</v>
      </c>
      <c r="AH1028" s="195" t="s">
        <v>828</v>
      </c>
      <c r="AI1028" s="195" t="s">
        <v>6081</v>
      </c>
      <c r="AJ1028" s="195" t="s">
        <v>6082</v>
      </c>
      <c r="AK1028" s="195" t="s">
        <v>6082</v>
      </c>
    </row>
    <row r="1029" spans="1:37" s="177" customFormat="1" ht="12.75">
      <c r="A1029" s="175" t="s">
        <v>118</v>
      </c>
      <c r="B1029" s="175" t="s">
        <v>3393</v>
      </c>
      <c r="C1029" s="628">
        <v>0</v>
      </c>
      <c r="D1029" s="628">
        <v>0</v>
      </c>
      <c r="E1029" s="628">
        <v>0</v>
      </c>
      <c r="F1029" s="631" t="s">
        <v>1054</v>
      </c>
      <c r="G1029" s="175" t="s">
        <v>6099</v>
      </c>
      <c r="H1029" s="176" t="s">
        <v>4581</v>
      </c>
      <c r="I1029" s="175" t="s">
        <v>4582</v>
      </c>
      <c r="J1029" s="203" t="s">
        <v>1054</v>
      </c>
      <c r="K1029" s="203" t="s">
        <v>1054</v>
      </c>
      <c r="L1029" s="175" t="s">
        <v>1063</v>
      </c>
      <c r="M1029" s="175" t="s">
        <v>1054</v>
      </c>
      <c r="N1029" s="204">
        <v>41317</v>
      </c>
      <c r="O1029" s="175" t="s">
        <v>1054</v>
      </c>
      <c r="P1029" s="195" t="s">
        <v>1054</v>
      </c>
      <c r="Q1029" s="195" t="s">
        <v>1054</v>
      </c>
      <c r="R1029" s="197">
        <v>14</v>
      </c>
      <c r="S1029" s="197" t="s">
        <v>959</v>
      </c>
      <c r="T1029" s="195" t="s">
        <v>4595</v>
      </c>
      <c r="U1029" s="195" t="s">
        <v>1054</v>
      </c>
      <c r="V1029" s="199" t="s">
        <v>1054</v>
      </c>
      <c r="W1029" s="199" t="s">
        <v>1054</v>
      </c>
      <c r="X1029" s="195" t="s">
        <v>1054</v>
      </c>
      <c r="Y1029" s="195" t="s">
        <v>1054</v>
      </c>
      <c r="Z1029" s="195" t="s">
        <v>1054</v>
      </c>
      <c r="AA1029" s="200" t="s">
        <v>1054</v>
      </c>
      <c r="AB1029" s="201" t="s">
        <v>1054</v>
      </c>
      <c r="AC1029" s="201" t="s">
        <v>1054</v>
      </c>
      <c r="AD1029" s="195" t="s">
        <v>1054</v>
      </c>
      <c r="AE1029" s="195" t="s">
        <v>1054</v>
      </c>
      <c r="AF1029" s="195" t="s">
        <v>1054</v>
      </c>
      <c r="AG1029" s="195" t="s">
        <v>1054</v>
      </c>
      <c r="AH1029" s="195" t="s">
        <v>1054</v>
      </c>
      <c r="AI1029" s="195" t="s">
        <v>1054</v>
      </c>
      <c r="AJ1029" s="195" t="s">
        <v>1054</v>
      </c>
      <c r="AK1029" s="195" t="s">
        <v>1054</v>
      </c>
    </row>
    <row r="1030" spans="1:37" s="177" customFormat="1" ht="12.75">
      <c r="A1030" s="175" t="s">
        <v>118</v>
      </c>
      <c r="B1030" s="175" t="s">
        <v>3350</v>
      </c>
      <c r="C1030" s="628">
        <v>0</v>
      </c>
      <c r="D1030" s="628">
        <v>0</v>
      </c>
      <c r="E1030" s="628">
        <v>0</v>
      </c>
      <c r="F1030" s="631" t="s">
        <v>1054</v>
      </c>
      <c r="G1030" s="175" t="s">
        <v>3351</v>
      </c>
      <c r="H1030" s="176" t="s">
        <v>4617</v>
      </c>
      <c r="I1030" s="175" t="s">
        <v>4618</v>
      </c>
      <c r="J1030" s="203" t="s">
        <v>1052</v>
      </c>
      <c r="K1030" s="203" t="s">
        <v>1059</v>
      </c>
      <c r="L1030" s="175" t="s">
        <v>106</v>
      </c>
      <c r="M1030" s="175" t="s">
        <v>1833</v>
      </c>
      <c r="N1030" s="204">
        <v>26821</v>
      </c>
      <c r="O1030" s="175" t="s">
        <v>2584</v>
      </c>
      <c r="P1030" s="195" t="s">
        <v>4965</v>
      </c>
      <c r="Q1030" s="195">
        <v>386</v>
      </c>
      <c r="R1030" s="197" t="s">
        <v>1054</v>
      </c>
      <c r="S1030" s="197" t="s">
        <v>1054</v>
      </c>
      <c r="T1030" s="195" t="s">
        <v>1054</v>
      </c>
      <c r="U1030" s="195" t="s">
        <v>1054</v>
      </c>
      <c r="V1030" s="199" t="s">
        <v>959</v>
      </c>
      <c r="W1030" s="199" t="s">
        <v>1055</v>
      </c>
      <c r="X1030" s="195" t="s">
        <v>1054</v>
      </c>
      <c r="Y1030" s="195" t="s">
        <v>3352</v>
      </c>
      <c r="Z1030" s="195" t="s">
        <v>1054</v>
      </c>
      <c r="AA1030" s="200" t="s">
        <v>1054</v>
      </c>
      <c r="AB1030" s="201">
        <v>36323</v>
      </c>
      <c r="AC1030" s="201">
        <v>57410</v>
      </c>
      <c r="AD1030" s="195" t="s">
        <v>6158</v>
      </c>
      <c r="AE1030" s="195" t="s">
        <v>5736</v>
      </c>
      <c r="AF1030" s="195" t="s">
        <v>935</v>
      </c>
      <c r="AG1030" s="195">
        <v>2606</v>
      </c>
      <c r="AH1030" s="195" t="s">
        <v>828</v>
      </c>
      <c r="AI1030" s="195" t="s">
        <v>3353</v>
      </c>
      <c r="AJ1030" s="195" t="s">
        <v>3354</v>
      </c>
      <c r="AK1030" s="195" t="s">
        <v>3354</v>
      </c>
    </row>
    <row r="1031" spans="1:37" s="177" customFormat="1" ht="12.75">
      <c r="A1031" s="175" t="s">
        <v>118</v>
      </c>
      <c r="B1031" s="175" t="s">
        <v>4875</v>
      </c>
      <c r="C1031" s="628">
        <v>0</v>
      </c>
      <c r="D1031" s="628">
        <v>0</v>
      </c>
      <c r="E1031" s="628">
        <v>0</v>
      </c>
      <c r="F1031" s="631" t="s">
        <v>1054</v>
      </c>
      <c r="G1031" s="175" t="s">
        <v>4876</v>
      </c>
      <c r="H1031" s="176" t="s">
        <v>4581</v>
      </c>
      <c r="I1031" s="175" t="s">
        <v>4592</v>
      </c>
      <c r="J1031" s="203" t="s">
        <v>1054</v>
      </c>
      <c r="K1031" s="203" t="s">
        <v>1054</v>
      </c>
      <c r="L1031" s="175" t="s">
        <v>4593</v>
      </c>
      <c r="M1031" s="175" t="s">
        <v>3394</v>
      </c>
      <c r="N1031" s="204">
        <v>28110</v>
      </c>
      <c r="O1031" s="175" t="s">
        <v>1054</v>
      </c>
      <c r="P1031" s="195" t="s">
        <v>1054</v>
      </c>
      <c r="Q1031" s="195" t="s">
        <v>1054</v>
      </c>
      <c r="R1031" s="197">
        <v>15</v>
      </c>
      <c r="S1031" s="197" t="s">
        <v>959</v>
      </c>
      <c r="T1031" s="195" t="s">
        <v>4595</v>
      </c>
      <c r="U1031" s="195" t="s">
        <v>1054</v>
      </c>
      <c r="V1031" s="199" t="s">
        <v>1054</v>
      </c>
      <c r="W1031" s="199" t="s">
        <v>1054</v>
      </c>
      <c r="X1031" s="195" t="s">
        <v>1054</v>
      </c>
      <c r="Y1031" s="195" t="s">
        <v>1054</v>
      </c>
      <c r="Z1031" s="195" t="s">
        <v>3355</v>
      </c>
      <c r="AA1031" s="200" t="s">
        <v>1054</v>
      </c>
      <c r="AB1031" s="201" t="s">
        <v>1054</v>
      </c>
      <c r="AC1031" s="201" t="s">
        <v>1054</v>
      </c>
      <c r="AD1031" s="195" t="s">
        <v>4877</v>
      </c>
      <c r="AE1031" s="195" t="s">
        <v>4878</v>
      </c>
      <c r="AF1031" s="195" t="s">
        <v>930</v>
      </c>
      <c r="AG1031" s="195">
        <v>800</v>
      </c>
      <c r="AH1031" s="195" t="s">
        <v>828</v>
      </c>
      <c r="AI1031" s="195" t="s">
        <v>3395</v>
      </c>
      <c r="AJ1031" s="195" t="s">
        <v>1054</v>
      </c>
      <c r="AK1031" s="195" t="s">
        <v>3396</v>
      </c>
    </row>
    <row r="1032" spans="1:37" s="177" customFormat="1" ht="12.75">
      <c r="A1032" s="175" t="s">
        <v>118</v>
      </c>
      <c r="B1032" s="175" t="s">
        <v>3397</v>
      </c>
      <c r="C1032" s="628">
        <v>0</v>
      </c>
      <c r="D1032" s="628">
        <v>0</v>
      </c>
      <c r="E1032" s="628">
        <v>0</v>
      </c>
      <c r="F1032" s="631" t="s">
        <v>1054</v>
      </c>
      <c r="G1032" s="175" t="s">
        <v>6091</v>
      </c>
      <c r="H1032" s="176" t="s">
        <v>4581</v>
      </c>
      <c r="I1032" s="175" t="s">
        <v>4582</v>
      </c>
      <c r="J1032" s="203" t="s">
        <v>1054</v>
      </c>
      <c r="K1032" s="203" t="s">
        <v>1054</v>
      </c>
      <c r="L1032" s="175" t="s">
        <v>1796</v>
      </c>
      <c r="M1032" s="175" t="s">
        <v>1054</v>
      </c>
      <c r="N1032" s="204">
        <v>42032</v>
      </c>
      <c r="O1032" s="175" t="s">
        <v>1054</v>
      </c>
      <c r="P1032" s="195" t="s">
        <v>1054</v>
      </c>
      <c r="Q1032" s="195" t="s">
        <v>1054</v>
      </c>
      <c r="R1032" s="197">
        <v>11</v>
      </c>
      <c r="S1032" s="197" t="s">
        <v>959</v>
      </c>
      <c r="T1032" s="195" t="s">
        <v>1796</v>
      </c>
      <c r="U1032" s="195" t="s">
        <v>1054</v>
      </c>
      <c r="V1032" s="199" t="s">
        <v>1062</v>
      </c>
      <c r="W1032" s="199" t="s">
        <v>1054</v>
      </c>
      <c r="X1032" s="195" t="s">
        <v>1054</v>
      </c>
      <c r="Y1032" s="195" t="s">
        <v>1054</v>
      </c>
      <c r="Z1032" s="195" t="s">
        <v>3355</v>
      </c>
      <c r="AA1032" s="200" t="s">
        <v>1054</v>
      </c>
      <c r="AB1032" s="201" t="s">
        <v>1054</v>
      </c>
      <c r="AC1032" s="201" t="s">
        <v>1054</v>
      </c>
      <c r="AD1032" s="195" t="s">
        <v>6092</v>
      </c>
      <c r="AE1032" s="195" t="s">
        <v>2651</v>
      </c>
      <c r="AF1032" s="195" t="s">
        <v>935</v>
      </c>
      <c r="AG1032" s="195">
        <v>2600</v>
      </c>
      <c r="AH1032" s="195" t="s">
        <v>828</v>
      </c>
      <c r="AI1032" s="195" t="s">
        <v>3398</v>
      </c>
      <c r="AJ1032" s="195" t="s">
        <v>1054</v>
      </c>
      <c r="AK1032" s="195" t="s">
        <v>1054</v>
      </c>
    </row>
    <row r="1033" spans="1:37" s="177" customFormat="1" ht="12.75">
      <c r="A1033" s="175" t="s">
        <v>118</v>
      </c>
      <c r="B1033" s="175" t="s">
        <v>4861</v>
      </c>
      <c r="C1033" s="628">
        <v>0</v>
      </c>
      <c r="D1033" s="628">
        <v>0</v>
      </c>
      <c r="E1033" s="628">
        <v>0</v>
      </c>
      <c r="F1033" s="631" t="s">
        <v>1054</v>
      </c>
      <c r="G1033" s="175" t="s">
        <v>4862</v>
      </c>
      <c r="H1033" s="176" t="s">
        <v>4574</v>
      </c>
      <c r="I1033" s="175" t="s">
        <v>4621</v>
      </c>
      <c r="J1033" s="203" t="s">
        <v>1054</v>
      </c>
      <c r="K1033" s="203" t="s">
        <v>1054</v>
      </c>
      <c r="L1033" s="175" t="s">
        <v>4622</v>
      </c>
      <c r="M1033" s="175" t="s">
        <v>1054</v>
      </c>
      <c r="N1033" s="204">
        <v>40359</v>
      </c>
      <c r="O1033" s="175" t="s">
        <v>1054</v>
      </c>
      <c r="P1033" s="195" t="s">
        <v>1054</v>
      </c>
      <c r="Q1033" s="195" t="s">
        <v>1054</v>
      </c>
      <c r="R1033" s="197">
        <v>0</v>
      </c>
      <c r="S1033" s="197" t="s">
        <v>1054</v>
      </c>
      <c r="T1033" s="195" t="s">
        <v>1054</v>
      </c>
      <c r="U1033" s="195" t="s">
        <v>1054</v>
      </c>
      <c r="V1033" s="199" t="s">
        <v>1814</v>
      </c>
      <c r="W1033" s="199" t="s">
        <v>1054</v>
      </c>
      <c r="X1033" s="195" t="s">
        <v>1054</v>
      </c>
      <c r="Y1033" s="195" t="s">
        <v>3538</v>
      </c>
      <c r="Z1033" s="195" t="s">
        <v>3425</v>
      </c>
      <c r="AA1033" s="200" t="s">
        <v>1054</v>
      </c>
      <c r="AB1033" s="201" t="s">
        <v>1054</v>
      </c>
      <c r="AC1033" s="201" t="s">
        <v>1054</v>
      </c>
      <c r="AD1033" s="195" t="s">
        <v>4858</v>
      </c>
      <c r="AE1033" s="195" t="s">
        <v>4859</v>
      </c>
      <c r="AF1033" s="195" t="s">
        <v>935</v>
      </c>
      <c r="AG1033" s="195">
        <v>2609</v>
      </c>
      <c r="AH1033" s="195" t="s">
        <v>828</v>
      </c>
      <c r="AI1033" s="195" t="s">
        <v>1054</v>
      </c>
      <c r="AJ1033" s="195" t="s">
        <v>1054</v>
      </c>
      <c r="AK1033" s="195" t="s">
        <v>1054</v>
      </c>
    </row>
    <row r="1034" spans="1:37" s="177" customFormat="1" ht="12.75">
      <c r="A1034" s="175" t="s">
        <v>118</v>
      </c>
      <c r="B1034" s="175" t="s">
        <v>4863</v>
      </c>
      <c r="C1034" s="628">
        <v>0</v>
      </c>
      <c r="D1034" s="628">
        <v>0</v>
      </c>
      <c r="E1034" s="628">
        <v>0</v>
      </c>
      <c r="F1034" s="631" t="s">
        <v>1054</v>
      </c>
      <c r="G1034" s="175" t="s">
        <v>4864</v>
      </c>
      <c r="H1034" s="176" t="s">
        <v>4574</v>
      </c>
      <c r="I1034" s="175" t="s">
        <v>4575</v>
      </c>
      <c r="J1034" s="203" t="s">
        <v>1054</v>
      </c>
      <c r="K1034" s="203" t="s">
        <v>1054</v>
      </c>
      <c r="L1034" s="175" t="s">
        <v>4622</v>
      </c>
      <c r="M1034" s="175" t="s">
        <v>1054</v>
      </c>
      <c r="N1034" s="204">
        <v>40359</v>
      </c>
      <c r="O1034" s="175" t="s">
        <v>1054</v>
      </c>
      <c r="P1034" s="195" t="s">
        <v>1054</v>
      </c>
      <c r="Q1034" s="195" t="s">
        <v>1054</v>
      </c>
      <c r="R1034" s="197" t="s">
        <v>1054</v>
      </c>
      <c r="S1034" s="197" t="s">
        <v>1054</v>
      </c>
      <c r="T1034" s="195" t="s">
        <v>1054</v>
      </c>
      <c r="U1034" s="195" t="s">
        <v>1054</v>
      </c>
      <c r="V1034" s="199" t="s">
        <v>1054</v>
      </c>
      <c r="W1034" s="199" t="s">
        <v>1054</v>
      </c>
      <c r="X1034" s="195" t="s">
        <v>1054</v>
      </c>
      <c r="Y1034" s="195" t="s">
        <v>1054</v>
      </c>
      <c r="Z1034" s="195" t="s">
        <v>3425</v>
      </c>
      <c r="AA1034" s="200" t="s">
        <v>1054</v>
      </c>
      <c r="AB1034" s="201" t="s">
        <v>1054</v>
      </c>
      <c r="AC1034" s="201" t="s">
        <v>1054</v>
      </c>
      <c r="AD1034" s="195" t="s">
        <v>4864</v>
      </c>
      <c r="AE1034" s="195" t="s">
        <v>4859</v>
      </c>
      <c r="AF1034" s="195" t="s">
        <v>1054</v>
      </c>
      <c r="AG1034" s="195">
        <v>2609</v>
      </c>
      <c r="AH1034" s="195" t="s">
        <v>1054</v>
      </c>
      <c r="AI1034" s="195" t="s">
        <v>1054</v>
      </c>
      <c r="AJ1034" s="195" t="s">
        <v>1054</v>
      </c>
      <c r="AK1034" s="195" t="s">
        <v>1054</v>
      </c>
    </row>
    <row r="1035" spans="1:37" s="177" customFormat="1" ht="12.75">
      <c r="A1035" s="175" t="s">
        <v>118</v>
      </c>
      <c r="B1035" s="175" t="s">
        <v>3452</v>
      </c>
      <c r="C1035" s="628">
        <v>0</v>
      </c>
      <c r="D1035" s="628">
        <v>0</v>
      </c>
      <c r="E1035" s="628">
        <v>0</v>
      </c>
      <c r="F1035" s="631" t="s">
        <v>1054</v>
      </c>
      <c r="G1035" s="175" t="s">
        <v>3453</v>
      </c>
      <c r="H1035" s="176" t="s">
        <v>4617</v>
      </c>
      <c r="I1035" s="175" t="s">
        <v>4934</v>
      </c>
      <c r="J1035" s="203" t="s">
        <v>1054</v>
      </c>
      <c r="K1035" s="203" t="s">
        <v>1054</v>
      </c>
      <c r="L1035" s="175" t="s">
        <v>4593</v>
      </c>
      <c r="M1035" s="175" t="s">
        <v>3383</v>
      </c>
      <c r="N1035" s="204">
        <v>33409</v>
      </c>
      <c r="O1035" s="175" t="s">
        <v>3384</v>
      </c>
      <c r="P1035" s="195" t="s">
        <v>1054</v>
      </c>
      <c r="Q1035" s="195">
        <v>40</v>
      </c>
      <c r="R1035" s="197" t="s">
        <v>1054</v>
      </c>
      <c r="S1035" s="197" t="s">
        <v>1054</v>
      </c>
      <c r="T1035" s="195" t="s">
        <v>1054</v>
      </c>
      <c r="U1035" s="195" t="s">
        <v>1054</v>
      </c>
      <c r="V1035" s="199" t="s">
        <v>959</v>
      </c>
      <c r="W1035" s="199" t="s">
        <v>1055</v>
      </c>
      <c r="X1035" s="195" t="s">
        <v>1054</v>
      </c>
      <c r="Y1035" s="195" t="s">
        <v>3454</v>
      </c>
      <c r="Z1035" s="195" t="s">
        <v>1054</v>
      </c>
      <c r="AA1035" s="200" t="s">
        <v>1054</v>
      </c>
      <c r="AB1035" s="201" t="s">
        <v>1054</v>
      </c>
      <c r="AC1035" s="201" t="s">
        <v>1054</v>
      </c>
      <c r="AD1035" s="195" t="s">
        <v>6132</v>
      </c>
      <c r="AE1035" s="195" t="s">
        <v>6133</v>
      </c>
      <c r="AF1035" s="195" t="s">
        <v>930</v>
      </c>
      <c r="AG1035" s="195">
        <v>885</v>
      </c>
      <c r="AH1035" s="195" t="s">
        <v>828</v>
      </c>
      <c r="AI1035" s="195" t="s">
        <v>3455</v>
      </c>
      <c r="AJ1035" s="195" t="s">
        <v>3456</v>
      </c>
      <c r="AK1035" s="195" t="s">
        <v>3456</v>
      </c>
    </row>
    <row r="1036" spans="1:37" s="177" customFormat="1" ht="12.75">
      <c r="A1036" s="175" t="s">
        <v>118</v>
      </c>
      <c r="B1036" s="175" t="s">
        <v>1614</v>
      </c>
      <c r="C1036" s="628">
        <v>0</v>
      </c>
      <c r="D1036" s="628">
        <v>0</v>
      </c>
      <c r="E1036" s="628">
        <v>0</v>
      </c>
      <c r="F1036" s="631" t="s">
        <v>1054</v>
      </c>
      <c r="G1036" s="175" t="s">
        <v>6137</v>
      </c>
      <c r="H1036" s="176" t="s">
        <v>4581</v>
      </c>
      <c r="I1036" s="175" t="s">
        <v>4588</v>
      </c>
      <c r="J1036" s="203" t="s">
        <v>1054</v>
      </c>
      <c r="K1036" s="203" t="s">
        <v>1054</v>
      </c>
      <c r="L1036" s="175" t="s">
        <v>4829</v>
      </c>
      <c r="M1036" s="175" t="s">
        <v>1615</v>
      </c>
      <c r="N1036" s="204">
        <v>31413</v>
      </c>
      <c r="O1036" s="175" t="s">
        <v>1054</v>
      </c>
      <c r="P1036" s="195" t="s">
        <v>1054</v>
      </c>
      <c r="Q1036" s="195" t="s">
        <v>1054</v>
      </c>
      <c r="R1036" s="197">
        <v>11</v>
      </c>
      <c r="S1036" s="197" t="s">
        <v>1062</v>
      </c>
      <c r="T1036" s="195" t="s">
        <v>4595</v>
      </c>
      <c r="U1036" s="195" t="s">
        <v>1054</v>
      </c>
      <c r="V1036" s="199" t="s">
        <v>1062</v>
      </c>
      <c r="W1036" s="199" t="s">
        <v>1054</v>
      </c>
      <c r="X1036" s="195" t="s">
        <v>1054</v>
      </c>
      <c r="Y1036" s="195" t="s">
        <v>1054</v>
      </c>
      <c r="Z1036" s="195" t="s">
        <v>1054</v>
      </c>
      <c r="AA1036" s="200" t="s">
        <v>1054</v>
      </c>
      <c r="AB1036" s="201" t="s">
        <v>1054</v>
      </c>
      <c r="AC1036" s="201" t="s">
        <v>1054</v>
      </c>
      <c r="AD1036" s="195" t="s">
        <v>5078</v>
      </c>
      <c r="AE1036" s="195" t="s">
        <v>4660</v>
      </c>
      <c r="AF1036" s="195" t="s">
        <v>935</v>
      </c>
      <c r="AG1036" s="195">
        <v>2603</v>
      </c>
      <c r="AH1036" s="195" t="s">
        <v>828</v>
      </c>
      <c r="AI1036" s="195" t="s">
        <v>1616</v>
      </c>
      <c r="AJ1036" s="195" t="s">
        <v>1054</v>
      </c>
      <c r="AK1036" s="195" t="s">
        <v>1054</v>
      </c>
    </row>
    <row r="1037" spans="1:37" s="177" customFormat="1" ht="12.75">
      <c r="A1037" s="175" t="s">
        <v>118</v>
      </c>
      <c r="B1037" s="175" t="s">
        <v>3399</v>
      </c>
      <c r="C1037" s="628">
        <v>0</v>
      </c>
      <c r="D1037" s="628">
        <v>0</v>
      </c>
      <c r="E1037" s="628">
        <v>0</v>
      </c>
      <c r="F1037" s="631" t="s">
        <v>1054</v>
      </c>
      <c r="G1037" s="175" t="s">
        <v>6152</v>
      </c>
      <c r="H1037" s="176" t="s">
        <v>4581</v>
      </c>
      <c r="I1037" s="175" t="s">
        <v>4582</v>
      </c>
      <c r="J1037" s="203" t="s">
        <v>1054</v>
      </c>
      <c r="K1037" s="203" t="s">
        <v>1054</v>
      </c>
      <c r="L1037" s="175" t="s">
        <v>1087</v>
      </c>
      <c r="M1037" s="175" t="s">
        <v>1054</v>
      </c>
      <c r="N1037" s="204">
        <v>27577</v>
      </c>
      <c r="O1037" s="175" t="s">
        <v>1054</v>
      </c>
      <c r="P1037" s="195" t="s">
        <v>1054</v>
      </c>
      <c r="Q1037" s="195" t="s">
        <v>1054</v>
      </c>
      <c r="R1037" s="197">
        <v>14</v>
      </c>
      <c r="S1037" s="197" t="s">
        <v>1062</v>
      </c>
      <c r="T1037" s="195" t="s">
        <v>4603</v>
      </c>
      <c r="U1037" s="195" t="s">
        <v>1054</v>
      </c>
      <c r="V1037" s="199" t="s">
        <v>1054</v>
      </c>
      <c r="W1037" s="199" t="s">
        <v>1054</v>
      </c>
      <c r="X1037" s="195" t="s">
        <v>1054</v>
      </c>
      <c r="Y1037" s="195" t="s">
        <v>1054</v>
      </c>
      <c r="Z1037" s="195" t="s">
        <v>1054</v>
      </c>
      <c r="AA1037" s="200" t="s">
        <v>1054</v>
      </c>
      <c r="AB1037" s="201" t="s">
        <v>1054</v>
      </c>
      <c r="AC1037" s="201" t="s">
        <v>1054</v>
      </c>
      <c r="AD1037" s="195" t="s">
        <v>1054</v>
      </c>
      <c r="AE1037" s="195" t="s">
        <v>1054</v>
      </c>
      <c r="AF1037" s="195" t="s">
        <v>1054</v>
      </c>
      <c r="AG1037" s="195" t="s">
        <v>1054</v>
      </c>
      <c r="AH1037" s="195" t="s">
        <v>1054</v>
      </c>
      <c r="AI1037" s="195" t="s">
        <v>3400</v>
      </c>
      <c r="AJ1037" s="195" t="s">
        <v>1054</v>
      </c>
      <c r="AK1037" s="195" t="s">
        <v>1054</v>
      </c>
    </row>
    <row r="1038" spans="1:37" s="177" customFormat="1" ht="12.75">
      <c r="A1038" s="175" t="s">
        <v>118</v>
      </c>
      <c r="B1038" s="175" t="s">
        <v>3401</v>
      </c>
      <c r="C1038" s="628">
        <v>0</v>
      </c>
      <c r="D1038" s="628">
        <v>0</v>
      </c>
      <c r="E1038" s="628">
        <v>0</v>
      </c>
      <c r="F1038" s="631" t="s">
        <v>1054</v>
      </c>
      <c r="G1038" s="175" t="s">
        <v>3949</v>
      </c>
      <c r="H1038" s="176" t="s">
        <v>4581</v>
      </c>
      <c r="I1038" s="175" t="s">
        <v>4582</v>
      </c>
      <c r="J1038" s="203" t="s">
        <v>1054</v>
      </c>
      <c r="K1038" s="203" t="s">
        <v>1054</v>
      </c>
      <c r="L1038" s="175" t="s">
        <v>4583</v>
      </c>
      <c r="M1038" s="175" t="s">
        <v>1054</v>
      </c>
      <c r="N1038" s="204">
        <v>41970</v>
      </c>
      <c r="O1038" s="175" t="s">
        <v>1054</v>
      </c>
      <c r="P1038" s="195" t="s">
        <v>1054</v>
      </c>
      <c r="Q1038" s="195" t="s">
        <v>1054</v>
      </c>
      <c r="R1038" s="197">
        <v>5</v>
      </c>
      <c r="S1038" s="197" t="s">
        <v>1062</v>
      </c>
      <c r="T1038" s="195" t="s">
        <v>1054</v>
      </c>
      <c r="U1038" s="195" t="s">
        <v>1054</v>
      </c>
      <c r="V1038" s="199" t="s">
        <v>1054</v>
      </c>
      <c r="W1038" s="199" t="s">
        <v>1054</v>
      </c>
      <c r="X1038" s="195" t="s">
        <v>1054</v>
      </c>
      <c r="Y1038" s="195" t="s">
        <v>1054</v>
      </c>
      <c r="Z1038" s="195" t="s">
        <v>1054</v>
      </c>
      <c r="AA1038" s="200" t="s">
        <v>1054</v>
      </c>
      <c r="AB1038" s="201" t="s">
        <v>1054</v>
      </c>
      <c r="AC1038" s="201" t="s">
        <v>1054</v>
      </c>
      <c r="AD1038" s="195" t="s">
        <v>1054</v>
      </c>
      <c r="AE1038" s="195" t="s">
        <v>1054</v>
      </c>
      <c r="AF1038" s="195" t="s">
        <v>1054</v>
      </c>
      <c r="AG1038" s="195" t="s">
        <v>1054</v>
      </c>
      <c r="AH1038" s="195" t="s">
        <v>1054</v>
      </c>
      <c r="AI1038" s="195" t="s">
        <v>3402</v>
      </c>
      <c r="AJ1038" s="195" t="s">
        <v>1054</v>
      </c>
      <c r="AK1038" s="195" t="s">
        <v>1054</v>
      </c>
    </row>
    <row r="1039" spans="1:37" s="177" customFormat="1" ht="12.75">
      <c r="A1039" s="175" t="s">
        <v>118</v>
      </c>
      <c r="B1039" s="175" t="s">
        <v>1964</v>
      </c>
      <c r="C1039" s="628">
        <v>1</v>
      </c>
      <c r="D1039" s="628">
        <v>1</v>
      </c>
      <c r="E1039" s="628">
        <v>1</v>
      </c>
      <c r="F1039" s="631" t="s">
        <v>1054</v>
      </c>
      <c r="G1039" s="175" t="s">
        <v>5370</v>
      </c>
      <c r="H1039" s="176" t="s">
        <v>4617</v>
      </c>
      <c r="I1039" s="175" t="s">
        <v>4934</v>
      </c>
      <c r="J1039" s="203" t="s">
        <v>1052</v>
      </c>
      <c r="K1039" s="203" t="s">
        <v>1059</v>
      </c>
      <c r="L1039" s="175" t="s">
        <v>4593</v>
      </c>
      <c r="M1039" s="175" t="s">
        <v>1965</v>
      </c>
      <c r="N1039" s="204">
        <v>32839</v>
      </c>
      <c r="O1039" s="175" t="s">
        <v>1966</v>
      </c>
      <c r="P1039" s="195" t="s">
        <v>4965</v>
      </c>
      <c r="Q1039" s="195">
        <v>121</v>
      </c>
      <c r="R1039" s="197" t="s">
        <v>1054</v>
      </c>
      <c r="S1039" s="197" t="s">
        <v>1054</v>
      </c>
      <c r="T1039" s="195" t="s">
        <v>1054</v>
      </c>
      <c r="U1039" s="195" t="s">
        <v>1054</v>
      </c>
      <c r="V1039" s="199" t="s">
        <v>959</v>
      </c>
      <c r="W1039" s="199" t="s">
        <v>1055</v>
      </c>
      <c r="X1039" s="195" t="s">
        <v>1054</v>
      </c>
      <c r="Y1039" s="195" t="s">
        <v>1967</v>
      </c>
      <c r="Z1039" s="195" t="s">
        <v>1054</v>
      </c>
      <c r="AA1039" s="200" t="s">
        <v>1054</v>
      </c>
      <c r="AB1039" s="201">
        <v>20462</v>
      </c>
      <c r="AC1039" s="201">
        <v>26348</v>
      </c>
      <c r="AD1039" s="195" t="s">
        <v>5371</v>
      </c>
      <c r="AE1039" s="195" t="s">
        <v>4762</v>
      </c>
      <c r="AF1039" s="195" t="s">
        <v>935</v>
      </c>
      <c r="AG1039" s="195">
        <v>2601</v>
      </c>
      <c r="AH1039" s="195" t="s">
        <v>828</v>
      </c>
      <c r="AI1039" s="195" t="s">
        <v>1968</v>
      </c>
      <c r="AJ1039" s="195" t="s">
        <v>1969</v>
      </c>
      <c r="AK1039" s="195" t="s">
        <v>1969</v>
      </c>
    </row>
    <row r="1040" spans="1:37" s="177" customFormat="1" ht="12.75">
      <c r="A1040" s="175" t="s">
        <v>118</v>
      </c>
      <c r="B1040" s="175" t="s">
        <v>3457</v>
      </c>
      <c r="C1040" s="628">
        <v>0</v>
      </c>
      <c r="D1040" s="628">
        <v>0</v>
      </c>
      <c r="E1040" s="628">
        <v>0</v>
      </c>
      <c r="F1040" s="631" t="s">
        <v>1054</v>
      </c>
      <c r="G1040" s="175" t="s">
        <v>3458</v>
      </c>
      <c r="H1040" s="176" t="s">
        <v>4617</v>
      </c>
      <c r="I1040" s="175" t="s">
        <v>4734</v>
      </c>
      <c r="J1040" s="203" t="s">
        <v>1052</v>
      </c>
      <c r="K1040" s="203" t="s">
        <v>1059</v>
      </c>
      <c r="L1040" s="175" t="s">
        <v>4593</v>
      </c>
      <c r="M1040" s="175" t="s">
        <v>3459</v>
      </c>
      <c r="N1040" s="204">
        <v>35978</v>
      </c>
      <c r="O1040" s="175" t="s">
        <v>1425</v>
      </c>
      <c r="P1040" s="195" t="s">
        <v>4965</v>
      </c>
      <c r="Q1040" s="195">
        <v>325</v>
      </c>
      <c r="R1040" s="197" t="s">
        <v>1054</v>
      </c>
      <c r="S1040" s="197" t="s">
        <v>1054</v>
      </c>
      <c r="T1040" s="195" t="s">
        <v>1054</v>
      </c>
      <c r="U1040" s="195" t="s">
        <v>1054</v>
      </c>
      <c r="V1040" s="199" t="s">
        <v>959</v>
      </c>
      <c r="W1040" s="199" t="s">
        <v>1290</v>
      </c>
      <c r="X1040" s="195" t="s">
        <v>1054</v>
      </c>
      <c r="Y1040" s="195" t="s">
        <v>3460</v>
      </c>
      <c r="Z1040" s="195" t="s">
        <v>1054</v>
      </c>
      <c r="AA1040" s="200" t="s">
        <v>1054</v>
      </c>
      <c r="AB1040" s="201">
        <v>71048</v>
      </c>
      <c r="AC1040" s="201">
        <v>75225</v>
      </c>
      <c r="AD1040" s="195" t="s">
        <v>6119</v>
      </c>
      <c r="AE1040" s="195" t="s">
        <v>4698</v>
      </c>
      <c r="AF1040" s="195" t="s">
        <v>935</v>
      </c>
      <c r="AG1040" s="195">
        <v>2600</v>
      </c>
      <c r="AH1040" s="195" t="s">
        <v>828</v>
      </c>
      <c r="AI1040" s="195" t="s">
        <v>3461</v>
      </c>
      <c r="AJ1040" s="195" t="s">
        <v>3462</v>
      </c>
      <c r="AK1040" s="195" t="s">
        <v>3463</v>
      </c>
    </row>
    <row r="1041" spans="1:37" s="177" customFormat="1" ht="12.75">
      <c r="A1041" s="175" t="s">
        <v>118</v>
      </c>
      <c r="B1041" s="175" t="s">
        <v>3406</v>
      </c>
      <c r="C1041" s="628">
        <v>0</v>
      </c>
      <c r="D1041" s="628">
        <v>0</v>
      </c>
      <c r="E1041" s="628">
        <v>0</v>
      </c>
      <c r="F1041" s="631" t="s">
        <v>1054</v>
      </c>
      <c r="G1041" s="175" t="s">
        <v>6116</v>
      </c>
      <c r="H1041" s="176" t="s">
        <v>4617</v>
      </c>
      <c r="I1041" s="175" t="s">
        <v>4734</v>
      </c>
      <c r="J1041" s="203" t="s">
        <v>1052</v>
      </c>
      <c r="K1041" s="203" t="s">
        <v>1059</v>
      </c>
      <c r="L1041" s="175" t="s">
        <v>4788</v>
      </c>
      <c r="M1041" s="175" t="s">
        <v>1054</v>
      </c>
      <c r="N1041" s="204">
        <v>37428</v>
      </c>
      <c r="O1041" s="175" t="s">
        <v>1425</v>
      </c>
      <c r="P1041" s="195" t="s">
        <v>4965</v>
      </c>
      <c r="Q1041" s="195">
        <v>209</v>
      </c>
      <c r="R1041" s="197" t="s">
        <v>1054</v>
      </c>
      <c r="S1041" s="197" t="s">
        <v>1054</v>
      </c>
      <c r="T1041" s="195" t="s">
        <v>1054</v>
      </c>
      <c r="U1041" s="195" t="s">
        <v>1054</v>
      </c>
      <c r="V1041" s="199" t="s">
        <v>959</v>
      </c>
      <c r="W1041" s="199" t="s">
        <v>1055</v>
      </c>
      <c r="X1041" s="195" t="s">
        <v>1054</v>
      </c>
      <c r="Y1041" s="195" t="s">
        <v>3464</v>
      </c>
      <c r="Z1041" s="195" t="s">
        <v>1054</v>
      </c>
      <c r="AA1041" s="200" t="s">
        <v>1054</v>
      </c>
      <c r="AB1041" s="201">
        <v>25880</v>
      </c>
      <c r="AC1041" s="201">
        <v>43912</v>
      </c>
      <c r="AD1041" s="195" t="s">
        <v>6117</v>
      </c>
      <c r="AE1041" s="195" t="s">
        <v>4634</v>
      </c>
      <c r="AF1041" s="195" t="s">
        <v>935</v>
      </c>
      <c r="AG1041" s="195">
        <v>2600</v>
      </c>
      <c r="AH1041" s="195" t="s">
        <v>828</v>
      </c>
      <c r="AI1041" s="195" t="s">
        <v>3465</v>
      </c>
      <c r="AJ1041" s="195" t="s">
        <v>3466</v>
      </c>
      <c r="AK1041" s="195" t="s">
        <v>3467</v>
      </c>
    </row>
    <row r="1042" spans="1:37" s="177" customFormat="1" ht="12.75">
      <c r="A1042" s="175" t="s">
        <v>118</v>
      </c>
      <c r="B1042" s="175" t="s">
        <v>3508</v>
      </c>
      <c r="C1042" s="628">
        <v>0</v>
      </c>
      <c r="D1042" s="628">
        <v>0</v>
      </c>
      <c r="E1042" s="628">
        <v>0</v>
      </c>
      <c r="F1042" s="631" t="s">
        <v>1054</v>
      </c>
      <c r="G1042" s="175" t="s">
        <v>6115</v>
      </c>
      <c r="H1042" s="176" t="s">
        <v>4581</v>
      </c>
      <c r="I1042" s="175" t="s">
        <v>4588</v>
      </c>
      <c r="J1042" s="203" t="s">
        <v>1054</v>
      </c>
      <c r="K1042" s="203" t="s">
        <v>1054</v>
      </c>
      <c r="L1042" s="175" t="s">
        <v>4837</v>
      </c>
      <c r="M1042" s="175" t="s">
        <v>3509</v>
      </c>
      <c r="N1042" s="204">
        <v>37804</v>
      </c>
      <c r="O1042" s="175" t="s">
        <v>1054</v>
      </c>
      <c r="P1042" s="195" t="s">
        <v>1054</v>
      </c>
      <c r="Q1042" s="195" t="s">
        <v>1054</v>
      </c>
      <c r="R1042" s="197">
        <v>0</v>
      </c>
      <c r="S1042" s="197" t="s">
        <v>1062</v>
      </c>
      <c r="T1042" s="195" t="s">
        <v>4652</v>
      </c>
      <c r="U1042" s="195" t="s">
        <v>1054</v>
      </c>
      <c r="V1042" s="199" t="s">
        <v>1122</v>
      </c>
      <c r="W1042" s="199" t="s">
        <v>1054</v>
      </c>
      <c r="X1042" s="195" t="s">
        <v>1054</v>
      </c>
      <c r="Y1042" s="195" t="s">
        <v>1054</v>
      </c>
      <c r="Z1042" s="195" t="s">
        <v>1054</v>
      </c>
      <c r="AA1042" s="200" t="s">
        <v>1054</v>
      </c>
      <c r="AB1042" s="201" t="s">
        <v>1054</v>
      </c>
      <c r="AC1042" s="201" t="s">
        <v>1054</v>
      </c>
      <c r="AD1042" s="195" t="s">
        <v>1054</v>
      </c>
      <c r="AE1042" s="195" t="s">
        <v>1054</v>
      </c>
      <c r="AF1042" s="195" t="s">
        <v>1054</v>
      </c>
      <c r="AG1042" s="195" t="s">
        <v>1054</v>
      </c>
      <c r="AH1042" s="195" t="s">
        <v>1054</v>
      </c>
      <c r="AI1042" s="195" t="s">
        <v>3510</v>
      </c>
      <c r="AJ1042" s="195" t="s">
        <v>1054</v>
      </c>
      <c r="AK1042" s="195" t="s">
        <v>1054</v>
      </c>
    </row>
    <row r="1043" spans="1:37" s="177" customFormat="1" ht="12.75">
      <c r="A1043" s="175" t="s">
        <v>118</v>
      </c>
      <c r="B1043" s="175" t="s">
        <v>3539</v>
      </c>
      <c r="C1043" s="628">
        <v>0</v>
      </c>
      <c r="D1043" s="628">
        <v>0</v>
      </c>
      <c r="E1043" s="628">
        <v>0</v>
      </c>
      <c r="F1043" s="631" t="s">
        <v>1054</v>
      </c>
      <c r="G1043" s="175" t="s">
        <v>3424</v>
      </c>
      <c r="H1043" s="176" t="s">
        <v>4574</v>
      </c>
      <c r="I1043" s="175" t="s">
        <v>4621</v>
      </c>
      <c r="J1043" s="203" t="s">
        <v>1054</v>
      </c>
      <c r="K1043" s="203" t="s">
        <v>1054</v>
      </c>
      <c r="L1043" s="175" t="s">
        <v>4622</v>
      </c>
      <c r="M1043" s="175" t="s">
        <v>1054</v>
      </c>
      <c r="N1043" s="204">
        <v>36451</v>
      </c>
      <c r="O1043" s="175" t="s">
        <v>1054</v>
      </c>
      <c r="P1043" s="195" t="s">
        <v>1054</v>
      </c>
      <c r="Q1043" s="195" t="s">
        <v>1054</v>
      </c>
      <c r="R1043" s="197">
        <v>0</v>
      </c>
      <c r="S1043" s="197" t="s">
        <v>1054</v>
      </c>
      <c r="T1043" s="195" t="s">
        <v>1054</v>
      </c>
      <c r="U1043" s="195" t="s">
        <v>1054</v>
      </c>
      <c r="V1043" s="199" t="s">
        <v>1814</v>
      </c>
      <c r="W1043" s="199" t="s">
        <v>1054</v>
      </c>
      <c r="X1043" s="195" t="s">
        <v>1054</v>
      </c>
      <c r="Y1043" s="195" t="s">
        <v>3540</v>
      </c>
      <c r="Z1043" s="195" t="s">
        <v>3425</v>
      </c>
      <c r="AA1043" s="200" t="s">
        <v>1054</v>
      </c>
      <c r="AB1043" s="201" t="s">
        <v>1054</v>
      </c>
      <c r="AC1043" s="201" t="s">
        <v>1054</v>
      </c>
      <c r="AD1043" s="195" t="s">
        <v>4858</v>
      </c>
      <c r="AE1043" s="195" t="s">
        <v>4859</v>
      </c>
      <c r="AF1043" s="195" t="s">
        <v>935</v>
      </c>
      <c r="AG1043" s="195">
        <v>2609</v>
      </c>
      <c r="AH1043" s="195" t="s">
        <v>828</v>
      </c>
      <c r="AI1043" s="195" t="s">
        <v>1054</v>
      </c>
      <c r="AJ1043" s="195" t="s">
        <v>1054</v>
      </c>
      <c r="AK1043" s="195" t="s">
        <v>1054</v>
      </c>
    </row>
    <row r="1044" spans="1:37" s="177" customFormat="1" ht="12.75">
      <c r="A1044" s="175" t="s">
        <v>118</v>
      </c>
      <c r="B1044" s="175" t="s">
        <v>3541</v>
      </c>
      <c r="C1044" s="628">
        <v>0</v>
      </c>
      <c r="D1044" s="628">
        <v>0</v>
      </c>
      <c r="E1044" s="628">
        <v>0</v>
      </c>
      <c r="F1044" s="631" t="s">
        <v>1054</v>
      </c>
      <c r="G1044" s="175" t="s">
        <v>3424</v>
      </c>
      <c r="H1044" s="176" t="s">
        <v>4574</v>
      </c>
      <c r="I1044" s="175" t="s">
        <v>4621</v>
      </c>
      <c r="J1044" s="203" t="s">
        <v>1054</v>
      </c>
      <c r="K1044" s="203" t="s">
        <v>1054</v>
      </c>
      <c r="L1044" s="175" t="s">
        <v>4622</v>
      </c>
      <c r="M1044" s="175" t="s">
        <v>1054</v>
      </c>
      <c r="N1044" s="204">
        <v>35992</v>
      </c>
      <c r="O1044" s="175" t="s">
        <v>1054</v>
      </c>
      <c r="P1044" s="195" t="s">
        <v>1054</v>
      </c>
      <c r="Q1044" s="195" t="s">
        <v>1054</v>
      </c>
      <c r="R1044" s="197">
        <v>0</v>
      </c>
      <c r="S1044" s="197" t="s">
        <v>1054</v>
      </c>
      <c r="T1044" s="195" t="s">
        <v>1054</v>
      </c>
      <c r="U1044" s="195" t="s">
        <v>1054</v>
      </c>
      <c r="V1044" s="199" t="s">
        <v>1814</v>
      </c>
      <c r="W1044" s="199" t="s">
        <v>1054</v>
      </c>
      <c r="X1044" s="195" t="s">
        <v>1054</v>
      </c>
      <c r="Y1044" s="195" t="s">
        <v>3542</v>
      </c>
      <c r="Z1044" s="195" t="s">
        <v>3425</v>
      </c>
      <c r="AA1044" s="200" t="s">
        <v>1054</v>
      </c>
      <c r="AB1044" s="201" t="s">
        <v>1054</v>
      </c>
      <c r="AC1044" s="201" t="s">
        <v>1054</v>
      </c>
      <c r="AD1044" s="195" t="s">
        <v>4858</v>
      </c>
      <c r="AE1044" s="195" t="s">
        <v>4859</v>
      </c>
      <c r="AF1044" s="195" t="s">
        <v>935</v>
      </c>
      <c r="AG1044" s="195">
        <v>2609</v>
      </c>
      <c r="AH1044" s="195" t="s">
        <v>828</v>
      </c>
      <c r="AI1044" s="195" t="s">
        <v>1054</v>
      </c>
      <c r="AJ1044" s="195" t="s">
        <v>1054</v>
      </c>
      <c r="AK1044" s="195" t="s">
        <v>1054</v>
      </c>
    </row>
    <row r="1045" spans="1:37" s="177" customFormat="1" ht="12.75">
      <c r="A1045" s="175" t="s">
        <v>118</v>
      </c>
      <c r="B1045" s="175" t="s">
        <v>3543</v>
      </c>
      <c r="C1045" s="628">
        <v>0</v>
      </c>
      <c r="D1045" s="628">
        <v>0</v>
      </c>
      <c r="E1045" s="628">
        <v>0</v>
      </c>
      <c r="F1045" s="631" t="s">
        <v>1054</v>
      </c>
      <c r="G1045" s="175" t="s">
        <v>3424</v>
      </c>
      <c r="H1045" s="176" t="s">
        <v>4574</v>
      </c>
      <c r="I1045" s="175" t="s">
        <v>4575</v>
      </c>
      <c r="J1045" s="203" t="s">
        <v>1054</v>
      </c>
      <c r="K1045" s="203" t="s">
        <v>1054</v>
      </c>
      <c r="L1045" s="175" t="s">
        <v>4622</v>
      </c>
      <c r="M1045" s="175" t="s">
        <v>1054</v>
      </c>
      <c r="N1045" s="204">
        <v>34789</v>
      </c>
      <c r="O1045" s="175" t="s">
        <v>1054</v>
      </c>
      <c r="P1045" s="195" t="s">
        <v>1054</v>
      </c>
      <c r="Q1045" s="195" t="s">
        <v>1054</v>
      </c>
      <c r="R1045" s="197">
        <v>0</v>
      </c>
      <c r="S1045" s="197" t="s">
        <v>1054</v>
      </c>
      <c r="T1045" s="195" t="s">
        <v>1054</v>
      </c>
      <c r="U1045" s="195" t="s">
        <v>1054</v>
      </c>
      <c r="V1045" s="199" t="s">
        <v>1814</v>
      </c>
      <c r="W1045" s="199" t="s">
        <v>1054</v>
      </c>
      <c r="X1045" s="195" t="s">
        <v>1054</v>
      </c>
      <c r="Y1045" s="195" t="s">
        <v>3544</v>
      </c>
      <c r="Z1045" s="195" t="s">
        <v>3425</v>
      </c>
      <c r="AA1045" s="200" t="s">
        <v>1054</v>
      </c>
      <c r="AB1045" s="201" t="s">
        <v>1054</v>
      </c>
      <c r="AC1045" s="201" t="s">
        <v>1054</v>
      </c>
      <c r="AD1045" s="195" t="s">
        <v>4858</v>
      </c>
      <c r="AE1045" s="195" t="s">
        <v>4859</v>
      </c>
      <c r="AF1045" s="195" t="s">
        <v>935</v>
      </c>
      <c r="AG1045" s="195">
        <v>2609</v>
      </c>
      <c r="AH1045" s="195" t="s">
        <v>828</v>
      </c>
      <c r="AI1045" s="195" t="s">
        <v>1054</v>
      </c>
      <c r="AJ1045" s="195" t="s">
        <v>1054</v>
      </c>
      <c r="AK1045" s="195" t="s">
        <v>1054</v>
      </c>
    </row>
    <row r="1046" spans="1:37" s="177" customFormat="1" ht="12.75">
      <c r="A1046" s="175" t="s">
        <v>118</v>
      </c>
      <c r="B1046" s="175" t="s">
        <v>3545</v>
      </c>
      <c r="C1046" s="628">
        <v>0</v>
      </c>
      <c r="D1046" s="628">
        <v>0</v>
      </c>
      <c r="E1046" s="628">
        <v>0</v>
      </c>
      <c r="F1046" s="631" t="s">
        <v>1054</v>
      </c>
      <c r="G1046" s="175" t="s">
        <v>3424</v>
      </c>
      <c r="H1046" s="176" t="s">
        <v>4574</v>
      </c>
      <c r="I1046" s="175" t="s">
        <v>4621</v>
      </c>
      <c r="J1046" s="203" t="s">
        <v>1054</v>
      </c>
      <c r="K1046" s="203" t="s">
        <v>1054</v>
      </c>
      <c r="L1046" s="175" t="s">
        <v>4622</v>
      </c>
      <c r="M1046" s="175" t="s">
        <v>1054</v>
      </c>
      <c r="N1046" s="204">
        <v>34527</v>
      </c>
      <c r="O1046" s="175" t="s">
        <v>1054</v>
      </c>
      <c r="P1046" s="195" t="s">
        <v>1054</v>
      </c>
      <c r="Q1046" s="195" t="s">
        <v>1054</v>
      </c>
      <c r="R1046" s="197">
        <v>0</v>
      </c>
      <c r="S1046" s="197" t="s">
        <v>1054</v>
      </c>
      <c r="T1046" s="195" t="s">
        <v>1054</v>
      </c>
      <c r="U1046" s="195" t="s">
        <v>1054</v>
      </c>
      <c r="V1046" s="199" t="s">
        <v>1814</v>
      </c>
      <c r="W1046" s="199" t="s">
        <v>1054</v>
      </c>
      <c r="X1046" s="195" t="s">
        <v>1054</v>
      </c>
      <c r="Y1046" s="195" t="s">
        <v>3546</v>
      </c>
      <c r="Z1046" s="195" t="s">
        <v>3425</v>
      </c>
      <c r="AA1046" s="200" t="s">
        <v>1054</v>
      </c>
      <c r="AB1046" s="201" t="s">
        <v>1054</v>
      </c>
      <c r="AC1046" s="201" t="s">
        <v>1054</v>
      </c>
      <c r="AD1046" s="195" t="s">
        <v>4858</v>
      </c>
      <c r="AE1046" s="195" t="s">
        <v>4859</v>
      </c>
      <c r="AF1046" s="195" t="s">
        <v>935</v>
      </c>
      <c r="AG1046" s="195">
        <v>2609</v>
      </c>
      <c r="AH1046" s="195" t="s">
        <v>828</v>
      </c>
      <c r="AI1046" s="195" t="s">
        <v>6126</v>
      </c>
      <c r="AJ1046" s="195" t="s">
        <v>1054</v>
      </c>
      <c r="AK1046" s="195" t="s">
        <v>1054</v>
      </c>
    </row>
    <row r="1047" spans="1:37" s="177" customFormat="1" ht="12.75">
      <c r="A1047" s="175" t="s">
        <v>118</v>
      </c>
      <c r="B1047" s="175" t="s">
        <v>3423</v>
      </c>
      <c r="C1047" s="628">
        <v>0</v>
      </c>
      <c r="D1047" s="628">
        <v>0</v>
      </c>
      <c r="E1047" s="628">
        <v>0</v>
      </c>
      <c r="F1047" s="631" t="s">
        <v>1054</v>
      </c>
      <c r="G1047" s="175" t="s">
        <v>3424</v>
      </c>
      <c r="H1047" s="176" t="s">
        <v>4574</v>
      </c>
      <c r="I1047" s="175" t="s">
        <v>4621</v>
      </c>
      <c r="J1047" s="203" t="s">
        <v>1054</v>
      </c>
      <c r="K1047" s="203" t="s">
        <v>1054</v>
      </c>
      <c r="L1047" s="175" t="s">
        <v>4622</v>
      </c>
      <c r="M1047" s="175" t="s">
        <v>1054</v>
      </c>
      <c r="N1047" s="204">
        <v>34088</v>
      </c>
      <c r="O1047" s="175" t="s">
        <v>1054</v>
      </c>
      <c r="P1047" s="195" t="s">
        <v>1054</v>
      </c>
      <c r="Q1047" s="195" t="s">
        <v>1054</v>
      </c>
      <c r="R1047" s="197">
        <v>0</v>
      </c>
      <c r="S1047" s="197" t="s">
        <v>1054</v>
      </c>
      <c r="T1047" s="195" t="s">
        <v>1054</v>
      </c>
      <c r="U1047" s="195" t="s">
        <v>1054</v>
      </c>
      <c r="V1047" s="199" t="s">
        <v>1814</v>
      </c>
      <c r="W1047" s="199" t="s">
        <v>1054</v>
      </c>
      <c r="X1047" s="195" t="s">
        <v>1054</v>
      </c>
      <c r="Y1047" s="195" t="s">
        <v>3426</v>
      </c>
      <c r="Z1047" s="195" t="s">
        <v>3425</v>
      </c>
      <c r="AA1047" s="200" t="s">
        <v>1054</v>
      </c>
      <c r="AB1047" s="201" t="s">
        <v>1054</v>
      </c>
      <c r="AC1047" s="201" t="s">
        <v>1054</v>
      </c>
      <c r="AD1047" s="195" t="s">
        <v>4858</v>
      </c>
      <c r="AE1047" s="195" t="s">
        <v>4859</v>
      </c>
      <c r="AF1047" s="195" t="s">
        <v>935</v>
      </c>
      <c r="AG1047" s="195">
        <v>2609</v>
      </c>
      <c r="AH1047" s="195" t="s">
        <v>828</v>
      </c>
      <c r="AI1047" s="195" t="s">
        <v>1054</v>
      </c>
      <c r="AJ1047" s="195" t="s">
        <v>1054</v>
      </c>
      <c r="AK1047" s="195" t="s">
        <v>1054</v>
      </c>
    </row>
    <row r="1048" spans="1:37" s="177" customFormat="1" ht="12.75">
      <c r="A1048" s="175" t="s">
        <v>118</v>
      </c>
      <c r="B1048" s="175" t="s">
        <v>3468</v>
      </c>
      <c r="C1048" s="628">
        <v>0</v>
      </c>
      <c r="D1048" s="628">
        <v>0</v>
      </c>
      <c r="E1048" s="628">
        <v>0</v>
      </c>
      <c r="F1048" s="631" t="s">
        <v>1054</v>
      </c>
      <c r="G1048" s="175" t="s">
        <v>3469</v>
      </c>
      <c r="H1048" s="176" t="s">
        <v>4617</v>
      </c>
      <c r="I1048" s="175" t="s">
        <v>4934</v>
      </c>
      <c r="J1048" s="203" t="s">
        <v>1054</v>
      </c>
      <c r="K1048" s="203" t="s">
        <v>1054</v>
      </c>
      <c r="L1048" s="175" t="s">
        <v>4593</v>
      </c>
      <c r="M1048" s="175" t="s">
        <v>3470</v>
      </c>
      <c r="N1048" s="204">
        <v>28151</v>
      </c>
      <c r="O1048" s="175" t="s">
        <v>3384</v>
      </c>
      <c r="P1048" s="195" t="s">
        <v>1054</v>
      </c>
      <c r="Q1048" s="195">
        <v>235</v>
      </c>
      <c r="R1048" s="197" t="s">
        <v>1054</v>
      </c>
      <c r="S1048" s="197" t="s">
        <v>1054</v>
      </c>
      <c r="T1048" s="195" t="s">
        <v>1054</v>
      </c>
      <c r="U1048" s="195" t="s">
        <v>1054</v>
      </c>
      <c r="V1048" s="199" t="s">
        <v>959</v>
      </c>
      <c r="W1048" s="199" t="s">
        <v>1055</v>
      </c>
      <c r="X1048" s="195" t="s">
        <v>1054</v>
      </c>
      <c r="Y1048" s="195" t="s">
        <v>3471</v>
      </c>
      <c r="Z1048" s="195" t="s">
        <v>1054</v>
      </c>
      <c r="AA1048" s="200" t="s">
        <v>1054</v>
      </c>
      <c r="AB1048" s="201" t="s">
        <v>1054</v>
      </c>
      <c r="AC1048" s="201" t="s">
        <v>1054</v>
      </c>
      <c r="AD1048" s="195" t="s">
        <v>6148</v>
      </c>
      <c r="AE1048" s="195" t="s">
        <v>6149</v>
      </c>
      <c r="AF1048" s="195" t="s">
        <v>930</v>
      </c>
      <c r="AG1048" s="195">
        <v>870</v>
      </c>
      <c r="AH1048" s="195" t="s">
        <v>828</v>
      </c>
      <c r="AI1048" s="195" t="s">
        <v>3472</v>
      </c>
      <c r="AJ1048" s="195" t="s">
        <v>3473</v>
      </c>
      <c r="AK1048" s="195" t="s">
        <v>3474</v>
      </c>
    </row>
    <row r="1049" spans="1:37" s="177" customFormat="1" ht="12.75">
      <c r="A1049" s="175" t="s">
        <v>118</v>
      </c>
      <c r="B1049" s="175" t="s">
        <v>3511</v>
      </c>
      <c r="C1049" s="628">
        <v>0</v>
      </c>
      <c r="D1049" s="628">
        <v>0</v>
      </c>
      <c r="E1049" s="628">
        <v>0</v>
      </c>
      <c r="F1049" s="631" t="s">
        <v>1054</v>
      </c>
      <c r="G1049" s="175" t="s">
        <v>6098</v>
      </c>
      <c r="H1049" s="176" t="s">
        <v>4581</v>
      </c>
      <c r="I1049" s="175" t="s">
        <v>4582</v>
      </c>
      <c r="J1049" s="203" t="s">
        <v>1054</v>
      </c>
      <c r="K1049" s="203" t="s">
        <v>1054</v>
      </c>
      <c r="L1049" s="175" t="s">
        <v>106</v>
      </c>
      <c r="M1049" s="175" t="s">
        <v>3512</v>
      </c>
      <c r="N1049" s="204">
        <v>41457</v>
      </c>
      <c r="O1049" s="175" t="s">
        <v>1054</v>
      </c>
      <c r="P1049" s="195" t="s">
        <v>1054</v>
      </c>
      <c r="Q1049" s="195" t="s">
        <v>1054</v>
      </c>
      <c r="R1049" s="197">
        <v>0</v>
      </c>
      <c r="S1049" s="197" t="s">
        <v>1062</v>
      </c>
      <c r="T1049" s="195" t="s">
        <v>1796</v>
      </c>
      <c r="U1049" s="195" t="s">
        <v>1054</v>
      </c>
      <c r="V1049" s="199" t="s">
        <v>1062</v>
      </c>
      <c r="W1049" s="199" t="s">
        <v>1054</v>
      </c>
      <c r="X1049" s="195" t="s">
        <v>1054</v>
      </c>
      <c r="Y1049" s="195" t="s">
        <v>1054</v>
      </c>
      <c r="Z1049" s="195" t="s">
        <v>1054</v>
      </c>
      <c r="AA1049" s="200" t="s">
        <v>1054</v>
      </c>
      <c r="AB1049" s="201" t="s">
        <v>1054</v>
      </c>
      <c r="AC1049" s="201" t="s">
        <v>1054</v>
      </c>
      <c r="AD1049" s="195" t="s">
        <v>1054</v>
      </c>
      <c r="AE1049" s="195" t="s">
        <v>1054</v>
      </c>
      <c r="AF1049" s="195" t="s">
        <v>1054</v>
      </c>
      <c r="AG1049" s="195" t="s">
        <v>1054</v>
      </c>
      <c r="AH1049" s="195" t="s">
        <v>1054</v>
      </c>
      <c r="AI1049" s="195" t="s">
        <v>3513</v>
      </c>
      <c r="AJ1049" s="195" t="s">
        <v>1054</v>
      </c>
      <c r="AK1049" s="195" t="s">
        <v>1054</v>
      </c>
    </row>
    <row r="1050" spans="1:37" s="177" customFormat="1" ht="12.75">
      <c r="A1050" s="175" t="s">
        <v>118</v>
      </c>
      <c r="B1050" s="175" t="s">
        <v>3403</v>
      </c>
      <c r="C1050" s="628">
        <v>0</v>
      </c>
      <c r="D1050" s="628">
        <v>0</v>
      </c>
      <c r="E1050" s="628">
        <v>0</v>
      </c>
      <c r="F1050" s="631" t="s">
        <v>1054</v>
      </c>
      <c r="G1050" s="175" t="s">
        <v>6153</v>
      </c>
      <c r="H1050" s="176" t="s">
        <v>4581</v>
      </c>
      <c r="I1050" s="175" t="s">
        <v>4582</v>
      </c>
      <c r="J1050" s="203" t="s">
        <v>1054</v>
      </c>
      <c r="K1050" s="203" t="s">
        <v>1054</v>
      </c>
      <c r="L1050" s="175" t="s">
        <v>1087</v>
      </c>
      <c r="M1050" s="175" t="s">
        <v>1054</v>
      </c>
      <c r="N1050" s="204">
        <v>27577</v>
      </c>
      <c r="O1050" s="175" t="s">
        <v>1054</v>
      </c>
      <c r="P1050" s="195" t="s">
        <v>1054</v>
      </c>
      <c r="Q1050" s="195" t="s">
        <v>1054</v>
      </c>
      <c r="R1050" s="197">
        <v>19</v>
      </c>
      <c r="S1050" s="197" t="s">
        <v>1062</v>
      </c>
      <c r="T1050" s="195" t="s">
        <v>4603</v>
      </c>
      <c r="U1050" s="195" t="s">
        <v>1054</v>
      </c>
      <c r="V1050" s="199" t="s">
        <v>1062</v>
      </c>
      <c r="W1050" s="199" t="s">
        <v>1054</v>
      </c>
      <c r="X1050" s="195" t="s">
        <v>1054</v>
      </c>
      <c r="Y1050" s="195" t="s">
        <v>1054</v>
      </c>
      <c r="Z1050" s="195" t="s">
        <v>3374</v>
      </c>
      <c r="AA1050" s="200" t="s">
        <v>1054</v>
      </c>
      <c r="AB1050" s="201" t="s">
        <v>1054</v>
      </c>
      <c r="AC1050" s="201" t="s">
        <v>1054</v>
      </c>
      <c r="AD1050" s="195" t="s">
        <v>6047</v>
      </c>
      <c r="AE1050" s="195" t="s">
        <v>4964</v>
      </c>
      <c r="AF1050" s="195" t="s">
        <v>935</v>
      </c>
      <c r="AG1050" s="195">
        <v>2600</v>
      </c>
      <c r="AH1050" s="195" t="s">
        <v>828</v>
      </c>
      <c r="AI1050" s="195" t="s">
        <v>6154</v>
      </c>
      <c r="AJ1050" s="195" t="s">
        <v>1054</v>
      </c>
      <c r="AK1050" s="195" t="s">
        <v>1054</v>
      </c>
    </row>
    <row r="1051" spans="1:37" s="177" customFormat="1" ht="12.75">
      <c r="A1051" s="175" t="s">
        <v>118</v>
      </c>
      <c r="B1051" s="175" t="s">
        <v>3404</v>
      </c>
      <c r="C1051" s="628">
        <v>0</v>
      </c>
      <c r="D1051" s="628">
        <v>0</v>
      </c>
      <c r="E1051" s="628">
        <v>0</v>
      </c>
      <c r="F1051" s="631" t="s">
        <v>1054</v>
      </c>
      <c r="G1051" s="175" t="s">
        <v>6131</v>
      </c>
      <c r="H1051" s="176" t="s">
        <v>4581</v>
      </c>
      <c r="I1051" s="175" t="s">
        <v>4650</v>
      </c>
      <c r="J1051" s="203" t="s">
        <v>1054</v>
      </c>
      <c r="K1051" s="203" t="s">
        <v>1054</v>
      </c>
      <c r="L1051" s="175" t="s">
        <v>1063</v>
      </c>
      <c r="M1051" s="175" t="s">
        <v>1054</v>
      </c>
      <c r="N1051" s="204">
        <v>33695</v>
      </c>
      <c r="O1051" s="175" t="s">
        <v>1054</v>
      </c>
      <c r="P1051" s="195" t="s">
        <v>1054</v>
      </c>
      <c r="Q1051" s="195" t="s">
        <v>1054</v>
      </c>
      <c r="R1051" s="197">
        <v>10</v>
      </c>
      <c r="S1051" s="197" t="s">
        <v>1062</v>
      </c>
      <c r="T1051" s="195" t="s">
        <v>4960</v>
      </c>
      <c r="U1051" s="195" t="s">
        <v>1054</v>
      </c>
      <c r="V1051" s="199" t="s">
        <v>1062</v>
      </c>
      <c r="W1051" s="199" t="s">
        <v>1054</v>
      </c>
      <c r="X1051" s="195" t="s">
        <v>1054</v>
      </c>
      <c r="Y1051" s="195" t="s">
        <v>1054</v>
      </c>
      <c r="Z1051" s="195" t="s">
        <v>3355</v>
      </c>
      <c r="AA1051" s="200" t="s">
        <v>1054</v>
      </c>
      <c r="AB1051" s="201" t="s">
        <v>1054</v>
      </c>
      <c r="AC1051" s="201" t="s">
        <v>1054</v>
      </c>
      <c r="AD1051" s="195" t="s">
        <v>4854</v>
      </c>
      <c r="AE1051" s="195" t="s">
        <v>4994</v>
      </c>
      <c r="AF1051" s="195" t="s">
        <v>935</v>
      </c>
      <c r="AG1051" s="195">
        <v>2600</v>
      </c>
      <c r="AH1051" s="195" t="s">
        <v>828</v>
      </c>
      <c r="AI1051" s="195" t="s">
        <v>1054</v>
      </c>
      <c r="AJ1051" s="195" t="s">
        <v>1054</v>
      </c>
      <c r="AK1051" s="195" t="s">
        <v>1054</v>
      </c>
    </row>
    <row r="1052" spans="1:37" s="177" customFormat="1" ht="12.75">
      <c r="A1052" s="175" t="s">
        <v>118</v>
      </c>
      <c r="B1052" s="175" t="s">
        <v>3547</v>
      </c>
      <c r="C1052" s="628">
        <v>0</v>
      </c>
      <c r="D1052" s="628">
        <v>0</v>
      </c>
      <c r="E1052" s="628">
        <v>0</v>
      </c>
      <c r="F1052" s="631" t="s">
        <v>1054</v>
      </c>
      <c r="G1052" s="175" t="s">
        <v>3424</v>
      </c>
      <c r="H1052" s="176" t="s">
        <v>4574</v>
      </c>
      <c r="I1052" s="175" t="s">
        <v>4621</v>
      </c>
      <c r="J1052" s="203" t="s">
        <v>1054</v>
      </c>
      <c r="K1052" s="203" t="s">
        <v>1054</v>
      </c>
      <c r="L1052" s="175" t="s">
        <v>4622</v>
      </c>
      <c r="M1052" s="175" t="s">
        <v>1054</v>
      </c>
      <c r="N1052" s="204">
        <v>40147</v>
      </c>
      <c r="O1052" s="175" t="s">
        <v>1054</v>
      </c>
      <c r="P1052" s="195" t="s">
        <v>1054</v>
      </c>
      <c r="Q1052" s="195" t="s">
        <v>1054</v>
      </c>
      <c r="R1052" s="197">
        <v>0</v>
      </c>
      <c r="S1052" s="197" t="s">
        <v>1054</v>
      </c>
      <c r="T1052" s="195" t="s">
        <v>1054</v>
      </c>
      <c r="U1052" s="195" t="s">
        <v>1054</v>
      </c>
      <c r="V1052" s="199" t="s">
        <v>1814</v>
      </c>
      <c r="W1052" s="199" t="s">
        <v>1054</v>
      </c>
      <c r="X1052" s="195" t="s">
        <v>1054</v>
      </c>
      <c r="Y1052" s="195" t="s">
        <v>1054</v>
      </c>
      <c r="Z1052" s="195" t="s">
        <v>3425</v>
      </c>
      <c r="AA1052" s="200" t="s">
        <v>1054</v>
      </c>
      <c r="AB1052" s="201" t="s">
        <v>1054</v>
      </c>
      <c r="AC1052" s="201" t="s">
        <v>1054</v>
      </c>
      <c r="AD1052" s="195" t="s">
        <v>4858</v>
      </c>
      <c r="AE1052" s="195" t="s">
        <v>4859</v>
      </c>
      <c r="AF1052" s="195" t="s">
        <v>935</v>
      </c>
      <c r="AG1052" s="195">
        <v>2609</v>
      </c>
      <c r="AH1052" s="195" t="s">
        <v>828</v>
      </c>
      <c r="AI1052" s="195" t="s">
        <v>1054</v>
      </c>
      <c r="AJ1052" s="195" t="s">
        <v>1054</v>
      </c>
      <c r="AK1052" s="195" t="s">
        <v>1054</v>
      </c>
    </row>
    <row r="1053" spans="1:37" s="177" customFormat="1" ht="12.75">
      <c r="A1053" s="175" t="s">
        <v>118</v>
      </c>
      <c r="B1053" s="175" t="s">
        <v>3548</v>
      </c>
      <c r="C1053" s="628">
        <v>0</v>
      </c>
      <c r="D1053" s="628">
        <v>0</v>
      </c>
      <c r="E1053" s="628">
        <v>0</v>
      </c>
      <c r="F1053" s="631" t="s">
        <v>1054</v>
      </c>
      <c r="G1053" s="175" t="s">
        <v>3424</v>
      </c>
      <c r="H1053" s="176" t="s">
        <v>4574</v>
      </c>
      <c r="I1053" s="175" t="s">
        <v>4575</v>
      </c>
      <c r="J1053" s="203" t="s">
        <v>1054</v>
      </c>
      <c r="K1053" s="203" t="s">
        <v>1054</v>
      </c>
      <c r="L1053" s="175" t="s">
        <v>4622</v>
      </c>
      <c r="M1053" s="175" t="s">
        <v>1054</v>
      </c>
      <c r="N1053" s="204">
        <v>40147</v>
      </c>
      <c r="O1053" s="175" t="s">
        <v>1054</v>
      </c>
      <c r="P1053" s="195" t="s">
        <v>1054</v>
      </c>
      <c r="Q1053" s="195" t="s">
        <v>1054</v>
      </c>
      <c r="R1053" s="197">
        <v>0</v>
      </c>
      <c r="S1053" s="197" t="s">
        <v>1054</v>
      </c>
      <c r="T1053" s="195" t="s">
        <v>1054</v>
      </c>
      <c r="U1053" s="195" t="s">
        <v>1054</v>
      </c>
      <c r="V1053" s="199" t="s">
        <v>1814</v>
      </c>
      <c r="W1053" s="199" t="s">
        <v>106</v>
      </c>
      <c r="X1053" s="195" t="s">
        <v>4857</v>
      </c>
      <c r="Y1053" s="195" t="s">
        <v>3549</v>
      </c>
      <c r="Z1053" s="195" t="s">
        <v>3425</v>
      </c>
      <c r="AA1053" s="200" t="s">
        <v>1054</v>
      </c>
      <c r="AB1053" s="201" t="s">
        <v>1054</v>
      </c>
      <c r="AC1053" s="201" t="s">
        <v>1054</v>
      </c>
      <c r="AD1053" s="195" t="s">
        <v>4858</v>
      </c>
      <c r="AE1053" s="195" t="s">
        <v>4859</v>
      </c>
      <c r="AF1053" s="195" t="s">
        <v>935</v>
      </c>
      <c r="AG1053" s="195">
        <v>2609</v>
      </c>
      <c r="AH1053" s="195" t="s">
        <v>828</v>
      </c>
      <c r="AI1053" s="195" t="s">
        <v>1054</v>
      </c>
      <c r="AJ1053" s="195" t="s">
        <v>1054</v>
      </c>
      <c r="AK1053" s="195" t="s">
        <v>1054</v>
      </c>
    </row>
    <row r="1054" spans="1:37" s="177" customFormat="1" ht="12.75">
      <c r="A1054" s="175" t="s">
        <v>118</v>
      </c>
      <c r="B1054" s="175" t="s">
        <v>4865</v>
      </c>
      <c r="C1054" s="628">
        <v>0</v>
      </c>
      <c r="D1054" s="628">
        <v>0</v>
      </c>
      <c r="E1054" s="628">
        <v>0</v>
      </c>
      <c r="F1054" s="631" t="s">
        <v>1054</v>
      </c>
      <c r="G1054" s="175" t="s">
        <v>4864</v>
      </c>
      <c r="H1054" s="176" t="s">
        <v>4574</v>
      </c>
      <c r="I1054" s="175" t="s">
        <v>4575</v>
      </c>
      <c r="J1054" s="203" t="s">
        <v>1054</v>
      </c>
      <c r="K1054" s="203" t="s">
        <v>1054</v>
      </c>
      <c r="L1054" s="175" t="s">
        <v>4622</v>
      </c>
      <c r="M1054" s="175" t="s">
        <v>1054</v>
      </c>
      <c r="N1054" s="204">
        <v>40149</v>
      </c>
      <c r="O1054" s="175" t="s">
        <v>1054</v>
      </c>
      <c r="P1054" s="195" t="s">
        <v>1054</v>
      </c>
      <c r="Q1054" s="195" t="s">
        <v>1054</v>
      </c>
      <c r="R1054" s="197" t="s">
        <v>1054</v>
      </c>
      <c r="S1054" s="197" t="s">
        <v>1054</v>
      </c>
      <c r="T1054" s="195" t="s">
        <v>1054</v>
      </c>
      <c r="U1054" s="195" t="s">
        <v>1054</v>
      </c>
      <c r="V1054" s="199" t="s">
        <v>1054</v>
      </c>
      <c r="W1054" s="199" t="s">
        <v>1054</v>
      </c>
      <c r="X1054" s="195" t="s">
        <v>1054</v>
      </c>
      <c r="Y1054" s="195" t="s">
        <v>1054</v>
      </c>
      <c r="Z1054" s="195" t="s">
        <v>3425</v>
      </c>
      <c r="AA1054" s="200" t="s">
        <v>1054</v>
      </c>
      <c r="AB1054" s="201" t="s">
        <v>1054</v>
      </c>
      <c r="AC1054" s="201" t="s">
        <v>1054</v>
      </c>
      <c r="AD1054" s="195" t="s">
        <v>4866</v>
      </c>
      <c r="AE1054" s="195" t="s">
        <v>4859</v>
      </c>
      <c r="AF1054" s="195" t="s">
        <v>1054</v>
      </c>
      <c r="AG1054" s="195">
        <v>2609</v>
      </c>
      <c r="AH1054" s="195" t="s">
        <v>1054</v>
      </c>
      <c r="AI1054" s="195" t="s">
        <v>1054</v>
      </c>
      <c r="AJ1054" s="195" t="s">
        <v>1054</v>
      </c>
      <c r="AK1054" s="195" t="s">
        <v>1054</v>
      </c>
    </row>
    <row r="1055" spans="1:37" s="177" customFormat="1" ht="12.75">
      <c r="A1055" s="175" t="s">
        <v>118</v>
      </c>
      <c r="B1055" s="175" t="s">
        <v>4867</v>
      </c>
      <c r="C1055" s="628">
        <v>0</v>
      </c>
      <c r="D1055" s="628">
        <v>0</v>
      </c>
      <c r="E1055" s="628">
        <v>0</v>
      </c>
      <c r="F1055" s="631" t="s">
        <v>1054</v>
      </c>
      <c r="G1055" s="175" t="s">
        <v>4864</v>
      </c>
      <c r="H1055" s="176" t="s">
        <v>4574</v>
      </c>
      <c r="I1055" s="175" t="s">
        <v>4621</v>
      </c>
      <c r="J1055" s="203" t="s">
        <v>1054</v>
      </c>
      <c r="K1055" s="203" t="s">
        <v>1054</v>
      </c>
      <c r="L1055" s="175" t="s">
        <v>4735</v>
      </c>
      <c r="M1055" s="175" t="s">
        <v>1054</v>
      </c>
      <c r="N1055" s="204">
        <v>40147</v>
      </c>
      <c r="O1055" s="175" t="s">
        <v>1054</v>
      </c>
      <c r="P1055" s="195" t="s">
        <v>1054</v>
      </c>
      <c r="Q1055" s="195" t="s">
        <v>1054</v>
      </c>
      <c r="R1055" s="197" t="s">
        <v>1054</v>
      </c>
      <c r="S1055" s="197" t="s">
        <v>1054</v>
      </c>
      <c r="T1055" s="195" t="s">
        <v>1054</v>
      </c>
      <c r="U1055" s="195" t="s">
        <v>1054</v>
      </c>
      <c r="V1055" s="199" t="s">
        <v>1814</v>
      </c>
      <c r="W1055" s="199" t="s">
        <v>1054</v>
      </c>
      <c r="X1055" s="195" t="s">
        <v>1054</v>
      </c>
      <c r="Y1055" s="195" t="s">
        <v>1054</v>
      </c>
      <c r="Z1055" s="195" t="s">
        <v>3425</v>
      </c>
      <c r="AA1055" s="200" t="s">
        <v>1054</v>
      </c>
      <c r="AB1055" s="201" t="s">
        <v>1054</v>
      </c>
      <c r="AC1055" s="201" t="s">
        <v>1054</v>
      </c>
      <c r="AD1055" s="195" t="s">
        <v>1054</v>
      </c>
      <c r="AE1055" s="195" t="s">
        <v>4859</v>
      </c>
      <c r="AF1055" s="195" t="s">
        <v>1054</v>
      </c>
      <c r="AG1055" s="195">
        <v>2609</v>
      </c>
      <c r="AH1055" s="195" t="s">
        <v>1054</v>
      </c>
      <c r="AI1055" s="195" t="s">
        <v>1054</v>
      </c>
      <c r="AJ1055" s="195" t="s">
        <v>1054</v>
      </c>
      <c r="AK1055" s="195" t="s">
        <v>1054</v>
      </c>
    </row>
    <row r="1056" spans="1:37" s="177" customFormat="1" ht="12.75">
      <c r="A1056" s="175" t="s">
        <v>118</v>
      </c>
      <c r="B1056" s="175" t="s">
        <v>3405</v>
      </c>
      <c r="C1056" s="628">
        <v>0</v>
      </c>
      <c r="D1056" s="628">
        <v>0</v>
      </c>
      <c r="E1056" s="628">
        <v>0</v>
      </c>
      <c r="F1056" s="631" t="s">
        <v>1054</v>
      </c>
      <c r="G1056" s="175" t="s">
        <v>6138</v>
      </c>
      <c r="H1056" s="176" t="s">
        <v>4581</v>
      </c>
      <c r="I1056" s="175" t="s">
        <v>4592</v>
      </c>
      <c r="J1056" s="203" t="s">
        <v>1054</v>
      </c>
      <c r="K1056" s="203" t="s">
        <v>1054</v>
      </c>
      <c r="L1056" s="175" t="s">
        <v>4593</v>
      </c>
      <c r="M1056" s="175" t="s">
        <v>6139</v>
      </c>
      <c r="N1056" s="204">
        <v>30980</v>
      </c>
      <c r="O1056" s="175" t="s">
        <v>1054</v>
      </c>
      <c r="P1056" s="195" t="s">
        <v>1054</v>
      </c>
      <c r="Q1056" s="195" t="s">
        <v>1054</v>
      </c>
      <c r="R1056" s="197">
        <v>3</v>
      </c>
      <c r="S1056" s="197" t="s">
        <v>959</v>
      </c>
      <c r="T1056" s="195" t="s">
        <v>4603</v>
      </c>
      <c r="U1056" s="195" t="s">
        <v>1054</v>
      </c>
      <c r="V1056" s="199" t="s">
        <v>959</v>
      </c>
      <c r="W1056" s="199" t="s">
        <v>1054</v>
      </c>
      <c r="X1056" s="195" t="s">
        <v>1054</v>
      </c>
      <c r="Y1056" s="195" t="s">
        <v>1054</v>
      </c>
      <c r="Z1056" s="195" t="s">
        <v>3406</v>
      </c>
      <c r="AA1056" s="200" t="s">
        <v>1054</v>
      </c>
      <c r="AB1056" s="201" t="s">
        <v>1054</v>
      </c>
      <c r="AC1056" s="201" t="s">
        <v>1054</v>
      </c>
      <c r="AD1056" s="195" t="s">
        <v>6140</v>
      </c>
      <c r="AE1056" s="195" t="s">
        <v>2651</v>
      </c>
      <c r="AF1056" s="195" t="s">
        <v>935</v>
      </c>
      <c r="AG1056" s="195">
        <v>2601</v>
      </c>
      <c r="AH1056" s="195" t="s">
        <v>828</v>
      </c>
      <c r="AI1056" s="195" t="s">
        <v>3407</v>
      </c>
      <c r="AJ1056" s="195" t="s">
        <v>1054</v>
      </c>
      <c r="AK1056" s="195" t="s">
        <v>3408</v>
      </c>
    </row>
    <row r="1057" spans="1:37" s="177" customFormat="1" ht="12.75">
      <c r="A1057" s="175" t="s">
        <v>118</v>
      </c>
      <c r="B1057" s="175" t="s">
        <v>3355</v>
      </c>
      <c r="C1057" s="628">
        <v>0</v>
      </c>
      <c r="D1057" s="628">
        <v>0</v>
      </c>
      <c r="E1057" s="628">
        <v>0</v>
      </c>
      <c r="F1057" s="631" t="s">
        <v>959</v>
      </c>
      <c r="G1057" s="175" t="s">
        <v>6159</v>
      </c>
      <c r="H1057" s="176" t="s">
        <v>4617</v>
      </c>
      <c r="I1057" s="175" t="s">
        <v>4734</v>
      </c>
      <c r="J1057" s="203" t="s">
        <v>1052</v>
      </c>
      <c r="K1057" s="203" t="s">
        <v>1053</v>
      </c>
      <c r="L1057" s="175" t="s">
        <v>4735</v>
      </c>
      <c r="M1057" s="175" t="s">
        <v>1054</v>
      </c>
      <c r="N1057" s="204">
        <v>4487</v>
      </c>
      <c r="O1057" s="175" t="s">
        <v>6160</v>
      </c>
      <c r="P1057" s="195" t="s">
        <v>4737</v>
      </c>
      <c r="Q1057" s="195">
        <v>2038</v>
      </c>
      <c r="R1057" s="197" t="s">
        <v>1054</v>
      </c>
      <c r="S1057" s="197" t="s">
        <v>1054</v>
      </c>
      <c r="T1057" s="195" t="s">
        <v>1054</v>
      </c>
      <c r="U1057" s="195" t="s">
        <v>1054</v>
      </c>
      <c r="V1057" s="199" t="s">
        <v>959</v>
      </c>
      <c r="W1057" s="199" t="s">
        <v>1055</v>
      </c>
      <c r="X1057" s="195" t="s">
        <v>1054</v>
      </c>
      <c r="Y1057" s="195" t="s">
        <v>3356</v>
      </c>
      <c r="Z1057" s="195" t="s">
        <v>1054</v>
      </c>
      <c r="AA1057" s="200" t="s">
        <v>1054</v>
      </c>
      <c r="AB1057" s="201">
        <v>4783501</v>
      </c>
      <c r="AC1057" s="201">
        <v>436513</v>
      </c>
      <c r="AD1057" s="195" t="s">
        <v>4854</v>
      </c>
      <c r="AE1057" s="195" t="s">
        <v>4698</v>
      </c>
      <c r="AF1057" s="195" t="s">
        <v>935</v>
      </c>
      <c r="AG1057" s="195">
        <v>2600</v>
      </c>
      <c r="AH1057" s="195" t="s">
        <v>828</v>
      </c>
      <c r="AI1057" s="195" t="s">
        <v>3357</v>
      </c>
      <c r="AJ1057" s="195" t="s">
        <v>3358</v>
      </c>
      <c r="AK1057" s="195" t="s">
        <v>3359</v>
      </c>
    </row>
    <row r="1058" spans="1:37" s="177" customFormat="1" ht="12.75">
      <c r="A1058" s="175" t="s">
        <v>118</v>
      </c>
      <c r="B1058" s="175" t="s">
        <v>3360</v>
      </c>
      <c r="C1058" s="628">
        <v>1</v>
      </c>
      <c r="D1058" s="628">
        <v>1</v>
      </c>
      <c r="E1058" s="628">
        <v>1</v>
      </c>
      <c r="F1058" s="631" t="s">
        <v>1054</v>
      </c>
      <c r="G1058" s="175" t="s">
        <v>3361</v>
      </c>
      <c r="H1058" s="176" t="s">
        <v>4617</v>
      </c>
      <c r="I1058" s="175" t="s">
        <v>4734</v>
      </c>
      <c r="J1058" s="203" t="s">
        <v>1052</v>
      </c>
      <c r="K1058" s="203" t="s">
        <v>1059</v>
      </c>
      <c r="L1058" s="175" t="s">
        <v>4788</v>
      </c>
      <c r="M1058" s="175" t="s">
        <v>1054</v>
      </c>
      <c r="N1058" s="204">
        <v>42186</v>
      </c>
      <c r="O1058" s="175" t="s">
        <v>1564</v>
      </c>
      <c r="P1058" s="195" t="s">
        <v>4789</v>
      </c>
      <c r="Q1058" s="195">
        <v>202</v>
      </c>
      <c r="R1058" s="197" t="s">
        <v>1054</v>
      </c>
      <c r="S1058" s="197" t="s">
        <v>1054</v>
      </c>
      <c r="T1058" s="195" t="s">
        <v>1054</v>
      </c>
      <c r="U1058" s="195" t="s">
        <v>1054</v>
      </c>
      <c r="V1058" s="199" t="s">
        <v>1062</v>
      </c>
      <c r="W1058" s="199" t="s">
        <v>1055</v>
      </c>
      <c r="X1058" s="195" t="s">
        <v>1054</v>
      </c>
      <c r="Y1058" s="195" t="s">
        <v>3362</v>
      </c>
      <c r="Z1058" s="195" t="s">
        <v>1054</v>
      </c>
      <c r="AA1058" s="200" t="s">
        <v>1054</v>
      </c>
      <c r="AB1058" s="201">
        <v>286033</v>
      </c>
      <c r="AC1058" s="201">
        <v>292858</v>
      </c>
      <c r="AD1058" s="195" t="s">
        <v>5317</v>
      </c>
      <c r="AE1058" s="195" t="s">
        <v>2651</v>
      </c>
      <c r="AF1058" s="195" t="s">
        <v>935</v>
      </c>
      <c r="AG1058" s="195">
        <v>2600</v>
      </c>
      <c r="AH1058" s="195" t="s">
        <v>828</v>
      </c>
      <c r="AI1058" s="195" t="s">
        <v>6089</v>
      </c>
      <c r="AJ1058" s="195" t="s">
        <v>6090</v>
      </c>
      <c r="AK1058" s="195" t="s">
        <v>6090</v>
      </c>
    </row>
    <row r="1059" spans="1:37" s="177" customFormat="1" ht="12.75">
      <c r="A1059" s="175" t="s">
        <v>118</v>
      </c>
      <c r="B1059" s="175" t="s">
        <v>3514</v>
      </c>
      <c r="C1059" s="628">
        <v>0</v>
      </c>
      <c r="D1059" s="628">
        <v>0</v>
      </c>
      <c r="E1059" s="628">
        <v>0</v>
      </c>
      <c r="F1059" s="631" t="s">
        <v>1054</v>
      </c>
      <c r="G1059" s="175" t="s">
        <v>3515</v>
      </c>
      <c r="H1059" s="176" t="s">
        <v>4581</v>
      </c>
      <c r="I1059" s="175" t="s">
        <v>4592</v>
      </c>
      <c r="J1059" s="203" t="s">
        <v>1054</v>
      </c>
      <c r="K1059" s="203" t="s">
        <v>1054</v>
      </c>
      <c r="L1059" s="175" t="s">
        <v>4593</v>
      </c>
      <c r="M1059" s="175" t="s">
        <v>3383</v>
      </c>
      <c r="N1059" s="204">
        <v>39261</v>
      </c>
      <c r="O1059" s="175" t="s">
        <v>1054</v>
      </c>
      <c r="P1059" s="195" t="s">
        <v>1054</v>
      </c>
      <c r="Q1059" s="195" t="s">
        <v>1054</v>
      </c>
      <c r="R1059" s="197">
        <v>1</v>
      </c>
      <c r="S1059" s="197" t="s">
        <v>959</v>
      </c>
      <c r="T1059" s="195" t="s">
        <v>1054</v>
      </c>
      <c r="U1059" s="195" t="s">
        <v>1054</v>
      </c>
      <c r="V1059" s="199" t="s">
        <v>959</v>
      </c>
      <c r="W1059" s="199" t="s">
        <v>1054</v>
      </c>
      <c r="X1059" s="195" t="s">
        <v>1054</v>
      </c>
      <c r="Y1059" s="195" t="s">
        <v>1054</v>
      </c>
      <c r="Z1059" s="195" t="s">
        <v>3355</v>
      </c>
      <c r="AA1059" s="200" t="s">
        <v>1054</v>
      </c>
      <c r="AB1059" s="201" t="s">
        <v>1054</v>
      </c>
      <c r="AC1059" s="201" t="s">
        <v>1054</v>
      </c>
      <c r="AD1059" s="195" t="s">
        <v>6112</v>
      </c>
      <c r="AE1059" s="195" t="s">
        <v>4878</v>
      </c>
      <c r="AF1059" s="195" t="s">
        <v>930</v>
      </c>
      <c r="AG1059" s="195">
        <v>801</v>
      </c>
      <c r="AH1059" s="195" t="s">
        <v>828</v>
      </c>
      <c r="AI1059" s="195" t="s">
        <v>3516</v>
      </c>
      <c r="AJ1059" s="195" t="s">
        <v>1054</v>
      </c>
      <c r="AK1059" s="195" t="s">
        <v>3396</v>
      </c>
    </row>
    <row r="1060" spans="1:37" s="177" customFormat="1" ht="12.75">
      <c r="A1060" s="175" t="s">
        <v>118</v>
      </c>
      <c r="B1060" s="175" t="s">
        <v>3550</v>
      </c>
      <c r="C1060" s="628">
        <v>0</v>
      </c>
      <c r="D1060" s="628">
        <v>0</v>
      </c>
      <c r="E1060" s="628">
        <v>0</v>
      </c>
      <c r="F1060" s="631" t="s">
        <v>1054</v>
      </c>
      <c r="G1060" s="175" t="s">
        <v>3424</v>
      </c>
      <c r="H1060" s="176" t="s">
        <v>4574</v>
      </c>
      <c r="I1060" s="175" t="s">
        <v>4621</v>
      </c>
      <c r="J1060" s="203" t="s">
        <v>1054</v>
      </c>
      <c r="K1060" s="203" t="s">
        <v>1054</v>
      </c>
      <c r="L1060" s="175" t="s">
        <v>4622</v>
      </c>
      <c r="M1060" s="175" t="s">
        <v>1054</v>
      </c>
      <c r="N1060" s="204">
        <v>36944</v>
      </c>
      <c r="O1060" s="175" t="s">
        <v>1054</v>
      </c>
      <c r="P1060" s="195" t="s">
        <v>1054</v>
      </c>
      <c r="Q1060" s="195" t="s">
        <v>1054</v>
      </c>
      <c r="R1060" s="197">
        <v>0</v>
      </c>
      <c r="S1060" s="197" t="s">
        <v>1054</v>
      </c>
      <c r="T1060" s="195" t="s">
        <v>1054</v>
      </c>
      <c r="U1060" s="195" t="s">
        <v>1054</v>
      </c>
      <c r="V1060" s="199" t="s">
        <v>1814</v>
      </c>
      <c r="W1060" s="199" t="s">
        <v>1054</v>
      </c>
      <c r="X1060" s="195" t="s">
        <v>1054</v>
      </c>
      <c r="Y1060" s="195" t="s">
        <v>3551</v>
      </c>
      <c r="Z1060" s="195" t="s">
        <v>3425</v>
      </c>
      <c r="AA1060" s="200" t="s">
        <v>1054</v>
      </c>
      <c r="AB1060" s="201" t="s">
        <v>1054</v>
      </c>
      <c r="AC1060" s="201" t="s">
        <v>1054</v>
      </c>
      <c r="AD1060" s="195" t="s">
        <v>4858</v>
      </c>
      <c r="AE1060" s="195" t="s">
        <v>4859</v>
      </c>
      <c r="AF1060" s="195" t="s">
        <v>935</v>
      </c>
      <c r="AG1060" s="195">
        <v>2609</v>
      </c>
      <c r="AH1060" s="195" t="s">
        <v>828</v>
      </c>
      <c r="AI1060" s="195" t="s">
        <v>1054</v>
      </c>
      <c r="AJ1060" s="195" t="s">
        <v>1054</v>
      </c>
      <c r="AK1060" s="195" t="s">
        <v>1054</v>
      </c>
    </row>
    <row r="1061" spans="1:37" s="177" customFormat="1" ht="12.75">
      <c r="A1061" s="175" t="s">
        <v>118</v>
      </c>
      <c r="B1061" s="175" t="s">
        <v>3552</v>
      </c>
      <c r="C1061" s="628">
        <v>0</v>
      </c>
      <c r="D1061" s="628">
        <v>0</v>
      </c>
      <c r="E1061" s="628">
        <v>0</v>
      </c>
      <c r="F1061" s="631" t="s">
        <v>1054</v>
      </c>
      <c r="G1061" s="175" t="s">
        <v>3553</v>
      </c>
      <c r="H1061" s="176" t="s">
        <v>4574</v>
      </c>
      <c r="I1061" s="175" t="s">
        <v>4575</v>
      </c>
      <c r="J1061" s="203" t="s">
        <v>1054</v>
      </c>
      <c r="K1061" s="203" t="s">
        <v>1054</v>
      </c>
      <c r="L1061" s="175" t="s">
        <v>4622</v>
      </c>
      <c r="M1061" s="175" t="s">
        <v>1054</v>
      </c>
      <c r="N1061" s="204">
        <v>36290</v>
      </c>
      <c r="O1061" s="175" t="s">
        <v>1054</v>
      </c>
      <c r="P1061" s="195" t="s">
        <v>1054</v>
      </c>
      <c r="Q1061" s="195" t="s">
        <v>1054</v>
      </c>
      <c r="R1061" s="197">
        <v>0</v>
      </c>
      <c r="S1061" s="197" t="s">
        <v>1054</v>
      </c>
      <c r="T1061" s="195" t="s">
        <v>1054</v>
      </c>
      <c r="U1061" s="195" t="s">
        <v>1054</v>
      </c>
      <c r="V1061" s="199" t="s">
        <v>1814</v>
      </c>
      <c r="W1061" s="199" t="s">
        <v>106</v>
      </c>
      <c r="X1061" s="195" t="s">
        <v>4857</v>
      </c>
      <c r="Y1061" s="195" t="s">
        <v>3554</v>
      </c>
      <c r="Z1061" s="195" t="s">
        <v>3425</v>
      </c>
      <c r="AA1061" s="200" t="s">
        <v>1054</v>
      </c>
      <c r="AB1061" s="201" t="s">
        <v>1054</v>
      </c>
      <c r="AC1061" s="201" t="s">
        <v>1054</v>
      </c>
      <c r="AD1061" s="195" t="s">
        <v>4858</v>
      </c>
      <c r="AE1061" s="195" t="s">
        <v>4859</v>
      </c>
      <c r="AF1061" s="195" t="s">
        <v>935</v>
      </c>
      <c r="AG1061" s="195">
        <v>2609</v>
      </c>
      <c r="AH1061" s="195" t="s">
        <v>828</v>
      </c>
      <c r="AI1061" s="195" t="s">
        <v>1054</v>
      </c>
      <c r="AJ1061" s="195" t="s">
        <v>1054</v>
      </c>
      <c r="AK1061" s="195" t="s">
        <v>1054</v>
      </c>
    </row>
    <row r="1062" spans="1:37" s="177" customFormat="1" ht="12.75">
      <c r="A1062" s="175" t="s">
        <v>118</v>
      </c>
      <c r="B1062" s="175" t="s">
        <v>3555</v>
      </c>
      <c r="C1062" s="628">
        <v>0</v>
      </c>
      <c r="D1062" s="628">
        <v>0</v>
      </c>
      <c r="E1062" s="628">
        <v>0</v>
      </c>
      <c r="F1062" s="631" t="s">
        <v>1054</v>
      </c>
      <c r="G1062" s="175" t="s">
        <v>3556</v>
      </c>
      <c r="H1062" s="176" t="s">
        <v>4574</v>
      </c>
      <c r="I1062" s="175" t="s">
        <v>4575</v>
      </c>
      <c r="J1062" s="203" t="s">
        <v>1054</v>
      </c>
      <c r="K1062" s="203" t="s">
        <v>1054</v>
      </c>
      <c r="L1062" s="175" t="s">
        <v>4622</v>
      </c>
      <c r="M1062" s="175" t="s">
        <v>1054</v>
      </c>
      <c r="N1062" s="204">
        <v>36290</v>
      </c>
      <c r="O1062" s="175" t="s">
        <v>1054</v>
      </c>
      <c r="P1062" s="195" t="s">
        <v>1054</v>
      </c>
      <c r="Q1062" s="195" t="s">
        <v>1054</v>
      </c>
      <c r="R1062" s="197">
        <v>0</v>
      </c>
      <c r="S1062" s="197" t="s">
        <v>1054</v>
      </c>
      <c r="T1062" s="195" t="s">
        <v>1054</v>
      </c>
      <c r="U1062" s="195" t="s">
        <v>1054</v>
      </c>
      <c r="V1062" s="199" t="s">
        <v>1814</v>
      </c>
      <c r="W1062" s="199" t="s">
        <v>106</v>
      </c>
      <c r="X1062" s="195" t="s">
        <v>4857</v>
      </c>
      <c r="Y1062" s="195" t="s">
        <v>3557</v>
      </c>
      <c r="Z1062" s="195" t="s">
        <v>3425</v>
      </c>
      <c r="AA1062" s="200" t="s">
        <v>1054</v>
      </c>
      <c r="AB1062" s="201" t="s">
        <v>1054</v>
      </c>
      <c r="AC1062" s="201" t="s">
        <v>1054</v>
      </c>
      <c r="AD1062" s="195" t="s">
        <v>4858</v>
      </c>
      <c r="AE1062" s="195" t="s">
        <v>4859</v>
      </c>
      <c r="AF1062" s="195" t="s">
        <v>935</v>
      </c>
      <c r="AG1062" s="195">
        <v>2609</v>
      </c>
      <c r="AH1062" s="195" t="s">
        <v>828</v>
      </c>
      <c r="AI1062" s="195" t="s">
        <v>1054</v>
      </c>
      <c r="AJ1062" s="195" t="s">
        <v>1054</v>
      </c>
      <c r="AK1062" s="195" t="s">
        <v>1054</v>
      </c>
    </row>
    <row r="1063" spans="1:37" s="177" customFormat="1" ht="12.75">
      <c r="A1063" s="175" t="s">
        <v>118</v>
      </c>
      <c r="B1063" s="175" t="s">
        <v>3558</v>
      </c>
      <c r="C1063" s="628">
        <v>0</v>
      </c>
      <c r="D1063" s="628">
        <v>0</v>
      </c>
      <c r="E1063" s="628">
        <v>0</v>
      </c>
      <c r="F1063" s="631" t="s">
        <v>1054</v>
      </c>
      <c r="G1063" s="175" t="s">
        <v>3424</v>
      </c>
      <c r="H1063" s="176" t="s">
        <v>4574</v>
      </c>
      <c r="I1063" s="175" t="s">
        <v>4621</v>
      </c>
      <c r="J1063" s="203" t="s">
        <v>1054</v>
      </c>
      <c r="K1063" s="203" t="s">
        <v>1054</v>
      </c>
      <c r="L1063" s="175" t="s">
        <v>4622</v>
      </c>
      <c r="M1063" s="175" t="s">
        <v>1054</v>
      </c>
      <c r="N1063" s="204">
        <v>39505</v>
      </c>
      <c r="O1063" s="175" t="s">
        <v>1054</v>
      </c>
      <c r="P1063" s="195" t="s">
        <v>1054</v>
      </c>
      <c r="Q1063" s="195" t="s">
        <v>1054</v>
      </c>
      <c r="R1063" s="197">
        <v>0</v>
      </c>
      <c r="S1063" s="197" t="s">
        <v>1054</v>
      </c>
      <c r="T1063" s="195" t="s">
        <v>1054</v>
      </c>
      <c r="U1063" s="195" t="s">
        <v>1054</v>
      </c>
      <c r="V1063" s="199" t="s">
        <v>1814</v>
      </c>
      <c r="W1063" s="199" t="s">
        <v>106</v>
      </c>
      <c r="X1063" s="195" t="s">
        <v>6106</v>
      </c>
      <c r="Y1063" s="195" t="s">
        <v>3559</v>
      </c>
      <c r="Z1063" s="195" t="s">
        <v>3425</v>
      </c>
      <c r="AA1063" s="200" t="s">
        <v>1054</v>
      </c>
      <c r="AB1063" s="201" t="s">
        <v>1054</v>
      </c>
      <c r="AC1063" s="201" t="s">
        <v>1054</v>
      </c>
      <c r="AD1063" s="195" t="s">
        <v>6109</v>
      </c>
      <c r="AE1063" s="195" t="s">
        <v>5388</v>
      </c>
      <c r="AF1063" s="195" t="s">
        <v>931</v>
      </c>
      <c r="AG1063" s="195">
        <v>4810</v>
      </c>
      <c r="AH1063" s="195" t="s">
        <v>828</v>
      </c>
      <c r="AI1063" s="195" t="s">
        <v>6110</v>
      </c>
      <c r="AJ1063" s="195" t="s">
        <v>1054</v>
      </c>
      <c r="AK1063" s="195" t="s">
        <v>1054</v>
      </c>
    </row>
    <row r="1064" spans="1:37" s="177" customFormat="1" ht="12.75">
      <c r="A1064" s="175" t="s">
        <v>118</v>
      </c>
      <c r="B1064" s="175" t="s">
        <v>3560</v>
      </c>
      <c r="C1064" s="628">
        <v>0</v>
      </c>
      <c r="D1064" s="628">
        <v>0</v>
      </c>
      <c r="E1064" s="628">
        <v>0</v>
      </c>
      <c r="F1064" s="631" t="s">
        <v>1054</v>
      </c>
      <c r="G1064" s="175" t="s">
        <v>3424</v>
      </c>
      <c r="H1064" s="176" t="s">
        <v>4574</v>
      </c>
      <c r="I1064" s="175" t="s">
        <v>4575</v>
      </c>
      <c r="J1064" s="203" t="s">
        <v>1054</v>
      </c>
      <c r="K1064" s="203" t="s">
        <v>1054</v>
      </c>
      <c r="L1064" s="175" t="s">
        <v>4622</v>
      </c>
      <c r="M1064" s="175" t="s">
        <v>1054</v>
      </c>
      <c r="N1064" s="204">
        <v>39505</v>
      </c>
      <c r="O1064" s="175" t="s">
        <v>1054</v>
      </c>
      <c r="P1064" s="195" t="s">
        <v>1054</v>
      </c>
      <c r="Q1064" s="195" t="s">
        <v>1054</v>
      </c>
      <c r="R1064" s="197">
        <v>0</v>
      </c>
      <c r="S1064" s="197" t="s">
        <v>1054</v>
      </c>
      <c r="T1064" s="195" t="s">
        <v>1054</v>
      </c>
      <c r="U1064" s="195" t="s">
        <v>1054</v>
      </c>
      <c r="V1064" s="199" t="s">
        <v>1814</v>
      </c>
      <c r="W1064" s="199" t="s">
        <v>106</v>
      </c>
      <c r="X1064" s="195" t="s">
        <v>4857</v>
      </c>
      <c r="Y1064" s="195" t="s">
        <v>3561</v>
      </c>
      <c r="Z1064" s="195" t="s">
        <v>3425</v>
      </c>
      <c r="AA1064" s="200" t="s">
        <v>1054</v>
      </c>
      <c r="AB1064" s="201" t="s">
        <v>1054</v>
      </c>
      <c r="AC1064" s="201" t="s">
        <v>1054</v>
      </c>
      <c r="AD1064" s="195" t="s">
        <v>4858</v>
      </c>
      <c r="AE1064" s="195" t="s">
        <v>4859</v>
      </c>
      <c r="AF1064" s="195" t="s">
        <v>935</v>
      </c>
      <c r="AG1064" s="195">
        <v>2609</v>
      </c>
      <c r="AH1064" s="195" t="s">
        <v>828</v>
      </c>
      <c r="AI1064" s="195" t="s">
        <v>1054</v>
      </c>
      <c r="AJ1064" s="195" t="s">
        <v>1054</v>
      </c>
      <c r="AK1064" s="195" t="s">
        <v>1054</v>
      </c>
    </row>
    <row r="1065" spans="1:37" s="177" customFormat="1" ht="12.75">
      <c r="A1065" s="175" t="s">
        <v>118</v>
      </c>
      <c r="B1065" s="175" t="s">
        <v>3427</v>
      </c>
      <c r="C1065" s="628">
        <v>0</v>
      </c>
      <c r="D1065" s="628">
        <v>0</v>
      </c>
      <c r="E1065" s="628">
        <v>0</v>
      </c>
      <c r="F1065" s="631" t="s">
        <v>1054</v>
      </c>
      <c r="G1065" s="175" t="s">
        <v>3424</v>
      </c>
      <c r="H1065" s="176" t="s">
        <v>4574</v>
      </c>
      <c r="I1065" s="175" t="s">
        <v>4621</v>
      </c>
      <c r="J1065" s="203" t="s">
        <v>1054</v>
      </c>
      <c r="K1065" s="203" t="s">
        <v>1054</v>
      </c>
      <c r="L1065" s="175" t="s">
        <v>4622</v>
      </c>
      <c r="M1065" s="175" t="s">
        <v>1054</v>
      </c>
      <c r="N1065" s="204">
        <v>41493</v>
      </c>
      <c r="O1065" s="175" t="s">
        <v>1054</v>
      </c>
      <c r="P1065" s="195" t="s">
        <v>1054</v>
      </c>
      <c r="Q1065" s="195" t="s">
        <v>1054</v>
      </c>
      <c r="R1065" s="197">
        <v>0</v>
      </c>
      <c r="S1065" s="197" t="s">
        <v>1054</v>
      </c>
      <c r="T1065" s="195" t="s">
        <v>1054</v>
      </c>
      <c r="U1065" s="195" t="s">
        <v>1054</v>
      </c>
      <c r="V1065" s="199" t="s">
        <v>1814</v>
      </c>
      <c r="W1065" s="199" t="s">
        <v>1054</v>
      </c>
      <c r="X1065" s="195" t="s">
        <v>1054</v>
      </c>
      <c r="Y1065" s="195" t="s">
        <v>3428</v>
      </c>
      <c r="Z1065" s="195" t="s">
        <v>3425</v>
      </c>
      <c r="AA1065" s="200" t="s">
        <v>1054</v>
      </c>
      <c r="AB1065" s="201" t="s">
        <v>1054</v>
      </c>
      <c r="AC1065" s="201" t="s">
        <v>1054</v>
      </c>
      <c r="AD1065" s="195" t="s">
        <v>4858</v>
      </c>
      <c r="AE1065" s="195" t="s">
        <v>4859</v>
      </c>
      <c r="AF1065" s="195" t="s">
        <v>935</v>
      </c>
      <c r="AG1065" s="195">
        <v>2609</v>
      </c>
      <c r="AH1065" s="195" t="s">
        <v>828</v>
      </c>
      <c r="AI1065" s="195" t="s">
        <v>1054</v>
      </c>
      <c r="AJ1065" s="195" t="s">
        <v>1054</v>
      </c>
      <c r="AK1065" s="195" t="s">
        <v>1054</v>
      </c>
    </row>
    <row r="1066" spans="1:37" s="177" customFormat="1" ht="12.75">
      <c r="A1066" s="175" t="s">
        <v>118</v>
      </c>
      <c r="B1066" s="175" t="s">
        <v>3429</v>
      </c>
      <c r="C1066" s="628">
        <v>0</v>
      </c>
      <c r="D1066" s="628">
        <v>0</v>
      </c>
      <c r="E1066" s="628">
        <v>0</v>
      </c>
      <c r="F1066" s="631" t="s">
        <v>1054</v>
      </c>
      <c r="G1066" s="175" t="s">
        <v>3424</v>
      </c>
      <c r="H1066" s="176" t="s">
        <v>4574</v>
      </c>
      <c r="I1066" s="175" t="s">
        <v>4621</v>
      </c>
      <c r="J1066" s="203" t="s">
        <v>1054</v>
      </c>
      <c r="K1066" s="203" t="s">
        <v>1054</v>
      </c>
      <c r="L1066" s="175" t="s">
        <v>4622</v>
      </c>
      <c r="M1066" s="175" t="s">
        <v>1054</v>
      </c>
      <c r="N1066" s="204">
        <v>34137</v>
      </c>
      <c r="O1066" s="175" t="s">
        <v>1054</v>
      </c>
      <c r="P1066" s="195" t="s">
        <v>1054</v>
      </c>
      <c r="Q1066" s="195" t="s">
        <v>1054</v>
      </c>
      <c r="R1066" s="197">
        <v>0</v>
      </c>
      <c r="S1066" s="197" t="s">
        <v>1054</v>
      </c>
      <c r="T1066" s="195" t="s">
        <v>1054</v>
      </c>
      <c r="U1066" s="195" t="s">
        <v>1054</v>
      </c>
      <c r="V1066" s="199" t="s">
        <v>1814</v>
      </c>
      <c r="W1066" s="199" t="s">
        <v>1054</v>
      </c>
      <c r="X1066" s="195" t="s">
        <v>1054</v>
      </c>
      <c r="Y1066" s="195" t="s">
        <v>3430</v>
      </c>
      <c r="Z1066" s="195" t="s">
        <v>3425</v>
      </c>
      <c r="AA1066" s="200" t="s">
        <v>1054</v>
      </c>
      <c r="AB1066" s="201" t="s">
        <v>1054</v>
      </c>
      <c r="AC1066" s="201" t="s">
        <v>1054</v>
      </c>
      <c r="AD1066" s="195" t="s">
        <v>4858</v>
      </c>
      <c r="AE1066" s="195" t="s">
        <v>4859</v>
      </c>
      <c r="AF1066" s="195" t="s">
        <v>935</v>
      </c>
      <c r="AG1066" s="195">
        <v>2609</v>
      </c>
      <c r="AH1066" s="195" t="s">
        <v>828</v>
      </c>
      <c r="AI1066" s="195" t="s">
        <v>1054</v>
      </c>
      <c r="AJ1066" s="195" t="s">
        <v>1054</v>
      </c>
      <c r="AK1066" s="195" t="s">
        <v>1054</v>
      </c>
    </row>
    <row r="1067" spans="1:37" s="177" customFormat="1" ht="12.75">
      <c r="A1067" s="175" t="s">
        <v>118</v>
      </c>
      <c r="B1067" s="175" t="s">
        <v>3431</v>
      </c>
      <c r="C1067" s="628">
        <v>0</v>
      </c>
      <c r="D1067" s="628">
        <v>0</v>
      </c>
      <c r="E1067" s="628">
        <v>0</v>
      </c>
      <c r="F1067" s="631" t="s">
        <v>1054</v>
      </c>
      <c r="G1067" s="175" t="s">
        <v>3432</v>
      </c>
      <c r="H1067" s="176" t="s">
        <v>4574</v>
      </c>
      <c r="I1067" s="175" t="s">
        <v>4621</v>
      </c>
      <c r="J1067" s="203" t="s">
        <v>1054</v>
      </c>
      <c r="K1067" s="203" t="s">
        <v>1054</v>
      </c>
      <c r="L1067" s="175" t="s">
        <v>4622</v>
      </c>
      <c r="M1067" s="175" t="s">
        <v>1054</v>
      </c>
      <c r="N1067" s="204">
        <v>42053</v>
      </c>
      <c r="O1067" s="175" t="s">
        <v>1054</v>
      </c>
      <c r="P1067" s="195" t="s">
        <v>1054</v>
      </c>
      <c r="Q1067" s="195" t="s">
        <v>1054</v>
      </c>
      <c r="R1067" s="197">
        <v>0</v>
      </c>
      <c r="S1067" s="197" t="s">
        <v>1054</v>
      </c>
      <c r="T1067" s="195" t="s">
        <v>1054</v>
      </c>
      <c r="U1067" s="195" t="s">
        <v>1054</v>
      </c>
      <c r="V1067" s="199" t="s">
        <v>1814</v>
      </c>
      <c r="W1067" s="199" t="s">
        <v>1054</v>
      </c>
      <c r="X1067" s="195" t="s">
        <v>1054</v>
      </c>
      <c r="Y1067" s="195" t="s">
        <v>3433</v>
      </c>
      <c r="Z1067" s="195" t="s">
        <v>3425</v>
      </c>
      <c r="AA1067" s="200" t="s">
        <v>1054</v>
      </c>
      <c r="AB1067" s="201" t="s">
        <v>1054</v>
      </c>
      <c r="AC1067" s="201" t="s">
        <v>1054</v>
      </c>
      <c r="AD1067" s="195" t="s">
        <v>1054</v>
      </c>
      <c r="AE1067" s="195" t="s">
        <v>1054</v>
      </c>
      <c r="AF1067" s="195" t="s">
        <v>1054</v>
      </c>
      <c r="AG1067" s="195" t="s">
        <v>1054</v>
      </c>
      <c r="AH1067" s="195" t="s">
        <v>1054</v>
      </c>
      <c r="AI1067" s="195" t="s">
        <v>3434</v>
      </c>
      <c r="AJ1067" s="195" t="s">
        <v>3435</v>
      </c>
      <c r="AK1067" s="195" t="s">
        <v>3436</v>
      </c>
    </row>
    <row r="1068" spans="1:37" s="177" customFormat="1" ht="12.75">
      <c r="A1068" s="175" t="s">
        <v>118</v>
      </c>
      <c r="B1068" s="175" t="s">
        <v>3437</v>
      </c>
      <c r="C1068" s="628">
        <v>0</v>
      </c>
      <c r="D1068" s="628">
        <v>0</v>
      </c>
      <c r="E1068" s="628">
        <v>0</v>
      </c>
      <c r="F1068" s="631" t="s">
        <v>1054</v>
      </c>
      <c r="G1068" s="175" t="s">
        <v>3438</v>
      </c>
      <c r="H1068" s="176" t="s">
        <v>4574</v>
      </c>
      <c r="I1068" s="175" t="s">
        <v>4575</v>
      </c>
      <c r="J1068" s="203" t="s">
        <v>1054</v>
      </c>
      <c r="K1068" s="203" t="s">
        <v>1054</v>
      </c>
      <c r="L1068" s="175" t="s">
        <v>4622</v>
      </c>
      <c r="M1068" s="175" t="s">
        <v>1054</v>
      </c>
      <c r="N1068" s="204">
        <v>42053</v>
      </c>
      <c r="O1068" s="175" t="s">
        <v>1054</v>
      </c>
      <c r="P1068" s="195" t="s">
        <v>1054</v>
      </c>
      <c r="Q1068" s="195" t="s">
        <v>1054</v>
      </c>
      <c r="R1068" s="197">
        <v>0</v>
      </c>
      <c r="S1068" s="197" t="s">
        <v>1054</v>
      </c>
      <c r="T1068" s="195" t="s">
        <v>1054</v>
      </c>
      <c r="U1068" s="195" t="s">
        <v>1054</v>
      </c>
      <c r="V1068" s="199" t="s">
        <v>1814</v>
      </c>
      <c r="W1068" s="199" t="s">
        <v>1054</v>
      </c>
      <c r="X1068" s="195" t="s">
        <v>1054</v>
      </c>
      <c r="Y1068" s="195" t="s">
        <v>3439</v>
      </c>
      <c r="Z1068" s="195" t="s">
        <v>3425</v>
      </c>
      <c r="AA1068" s="200" t="s">
        <v>1054</v>
      </c>
      <c r="AB1068" s="201" t="s">
        <v>1054</v>
      </c>
      <c r="AC1068" s="201" t="s">
        <v>1054</v>
      </c>
      <c r="AD1068" s="195" t="s">
        <v>1054</v>
      </c>
      <c r="AE1068" s="195" t="s">
        <v>1054</v>
      </c>
      <c r="AF1068" s="195" t="s">
        <v>1054</v>
      </c>
      <c r="AG1068" s="195" t="s">
        <v>1054</v>
      </c>
      <c r="AH1068" s="195" t="s">
        <v>1054</v>
      </c>
      <c r="AI1068" s="195" t="s">
        <v>3434</v>
      </c>
      <c r="AJ1068" s="195" t="s">
        <v>3435</v>
      </c>
      <c r="AK1068" s="195" t="s">
        <v>3436</v>
      </c>
    </row>
    <row r="1069" spans="1:37" s="177" customFormat="1" ht="12.75">
      <c r="A1069" s="175" t="s">
        <v>118</v>
      </c>
      <c r="B1069" s="175" t="s">
        <v>3440</v>
      </c>
      <c r="C1069" s="628">
        <v>0</v>
      </c>
      <c r="D1069" s="628">
        <v>0</v>
      </c>
      <c r="E1069" s="628">
        <v>0</v>
      </c>
      <c r="F1069" s="631" t="s">
        <v>1054</v>
      </c>
      <c r="G1069" s="175" t="s">
        <v>3441</v>
      </c>
      <c r="H1069" s="176" t="s">
        <v>4574</v>
      </c>
      <c r="I1069" s="175" t="s">
        <v>4621</v>
      </c>
      <c r="J1069" s="203" t="s">
        <v>1054</v>
      </c>
      <c r="K1069" s="203" t="s">
        <v>1054</v>
      </c>
      <c r="L1069" s="175" t="s">
        <v>4622</v>
      </c>
      <c r="M1069" s="175" t="s">
        <v>1054</v>
      </c>
      <c r="N1069" s="204">
        <v>42051</v>
      </c>
      <c r="O1069" s="175" t="s">
        <v>1054</v>
      </c>
      <c r="P1069" s="195" t="s">
        <v>1054</v>
      </c>
      <c r="Q1069" s="195" t="s">
        <v>1054</v>
      </c>
      <c r="R1069" s="197">
        <v>0</v>
      </c>
      <c r="S1069" s="197" t="s">
        <v>1054</v>
      </c>
      <c r="T1069" s="195" t="s">
        <v>1054</v>
      </c>
      <c r="U1069" s="195" t="s">
        <v>1054</v>
      </c>
      <c r="V1069" s="199" t="s">
        <v>1814</v>
      </c>
      <c r="W1069" s="199" t="s">
        <v>1054</v>
      </c>
      <c r="X1069" s="195" t="s">
        <v>1054</v>
      </c>
      <c r="Y1069" s="195" t="s">
        <v>3442</v>
      </c>
      <c r="Z1069" s="195" t="s">
        <v>3425</v>
      </c>
      <c r="AA1069" s="200" t="s">
        <v>1054</v>
      </c>
      <c r="AB1069" s="201" t="s">
        <v>1054</v>
      </c>
      <c r="AC1069" s="201" t="s">
        <v>1054</v>
      </c>
      <c r="AD1069" s="195" t="s">
        <v>1054</v>
      </c>
      <c r="AE1069" s="195" t="s">
        <v>1054</v>
      </c>
      <c r="AF1069" s="195" t="s">
        <v>1054</v>
      </c>
      <c r="AG1069" s="195" t="s">
        <v>1054</v>
      </c>
      <c r="AH1069" s="195" t="s">
        <v>1054</v>
      </c>
      <c r="AI1069" s="195" t="s">
        <v>3434</v>
      </c>
      <c r="AJ1069" s="195" t="s">
        <v>3435</v>
      </c>
      <c r="AK1069" s="195" t="s">
        <v>3436</v>
      </c>
    </row>
    <row r="1070" spans="1:37" s="177" customFormat="1" ht="12.75">
      <c r="A1070" s="175" t="s">
        <v>118</v>
      </c>
      <c r="B1070" s="175" t="s">
        <v>3562</v>
      </c>
      <c r="C1070" s="628">
        <v>0</v>
      </c>
      <c r="D1070" s="628">
        <v>0</v>
      </c>
      <c r="E1070" s="628">
        <v>0</v>
      </c>
      <c r="F1070" s="631" t="s">
        <v>1054</v>
      </c>
      <c r="G1070" s="175" t="s">
        <v>3563</v>
      </c>
      <c r="H1070" s="176" t="s">
        <v>4574</v>
      </c>
      <c r="I1070" s="175" t="s">
        <v>4621</v>
      </c>
      <c r="J1070" s="203" t="s">
        <v>1054</v>
      </c>
      <c r="K1070" s="203" t="s">
        <v>1054</v>
      </c>
      <c r="L1070" s="175" t="s">
        <v>4622</v>
      </c>
      <c r="M1070" s="175" t="s">
        <v>1054</v>
      </c>
      <c r="N1070" s="204">
        <v>40933</v>
      </c>
      <c r="O1070" s="175" t="s">
        <v>1054</v>
      </c>
      <c r="P1070" s="195" t="s">
        <v>1054</v>
      </c>
      <c r="Q1070" s="195" t="s">
        <v>1054</v>
      </c>
      <c r="R1070" s="197">
        <v>0</v>
      </c>
      <c r="S1070" s="197" t="s">
        <v>1054</v>
      </c>
      <c r="T1070" s="195" t="s">
        <v>1054</v>
      </c>
      <c r="U1070" s="195" t="s">
        <v>1054</v>
      </c>
      <c r="V1070" s="199" t="s">
        <v>1814</v>
      </c>
      <c r="W1070" s="199" t="s">
        <v>106</v>
      </c>
      <c r="X1070" s="195" t="s">
        <v>4857</v>
      </c>
      <c r="Y1070" s="195" t="s">
        <v>3564</v>
      </c>
      <c r="Z1070" s="195" t="s">
        <v>3425</v>
      </c>
      <c r="AA1070" s="200" t="s">
        <v>1054</v>
      </c>
      <c r="AB1070" s="201" t="s">
        <v>1054</v>
      </c>
      <c r="AC1070" s="201" t="s">
        <v>1054</v>
      </c>
      <c r="AD1070" s="195" t="s">
        <v>4858</v>
      </c>
      <c r="AE1070" s="195" t="s">
        <v>4859</v>
      </c>
      <c r="AF1070" s="195" t="s">
        <v>935</v>
      </c>
      <c r="AG1070" s="195">
        <v>2609</v>
      </c>
      <c r="AH1070" s="195" t="s">
        <v>828</v>
      </c>
      <c r="AI1070" s="195" t="s">
        <v>6100</v>
      </c>
      <c r="AJ1070" s="195" t="s">
        <v>1054</v>
      </c>
      <c r="AK1070" s="195" t="s">
        <v>1054</v>
      </c>
    </row>
    <row r="1071" spans="1:37" s="177" customFormat="1" ht="12.75">
      <c r="A1071" s="175" t="s">
        <v>118</v>
      </c>
      <c r="B1071" s="175" t="s">
        <v>3565</v>
      </c>
      <c r="C1071" s="628">
        <v>0</v>
      </c>
      <c r="D1071" s="628">
        <v>0</v>
      </c>
      <c r="E1071" s="628">
        <v>0</v>
      </c>
      <c r="F1071" s="631" t="s">
        <v>1054</v>
      </c>
      <c r="G1071" s="175" t="s">
        <v>3563</v>
      </c>
      <c r="H1071" s="176" t="s">
        <v>4574</v>
      </c>
      <c r="I1071" s="175" t="s">
        <v>4575</v>
      </c>
      <c r="J1071" s="203" t="s">
        <v>1054</v>
      </c>
      <c r="K1071" s="203" t="s">
        <v>1054</v>
      </c>
      <c r="L1071" s="175" t="s">
        <v>4622</v>
      </c>
      <c r="M1071" s="175" t="s">
        <v>1054</v>
      </c>
      <c r="N1071" s="204">
        <v>40933</v>
      </c>
      <c r="O1071" s="175" t="s">
        <v>1054</v>
      </c>
      <c r="P1071" s="195" t="s">
        <v>1054</v>
      </c>
      <c r="Q1071" s="195" t="s">
        <v>1054</v>
      </c>
      <c r="R1071" s="197">
        <v>0</v>
      </c>
      <c r="S1071" s="197" t="s">
        <v>1054</v>
      </c>
      <c r="T1071" s="195" t="s">
        <v>1054</v>
      </c>
      <c r="U1071" s="195" t="s">
        <v>1054</v>
      </c>
      <c r="V1071" s="199" t="s">
        <v>1814</v>
      </c>
      <c r="W1071" s="199" t="s">
        <v>106</v>
      </c>
      <c r="X1071" s="195" t="s">
        <v>4857</v>
      </c>
      <c r="Y1071" s="195" t="s">
        <v>3566</v>
      </c>
      <c r="Z1071" s="195" t="s">
        <v>3425</v>
      </c>
      <c r="AA1071" s="200" t="s">
        <v>1054</v>
      </c>
      <c r="AB1071" s="201" t="s">
        <v>1054</v>
      </c>
      <c r="AC1071" s="201" t="s">
        <v>1054</v>
      </c>
      <c r="AD1071" s="195" t="s">
        <v>4858</v>
      </c>
      <c r="AE1071" s="195" t="s">
        <v>4859</v>
      </c>
      <c r="AF1071" s="195" t="s">
        <v>935</v>
      </c>
      <c r="AG1071" s="195">
        <v>2609</v>
      </c>
      <c r="AH1071" s="195" t="s">
        <v>828</v>
      </c>
      <c r="AI1071" s="195" t="s">
        <v>1054</v>
      </c>
      <c r="AJ1071" s="195" t="s">
        <v>1054</v>
      </c>
      <c r="AK1071" s="195" t="s">
        <v>1054</v>
      </c>
    </row>
    <row r="1072" spans="1:37" s="177" customFormat="1" ht="12.75">
      <c r="A1072" s="175" t="s">
        <v>118</v>
      </c>
      <c r="B1072" s="175" t="s">
        <v>3409</v>
      </c>
      <c r="C1072" s="628">
        <v>0</v>
      </c>
      <c r="D1072" s="628">
        <v>0</v>
      </c>
      <c r="E1072" s="628">
        <v>0</v>
      </c>
      <c r="F1072" s="631" t="s">
        <v>1054</v>
      </c>
      <c r="G1072" s="175" t="s">
        <v>6093</v>
      </c>
      <c r="H1072" s="176" t="s">
        <v>4581</v>
      </c>
      <c r="I1072" s="175" t="s">
        <v>4592</v>
      </c>
      <c r="J1072" s="203" t="s">
        <v>1054</v>
      </c>
      <c r="K1072" s="203" t="s">
        <v>1054</v>
      </c>
      <c r="L1072" s="175" t="s">
        <v>1087</v>
      </c>
      <c r="M1072" s="175" t="s">
        <v>1054</v>
      </c>
      <c r="N1072" s="204">
        <v>41980</v>
      </c>
      <c r="O1072" s="175" t="s">
        <v>1054</v>
      </c>
      <c r="P1072" s="195" t="s">
        <v>1054</v>
      </c>
      <c r="Q1072" s="195" t="s">
        <v>1054</v>
      </c>
      <c r="R1072" s="197">
        <v>0</v>
      </c>
      <c r="S1072" s="197" t="s">
        <v>1062</v>
      </c>
      <c r="T1072" s="195" t="s">
        <v>1054</v>
      </c>
      <c r="U1072" s="195" t="s">
        <v>1054</v>
      </c>
      <c r="V1072" s="199" t="s">
        <v>959</v>
      </c>
      <c r="W1072" s="199" t="s">
        <v>1054</v>
      </c>
      <c r="X1072" s="195" t="s">
        <v>1054</v>
      </c>
      <c r="Y1072" s="195" t="s">
        <v>1054</v>
      </c>
      <c r="Z1072" s="195" t="s">
        <v>3355</v>
      </c>
      <c r="AA1072" s="200" t="s">
        <v>1054</v>
      </c>
      <c r="AB1072" s="201" t="s">
        <v>1054</v>
      </c>
      <c r="AC1072" s="201" t="s">
        <v>1054</v>
      </c>
      <c r="AD1072" s="195" t="s">
        <v>4854</v>
      </c>
      <c r="AE1072" s="195" t="s">
        <v>4698</v>
      </c>
      <c r="AF1072" s="195" t="s">
        <v>935</v>
      </c>
      <c r="AG1072" s="195">
        <v>2600</v>
      </c>
      <c r="AH1072" s="195" t="s">
        <v>828</v>
      </c>
      <c r="AI1072" s="195" t="s">
        <v>6094</v>
      </c>
      <c r="AJ1072" s="195" t="s">
        <v>1054</v>
      </c>
      <c r="AK1072" s="195" t="s">
        <v>1054</v>
      </c>
    </row>
    <row r="1073" spans="1:37" s="177" customFormat="1" ht="12.75">
      <c r="A1073" s="175" t="s">
        <v>118</v>
      </c>
      <c r="B1073" s="175" t="s">
        <v>3425</v>
      </c>
      <c r="C1073" s="628">
        <v>0</v>
      </c>
      <c r="D1073" s="628">
        <v>0</v>
      </c>
      <c r="E1073" s="628">
        <v>0</v>
      </c>
      <c r="F1073" s="631" t="s">
        <v>1054</v>
      </c>
      <c r="G1073" s="175" t="s">
        <v>6118</v>
      </c>
      <c r="H1073" s="176" t="s">
        <v>4617</v>
      </c>
      <c r="I1073" s="175" t="s">
        <v>4934</v>
      </c>
      <c r="J1073" s="203" t="s">
        <v>1052</v>
      </c>
      <c r="K1073" s="203" t="s">
        <v>1053</v>
      </c>
      <c r="L1073" s="175" t="s">
        <v>4593</v>
      </c>
      <c r="M1073" s="175" t="s">
        <v>3475</v>
      </c>
      <c r="N1073" s="204">
        <v>36998</v>
      </c>
      <c r="O1073" s="175" t="s">
        <v>4850</v>
      </c>
      <c r="P1073" s="195" t="s">
        <v>1054</v>
      </c>
      <c r="Q1073" s="195">
        <v>204</v>
      </c>
      <c r="R1073" s="197" t="s">
        <v>1054</v>
      </c>
      <c r="S1073" s="197" t="s">
        <v>1054</v>
      </c>
      <c r="T1073" s="195" t="s">
        <v>1054</v>
      </c>
      <c r="U1073" s="195" t="s">
        <v>1054</v>
      </c>
      <c r="V1073" s="199" t="s">
        <v>959</v>
      </c>
      <c r="W1073" s="199" t="s">
        <v>1055</v>
      </c>
      <c r="X1073" s="195" t="s">
        <v>1054</v>
      </c>
      <c r="Y1073" s="195" t="s">
        <v>3476</v>
      </c>
      <c r="Z1073" s="195" t="s">
        <v>1054</v>
      </c>
      <c r="AA1073" s="200" t="s">
        <v>1054</v>
      </c>
      <c r="AB1073" s="201">
        <v>32612</v>
      </c>
      <c r="AC1073" s="201">
        <v>189633</v>
      </c>
      <c r="AD1073" s="195" t="s">
        <v>4858</v>
      </c>
      <c r="AE1073" s="195" t="s">
        <v>4859</v>
      </c>
      <c r="AF1073" s="195" t="s">
        <v>935</v>
      </c>
      <c r="AG1073" s="195">
        <v>2609</v>
      </c>
      <c r="AH1073" s="195" t="s">
        <v>828</v>
      </c>
      <c r="AI1073" s="195" t="s">
        <v>3477</v>
      </c>
      <c r="AJ1073" s="195" t="s">
        <v>3478</v>
      </c>
      <c r="AK1073" s="195" t="s">
        <v>3479</v>
      </c>
    </row>
    <row r="1074" spans="1:37" s="177" customFormat="1" ht="12.75">
      <c r="A1074" s="175" t="s">
        <v>118</v>
      </c>
      <c r="B1074" s="175" t="s">
        <v>3480</v>
      </c>
      <c r="C1074" s="628">
        <v>0</v>
      </c>
      <c r="D1074" s="628">
        <v>0</v>
      </c>
      <c r="E1074" s="628">
        <v>0</v>
      </c>
      <c r="F1074" s="631" t="s">
        <v>1054</v>
      </c>
      <c r="G1074" s="175" t="s">
        <v>6124</v>
      </c>
      <c r="H1074" s="176" t="s">
        <v>4617</v>
      </c>
      <c r="I1074" s="175" t="s">
        <v>4934</v>
      </c>
      <c r="J1074" s="203" t="s">
        <v>1052</v>
      </c>
      <c r="K1074" s="203" t="s">
        <v>1053</v>
      </c>
      <c r="L1074" s="175" t="s">
        <v>4593</v>
      </c>
      <c r="M1074" s="175" t="s">
        <v>3475</v>
      </c>
      <c r="N1074" s="204">
        <v>34851</v>
      </c>
      <c r="O1074" s="175" t="s">
        <v>2584</v>
      </c>
      <c r="P1074" s="195" t="s">
        <v>1054</v>
      </c>
      <c r="Q1074" s="195">
        <v>265</v>
      </c>
      <c r="R1074" s="197" t="s">
        <v>1054</v>
      </c>
      <c r="S1074" s="197" t="s">
        <v>1054</v>
      </c>
      <c r="T1074" s="195" t="s">
        <v>1054</v>
      </c>
      <c r="U1074" s="195" t="s">
        <v>1054</v>
      </c>
      <c r="V1074" s="199" t="s">
        <v>959</v>
      </c>
      <c r="W1074" s="199" t="s">
        <v>1055</v>
      </c>
      <c r="X1074" s="195" t="s">
        <v>1054</v>
      </c>
      <c r="Y1074" s="195" t="s">
        <v>3481</v>
      </c>
      <c r="Z1074" s="195" t="s">
        <v>1054</v>
      </c>
      <c r="AA1074" s="200" t="s">
        <v>1054</v>
      </c>
      <c r="AB1074" s="201">
        <v>8749</v>
      </c>
      <c r="AC1074" s="201">
        <v>65652</v>
      </c>
      <c r="AD1074" s="195" t="s">
        <v>4872</v>
      </c>
      <c r="AE1074" s="195" t="s">
        <v>4873</v>
      </c>
      <c r="AF1074" s="195" t="s">
        <v>936</v>
      </c>
      <c r="AG1074" s="195">
        <v>5000</v>
      </c>
      <c r="AH1074" s="195" t="s">
        <v>828</v>
      </c>
      <c r="AI1074" s="195" t="s">
        <v>3482</v>
      </c>
      <c r="AJ1074" s="195" t="s">
        <v>6125</v>
      </c>
      <c r="AK1074" s="195" t="s">
        <v>3483</v>
      </c>
    </row>
    <row r="1075" spans="1:37" s="177" customFormat="1" ht="12.75">
      <c r="A1075" s="175" t="s">
        <v>118</v>
      </c>
      <c r="B1075" s="175" t="s">
        <v>3443</v>
      </c>
      <c r="C1075" s="628">
        <v>0</v>
      </c>
      <c r="D1075" s="628">
        <v>0</v>
      </c>
      <c r="E1075" s="628">
        <v>0</v>
      </c>
      <c r="F1075" s="631" t="s">
        <v>1054</v>
      </c>
      <c r="G1075" s="175" t="s">
        <v>6087</v>
      </c>
      <c r="H1075" s="176" t="s">
        <v>4574</v>
      </c>
      <c r="I1075" s="175" t="s">
        <v>4575</v>
      </c>
      <c r="J1075" s="203" t="s">
        <v>1054</v>
      </c>
      <c r="K1075" s="203" t="s">
        <v>1054</v>
      </c>
      <c r="L1075" s="175" t="s">
        <v>106</v>
      </c>
      <c r="M1075" s="175" t="s">
        <v>3444</v>
      </c>
      <c r="N1075" s="204">
        <v>42293</v>
      </c>
      <c r="O1075" s="175" t="s">
        <v>1054</v>
      </c>
      <c r="P1075" s="195" t="s">
        <v>1054</v>
      </c>
      <c r="Q1075" s="195" t="s">
        <v>1054</v>
      </c>
      <c r="R1075" s="197">
        <v>0</v>
      </c>
      <c r="S1075" s="197" t="s">
        <v>1054</v>
      </c>
      <c r="T1075" s="195" t="s">
        <v>1054</v>
      </c>
      <c r="U1075" s="195" t="s">
        <v>1054</v>
      </c>
      <c r="V1075" s="199" t="s">
        <v>1814</v>
      </c>
      <c r="W1075" s="199" t="s">
        <v>1054</v>
      </c>
      <c r="X1075" s="195" t="s">
        <v>1054</v>
      </c>
      <c r="Y1075" s="195" t="s">
        <v>3445</v>
      </c>
      <c r="Z1075" s="195" t="s">
        <v>3425</v>
      </c>
      <c r="AA1075" s="200" t="s">
        <v>1054</v>
      </c>
      <c r="AB1075" s="201" t="s">
        <v>1054</v>
      </c>
      <c r="AC1075" s="201" t="s">
        <v>1054</v>
      </c>
      <c r="AD1075" s="195" t="s">
        <v>1054</v>
      </c>
      <c r="AE1075" s="195" t="s">
        <v>1054</v>
      </c>
      <c r="AF1075" s="195" t="s">
        <v>1054</v>
      </c>
      <c r="AG1075" s="195" t="s">
        <v>1054</v>
      </c>
      <c r="AH1075" s="195" t="s">
        <v>1054</v>
      </c>
      <c r="AI1075" s="195" t="s">
        <v>3434</v>
      </c>
      <c r="AJ1075" s="195" t="s">
        <v>3435</v>
      </c>
      <c r="AK1075" s="195" t="s">
        <v>3436</v>
      </c>
    </row>
    <row r="1076" spans="1:37" s="177" customFormat="1" ht="12.75">
      <c r="A1076" s="175" t="s">
        <v>118</v>
      </c>
      <c r="B1076" s="175" t="s">
        <v>3446</v>
      </c>
      <c r="C1076" s="628">
        <v>0</v>
      </c>
      <c r="D1076" s="628">
        <v>0</v>
      </c>
      <c r="E1076" s="628">
        <v>0</v>
      </c>
      <c r="F1076" s="631" t="s">
        <v>1054</v>
      </c>
      <c r="G1076" s="175" t="s">
        <v>6087</v>
      </c>
      <c r="H1076" s="176" t="s">
        <v>4574</v>
      </c>
      <c r="I1076" s="175" t="s">
        <v>4575</v>
      </c>
      <c r="J1076" s="203" t="s">
        <v>1054</v>
      </c>
      <c r="K1076" s="203" t="s">
        <v>1054</v>
      </c>
      <c r="L1076" s="175" t="s">
        <v>106</v>
      </c>
      <c r="M1076" s="175" t="s">
        <v>3444</v>
      </c>
      <c r="N1076" s="204">
        <v>42293</v>
      </c>
      <c r="O1076" s="175" t="s">
        <v>1054</v>
      </c>
      <c r="P1076" s="195" t="s">
        <v>1054</v>
      </c>
      <c r="Q1076" s="195" t="s">
        <v>1054</v>
      </c>
      <c r="R1076" s="197">
        <v>0</v>
      </c>
      <c r="S1076" s="197" t="s">
        <v>1054</v>
      </c>
      <c r="T1076" s="195" t="s">
        <v>1054</v>
      </c>
      <c r="U1076" s="195" t="s">
        <v>1054</v>
      </c>
      <c r="V1076" s="199" t="s">
        <v>1814</v>
      </c>
      <c r="W1076" s="199" t="s">
        <v>1054</v>
      </c>
      <c r="X1076" s="195" t="s">
        <v>1054</v>
      </c>
      <c r="Y1076" s="195" t="s">
        <v>6088</v>
      </c>
      <c r="Z1076" s="195" t="s">
        <v>3425</v>
      </c>
      <c r="AA1076" s="200" t="s">
        <v>1054</v>
      </c>
      <c r="AB1076" s="201" t="s">
        <v>1054</v>
      </c>
      <c r="AC1076" s="201" t="s">
        <v>1054</v>
      </c>
      <c r="AD1076" s="195" t="s">
        <v>1054</v>
      </c>
      <c r="AE1076" s="195" t="s">
        <v>1054</v>
      </c>
      <c r="AF1076" s="195" t="s">
        <v>1054</v>
      </c>
      <c r="AG1076" s="195" t="s">
        <v>1054</v>
      </c>
      <c r="AH1076" s="195" t="s">
        <v>1054</v>
      </c>
      <c r="AI1076" s="195" t="s">
        <v>3434</v>
      </c>
      <c r="AJ1076" s="195" t="s">
        <v>3435</v>
      </c>
      <c r="AK1076" s="195" t="s">
        <v>3436</v>
      </c>
    </row>
    <row r="1077" spans="1:37" s="177" customFormat="1" ht="12.75">
      <c r="A1077" s="175" t="s">
        <v>118</v>
      </c>
      <c r="B1077" s="175" t="s">
        <v>3447</v>
      </c>
      <c r="C1077" s="628">
        <v>0</v>
      </c>
      <c r="D1077" s="628">
        <v>0</v>
      </c>
      <c r="E1077" s="628">
        <v>0</v>
      </c>
      <c r="F1077" s="631" t="s">
        <v>1054</v>
      </c>
      <c r="G1077" s="175" t="s">
        <v>6087</v>
      </c>
      <c r="H1077" s="176" t="s">
        <v>4574</v>
      </c>
      <c r="I1077" s="175" t="s">
        <v>4575</v>
      </c>
      <c r="J1077" s="203" t="s">
        <v>1054</v>
      </c>
      <c r="K1077" s="203" t="s">
        <v>1054</v>
      </c>
      <c r="L1077" s="175" t="s">
        <v>106</v>
      </c>
      <c r="M1077" s="175" t="s">
        <v>3444</v>
      </c>
      <c r="N1077" s="204">
        <v>42293</v>
      </c>
      <c r="O1077" s="175" t="s">
        <v>1054</v>
      </c>
      <c r="P1077" s="195" t="s">
        <v>1054</v>
      </c>
      <c r="Q1077" s="195" t="s">
        <v>1054</v>
      </c>
      <c r="R1077" s="197">
        <v>0</v>
      </c>
      <c r="S1077" s="197" t="s">
        <v>1054</v>
      </c>
      <c r="T1077" s="195" t="s">
        <v>1054</v>
      </c>
      <c r="U1077" s="195" t="s">
        <v>1054</v>
      </c>
      <c r="V1077" s="199" t="s">
        <v>1814</v>
      </c>
      <c r="W1077" s="199" t="s">
        <v>1054</v>
      </c>
      <c r="X1077" s="195" t="s">
        <v>1054</v>
      </c>
      <c r="Y1077" s="195" t="s">
        <v>3448</v>
      </c>
      <c r="Z1077" s="195" t="s">
        <v>3425</v>
      </c>
      <c r="AA1077" s="200" t="s">
        <v>1054</v>
      </c>
      <c r="AB1077" s="201" t="s">
        <v>1054</v>
      </c>
      <c r="AC1077" s="201" t="s">
        <v>1054</v>
      </c>
      <c r="AD1077" s="195" t="s">
        <v>1054</v>
      </c>
      <c r="AE1077" s="195" t="s">
        <v>1054</v>
      </c>
      <c r="AF1077" s="195" t="s">
        <v>1054</v>
      </c>
      <c r="AG1077" s="195" t="s">
        <v>1054</v>
      </c>
      <c r="AH1077" s="195" t="s">
        <v>1054</v>
      </c>
      <c r="AI1077" s="195" t="s">
        <v>3434</v>
      </c>
      <c r="AJ1077" s="195" t="s">
        <v>3435</v>
      </c>
      <c r="AK1077" s="195" t="s">
        <v>3436</v>
      </c>
    </row>
    <row r="1078" spans="1:37" s="177" customFormat="1" ht="12.75">
      <c r="A1078" s="175" t="s">
        <v>118</v>
      </c>
      <c r="B1078" s="175" t="s">
        <v>3449</v>
      </c>
      <c r="C1078" s="628">
        <v>0</v>
      </c>
      <c r="D1078" s="628">
        <v>0</v>
      </c>
      <c r="E1078" s="628">
        <v>0</v>
      </c>
      <c r="F1078" s="631" t="s">
        <v>1054</v>
      </c>
      <c r="G1078" s="175" t="s">
        <v>3450</v>
      </c>
      <c r="H1078" s="176" t="s">
        <v>4574</v>
      </c>
      <c r="I1078" s="175" t="s">
        <v>4575</v>
      </c>
      <c r="J1078" s="203" t="s">
        <v>1054</v>
      </c>
      <c r="K1078" s="203" t="s">
        <v>1054</v>
      </c>
      <c r="L1078" s="175" t="s">
        <v>4622</v>
      </c>
      <c r="M1078" s="175" t="s">
        <v>1054</v>
      </c>
      <c r="N1078" s="204">
        <v>41557</v>
      </c>
      <c r="O1078" s="175" t="s">
        <v>1054</v>
      </c>
      <c r="P1078" s="195" t="s">
        <v>1054</v>
      </c>
      <c r="Q1078" s="195" t="s">
        <v>1054</v>
      </c>
      <c r="R1078" s="197">
        <v>0</v>
      </c>
      <c r="S1078" s="197" t="s">
        <v>1054</v>
      </c>
      <c r="T1078" s="195" t="s">
        <v>1054</v>
      </c>
      <c r="U1078" s="195" t="s">
        <v>1054</v>
      </c>
      <c r="V1078" s="199" t="s">
        <v>1814</v>
      </c>
      <c r="W1078" s="199" t="s">
        <v>106</v>
      </c>
      <c r="X1078" s="195" t="s">
        <v>4857</v>
      </c>
      <c r="Y1078" s="195" t="s">
        <v>3451</v>
      </c>
      <c r="Z1078" s="195" t="s">
        <v>3425</v>
      </c>
      <c r="AA1078" s="200" t="s">
        <v>1054</v>
      </c>
      <c r="AB1078" s="201" t="s">
        <v>1054</v>
      </c>
      <c r="AC1078" s="201" t="s">
        <v>1054</v>
      </c>
      <c r="AD1078" s="195" t="s">
        <v>4858</v>
      </c>
      <c r="AE1078" s="195" t="s">
        <v>4859</v>
      </c>
      <c r="AF1078" s="195" t="s">
        <v>935</v>
      </c>
      <c r="AG1078" s="195">
        <v>2609</v>
      </c>
      <c r="AH1078" s="195" t="s">
        <v>828</v>
      </c>
      <c r="AI1078" s="195" t="s">
        <v>1054</v>
      </c>
      <c r="AJ1078" s="195" t="s">
        <v>1054</v>
      </c>
      <c r="AK1078" s="195" t="s">
        <v>1054</v>
      </c>
    </row>
    <row r="1079" spans="1:37" s="177" customFormat="1" ht="12.75">
      <c r="A1079" s="175" t="s">
        <v>118</v>
      </c>
      <c r="B1079" s="175" t="s">
        <v>3410</v>
      </c>
      <c r="C1079" s="628">
        <v>0</v>
      </c>
      <c r="D1079" s="628">
        <v>0</v>
      </c>
      <c r="E1079" s="628">
        <v>0</v>
      </c>
      <c r="F1079" s="631" t="s">
        <v>1054</v>
      </c>
      <c r="G1079" s="175" t="s">
        <v>6095</v>
      </c>
      <c r="H1079" s="176" t="s">
        <v>4581</v>
      </c>
      <c r="I1079" s="175" t="s">
        <v>4770</v>
      </c>
      <c r="J1079" s="203" t="s">
        <v>1054</v>
      </c>
      <c r="K1079" s="203" t="s">
        <v>1054</v>
      </c>
      <c r="L1079" s="175" t="s">
        <v>1796</v>
      </c>
      <c r="M1079" s="175" t="s">
        <v>1054</v>
      </c>
      <c r="N1079" s="204">
        <v>41728</v>
      </c>
      <c r="O1079" s="175" t="s">
        <v>1054</v>
      </c>
      <c r="P1079" s="195" t="s">
        <v>1054</v>
      </c>
      <c r="Q1079" s="195" t="s">
        <v>1054</v>
      </c>
      <c r="R1079" s="197">
        <v>0</v>
      </c>
      <c r="S1079" s="197" t="s">
        <v>1054</v>
      </c>
      <c r="T1079" s="195" t="s">
        <v>1054</v>
      </c>
      <c r="U1079" s="195" t="s">
        <v>1054</v>
      </c>
      <c r="V1079" s="199" t="s">
        <v>1054</v>
      </c>
      <c r="W1079" s="199" t="s">
        <v>1054</v>
      </c>
      <c r="X1079" s="195" t="s">
        <v>1054</v>
      </c>
      <c r="Y1079" s="195" t="s">
        <v>1054</v>
      </c>
      <c r="Z1079" s="195" t="s">
        <v>1054</v>
      </c>
      <c r="AA1079" s="200" t="s">
        <v>1054</v>
      </c>
      <c r="AB1079" s="201" t="s">
        <v>1054</v>
      </c>
      <c r="AC1079" s="201" t="s">
        <v>1054</v>
      </c>
      <c r="AD1079" s="195" t="s">
        <v>1054</v>
      </c>
      <c r="AE1079" s="195" t="s">
        <v>1054</v>
      </c>
      <c r="AF1079" s="195" t="s">
        <v>1054</v>
      </c>
      <c r="AG1079" s="195" t="s">
        <v>1054</v>
      </c>
      <c r="AH1079" s="195" t="s">
        <v>1054</v>
      </c>
      <c r="AI1079" s="195" t="s">
        <v>3411</v>
      </c>
      <c r="AJ1079" s="195" t="s">
        <v>1054</v>
      </c>
      <c r="AK1079" s="195" t="s">
        <v>1054</v>
      </c>
    </row>
    <row r="1080" spans="1:37" s="177" customFormat="1" ht="12.75">
      <c r="A1080" s="175" t="s">
        <v>118</v>
      </c>
      <c r="B1080" s="175" t="s">
        <v>3567</v>
      </c>
      <c r="C1080" s="628">
        <v>0</v>
      </c>
      <c r="D1080" s="628">
        <v>0</v>
      </c>
      <c r="E1080" s="628">
        <v>0</v>
      </c>
      <c r="F1080" s="631" t="s">
        <v>1054</v>
      </c>
      <c r="G1080" s="175" t="s">
        <v>3553</v>
      </c>
      <c r="H1080" s="176" t="s">
        <v>4574</v>
      </c>
      <c r="I1080" s="175" t="s">
        <v>4621</v>
      </c>
      <c r="J1080" s="203" t="s">
        <v>1054</v>
      </c>
      <c r="K1080" s="203" t="s">
        <v>1054</v>
      </c>
      <c r="L1080" s="175" t="s">
        <v>4622</v>
      </c>
      <c r="M1080" s="175" t="s">
        <v>1054</v>
      </c>
      <c r="N1080" s="204">
        <v>36280</v>
      </c>
      <c r="O1080" s="175" t="s">
        <v>1054</v>
      </c>
      <c r="P1080" s="195" t="s">
        <v>1054</v>
      </c>
      <c r="Q1080" s="195" t="s">
        <v>1054</v>
      </c>
      <c r="R1080" s="197">
        <v>0</v>
      </c>
      <c r="S1080" s="197" t="s">
        <v>1054</v>
      </c>
      <c r="T1080" s="195" t="s">
        <v>1054</v>
      </c>
      <c r="U1080" s="195" t="s">
        <v>1054</v>
      </c>
      <c r="V1080" s="199" t="s">
        <v>1814</v>
      </c>
      <c r="W1080" s="199" t="s">
        <v>106</v>
      </c>
      <c r="X1080" s="195" t="s">
        <v>6106</v>
      </c>
      <c r="Y1080" s="195" t="s">
        <v>3568</v>
      </c>
      <c r="Z1080" s="195" t="s">
        <v>3425</v>
      </c>
      <c r="AA1080" s="200" t="s">
        <v>1054</v>
      </c>
      <c r="AB1080" s="201" t="s">
        <v>1054</v>
      </c>
      <c r="AC1080" s="201" t="s">
        <v>1054</v>
      </c>
      <c r="AD1080" s="195" t="s">
        <v>4858</v>
      </c>
      <c r="AE1080" s="195" t="s">
        <v>4859</v>
      </c>
      <c r="AF1080" s="195" t="s">
        <v>935</v>
      </c>
      <c r="AG1080" s="195">
        <v>2609</v>
      </c>
      <c r="AH1080" s="195" t="s">
        <v>828</v>
      </c>
      <c r="AI1080" s="195" t="s">
        <v>1054</v>
      </c>
      <c r="AJ1080" s="195" t="s">
        <v>1054</v>
      </c>
      <c r="AK1080" s="195" t="s">
        <v>1054</v>
      </c>
    </row>
    <row r="1081" spans="1:37" s="177" customFormat="1" ht="12.75">
      <c r="A1081" s="175" t="s">
        <v>118</v>
      </c>
      <c r="B1081" s="175" t="s">
        <v>3569</v>
      </c>
      <c r="C1081" s="628">
        <v>0</v>
      </c>
      <c r="D1081" s="628">
        <v>0</v>
      </c>
      <c r="E1081" s="628">
        <v>0</v>
      </c>
      <c r="F1081" s="631" t="s">
        <v>1054</v>
      </c>
      <c r="G1081" s="175" t="s">
        <v>3556</v>
      </c>
      <c r="H1081" s="176" t="s">
        <v>4574</v>
      </c>
      <c r="I1081" s="175" t="s">
        <v>4621</v>
      </c>
      <c r="J1081" s="203" t="s">
        <v>1054</v>
      </c>
      <c r="K1081" s="203" t="s">
        <v>1054</v>
      </c>
      <c r="L1081" s="175" t="s">
        <v>4622</v>
      </c>
      <c r="M1081" s="175" t="s">
        <v>1054</v>
      </c>
      <c r="N1081" s="204">
        <v>36280</v>
      </c>
      <c r="O1081" s="175" t="s">
        <v>1054</v>
      </c>
      <c r="P1081" s="195" t="s">
        <v>1054</v>
      </c>
      <c r="Q1081" s="195" t="s">
        <v>1054</v>
      </c>
      <c r="R1081" s="197">
        <v>0</v>
      </c>
      <c r="S1081" s="197" t="s">
        <v>1054</v>
      </c>
      <c r="T1081" s="195" t="s">
        <v>1054</v>
      </c>
      <c r="U1081" s="195" t="s">
        <v>1054</v>
      </c>
      <c r="V1081" s="199" t="s">
        <v>1814</v>
      </c>
      <c r="W1081" s="199" t="s">
        <v>106</v>
      </c>
      <c r="X1081" s="195" t="s">
        <v>6106</v>
      </c>
      <c r="Y1081" s="195" t="s">
        <v>3570</v>
      </c>
      <c r="Z1081" s="195" t="s">
        <v>3425</v>
      </c>
      <c r="AA1081" s="200" t="s">
        <v>1054</v>
      </c>
      <c r="AB1081" s="201" t="s">
        <v>1054</v>
      </c>
      <c r="AC1081" s="201" t="s">
        <v>1054</v>
      </c>
      <c r="AD1081" s="195" t="s">
        <v>4858</v>
      </c>
      <c r="AE1081" s="195" t="s">
        <v>4859</v>
      </c>
      <c r="AF1081" s="195" t="s">
        <v>935</v>
      </c>
      <c r="AG1081" s="195">
        <v>2609</v>
      </c>
      <c r="AH1081" s="195" t="s">
        <v>828</v>
      </c>
      <c r="AI1081" s="195" t="s">
        <v>1054</v>
      </c>
      <c r="AJ1081" s="195" t="s">
        <v>1054</v>
      </c>
      <c r="AK1081" s="195" t="s">
        <v>1054</v>
      </c>
    </row>
    <row r="1082" spans="1:37" s="177" customFormat="1" ht="12.75">
      <c r="A1082" s="175" t="s">
        <v>118</v>
      </c>
      <c r="B1082" s="175" t="s">
        <v>3571</v>
      </c>
      <c r="C1082" s="628">
        <v>0</v>
      </c>
      <c r="D1082" s="628">
        <v>0</v>
      </c>
      <c r="E1082" s="628">
        <v>0</v>
      </c>
      <c r="F1082" s="631" t="s">
        <v>1054</v>
      </c>
      <c r="G1082" s="175" t="s">
        <v>3424</v>
      </c>
      <c r="H1082" s="176" t="s">
        <v>4574</v>
      </c>
      <c r="I1082" s="175" t="s">
        <v>4621</v>
      </c>
      <c r="J1082" s="203" t="s">
        <v>1054</v>
      </c>
      <c r="K1082" s="203" t="s">
        <v>1054</v>
      </c>
      <c r="L1082" s="175" t="s">
        <v>4622</v>
      </c>
      <c r="M1082" s="175" t="s">
        <v>1054</v>
      </c>
      <c r="N1082" s="204">
        <v>39269</v>
      </c>
      <c r="O1082" s="175" t="s">
        <v>1054</v>
      </c>
      <c r="P1082" s="195" t="s">
        <v>1054</v>
      </c>
      <c r="Q1082" s="195" t="s">
        <v>1054</v>
      </c>
      <c r="R1082" s="197">
        <v>0</v>
      </c>
      <c r="S1082" s="197" t="s">
        <v>1054</v>
      </c>
      <c r="T1082" s="195" t="s">
        <v>1054</v>
      </c>
      <c r="U1082" s="195" t="s">
        <v>1054</v>
      </c>
      <c r="V1082" s="199" t="s">
        <v>1814</v>
      </c>
      <c r="W1082" s="199" t="s">
        <v>1054</v>
      </c>
      <c r="X1082" s="195" t="s">
        <v>1054</v>
      </c>
      <c r="Y1082" s="195" t="s">
        <v>3572</v>
      </c>
      <c r="Z1082" s="195" t="s">
        <v>3425</v>
      </c>
      <c r="AA1082" s="200" t="s">
        <v>1054</v>
      </c>
      <c r="AB1082" s="201" t="s">
        <v>1054</v>
      </c>
      <c r="AC1082" s="201" t="s">
        <v>1054</v>
      </c>
      <c r="AD1082" s="195" t="s">
        <v>4858</v>
      </c>
      <c r="AE1082" s="195" t="s">
        <v>4859</v>
      </c>
      <c r="AF1082" s="195" t="s">
        <v>935</v>
      </c>
      <c r="AG1082" s="195">
        <v>2609</v>
      </c>
      <c r="AH1082" s="195" t="s">
        <v>828</v>
      </c>
      <c r="AI1082" s="195" t="s">
        <v>1054</v>
      </c>
      <c r="AJ1082" s="195" t="s">
        <v>1054</v>
      </c>
      <c r="AK1082" s="195" t="s">
        <v>1054</v>
      </c>
    </row>
    <row r="1083" spans="1:37" s="177" customFormat="1" ht="12.75">
      <c r="A1083" s="175" t="s">
        <v>118</v>
      </c>
      <c r="B1083" s="175" t="s">
        <v>3573</v>
      </c>
      <c r="C1083" s="628">
        <v>0</v>
      </c>
      <c r="D1083" s="628">
        <v>0</v>
      </c>
      <c r="E1083" s="628">
        <v>0</v>
      </c>
      <c r="F1083" s="631" t="s">
        <v>1054</v>
      </c>
      <c r="G1083" s="175" t="s">
        <v>3424</v>
      </c>
      <c r="H1083" s="176" t="s">
        <v>4574</v>
      </c>
      <c r="I1083" s="175" t="s">
        <v>4575</v>
      </c>
      <c r="J1083" s="203" t="s">
        <v>1054</v>
      </c>
      <c r="K1083" s="203" t="s">
        <v>1054</v>
      </c>
      <c r="L1083" s="175" t="s">
        <v>4622</v>
      </c>
      <c r="M1083" s="175" t="s">
        <v>1054</v>
      </c>
      <c r="N1083" s="204">
        <v>39272</v>
      </c>
      <c r="O1083" s="175" t="s">
        <v>1054</v>
      </c>
      <c r="P1083" s="195" t="s">
        <v>1054</v>
      </c>
      <c r="Q1083" s="195" t="s">
        <v>1054</v>
      </c>
      <c r="R1083" s="197">
        <v>0</v>
      </c>
      <c r="S1083" s="197" t="s">
        <v>1054</v>
      </c>
      <c r="T1083" s="195" t="s">
        <v>1054</v>
      </c>
      <c r="U1083" s="195" t="s">
        <v>1054</v>
      </c>
      <c r="V1083" s="199" t="s">
        <v>1814</v>
      </c>
      <c r="W1083" s="199" t="s">
        <v>106</v>
      </c>
      <c r="X1083" s="195" t="s">
        <v>4857</v>
      </c>
      <c r="Y1083" s="195" t="s">
        <v>3574</v>
      </c>
      <c r="Z1083" s="195" t="s">
        <v>3425</v>
      </c>
      <c r="AA1083" s="200" t="s">
        <v>1054</v>
      </c>
      <c r="AB1083" s="201" t="s">
        <v>1054</v>
      </c>
      <c r="AC1083" s="201" t="s">
        <v>1054</v>
      </c>
      <c r="AD1083" s="195" t="s">
        <v>4858</v>
      </c>
      <c r="AE1083" s="195" t="s">
        <v>4859</v>
      </c>
      <c r="AF1083" s="195" t="s">
        <v>935</v>
      </c>
      <c r="AG1083" s="195">
        <v>2609</v>
      </c>
      <c r="AH1083" s="195" t="s">
        <v>828</v>
      </c>
      <c r="AI1083" s="195" t="s">
        <v>1054</v>
      </c>
      <c r="AJ1083" s="195" t="s">
        <v>1054</v>
      </c>
      <c r="AK1083" s="195" t="s">
        <v>1054</v>
      </c>
    </row>
    <row r="1084" spans="1:37" s="177" customFormat="1" ht="12.75">
      <c r="A1084" s="175" t="s">
        <v>118</v>
      </c>
      <c r="B1084" s="175" t="s">
        <v>3575</v>
      </c>
      <c r="C1084" s="628">
        <v>0</v>
      </c>
      <c r="D1084" s="628">
        <v>0</v>
      </c>
      <c r="E1084" s="628">
        <v>0</v>
      </c>
      <c r="F1084" s="631" t="s">
        <v>1054</v>
      </c>
      <c r="G1084" s="175" t="s">
        <v>3576</v>
      </c>
      <c r="H1084" s="176" t="s">
        <v>4574</v>
      </c>
      <c r="I1084" s="175" t="s">
        <v>4575</v>
      </c>
      <c r="J1084" s="203" t="s">
        <v>1054</v>
      </c>
      <c r="K1084" s="203" t="s">
        <v>1054</v>
      </c>
      <c r="L1084" s="175" t="s">
        <v>4622</v>
      </c>
      <c r="M1084" s="175" t="s">
        <v>1054</v>
      </c>
      <c r="N1084" s="204">
        <v>41087</v>
      </c>
      <c r="O1084" s="175" t="s">
        <v>1054</v>
      </c>
      <c r="P1084" s="195" t="s">
        <v>1054</v>
      </c>
      <c r="Q1084" s="195" t="s">
        <v>1054</v>
      </c>
      <c r="R1084" s="197">
        <v>0</v>
      </c>
      <c r="S1084" s="197" t="s">
        <v>1054</v>
      </c>
      <c r="T1084" s="195" t="s">
        <v>1054</v>
      </c>
      <c r="U1084" s="195" t="s">
        <v>1054</v>
      </c>
      <c r="V1084" s="199" t="s">
        <v>1814</v>
      </c>
      <c r="W1084" s="199" t="s">
        <v>106</v>
      </c>
      <c r="X1084" s="195" t="s">
        <v>4857</v>
      </c>
      <c r="Y1084" s="195" t="s">
        <v>3577</v>
      </c>
      <c r="Z1084" s="195" t="s">
        <v>3425</v>
      </c>
      <c r="AA1084" s="200" t="s">
        <v>1054</v>
      </c>
      <c r="AB1084" s="201" t="s">
        <v>1054</v>
      </c>
      <c r="AC1084" s="201" t="s">
        <v>1054</v>
      </c>
      <c r="AD1084" s="195" t="s">
        <v>4858</v>
      </c>
      <c r="AE1084" s="195" t="s">
        <v>4859</v>
      </c>
      <c r="AF1084" s="195" t="s">
        <v>935</v>
      </c>
      <c r="AG1084" s="195">
        <v>2609</v>
      </c>
      <c r="AH1084" s="195" t="s">
        <v>828</v>
      </c>
      <c r="AI1084" s="195" t="s">
        <v>1054</v>
      </c>
      <c r="AJ1084" s="195" t="s">
        <v>1054</v>
      </c>
      <c r="AK1084" s="195" t="s">
        <v>1054</v>
      </c>
    </row>
    <row r="1085" spans="1:37" s="177" customFormat="1" ht="12.75">
      <c r="A1085" s="175" t="s">
        <v>118</v>
      </c>
      <c r="B1085" s="175" t="s">
        <v>4868</v>
      </c>
      <c r="C1085" s="628">
        <v>0</v>
      </c>
      <c r="D1085" s="628">
        <v>0</v>
      </c>
      <c r="E1085" s="628">
        <v>0</v>
      </c>
      <c r="F1085" s="631" t="s">
        <v>1054</v>
      </c>
      <c r="G1085" s="175" t="s">
        <v>4864</v>
      </c>
      <c r="H1085" s="176" t="s">
        <v>4574</v>
      </c>
      <c r="I1085" s="175" t="s">
        <v>4621</v>
      </c>
      <c r="J1085" s="203" t="s">
        <v>1054</v>
      </c>
      <c r="K1085" s="203" t="s">
        <v>1054</v>
      </c>
      <c r="L1085" s="175" t="s">
        <v>4735</v>
      </c>
      <c r="M1085" s="175" t="s">
        <v>1054</v>
      </c>
      <c r="N1085" s="204">
        <v>40118</v>
      </c>
      <c r="O1085" s="175" t="s">
        <v>1054</v>
      </c>
      <c r="P1085" s="195" t="s">
        <v>1054</v>
      </c>
      <c r="Q1085" s="195" t="s">
        <v>1054</v>
      </c>
      <c r="R1085" s="197" t="s">
        <v>1054</v>
      </c>
      <c r="S1085" s="197" t="s">
        <v>1054</v>
      </c>
      <c r="T1085" s="195" t="s">
        <v>1054</v>
      </c>
      <c r="U1085" s="195" t="s">
        <v>1054</v>
      </c>
      <c r="V1085" s="199" t="s">
        <v>1054</v>
      </c>
      <c r="W1085" s="199" t="s">
        <v>1054</v>
      </c>
      <c r="X1085" s="195" t="s">
        <v>1054</v>
      </c>
      <c r="Y1085" s="195" t="s">
        <v>1054</v>
      </c>
      <c r="Z1085" s="195" t="s">
        <v>1054</v>
      </c>
      <c r="AA1085" s="200" t="s">
        <v>1054</v>
      </c>
      <c r="AB1085" s="201" t="s">
        <v>1054</v>
      </c>
      <c r="AC1085" s="201" t="s">
        <v>1054</v>
      </c>
      <c r="AD1085" s="195" t="s">
        <v>4866</v>
      </c>
      <c r="AE1085" s="195" t="s">
        <v>4859</v>
      </c>
      <c r="AF1085" s="195" t="s">
        <v>1054</v>
      </c>
      <c r="AG1085" s="195">
        <v>2609</v>
      </c>
      <c r="AH1085" s="195" t="s">
        <v>828</v>
      </c>
      <c r="AI1085" s="195" t="s">
        <v>1054</v>
      </c>
      <c r="AJ1085" s="195" t="s">
        <v>1054</v>
      </c>
      <c r="AK1085" s="195" t="s">
        <v>1054</v>
      </c>
    </row>
    <row r="1086" spans="1:37" s="177" customFormat="1" ht="12.75">
      <c r="A1086" s="175" t="s">
        <v>118</v>
      </c>
      <c r="B1086" s="175" t="s">
        <v>3579</v>
      </c>
      <c r="C1086" s="628">
        <v>0</v>
      </c>
      <c r="D1086" s="628">
        <v>0</v>
      </c>
      <c r="E1086" s="628">
        <v>0</v>
      </c>
      <c r="F1086" s="631" t="s">
        <v>1054</v>
      </c>
      <c r="G1086" s="175" t="s">
        <v>3424</v>
      </c>
      <c r="H1086" s="176" t="s">
        <v>4574</v>
      </c>
      <c r="I1086" s="175" t="s">
        <v>4621</v>
      </c>
      <c r="J1086" s="203" t="s">
        <v>1054</v>
      </c>
      <c r="K1086" s="203" t="s">
        <v>1054</v>
      </c>
      <c r="L1086" s="175" t="s">
        <v>4622</v>
      </c>
      <c r="M1086" s="175" t="s">
        <v>1054</v>
      </c>
      <c r="N1086" s="204">
        <v>37883</v>
      </c>
      <c r="O1086" s="175" t="s">
        <v>1054</v>
      </c>
      <c r="P1086" s="195" t="s">
        <v>1054</v>
      </c>
      <c r="Q1086" s="195" t="s">
        <v>1054</v>
      </c>
      <c r="R1086" s="197">
        <v>0</v>
      </c>
      <c r="S1086" s="197" t="s">
        <v>1054</v>
      </c>
      <c r="T1086" s="195" t="s">
        <v>1054</v>
      </c>
      <c r="U1086" s="195" t="s">
        <v>1054</v>
      </c>
      <c r="V1086" s="199" t="s">
        <v>1814</v>
      </c>
      <c r="W1086" s="199" t="s">
        <v>1054</v>
      </c>
      <c r="X1086" s="195" t="s">
        <v>1054</v>
      </c>
      <c r="Y1086" s="195" t="s">
        <v>3580</v>
      </c>
      <c r="Z1086" s="195" t="s">
        <v>3425</v>
      </c>
      <c r="AA1086" s="200" t="s">
        <v>1054</v>
      </c>
      <c r="AB1086" s="201" t="s">
        <v>1054</v>
      </c>
      <c r="AC1086" s="201" t="s">
        <v>1054</v>
      </c>
      <c r="AD1086" s="195" t="s">
        <v>4858</v>
      </c>
      <c r="AE1086" s="195" t="s">
        <v>4859</v>
      </c>
      <c r="AF1086" s="195" t="s">
        <v>935</v>
      </c>
      <c r="AG1086" s="195">
        <v>2609</v>
      </c>
      <c r="AH1086" s="195" t="s">
        <v>828</v>
      </c>
      <c r="AI1086" s="195" t="s">
        <v>1054</v>
      </c>
      <c r="AJ1086" s="195" t="s">
        <v>1054</v>
      </c>
      <c r="AK1086" s="195" t="s">
        <v>1054</v>
      </c>
    </row>
    <row r="1087" spans="1:37" s="177" customFormat="1" ht="12.75">
      <c r="A1087" s="175" t="s">
        <v>118</v>
      </c>
      <c r="B1087" s="175" t="s">
        <v>3581</v>
      </c>
      <c r="C1087" s="628">
        <v>0</v>
      </c>
      <c r="D1087" s="628">
        <v>0</v>
      </c>
      <c r="E1087" s="628">
        <v>0</v>
      </c>
      <c r="F1087" s="631" t="s">
        <v>1054</v>
      </c>
      <c r="G1087" s="175" t="s">
        <v>3424</v>
      </c>
      <c r="H1087" s="176" t="s">
        <v>4574</v>
      </c>
      <c r="I1087" s="175" t="s">
        <v>4621</v>
      </c>
      <c r="J1087" s="203" t="s">
        <v>1054</v>
      </c>
      <c r="K1087" s="203" t="s">
        <v>1054</v>
      </c>
      <c r="L1087" s="175" t="s">
        <v>4622</v>
      </c>
      <c r="M1087" s="175" t="s">
        <v>1054</v>
      </c>
      <c r="N1087" s="204">
        <v>37894</v>
      </c>
      <c r="O1087" s="175" t="s">
        <v>1054</v>
      </c>
      <c r="P1087" s="195" t="s">
        <v>1054</v>
      </c>
      <c r="Q1087" s="195" t="s">
        <v>1054</v>
      </c>
      <c r="R1087" s="197">
        <v>0</v>
      </c>
      <c r="S1087" s="197" t="s">
        <v>1054</v>
      </c>
      <c r="T1087" s="195" t="s">
        <v>1054</v>
      </c>
      <c r="U1087" s="195" t="s">
        <v>1054</v>
      </c>
      <c r="V1087" s="199" t="s">
        <v>1814</v>
      </c>
      <c r="W1087" s="199" t="s">
        <v>1054</v>
      </c>
      <c r="X1087" s="195" t="s">
        <v>1054</v>
      </c>
      <c r="Y1087" s="195" t="s">
        <v>3582</v>
      </c>
      <c r="Z1087" s="195" t="s">
        <v>3425</v>
      </c>
      <c r="AA1087" s="200" t="s">
        <v>1054</v>
      </c>
      <c r="AB1087" s="201" t="s">
        <v>1054</v>
      </c>
      <c r="AC1087" s="201" t="s">
        <v>1054</v>
      </c>
      <c r="AD1087" s="195" t="s">
        <v>4858</v>
      </c>
      <c r="AE1087" s="195" t="s">
        <v>4859</v>
      </c>
      <c r="AF1087" s="195" t="s">
        <v>935</v>
      </c>
      <c r="AG1087" s="195">
        <v>2609</v>
      </c>
      <c r="AH1087" s="195" t="s">
        <v>828</v>
      </c>
      <c r="AI1087" s="195" t="s">
        <v>1054</v>
      </c>
      <c r="AJ1087" s="195" t="s">
        <v>1054</v>
      </c>
      <c r="AK1087" s="195" t="s">
        <v>1054</v>
      </c>
    </row>
    <row r="1088" spans="1:37" s="177" customFormat="1" ht="12.75">
      <c r="A1088" s="175" t="s">
        <v>118</v>
      </c>
      <c r="B1088" s="175" t="s">
        <v>3583</v>
      </c>
      <c r="C1088" s="628">
        <v>0</v>
      </c>
      <c r="D1088" s="628">
        <v>0</v>
      </c>
      <c r="E1088" s="628">
        <v>0</v>
      </c>
      <c r="F1088" s="631" t="s">
        <v>1054</v>
      </c>
      <c r="G1088" s="175" t="s">
        <v>3424</v>
      </c>
      <c r="H1088" s="176" t="s">
        <v>4574</v>
      </c>
      <c r="I1088" s="175" t="s">
        <v>4575</v>
      </c>
      <c r="J1088" s="203" t="s">
        <v>1054</v>
      </c>
      <c r="K1088" s="203" t="s">
        <v>1054</v>
      </c>
      <c r="L1088" s="175" t="s">
        <v>4622</v>
      </c>
      <c r="M1088" s="175" t="s">
        <v>1054</v>
      </c>
      <c r="N1088" s="204">
        <v>37902</v>
      </c>
      <c r="O1088" s="175" t="s">
        <v>1054</v>
      </c>
      <c r="P1088" s="195" t="s">
        <v>1054</v>
      </c>
      <c r="Q1088" s="195" t="s">
        <v>1054</v>
      </c>
      <c r="R1088" s="197">
        <v>0</v>
      </c>
      <c r="S1088" s="197" t="s">
        <v>1054</v>
      </c>
      <c r="T1088" s="195" t="s">
        <v>1054</v>
      </c>
      <c r="U1088" s="195" t="s">
        <v>1054</v>
      </c>
      <c r="V1088" s="199" t="s">
        <v>1814</v>
      </c>
      <c r="W1088" s="199" t="s">
        <v>1054</v>
      </c>
      <c r="X1088" s="195" t="s">
        <v>1054</v>
      </c>
      <c r="Y1088" s="195" t="s">
        <v>3584</v>
      </c>
      <c r="Z1088" s="195" t="s">
        <v>3425</v>
      </c>
      <c r="AA1088" s="200" t="s">
        <v>1054</v>
      </c>
      <c r="AB1088" s="201" t="s">
        <v>1054</v>
      </c>
      <c r="AC1088" s="201" t="s">
        <v>1054</v>
      </c>
      <c r="AD1088" s="195" t="s">
        <v>4858</v>
      </c>
      <c r="AE1088" s="195" t="s">
        <v>4859</v>
      </c>
      <c r="AF1088" s="195" t="s">
        <v>935</v>
      </c>
      <c r="AG1088" s="195">
        <v>2609</v>
      </c>
      <c r="AH1088" s="195" t="s">
        <v>828</v>
      </c>
      <c r="AI1088" s="195" t="s">
        <v>1054</v>
      </c>
      <c r="AJ1088" s="195" t="s">
        <v>1054</v>
      </c>
      <c r="AK1088" s="195" t="s">
        <v>1054</v>
      </c>
    </row>
    <row r="1089" spans="1:37" s="177" customFormat="1" ht="12.75">
      <c r="A1089" s="175" t="s">
        <v>118</v>
      </c>
      <c r="B1089" s="175" t="s">
        <v>3585</v>
      </c>
      <c r="C1089" s="628">
        <v>0</v>
      </c>
      <c r="D1089" s="628">
        <v>0</v>
      </c>
      <c r="E1089" s="628">
        <v>0</v>
      </c>
      <c r="F1089" s="631" t="s">
        <v>1054</v>
      </c>
      <c r="G1089" s="175" t="s">
        <v>3586</v>
      </c>
      <c r="H1089" s="176" t="s">
        <v>4574</v>
      </c>
      <c r="I1089" s="175" t="s">
        <v>4621</v>
      </c>
      <c r="J1089" s="203" t="s">
        <v>1054</v>
      </c>
      <c r="K1089" s="203" t="s">
        <v>1054</v>
      </c>
      <c r="L1089" s="175" t="s">
        <v>4622</v>
      </c>
      <c r="M1089" s="175" t="s">
        <v>1054</v>
      </c>
      <c r="N1089" s="204">
        <v>40684</v>
      </c>
      <c r="O1089" s="175" t="s">
        <v>1054</v>
      </c>
      <c r="P1089" s="195" t="s">
        <v>1054</v>
      </c>
      <c r="Q1089" s="195" t="s">
        <v>1054</v>
      </c>
      <c r="R1089" s="197">
        <v>4</v>
      </c>
      <c r="S1089" s="197" t="s">
        <v>959</v>
      </c>
      <c r="T1089" s="195" t="s">
        <v>1054</v>
      </c>
      <c r="U1089" s="195" t="s">
        <v>1054</v>
      </c>
      <c r="V1089" s="199" t="s">
        <v>1062</v>
      </c>
      <c r="W1089" s="199" t="s">
        <v>1282</v>
      </c>
      <c r="X1089" s="195" t="s">
        <v>1054</v>
      </c>
      <c r="Y1089" s="195" t="s">
        <v>3587</v>
      </c>
      <c r="Z1089" s="195" t="s">
        <v>1054</v>
      </c>
      <c r="AA1089" s="200" t="s">
        <v>3588</v>
      </c>
      <c r="AB1089" s="201" t="s">
        <v>1054</v>
      </c>
      <c r="AC1089" s="201" t="s">
        <v>1054</v>
      </c>
      <c r="AD1089" s="195" t="s">
        <v>6102</v>
      </c>
      <c r="AE1089" s="195" t="s">
        <v>5125</v>
      </c>
      <c r="AF1089" s="195" t="s">
        <v>932</v>
      </c>
      <c r="AG1089" s="195">
        <v>2000</v>
      </c>
      <c r="AH1089" s="195" t="s">
        <v>828</v>
      </c>
      <c r="AI1089" s="195" t="s">
        <v>3589</v>
      </c>
      <c r="AJ1089" s="195" t="s">
        <v>1054</v>
      </c>
      <c r="AK1089" s="195" t="s">
        <v>1054</v>
      </c>
    </row>
    <row r="1090" spans="1:37" s="177" customFormat="1" ht="12.75">
      <c r="A1090" s="175" t="s">
        <v>118</v>
      </c>
      <c r="B1090" s="175" t="s">
        <v>3363</v>
      </c>
      <c r="C1090" s="628">
        <v>0</v>
      </c>
      <c r="D1090" s="628">
        <v>0</v>
      </c>
      <c r="E1090" s="628">
        <v>0</v>
      </c>
      <c r="F1090" s="631" t="s">
        <v>1054</v>
      </c>
      <c r="G1090" s="175" t="s">
        <v>3364</v>
      </c>
      <c r="H1090" s="176" t="s">
        <v>4617</v>
      </c>
      <c r="I1090" s="175" t="s">
        <v>4618</v>
      </c>
      <c r="J1090" s="203" t="s">
        <v>1052</v>
      </c>
      <c r="K1090" s="203" t="s">
        <v>1059</v>
      </c>
      <c r="L1090" s="175" t="s">
        <v>106</v>
      </c>
      <c r="M1090" s="175" t="s">
        <v>1833</v>
      </c>
      <c r="N1090" s="204">
        <v>33171</v>
      </c>
      <c r="O1090" s="175" t="s">
        <v>1418</v>
      </c>
      <c r="P1090" s="195" t="s">
        <v>1054</v>
      </c>
      <c r="Q1090" s="195">
        <v>12</v>
      </c>
      <c r="R1090" s="197" t="s">
        <v>1054</v>
      </c>
      <c r="S1090" s="197" t="s">
        <v>1054</v>
      </c>
      <c r="T1090" s="195" t="s">
        <v>1054</v>
      </c>
      <c r="U1090" s="195" t="s">
        <v>1054</v>
      </c>
      <c r="V1090" s="199" t="s">
        <v>959</v>
      </c>
      <c r="W1090" s="199" t="s">
        <v>1055</v>
      </c>
      <c r="X1090" s="195" t="s">
        <v>1054</v>
      </c>
      <c r="Y1090" s="195" t="s">
        <v>3365</v>
      </c>
      <c r="Z1090" s="195" t="s">
        <v>1054</v>
      </c>
      <c r="AA1090" s="200" t="s">
        <v>1054</v>
      </c>
      <c r="AB1090" s="201" t="s">
        <v>1054</v>
      </c>
      <c r="AC1090" s="201">
        <v>6277</v>
      </c>
      <c r="AD1090" s="195" t="s">
        <v>6134</v>
      </c>
      <c r="AE1090" s="195" t="s">
        <v>4634</v>
      </c>
      <c r="AF1090" s="195" t="s">
        <v>935</v>
      </c>
      <c r="AG1090" s="195">
        <v>2600</v>
      </c>
      <c r="AH1090" s="195" t="s">
        <v>828</v>
      </c>
      <c r="AI1090" s="195" t="s">
        <v>3366</v>
      </c>
      <c r="AJ1090" s="195" t="s">
        <v>3367</v>
      </c>
      <c r="AK1090" s="195" t="s">
        <v>3367</v>
      </c>
    </row>
    <row r="1091" spans="1:37" s="177" customFormat="1" ht="12.75">
      <c r="A1091" s="175" t="s">
        <v>118</v>
      </c>
      <c r="B1091" s="175" t="s">
        <v>3590</v>
      </c>
      <c r="C1091" s="628">
        <v>0</v>
      </c>
      <c r="D1091" s="628">
        <v>0</v>
      </c>
      <c r="E1091" s="628">
        <v>0</v>
      </c>
      <c r="F1091" s="631" t="s">
        <v>1054</v>
      </c>
      <c r="G1091" s="175" t="s">
        <v>3591</v>
      </c>
      <c r="H1091" s="176" t="s">
        <v>4574</v>
      </c>
      <c r="I1091" s="175" t="s">
        <v>4621</v>
      </c>
      <c r="J1091" s="203" t="s">
        <v>1054</v>
      </c>
      <c r="K1091" s="203" t="s">
        <v>1054</v>
      </c>
      <c r="L1091" s="175" t="s">
        <v>4622</v>
      </c>
      <c r="M1091" s="175" t="s">
        <v>1054</v>
      </c>
      <c r="N1091" s="204">
        <v>39730</v>
      </c>
      <c r="O1091" s="175" t="s">
        <v>1054</v>
      </c>
      <c r="P1091" s="195" t="s">
        <v>1054</v>
      </c>
      <c r="Q1091" s="195" t="s">
        <v>1054</v>
      </c>
      <c r="R1091" s="197">
        <v>10</v>
      </c>
      <c r="S1091" s="197" t="s">
        <v>959</v>
      </c>
      <c r="T1091" s="195" t="s">
        <v>4765</v>
      </c>
      <c r="U1091" s="195" t="s">
        <v>1054</v>
      </c>
      <c r="V1091" s="199" t="s">
        <v>1814</v>
      </c>
      <c r="W1091" s="199" t="s">
        <v>1055</v>
      </c>
      <c r="X1091" s="195" t="s">
        <v>1054</v>
      </c>
      <c r="Y1091" s="195" t="s">
        <v>3592</v>
      </c>
      <c r="Z1091" s="195" t="s">
        <v>3480</v>
      </c>
      <c r="AA1091" s="200" t="s">
        <v>1054</v>
      </c>
      <c r="AB1091" s="201" t="s">
        <v>1054</v>
      </c>
      <c r="AC1091" s="201" t="s">
        <v>1054</v>
      </c>
      <c r="AD1091" s="195" t="s">
        <v>6104</v>
      </c>
      <c r="AE1091" s="195" t="s">
        <v>4624</v>
      </c>
      <c r="AF1091" s="195" t="s">
        <v>932</v>
      </c>
      <c r="AG1091" s="195">
        <v>2016</v>
      </c>
      <c r="AH1091" s="195" t="s">
        <v>828</v>
      </c>
      <c r="AI1091" s="195" t="s">
        <v>6105</v>
      </c>
      <c r="AJ1091" s="195" t="s">
        <v>1054</v>
      </c>
      <c r="AK1091" s="195" t="s">
        <v>1054</v>
      </c>
    </row>
    <row r="1092" spans="1:37" s="177" customFormat="1" ht="12.75">
      <c r="A1092" s="175" t="s">
        <v>118</v>
      </c>
      <c r="B1092" s="175" t="s">
        <v>3517</v>
      </c>
      <c r="C1092" s="628">
        <v>0</v>
      </c>
      <c r="D1092" s="628">
        <v>0</v>
      </c>
      <c r="E1092" s="628">
        <v>0</v>
      </c>
      <c r="F1092" s="631" t="s">
        <v>1054</v>
      </c>
      <c r="G1092" s="175" t="s">
        <v>3518</v>
      </c>
      <c r="H1092" s="176" t="s">
        <v>4581</v>
      </c>
      <c r="I1092" s="175" t="s">
        <v>4592</v>
      </c>
      <c r="J1092" s="203" t="s">
        <v>1054</v>
      </c>
      <c r="K1092" s="203" t="s">
        <v>1054</v>
      </c>
      <c r="L1092" s="175" t="s">
        <v>4593</v>
      </c>
      <c r="M1092" s="175" t="s">
        <v>3519</v>
      </c>
      <c r="N1092" s="204">
        <v>40817</v>
      </c>
      <c r="O1092" s="175" t="s">
        <v>1054</v>
      </c>
      <c r="P1092" s="195" t="s">
        <v>1054</v>
      </c>
      <c r="Q1092" s="195" t="s">
        <v>1054</v>
      </c>
      <c r="R1092" s="197">
        <v>5</v>
      </c>
      <c r="S1092" s="197" t="s">
        <v>1062</v>
      </c>
      <c r="T1092" s="195" t="s">
        <v>4603</v>
      </c>
      <c r="U1092" s="195" t="s">
        <v>1054</v>
      </c>
      <c r="V1092" s="199" t="s">
        <v>1054</v>
      </c>
      <c r="W1092" s="199" t="s">
        <v>1054</v>
      </c>
      <c r="X1092" s="195" t="s">
        <v>1054</v>
      </c>
      <c r="Y1092" s="195" t="s">
        <v>1054</v>
      </c>
      <c r="Z1092" s="195" t="s">
        <v>3374</v>
      </c>
      <c r="AA1092" s="200" t="s">
        <v>1054</v>
      </c>
      <c r="AB1092" s="201" t="s">
        <v>1054</v>
      </c>
      <c r="AC1092" s="201" t="s">
        <v>1054</v>
      </c>
      <c r="AD1092" s="195" t="s">
        <v>1054</v>
      </c>
      <c r="AE1092" s="195" t="s">
        <v>1054</v>
      </c>
      <c r="AF1092" s="195" t="s">
        <v>1054</v>
      </c>
      <c r="AG1092" s="195" t="s">
        <v>1054</v>
      </c>
      <c r="AH1092" s="195" t="s">
        <v>1054</v>
      </c>
      <c r="AI1092" s="195" t="s">
        <v>3520</v>
      </c>
      <c r="AJ1092" s="195" t="s">
        <v>1054</v>
      </c>
      <c r="AK1092" s="195" t="s">
        <v>1054</v>
      </c>
    </row>
    <row r="1093" spans="1:37" s="177" customFormat="1" ht="12.75">
      <c r="A1093" s="175" t="s">
        <v>118</v>
      </c>
      <c r="B1093" s="175" t="s">
        <v>4871</v>
      </c>
      <c r="C1093" s="628">
        <v>0</v>
      </c>
      <c r="D1093" s="628">
        <v>0</v>
      </c>
      <c r="E1093" s="628">
        <v>0</v>
      </c>
      <c r="F1093" s="631" t="s">
        <v>1054</v>
      </c>
      <c r="G1093" s="175" t="s">
        <v>3593</v>
      </c>
      <c r="H1093" s="176" t="s">
        <v>4574</v>
      </c>
      <c r="I1093" s="175" t="s">
        <v>4621</v>
      </c>
      <c r="J1093" s="203" t="s">
        <v>1054</v>
      </c>
      <c r="K1093" s="203" t="s">
        <v>1054</v>
      </c>
      <c r="L1093" s="175" t="s">
        <v>4622</v>
      </c>
      <c r="M1093" s="175" t="s">
        <v>1054</v>
      </c>
      <c r="N1093" s="204">
        <v>38051</v>
      </c>
      <c r="O1093" s="175" t="s">
        <v>1054</v>
      </c>
      <c r="P1093" s="195" t="s">
        <v>1054</v>
      </c>
      <c r="Q1093" s="195" t="s">
        <v>1054</v>
      </c>
      <c r="R1093" s="197">
        <v>4</v>
      </c>
      <c r="S1093" s="197" t="s">
        <v>959</v>
      </c>
      <c r="T1093" s="195" t="s">
        <v>4765</v>
      </c>
      <c r="U1093" s="195" t="s">
        <v>1054</v>
      </c>
      <c r="V1093" s="199" t="s">
        <v>1814</v>
      </c>
      <c r="W1093" s="199" t="s">
        <v>1055</v>
      </c>
      <c r="X1093" s="195" t="s">
        <v>1054</v>
      </c>
      <c r="Y1093" s="195" t="s">
        <v>3594</v>
      </c>
      <c r="Z1093" s="195" t="s">
        <v>3480</v>
      </c>
      <c r="AA1093" s="200" t="s">
        <v>1054</v>
      </c>
      <c r="AB1093" s="201" t="s">
        <v>1054</v>
      </c>
      <c r="AC1093" s="201" t="s">
        <v>1054</v>
      </c>
      <c r="AD1093" s="195" t="s">
        <v>4872</v>
      </c>
      <c r="AE1093" s="195" t="s">
        <v>4873</v>
      </c>
      <c r="AF1093" s="195" t="s">
        <v>936</v>
      </c>
      <c r="AG1093" s="195" t="s">
        <v>1054</v>
      </c>
      <c r="AH1093" s="195" t="s">
        <v>828</v>
      </c>
      <c r="AI1093" s="195" t="s">
        <v>1054</v>
      </c>
      <c r="AJ1093" s="195" t="s">
        <v>1054</v>
      </c>
      <c r="AK1093" s="195" t="s">
        <v>1054</v>
      </c>
    </row>
    <row r="1094" spans="1:37" s="177" customFormat="1" ht="12.75">
      <c r="A1094" s="175" t="s">
        <v>118</v>
      </c>
      <c r="B1094" s="175" t="s">
        <v>3521</v>
      </c>
      <c r="C1094" s="628">
        <v>0</v>
      </c>
      <c r="D1094" s="628">
        <v>0</v>
      </c>
      <c r="E1094" s="628">
        <v>0</v>
      </c>
      <c r="F1094" s="631" t="s">
        <v>1054</v>
      </c>
      <c r="G1094" s="175" t="s">
        <v>3522</v>
      </c>
      <c r="H1094" s="176" t="s">
        <v>4581</v>
      </c>
      <c r="I1094" s="175" t="s">
        <v>4770</v>
      </c>
      <c r="J1094" s="203" t="s">
        <v>1054</v>
      </c>
      <c r="K1094" s="203" t="s">
        <v>1054</v>
      </c>
      <c r="L1094" s="175" t="s">
        <v>106</v>
      </c>
      <c r="M1094" s="175" t="s">
        <v>3523</v>
      </c>
      <c r="N1094" s="204">
        <v>38535</v>
      </c>
      <c r="O1094" s="175" t="s">
        <v>1054</v>
      </c>
      <c r="P1094" s="195" t="s">
        <v>1054</v>
      </c>
      <c r="Q1094" s="195" t="s">
        <v>1054</v>
      </c>
      <c r="R1094" s="197">
        <v>9</v>
      </c>
      <c r="S1094" s="197" t="s">
        <v>1062</v>
      </c>
      <c r="T1094" s="195" t="s">
        <v>106</v>
      </c>
      <c r="U1094" s="195" t="s">
        <v>4612</v>
      </c>
      <c r="V1094" s="199" t="s">
        <v>1062</v>
      </c>
      <c r="W1094" s="199" t="s">
        <v>1054</v>
      </c>
      <c r="X1094" s="195" t="s">
        <v>1054</v>
      </c>
      <c r="Y1094" s="195" t="s">
        <v>1054</v>
      </c>
      <c r="Z1094" s="195" t="s">
        <v>1054</v>
      </c>
      <c r="AA1094" s="200" t="s">
        <v>1054</v>
      </c>
      <c r="AB1094" s="201" t="s">
        <v>1054</v>
      </c>
      <c r="AC1094" s="201" t="s">
        <v>1054</v>
      </c>
      <c r="AD1094" s="195" t="s">
        <v>6092</v>
      </c>
      <c r="AE1094" s="195" t="s">
        <v>4964</v>
      </c>
      <c r="AF1094" s="195" t="s">
        <v>935</v>
      </c>
      <c r="AG1094" s="195">
        <v>2600</v>
      </c>
      <c r="AH1094" s="195" t="s">
        <v>828</v>
      </c>
      <c r="AI1094" s="195" t="s">
        <v>3524</v>
      </c>
      <c r="AJ1094" s="195" t="s">
        <v>1054</v>
      </c>
      <c r="AK1094" s="195" t="s">
        <v>1054</v>
      </c>
    </row>
    <row r="1095" spans="1:37" s="177" customFormat="1" ht="12.75">
      <c r="A1095" s="175" t="s">
        <v>118</v>
      </c>
      <c r="B1095" s="175" t="s">
        <v>3525</v>
      </c>
      <c r="C1095" s="628">
        <v>0</v>
      </c>
      <c r="D1095" s="628">
        <v>0</v>
      </c>
      <c r="E1095" s="628">
        <v>0</v>
      </c>
      <c r="F1095" s="631" t="s">
        <v>1054</v>
      </c>
      <c r="G1095" s="175" t="s">
        <v>6120</v>
      </c>
      <c r="H1095" s="176" t="s">
        <v>4581</v>
      </c>
      <c r="I1095" s="175" t="s">
        <v>4592</v>
      </c>
      <c r="J1095" s="203" t="s">
        <v>1054</v>
      </c>
      <c r="K1095" s="203" t="s">
        <v>1054</v>
      </c>
      <c r="L1095" s="175" t="s">
        <v>4593</v>
      </c>
      <c r="M1095" s="175" t="s">
        <v>3526</v>
      </c>
      <c r="N1095" s="204">
        <v>35796</v>
      </c>
      <c r="O1095" s="175" t="s">
        <v>1054</v>
      </c>
      <c r="P1095" s="195" t="s">
        <v>1054</v>
      </c>
      <c r="Q1095" s="195" t="s">
        <v>1054</v>
      </c>
      <c r="R1095" s="197">
        <v>4</v>
      </c>
      <c r="S1095" s="197" t="s">
        <v>959</v>
      </c>
      <c r="T1095" s="195" t="s">
        <v>4702</v>
      </c>
      <c r="U1095" s="195" t="s">
        <v>1054</v>
      </c>
      <c r="V1095" s="199" t="s">
        <v>1062</v>
      </c>
      <c r="W1095" s="199" t="s">
        <v>1054</v>
      </c>
      <c r="X1095" s="195" t="s">
        <v>1054</v>
      </c>
      <c r="Y1095" s="195" t="s">
        <v>1054</v>
      </c>
      <c r="Z1095" s="195" t="s">
        <v>1054</v>
      </c>
      <c r="AA1095" s="200" t="s">
        <v>1054</v>
      </c>
      <c r="AB1095" s="201" t="s">
        <v>1054</v>
      </c>
      <c r="AC1095" s="201" t="s">
        <v>1054</v>
      </c>
      <c r="AD1095" s="195" t="s">
        <v>1054</v>
      </c>
      <c r="AE1095" s="195" t="s">
        <v>1054</v>
      </c>
      <c r="AF1095" s="195" t="s">
        <v>1054</v>
      </c>
      <c r="AG1095" s="195" t="s">
        <v>1054</v>
      </c>
      <c r="AH1095" s="195" t="s">
        <v>1054</v>
      </c>
      <c r="AI1095" s="195" t="s">
        <v>1054</v>
      </c>
      <c r="AJ1095" s="195" t="s">
        <v>1054</v>
      </c>
      <c r="AK1095" s="195" t="s">
        <v>1054</v>
      </c>
    </row>
    <row r="1096" spans="1:37" s="177" customFormat="1" ht="12.75">
      <c r="A1096" s="175" t="s">
        <v>118</v>
      </c>
      <c r="B1096" s="175" t="s">
        <v>3595</v>
      </c>
      <c r="C1096" s="628">
        <v>0</v>
      </c>
      <c r="D1096" s="628">
        <v>0</v>
      </c>
      <c r="E1096" s="628">
        <v>0</v>
      </c>
      <c r="F1096" s="631" t="s">
        <v>1054</v>
      </c>
      <c r="G1096" s="175" t="s">
        <v>3424</v>
      </c>
      <c r="H1096" s="176" t="s">
        <v>4574</v>
      </c>
      <c r="I1096" s="175" t="s">
        <v>4621</v>
      </c>
      <c r="J1096" s="203" t="s">
        <v>1054</v>
      </c>
      <c r="K1096" s="203" t="s">
        <v>1054</v>
      </c>
      <c r="L1096" s="175" t="s">
        <v>4622</v>
      </c>
      <c r="M1096" s="175" t="s">
        <v>1054</v>
      </c>
      <c r="N1096" s="204">
        <v>40592</v>
      </c>
      <c r="O1096" s="175" t="s">
        <v>1054</v>
      </c>
      <c r="P1096" s="195" t="s">
        <v>1054</v>
      </c>
      <c r="Q1096" s="195" t="s">
        <v>1054</v>
      </c>
      <c r="R1096" s="197">
        <v>0</v>
      </c>
      <c r="S1096" s="197" t="s">
        <v>1054</v>
      </c>
      <c r="T1096" s="195" t="s">
        <v>1054</v>
      </c>
      <c r="U1096" s="195" t="s">
        <v>1054</v>
      </c>
      <c r="V1096" s="199" t="s">
        <v>1814</v>
      </c>
      <c r="W1096" s="199" t="s">
        <v>1054</v>
      </c>
      <c r="X1096" s="195" t="s">
        <v>1054</v>
      </c>
      <c r="Y1096" s="195" t="s">
        <v>3596</v>
      </c>
      <c r="Z1096" s="195" t="s">
        <v>3425</v>
      </c>
      <c r="AA1096" s="200" t="s">
        <v>1054</v>
      </c>
      <c r="AB1096" s="201" t="s">
        <v>1054</v>
      </c>
      <c r="AC1096" s="201" t="s">
        <v>1054</v>
      </c>
      <c r="AD1096" s="195" t="s">
        <v>4858</v>
      </c>
      <c r="AE1096" s="195" t="s">
        <v>4859</v>
      </c>
      <c r="AF1096" s="195" t="s">
        <v>935</v>
      </c>
      <c r="AG1096" s="195">
        <v>2609</v>
      </c>
      <c r="AH1096" s="195" t="s">
        <v>828</v>
      </c>
      <c r="AI1096" s="195" t="s">
        <v>1054</v>
      </c>
      <c r="AJ1096" s="195" t="s">
        <v>1054</v>
      </c>
      <c r="AK1096" s="195" t="s">
        <v>1054</v>
      </c>
    </row>
    <row r="1097" spans="1:37" s="177" customFormat="1" ht="12.75">
      <c r="A1097" s="175" t="s">
        <v>118</v>
      </c>
      <c r="B1097" s="175" t="s">
        <v>3597</v>
      </c>
      <c r="C1097" s="628">
        <v>0</v>
      </c>
      <c r="D1097" s="628">
        <v>0</v>
      </c>
      <c r="E1097" s="628">
        <v>0</v>
      </c>
      <c r="F1097" s="631" t="s">
        <v>1054</v>
      </c>
      <c r="G1097" s="175" t="s">
        <v>3578</v>
      </c>
      <c r="H1097" s="176" t="s">
        <v>4574</v>
      </c>
      <c r="I1097" s="175" t="s">
        <v>4575</v>
      </c>
      <c r="J1097" s="203" t="s">
        <v>1054</v>
      </c>
      <c r="K1097" s="203" t="s">
        <v>1054</v>
      </c>
      <c r="L1097" s="175" t="s">
        <v>4622</v>
      </c>
      <c r="M1097" s="175" t="s">
        <v>1054</v>
      </c>
      <c r="N1097" s="204">
        <v>40603</v>
      </c>
      <c r="O1097" s="175" t="s">
        <v>1054</v>
      </c>
      <c r="P1097" s="195" t="s">
        <v>1054</v>
      </c>
      <c r="Q1097" s="195" t="s">
        <v>1054</v>
      </c>
      <c r="R1097" s="197">
        <v>0</v>
      </c>
      <c r="S1097" s="197" t="s">
        <v>1054</v>
      </c>
      <c r="T1097" s="195" t="s">
        <v>1054</v>
      </c>
      <c r="U1097" s="195" t="s">
        <v>1054</v>
      </c>
      <c r="V1097" s="199" t="s">
        <v>1814</v>
      </c>
      <c r="W1097" s="199" t="s">
        <v>106</v>
      </c>
      <c r="X1097" s="195" t="s">
        <v>4857</v>
      </c>
      <c r="Y1097" s="195" t="s">
        <v>3598</v>
      </c>
      <c r="Z1097" s="195" t="s">
        <v>3425</v>
      </c>
      <c r="AA1097" s="200" t="s">
        <v>1054</v>
      </c>
      <c r="AB1097" s="201" t="s">
        <v>1054</v>
      </c>
      <c r="AC1097" s="201" t="s">
        <v>1054</v>
      </c>
      <c r="AD1097" s="195" t="s">
        <v>4858</v>
      </c>
      <c r="AE1097" s="195" t="s">
        <v>4859</v>
      </c>
      <c r="AF1097" s="195" t="s">
        <v>935</v>
      </c>
      <c r="AG1097" s="195">
        <v>2609</v>
      </c>
      <c r="AH1097" s="195" t="s">
        <v>828</v>
      </c>
      <c r="AI1097" s="195" t="s">
        <v>1054</v>
      </c>
      <c r="AJ1097" s="195" t="s">
        <v>1054</v>
      </c>
      <c r="AK1097" s="195" t="s">
        <v>1054</v>
      </c>
    </row>
    <row r="1098" spans="1:37" s="177" customFormat="1" ht="12.75">
      <c r="A1098" s="175" t="s">
        <v>118</v>
      </c>
      <c r="B1098" s="175" t="s">
        <v>3412</v>
      </c>
      <c r="C1098" s="628">
        <v>0</v>
      </c>
      <c r="D1098" s="628">
        <v>0</v>
      </c>
      <c r="E1098" s="628">
        <v>0</v>
      </c>
      <c r="F1098" s="631" t="s">
        <v>1054</v>
      </c>
      <c r="G1098" s="175" t="s">
        <v>3413</v>
      </c>
      <c r="H1098" s="176" t="s">
        <v>4581</v>
      </c>
      <c r="I1098" s="175" t="s">
        <v>4588</v>
      </c>
      <c r="J1098" s="203" t="s">
        <v>1054</v>
      </c>
      <c r="K1098" s="203" t="s">
        <v>1054</v>
      </c>
      <c r="L1098" s="175" t="s">
        <v>106</v>
      </c>
      <c r="M1098" s="175" t="s">
        <v>3414</v>
      </c>
      <c r="N1098" s="204">
        <v>42156</v>
      </c>
      <c r="O1098" s="175" t="s">
        <v>1054</v>
      </c>
      <c r="P1098" s="195" t="s">
        <v>1054</v>
      </c>
      <c r="Q1098" s="195" t="s">
        <v>1054</v>
      </c>
      <c r="R1098" s="197">
        <v>0</v>
      </c>
      <c r="S1098" s="197" t="s">
        <v>1062</v>
      </c>
      <c r="T1098" s="195" t="s">
        <v>1054</v>
      </c>
      <c r="U1098" s="195" t="s">
        <v>1054</v>
      </c>
      <c r="V1098" s="199" t="s">
        <v>1054</v>
      </c>
      <c r="W1098" s="199" t="s">
        <v>1054</v>
      </c>
      <c r="X1098" s="195" t="s">
        <v>1054</v>
      </c>
      <c r="Y1098" s="195" t="s">
        <v>1054</v>
      </c>
      <c r="Z1098" s="195" t="s">
        <v>1054</v>
      </c>
      <c r="AA1098" s="200" t="s">
        <v>1054</v>
      </c>
      <c r="AB1098" s="201" t="s">
        <v>1054</v>
      </c>
      <c r="AC1098" s="201" t="s">
        <v>1054</v>
      </c>
      <c r="AD1098" s="195" t="s">
        <v>1054</v>
      </c>
      <c r="AE1098" s="195" t="s">
        <v>1054</v>
      </c>
      <c r="AF1098" s="195" t="s">
        <v>1054</v>
      </c>
      <c r="AG1098" s="195" t="s">
        <v>1054</v>
      </c>
      <c r="AH1098" s="195" t="s">
        <v>1054</v>
      </c>
      <c r="AI1098" s="195" t="s">
        <v>1054</v>
      </c>
      <c r="AJ1098" s="195" t="s">
        <v>1054</v>
      </c>
      <c r="AK1098" s="195" t="s">
        <v>1054</v>
      </c>
    </row>
    <row r="1099" spans="1:37" s="177" customFormat="1" ht="12.75">
      <c r="A1099" s="175" t="s">
        <v>118</v>
      </c>
      <c r="B1099" s="175" t="s">
        <v>3484</v>
      </c>
      <c r="C1099" s="628">
        <v>0</v>
      </c>
      <c r="D1099" s="628">
        <v>0</v>
      </c>
      <c r="E1099" s="628">
        <v>0</v>
      </c>
      <c r="F1099" s="631" t="s">
        <v>1054</v>
      </c>
      <c r="G1099" s="175" t="s">
        <v>3485</v>
      </c>
      <c r="H1099" s="176" t="s">
        <v>4617</v>
      </c>
      <c r="I1099" s="175" t="s">
        <v>4934</v>
      </c>
      <c r="J1099" s="203" t="s">
        <v>1054</v>
      </c>
      <c r="K1099" s="203" t="s">
        <v>1054</v>
      </c>
      <c r="L1099" s="175" t="s">
        <v>4593</v>
      </c>
      <c r="M1099" s="175" t="s">
        <v>3383</v>
      </c>
      <c r="N1099" s="204">
        <v>28151</v>
      </c>
      <c r="O1099" s="175" t="s">
        <v>3384</v>
      </c>
      <c r="P1099" s="195" t="s">
        <v>1054</v>
      </c>
      <c r="Q1099" s="195">
        <v>253</v>
      </c>
      <c r="R1099" s="197" t="s">
        <v>1054</v>
      </c>
      <c r="S1099" s="197" t="s">
        <v>1054</v>
      </c>
      <c r="T1099" s="195" t="s">
        <v>1054</v>
      </c>
      <c r="U1099" s="195" t="s">
        <v>1054</v>
      </c>
      <c r="V1099" s="199" t="s">
        <v>959</v>
      </c>
      <c r="W1099" s="199" t="s">
        <v>1055</v>
      </c>
      <c r="X1099" s="195" t="s">
        <v>1054</v>
      </c>
      <c r="Y1099" s="195" t="s">
        <v>3486</v>
      </c>
      <c r="Z1099" s="195" t="s">
        <v>1054</v>
      </c>
      <c r="AA1099" s="200" t="s">
        <v>1054</v>
      </c>
      <c r="AB1099" s="201" t="s">
        <v>1054</v>
      </c>
      <c r="AC1099" s="201" t="s">
        <v>1054</v>
      </c>
      <c r="AD1099" s="195" t="s">
        <v>6150</v>
      </c>
      <c r="AE1099" s="195" t="s">
        <v>4878</v>
      </c>
      <c r="AF1099" s="195" t="s">
        <v>930</v>
      </c>
      <c r="AG1099" s="195">
        <v>801</v>
      </c>
      <c r="AH1099" s="195" t="s">
        <v>828</v>
      </c>
      <c r="AI1099" s="195" t="s">
        <v>3487</v>
      </c>
      <c r="AJ1099" s="195" t="s">
        <v>6151</v>
      </c>
      <c r="AK1099" s="195" t="s">
        <v>3488</v>
      </c>
    </row>
    <row r="1100" spans="1:37" s="177" customFormat="1" ht="12.75">
      <c r="A1100" s="175" t="s">
        <v>118</v>
      </c>
      <c r="B1100" s="175" t="s">
        <v>3489</v>
      </c>
      <c r="C1100" s="628">
        <v>0</v>
      </c>
      <c r="D1100" s="628">
        <v>0</v>
      </c>
      <c r="E1100" s="628">
        <v>0</v>
      </c>
      <c r="F1100" s="631" t="s">
        <v>1054</v>
      </c>
      <c r="G1100" s="175" t="s">
        <v>3490</v>
      </c>
      <c r="H1100" s="176" t="s">
        <v>4617</v>
      </c>
      <c r="I1100" s="175" t="s">
        <v>4734</v>
      </c>
      <c r="J1100" s="203" t="s">
        <v>1052</v>
      </c>
      <c r="K1100" s="203" t="s">
        <v>1059</v>
      </c>
      <c r="L1100" s="175" t="s">
        <v>4593</v>
      </c>
      <c r="M1100" s="175" t="s">
        <v>3491</v>
      </c>
      <c r="N1100" s="204">
        <v>28417</v>
      </c>
      <c r="O1100" s="175" t="s">
        <v>1368</v>
      </c>
      <c r="P1100" s="195" t="s">
        <v>5107</v>
      </c>
      <c r="Q1100" s="195">
        <v>215</v>
      </c>
      <c r="R1100" s="197" t="s">
        <v>1054</v>
      </c>
      <c r="S1100" s="197" t="s">
        <v>1054</v>
      </c>
      <c r="T1100" s="195" t="s">
        <v>1054</v>
      </c>
      <c r="U1100" s="195" t="s">
        <v>1054</v>
      </c>
      <c r="V1100" s="199" t="s">
        <v>4883</v>
      </c>
      <c r="W1100" s="199" t="s">
        <v>1055</v>
      </c>
      <c r="X1100" s="195" t="s">
        <v>1054</v>
      </c>
      <c r="Y1100" s="195" t="s">
        <v>3492</v>
      </c>
      <c r="Z1100" s="195" t="s">
        <v>1054</v>
      </c>
      <c r="AA1100" s="200" t="s">
        <v>1054</v>
      </c>
      <c r="AB1100" s="201">
        <v>57989</v>
      </c>
      <c r="AC1100" s="201">
        <v>59141</v>
      </c>
      <c r="AD1100" s="195" t="s">
        <v>6143</v>
      </c>
      <c r="AE1100" s="195" t="s">
        <v>4698</v>
      </c>
      <c r="AF1100" s="195" t="s">
        <v>935</v>
      </c>
      <c r="AG1100" s="195">
        <v>2601</v>
      </c>
      <c r="AH1100" s="195" t="s">
        <v>828</v>
      </c>
      <c r="AI1100" s="195" t="s">
        <v>3493</v>
      </c>
      <c r="AJ1100" s="195" t="s">
        <v>1054</v>
      </c>
      <c r="AK1100" s="195" t="s">
        <v>1054</v>
      </c>
    </row>
    <row r="1101" spans="1:37" s="177" customFormat="1" ht="12.75">
      <c r="A1101" s="175" t="s">
        <v>118</v>
      </c>
      <c r="B1101" s="175" t="s">
        <v>3527</v>
      </c>
      <c r="C1101" s="628">
        <v>0</v>
      </c>
      <c r="D1101" s="628">
        <v>0</v>
      </c>
      <c r="E1101" s="628">
        <v>0</v>
      </c>
      <c r="F1101" s="631" t="s">
        <v>1054</v>
      </c>
      <c r="G1101" s="175" t="s">
        <v>3528</v>
      </c>
      <c r="H1101" s="176" t="s">
        <v>4581</v>
      </c>
      <c r="I1101" s="175" t="s">
        <v>4592</v>
      </c>
      <c r="J1101" s="203" t="s">
        <v>1054</v>
      </c>
      <c r="K1101" s="203" t="s">
        <v>1054</v>
      </c>
      <c r="L1101" s="175" t="s">
        <v>4593</v>
      </c>
      <c r="M1101" s="175" t="s">
        <v>3383</v>
      </c>
      <c r="N1101" s="204">
        <v>28152</v>
      </c>
      <c r="O1101" s="175" t="s">
        <v>1054</v>
      </c>
      <c r="P1101" s="195" t="s">
        <v>1054</v>
      </c>
      <c r="Q1101" s="195" t="s">
        <v>1054</v>
      </c>
      <c r="R1101" s="197">
        <v>0</v>
      </c>
      <c r="S1101" s="197" t="s">
        <v>959</v>
      </c>
      <c r="T1101" s="195" t="s">
        <v>1054</v>
      </c>
      <c r="U1101" s="195" t="s">
        <v>1054</v>
      </c>
      <c r="V1101" s="199" t="s">
        <v>959</v>
      </c>
      <c r="W1101" s="199" t="s">
        <v>1054</v>
      </c>
      <c r="X1101" s="195" t="s">
        <v>1054</v>
      </c>
      <c r="Y1101" s="195" t="s">
        <v>1054</v>
      </c>
      <c r="Z1101" s="195" t="s">
        <v>3355</v>
      </c>
      <c r="AA1101" s="200" t="s">
        <v>1054</v>
      </c>
      <c r="AB1101" s="201" t="s">
        <v>1054</v>
      </c>
      <c r="AC1101" s="201" t="s">
        <v>1054</v>
      </c>
      <c r="AD1101" s="195" t="s">
        <v>6147</v>
      </c>
      <c r="AE1101" s="195" t="s">
        <v>4878</v>
      </c>
      <c r="AF1101" s="195" t="s">
        <v>930</v>
      </c>
      <c r="AG1101" s="195" t="s">
        <v>1054</v>
      </c>
      <c r="AH1101" s="195" t="s">
        <v>828</v>
      </c>
      <c r="AI1101" s="195" t="s">
        <v>3529</v>
      </c>
      <c r="AJ1101" s="195" t="s">
        <v>1054</v>
      </c>
      <c r="AK1101" s="195" t="s">
        <v>3529</v>
      </c>
    </row>
    <row r="1102" spans="1:37" s="177" customFormat="1" ht="12.75">
      <c r="A1102" s="175" t="s">
        <v>118</v>
      </c>
      <c r="B1102" s="175" t="s">
        <v>3494</v>
      </c>
      <c r="C1102" s="628">
        <v>0</v>
      </c>
      <c r="D1102" s="628">
        <v>0</v>
      </c>
      <c r="E1102" s="628">
        <v>0</v>
      </c>
      <c r="F1102" s="631" t="s">
        <v>1054</v>
      </c>
      <c r="G1102" s="175" t="s">
        <v>3495</v>
      </c>
      <c r="H1102" s="176" t="s">
        <v>4617</v>
      </c>
      <c r="I1102" s="175" t="s">
        <v>4734</v>
      </c>
      <c r="J1102" s="203" t="s">
        <v>1052</v>
      </c>
      <c r="K1102" s="203" t="s">
        <v>1059</v>
      </c>
      <c r="L1102" s="175" t="s">
        <v>4593</v>
      </c>
      <c r="M1102" s="175" t="s">
        <v>3496</v>
      </c>
      <c r="N1102" s="204">
        <v>28307</v>
      </c>
      <c r="O1102" s="175" t="s">
        <v>1368</v>
      </c>
      <c r="P1102" s="195" t="s">
        <v>4965</v>
      </c>
      <c r="Q1102" s="195">
        <v>222</v>
      </c>
      <c r="R1102" s="197" t="s">
        <v>1054</v>
      </c>
      <c r="S1102" s="197" t="s">
        <v>1054</v>
      </c>
      <c r="T1102" s="195" t="s">
        <v>1054</v>
      </c>
      <c r="U1102" s="195" t="s">
        <v>1054</v>
      </c>
      <c r="V1102" s="199" t="s">
        <v>959</v>
      </c>
      <c r="W1102" s="199" t="s">
        <v>1055</v>
      </c>
      <c r="X1102" s="195" t="s">
        <v>1054</v>
      </c>
      <c r="Y1102" s="195" t="s">
        <v>3497</v>
      </c>
      <c r="Z1102" s="195" t="s">
        <v>1054</v>
      </c>
      <c r="AA1102" s="200" t="s">
        <v>1054</v>
      </c>
      <c r="AB1102" s="201">
        <v>36045</v>
      </c>
      <c r="AC1102" s="201">
        <v>38562</v>
      </c>
      <c r="AD1102" s="195" t="s">
        <v>6144</v>
      </c>
      <c r="AE1102" s="195" t="s">
        <v>4759</v>
      </c>
      <c r="AF1102" s="195" t="s">
        <v>935</v>
      </c>
      <c r="AG1102" s="195">
        <v>2601</v>
      </c>
      <c r="AH1102" s="195" t="s">
        <v>828</v>
      </c>
      <c r="AI1102" s="195" t="s">
        <v>3498</v>
      </c>
      <c r="AJ1102" s="195" t="s">
        <v>6145</v>
      </c>
      <c r="AK1102" s="195" t="s">
        <v>6146</v>
      </c>
    </row>
    <row r="1103" spans="1:37" s="177" customFormat="1" ht="12.75">
      <c r="A1103" s="175" t="s">
        <v>118</v>
      </c>
      <c r="B1103" s="175" t="s">
        <v>3530</v>
      </c>
      <c r="C1103" s="628">
        <v>0</v>
      </c>
      <c r="D1103" s="628">
        <v>0</v>
      </c>
      <c r="E1103" s="628">
        <v>0</v>
      </c>
      <c r="F1103" s="631" t="s">
        <v>1054</v>
      </c>
      <c r="G1103" s="175" t="s">
        <v>6101</v>
      </c>
      <c r="H1103" s="176" t="s">
        <v>4581</v>
      </c>
      <c r="I1103" s="175" t="s">
        <v>4592</v>
      </c>
      <c r="J1103" s="203" t="s">
        <v>1054</v>
      </c>
      <c r="K1103" s="203" t="s">
        <v>1054</v>
      </c>
      <c r="L1103" s="175" t="s">
        <v>4593</v>
      </c>
      <c r="M1103" s="175" t="s">
        <v>3531</v>
      </c>
      <c r="N1103" s="204">
        <v>40726</v>
      </c>
      <c r="O1103" s="175" t="s">
        <v>1054</v>
      </c>
      <c r="P1103" s="195" t="s">
        <v>1054</v>
      </c>
      <c r="Q1103" s="195" t="s">
        <v>1054</v>
      </c>
      <c r="R1103" s="197">
        <v>1</v>
      </c>
      <c r="S1103" s="197" t="s">
        <v>959</v>
      </c>
      <c r="T1103" s="195" t="s">
        <v>4603</v>
      </c>
      <c r="U1103" s="195" t="s">
        <v>1054</v>
      </c>
      <c r="V1103" s="199" t="s">
        <v>959</v>
      </c>
      <c r="W1103" s="199" t="s">
        <v>1054</v>
      </c>
      <c r="X1103" s="195" t="s">
        <v>1054</v>
      </c>
      <c r="Y1103" s="195" t="s">
        <v>1054</v>
      </c>
      <c r="Z1103" s="195" t="s">
        <v>3355</v>
      </c>
      <c r="AA1103" s="200" t="s">
        <v>1054</v>
      </c>
      <c r="AB1103" s="201" t="s">
        <v>1054</v>
      </c>
      <c r="AC1103" s="201" t="s">
        <v>1054</v>
      </c>
      <c r="AD1103" s="195" t="s">
        <v>1054</v>
      </c>
      <c r="AE1103" s="195" t="s">
        <v>1054</v>
      </c>
      <c r="AF1103" s="195" t="s">
        <v>1054</v>
      </c>
      <c r="AG1103" s="195" t="s">
        <v>1054</v>
      </c>
      <c r="AH1103" s="195" t="s">
        <v>1054</v>
      </c>
      <c r="AI1103" s="195" t="s">
        <v>3532</v>
      </c>
      <c r="AJ1103" s="195" t="s">
        <v>1054</v>
      </c>
      <c r="AK1103" s="195" t="s">
        <v>1054</v>
      </c>
    </row>
    <row r="1104" spans="1:37" s="177" customFormat="1" ht="12.75">
      <c r="A1104" s="175" t="s">
        <v>118</v>
      </c>
      <c r="B1104" s="175" t="s">
        <v>3368</v>
      </c>
      <c r="C1104" s="628">
        <v>0</v>
      </c>
      <c r="D1104" s="628">
        <v>0</v>
      </c>
      <c r="E1104" s="628">
        <v>0</v>
      </c>
      <c r="F1104" s="631" t="s">
        <v>1054</v>
      </c>
      <c r="G1104" s="175" t="s">
        <v>6136</v>
      </c>
      <c r="H1104" s="176" t="s">
        <v>4617</v>
      </c>
      <c r="I1104" s="175" t="s">
        <v>4734</v>
      </c>
      <c r="J1104" s="203" t="s">
        <v>1052</v>
      </c>
      <c r="K1104" s="203" t="s">
        <v>1059</v>
      </c>
      <c r="L1104" s="175" t="s">
        <v>4593</v>
      </c>
      <c r="M1104" s="175" t="s">
        <v>3369</v>
      </c>
      <c r="N1104" s="204">
        <v>31809</v>
      </c>
      <c r="O1104" s="175" t="s">
        <v>1368</v>
      </c>
      <c r="P1104" s="195" t="s">
        <v>5107</v>
      </c>
      <c r="Q1104" s="195">
        <v>42</v>
      </c>
      <c r="R1104" s="197" t="s">
        <v>1054</v>
      </c>
      <c r="S1104" s="197" t="s">
        <v>1054</v>
      </c>
      <c r="T1104" s="195" t="s">
        <v>1054</v>
      </c>
      <c r="U1104" s="195" t="s">
        <v>1054</v>
      </c>
      <c r="V1104" s="199" t="s">
        <v>959</v>
      </c>
      <c r="W1104" s="199" t="s">
        <v>1055</v>
      </c>
      <c r="X1104" s="195" t="s">
        <v>1054</v>
      </c>
      <c r="Y1104" s="195" t="s">
        <v>3370</v>
      </c>
      <c r="Z1104" s="195" t="s">
        <v>1054</v>
      </c>
      <c r="AA1104" s="200" t="s">
        <v>1054</v>
      </c>
      <c r="AB1104" s="201">
        <v>9917</v>
      </c>
      <c r="AC1104" s="201">
        <v>11493</v>
      </c>
      <c r="AD1104" s="195" t="s">
        <v>4854</v>
      </c>
      <c r="AE1104" s="195" t="s">
        <v>4698</v>
      </c>
      <c r="AF1104" s="195" t="s">
        <v>935</v>
      </c>
      <c r="AG1104" s="195">
        <v>2600</v>
      </c>
      <c r="AH1104" s="195" t="s">
        <v>828</v>
      </c>
      <c r="AI1104" s="195" t="s">
        <v>3371</v>
      </c>
      <c r="AJ1104" s="195" t="s">
        <v>3372</v>
      </c>
      <c r="AK1104" s="195" t="s">
        <v>3373</v>
      </c>
    </row>
    <row r="1105" spans="1:37" s="177" customFormat="1" ht="12.75">
      <c r="A1105" s="175" t="s">
        <v>118</v>
      </c>
      <c r="B1105" s="175" t="s">
        <v>3374</v>
      </c>
      <c r="C1105" s="628">
        <v>0</v>
      </c>
      <c r="D1105" s="628">
        <v>0</v>
      </c>
      <c r="E1105" s="628">
        <v>0</v>
      </c>
      <c r="F1105" s="631" t="s">
        <v>1054</v>
      </c>
      <c r="G1105" s="175" t="s">
        <v>3375</v>
      </c>
      <c r="H1105" s="176" t="s">
        <v>4617</v>
      </c>
      <c r="I1105" s="175" t="s">
        <v>4734</v>
      </c>
      <c r="J1105" s="203" t="s">
        <v>1052</v>
      </c>
      <c r="K1105" s="203" t="s">
        <v>1059</v>
      </c>
      <c r="L1105" s="175" t="s">
        <v>4593</v>
      </c>
      <c r="M1105" s="175" t="s">
        <v>3376</v>
      </c>
      <c r="N1105" s="204">
        <v>31040</v>
      </c>
      <c r="O1105" s="175" t="s">
        <v>1425</v>
      </c>
      <c r="P1105" s="195" t="s">
        <v>1054</v>
      </c>
      <c r="Q1105" s="195">
        <v>80</v>
      </c>
      <c r="R1105" s="197" t="s">
        <v>1054</v>
      </c>
      <c r="S1105" s="197" t="s">
        <v>1054</v>
      </c>
      <c r="T1105" s="195" t="s">
        <v>1054</v>
      </c>
      <c r="U1105" s="195" t="s">
        <v>1054</v>
      </c>
      <c r="V1105" s="199" t="s">
        <v>959</v>
      </c>
      <c r="W1105" s="199" t="s">
        <v>1055</v>
      </c>
      <c r="X1105" s="195" t="s">
        <v>1054</v>
      </c>
      <c r="Y1105" s="195" t="s">
        <v>3377</v>
      </c>
      <c r="Z1105" s="195" t="s">
        <v>1054</v>
      </c>
      <c r="AA1105" s="200" t="s">
        <v>1054</v>
      </c>
      <c r="AB1105" s="201">
        <v>17285</v>
      </c>
      <c r="AC1105" s="201">
        <v>12700</v>
      </c>
      <c r="AD1105" s="195" t="s">
        <v>6047</v>
      </c>
      <c r="AE1105" s="195" t="s">
        <v>2651</v>
      </c>
      <c r="AF1105" s="195" t="s">
        <v>935</v>
      </c>
      <c r="AG1105" s="195">
        <v>2600</v>
      </c>
      <c r="AH1105" s="195" t="s">
        <v>828</v>
      </c>
      <c r="AI1105" s="195" t="s">
        <v>3378</v>
      </c>
      <c r="AJ1105" s="195" t="s">
        <v>3379</v>
      </c>
      <c r="AK1105" s="195" t="s">
        <v>3380</v>
      </c>
    </row>
    <row r="1106" spans="1:37" s="177" customFormat="1" ht="12.75">
      <c r="A1106" s="175" t="s">
        <v>118</v>
      </c>
      <c r="B1106" s="175" t="s">
        <v>6697</v>
      </c>
      <c r="C1106" s="628">
        <v>0</v>
      </c>
      <c r="D1106" s="628">
        <v>0</v>
      </c>
      <c r="E1106" s="628">
        <v>0</v>
      </c>
      <c r="F1106" s="631" t="s">
        <v>1054</v>
      </c>
      <c r="G1106" s="175" t="s">
        <v>3533</v>
      </c>
      <c r="H1106" s="176" t="s">
        <v>4581</v>
      </c>
      <c r="I1106" s="175" t="s">
        <v>4592</v>
      </c>
      <c r="J1106" s="203" t="s">
        <v>1054</v>
      </c>
      <c r="K1106" s="203" t="s">
        <v>1054</v>
      </c>
      <c r="L1106" s="175" t="s">
        <v>4593</v>
      </c>
      <c r="M1106" s="175" t="s">
        <v>3534</v>
      </c>
      <c r="N1106" s="204">
        <v>39264</v>
      </c>
      <c r="O1106" s="175" t="s">
        <v>1054</v>
      </c>
      <c r="P1106" s="195" t="s">
        <v>1054</v>
      </c>
      <c r="Q1106" s="195" t="s">
        <v>1054</v>
      </c>
      <c r="R1106" s="197">
        <v>0</v>
      </c>
      <c r="S1106" s="197" t="s">
        <v>959</v>
      </c>
      <c r="T1106" s="195" t="s">
        <v>1054</v>
      </c>
      <c r="U1106" s="195" t="s">
        <v>1054</v>
      </c>
      <c r="V1106" s="199" t="s">
        <v>1054</v>
      </c>
      <c r="W1106" s="199" t="s">
        <v>1054</v>
      </c>
      <c r="X1106" s="195" t="s">
        <v>1054</v>
      </c>
      <c r="Y1106" s="195" t="s">
        <v>1054</v>
      </c>
      <c r="Z1106" s="195" t="s">
        <v>3355</v>
      </c>
      <c r="AA1106" s="200" t="s">
        <v>1054</v>
      </c>
      <c r="AB1106" s="201" t="s">
        <v>1054</v>
      </c>
      <c r="AC1106" s="201" t="s">
        <v>1054</v>
      </c>
      <c r="AD1106" s="195" t="s">
        <v>6111</v>
      </c>
      <c r="AE1106" s="195" t="s">
        <v>4718</v>
      </c>
      <c r="AF1106" s="195" t="s">
        <v>935</v>
      </c>
      <c r="AG1106" s="195">
        <v>2606</v>
      </c>
      <c r="AH1106" s="195" t="s">
        <v>828</v>
      </c>
      <c r="AI1106" s="195" t="s">
        <v>3535</v>
      </c>
      <c r="AJ1106" s="195" t="s">
        <v>1054</v>
      </c>
      <c r="AK1106" s="195" t="s">
        <v>1054</v>
      </c>
    </row>
    <row r="1107" spans="1:37" s="177" customFormat="1" ht="12.75">
      <c r="A1107" s="175" t="s">
        <v>118</v>
      </c>
      <c r="B1107" s="175" t="s">
        <v>4852</v>
      </c>
      <c r="C1107" s="628">
        <v>0</v>
      </c>
      <c r="D1107" s="628">
        <v>1</v>
      </c>
      <c r="E1107" s="628">
        <v>0</v>
      </c>
      <c r="F1107" s="631" t="s">
        <v>1054</v>
      </c>
      <c r="G1107" s="175" t="s">
        <v>4853</v>
      </c>
      <c r="H1107" s="176" t="s">
        <v>4581</v>
      </c>
      <c r="I1107" s="175" t="s">
        <v>4582</v>
      </c>
      <c r="J1107" s="203" t="s">
        <v>1054</v>
      </c>
      <c r="K1107" s="203" t="s">
        <v>1054</v>
      </c>
      <c r="L1107" s="175" t="s">
        <v>1796</v>
      </c>
      <c r="M1107" s="175" t="s">
        <v>1054</v>
      </c>
      <c r="N1107" s="204">
        <v>42965</v>
      </c>
      <c r="O1107" s="175" t="s">
        <v>1054</v>
      </c>
      <c r="P1107" s="195" t="s">
        <v>1054</v>
      </c>
      <c r="Q1107" s="195" t="s">
        <v>1054</v>
      </c>
      <c r="R1107" s="197">
        <v>7</v>
      </c>
      <c r="S1107" s="197" t="s">
        <v>959</v>
      </c>
      <c r="T1107" s="195" t="s">
        <v>1796</v>
      </c>
      <c r="U1107" s="195" t="s">
        <v>1054</v>
      </c>
      <c r="V1107" s="199" t="s">
        <v>1062</v>
      </c>
      <c r="W1107" s="199" t="s">
        <v>1054</v>
      </c>
      <c r="X1107" s="195" t="s">
        <v>1054</v>
      </c>
      <c r="Y1107" s="195" t="s">
        <v>1054</v>
      </c>
      <c r="Z1107" s="195" t="s">
        <v>1054</v>
      </c>
      <c r="AA1107" s="200" t="s">
        <v>1054</v>
      </c>
      <c r="AB1107" s="201" t="s">
        <v>1054</v>
      </c>
      <c r="AC1107" s="201" t="s">
        <v>1054</v>
      </c>
      <c r="AD1107" s="195" t="s">
        <v>4854</v>
      </c>
      <c r="AE1107" s="195" t="s">
        <v>4698</v>
      </c>
      <c r="AF1107" s="195" t="s">
        <v>935</v>
      </c>
      <c r="AG1107" s="195">
        <v>2600</v>
      </c>
      <c r="AH1107" s="195" t="s">
        <v>828</v>
      </c>
      <c r="AI1107" s="195" t="s">
        <v>1054</v>
      </c>
      <c r="AJ1107" s="195" t="s">
        <v>1054</v>
      </c>
      <c r="AK1107" s="195" t="s">
        <v>1054</v>
      </c>
    </row>
    <row r="1108" spans="1:37" s="177" customFormat="1" ht="12.75">
      <c r="A1108" s="175" t="s">
        <v>118</v>
      </c>
      <c r="B1108" s="175" t="s">
        <v>3499</v>
      </c>
      <c r="C1108" s="628">
        <v>0</v>
      </c>
      <c r="D1108" s="628">
        <v>0</v>
      </c>
      <c r="E1108" s="628">
        <v>0</v>
      </c>
      <c r="F1108" s="631" t="s">
        <v>1054</v>
      </c>
      <c r="G1108" s="175" t="s">
        <v>6113</v>
      </c>
      <c r="H1108" s="176" t="s">
        <v>4617</v>
      </c>
      <c r="I1108" s="175" t="s">
        <v>4618</v>
      </c>
      <c r="J1108" s="203" t="s">
        <v>1052</v>
      </c>
      <c r="K1108" s="203" t="s">
        <v>1059</v>
      </c>
      <c r="L1108" s="175" t="s">
        <v>106</v>
      </c>
      <c r="M1108" s="175" t="s">
        <v>1833</v>
      </c>
      <c r="N1108" s="204">
        <v>38909</v>
      </c>
      <c r="O1108" s="175" t="s">
        <v>2584</v>
      </c>
      <c r="P1108" s="195" t="s">
        <v>1054</v>
      </c>
      <c r="Q1108" s="195">
        <v>157</v>
      </c>
      <c r="R1108" s="197" t="s">
        <v>1054</v>
      </c>
      <c r="S1108" s="197" t="s">
        <v>1054</v>
      </c>
      <c r="T1108" s="195" t="s">
        <v>1054</v>
      </c>
      <c r="U1108" s="195" t="s">
        <v>1054</v>
      </c>
      <c r="V1108" s="199" t="s">
        <v>959</v>
      </c>
      <c r="W1108" s="199" t="s">
        <v>1055</v>
      </c>
      <c r="X1108" s="195" t="s">
        <v>1054</v>
      </c>
      <c r="Y1108" s="195" t="s">
        <v>3500</v>
      </c>
      <c r="Z1108" s="195" t="s">
        <v>1054</v>
      </c>
      <c r="AA1108" s="200" t="s">
        <v>1054</v>
      </c>
      <c r="AB1108" s="201" t="s">
        <v>1054</v>
      </c>
      <c r="AC1108" s="201">
        <v>23729</v>
      </c>
      <c r="AD1108" s="195" t="s">
        <v>6114</v>
      </c>
      <c r="AE1108" s="195" t="s">
        <v>6108</v>
      </c>
      <c r="AF1108" s="195" t="s">
        <v>930</v>
      </c>
      <c r="AG1108" s="195">
        <v>828</v>
      </c>
      <c r="AH1108" s="195" t="s">
        <v>828</v>
      </c>
      <c r="AI1108" s="195" t="s">
        <v>3501</v>
      </c>
      <c r="AJ1108" s="195" t="s">
        <v>1054</v>
      </c>
      <c r="AK1108" s="195" t="s">
        <v>3502</v>
      </c>
    </row>
    <row r="1109" spans="1:37" s="177" customFormat="1" ht="12.75">
      <c r="A1109" s="175" t="s">
        <v>118</v>
      </c>
      <c r="B1109" s="175" t="s">
        <v>4874</v>
      </c>
      <c r="C1109" s="628">
        <v>0</v>
      </c>
      <c r="D1109" s="628">
        <v>0</v>
      </c>
      <c r="E1109" s="628">
        <v>0</v>
      </c>
      <c r="F1109" s="631" t="s">
        <v>1054</v>
      </c>
      <c r="G1109" s="175" t="s">
        <v>4862</v>
      </c>
      <c r="H1109" s="176" t="s">
        <v>4574</v>
      </c>
      <c r="I1109" s="175" t="s">
        <v>4575</v>
      </c>
      <c r="J1109" s="203" t="s">
        <v>1054</v>
      </c>
      <c r="K1109" s="203" t="s">
        <v>1054</v>
      </c>
      <c r="L1109" s="175" t="s">
        <v>4622</v>
      </c>
      <c r="M1109" s="175" t="s">
        <v>1054</v>
      </c>
      <c r="N1109" s="204">
        <v>34022</v>
      </c>
      <c r="O1109" s="175" t="s">
        <v>1054</v>
      </c>
      <c r="P1109" s="195" t="s">
        <v>1054</v>
      </c>
      <c r="Q1109" s="195" t="s">
        <v>1054</v>
      </c>
      <c r="R1109" s="197" t="s">
        <v>1054</v>
      </c>
      <c r="S1109" s="197" t="s">
        <v>1054</v>
      </c>
      <c r="T1109" s="195" t="s">
        <v>1054</v>
      </c>
      <c r="U1109" s="195" t="s">
        <v>1054</v>
      </c>
      <c r="V1109" s="199" t="s">
        <v>1814</v>
      </c>
      <c r="W1109" s="199" t="s">
        <v>1054</v>
      </c>
      <c r="X1109" s="195" t="s">
        <v>1054</v>
      </c>
      <c r="Y1109" s="195" t="s">
        <v>1054</v>
      </c>
      <c r="Z1109" s="195" t="s">
        <v>1054</v>
      </c>
      <c r="AA1109" s="200" t="s">
        <v>1054</v>
      </c>
      <c r="AB1109" s="201" t="s">
        <v>1054</v>
      </c>
      <c r="AC1109" s="201" t="s">
        <v>1054</v>
      </c>
      <c r="AD1109" s="195" t="s">
        <v>1054</v>
      </c>
      <c r="AE1109" s="195" t="s">
        <v>1054</v>
      </c>
      <c r="AF1109" s="195" t="s">
        <v>1054</v>
      </c>
      <c r="AG1109" s="195" t="s">
        <v>1054</v>
      </c>
      <c r="AH1109" s="195" t="s">
        <v>1054</v>
      </c>
      <c r="AI1109" s="195" t="s">
        <v>1054</v>
      </c>
      <c r="AJ1109" s="195" t="s">
        <v>1054</v>
      </c>
      <c r="AK1109" s="195" t="s">
        <v>1054</v>
      </c>
    </row>
    <row r="1110" spans="1:37" s="177" customFormat="1" ht="12.75">
      <c r="A1110" s="175" t="s">
        <v>118</v>
      </c>
      <c r="B1110" s="175" t="s">
        <v>3415</v>
      </c>
      <c r="C1110" s="628">
        <v>0</v>
      </c>
      <c r="D1110" s="628">
        <v>0</v>
      </c>
      <c r="E1110" s="628">
        <v>0</v>
      </c>
      <c r="F1110" s="631" t="s">
        <v>1054</v>
      </c>
      <c r="G1110" s="175" t="s">
        <v>6096</v>
      </c>
      <c r="H1110" s="176" t="s">
        <v>4581</v>
      </c>
      <c r="I1110" s="175" t="s">
        <v>4582</v>
      </c>
      <c r="J1110" s="203" t="s">
        <v>1054</v>
      </c>
      <c r="K1110" s="203" t="s">
        <v>1054</v>
      </c>
      <c r="L1110" s="175" t="s">
        <v>1796</v>
      </c>
      <c r="M1110" s="175" t="s">
        <v>1054</v>
      </c>
      <c r="N1110" s="204">
        <v>41612</v>
      </c>
      <c r="O1110" s="175" t="s">
        <v>1054</v>
      </c>
      <c r="P1110" s="195" t="s">
        <v>1054</v>
      </c>
      <c r="Q1110" s="195" t="s">
        <v>1054</v>
      </c>
      <c r="R1110" s="197">
        <v>12</v>
      </c>
      <c r="S1110" s="197" t="s">
        <v>1062</v>
      </c>
      <c r="T1110" s="195" t="s">
        <v>1796</v>
      </c>
      <c r="U1110" s="195" t="s">
        <v>1054</v>
      </c>
      <c r="V1110" s="199" t="s">
        <v>1062</v>
      </c>
      <c r="W1110" s="199" t="s">
        <v>1054</v>
      </c>
      <c r="X1110" s="195" t="s">
        <v>1054</v>
      </c>
      <c r="Y1110" s="195" t="s">
        <v>1054</v>
      </c>
      <c r="Z1110" s="195" t="s">
        <v>3355</v>
      </c>
      <c r="AA1110" s="200" t="s">
        <v>1054</v>
      </c>
      <c r="AB1110" s="201" t="s">
        <v>1054</v>
      </c>
      <c r="AC1110" s="201" t="s">
        <v>1054</v>
      </c>
      <c r="AD1110" s="195" t="s">
        <v>1054</v>
      </c>
      <c r="AE1110" s="195" t="s">
        <v>1054</v>
      </c>
      <c r="AF1110" s="195" t="s">
        <v>1054</v>
      </c>
      <c r="AG1110" s="195" t="s">
        <v>1054</v>
      </c>
      <c r="AH1110" s="195" t="s">
        <v>1054</v>
      </c>
      <c r="AI1110" s="195" t="s">
        <v>1054</v>
      </c>
      <c r="AJ1110" s="195" t="s">
        <v>1054</v>
      </c>
      <c r="AK1110" s="195" t="s">
        <v>1054</v>
      </c>
    </row>
    <row r="1111" spans="1:37" s="177" customFormat="1" ht="12.75">
      <c r="A1111" s="175" t="s">
        <v>118</v>
      </c>
      <c r="B1111" s="175" t="s">
        <v>3416</v>
      </c>
      <c r="C1111" s="628">
        <v>0</v>
      </c>
      <c r="D1111" s="628">
        <v>0</v>
      </c>
      <c r="E1111" s="628">
        <v>0</v>
      </c>
      <c r="F1111" s="631" t="s">
        <v>1054</v>
      </c>
      <c r="G1111" s="175" t="s">
        <v>6097</v>
      </c>
      <c r="H1111" s="176" t="s">
        <v>4581</v>
      </c>
      <c r="I1111" s="175" t="s">
        <v>4650</v>
      </c>
      <c r="J1111" s="203" t="s">
        <v>1054</v>
      </c>
      <c r="K1111" s="203" t="s">
        <v>1054</v>
      </c>
      <c r="L1111" s="175" t="s">
        <v>1796</v>
      </c>
      <c r="M1111" s="175" t="s">
        <v>1054</v>
      </c>
      <c r="N1111" s="204">
        <v>41542</v>
      </c>
      <c r="O1111" s="175" t="s">
        <v>1054</v>
      </c>
      <c r="P1111" s="195" t="s">
        <v>1054</v>
      </c>
      <c r="Q1111" s="195" t="s">
        <v>1054</v>
      </c>
      <c r="R1111" s="197">
        <v>12</v>
      </c>
      <c r="S1111" s="197" t="s">
        <v>959</v>
      </c>
      <c r="T1111" s="195" t="s">
        <v>1796</v>
      </c>
      <c r="U1111" s="195" t="s">
        <v>1054</v>
      </c>
      <c r="V1111" s="199" t="s">
        <v>1062</v>
      </c>
      <c r="W1111" s="199" t="s">
        <v>1054</v>
      </c>
      <c r="X1111" s="195" t="s">
        <v>1054</v>
      </c>
      <c r="Y1111" s="195" t="s">
        <v>1054</v>
      </c>
      <c r="Z1111" s="195" t="s">
        <v>3355</v>
      </c>
      <c r="AA1111" s="200" t="s">
        <v>1054</v>
      </c>
      <c r="AB1111" s="201" t="s">
        <v>1054</v>
      </c>
      <c r="AC1111" s="201" t="s">
        <v>1054</v>
      </c>
      <c r="AD1111" s="195" t="s">
        <v>6092</v>
      </c>
      <c r="AE1111" s="195" t="s">
        <v>4964</v>
      </c>
      <c r="AF1111" s="195" t="s">
        <v>935</v>
      </c>
      <c r="AG1111" s="195">
        <v>2600</v>
      </c>
      <c r="AH1111" s="195" t="s">
        <v>828</v>
      </c>
      <c r="AI1111" s="195" t="s">
        <v>3417</v>
      </c>
      <c r="AJ1111" s="195" t="s">
        <v>1054</v>
      </c>
      <c r="AK1111" s="195" t="s">
        <v>1054</v>
      </c>
    </row>
    <row r="1112" spans="1:37" s="177" customFormat="1" ht="12.75">
      <c r="A1112" s="175" t="s">
        <v>118</v>
      </c>
      <c r="B1112" s="175" t="s">
        <v>3418</v>
      </c>
      <c r="C1112" s="628">
        <v>0</v>
      </c>
      <c r="D1112" s="628">
        <v>0</v>
      </c>
      <c r="E1112" s="628">
        <v>0</v>
      </c>
      <c r="F1112" s="631" t="s">
        <v>1054</v>
      </c>
      <c r="G1112" s="175" t="s">
        <v>6086</v>
      </c>
      <c r="H1112" s="176" t="s">
        <v>4581</v>
      </c>
      <c r="I1112" s="175" t="s">
        <v>4582</v>
      </c>
      <c r="J1112" s="203" t="s">
        <v>1054</v>
      </c>
      <c r="K1112" s="203" t="s">
        <v>1054</v>
      </c>
      <c r="L1112" s="175" t="s">
        <v>1796</v>
      </c>
      <c r="M1112" s="175" t="s">
        <v>1054</v>
      </c>
      <c r="N1112" s="204">
        <v>42345</v>
      </c>
      <c r="O1112" s="175" t="s">
        <v>1054</v>
      </c>
      <c r="P1112" s="195" t="s">
        <v>1054</v>
      </c>
      <c r="Q1112" s="195" t="s">
        <v>1054</v>
      </c>
      <c r="R1112" s="197">
        <v>18</v>
      </c>
      <c r="S1112" s="197" t="s">
        <v>959</v>
      </c>
      <c r="T1112" s="195" t="s">
        <v>1796</v>
      </c>
      <c r="U1112" s="195" t="s">
        <v>1054</v>
      </c>
      <c r="V1112" s="199" t="s">
        <v>1054</v>
      </c>
      <c r="W1112" s="199" t="s">
        <v>1054</v>
      </c>
      <c r="X1112" s="195" t="s">
        <v>1054</v>
      </c>
      <c r="Y1112" s="195" t="s">
        <v>1054</v>
      </c>
      <c r="Z1112" s="195" t="s">
        <v>3355</v>
      </c>
      <c r="AA1112" s="200" t="s">
        <v>1054</v>
      </c>
      <c r="AB1112" s="201" t="s">
        <v>1054</v>
      </c>
      <c r="AC1112" s="201" t="s">
        <v>1054</v>
      </c>
      <c r="AD1112" s="195" t="s">
        <v>1054</v>
      </c>
      <c r="AE1112" s="195" t="s">
        <v>1054</v>
      </c>
      <c r="AF1112" s="195" t="s">
        <v>1054</v>
      </c>
      <c r="AG1112" s="195" t="s">
        <v>1054</v>
      </c>
      <c r="AH1112" s="195" t="s">
        <v>1054</v>
      </c>
      <c r="AI1112" s="195" t="s">
        <v>1054</v>
      </c>
      <c r="AJ1112" s="195" t="s">
        <v>1054</v>
      </c>
      <c r="AK1112" s="195" t="s">
        <v>1054</v>
      </c>
    </row>
    <row r="1113" spans="1:37" s="177" customFormat="1" ht="12.75">
      <c r="A1113" s="175" t="s">
        <v>118</v>
      </c>
      <c r="B1113" s="175" t="s">
        <v>3419</v>
      </c>
      <c r="C1113" s="628">
        <v>0</v>
      </c>
      <c r="D1113" s="628">
        <v>0</v>
      </c>
      <c r="E1113" s="628">
        <v>0</v>
      </c>
      <c r="F1113" s="631" t="s">
        <v>1054</v>
      </c>
      <c r="G1113" s="175" t="s">
        <v>6155</v>
      </c>
      <c r="H1113" s="176" t="s">
        <v>4581</v>
      </c>
      <c r="I1113" s="175" t="s">
        <v>4592</v>
      </c>
      <c r="J1113" s="203" t="s">
        <v>1054</v>
      </c>
      <c r="K1113" s="203" t="s">
        <v>1054</v>
      </c>
      <c r="L1113" s="175" t="s">
        <v>4593</v>
      </c>
      <c r="M1113" s="175" t="s">
        <v>3420</v>
      </c>
      <c r="N1113" s="204">
        <v>27017</v>
      </c>
      <c r="O1113" s="175" t="s">
        <v>1054</v>
      </c>
      <c r="P1113" s="195" t="s">
        <v>1054</v>
      </c>
      <c r="Q1113" s="195" t="s">
        <v>1054</v>
      </c>
      <c r="R1113" s="197">
        <v>3</v>
      </c>
      <c r="S1113" s="197" t="s">
        <v>959</v>
      </c>
      <c r="T1113" s="195" t="s">
        <v>4603</v>
      </c>
      <c r="U1113" s="195" t="s">
        <v>1054</v>
      </c>
      <c r="V1113" s="199" t="s">
        <v>959</v>
      </c>
      <c r="W1113" s="199" t="s">
        <v>1054</v>
      </c>
      <c r="X1113" s="195" t="s">
        <v>1054</v>
      </c>
      <c r="Y1113" s="195" t="s">
        <v>1054</v>
      </c>
      <c r="Z1113" s="195" t="s">
        <v>3406</v>
      </c>
      <c r="AA1113" s="200" t="s">
        <v>1054</v>
      </c>
      <c r="AB1113" s="201" t="s">
        <v>1054</v>
      </c>
      <c r="AC1113" s="201" t="s">
        <v>1054</v>
      </c>
      <c r="AD1113" s="195" t="s">
        <v>6156</v>
      </c>
      <c r="AE1113" s="195" t="s">
        <v>6157</v>
      </c>
      <c r="AF1113" s="195" t="s">
        <v>935</v>
      </c>
      <c r="AG1113" s="195">
        <v>2608</v>
      </c>
      <c r="AH1113" s="195" t="s">
        <v>828</v>
      </c>
      <c r="AI1113" s="195" t="s">
        <v>3421</v>
      </c>
      <c r="AJ1113" s="195" t="s">
        <v>1054</v>
      </c>
      <c r="AK1113" s="195" t="s">
        <v>3422</v>
      </c>
    </row>
    <row r="1114" spans="1:37" s="177" customFormat="1" ht="12.75">
      <c r="A1114" s="175" t="s">
        <v>118</v>
      </c>
      <c r="B1114" s="175" t="s">
        <v>3599</v>
      </c>
      <c r="C1114" s="628">
        <v>0</v>
      </c>
      <c r="D1114" s="628">
        <v>0</v>
      </c>
      <c r="E1114" s="628">
        <v>0</v>
      </c>
      <c r="F1114" s="631" t="s">
        <v>1054</v>
      </c>
      <c r="G1114" s="175" t="s">
        <v>3424</v>
      </c>
      <c r="H1114" s="176" t="s">
        <v>4574</v>
      </c>
      <c r="I1114" s="175" t="s">
        <v>4621</v>
      </c>
      <c r="J1114" s="203" t="s">
        <v>1054</v>
      </c>
      <c r="K1114" s="203" t="s">
        <v>1054</v>
      </c>
      <c r="L1114" s="175" t="s">
        <v>4622</v>
      </c>
      <c r="M1114" s="175" t="s">
        <v>1054</v>
      </c>
      <c r="N1114" s="204">
        <v>39630</v>
      </c>
      <c r="O1114" s="175" t="s">
        <v>1054</v>
      </c>
      <c r="P1114" s="195" t="s">
        <v>1054</v>
      </c>
      <c r="Q1114" s="195" t="s">
        <v>1054</v>
      </c>
      <c r="R1114" s="197">
        <v>0</v>
      </c>
      <c r="S1114" s="197" t="s">
        <v>1054</v>
      </c>
      <c r="T1114" s="195" t="s">
        <v>1054</v>
      </c>
      <c r="U1114" s="195" t="s">
        <v>1054</v>
      </c>
      <c r="V1114" s="199" t="s">
        <v>1814</v>
      </c>
      <c r="W1114" s="199" t="s">
        <v>1054</v>
      </c>
      <c r="X1114" s="195" t="s">
        <v>1054</v>
      </c>
      <c r="Y1114" s="195" t="s">
        <v>1054</v>
      </c>
      <c r="Z1114" s="195" t="s">
        <v>3425</v>
      </c>
      <c r="AA1114" s="200" t="s">
        <v>1054</v>
      </c>
      <c r="AB1114" s="201" t="s">
        <v>1054</v>
      </c>
      <c r="AC1114" s="201" t="s">
        <v>1054</v>
      </c>
      <c r="AD1114" s="195" t="s">
        <v>4858</v>
      </c>
      <c r="AE1114" s="195" t="s">
        <v>4859</v>
      </c>
      <c r="AF1114" s="195" t="s">
        <v>935</v>
      </c>
      <c r="AG1114" s="195">
        <v>2609</v>
      </c>
      <c r="AH1114" s="195" t="s">
        <v>828</v>
      </c>
      <c r="AI1114" s="195" t="s">
        <v>1054</v>
      </c>
      <c r="AJ1114" s="195" t="s">
        <v>1054</v>
      </c>
      <c r="AK1114" s="195" t="s">
        <v>1054</v>
      </c>
    </row>
    <row r="1115" spans="1:37" s="177" customFormat="1" ht="12.75">
      <c r="A1115" s="175" t="s">
        <v>118</v>
      </c>
      <c r="B1115" s="175" t="s">
        <v>3600</v>
      </c>
      <c r="C1115" s="628">
        <v>0</v>
      </c>
      <c r="D1115" s="628">
        <v>0</v>
      </c>
      <c r="E1115" s="628">
        <v>0</v>
      </c>
      <c r="F1115" s="631" t="s">
        <v>1054</v>
      </c>
      <c r="G1115" s="175" t="s">
        <v>3424</v>
      </c>
      <c r="H1115" s="176" t="s">
        <v>4574</v>
      </c>
      <c r="I1115" s="175" t="s">
        <v>4575</v>
      </c>
      <c r="J1115" s="203" t="s">
        <v>1054</v>
      </c>
      <c r="K1115" s="203" t="s">
        <v>1054</v>
      </c>
      <c r="L1115" s="175" t="s">
        <v>4622</v>
      </c>
      <c r="M1115" s="175" t="s">
        <v>1054</v>
      </c>
      <c r="N1115" s="204">
        <v>39631</v>
      </c>
      <c r="O1115" s="175" t="s">
        <v>1054</v>
      </c>
      <c r="P1115" s="195" t="s">
        <v>1054</v>
      </c>
      <c r="Q1115" s="195" t="s">
        <v>1054</v>
      </c>
      <c r="R1115" s="197">
        <v>0</v>
      </c>
      <c r="S1115" s="197" t="s">
        <v>1054</v>
      </c>
      <c r="T1115" s="195" t="s">
        <v>1054</v>
      </c>
      <c r="U1115" s="195" t="s">
        <v>1054</v>
      </c>
      <c r="V1115" s="199" t="s">
        <v>1814</v>
      </c>
      <c r="W1115" s="199" t="s">
        <v>1054</v>
      </c>
      <c r="X1115" s="195" t="s">
        <v>1054</v>
      </c>
      <c r="Y1115" s="195" t="s">
        <v>3601</v>
      </c>
      <c r="Z1115" s="195" t="s">
        <v>3425</v>
      </c>
      <c r="AA1115" s="200" t="s">
        <v>1054</v>
      </c>
      <c r="AB1115" s="201" t="s">
        <v>1054</v>
      </c>
      <c r="AC1115" s="201" t="s">
        <v>1054</v>
      </c>
      <c r="AD1115" s="195" t="s">
        <v>4858</v>
      </c>
      <c r="AE1115" s="195" t="s">
        <v>4859</v>
      </c>
      <c r="AF1115" s="195" t="s">
        <v>935</v>
      </c>
      <c r="AG1115" s="195">
        <v>2609</v>
      </c>
      <c r="AH1115" s="195" t="s">
        <v>828</v>
      </c>
      <c r="AI1115" s="195" t="s">
        <v>1054</v>
      </c>
      <c r="AJ1115" s="195" t="s">
        <v>1054</v>
      </c>
      <c r="AK1115" s="195" t="s">
        <v>1054</v>
      </c>
    </row>
    <row r="1116" spans="1:37" s="177" customFormat="1" ht="12.75">
      <c r="A1116" s="175" t="s">
        <v>118</v>
      </c>
      <c r="B1116" s="175" t="s">
        <v>4869</v>
      </c>
      <c r="C1116" s="628">
        <v>0</v>
      </c>
      <c r="D1116" s="628">
        <v>0</v>
      </c>
      <c r="E1116" s="628">
        <v>0</v>
      </c>
      <c r="F1116" s="631" t="s">
        <v>1054</v>
      </c>
      <c r="G1116" s="175" t="s">
        <v>4870</v>
      </c>
      <c r="H1116" s="176" t="s">
        <v>4574</v>
      </c>
      <c r="I1116" s="175" t="s">
        <v>4621</v>
      </c>
      <c r="J1116" s="203" t="s">
        <v>1054</v>
      </c>
      <c r="K1116" s="203" t="s">
        <v>1054</v>
      </c>
      <c r="L1116" s="175" t="s">
        <v>4622</v>
      </c>
      <c r="M1116" s="175" t="s">
        <v>1054</v>
      </c>
      <c r="N1116" s="204">
        <v>39645</v>
      </c>
      <c r="O1116" s="175" t="s">
        <v>1054</v>
      </c>
      <c r="P1116" s="195" t="s">
        <v>1054</v>
      </c>
      <c r="Q1116" s="195" t="s">
        <v>1054</v>
      </c>
      <c r="R1116" s="197" t="s">
        <v>1054</v>
      </c>
      <c r="S1116" s="197" t="s">
        <v>1054</v>
      </c>
      <c r="T1116" s="195" t="s">
        <v>1054</v>
      </c>
      <c r="U1116" s="195" t="s">
        <v>1054</v>
      </c>
      <c r="V1116" s="199" t="s">
        <v>1814</v>
      </c>
      <c r="W1116" s="199" t="s">
        <v>1054</v>
      </c>
      <c r="X1116" s="195" t="s">
        <v>1054</v>
      </c>
      <c r="Y1116" s="195" t="s">
        <v>1054</v>
      </c>
      <c r="Z1116" s="195" t="s">
        <v>1054</v>
      </c>
      <c r="AA1116" s="200" t="s">
        <v>1054</v>
      </c>
      <c r="AB1116" s="201" t="s">
        <v>1054</v>
      </c>
      <c r="AC1116" s="201" t="s">
        <v>1054</v>
      </c>
      <c r="AD1116" s="195" t="s">
        <v>4866</v>
      </c>
      <c r="AE1116" s="195" t="s">
        <v>4859</v>
      </c>
      <c r="AF1116" s="195" t="s">
        <v>1054</v>
      </c>
      <c r="AG1116" s="195">
        <v>2609</v>
      </c>
      <c r="AH1116" s="195" t="s">
        <v>828</v>
      </c>
      <c r="AI1116" s="195" t="s">
        <v>1054</v>
      </c>
      <c r="AJ1116" s="195" t="s">
        <v>1054</v>
      </c>
      <c r="AK1116" s="195" t="s">
        <v>1054</v>
      </c>
    </row>
    <row r="1117" spans="1:37" s="177" customFormat="1" ht="12.75">
      <c r="A1117" s="175" t="s">
        <v>118</v>
      </c>
      <c r="B1117" s="175" t="s">
        <v>3602</v>
      </c>
      <c r="C1117" s="628">
        <v>0</v>
      </c>
      <c r="D1117" s="628">
        <v>0</v>
      </c>
      <c r="E1117" s="628">
        <v>0</v>
      </c>
      <c r="F1117" s="631" t="s">
        <v>1054</v>
      </c>
      <c r="G1117" s="175" t="s">
        <v>3603</v>
      </c>
      <c r="H1117" s="176" t="s">
        <v>4574</v>
      </c>
      <c r="I1117" s="175" t="s">
        <v>4575</v>
      </c>
      <c r="J1117" s="203" t="s">
        <v>1054</v>
      </c>
      <c r="K1117" s="203" t="s">
        <v>1054</v>
      </c>
      <c r="L1117" s="175" t="s">
        <v>4622</v>
      </c>
      <c r="M1117" s="175" t="s">
        <v>1054</v>
      </c>
      <c r="N1117" s="204">
        <v>39644</v>
      </c>
      <c r="O1117" s="175" t="s">
        <v>1054</v>
      </c>
      <c r="P1117" s="195" t="s">
        <v>1054</v>
      </c>
      <c r="Q1117" s="195" t="s">
        <v>1054</v>
      </c>
      <c r="R1117" s="197">
        <v>0</v>
      </c>
      <c r="S1117" s="197" t="s">
        <v>1054</v>
      </c>
      <c r="T1117" s="195" t="s">
        <v>1054</v>
      </c>
      <c r="U1117" s="195" t="s">
        <v>1054</v>
      </c>
      <c r="V1117" s="199" t="s">
        <v>1814</v>
      </c>
      <c r="W1117" s="199" t="s">
        <v>106</v>
      </c>
      <c r="X1117" s="195" t="s">
        <v>4857</v>
      </c>
      <c r="Y1117" s="195" t="s">
        <v>3604</v>
      </c>
      <c r="Z1117" s="195" t="s">
        <v>3425</v>
      </c>
      <c r="AA1117" s="200" t="s">
        <v>1054</v>
      </c>
      <c r="AB1117" s="201" t="s">
        <v>1054</v>
      </c>
      <c r="AC1117" s="201" t="s">
        <v>1054</v>
      </c>
      <c r="AD1117" s="195" t="s">
        <v>4858</v>
      </c>
      <c r="AE1117" s="195" t="s">
        <v>4859</v>
      </c>
      <c r="AF1117" s="195" t="s">
        <v>935</v>
      </c>
      <c r="AG1117" s="195">
        <v>2609</v>
      </c>
      <c r="AH1117" s="195" t="s">
        <v>828</v>
      </c>
      <c r="AI1117" s="195" t="s">
        <v>1054</v>
      </c>
      <c r="AJ1117" s="195" t="s">
        <v>1054</v>
      </c>
      <c r="AK1117" s="195" t="s">
        <v>1054</v>
      </c>
    </row>
    <row r="1118" spans="1:37" s="177" customFormat="1" ht="12.75">
      <c r="A1118" s="175" t="s">
        <v>118</v>
      </c>
      <c r="B1118" s="175" t="s">
        <v>3605</v>
      </c>
      <c r="C1118" s="628">
        <v>0</v>
      </c>
      <c r="D1118" s="628">
        <v>0</v>
      </c>
      <c r="E1118" s="628">
        <v>0</v>
      </c>
      <c r="F1118" s="631" t="s">
        <v>1054</v>
      </c>
      <c r="G1118" s="175" t="s">
        <v>3603</v>
      </c>
      <c r="H1118" s="176" t="s">
        <v>4574</v>
      </c>
      <c r="I1118" s="175" t="s">
        <v>4621</v>
      </c>
      <c r="J1118" s="203" t="s">
        <v>1054</v>
      </c>
      <c r="K1118" s="203" t="s">
        <v>1054</v>
      </c>
      <c r="L1118" s="175" t="s">
        <v>4622</v>
      </c>
      <c r="M1118" s="175" t="s">
        <v>1054</v>
      </c>
      <c r="N1118" s="204">
        <v>39633</v>
      </c>
      <c r="O1118" s="175" t="s">
        <v>1054</v>
      </c>
      <c r="P1118" s="195" t="s">
        <v>1054</v>
      </c>
      <c r="Q1118" s="195" t="s">
        <v>1054</v>
      </c>
      <c r="R1118" s="197">
        <v>0</v>
      </c>
      <c r="S1118" s="197" t="s">
        <v>1054</v>
      </c>
      <c r="T1118" s="195" t="s">
        <v>1054</v>
      </c>
      <c r="U1118" s="195" t="s">
        <v>1054</v>
      </c>
      <c r="V1118" s="199" t="s">
        <v>1814</v>
      </c>
      <c r="W1118" s="199" t="s">
        <v>106</v>
      </c>
      <c r="X1118" s="195" t="s">
        <v>6106</v>
      </c>
      <c r="Y1118" s="195" t="s">
        <v>3606</v>
      </c>
      <c r="Z1118" s="195" t="s">
        <v>3425</v>
      </c>
      <c r="AA1118" s="200" t="s">
        <v>1054</v>
      </c>
      <c r="AB1118" s="201" t="s">
        <v>1054</v>
      </c>
      <c r="AC1118" s="201" t="s">
        <v>1054</v>
      </c>
      <c r="AD1118" s="195" t="s">
        <v>6107</v>
      </c>
      <c r="AE1118" s="195" t="s">
        <v>6108</v>
      </c>
      <c r="AF1118" s="195" t="s">
        <v>930</v>
      </c>
      <c r="AG1118" s="195">
        <v>828</v>
      </c>
      <c r="AH1118" s="195" t="s">
        <v>828</v>
      </c>
      <c r="AI1118" s="195" t="s">
        <v>3501</v>
      </c>
      <c r="AJ1118" s="195" t="s">
        <v>1054</v>
      </c>
      <c r="AK1118" s="195" t="s">
        <v>1054</v>
      </c>
    </row>
    <row r="1119" spans="1:37" s="177" customFormat="1" ht="12.75">
      <c r="A1119" s="175" t="s">
        <v>118</v>
      </c>
      <c r="B1119" s="175" t="s">
        <v>3607</v>
      </c>
      <c r="C1119" s="628">
        <v>0</v>
      </c>
      <c r="D1119" s="628">
        <v>0</v>
      </c>
      <c r="E1119" s="628">
        <v>0</v>
      </c>
      <c r="F1119" s="631" t="s">
        <v>1054</v>
      </c>
      <c r="G1119" s="175" t="s">
        <v>3608</v>
      </c>
      <c r="H1119" s="176" t="s">
        <v>4574</v>
      </c>
      <c r="I1119" s="175" t="s">
        <v>4609</v>
      </c>
      <c r="J1119" s="203" t="s">
        <v>1054</v>
      </c>
      <c r="K1119" s="203" t="s">
        <v>1054</v>
      </c>
      <c r="L1119" s="175" t="s">
        <v>4622</v>
      </c>
      <c r="M1119" s="175" t="s">
        <v>1054</v>
      </c>
      <c r="N1119" s="204">
        <v>40947</v>
      </c>
      <c r="O1119" s="175" t="s">
        <v>1054</v>
      </c>
      <c r="P1119" s="195" t="s">
        <v>1054</v>
      </c>
      <c r="Q1119" s="195" t="s">
        <v>1054</v>
      </c>
      <c r="R1119" s="197">
        <v>0</v>
      </c>
      <c r="S1119" s="197" t="s">
        <v>1054</v>
      </c>
      <c r="T1119" s="195" t="s">
        <v>1054</v>
      </c>
      <c r="U1119" s="195" t="s">
        <v>1054</v>
      </c>
      <c r="V1119" s="199" t="s">
        <v>1814</v>
      </c>
      <c r="W1119" s="199" t="s">
        <v>1055</v>
      </c>
      <c r="X1119" s="195" t="s">
        <v>1054</v>
      </c>
      <c r="Y1119" s="195" t="s">
        <v>3609</v>
      </c>
      <c r="Z1119" s="195" t="s">
        <v>3480</v>
      </c>
      <c r="AA1119" s="200" t="s">
        <v>1054</v>
      </c>
      <c r="AB1119" s="201" t="s">
        <v>1054</v>
      </c>
      <c r="AC1119" s="201" t="s">
        <v>1054</v>
      </c>
      <c r="AD1119" s="195" t="s">
        <v>4872</v>
      </c>
      <c r="AE1119" s="195" t="s">
        <v>4873</v>
      </c>
      <c r="AF1119" s="195" t="s">
        <v>936</v>
      </c>
      <c r="AG1119" s="195" t="s">
        <v>1054</v>
      </c>
      <c r="AH1119" s="195" t="s">
        <v>828</v>
      </c>
      <c r="AI1119" s="195" t="s">
        <v>1054</v>
      </c>
      <c r="AJ1119" s="195" t="s">
        <v>1054</v>
      </c>
      <c r="AK1119" s="195" t="s">
        <v>1054</v>
      </c>
    </row>
    <row r="1120" spans="1:37" s="177" customFormat="1" ht="12.75">
      <c r="A1120" s="175" t="s">
        <v>118</v>
      </c>
      <c r="B1120" s="175" t="s">
        <v>3381</v>
      </c>
      <c r="C1120" s="628">
        <v>0</v>
      </c>
      <c r="D1120" s="628">
        <v>0</v>
      </c>
      <c r="E1120" s="628">
        <v>0</v>
      </c>
      <c r="F1120" s="631" t="s">
        <v>1054</v>
      </c>
      <c r="G1120" s="175" t="s">
        <v>3382</v>
      </c>
      <c r="H1120" s="176" t="s">
        <v>4617</v>
      </c>
      <c r="I1120" s="175" t="s">
        <v>4934</v>
      </c>
      <c r="J1120" s="203" t="s">
        <v>1054</v>
      </c>
      <c r="K1120" s="203" t="s">
        <v>1054</v>
      </c>
      <c r="L1120" s="175" t="s">
        <v>4593</v>
      </c>
      <c r="M1120" s="175" t="s">
        <v>3383</v>
      </c>
      <c r="N1120" s="204">
        <v>28720</v>
      </c>
      <c r="O1120" s="175" t="s">
        <v>3384</v>
      </c>
      <c r="P1120" s="195" t="s">
        <v>1054</v>
      </c>
      <c r="Q1120" s="195">
        <v>17</v>
      </c>
      <c r="R1120" s="197" t="s">
        <v>1054</v>
      </c>
      <c r="S1120" s="197" t="s">
        <v>1054</v>
      </c>
      <c r="T1120" s="195" t="s">
        <v>1054</v>
      </c>
      <c r="U1120" s="195" t="s">
        <v>1054</v>
      </c>
      <c r="V1120" s="199" t="s">
        <v>959</v>
      </c>
      <c r="W1120" s="199" t="s">
        <v>1055</v>
      </c>
      <c r="X1120" s="195" t="s">
        <v>1054</v>
      </c>
      <c r="Y1120" s="195" t="s">
        <v>3385</v>
      </c>
      <c r="Z1120" s="195" t="s">
        <v>1054</v>
      </c>
      <c r="AA1120" s="200" t="s">
        <v>1054</v>
      </c>
      <c r="AB1120" s="201" t="s">
        <v>1054</v>
      </c>
      <c r="AC1120" s="201" t="s">
        <v>1054</v>
      </c>
      <c r="AD1120" s="195" t="s">
        <v>6141</v>
      </c>
      <c r="AE1120" s="195" t="s">
        <v>6142</v>
      </c>
      <c r="AF1120" s="195" t="s">
        <v>930</v>
      </c>
      <c r="AG1120" s="195">
        <v>822</v>
      </c>
      <c r="AH1120" s="195" t="s">
        <v>828</v>
      </c>
      <c r="AI1120" s="195" t="s">
        <v>3386</v>
      </c>
      <c r="AJ1120" s="195" t="s">
        <v>3387</v>
      </c>
      <c r="AK1120" s="195" t="s">
        <v>3388</v>
      </c>
    </row>
    <row r="1121" spans="1:37" s="177" customFormat="1" ht="12.75">
      <c r="A1121" s="175" t="s">
        <v>118</v>
      </c>
      <c r="B1121" s="175" t="s">
        <v>3610</v>
      </c>
      <c r="C1121" s="628">
        <v>0</v>
      </c>
      <c r="D1121" s="628">
        <v>0</v>
      </c>
      <c r="E1121" s="628">
        <v>0</v>
      </c>
      <c r="F1121" s="631" t="s">
        <v>1054</v>
      </c>
      <c r="G1121" s="175" t="s">
        <v>3424</v>
      </c>
      <c r="H1121" s="176" t="s">
        <v>4574</v>
      </c>
      <c r="I1121" s="175" t="s">
        <v>4621</v>
      </c>
      <c r="J1121" s="203" t="s">
        <v>1054</v>
      </c>
      <c r="K1121" s="203" t="s">
        <v>1054</v>
      </c>
      <c r="L1121" s="175" t="s">
        <v>4622</v>
      </c>
      <c r="M1121" s="175" t="s">
        <v>1054</v>
      </c>
      <c r="N1121" s="204">
        <v>35155</v>
      </c>
      <c r="O1121" s="175" t="s">
        <v>1054</v>
      </c>
      <c r="P1121" s="195" t="s">
        <v>1054</v>
      </c>
      <c r="Q1121" s="195" t="s">
        <v>1054</v>
      </c>
      <c r="R1121" s="197">
        <v>0</v>
      </c>
      <c r="S1121" s="197" t="s">
        <v>1054</v>
      </c>
      <c r="T1121" s="195" t="s">
        <v>1054</v>
      </c>
      <c r="U1121" s="195" t="s">
        <v>1054</v>
      </c>
      <c r="V1121" s="199" t="s">
        <v>1814</v>
      </c>
      <c r="W1121" s="199" t="s">
        <v>106</v>
      </c>
      <c r="X1121" s="195" t="s">
        <v>6121</v>
      </c>
      <c r="Y1121" s="195" t="s">
        <v>3611</v>
      </c>
      <c r="Z1121" s="195" t="s">
        <v>3425</v>
      </c>
      <c r="AA1121" s="200" t="s">
        <v>1054</v>
      </c>
      <c r="AB1121" s="201" t="s">
        <v>1054</v>
      </c>
      <c r="AC1121" s="201" t="s">
        <v>1054</v>
      </c>
      <c r="AD1121" s="195" t="s">
        <v>4858</v>
      </c>
      <c r="AE1121" s="195" t="s">
        <v>4859</v>
      </c>
      <c r="AF1121" s="195" t="s">
        <v>935</v>
      </c>
      <c r="AG1121" s="195">
        <v>2609</v>
      </c>
      <c r="AH1121" s="195" t="s">
        <v>828</v>
      </c>
      <c r="AI1121" s="195" t="s">
        <v>6122</v>
      </c>
      <c r="AJ1121" s="195" t="s">
        <v>1054</v>
      </c>
      <c r="AK1121" s="195" t="s">
        <v>1054</v>
      </c>
    </row>
    <row r="1122" spans="1:37" s="177" customFormat="1" ht="12.75">
      <c r="A1122" s="175" t="s">
        <v>118</v>
      </c>
      <c r="B1122" s="175" t="s">
        <v>3612</v>
      </c>
      <c r="C1122" s="628">
        <v>0</v>
      </c>
      <c r="D1122" s="628">
        <v>0</v>
      </c>
      <c r="E1122" s="628">
        <v>0</v>
      </c>
      <c r="F1122" s="631" t="s">
        <v>1054</v>
      </c>
      <c r="G1122" s="175" t="s">
        <v>3424</v>
      </c>
      <c r="H1122" s="176" t="s">
        <v>4574</v>
      </c>
      <c r="I1122" s="175" t="s">
        <v>4621</v>
      </c>
      <c r="J1122" s="203" t="s">
        <v>1054</v>
      </c>
      <c r="K1122" s="203" t="s">
        <v>1054</v>
      </c>
      <c r="L1122" s="175" t="s">
        <v>4622</v>
      </c>
      <c r="M1122" s="175" t="s">
        <v>1054</v>
      </c>
      <c r="N1122" s="204">
        <v>34960</v>
      </c>
      <c r="O1122" s="175" t="s">
        <v>1054</v>
      </c>
      <c r="P1122" s="195" t="s">
        <v>1054</v>
      </c>
      <c r="Q1122" s="195" t="s">
        <v>1054</v>
      </c>
      <c r="R1122" s="197">
        <v>0</v>
      </c>
      <c r="S1122" s="197" t="s">
        <v>1054</v>
      </c>
      <c r="T1122" s="195" t="s">
        <v>1054</v>
      </c>
      <c r="U1122" s="195" t="s">
        <v>1054</v>
      </c>
      <c r="V1122" s="199" t="s">
        <v>1814</v>
      </c>
      <c r="W1122" s="199" t="s">
        <v>1054</v>
      </c>
      <c r="X1122" s="195" t="s">
        <v>1054</v>
      </c>
      <c r="Y1122" s="195" t="s">
        <v>3613</v>
      </c>
      <c r="Z1122" s="195" t="s">
        <v>3425</v>
      </c>
      <c r="AA1122" s="200" t="s">
        <v>1054</v>
      </c>
      <c r="AB1122" s="201" t="s">
        <v>1054</v>
      </c>
      <c r="AC1122" s="201" t="s">
        <v>1054</v>
      </c>
      <c r="AD1122" s="195" t="s">
        <v>4858</v>
      </c>
      <c r="AE1122" s="195" t="s">
        <v>4859</v>
      </c>
      <c r="AF1122" s="195" t="s">
        <v>935</v>
      </c>
      <c r="AG1122" s="195">
        <v>2609</v>
      </c>
      <c r="AH1122" s="195" t="s">
        <v>828</v>
      </c>
      <c r="AI1122" s="195" t="s">
        <v>1054</v>
      </c>
      <c r="AJ1122" s="195" t="s">
        <v>1054</v>
      </c>
      <c r="AK1122" s="195" t="s">
        <v>1054</v>
      </c>
    </row>
    <row r="1123" spans="1:37" s="177" customFormat="1" ht="12.75">
      <c r="A1123" s="175" t="s">
        <v>118</v>
      </c>
      <c r="B1123" s="175" t="s">
        <v>3503</v>
      </c>
      <c r="C1123" s="628">
        <v>0</v>
      </c>
      <c r="D1123" s="628">
        <v>1</v>
      </c>
      <c r="E1123" s="628">
        <v>0</v>
      </c>
      <c r="F1123" s="631" t="s">
        <v>1054</v>
      </c>
      <c r="G1123" s="175" t="s">
        <v>3504</v>
      </c>
      <c r="H1123" s="176" t="s">
        <v>4617</v>
      </c>
      <c r="I1123" s="175" t="s">
        <v>4934</v>
      </c>
      <c r="J1123" s="203" t="s">
        <v>1052</v>
      </c>
      <c r="K1123" s="203" t="s">
        <v>1059</v>
      </c>
      <c r="L1123" s="175" t="s">
        <v>4593</v>
      </c>
      <c r="M1123" s="175" t="s">
        <v>3475</v>
      </c>
      <c r="N1123" s="204">
        <v>34516</v>
      </c>
      <c r="O1123" s="175" t="s">
        <v>6127</v>
      </c>
      <c r="P1123" s="195" t="s">
        <v>4965</v>
      </c>
      <c r="Q1123" s="195">
        <v>154</v>
      </c>
      <c r="R1123" s="197" t="s">
        <v>1054</v>
      </c>
      <c r="S1123" s="197" t="s">
        <v>1054</v>
      </c>
      <c r="T1123" s="195" t="s">
        <v>1054</v>
      </c>
      <c r="U1123" s="195" t="s">
        <v>1054</v>
      </c>
      <c r="V1123" s="199" t="s">
        <v>959</v>
      </c>
      <c r="W1123" s="199" t="s">
        <v>1055</v>
      </c>
      <c r="X1123" s="195" t="s">
        <v>1054</v>
      </c>
      <c r="Y1123" s="195" t="s">
        <v>3505</v>
      </c>
      <c r="Z1123" s="195" t="s">
        <v>1054</v>
      </c>
      <c r="AA1123" s="200" t="s">
        <v>1054</v>
      </c>
      <c r="AB1123" s="201">
        <v>37872</v>
      </c>
      <c r="AC1123" s="201">
        <v>47543</v>
      </c>
      <c r="AD1123" s="195" t="s">
        <v>6128</v>
      </c>
      <c r="AE1123" s="195" t="s">
        <v>6129</v>
      </c>
      <c r="AF1123" s="195" t="s">
        <v>931</v>
      </c>
      <c r="AG1123" s="195">
        <v>4875</v>
      </c>
      <c r="AH1123" s="195" t="s">
        <v>828</v>
      </c>
      <c r="AI1123" s="195" t="s">
        <v>3506</v>
      </c>
      <c r="AJ1123" s="195" t="s">
        <v>6130</v>
      </c>
      <c r="AK1123" s="195" t="s">
        <v>3507</v>
      </c>
    </row>
    <row r="1124" spans="1:37" s="177" customFormat="1" ht="12.75">
      <c r="A1124" s="175" t="s">
        <v>118</v>
      </c>
      <c r="B1124" s="175" t="s">
        <v>3536</v>
      </c>
      <c r="C1124" s="628">
        <v>0</v>
      </c>
      <c r="D1124" s="628">
        <v>0</v>
      </c>
      <c r="E1124" s="628">
        <v>0</v>
      </c>
      <c r="F1124" s="631" t="s">
        <v>1054</v>
      </c>
      <c r="G1124" s="175" t="s">
        <v>3537</v>
      </c>
      <c r="H1124" s="176" t="s">
        <v>4581</v>
      </c>
      <c r="I1124" s="175" t="s">
        <v>4650</v>
      </c>
      <c r="J1124" s="203" t="s">
        <v>1054</v>
      </c>
      <c r="K1124" s="203" t="s">
        <v>1054</v>
      </c>
      <c r="L1124" s="175" t="s">
        <v>1351</v>
      </c>
      <c r="M1124" s="175" t="s">
        <v>1054</v>
      </c>
      <c r="N1124" s="204">
        <v>35230</v>
      </c>
      <c r="O1124" s="175" t="s">
        <v>1054</v>
      </c>
      <c r="P1124" s="195" t="s">
        <v>1054</v>
      </c>
      <c r="Q1124" s="195" t="s">
        <v>1054</v>
      </c>
      <c r="R1124" s="197">
        <v>10</v>
      </c>
      <c r="S1124" s="197" t="s">
        <v>1062</v>
      </c>
      <c r="T1124" s="195" t="s">
        <v>4960</v>
      </c>
      <c r="U1124" s="195" t="s">
        <v>1054</v>
      </c>
      <c r="V1124" s="199" t="s">
        <v>1062</v>
      </c>
      <c r="W1124" s="199" t="s">
        <v>1054</v>
      </c>
      <c r="X1124" s="195" t="s">
        <v>1054</v>
      </c>
      <c r="Y1124" s="195" t="s">
        <v>1054</v>
      </c>
      <c r="Z1124" s="195" t="s">
        <v>3355</v>
      </c>
      <c r="AA1124" s="200" t="s">
        <v>1054</v>
      </c>
      <c r="AB1124" s="201" t="s">
        <v>1054</v>
      </c>
      <c r="AC1124" s="201" t="s">
        <v>1054</v>
      </c>
      <c r="AD1124" s="195" t="s">
        <v>4854</v>
      </c>
      <c r="AE1124" s="195" t="s">
        <v>4994</v>
      </c>
      <c r="AF1124" s="195" t="s">
        <v>935</v>
      </c>
      <c r="AG1124" s="195">
        <v>2600</v>
      </c>
      <c r="AH1124" s="195" t="s">
        <v>828</v>
      </c>
      <c r="AI1124" s="195" t="s">
        <v>1054</v>
      </c>
      <c r="AJ1124" s="195" t="s">
        <v>1054</v>
      </c>
      <c r="AK1124" s="195" t="s">
        <v>1054</v>
      </c>
    </row>
    <row r="1125" spans="1:37" s="177" customFormat="1" ht="12.75">
      <c r="A1125" s="175" t="s">
        <v>118</v>
      </c>
      <c r="B1125" s="175" t="s">
        <v>3588</v>
      </c>
      <c r="C1125" s="628">
        <v>0</v>
      </c>
      <c r="D1125" s="628">
        <v>0</v>
      </c>
      <c r="E1125" s="628">
        <v>0</v>
      </c>
      <c r="F1125" s="631" t="s">
        <v>1054</v>
      </c>
      <c r="G1125" s="175" t="s">
        <v>3614</v>
      </c>
      <c r="H1125" s="176" t="s">
        <v>4574</v>
      </c>
      <c r="I1125" s="175" t="s">
        <v>4621</v>
      </c>
      <c r="J1125" s="203" t="s">
        <v>1054</v>
      </c>
      <c r="K1125" s="203" t="s">
        <v>1054</v>
      </c>
      <c r="L1125" s="175" t="s">
        <v>4622</v>
      </c>
      <c r="M1125" s="175" t="s">
        <v>1054</v>
      </c>
      <c r="N1125" s="204">
        <v>40451</v>
      </c>
      <c r="O1125" s="175" t="s">
        <v>1054</v>
      </c>
      <c r="P1125" s="195" t="s">
        <v>1054</v>
      </c>
      <c r="Q1125" s="195" t="s">
        <v>1054</v>
      </c>
      <c r="R1125" s="197">
        <v>9</v>
      </c>
      <c r="S1125" s="197" t="s">
        <v>959</v>
      </c>
      <c r="T1125" s="195" t="s">
        <v>4765</v>
      </c>
      <c r="U1125" s="195" t="s">
        <v>1054</v>
      </c>
      <c r="V1125" s="199" t="s">
        <v>1814</v>
      </c>
      <c r="W1125" s="199" t="s">
        <v>1055</v>
      </c>
      <c r="X1125" s="195" t="s">
        <v>1054</v>
      </c>
      <c r="Y1125" s="195" t="s">
        <v>3615</v>
      </c>
      <c r="Z1125" s="195" t="s">
        <v>3480</v>
      </c>
      <c r="AA1125" s="200" t="s">
        <v>1054</v>
      </c>
      <c r="AB1125" s="201" t="s">
        <v>1054</v>
      </c>
      <c r="AC1125" s="201" t="s">
        <v>1054</v>
      </c>
      <c r="AD1125" s="195" t="s">
        <v>6102</v>
      </c>
      <c r="AE1125" s="195" t="s">
        <v>5125</v>
      </c>
      <c r="AF1125" s="195" t="s">
        <v>932</v>
      </c>
      <c r="AG1125" s="195">
        <v>2000</v>
      </c>
      <c r="AH1125" s="195" t="s">
        <v>828</v>
      </c>
      <c r="AI1125" s="195" t="s">
        <v>6103</v>
      </c>
      <c r="AJ1125" s="195" t="s">
        <v>1054</v>
      </c>
      <c r="AK1125" s="195" t="s">
        <v>1054</v>
      </c>
    </row>
    <row r="1126" spans="1:37" s="177" customFormat="1" ht="12.75">
      <c r="A1126" s="175" t="s">
        <v>118</v>
      </c>
      <c r="B1126" s="175" t="s">
        <v>3616</v>
      </c>
      <c r="C1126" s="628">
        <v>0</v>
      </c>
      <c r="D1126" s="628">
        <v>0</v>
      </c>
      <c r="E1126" s="628">
        <v>0</v>
      </c>
      <c r="F1126" s="631" t="s">
        <v>1054</v>
      </c>
      <c r="G1126" s="175" t="s">
        <v>3424</v>
      </c>
      <c r="H1126" s="176" t="s">
        <v>4574</v>
      </c>
      <c r="I1126" s="175" t="s">
        <v>4575</v>
      </c>
      <c r="J1126" s="203" t="s">
        <v>1054</v>
      </c>
      <c r="K1126" s="203" t="s">
        <v>1054</v>
      </c>
      <c r="L1126" s="175" t="s">
        <v>4622</v>
      </c>
      <c r="M1126" s="175" t="s">
        <v>1054</v>
      </c>
      <c r="N1126" s="204">
        <v>39037</v>
      </c>
      <c r="O1126" s="175" t="s">
        <v>1054</v>
      </c>
      <c r="P1126" s="195" t="s">
        <v>1054</v>
      </c>
      <c r="Q1126" s="195" t="s">
        <v>1054</v>
      </c>
      <c r="R1126" s="197">
        <v>0</v>
      </c>
      <c r="S1126" s="197" t="s">
        <v>1054</v>
      </c>
      <c r="T1126" s="195" t="s">
        <v>1054</v>
      </c>
      <c r="U1126" s="195" t="s">
        <v>1054</v>
      </c>
      <c r="V1126" s="199" t="s">
        <v>1814</v>
      </c>
      <c r="W1126" s="199" t="s">
        <v>106</v>
      </c>
      <c r="X1126" s="195" t="s">
        <v>4857</v>
      </c>
      <c r="Y1126" s="195" t="s">
        <v>3617</v>
      </c>
      <c r="Z1126" s="195" t="s">
        <v>3425</v>
      </c>
      <c r="AA1126" s="200" t="s">
        <v>1054</v>
      </c>
      <c r="AB1126" s="201" t="s">
        <v>1054</v>
      </c>
      <c r="AC1126" s="201" t="s">
        <v>1054</v>
      </c>
      <c r="AD1126" s="195" t="s">
        <v>4858</v>
      </c>
      <c r="AE1126" s="195" t="s">
        <v>4859</v>
      </c>
      <c r="AF1126" s="195" t="s">
        <v>935</v>
      </c>
      <c r="AG1126" s="195">
        <v>2609</v>
      </c>
      <c r="AH1126" s="195" t="s">
        <v>828</v>
      </c>
      <c r="AI1126" s="195" t="s">
        <v>1054</v>
      </c>
      <c r="AJ1126" s="195" t="s">
        <v>1054</v>
      </c>
      <c r="AK1126" s="195" t="s">
        <v>1054</v>
      </c>
    </row>
    <row r="1127" spans="1:37" s="177" customFormat="1" ht="12.75">
      <c r="A1127" s="175" t="s">
        <v>118</v>
      </c>
      <c r="B1127" s="175" t="s">
        <v>3618</v>
      </c>
      <c r="C1127" s="628">
        <v>0</v>
      </c>
      <c r="D1127" s="628">
        <v>0</v>
      </c>
      <c r="E1127" s="628">
        <v>0</v>
      </c>
      <c r="F1127" s="631" t="s">
        <v>1054</v>
      </c>
      <c r="G1127" s="175" t="s">
        <v>3424</v>
      </c>
      <c r="H1127" s="176" t="s">
        <v>4574</v>
      </c>
      <c r="I1127" s="175" t="s">
        <v>4621</v>
      </c>
      <c r="J1127" s="203" t="s">
        <v>1054</v>
      </c>
      <c r="K1127" s="203" t="s">
        <v>1054</v>
      </c>
      <c r="L1127" s="175" t="s">
        <v>4622</v>
      </c>
      <c r="M1127" s="175" t="s">
        <v>1054</v>
      </c>
      <c r="N1127" s="204">
        <v>35044</v>
      </c>
      <c r="O1127" s="175" t="s">
        <v>1054</v>
      </c>
      <c r="P1127" s="195" t="s">
        <v>1054</v>
      </c>
      <c r="Q1127" s="195" t="s">
        <v>1054</v>
      </c>
      <c r="R1127" s="197">
        <v>0</v>
      </c>
      <c r="S1127" s="197" t="s">
        <v>1054</v>
      </c>
      <c r="T1127" s="195" t="s">
        <v>1054</v>
      </c>
      <c r="U1127" s="195" t="s">
        <v>1054</v>
      </c>
      <c r="V1127" s="199" t="s">
        <v>1814</v>
      </c>
      <c r="W1127" s="199" t="s">
        <v>106</v>
      </c>
      <c r="X1127" s="195" t="s">
        <v>6106</v>
      </c>
      <c r="Y1127" s="195" t="s">
        <v>3619</v>
      </c>
      <c r="Z1127" s="195" t="s">
        <v>3425</v>
      </c>
      <c r="AA1127" s="200" t="s">
        <v>1054</v>
      </c>
      <c r="AB1127" s="201" t="s">
        <v>1054</v>
      </c>
      <c r="AC1127" s="201" t="s">
        <v>1054</v>
      </c>
      <c r="AD1127" s="195" t="s">
        <v>4858</v>
      </c>
      <c r="AE1127" s="195" t="s">
        <v>4859</v>
      </c>
      <c r="AF1127" s="195" t="s">
        <v>935</v>
      </c>
      <c r="AG1127" s="195">
        <v>2609</v>
      </c>
      <c r="AH1127" s="195" t="s">
        <v>828</v>
      </c>
      <c r="AI1127" s="195" t="s">
        <v>6123</v>
      </c>
      <c r="AJ1127" s="195" t="s">
        <v>1054</v>
      </c>
      <c r="AK1127" s="195" t="s">
        <v>1054</v>
      </c>
    </row>
    <row r="1128" spans="1:37" s="177" customFormat="1" ht="12.75">
      <c r="A1128" s="175" t="s">
        <v>118</v>
      </c>
      <c r="B1128" s="175" t="s">
        <v>4856</v>
      </c>
      <c r="C1128" s="628">
        <v>0</v>
      </c>
      <c r="D1128" s="628">
        <v>0</v>
      </c>
      <c r="E1128" s="628">
        <v>0</v>
      </c>
      <c r="F1128" s="631" t="s">
        <v>1054</v>
      </c>
      <c r="G1128" s="175" t="s">
        <v>3563</v>
      </c>
      <c r="H1128" s="176" t="s">
        <v>4574</v>
      </c>
      <c r="I1128" s="175" t="s">
        <v>4621</v>
      </c>
      <c r="J1128" s="203" t="s">
        <v>1054</v>
      </c>
      <c r="K1128" s="203" t="s">
        <v>1054</v>
      </c>
      <c r="L1128" s="175" t="s">
        <v>4622</v>
      </c>
      <c r="M1128" s="175" t="s">
        <v>1054</v>
      </c>
      <c r="N1128" s="204">
        <v>40865</v>
      </c>
      <c r="O1128" s="175" t="s">
        <v>1054</v>
      </c>
      <c r="P1128" s="195" t="s">
        <v>1054</v>
      </c>
      <c r="Q1128" s="195" t="s">
        <v>1054</v>
      </c>
      <c r="R1128" s="197">
        <v>0</v>
      </c>
      <c r="S1128" s="197" t="s">
        <v>1054</v>
      </c>
      <c r="T1128" s="195" t="s">
        <v>1054</v>
      </c>
      <c r="U1128" s="195" t="s">
        <v>1054</v>
      </c>
      <c r="V1128" s="199" t="s">
        <v>1814</v>
      </c>
      <c r="W1128" s="199" t="s">
        <v>106</v>
      </c>
      <c r="X1128" s="195" t="s">
        <v>4857</v>
      </c>
      <c r="Y1128" s="195" t="s">
        <v>3620</v>
      </c>
      <c r="Z1128" s="195" t="s">
        <v>3425</v>
      </c>
      <c r="AA1128" s="200" t="s">
        <v>1054</v>
      </c>
      <c r="AB1128" s="201" t="s">
        <v>1054</v>
      </c>
      <c r="AC1128" s="201" t="s">
        <v>1054</v>
      </c>
      <c r="AD1128" s="195" t="s">
        <v>4858</v>
      </c>
      <c r="AE1128" s="195" t="s">
        <v>4859</v>
      </c>
      <c r="AF1128" s="195" t="s">
        <v>935</v>
      </c>
      <c r="AG1128" s="195">
        <v>2609</v>
      </c>
      <c r="AH1128" s="195" t="s">
        <v>828</v>
      </c>
      <c r="AI1128" s="195" t="s">
        <v>4860</v>
      </c>
      <c r="AJ1128" s="195" t="s">
        <v>1054</v>
      </c>
      <c r="AK1128" s="195" t="s">
        <v>1054</v>
      </c>
    </row>
    <row r="1129" spans="1:37" s="177" customFormat="1" ht="12.75">
      <c r="A1129" s="175" t="s">
        <v>118</v>
      </c>
      <c r="B1129" s="175" t="s">
        <v>2102</v>
      </c>
      <c r="C1129" s="628">
        <v>1</v>
      </c>
      <c r="D1129" s="628">
        <v>1</v>
      </c>
      <c r="E1129" s="628">
        <v>1</v>
      </c>
      <c r="F1129" s="631" t="s">
        <v>1054</v>
      </c>
      <c r="G1129" s="175" t="s">
        <v>6060</v>
      </c>
      <c r="H1129" s="176" t="s">
        <v>4617</v>
      </c>
      <c r="I1129" s="175" t="s">
        <v>4734</v>
      </c>
      <c r="J1129" s="203" t="s">
        <v>1052</v>
      </c>
      <c r="K1129" s="203" t="s">
        <v>1059</v>
      </c>
      <c r="L1129" s="175" t="s">
        <v>4593</v>
      </c>
      <c r="M1129" s="175" t="s">
        <v>2103</v>
      </c>
      <c r="N1129" s="204">
        <v>41249</v>
      </c>
      <c r="O1129" s="175" t="s">
        <v>2054</v>
      </c>
      <c r="P1129" s="195" t="s">
        <v>4965</v>
      </c>
      <c r="Q1129" s="195">
        <v>30</v>
      </c>
      <c r="R1129" s="197" t="s">
        <v>1054</v>
      </c>
      <c r="S1129" s="197" t="s">
        <v>1054</v>
      </c>
      <c r="T1129" s="195" t="s">
        <v>1054</v>
      </c>
      <c r="U1129" s="195" t="s">
        <v>1054</v>
      </c>
      <c r="V1129" s="199" t="s">
        <v>959</v>
      </c>
      <c r="W1129" s="199" t="s">
        <v>1055</v>
      </c>
      <c r="X1129" s="195" t="s">
        <v>1054</v>
      </c>
      <c r="Y1129" s="195" t="s">
        <v>2104</v>
      </c>
      <c r="Z1129" s="195" t="s">
        <v>1054</v>
      </c>
      <c r="AA1129" s="200" t="s">
        <v>1054</v>
      </c>
      <c r="AB1129" s="201">
        <v>5055</v>
      </c>
      <c r="AC1129" s="201">
        <v>5604</v>
      </c>
      <c r="AD1129" s="195" t="s">
        <v>6061</v>
      </c>
      <c r="AE1129" s="195" t="s">
        <v>4902</v>
      </c>
      <c r="AF1129" s="195" t="s">
        <v>932</v>
      </c>
      <c r="AG1129" s="195">
        <v>2000</v>
      </c>
      <c r="AH1129" s="195" t="s">
        <v>828</v>
      </c>
      <c r="AI1129" s="195" t="s">
        <v>2105</v>
      </c>
      <c r="AJ1129" s="195" t="s">
        <v>2106</v>
      </c>
      <c r="AK1129" s="195" t="s">
        <v>2107</v>
      </c>
    </row>
    <row r="1130" spans="1:37" s="177" customFormat="1" ht="12.75">
      <c r="A1130" s="175" t="s">
        <v>118</v>
      </c>
      <c r="B1130" s="175" t="s">
        <v>3389</v>
      </c>
      <c r="C1130" s="628">
        <v>0</v>
      </c>
      <c r="D1130" s="628">
        <v>0</v>
      </c>
      <c r="E1130" s="628">
        <v>0</v>
      </c>
      <c r="F1130" s="631" t="s">
        <v>1054</v>
      </c>
      <c r="G1130" s="175" t="s">
        <v>3390</v>
      </c>
      <c r="H1130" s="176" t="s">
        <v>4617</v>
      </c>
      <c r="I1130" s="175" t="s">
        <v>4934</v>
      </c>
      <c r="J1130" s="203" t="s">
        <v>1054</v>
      </c>
      <c r="K1130" s="203" t="s">
        <v>1054</v>
      </c>
      <c r="L1130" s="175" t="s">
        <v>4593</v>
      </c>
      <c r="M1130" s="175" t="s">
        <v>3391</v>
      </c>
      <c r="N1130" s="204">
        <v>31907</v>
      </c>
      <c r="O1130" s="175" t="s">
        <v>3384</v>
      </c>
      <c r="P1130" s="195" t="s">
        <v>1054</v>
      </c>
      <c r="Q1130" s="195">
        <v>34</v>
      </c>
      <c r="R1130" s="197" t="s">
        <v>1054</v>
      </c>
      <c r="S1130" s="197" t="s">
        <v>1054</v>
      </c>
      <c r="T1130" s="195" t="s">
        <v>1054</v>
      </c>
      <c r="U1130" s="195" t="s">
        <v>1054</v>
      </c>
      <c r="V1130" s="199" t="s">
        <v>959</v>
      </c>
      <c r="W1130" s="199" t="s">
        <v>1055</v>
      </c>
      <c r="X1130" s="195" t="s">
        <v>1054</v>
      </c>
      <c r="Y1130" s="195" t="s">
        <v>3392</v>
      </c>
      <c r="Z1130" s="195" t="s">
        <v>1054</v>
      </c>
      <c r="AA1130" s="200" t="s">
        <v>1054</v>
      </c>
      <c r="AB1130" s="201" t="s">
        <v>1054</v>
      </c>
      <c r="AC1130" s="201" t="s">
        <v>1054</v>
      </c>
      <c r="AD1130" s="195" t="s">
        <v>6135</v>
      </c>
      <c r="AE1130" s="195" t="s">
        <v>5430</v>
      </c>
      <c r="AF1130" s="195" t="s">
        <v>932</v>
      </c>
      <c r="AG1130" s="195">
        <v>2540</v>
      </c>
      <c r="AH1130" s="195" t="s">
        <v>828</v>
      </c>
      <c r="AI1130" s="195" t="s">
        <v>1054</v>
      </c>
      <c r="AJ1130" s="195" t="s">
        <v>1054</v>
      </c>
      <c r="AK1130" s="195" t="s">
        <v>1054</v>
      </c>
    </row>
    <row r="1131" spans="1:37" s="177" customFormat="1" ht="12.75">
      <c r="A1131" s="175" t="s">
        <v>119</v>
      </c>
      <c r="B1131" s="175" t="s">
        <v>3621</v>
      </c>
      <c r="C1131" s="628">
        <v>1</v>
      </c>
      <c r="D1131" s="628">
        <v>1</v>
      </c>
      <c r="E1131" s="628">
        <v>1</v>
      </c>
      <c r="F1131" s="631" t="s">
        <v>1054</v>
      </c>
      <c r="G1131" s="175" t="s">
        <v>3622</v>
      </c>
      <c r="H1131" s="176" t="s">
        <v>4617</v>
      </c>
      <c r="I1131" s="175" t="s">
        <v>4734</v>
      </c>
      <c r="J1131" s="203" t="s">
        <v>1052</v>
      </c>
      <c r="K1131" s="203" t="s">
        <v>1059</v>
      </c>
      <c r="L1131" s="175" t="s">
        <v>4593</v>
      </c>
      <c r="M1131" s="175" t="s">
        <v>3623</v>
      </c>
      <c r="N1131" s="204">
        <v>29252</v>
      </c>
      <c r="O1131" s="175" t="s">
        <v>2584</v>
      </c>
      <c r="P1131" s="195" t="s">
        <v>5107</v>
      </c>
      <c r="Q1131" s="195">
        <v>82</v>
      </c>
      <c r="R1131" s="197" t="s">
        <v>1054</v>
      </c>
      <c r="S1131" s="197" t="s">
        <v>1054</v>
      </c>
      <c r="T1131" s="195" t="s">
        <v>1054</v>
      </c>
      <c r="U1131" s="195" t="s">
        <v>1054</v>
      </c>
      <c r="V1131" s="199" t="s">
        <v>959</v>
      </c>
      <c r="W1131" s="199" t="s">
        <v>1055</v>
      </c>
      <c r="X1131" s="195" t="s">
        <v>1054</v>
      </c>
      <c r="Y1131" s="195" t="s">
        <v>3624</v>
      </c>
      <c r="Z1131" s="195" t="s">
        <v>1054</v>
      </c>
      <c r="AA1131" s="200" t="s">
        <v>1054</v>
      </c>
      <c r="AB1131" s="201">
        <v>4601</v>
      </c>
      <c r="AC1131" s="201">
        <v>15087</v>
      </c>
      <c r="AD1131" s="195" t="s">
        <v>6184</v>
      </c>
      <c r="AE1131" s="195" t="s">
        <v>4886</v>
      </c>
      <c r="AF1131" s="195" t="s">
        <v>934</v>
      </c>
      <c r="AG1131" s="195">
        <v>3000</v>
      </c>
      <c r="AH1131" s="195" t="s">
        <v>828</v>
      </c>
      <c r="AI1131" s="195" t="s">
        <v>3625</v>
      </c>
      <c r="AJ1131" s="195" t="s">
        <v>3626</v>
      </c>
      <c r="AK1131" s="195" t="s">
        <v>3627</v>
      </c>
    </row>
    <row r="1132" spans="1:37" s="177" customFormat="1" ht="12.75">
      <c r="A1132" s="175" t="s">
        <v>119</v>
      </c>
      <c r="B1132" s="175" t="s">
        <v>3646</v>
      </c>
      <c r="C1132" s="628">
        <v>0</v>
      </c>
      <c r="D1132" s="628">
        <v>0</v>
      </c>
      <c r="E1132" s="628">
        <v>0</v>
      </c>
      <c r="F1132" s="631" t="s">
        <v>1054</v>
      </c>
      <c r="G1132" s="175" t="s">
        <v>3647</v>
      </c>
      <c r="H1132" s="176" t="s">
        <v>4581</v>
      </c>
      <c r="I1132" s="175" t="s">
        <v>4582</v>
      </c>
      <c r="J1132" s="203" t="s">
        <v>1054</v>
      </c>
      <c r="K1132" s="203" t="s">
        <v>1054</v>
      </c>
      <c r="L1132" s="175" t="s">
        <v>4593</v>
      </c>
      <c r="M1132" s="175" t="s">
        <v>3648</v>
      </c>
      <c r="N1132" s="204">
        <v>39052</v>
      </c>
      <c r="O1132" s="175" t="s">
        <v>1054</v>
      </c>
      <c r="P1132" s="195" t="s">
        <v>1054</v>
      </c>
      <c r="Q1132" s="195" t="s">
        <v>1054</v>
      </c>
      <c r="R1132" s="197">
        <v>9</v>
      </c>
      <c r="S1132" s="197" t="s">
        <v>959</v>
      </c>
      <c r="T1132" s="195" t="s">
        <v>4595</v>
      </c>
      <c r="U1132" s="195" t="s">
        <v>1054</v>
      </c>
      <c r="V1132" s="199" t="s">
        <v>1062</v>
      </c>
      <c r="W1132" s="199" t="s">
        <v>1054</v>
      </c>
      <c r="X1132" s="195" t="s">
        <v>1054</v>
      </c>
      <c r="Y1132" s="195" t="s">
        <v>1054</v>
      </c>
      <c r="Z1132" s="195" t="s">
        <v>3621</v>
      </c>
      <c r="AA1132" s="200" t="s">
        <v>1054</v>
      </c>
      <c r="AB1132" s="201" t="s">
        <v>1054</v>
      </c>
      <c r="AC1132" s="201" t="s">
        <v>1054</v>
      </c>
      <c r="AD1132" s="195" t="s">
        <v>6181</v>
      </c>
      <c r="AE1132" s="195" t="s">
        <v>4886</v>
      </c>
      <c r="AF1132" s="195" t="s">
        <v>934</v>
      </c>
      <c r="AG1132" s="195">
        <v>3000</v>
      </c>
      <c r="AH1132" s="195" t="s">
        <v>828</v>
      </c>
      <c r="AI1132" s="195" t="s">
        <v>3649</v>
      </c>
      <c r="AJ1132" s="195" t="s">
        <v>1054</v>
      </c>
      <c r="AK1132" s="195" t="s">
        <v>1054</v>
      </c>
    </row>
    <row r="1133" spans="1:37" s="177" customFormat="1" ht="12.75">
      <c r="A1133" s="175" t="s">
        <v>119</v>
      </c>
      <c r="B1133" s="175" t="s">
        <v>3637</v>
      </c>
      <c r="C1133" s="628">
        <v>1</v>
      </c>
      <c r="D1133" s="628">
        <v>1</v>
      </c>
      <c r="E1133" s="628">
        <v>1</v>
      </c>
      <c r="F1133" s="631" t="s">
        <v>1054</v>
      </c>
      <c r="G1133" s="175" t="s">
        <v>3638</v>
      </c>
      <c r="H1133" s="176" t="s">
        <v>4574</v>
      </c>
      <c r="I1133" s="175" t="s">
        <v>4575</v>
      </c>
      <c r="J1133" s="203" t="s">
        <v>1054</v>
      </c>
      <c r="K1133" s="203" t="s">
        <v>1054</v>
      </c>
      <c r="L1133" s="175" t="s">
        <v>4622</v>
      </c>
      <c r="M1133" s="175" t="s">
        <v>1054</v>
      </c>
      <c r="N1133" s="204">
        <v>41317</v>
      </c>
      <c r="O1133" s="175" t="s">
        <v>1054</v>
      </c>
      <c r="P1133" s="195" t="s">
        <v>1054</v>
      </c>
      <c r="Q1133" s="195" t="s">
        <v>1054</v>
      </c>
      <c r="R1133" s="197">
        <v>10</v>
      </c>
      <c r="S1133" s="197" t="s">
        <v>959</v>
      </c>
      <c r="T1133" s="195" t="s">
        <v>4731</v>
      </c>
      <c r="U1133" s="195" t="s">
        <v>1054</v>
      </c>
      <c r="V1133" s="199" t="s">
        <v>1062</v>
      </c>
      <c r="W1133" s="199" t="s">
        <v>106</v>
      </c>
      <c r="X1133" s="195" t="s">
        <v>6175</v>
      </c>
      <c r="Y1133" s="195" t="s">
        <v>3639</v>
      </c>
      <c r="Z1133" s="195" t="s">
        <v>3628</v>
      </c>
      <c r="AA1133" s="200" t="s">
        <v>1054</v>
      </c>
      <c r="AB1133" s="201" t="s">
        <v>1054</v>
      </c>
      <c r="AC1133" s="201" t="s">
        <v>1054</v>
      </c>
      <c r="AD1133" s="195" t="s">
        <v>6176</v>
      </c>
      <c r="AE1133" s="195" t="s">
        <v>6177</v>
      </c>
      <c r="AF1133" s="195" t="s">
        <v>932</v>
      </c>
      <c r="AG1133" s="195">
        <v>2015</v>
      </c>
      <c r="AH1133" s="195" t="s">
        <v>828</v>
      </c>
      <c r="AI1133" s="195" t="s">
        <v>3640</v>
      </c>
      <c r="AJ1133" s="195" t="s">
        <v>1054</v>
      </c>
      <c r="AK1133" s="195" t="s">
        <v>3641</v>
      </c>
    </row>
    <row r="1134" spans="1:37" s="177" customFormat="1" ht="12.75">
      <c r="A1134" s="175" t="s">
        <v>119</v>
      </c>
      <c r="B1134" s="175" t="s">
        <v>3651</v>
      </c>
      <c r="C1134" s="628">
        <v>0</v>
      </c>
      <c r="D1134" s="628">
        <v>0</v>
      </c>
      <c r="E1134" s="628">
        <v>0</v>
      </c>
      <c r="F1134" s="631" t="s">
        <v>1054</v>
      </c>
      <c r="G1134" s="175" t="s">
        <v>3652</v>
      </c>
      <c r="H1134" s="176" t="s">
        <v>4581</v>
      </c>
      <c r="I1134" s="175" t="s">
        <v>4650</v>
      </c>
      <c r="J1134" s="203" t="s">
        <v>1054</v>
      </c>
      <c r="K1134" s="203" t="s">
        <v>1054</v>
      </c>
      <c r="L1134" s="175" t="s">
        <v>1351</v>
      </c>
      <c r="M1134" s="175" t="s">
        <v>1054</v>
      </c>
      <c r="N1134" s="204">
        <v>41250</v>
      </c>
      <c r="O1134" s="175" t="s">
        <v>1054</v>
      </c>
      <c r="P1134" s="195" t="s">
        <v>1054</v>
      </c>
      <c r="Q1134" s="195" t="s">
        <v>1054</v>
      </c>
      <c r="R1134" s="197">
        <v>0</v>
      </c>
      <c r="S1134" s="197" t="s">
        <v>1062</v>
      </c>
      <c r="T1134" s="195" t="s">
        <v>4960</v>
      </c>
      <c r="U1134" s="195" t="s">
        <v>1054</v>
      </c>
      <c r="V1134" s="199" t="s">
        <v>1054</v>
      </c>
      <c r="W1134" s="199" t="s">
        <v>1054</v>
      </c>
      <c r="X1134" s="195" t="s">
        <v>1054</v>
      </c>
      <c r="Y1134" s="195" t="s">
        <v>1054</v>
      </c>
      <c r="Z1134" s="195" t="s">
        <v>1054</v>
      </c>
      <c r="AA1134" s="200" t="s">
        <v>1054</v>
      </c>
      <c r="AB1134" s="201" t="s">
        <v>1054</v>
      </c>
      <c r="AC1134" s="201" t="s">
        <v>1054</v>
      </c>
      <c r="AD1134" s="195" t="s">
        <v>1054</v>
      </c>
      <c r="AE1134" s="195" t="s">
        <v>1054</v>
      </c>
      <c r="AF1134" s="195" t="s">
        <v>1054</v>
      </c>
      <c r="AG1134" s="195" t="s">
        <v>1054</v>
      </c>
      <c r="AH1134" s="195" t="s">
        <v>828</v>
      </c>
      <c r="AI1134" s="195" t="s">
        <v>3653</v>
      </c>
      <c r="AJ1134" s="195" t="s">
        <v>1054</v>
      </c>
      <c r="AK1134" s="195" t="s">
        <v>1054</v>
      </c>
    </row>
    <row r="1135" spans="1:37" s="177" customFormat="1" ht="12.75">
      <c r="A1135" s="175" t="s">
        <v>119</v>
      </c>
      <c r="B1135" s="175" t="s">
        <v>3628</v>
      </c>
      <c r="C1135" s="628">
        <v>0</v>
      </c>
      <c r="D1135" s="628">
        <v>0</v>
      </c>
      <c r="E1135" s="628">
        <v>0</v>
      </c>
      <c r="F1135" s="631" t="s">
        <v>959</v>
      </c>
      <c r="G1135" s="175" t="s">
        <v>6163</v>
      </c>
      <c r="H1135" s="176" t="s">
        <v>4617</v>
      </c>
      <c r="I1135" s="175" t="s">
        <v>4734</v>
      </c>
      <c r="J1135" s="203" t="s">
        <v>1052</v>
      </c>
      <c r="K1135" s="203" t="s">
        <v>1053</v>
      </c>
      <c r="L1135" s="175" t="s">
        <v>4735</v>
      </c>
      <c r="M1135" s="175" t="s">
        <v>1054</v>
      </c>
      <c r="N1135" s="204">
        <v>41535</v>
      </c>
      <c r="O1135" s="175" t="s">
        <v>6164</v>
      </c>
      <c r="P1135" s="195" t="s">
        <v>4737</v>
      </c>
      <c r="Q1135" s="195">
        <v>1862</v>
      </c>
      <c r="R1135" s="197" t="s">
        <v>1054</v>
      </c>
      <c r="S1135" s="197" t="s">
        <v>1054</v>
      </c>
      <c r="T1135" s="195" t="s">
        <v>1054</v>
      </c>
      <c r="U1135" s="195" t="s">
        <v>1054</v>
      </c>
      <c r="V1135" s="199" t="s">
        <v>959</v>
      </c>
      <c r="W1135" s="199" t="s">
        <v>1055</v>
      </c>
      <c r="X1135" s="195" t="s">
        <v>1054</v>
      </c>
      <c r="Y1135" s="195" t="s">
        <v>3629</v>
      </c>
      <c r="Z1135" s="195" t="s">
        <v>1054</v>
      </c>
      <c r="AA1135" s="200" t="s">
        <v>1054</v>
      </c>
      <c r="AB1135" s="201">
        <v>120759276</v>
      </c>
      <c r="AC1135" s="201">
        <v>500360</v>
      </c>
      <c r="AD1135" s="195" t="s">
        <v>6165</v>
      </c>
      <c r="AE1135" s="195" t="s">
        <v>6166</v>
      </c>
      <c r="AF1135" s="195" t="s">
        <v>935</v>
      </c>
      <c r="AG1135" s="195">
        <v>2900</v>
      </c>
      <c r="AH1135" s="195" t="s">
        <v>828</v>
      </c>
      <c r="AI1135" s="195" t="s">
        <v>3630</v>
      </c>
      <c r="AJ1135" s="195" t="s">
        <v>6167</v>
      </c>
      <c r="AK1135" s="195" t="s">
        <v>3631</v>
      </c>
    </row>
    <row r="1136" spans="1:37" s="177" customFormat="1" ht="12.75">
      <c r="A1136" s="175" t="s">
        <v>119</v>
      </c>
      <c r="B1136" s="175" t="s">
        <v>3632</v>
      </c>
      <c r="C1136" s="628">
        <v>0</v>
      </c>
      <c r="D1136" s="628">
        <v>0</v>
      </c>
      <c r="E1136" s="628">
        <v>0</v>
      </c>
      <c r="F1136" s="631" t="s">
        <v>1054</v>
      </c>
      <c r="G1136" s="175" t="s">
        <v>6680</v>
      </c>
      <c r="H1136" s="176" t="s">
        <v>4581</v>
      </c>
      <c r="I1136" s="175" t="s">
        <v>4588</v>
      </c>
      <c r="J1136" s="203" t="s">
        <v>1054</v>
      </c>
      <c r="K1136" s="203" t="s">
        <v>1054</v>
      </c>
      <c r="L1136" s="175" t="s">
        <v>4622</v>
      </c>
      <c r="M1136" s="175" t="s">
        <v>1054</v>
      </c>
      <c r="N1136" s="204">
        <v>30958</v>
      </c>
      <c r="O1136" s="175" t="s">
        <v>1054</v>
      </c>
      <c r="P1136" s="195" t="s">
        <v>1054</v>
      </c>
      <c r="Q1136" s="195" t="s">
        <v>1054</v>
      </c>
      <c r="R1136" s="197">
        <v>6</v>
      </c>
      <c r="S1136" s="197" t="s">
        <v>1062</v>
      </c>
      <c r="T1136" s="195" t="s">
        <v>4595</v>
      </c>
      <c r="U1136" s="195" t="s">
        <v>1054</v>
      </c>
      <c r="V1136" s="199" t="s">
        <v>959</v>
      </c>
      <c r="W1136" s="199" t="s">
        <v>106</v>
      </c>
      <c r="X1136" s="195" t="s">
        <v>6182</v>
      </c>
      <c r="Y1136" s="195" t="s">
        <v>3633</v>
      </c>
      <c r="Z1136" s="195" t="s">
        <v>3628</v>
      </c>
      <c r="AA1136" s="200" t="s">
        <v>1054</v>
      </c>
      <c r="AB1136" s="201" t="s">
        <v>1054</v>
      </c>
      <c r="AC1136" s="201" t="s">
        <v>1054</v>
      </c>
      <c r="AD1136" s="195" t="s">
        <v>6183</v>
      </c>
      <c r="AE1136" s="195" t="s">
        <v>5031</v>
      </c>
      <c r="AF1136" s="195" t="s">
        <v>935</v>
      </c>
      <c r="AG1136" s="195">
        <v>2600</v>
      </c>
      <c r="AH1136" s="195" t="s">
        <v>828</v>
      </c>
      <c r="AI1136" s="195" t="s">
        <v>3634</v>
      </c>
      <c r="AJ1136" s="195" t="s">
        <v>1054</v>
      </c>
      <c r="AK1136" s="195" t="s">
        <v>3635</v>
      </c>
    </row>
    <row r="1137" spans="1:37" s="177" customFormat="1" ht="12.75">
      <c r="A1137" s="175" t="s">
        <v>119</v>
      </c>
      <c r="B1137" s="175" t="s">
        <v>4879</v>
      </c>
      <c r="C1137" s="628">
        <v>0</v>
      </c>
      <c r="D1137" s="628">
        <v>0</v>
      </c>
      <c r="E1137" s="628">
        <v>0</v>
      </c>
      <c r="F1137" s="631" t="s">
        <v>1054</v>
      </c>
      <c r="G1137" s="175" t="s">
        <v>4880</v>
      </c>
      <c r="H1137" s="176" t="s">
        <v>4581</v>
      </c>
      <c r="I1137" s="175" t="s">
        <v>4582</v>
      </c>
      <c r="J1137" s="203" t="s">
        <v>1054</v>
      </c>
      <c r="K1137" s="203" t="s">
        <v>1054</v>
      </c>
      <c r="L1137" s="175" t="s">
        <v>1796</v>
      </c>
      <c r="M1137" s="175" t="s">
        <v>1054</v>
      </c>
      <c r="N1137" s="204">
        <v>42552</v>
      </c>
      <c r="O1137" s="175" t="s">
        <v>1054</v>
      </c>
      <c r="P1137" s="195" t="s">
        <v>1054</v>
      </c>
      <c r="Q1137" s="195" t="s">
        <v>1054</v>
      </c>
      <c r="R1137" s="197">
        <v>19</v>
      </c>
      <c r="S1137" s="197" t="s">
        <v>959</v>
      </c>
      <c r="T1137" s="195" t="s">
        <v>4595</v>
      </c>
      <c r="U1137" s="195" t="s">
        <v>1054</v>
      </c>
      <c r="V1137" s="199" t="s">
        <v>1054</v>
      </c>
      <c r="W1137" s="199" t="s">
        <v>1054</v>
      </c>
      <c r="X1137" s="195" t="s">
        <v>1054</v>
      </c>
      <c r="Y1137" s="195" t="s">
        <v>1054</v>
      </c>
      <c r="Z1137" s="195" t="s">
        <v>1054</v>
      </c>
      <c r="AA1137" s="200" t="s">
        <v>1054</v>
      </c>
      <c r="AB1137" s="201" t="s">
        <v>1054</v>
      </c>
      <c r="AC1137" s="201" t="s">
        <v>1054</v>
      </c>
      <c r="AD1137" s="195" t="s">
        <v>1054</v>
      </c>
      <c r="AE1137" s="195" t="s">
        <v>1054</v>
      </c>
      <c r="AF1137" s="195" t="s">
        <v>1054</v>
      </c>
      <c r="AG1137" s="195" t="s">
        <v>1054</v>
      </c>
      <c r="AH1137" s="195" t="s">
        <v>1054</v>
      </c>
      <c r="AI1137" s="195" t="s">
        <v>1054</v>
      </c>
      <c r="AJ1137" s="195" t="s">
        <v>1054</v>
      </c>
      <c r="AK1137" s="195" t="s">
        <v>1054</v>
      </c>
    </row>
    <row r="1138" spans="1:37" s="177" customFormat="1" ht="12.75">
      <c r="A1138" s="175" t="s">
        <v>119</v>
      </c>
      <c r="B1138" s="175" t="s">
        <v>3654</v>
      </c>
      <c r="C1138" s="628">
        <v>0</v>
      </c>
      <c r="D1138" s="628">
        <v>0</v>
      </c>
      <c r="E1138" s="628">
        <v>0</v>
      </c>
      <c r="F1138" s="631" t="s">
        <v>1054</v>
      </c>
      <c r="G1138" s="175" t="s">
        <v>6171</v>
      </c>
      <c r="H1138" s="176" t="s">
        <v>4581</v>
      </c>
      <c r="I1138" s="175" t="s">
        <v>4592</v>
      </c>
      <c r="J1138" s="203" t="s">
        <v>1054</v>
      </c>
      <c r="K1138" s="203" t="s">
        <v>1054</v>
      </c>
      <c r="L1138" s="175" t="s">
        <v>4593</v>
      </c>
      <c r="M1138" s="175" t="s">
        <v>3643</v>
      </c>
      <c r="N1138" s="204">
        <v>41456</v>
      </c>
      <c r="O1138" s="175" t="s">
        <v>1054</v>
      </c>
      <c r="P1138" s="195" t="s">
        <v>1054</v>
      </c>
      <c r="Q1138" s="195" t="s">
        <v>1054</v>
      </c>
      <c r="R1138" s="197" t="s">
        <v>1054</v>
      </c>
      <c r="S1138" s="197" t="s">
        <v>1054</v>
      </c>
      <c r="T1138" s="195" t="s">
        <v>1054</v>
      </c>
      <c r="U1138" s="195" t="s">
        <v>1054</v>
      </c>
      <c r="V1138" s="199" t="s">
        <v>1054</v>
      </c>
      <c r="W1138" s="199" t="s">
        <v>1054</v>
      </c>
      <c r="X1138" s="195" t="s">
        <v>1054</v>
      </c>
      <c r="Y1138" s="195" t="s">
        <v>1054</v>
      </c>
      <c r="Z1138" s="195" t="s">
        <v>1054</v>
      </c>
      <c r="AA1138" s="200" t="s">
        <v>1054</v>
      </c>
      <c r="AB1138" s="201" t="s">
        <v>1054</v>
      </c>
      <c r="AC1138" s="201" t="s">
        <v>1054</v>
      </c>
      <c r="AD1138" s="195" t="s">
        <v>6169</v>
      </c>
      <c r="AE1138" s="195" t="s">
        <v>5930</v>
      </c>
      <c r="AF1138" s="195" t="s">
        <v>934</v>
      </c>
      <c r="AG1138" s="195">
        <v>3220</v>
      </c>
      <c r="AH1138" s="195" t="s">
        <v>828</v>
      </c>
      <c r="AI1138" s="195" t="s">
        <v>3655</v>
      </c>
      <c r="AJ1138" s="195" t="s">
        <v>1054</v>
      </c>
      <c r="AK1138" s="195" t="s">
        <v>1054</v>
      </c>
    </row>
    <row r="1139" spans="1:37" s="177" customFormat="1" ht="12.75">
      <c r="A1139" s="175" t="s">
        <v>119</v>
      </c>
      <c r="B1139" s="175" t="s">
        <v>3656</v>
      </c>
      <c r="C1139" s="628">
        <v>0</v>
      </c>
      <c r="D1139" s="628">
        <v>0</v>
      </c>
      <c r="E1139" s="628">
        <v>0</v>
      </c>
      <c r="F1139" s="631" t="s">
        <v>1054</v>
      </c>
      <c r="G1139" s="175" t="s">
        <v>3657</v>
      </c>
      <c r="H1139" s="176" t="s">
        <v>4581</v>
      </c>
      <c r="I1139" s="175" t="s">
        <v>4592</v>
      </c>
      <c r="J1139" s="203" t="s">
        <v>1054</v>
      </c>
      <c r="K1139" s="203" t="s">
        <v>1054</v>
      </c>
      <c r="L1139" s="175" t="s">
        <v>4593</v>
      </c>
      <c r="M1139" s="175" t="s">
        <v>3643</v>
      </c>
      <c r="N1139" s="204">
        <v>41456</v>
      </c>
      <c r="O1139" s="175" t="s">
        <v>1054</v>
      </c>
      <c r="P1139" s="195" t="s">
        <v>1054</v>
      </c>
      <c r="Q1139" s="195" t="s">
        <v>1054</v>
      </c>
      <c r="R1139" s="197">
        <v>13</v>
      </c>
      <c r="S1139" s="197" t="s">
        <v>959</v>
      </c>
      <c r="T1139" s="195" t="s">
        <v>4960</v>
      </c>
      <c r="U1139" s="195" t="s">
        <v>1054</v>
      </c>
      <c r="V1139" s="199" t="s">
        <v>1062</v>
      </c>
      <c r="W1139" s="199" t="s">
        <v>1054</v>
      </c>
      <c r="X1139" s="195" t="s">
        <v>1054</v>
      </c>
      <c r="Y1139" s="195" t="s">
        <v>1054</v>
      </c>
      <c r="Z1139" s="195" t="s">
        <v>1054</v>
      </c>
      <c r="AA1139" s="200" t="s">
        <v>1054</v>
      </c>
      <c r="AB1139" s="201" t="s">
        <v>1054</v>
      </c>
      <c r="AC1139" s="201" t="s">
        <v>1054</v>
      </c>
      <c r="AD1139" s="195" t="s">
        <v>6169</v>
      </c>
      <c r="AE1139" s="195" t="s">
        <v>5930</v>
      </c>
      <c r="AF1139" s="195" t="s">
        <v>934</v>
      </c>
      <c r="AG1139" s="195">
        <v>3220</v>
      </c>
      <c r="AH1139" s="195" t="s">
        <v>828</v>
      </c>
      <c r="AI1139" s="195" t="s">
        <v>3658</v>
      </c>
      <c r="AJ1139" s="195" t="s">
        <v>1054</v>
      </c>
      <c r="AK1139" s="195" t="s">
        <v>1054</v>
      </c>
    </row>
    <row r="1140" spans="1:37" s="177" customFormat="1" ht="12.75">
      <c r="A1140" s="175" t="s">
        <v>119</v>
      </c>
      <c r="B1140" s="175" t="s">
        <v>3642</v>
      </c>
      <c r="C1140" s="628">
        <v>0</v>
      </c>
      <c r="D1140" s="628">
        <v>0</v>
      </c>
      <c r="E1140" s="628">
        <v>0</v>
      </c>
      <c r="F1140" s="631" t="s">
        <v>1054</v>
      </c>
      <c r="G1140" s="175" t="s">
        <v>6168</v>
      </c>
      <c r="H1140" s="176" t="s">
        <v>4617</v>
      </c>
      <c r="I1140" s="175" t="s">
        <v>4934</v>
      </c>
      <c r="J1140" s="203" t="s">
        <v>1052</v>
      </c>
      <c r="K1140" s="203" t="s">
        <v>1053</v>
      </c>
      <c r="L1140" s="175" t="s">
        <v>4593</v>
      </c>
      <c r="M1140" s="175" t="s">
        <v>3643</v>
      </c>
      <c r="N1140" s="204">
        <v>41456</v>
      </c>
      <c r="O1140" s="175" t="s">
        <v>2584</v>
      </c>
      <c r="P1140" s="195" t="s">
        <v>4965</v>
      </c>
      <c r="Q1140" s="195">
        <v>3000</v>
      </c>
      <c r="R1140" s="197" t="s">
        <v>1054</v>
      </c>
      <c r="S1140" s="197" t="s">
        <v>1054</v>
      </c>
      <c r="T1140" s="195" t="s">
        <v>1054</v>
      </c>
      <c r="U1140" s="195" t="s">
        <v>1054</v>
      </c>
      <c r="V1140" s="199" t="s">
        <v>959</v>
      </c>
      <c r="W1140" s="199" t="s">
        <v>1055</v>
      </c>
      <c r="X1140" s="195" t="s">
        <v>1054</v>
      </c>
      <c r="Y1140" s="195" t="s">
        <v>3644</v>
      </c>
      <c r="Z1140" s="195" t="s">
        <v>1054</v>
      </c>
      <c r="AA1140" s="200" t="s">
        <v>1054</v>
      </c>
      <c r="AB1140" s="201">
        <v>1477674</v>
      </c>
      <c r="AC1140" s="201">
        <v>16730588</v>
      </c>
      <c r="AD1140" s="195" t="s">
        <v>6169</v>
      </c>
      <c r="AE1140" s="195" t="s">
        <v>5930</v>
      </c>
      <c r="AF1140" s="195" t="s">
        <v>934</v>
      </c>
      <c r="AG1140" s="195">
        <v>3220</v>
      </c>
      <c r="AH1140" s="195" t="s">
        <v>828</v>
      </c>
      <c r="AI1140" s="195" t="s">
        <v>3645</v>
      </c>
      <c r="AJ1140" s="195" t="s">
        <v>6170</v>
      </c>
      <c r="AK1140" s="195" t="s">
        <v>1054</v>
      </c>
    </row>
    <row r="1141" spans="1:37" s="177" customFormat="1" ht="12.75">
      <c r="A1141" s="175" t="s">
        <v>119</v>
      </c>
      <c r="B1141" s="175" t="s">
        <v>3659</v>
      </c>
      <c r="C1141" s="628">
        <v>0</v>
      </c>
      <c r="D1141" s="628">
        <v>0</v>
      </c>
      <c r="E1141" s="628">
        <v>0</v>
      </c>
      <c r="F1141" s="631" t="s">
        <v>1054</v>
      </c>
      <c r="G1141" s="175" t="s">
        <v>6172</v>
      </c>
      <c r="H1141" s="176" t="s">
        <v>4581</v>
      </c>
      <c r="I1141" s="175" t="s">
        <v>4592</v>
      </c>
      <c r="J1141" s="203" t="s">
        <v>1054</v>
      </c>
      <c r="K1141" s="203" t="s">
        <v>1054</v>
      </c>
      <c r="L1141" s="175" t="s">
        <v>4593</v>
      </c>
      <c r="M1141" s="175" t="s">
        <v>3643</v>
      </c>
      <c r="N1141" s="204">
        <v>41456</v>
      </c>
      <c r="O1141" s="175" t="s">
        <v>1054</v>
      </c>
      <c r="P1141" s="195" t="s">
        <v>1054</v>
      </c>
      <c r="Q1141" s="195" t="s">
        <v>1054</v>
      </c>
      <c r="R1141" s="197">
        <v>0</v>
      </c>
      <c r="S1141" s="197" t="s">
        <v>1054</v>
      </c>
      <c r="T1141" s="195" t="s">
        <v>1054</v>
      </c>
      <c r="U1141" s="195" t="s">
        <v>1054</v>
      </c>
      <c r="V1141" s="199" t="s">
        <v>1054</v>
      </c>
      <c r="W1141" s="199" t="s">
        <v>1054</v>
      </c>
      <c r="X1141" s="195" t="s">
        <v>1054</v>
      </c>
      <c r="Y1141" s="195" t="s">
        <v>1054</v>
      </c>
      <c r="Z1141" s="195" t="s">
        <v>1054</v>
      </c>
      <c r="AA1141" s="200" t="s">
        <v>1054</v>
      </c>
      <c r="AB1141" s="201" t="s">
        <v>1054</v>
      </c>
      <c r="AC1141" s="201" t="s">
        <v>1054</v>
      </c>
      <c r="AD1141" s="195" t="s">
        <v>6169</v>
      </c>
      <c r="AE1141" s="195" t="s">
        <v>5930</v>
      </c>
      <c r="AF1141" s="195" t="s">
        <v>934</v>
      </c>
      <c r="AG1141" s="195">
        <v>3220</v>
      </c>
      <c r="AH1141" s="195" t="s">
        <v>828</v>
      </c>
      <c r="AI1141" s="195" t="s">
        <v>3655</v>
      </c>
      <c r="AJ1141" s="195" t="s">
        <v>1054</v>
      </c>
      <c r="AK1141" s="195" t="s">
        <v>1054</v>
      </c>
    </row>
    <row r="1142" spans="1:37" s="177" customFormat="1" ht="12.75">
      <c r="A1142" s="175" t="s">
        <v>119</v>
      </c>
      <c r="B1142" s="175" t="s">
        <v>3667</v>
      </c>
      <c r="C1142" s="628">
        <v>0</v>
      </c>
      <c r="D1142" s="628">
        <v>0</v>
      </c>
      <c r="E1142" s="628">
        <v>0</v>
      </c>
      <c r="F1142" s="631" t="s">
        <v>1054</v>
      </c>
      <c r="G1142" s="175" t="s">
        <v>3668</v>
      </c>
      <c r="H1142" s="176" t="s">
        <v>4574</v>
      </c>
      <c r="I1142" s="175" t="s">
        <v>4575</v>
      </c>
      <c r="J1142" s="203" t="s">
        <v>1054</v>
      </c>
      <c r="K1142" s="203" t="s">
        <v>1054</v>
      </c>
      <c r="L1142" s="175" t="s">
        <v>4622</v>
      </c>
      <c r="M1142" s="175" t="s">
        <v>1054</v>
      </c>
      <c r="N1142" s="204">
        <v>41430</v>
      </c>
      <c r="O1142" s="175" t="s">
        <v>1054</v>
      </c>
      <c r="P1142" s="195" t="s">
        <v>1054</v>
      </c>
      <c r="Q1142" s="195" t="s">
        <v>1054</v>
      </c>
      <c r="R1142" s="197">
        <v>10</v>
      </c>
      <c r="S1142" s="197" t="s">
        <v>959</v>
      </c>
      <c r="T1142" s="195" t="s">
        <v>106</v>
      </c>
      <c r="U1142" s="195" t="s">
        <v>3669</v>
      </c>
      <c r="V1142" s="199" t="s">
        <v>959</v>
      </c>
      <c r="W1142" s="199" t="s">
        <v>106</v>
      </c>
      <c r="X1142" s="195" t="s">
        <v>6173</v>
      </c>
      <c r="Y1142" s="195" t="s">
        <v>3670</v>
      </c>
      <c r="Z1142" s="195" t="s">
        <v>3628</v>
      </c>
      <c r="AA1142" s="200" t="s">
        <v>1054</v>
      </c>
      <c r="AB1142" s="201" t="s">
        <v>1054</v>
      </c>
      <c r="AC1142" s="201" t="s">
        <v>1054</v>
      </c>
      <c r="AD1142" s="195" t="s">
        <v>6174</v>
      </c>
      <c r="AE1142" s="195" t="s">
        <v>4886</v>
      </c>
      <c r="AF1142" s="195" t="s">
        <v>934</v>
      </c>
      <c r="AG1142" s="195">
        <v>3001</v>
      </c>
      <c r="AH1142" s="195" t="s">
        <v>828</v>
      </c>
      <c r="AI1142" s="195" t="s">
        <v>3671</v>
      </c>
      <c r="AJ1142" s="195" t="s">
        <v>1054</v>
      </c>
      <c r="AK1142" s="195" t="s">
        <v>3672</v>
      </c>
    </row>
    <row r="1143" spans="1:37" s="177" customFormat="1" ht="12.75">
      <c r="A1143" s="175" t="s">
        <v>119</v>
      </c>
      <c r="B1143" s="175" t="s">
        <v>3660</v>
      </c>
      <c r="C1143" s="628">
        <v>0</v>
      </c>
      <c r="D1143" s="628">
        <v>0</v>
      </c>
      <c r="E1143" s="628">
        <v>0</v>
      </c>
      <c r="F1143" s="631" t="s">
        <v>1054</v>
      </c>
      <c r="G1143" s="175" t="s">
        <v>3661</v>
      </c>
      <c r="H1143" s="176" t="s">
        <v>4581</v>
      </c>
      <c r="I1143" s="175" t="s">
        <v>4582</v>
      </c>
      <c r="J1143" s="203" t="s">
        <v>1054</v>
      </c>
      <c r="K1143" s="203" t="s">
        <v>1054</v>
      </c>
      <c r="L1143" s="175" t="s">
        <v>1063</v>
      </c>
      <c r="M1143" s="175" t="s">
        <v>1054</v>
      </c>
      <c r="N1143" s="204">
        <v>35522</v>
      </c>
      <c r="O1143" s="175" t="s">
        <v>1054</v>
      </c>
      <c r="P1143" s="195" t="s">
        <v>1054</v>
      </c>
      <c r="Q1143" s="195" t="s">
        <v>1054</v>
      </c>
      <c r="R1143" s="197">
        <v>10</v>
      </c>
      <c r="S1143" s="197" t="s">
        <v>959</v>
      </c>
      <c r="T1143" s="195" t="s">
        <v>4595</v>
      </c>
      <c r="U1143" s="195" t="s">
        <v>1054</v>
      </c>
      <c r="V1143" s="199" t="s">
        <v>1062</v>
      </c>
      <c r="W1143" s="199" t="s">
        <v>1054</v>
      </c>
      <c r="X1143" s="195" t="s">
        <v>1054</v>
      </c>
      <c r="Y1143" s="195" t="s">
        <v>1054</v>
      </c>
      <c r="Z1143" s="195" t="s">
        <v>3628</v>
      </c>
      <c r="AA1143" s="200" t="s">
        <v>1054</v>
      </c>
      <c r="AB1143" s="201" t="s">
        <v>1054</v>
      </c>
      <c r="AC1143" s="201" t="s">
        <v>1054</v>
      </c>
      <c r="AD1143" s="195" t="s">
        <v>6165</v>
      </c>
      <c r="AE1143" s="195" t="s">
        <v>6166</v>
      </c>
      <c r="AF1143" s="195" t="s">
        <v>935</v>
      </c>
      <c r="AG1143" s="195">
        <v>2900</v>
      </c>
      <c r="AH1143" s="195" t="s">
        <v>828</v>
      </c>
      <c r="AI1143" s="195" t="s">
        <v>1054</v>
      </c>
      <c r="AJ1143" s="195" t="s">
        <v>1054</v>
      </c>
      <c r="AK1143" s="195" t="s">
        <v>1054</v>
      </c>
    </row>
    <row r="1144" spans="1:37" s="177" customFormat="1" ht="12.75">
      <c r="A1144" s="175" t="s">
        <v>119</v>
      </c>
      <c r="B1144" s="175" t="s">
        <v>3636</v>
      </c>
      <c r="C1144" s="628">
        <v>0</v>
      </c>
      <c r="D1144" s="628">
        <v>0</v>
      </c>
      <c r="E1144" s="628">
        <v>0</v>
      </c>
      <c r="F1144" s="631" t="s">
        <v>1054</v>
      </c>
      <c r="G1144" s="175" t="s">
        <v>6161</v>
      </c>
      <c r="H1144" s="176" t="s">
        <v>4581</v>
      </c>
      <c r="I1144" s="175" t="s">
        <v>4582</v>
      </c>
      <c r="J1144" s="203" t="s">
        <v>1054</v>
      </c>
      <c r="K1144" s="203" t="s">
        <v>1054</v>
      </c>
      <c r="L1144" s="175" t="s">
        <v>1796</v>
      </c>
      <c r="M1144" s="175" t="s">
        <v>1054</v>
      </c>
      <c r="N1144" s="204">
        <v>41772</v>
      </c>
      <c r="O1144" s="175" t="s">
        <v>1054</v>
      </c>
      <c r="P1144" s="195" t="s">
        <v>1054</v>
      </c>
      <c r="Q1144" s="195" t="s">
        <v>1054</v>
      </c>
      <c r="R1144" s="197">
        <v>15</v>
      </c>
      <c r="S1144" s="197" t="s">
        <v>1062</v>
      </c>
      <c r="T1144" s="195" t="s">
        <v>1796</v>
      </c>
      <c r="U1144" s="195" t="s">
        <v>1054</v>
      </c>
      <c r="V1144" s="199" t="s">
        <v>1122</v>
      </c>
      <c r="W1144" s="199" t="s">
        <v>1054</v>
      </c>
      <c r="X1144" s="195" t="s">
        <v>1054</v>
      </c>
      <c r="Y1144" s="195" t="s">
        <v>1054</v>
      </c>
      <c r="Z1144" s="195" t="s">
        <v>3628</v>
      </c>
      <c r="AA1144" s="200" t="s">
        <v>1054</v>
      </c>
      <c r="AB1144" s="201" t="s">
        <v>1054</v>
      </c>
      <c r="AC1144" s="201" t="s">
        <v>1054</v>
      </c>
      <c r="AD1144" s="195" t="s">
        <v>3628</v>
      </c>
      <c r="AE1144" s="195" t="s">
        <v>1054</v>
      </c>
      <c r="AF1144" s="195" t="s">
        <v>1054</v>
      </c>
      <c r="AG1144" s="195" t="s">
        <v>1054</v>
      </c>
      <c r="AH1144" s="195" t="s">
        <v>1054</v>
      </c>
      <c r="AI1144" s="195" t="s">
        <v>6162</v>
      </c>
      <c r="AJ1144" s="195" t="s">
        <v>1054</v>
      </c>
      <c r="AK1144" s="195" t="s">
        <v>1054</v>
      </c>
    </row>
    <row r="1145" spans="1:37" s="177" customFormat="1" ht="12.75">
      <c r="A1145" s="175" t="s">
        <v>3673</v>
      </c>
      <c r="B1145" s="175" t="s">
        <v>3798</v>
      </c>
      <c r="C1145" s="628">
        <v>0</v>
      </c>
      <c r="D1145" s="628">
        <v>0</v>
      </c>
      <c r="E1145" s="628">
        <v>0</v>
      </c>
      <c r="F1145" s="631" t="s">
        <v>1054</v>
      </c>
      <c r="G1145" s="175" t="s">
        <v>3799</v>
      </c>
      <c r="H1145" s="176" t="s">
        <v>4581</v>
      </c>
      <c r="I1145" s="175" t="s">
        <v>4582</v>
      </c>
      <c r="J1145" s="203" t="s">
        <v>1054</v>
      </c>
      <c r="K1145" s="203" t="s">
        <v>1054</v>
      </c>
      <c r="L1145" s="175" t="s">
        <v>4583</v>
      </c>
      <c r="M1145" s="175" t="s">
        <v>1054</v>
      </c>
      <c r="N1145" s="204">
        <v>36892</v>
      </c>
      <c r="O1145" s="175" t="s">
        <v>1054</v>
      </c>
      <c r="P1145" s="195" t="s">
        <v>1054</v>
      </c>
      <c r="Q1145" s="195" t="s">
        <v>1054</v>
      </c>
      <c r="R1145" s="197" t="s">
        <v>1054</v>
      </c>
      <c r="S1145" s="197" t="s">
        <v>1054</v>
      </c>
      <c r="T1145" s="195" t="s">
        <v>1054</v>
      </c>
      <c r="U1145" s="195" t="s">
        <v>1054</v>
      </c>
      <c r="V1145" s="199" t="s">
        <v>1062</v>
      </c>
      <c r="W1145" s="199" t="s">
        <v>1054</v>
      </c>
      <c r="X1145" s="195" t="s">
        <v>1054</v>
      </c>
      <c r="Y1145" s="195" t="s">
        <v>1054</v>
      </c>
      <c r="Z1145" s="195" t="s">
        <v>3702</v>
      </c>
      <c r="AA1145" s="200" t="s">
        <v>1054</v>
      </c>
      <c r="AB1145" s="201" t="s">
        <v>1054</v>
      </c>
      <c r="AC1145" s="201" t="s">
        <v>1054</v>
      </c>
      <c r="AD1145" s="195" t="s">
        <v>1054</v>
      </c>
      <c r="AE1145" s="195" t="s">
        <v>1054</v>
      </c>
      <c r="AF1145" s="195" t="s">
        <v>1054</v>
      </c>
      <c r="AG1145" s="195" t="s">
        <v>1054</v>
      </c>
      <c r="AH1145" s="195" t="s">
        <v>1054</v>
      </c>
      <c r="AI1145" s="195" t="s">
        <v>3703</v>
      </c>
      <c r="AJ1145" s="195" t="s">
        <v>1054</v>
      </c>
      <c r="AK1145" s="195" t="s">
        <v>1054</v>
      </c>
    </row>
    <row r="1146" spans="1:37" s="177" customFormat="1" ht="12.75">
      <c r="A1146" s="175" t="s">
        <v>3673</v>
      </c>
      <c r="B1146" s="175" t="s">
        <v>3701</v>
      </c>
      <c r="C1146" s="628">
        <v>0</v>
      </c>
      <c r="D1146" s="628">
        <v>0</v>
      </c>
      <c r="E1146" s="628">
        <v>0</v>
      </c>
      <c r="F1146" s="631" t="s">
        <v>1054</v>
      </c>
      <c r="G1146" s="175" t="s">
        <v>6186</v>
      </c>
      <c r="H1146" s="176" t="s">
        <v>4581</v>
      </c>
      <c r="I1146" s="175" t="s">
        <v>4582</v>
      </c>
      <c r="J1146" s="203" t="s">
        <v>1054</v>
      </c>
      <c r="K1146" s="203" t="s">
        <v>1054</v>
      </c>
      <c r="L1146" s="175" t="s">
        <v>4583</v>
      </c>
      <c r="M1146" s="175" t="s">
        <v>1054</v>
      </c>
      <c r="N1146" s="204">
        <v>42186</v>
      </c>
      <c r="O1146" s="175" t="s">
        <v>1054</v>
      </c>
      <c r="P1146" s="195" t="s">
        <v>1054</v>
      </c>
      <c r="Q1146" s="195" t="s">
        <v>1054</v>
      </c>
      <c r="R1146" s="197" t="s">
        <v>1054</v>
      </c>
      <c r="S1146" s="197" t="s">
        <v>1054</v>
      </c>
      <c r="T1146" s="195" t="s">
        <v>1054</v>
      </c>
      <c r="U1146" s="195" t="s">
        <v>1054</v>
      </c>
      <c r="V1146" s="199" t="s">
        <v>1062</v>
      </c>
      <c r="W1146" s="199" t="s">
        <v>1054</v>
      </c>
      <c r="X1146" s="195" t="s">
        <v>1054</v>
      </c>
      <c r="Y1146" s="195" t="s">
        <v>1054</v>
      </c>
      <c r="Z1146" s="195" t="s">
        <v>3702</v>
      </c>
      <c r="AA1146" s="200" t="s">
        <v>1054</v>
      </c>
      <c r="AB1146" s="201" t="s">
        <v>1054</v>
      </c>
      <c r="AC1146" s="201" t="s">
        <v>1054</v>
      </c>
      <c r="AD1146" s="195" t="s">
        <v>1054</v>
      </c>
      <c r="AE1146" s="195" t="s">
        <v>1054</v>
      </c>
      <c r="AF1146" s="195" t="s">
        <v>1054</v>
      </c>
      <c r="AG1146" s="195" t="s">
        <v>1054</v>
      </c>
      <c r="AH1146" s="195" t="s">
        <v>1054</v>
      </c>
      <c r="AI1146" s="195" t="s">
        <v>3703</v>
      </c>
      <c r="AJ1146" s="195" t="s">
        <v>1054</v>
      </c>
      <c r="AK1146" s="195" t="s">
        <v>1054</v>
      </c>
    </row>
    <row r="1147" spans="1:37" s="177" customFormat="1" ht="12.75">
      <c r="A1147" s="175" t="s">
        <v>3673</v>
      </c>
      <c r="B1147" s="175" t="s">
        <v>3704</v>
      </c>
      <c r="C1147" s="628">
        <v>0</v>
      </c>
      <c r="D1147" s="628">
        <v>0</v>
      </c>
      <c r="E1147" s="628">
        <v>0</v>
      </c>
      <c r="F1147" s="631" t="s">
        <v>1054</v>
      </c>
      <c r="G1147" s="175" t="s">
        <v>3705</v>
      </c>
      <c r="H1147" s="176" t="s">
        <v>4581</v>
      </c>
      <c r="I1147" s="175" t="s">
        <v>4582</v>
      </c>
      <c r="J1147" s="203" t="s">
        <v>1054</v>
      </c>
      <c r="K1147" s="203" t="s">
        <v>1054</v>
      </c>
      <c r="L1147" s="175" t="s">
        <v>4583</v>
      </c>
      <c r="M1147" s="175" t="s">
        <v>1054</v>
      </c>
      <c r="N1147" s="204">
        <v>42305</v>
      </c>
      <c r="O1147" s="175" t="s">
        <v>1054</v>
      </c>
      <c r="P1147" s="195" t="s">
        <v>1054</v>
      </c>
      <c r="Q1147" s="195" t="s">
        <v>1054</v>
      </c>
      <c r="R1147" s="197" t="s">
        <v>1054</v>
      </c>
      <c r="S1147" s="197" t="s">
        <v>1054</v>
      </c>
      <c r="T1147" s="195" t="s">
        <v>1054</v>
      </c>
      <c r="U1147" s="195" t="s">
        <v>1054</v>
      </c>
      <c r="V1147" s="199" t="s">
        <v>1062</v>
      </c>
      <c r="W1147" s="199" t="s">
        <v>1054</v>
      </c>
      <c r="X1147" s="195" t="s">
        <v>1054</v>
      </c>
      <c r="Y1147" s="195" t="s">
        <v>1054</v>
      </c>
      <c r="Z1147" s="195" t="s">
        <v>3702</v>
      </c>
      <c r="AA1147" s="200" t="s">
        <v>1054</v>
      </c>
      <c r="AB1147" s="201" t="s">
        <v>1054</v>
      </c>
      <c r="AC1147" s="201" t="s">
        <v>1054</v>
      </c>
      <c r="AD1147" s="195" t="s">
        <v>1054</v>
      </c>
      <c r="AE1147" s="195" t="s">
        <v>1054</v>
      </c>
      <c r="AF1147" s="195" t="s">
        <v>1054</v>
      </c>
      <c r="AG1147" s="195" t="s">
        <v>1054</v>
      </c>
      <c r="AH1147" s="195" t="s">
        <v>1054</v>
      </c>
      <c r="AI1147" s="195" t="s">
        <v>3703</v>
      </c>
      <c r="AJ1147" s="195" t="s">
        <v>1054</v>
      </c>
      <c r="AK1147" s="195" t="s">
        <v>1054</v>
      </c>
    </row>
    <row r="1148" spans="1:37" s="177" customFormat="1" ht="12.75">
      <c r="A1148" s="175" t="s">
        <v>3673</v>
      </c>
      <c r="B1148" s="175" t="s">
        <v>3800</v>
      </c>
      <c r="C1148" s="628">
        <v>0</v>
      </c>
      <c r="D1148" s="628">
        <v>0</v>
      </c>
      <c r="E1148" s="628">
        <v>0</v>
      </c>
      <c r="F1148" s="631" t="s">
        <v>1054</v>
      </c>
      <c r="G1148" s="175" t="s">
        <v>6198</v>
      </c>
      <c r="H1148" s="176" t="s">
        <v>4581</v>
      </c>
      <c r="I1148" s="175" t="s">
        <v>4582</v>
      </c>
      <c r="J1148" s="203" t="s">
        <v>1054</v>
      </c>
      <c r="K1148" s="203" t="s">
        <v>1054</v>
      </c>
      <c r="L1148" s="175" t="s">
        <v>4583</v>
      </c>
      <c r="M1148" s="175" t="s">
        <v>1054</v>
      </c>
      <c r="N1148" s="204">
        <v>38427</v>
      </c>
      <c r="O1148" s="175" t="s">
        <v>1054</v>
      </c>
      <c r="P1148" s="195" t="s">
        <v>1054</v>
      </c>
      <c r="Q1148" s="195" t="s">
        <v>1054</v>
      </c>
      <c r="R1148" s="197">
        <v>0</v>
      </c>
      <c r="S1148" s="197" t="s">
        <v>1062</v>
      </c>
      <c r="T1148" s="195" t="s">
        <v>1054</v>
      </c>
      <c r="U1148" s="195" t="s">
        <v>1054</v>
      </c>
      <c r="V1148" s="199" t="s">
        <v>1062</v>
      </c>
      <c r="W1148" s="199" t="s">
        <v>1054</v>
      </c>
      <c r="X1148" s="195" t="s">
        <v>1054</v>
      </c>
      <c r="Y1148" s="195" t="s">
        <v>1054</v>
      </c>
      <c r="Z1148" s="195" t="s">
        <v>1054</v>
      </c>
      <c r="AA1148" s="200" t="s">
        <v>1054</v>
      </c>
      <c r="AB1148" s="201" t="s">
        <v>1054</v>
      </c>
      <c r="AC1148" s="201" t="s">
        <v>1054</v>
      </c>
      <c r="AD1148" s="195" t="s">
        <v>1054</v>
      </c>
      <c r="AE1148" s="195" t="s">
        <v>1054</v>
      </c>
      <c r="AF1148" s="195" t="s">
        <v>1054</v>
      </c>
      <c r="AG1148" s="195" t="s">
        <v>1054</v>
      </c>
      <c r="AH1148" s="195" t="s">
        <v>1054</v>
      </c>
      <c r="AI1148" s="195" t="s">
        <v>3801</v>
      </c>
      <c r="AJ1148" s="195" t="s">
        <v>1054</v>
      </c>
      <c r="AK1148" s="195" t="s">
        <v>1054</v>
      </c>
    </row>
    <row r="1149" spans="1:37" s="177" customFormat="1" ht="12.75">
      <c r="A1149" s="175" t="s">
        <v>3673</v>
      </c>
      <c r="B1149" s="175" t="s">
        <v>3732</v>
      </c>
      <c r="C1149" s="628">
        <v>0</v>
      </c>
      <c r="D1149" s="628">
        <v>1</v>
      </c>
      <c r="E1149" s="628">
        <v>1</v>
      </c>
      <c r="F1149" s="631" t="s">
        <v>1054</v>
      </c>
      <c r="G1149" s="175" t="s">
        <v>3733</v>
      </c>
      <c r="H1149" s="176" t="s">
        <v>4617</v>
      </c>
      <c r="I1149" s="175" t="s">
        <v>4734</v>
      </c>
      <c r="J1149" s="203" t="s">
        <v>1052</v>
      </c>
      <c r="K1149" s="203" t="s">
        <v>1053</v>
      </c>
      <c r="L1149" s="175" t="s">
        <v>4593</v>
      </c>
      <c r="M1149" s="175" t="s">
        <v>6228</v>
      </c>
      <c r="N1149" s="204">
        <v>28178</v>
      </c>
      <c r="O1149" s="175" t="s">
        <v>1425</v>
      </c>
      <c r="P1149" s="195" t="s">
        <v>5107</v>
      </c>
      <c r="Q1149" s="195">
        <v>2387</v>
      </c>
      <c r="R1149" s="197" t="s">
        <v>1054</v>
      </c>
      <c r="S1149" s="197" t="s">
        <v>1054</v>
      </c>
      <c r="T1149" s="195" t="s">
        <v>1054</v>
      </c>
      <c r="U1149" s="195" t="s">
        <v>1054</v>
      </c>
      <c r="V1149" s="199" t="s">
        <v>959</v>
      </c>
      <c r="W1149" s="199" t="s">
        <v>1055</v>
      </c>
      <c r="X1149" s="195" t="s">
        <v>1054</v>
      </c>
      <c r="Y1149" s="195" t="s">
        <v>3734</v>
      </c>
      <c r="Z1149" s="195" t="s">
        <v>1054</v>
      </c>
      <c r="AA1149" s="200" t="s">
        <v>1054</v>
      </c>
      <c r="AB1149" s="201">
        <v>368919</v>
      </c>
      <c r="AC1149" s="201">
        <v>414881</v>
      </c>
      <c r="AD1149" s="195" t="s">
        <v>6229</v>
      </c>
      <c r="AE1149" s="195" t="s">
        <v>4614</v>
      </c>
      <c r="AF1149" s="195" t="s">
        <v>935</v>
      </c>
      <c r="AG1149" s="195">
        <v>2617</v>
      </c>
      <c r="AH1149" s="195" t="s">
        <v>828</v>
      </c>
      <c r="AI1149" s="195" t="s">
        <v>3735</v>
      </c>
      <c r="AJ1149" s="195" t="s">
        <v>3736</v>
      </c>
      <c r="AK1149" s="195" t="s">
        <v>3737</v>
      </c>
    </row>
    <row r="1150" spans="1:37" s="177" customFormat="1" ht="12.75">
      <c r="A1150" s="175" t="s">
        <v>3673</v>
      </c>
      <c r="B1150" s="175" t="s">
        <v>3802</v>
      </c>
      <c r="C1150" s="628">
        <v>0</v>
      </c>
      <c r="D1150" s="628">
        <v>0</v>
      </c>
      <c r="E1150" s="628">
        <v>0</v>
      </c>
      <c r="F1150" s="631" t="s">
        <v>1054</v>
      </c>
      <c r="G1150" s="175" t="s">
        <v>3803</v>
      </c>
      <c r="H1150" s="176" t="s">
        <v>4581</v>
      </c>
      <c r="I1150" s="175" t="s">
        <v>4592</v>
      </c>
      <c r="J1150" s="203" t="s">
        <v>1054</v>
      </c>
      <c r="K1150" s="203" t="s">
        <v>1054</v>
      </c>
      <c r="L1150" s="175" t="s">
        <v>4593</v>
      </c>
      <c r="M1150" s="175" t="s">
        <v>3804</v>
      </c>
      <c r="N1150" s="204">
        <v>41092</v>
      </c>
      <c r="O1150" s="175" t="s">
        <v>1054</v>
      </c>
      <c r="P1150" s="195" t="s">
        <v>1054</v>
      </c>
      <c r="Q1150" s="195" t="s">
        <v>1054</v>
      </c>
      <c r="R1150" s="197">
        <v>12</v>
      </c>
      <c r="S1150" s="197" t="s">
        <v>1062</v>
      </c>
      <c r="T1150" s="195" t="s">
        <v>4595</v>
      </c>
      <c r="U1150" s="195" t="s">
        <v>1054</v>
      </c>
      <c r="V1150" s="199" t="s">
        <v>1054</v>
      </c>
      <c r="W1150" s="199" t="s">
        <v>1054</v>
      </c>
      <c r="X1150" s="195" t="s">
        <v>1054</v>
      </c>
      <c r="Y1150" s="195" t="s">
        <v>3805</v>
      </c>
      <c r="Z1150" s="195" t="s">
        <v>3677</v>
      </c>
      <c r="AA1150" s="200" t="s">
        <v>1054</v>
      </c>
      <c r="AB1150" s="201" t="s">
        <v>1054</v>
      </c>
      <c r="AC1150" s="201" t="s">
        <v>1054</v>
      </c>
      <c r="AD1150" s="195" t="s">
        <v>6190</v>
      </c>
      <c r="AE1150" s="195" t="s">
        <v>4886</v>
      </c>
      <c r="AF1150" s="195" t="s">
        <v>934</v>
      </c>
      <c r="AG1150" s="195">
        <v>3001</v>
      </c>
      <c r="AH1150" s="195" t="s">
        <v>828</v>
      </c>
      <c r="AI1150" s="195" t="s">
        <v>3806</v>
      </c>
      <c r="AJ1150" s="195" t="s">
        <v>3807</v>
      </c>
      <c r="AK1150" s="195" t="s">
        <v>3808</v>
      </c>
    </row>
    <row r="1151" spans="1:37" s="177" customFormat="1" ht="12.75">
      <c r="A1151" s="175" t="s">
        <v>3673</v>
      </c>
      <c r="B1151" s="175" t="s">
        <v>3809</v>
      </c>
      <c r="C1151" s="628">
        <v>0</v>
      </c>
      <c r="D1151" s="628">
        <v>0</v>
      </c>
      <c r="E1151" s="628">
        <v>0</v>
      </c>
      <c r="F1151" s="631" t="s">
        <v>1054</v>
      </c>
      <c r="G1151" s="175" t="s">
        <v>3810</v>
      </c>
      <c r="H1151" s="176" t="s">
        <v>4581</v>
      </c>
      <c r="I1151" s="175" t="s">
        <v>4592</v>
      </c>
      <c r="J1151" s="203" t="s">
        <v>1054</v>
      </c>
      <c r="K1151" s="203" t="s">
        <v>1054</v>
      </c>
      <c r="L1151" s="175" t="s">
        <v>4593</v>
      </c>
      <c r="M1151" s="175" t="s">
        <v>3811</v>
      </c>
      <c r="N1151" s="204">
        <v>41246</v>
      </c>
      <c r="O1151" s="175" t="s">
        <v>1054</v>
      </c>
      <c r="P1151" s="195" t="s">
        <v>1054</v>
      </c>
      <c r="Q1151" s="195" t="s">
        <v>1054</v>
      </c>
      <c r="R1151" s="197">
        <v>8</v>
      </c>
      <c r="S1151" s="197" t="s">
        <v>959</v>
      </c>
      <c r="T1151" s="195" t="s">
        <v>4595</v>
      </c>
      <c r="U1151" s="195" t="s">
        <v>1054</v>
      </c>
      <c r="V1151" s="199" t="s">
        <v>1054</v>
      </c>
      <c r="W1151" s="199" t="s">
        <v>1054</v>
      </c>
      <c r="X1151" s="195" t="s">
        <v>1054</v>
      </c>
      <c r="Y1151" s="195" t="s">
        <v>1054</v>
      </c>
      <c r="Z1151" s="195" t="s">
        <v>3677</v>
      </c>
      <c r="AA1151" s="200" t="s">
        <v>1054</v>
      </c>
      <c r="AB1151" s="201" t="s">
        <v>1054</v>
      </c>
      <c r="AC1151" s="201" t="s">
        <v>1054</v>
      </c>
      <c r="AD1151" s="195" t="s">
        <v>1054</v>
      </c>
      <c r="AE1151" s="195" t="s">
        <v>1054</v>
      </c>
      <c r="AF1151" s="195" t="s">
        <v>1054</v>
      </c>
      <c r="AG1151" s="195" t="s">
        <v>1054</v>
      </c>
      <c r="AH1151" s="195" t="s">
        <v>1054</v>
      </c>
      <c r="AI1151" s="195" t="s">
        <v>6189</v>
      </c>
      <c r="AJ1151" s="195" t="s">
        <v>1054</v>
      </c>
      <c r="AK1151" s="195" t="s">
        <v>1054</v>
      </c>
    </row>
    <row r="1152" spans="1:37" s="177" customFormat="1" ht="12.75">
      <c r="A1152" s="175" t="s">
        <v>3673</v>
      </c>
      <c r="B1152" s="175" t="s">
        <v>3702</v>
      </c>
      <c r="C1152" s="628">
        <v>0</v>
      </c>
      <c r="D1152" s="628">
        <v>0</v>
      </c>
      <c r="E1152" s="628">
        <v>0</v>
      </c>
      <c r="F1152" s="631" t="s">
        <v>1054</v>
      </c>
      <c r="G1152" s="175" t="s">
        <v>6217</v>
      </c>
      <c r="H1152" s="176" t="s">
        <v>4617</v>
      </c>
      <c r="I1152" s="175" t="s">
        <v>4734</v>
      </c>
      <c r="J1152" s="203" t="s">
        <v>1052</v>
      </c>
      <c r="K1152" s="203" t="s">
        <v>1059</v>
      </c>
      <c r="L1152" s="175" t="s">
        <v>4593</v>
      </c>
      <c r="M1152" s="175" t="s">
        <v>3738</v>
      </c>
      <c r="N1152" s="204">
        <v>35009</v>
      </c>
      <c r="O1152" s="175" t="s">
        <v>2054</v>
      </c>
      <c r="P1152" s="195" t="s">
        <v>4965</v>
      </c>
      <c r="Q1152" s="195">
        <v>909</v>
      </c>
      <c r="R1152" s="197" t="s">
        <v>1054</v>
      </c>
      <c r="S1152" s="197" t="s">
        <v>1054</v>
      </c>
      <c r="T1152" s="195" t="s">
        <v>1054</v>
      </c>
      <c r="U1152" s="195" t="s">
        <v>1054</v>
      </c>
      <c r="V1152" s="199" t="s">
        <v>959</v>
      </c>
      <c r="W1152" s="199" t="s">
        <v>1055</v>
      </c>
      <c r="X1152" s="195" t="s">
        <v>1054</v>
      </c>
      <c r="Y1152" s="195" t="s">
        <v>3739</v>
      </c>
      <c r="Z1152" s="195" t="s">
        <v>1054</v>
      </c>
      <c r="AA1152" s="200" t="s">
        <v>1054</v>
      </c>
      <c r="AB1152" s="201">
        <v>213637</v>
      </c>
      <c r="AC1152" s="201">
        <v>218702</v>
      </c>
      <c r="AD1152" s="195" t="s">
        <v>6218</v>
      </c>
      <c r="AE1152" s="195" t="s">
        <v>2651</v>
      </c>
      <c r="AF1152" s="195" t="s">
        <v>935</v>
      </c>
      <c r="AG1152" s="195">
        <v>2601</v>
      </c>
      <c r="AH1152" s="195" t="s">
        <v>828</v>
      </c>
      <c r="AI1152" s="195" t="s">
        <v>3740</v>
      </c>
      <c r="AJ1152" s="195" t="s">
        <v>3741</v>
      </c>
      <c r="AK1152" s="195" t="s">
        <v>3742</v>
      </c>
    </row>
    <row r="1153" spans="1:37" s="177" customFormat="1" ht="12.75">
      <c r="A1153" s="175" t="s">
        <v>3673</v>
      </c>
      <c r="B1153" s="175" t="s">
        <v>3706</v>
      </c>
      <c r="C1153" s="628">
        <v>0</v>
      </c>
      <c r="D1153" s="628">
        <v>0</v>
      </c>
      <c r="E1153" s="628">
        <v>0</v>
      </c>
      <c r="F1153" s="631" t="s">
        <v>1054</v>
      </c>
      <c r="G1153" s="175" t="s">
        <v>3707</v>
      </c>
      <c r="H1153" s="176" t="s">
        <v>4581</v>
      </c>
      <c r="I1153" s="175" t="s">
        <v>4592</v>
      </c>
      <c r="J1153" s="203" t="s">
        <v>1054</v>
      </c>
      <c r="K1153" s="203" t="s">
        <v>1054</v>
      </c>
      <c r="L1153" s="175" t="s">
        <v>4593</v>
      </c>
      <c r="M1153" s="175" t="s">
        <v>3708</v>
      </c>
      <c r="N1153" s="204">
        <v>24290</v>
      </c>
      <c r="O1153" s="175" t="s">
        <v>1054</v>
      </c>
      <c r="P1153" s="195" t="s">
        <v>1054</v>
      </c>
      <c r="Q1153" s="195" t="s">
        <v>1054</v>
      </c>
      <c r="R1153" s="197">
        <v>0</v>
      </c>
      <c r="S1153" s="197" t="s">
        <v>959</v>
      </c>
      <c r="T1153" s="195" t="s">
        <v>4603</v>
      </c>
      <c r="U1153" s="195" t="s">
        <v>1054</v>
      </c>
      <c r="V1153" s="199" t="s">
        <v>1062</v>
      </c>
      <c r="W1153" s="199" t="s">
        <v>1055</v>
      </c>
      <c r="X1153" s="195" t="s">
        <v>1054</v>
      </c>
      <c r="Y1153" s="195" t="s">
        <v>1054</v>
      </c>
      <c r="Z1153" s="195" t="s">
        <v>1054</v>
      </c>
      <c r="AA1153" s="200" t="s">
        <v>1054</v>
      </c>
      <c r="AB1153" s="201" t="s">
        <v>1054</v>
      </c>
      <c r="AC1153" s="201" t="s">
        <v>1054</v>
      </c>
      <c r="AD1153" s="195" t="s">
        <v>6232</v>
      </c>
      <c r="AE1153" s="195" t="s">
        <v>4873</v>
      </c>
      <c r="AF1153" s="195" t="s">
        <v>936</v>
      </c>
      <c r="AG1153" s="195" t="s">
        <v>1054</v>
      </c>
      <c r="AH1153" s="195" t="s">
        <v>828</v>
      </c>
      <c r="AI1153" s="195" t="s">
        <v>3709</v>
      </c>
      <c r="AJ1153" s="195" t="s">
        <v>1054</v>
      </c>
      <c r="AK1153" s="195" t="s">
        <v>1054</v>
      </c>
    </row>
    <row r="1154" spans="1:37" s="177" customFormat="1" ht="12.75">
      <c r="A1154" s="175" t="s">
        <v>3673</v>
      </c>
      <c r="B1154" s="175" t="s">
        <v>3812</v>
      </c>
      <c r="C1154" s="628">
        <v>0</v>
      </c>
      <c r="D1154" s="628">
        <v>0</v>
      </c>
      <c r="E1154" s="628">
        <v>0</v>
      </c>
      <c r="F1154" s="631" t="s">
        <v>1054</v>
      </c>
      <c r="G1154" s="175" t="s">
        <v>6194</v>
      </c>
      <c r="H1154" s="176" t="s">
        <v>4581</v>
      </c>
      <c r="I1154" s="175" t="s">
        <v>4592</v>
      </c>
      <c r="J1154" s="203" t="s">
        <v>1054</v>
      </c>
      <c r="K1154" s="203" t="s">
        <v>1054</v>
      </c>
      <c r="L1154" s="175" t="s">
        <v>4593</v>
      </c>
      <c r="M1154" s="175" t="s">
        <v>3738</v>
      </c>
      <c r="N1154" s="204">
        <v>38495</v>
      </c>
      <c r="O1154" s="175" t="s">
        <v>1054</v>
      </c>
      <c r="P1154" s="195" t="s">
        <v>1054</v>
      </c>
      <c r="Q1154" s="195" t="s">
        <v>1054</v>
      </c>
      <c r="R1154" s="197">
        <v>3</v>
      </c>
      <c r="S1154" s="197" t="s">
        <v>959</v>
      </c>
      <c r="T1154" s="195" t="s">
        <v>4603</v>
      </c>
      <c r="U1154" s="195" t="s">
        <v>1054</v>
      </c>
      <c r="V1154" s="199" t="s">
        <v>959</v>
      </c>
      <c r="W1154" s="199" t="s">
        <v>1054</v>
      </c>
      <c r="X1154" s="195" t="s">
        <v>1054</v>
      </c>
      <c r="Y1154" s="195" t="s">
        <v>3739</v>
      </c>
      <c r="Z1154" s="195" t="s">
        <v>3702</v>
      </c>
      <c r="AA1154" s="200" t="s">
        <v>1054</v>
      </c>
      <c r="AB1154" s="201" t="s">
        <v>1054</v>
      </c>
      <c r="AC1154" s="201" t="s">
        <v>1054</v>
      </c>
      <c r="AD1154" s="195" t="s">
        <v>6195</v>
      </c>
      <c r="AE1154" s="195" t="s">
        <v>6196</v>
      </c>
      <c r="AF1154" s="195" t="s">
        <v>934</v>
      </c>
      <c r="AG1154" s="195">
        <v>3000</v>
      </c>
      <c r="AH1154" s="195" t="s">
        <v>828</v>
      </c>
      <c r="AI1154" s="195" t="s">
        <v>6197</v>
      </c>
      <c r="AJ1154" s="195" t="s">
        <v>3741</v>
      </c>
      <c r="AK1154" s="195" t="s">
        <v>3742</v>
      </c>
    </row>
    <row r="1155" spans="1:37" s="177" customFormat="1" ht="12.75">
      <c r="A1155" s="175" t="s">
        <v>3673</v>
      </c>
      <c r="B1155" s="175" t="s">
        <v>6576</v>
      </c>
      <c r="C1155" s="628">
        <v>0</v>
      </c>
      <c r="D1155" s="628">
        <v>0</v>
      </c>
      <c r="E1155" s="628">
        <v>0</v>
      </c>
      <c r="F1155" s="631" t="s">
        <v>1054</v>
      </c>
      <c r="G1155" s="175" t="s">
        <v>6577</v>
      </c>
      <c r="H1155" s="176" t="s">
        <v>4581</v>
      </c>
      <c r="I1155" s="175" t="s">
        <v>4582</v>
      </c>
      <c r="J1155" s="203" t="s">
        <v>1054</v>
      </c>
      <c r="K1155" s="203" t="s">
        <v>1054</v>
      </c>
      <c r="L1155" s="175" t="s">
        <v>1063</v>
      </c>
      <c r="M1155" s="175" t="s">
        <v>1054</v>
      </c>
      <c r="N1155" s="204">
        <v>42942</v>
      </c>
      <c r="O1155" s="175" t="s">
        <v>1054</v>
      </c>
      <c r="P1155" s="195" t="s">
        <v>1054</v>
      </c>
      <c r="Q1155" s="195" t="s">
        <v>1054</v>
      </c>
      <c r="R1155" s="197" t="s">
        <v>1054</v>
      </c>
      <c r="S1155" s="197" t="s">
        <v>1054</v>
      </c>
      <c r="T1155" s="195" t="s">
        <v>1054</v>
      </c>
      <c r="U1155" s="195" t="s">
        <v>1054</v>
      </c>
      <c r="V1155" s="199" t="s">
        <v>1062</v>
      </c>
      <c r="W1155" s="199" t="s">
        <v>1054</v>
      </c>
      <c r="X1155" s="195" t="s">
        <v>1054</v>
      </c>
      <c r="Y1155" s="195" t="s">
        <v>1054</v>
      </c>
      <c r="Z1155" s="195" t="s">
        <v>1054</v>
      </c>
      <c r="AA1155" s="200" t="s">
        <v>1054</v>
      </c>
      <c r="AB1155" s="201" t="s">
        <v>1054</v>
      </c>
      <c r="AC1155" s="201" t="s">
        <v>1054</v>
      </c>
      <c r="AD1155" s="195" t="s">
        <v>1054</v>
      </c>
      <c r="AE1155" s="195" t="s">
        <v>1054</v>
      </c>
      <c r="AF1155" s="195" t="s">
        <v>1054</v>
      </c>
      <c r="AG1155" s="195" t="s">
        <v>1054</v>
      </c>
      <c r="AH1155" s="195" t="s">
        <v>1054</v>
      </c>
      <c r="AI1155" s="195" t="s">
        <v>1054</v>
      </c>
      <c r="AJ1155" s="195" t="s">
        <v>1054</v>
      </c>
      <c r="AK1155" s="195" t="s">
        <v>1054</v>
      </c>
    </row>
    <row r="1156" spans="1:37" s="177" customFormat="1" ht="12.75">
      <c r="A1156" s="175" t="s">
        <v>3673</v>
      </c>
      <c r="B1156" s="175" t="s">
        <v>3710</v>
      </c>
      <c r="C1156" s="628">
        <v>0</v>
      </c>
      <c r="D1156" s="628">
        <v>0</v>
      </c>
      <c r="E1156" s="628">
        <v>0</v>
      </c>
      <c r="F1156" s="631" t="s">
        <v>1054</v>
      </c>
      <c r="G1156" s="175" t="s">
        <v>3711</v>
      </c>
      <c r="H1156" s="176" t="s">
        <v>4581</v>
      </c>
      <c r="I1156" s="175" t="s">
        <v>4770</v>
      </c>
      <c r="J1156" s="203" t="s">
        <v>1054</v>
      </c>
      <c r="K1156" s="203" t="s">
        <v>1054</v>
      </c>
      <c r="L1156" s="175" t="s">
        <v>4583</v>
      </c>
      <c r="M1156" s="175" t="s">
        <v>1054</v>
      </c>
      <c r="N1156" s="204">
        <v>8949</v>
      </c>
      <c r="O1156" s="175" t="s">
        <v>1054</v>
      </c>
      <c r="P1156" s="195" t="s">
        <v>1054</v>
      </c>
      <c r="Q1156" s="195" t="s">
        <v>1054</v>
      </c>
      <c r="R1156" s="197">
        <v>0</v>
      </c>
      <c r="S1156" s="197" t="s">
        <v>1062</v>
      </c>
      <c r="T1156" s="195" t="s">
        <v>1054</v>
      </c>
      <c r="U1156" s="195" t="s">
        <v>1054</v>
      </c>
      <c r="V1156" s="199" t="s">
        <v>1062</v>
      </c>
      <c r="W1156" s="199" t="s">
        <v>1054</v>
      </c>
      <c r="X1156" s="195" t="s">
        <v>1054</v>
      </c>
      <c r="Y1156" s="195" t="s">
        <v>3691</v>
      </c>
      <c r="Z1156" s="195" t="s">
        <v>3689</v>
      </c>
      <c r="AA1156" s="200" t="s">
        <v>1054</v>
      </c>
      <c r="AB1156" s="201" t="s">
        <v>1054</v>
      </c>
      <c r="AC1156" s="201" t="s">
        <v>1054</v>
      </c>
      <c r="AD1156" s="195" t="s">
        <v>6192</v>
      </c>
      <c r="AE1156" s="195" t="s">
        <v>4634</v>
      </c>
      <c r="AF1156" s="195" t="s">
        <v>935</v>
      </c>
      <c r="AG1156" s="195">
        <v>2600</v>
      </c>
      <c r="AH1156" s="195" t="s">
        <v>828</v>
      </c>
      <c r="AI1156" s="195" t="s">
        <v>6238</v>
      </c>
      <c r="AJ1156" s="195" t="s">
        <v>1054</v>
      </c>
      <c r="AK1156" s="195" t="s">
        <v>1054</v>
      </c>
    </row>
    <row r="1157" spans="1:37" s="177" customFormat="1" ht="12.75">
      <c r="A1157" s="175" t="s">
        <v>3673</v>
      </c>
      <c r="B1157" s="175" t="s">
        <v>3813</v>
      </c>
      <c r="C1157" s="628">
        <v>0</v>
      </c>
      <c r="D1157" s="628">
        <v>0</v>
      </c>
      <c r="E1157" s="628">
        <v>0</v>
      </c>
      <c r="F1157" s="631" t="s">
        <v>1054</v>
      </c>
      <c r="G1157" s="175" t="s">
        <v>6216</v>
      </c>
      <c r="H1157" s="176" t="s">
        <v>4581</v>
      </c>
      <c r="I1157" s="175" t="s">
        <v>4592</v>
      </c>
      <c r="J1157" s="203" t="s">
        <v>1054</v>
      </c>
      <c r="K1157" s="203" t="s">
        <v>1054</v>
      </c>
      <c r="L1157" s="175" t="s">
        <v>4593</v>
      </c>
      <c r="M1157" s="175" t="s">
        <v>3794</v>
      </c>
      <c r="N1157" s="204">
        <v>35901</v>
      </c>
      <c r="O1157" s="175" t="s">
        <v>1054</v>
      </c>
      <c r="P1157" s="195" t="s">
        <v>1054</v>
      </c>
      <c r="Q1157" s="195" t="s">
        <v>1054</v>
      </c>
      <c r="R1157" s="197" t="s">
        <v>1054</v>
      </c>
      <c r="S1157" s="197" t="s">
        <v>1054</v>
      </c>
      <c r="T1157" s="195" t="s">
        <v>1054</v>
      </c>
      <c r="U1157" s="195" t="s">
        <v>1054</v>
      </c>
      <c r="V1157" s="199" t="s">
        <v>1054</v>
      </c>
      <c r="W1157" s="199" t="s">
        <v>1054</v>
      </c>
      <c r="X1157" s="195" t="s">
        <v>1054</v>
      </c>
      <c r="Y1157" s="195" t="s">
        <v>1054</v>
      </c>
      <c r="Z1157" s="195" t="s">
        <v>3792</v>
      </c>
      <c r="AA1157" s="200" t="s">
        <v>1054</v>
      </c>
      <c r="AB1157" s="201" t="s">
        <v>1054</v>
      </c>
      <c r="AC1157" s="201" t="s">
        <v>1054</v>
      </c>
      <c r="AD1157" s="195" t="s">
        <v>3715</v>
      </c>
      <c r="AE1157" s="195" t="s">
        <v>4759</v>
      </c>
      <c r="AF1157" s="195" t="s">
        <v>935</v>
      </c>
      <c r="AG1157" s="195">
        <v>2600</v>
      </c>
      <c r="AH1157" s="195" t="s">
        <v>828</v>
      </c>
      <c r="AI1157" s="195" t="s">
        <v>3814</v>
      </c>
      <c r="AJ1157" s="195" t="s">
        <v>1054</v>
      </c>
      <c r="AK1157" s="195" t="s">
        <v>1054</v>
      </c>
    </row>
    <row r="1158" spans="1:37" s="177" customFormat="1" ht="12.75">
      <c r="A1158" s="175" t="s">
        <v>3673</v>
      </c>
      <c r="B1158" s="175" t="s">
        <v>4899</v>
      </c>
      <c r="C1158" s="628">
        <v>0</v>
      </c>
      <c r="D1158" s="628">
        <v>0</v>
      </c>
      <c r="E1158" s="628">
        <v>0</v>
      </c>
      <c r="F1158" s="631" t="s">
        <v>1054</v>
      </c>
      <c r="G1158" s="175" t="s">
        <v>4900</v>
      </c>
      <c r="H1158" s="176" t="s">
        <v>4581</v>
      </c>
      <c r="I1158" s="175" t="s">
        <v>4582</v>
      </c>
      <c r="J1158" s="203" t="s">
        <v>1054</v>
      </c>
      <c r="K1158" s="203" t="s">
        <v>1054</v>
      </c>
      <c r="L1158" s="175" t="s">
        <v>4583</v>
      </c>
      <c r="M1158" s="175" t="s">
        <v>1054</v>
      </c>
      <c r="N1158" s="204">
        <v>38899</v>
      </c>
      <c r="O1158" s="175" t="s">
        <v>1054</v>
      </c>
      <c r="P1158" s="195" t="s">
        <v>1054</v>
      </c>
      <c r="Q1158" s="195" t="s">
        <v>1054</v>
      </c>
      <c r="R1158" s="197">
        <v>0</v>
      </c>
      <c r="S1158" s="197" t="s">
        <v>1062</v>
      </c>
      <c r="T1158" s="195" t="s">
        <v>4595</v>
      </c>
      <c r="U1158" s="195" t="s">
        <v>1054</v>
      </c>
      <c r="V1158" s="199" t="s">
        <v>1062</v>
      </c>
      <c r="W1158" s="199" t="s">
        <v>1054</v>
      </c>
      <c r="X1158" s="195" t="s">
        <v>1054</v>
      </c>
      <c r="Y1158" s="195" t="s">
        <v>1054</v>
      </c>
      <c r="Z1158" s="195" t="s">
        <v>3762</v>
      </c>
      <c r="AA1158" s="200" t="s">
        <v>1054</v>
      </c>
      <c r="AB1158" s="201" t="s">
        <v>1054</v>
      </c>
      <c r="AC1158" s="201" t="s">
        <v>1054</v>
      </c>
      <c r="AD1158" s="195" t="s">
        <v>4901</v>
      </c>
      <c r="AE1158" s="195" t="s">
        <v>4902</v>
      </c>
      <c r="AF1158" s="195" t="s">
        <v>932</v>
      </c>
      <c r="AG1158" s="195">
        <v>2001</v>
      </c>
      <c r="AH1158" s="195" t="s">
        <v>828</v>
      </c>
      <c r="AI1158" s="195" t="s">
        <v>3835</v>
      </c>
      <c r="AJ1158" s="195" t="s">
        <v>3836</v>
      </c>
      <c r="AK1158" s="195" t="s">
        <v>1054</v>
      </c>
    </row>
    <row r="1159" spans="1:37" s="177" customFormat="1" ht="12.75">
      <c r="A1159" s="175" t="s">
        <v>3673</v>
      </c>
      <c r="B1159" s="175" t="s">
        <v>3662</v>
      </c>
      <c r="C1159" s="628">
        <v>0</v>
      </c>
      <c r="D1159" s="628">
        <v>0</v>
      </c>
      <c r="E1159" s="628">
        <v>0</v>
      </c>
      <c r="F1159" s="631" t="s">
        <v>1054</v>
      </c>
      <c r="G1159" s="175" t="s">
        <v>6207</v>
      </c>
      <c r="H1159" s="176" t="s">
        <v>4574</v>
      </c>
      <c r="I1159" s="175" t="s">
        <v>4609</v>
      </c>
      <c r="J1159" s="203" t="s">
        <v>1054</v>
      </c>
      <c r="K1159" s="203" t="s">
        <v>1054</v>
      </c>
      <c r="L1159" s="175" t="s">
        <v>4622</v>
      </c>
      <c r="M1159" s="175" t="s">
        <v>1054</v>
      </c>
      <c r="N1159" s="204">
        <v>36469</v>
      </c>
      <c r="O1159" s="175" t="s">
        <v>1054</v>
      </c>
      <c r="P1159" s="195" t="s">
        <v>1054</v>
      </c>
      <c r="Q1159" s="195" t="s">
        <v>1054</v>
      </c>
      <c r="R1159" s="197">
        <v>10</v>
      </c>
      <c r="S1159" s="197" t="s">
        <v>959</v>
      </c>
      <c r="T1159" s="195" t="s">
        <v>4960</v>
      </c>
      <c r="U1159" s="195" t="s">
        <v>1054</v>
      </c>
      <c r="V1159" s="199" t="s">
        <v>959</v>
      </c>
      <c r="W1159" s="199" t="s">
        <v>1319</v>
      </c>
      <c r="X1159" s="195" t="s">
        <v>1054</v>
      </c>
      <c r="Y1159" s="195" t="s">
        <v>3663</v>
      </c>
      <c r="Z1159" s="195" t="s">
        <v>1054</v>
      </c>
      <c r="AA1159" s="200" t="s">
        <v>1054</v>
      </c>
      <c r="AB1159" s="201" t="s">
        <v>1054</v>
      </c>
      <c r="AC1159" s="201" t="s">
        <v>1054</v>
      </c>
      <c r="AD1159" s="195" t="s">
        <v>6208</v>
      </c>
      <c r="AE1159" s="195" t="s">
        <v>4886</v>
      </c>
      <c r="AF1159" s="195" t="s">
        <v>934</v>
      </c>
      <c r="AG1159" s="195">
        <v>3000</v>
      </c>
      <c r="AH1159" s="195" t="s">
        <v>828</v>
      </c>
      <c r="AI1159" s="195" t="s">
        <v>3664</v>
      </c>
      <c r="AJ1159" s="195" t="s">
        <v>3665</v>
      </c>
      <c r="AK1159" s="195" t="s">
        <v>3666</v>
      </c>
    </row>
    <row r="1160" spans="1:37" s="177" customFormat="1" ht="12.75">
      <c r="A1160" s="175" t="s">
        <v>3673</v>
      </c>
      <c r="B1160" s="175" t="s">
        <v>3815</v>
      </c>
      <c r="C1160" s="628">
        <v>0</v>
      </c>
      <c r="D1160" s="628">
        <v>0</v>
      </c>
      <c r="E1160" s="628">
        <v>0</v>
      </c>
      <c r="F1160" s="631" t="s">
        <v>1054</v>
      </c>
      <c r="G1160" s="175" t="s">
        <v>6204</v>
      </c>
      <c r="H1160" s="176" t="s">
        <v>4581</v>
      </c>
      <c r="I1160" s="175" t="s">
        <v>4592</v>
      </c>
      <c r="J1160" s="203" t="s">
        <v>1054</v>
      </c>
      <c r="K1160" s="203" t="s">
        <v>1054</v>
      </c>
      <c r="L1160" s="175" t="s">
        <v>4593</v>
      </c>
      <c r="M1160" s="175" t="s">
        <v>3816</v>
      </c>
      <c r="N1160" s="204">
        <v>36627</v>
      </c>
      <c r="O1160" s="175" t="s">
        <v>1054</v>
      </c>
      <c r="P1160" s="195" t="s">
        <v>1054</v>
      </c>
      <c r="Q1160" s="195" t="s">
        <v>1054</v>
      </c>
      <c r="R1160" s="197" t="s">
        <v>1054</v>
      </c>
      <c r="S1160" s="197" t="s">
        <v>1054</v>
      </c>
      <c r="T1160" s="195" t="s">
        <v>1054</v>
      </c>
      <c r="U1160" s="195" t="s">
        <v>1054</v>
      </c>
      <c r="V1160" s="199" t="s">
        <v>1054</v>
      </c>
      <c r="W1160" s="199" t="s">
        <v>1054</v>
      </c>
      <c r="X1160" s="195" t="s">
        <v>1054</v>
      </c>
      <c r="Y1160" s="195" t="s">
        <v>1054</v>
      </c>
      <c r="Z1160" s="195" t="s">
        <v>1054</v>
      </c>
      <c r="AA1160" s="200" t="s">
        <v>1054</v>
      </c>
      <c r="AB1160" s="201" t="s">
        <v>1054</v>
      </c>
      <c r="AC1160" s="201" t="s">
        <v>1054</v>
      </c>
      <c r="AD1160" s="195" t="s">
        <v>1054</v>
      </c>
      <c r="AE1160" s="195" t="s">
        <v>1054</v>
      </c>
      <c r="AF1160" s="195" t="s">
        <v>1054</v>
      </c>
      <c r="AG1160" s="195" t="s">
        <v>1054</v>
      </c>
      <c r="AH1160" s="195" t="s">
        <v>1054</v>
      </c>
      <c r="AI1160" s="195" t="s">
        <v>1054</v>
      </c>
      <c r="AJ1160" s="195" t="s">
        <v>1054</v>
      </c>
      <c r="AK1160" s="195" t="s">
        <v>1054</v>
      </c>
    </row>
    <row r="1161" spans="1:37" s="177" customFormat="1" ht="12.75">
      <c r="A1161" s="175" t="s">
        <v>3673</v>
      </c>
      <c r="B1161" s="175" t="s">
        <v>3743</v>
      </c>
      <c r="C1161" s="628">
        <v>0</v>
      </c>
      <c r="D1161" s="628">
        <v>0</v>
      </c>
      <c r="E1161" s="628">
        <v>0</v>
      </c>
      <c r="F1161" s="631" t="s">
        <v>1054</v>
      </c>
      <c r="G1161" s="175" t="s">
        <v>3744</v>
      </c>
      <c r="H1161" s="176" t="s">
        <v>4617</v>
      </c>
      <c r="I1161" s="175" t="s">
        <v>4734</v>
      </c>
      <c r="J1161" s="203" t="s">
        <v>1052</v>
      </c>
      <c r="K1161" s="203" t="s">
        <v>1053</v>
      </c>
      <c r="L1161" s="175" t="s">
        <v>4788</v>
      </c>
      <c r="M1161" s="175" t="s">
        <v>1054</v>
      </c>
      <c r="N1161" s="204">
        <v>36342</v>
      </c>
      <c r="O1161" s="175" t="s">
        <v>6209</v>
      </c>
      <c r="P1161" s="195" t="s">
        <v>5402</v>
      </c>
      <c r="Q1161" s="195">
        <v>40</v>
      </c>
      <c r="R1161" s="197" t="s">
        <v>1054</v>
      </c>
      <c r="S1161" s="197" t="s">
        <v>1054</v>
      </c>
      <c r="T1161" s="195" t="s">
        <v>1054</v>
      </c>
      <c r="U1161" s="195" t="s">
        <v>1054</v>
      </c>
      <c r="V1161" s="199" t="s">
        <v>959</v>
      </c>
      <c r="W1161" s="199" t="s">
        <v>1055</v>
      </c>
      <c r="X1161" s="195" t="s">
        <v>1054</v>
      </c>
      <c r="Y1161" s="195" t="s">
        <v>3745</v>
      </c>
      <c r="Z1161" s="195" t="s">
        <v>1054</v>
      </c>
      <c r="AA1161" s="200" t="s">
        <v>1054</v>
      </c>
      <c r="AB1161" s="201">
        <v>396032750</v>
      </c>
      <c r="AC1161" s="201">
        <v>11980</v>
      </c>
      <c r="AD1161" s="195" t="s">
        <v>6192</v>
      </c>
      <c r="AE1161" s="195" t="s">
        <v>4634</v>
      </c>
      <c r="AF1161" s="195" t="s">
        <v>935</v>
      </c>
      <c r="AG1161" s="195">
        <v>2600</v>
      </c>
      <c r="AH1161" s="195" t="s">
        <v>828</v>
      </c>
      <c r="AI1161" s="195" t="s">
        <v>3746</v>
      </c>
      <c r="AJ1161" s="195" t="s">
        <v>6210</v>
      </c>
      <c r="AK1161" s="195" t="s">
        <v>3747</v>
      </c>
    </row>
    <row r="1162" spans="1:37" s="177" customFormat="1" ht="12.75">
      <c r="A1162" s="175" t="s">
        <v>3673</v>
      </c>
      <c r="B1162" s="175" t="s">
        <v>3748</v>
      </c>
      <c r="C1162" s="628">
        <v>0</v>
      </c>
      <c r="D1162" s="628">
        <v>0</v>
      </c>
      <c r="E1162" s="628">
        <v>0</v>
      </c>
      <c r="F1162" s="631" t="s">
        <v>1054</v>
      </c>
      <c r="G1162" s="175" t="s">
        <v>3749</v>
      </c>
      <c r="H1162" s="176" t="s">
        <v>4617</v>
      </c>
      <c r="I1162" s="175" t="s">
        <v>4734</v>
      </c>
      <c r="J1162" s="203" t="s">
        <v>1052</v>
      </c>
      <c r="K1162" s="203" t="s">
        <v>1053</v>
      </c>
      <c r="L1162" s="175" t="s">
        <v>4593</v>
      </c>
      <c r="M1162" s="175" t="s">
        <v>3750</v>
      </c>
      <c r="N1162" s="204">
        <v>35977</v>
      </c>
      <c r="O1162" s="175" t="s">
        <v>2054</v>
      </c>
      <c r="P1162" s="195" t="s">
        <v>1054</v>
      </c>
      <c r="Q1162" s="195">
        <v>642</v>
      </c>
      <c r="R1162" s="197" t="s">
        <v>1054</v>
      </c>
      <c r="S1162" s="197" t="s">
        <v>1054</v>
      </c>
      <c r="T1162" s="195" t="s">
        <v>1054</v>
      </c>
      <c r="U1162" s="195" t="s">
        <v>1054</v>
      </c>
      <c r="V1162" s="199" t="s">
        <v>959</v>
      </c>
      <c r="W1162" s="199" t="s">
        <v>1055</v>
      </c>
      <c r="X1162" s="195" t="s">
        <v>1054</v>
      </c>
      <c r="Y1162" s="195" t="s">
        <v>3751</v>
      </c>
      <c r="Z1162" s="195" t="s">
        <v>1054</v>
      </c>
      <c r="AA1162" s="200" t="s">
        <v>1054</v>
      </c>
      <c r="AB1162" s="201">
        <v>592665</v>
      </c>
      <c r="AC1162" s="201">
        <v>145552</v>
      </c>
      <c r="AD1162" s="195" t="s">
        <v>6213</v>
      </c>
      <c r="AE1162" s="195" t="s">
        <v>4902</v>
      </c>
      <c r="AF1162" s="195" t="s">
        <v>932</v>
      </c>
      <c r="AG1162" s="195">
        <v>2000</v>
      </c>
      <c r="AH1162" s="195" t="s">
        <v>828</v>
      </c>
      <c r="AI1162" s="195" t="s">
        <v>3752</v>
      </c>
      <c r="AJ1162" s="195" t="s">
        <v>6214</v>
      </c>
      <c r="AK1162" s="195" t="s">
        <v>3753</v>
      </c>
    </row>
    <row r="1163" spans="1:37" s="177" customFormat="1" ht="12.75">
      <c r="A1163" s="175" t="s">
        <v>3673</v>
      </c>
      <c r="B1163" s="175" t="s">
        <v>3754</v>
      </c>
      <c r="C1163" s="628">
        <v>0</v>
      </c>
      <c r="D1163" s="628">
        <v>0</v>
      </c>
      <c r="E1163" s="628">
        <v>0</v>
      </c>
      <c r="F1163" s="631" t="s">
        <v>1054</v>
      </c>
      <c r="G1163" s="175" t="s">
        <v>3755</v>
      </c>
      <c r="H1163" s="176" t="s">
        <v>4617</v>
      </c>
      <c r="I1163" s="175" t="s">
        <v>4934</v>
      </c>
      <c r="J1163" s="203" t="s">
        <v>2052</v>
      </c>
      <c r="K1163" s="203" t="s">
        <v>1053</v>
      </c>
      <c r="L1163" s="175" t="s">
        <v>4593</v>
      </c>
      <c r="M1163" s="175" t="s">
        <v>3756</v>
      </c>
      <c r="N1163" s="204">
        <v>37796</v>
      </c>
      <c r="O1163" s="175" t="s">
        <v>3757</v>
      </c>
      <c r="P1163" s="195" t="s">
        <v>1054</v>
      </c>
      <c r="Q1163" s="195" t="s">
        <v>1054</v>
      </c>
      <c r="R1163" s="197" t="s">
        <v>1054</v>
      </c>
      <c r="S1163" s="197" t="s">
        <v>1054</v>
      </c>
      <c r="T1163" s="195" t="s">
        <v>1054</v>
      </c>
      <c r="U1163" s="195" t="s">
        <v>1054</v>
      </c>
      <c r="V1163" s="199" t="s">
        <v>959</v>
      </c>
      <c r="W1163" s="199" t="s">
        <v>1055</v>
      </c>
      <c r="X1163" s="195" t="s">
        <v>1054</v>
      </c>
      <c r="Y1163" s="195" t="s">
        <v>3758</v>
      </c>
      <c r="Z1163" s="195" t="s">
        <v>1054</v>
      </c>
      <c r="AA1163" s="200" t="s">
        <v>1054</v>
      </c>
      <c r="AB1163" s="201" t="s">
        <v>1054</v>
      </c>
      <c r="AC1163" s="201">
        <v>165646</v>
      </c>
      <c r="AD1163" s="195" t="s">
        <v>6202</v>
      </c>
      <c r="AE1163" s="195" t="s">
        <v>4902</v>
      </c>
      <c r="AF1163" s="195" t="s">
        <v>932</v>
      </c>
      <c r="AG1163" s="195">
        <v>2000</v>
      </c>
      <c r="AH1163" s="195" t="s">
        <v>828</v>
      </c>
      <c r="AI1163" s="195" t="s">
        <v>3759</v>
      </c>
      <c r="AJ1163" s="195" t="s">
        <v>3760</v>
      </c>
      <c r="AK1163" s="195" t="s">
        <v>3761</v>
      </c>
    </row>
    <row r="1164" spans="1:37" s="177" customFormat="1" ht="12.75">
      <c r="A1164" s="175" t="s">
        <v>3673</v>
      </c>
      <c r="B1164" s="175" t="s">
        <v>3762</v>
      </c>
      <c r="C1164" s="628">
        <v>0</v>
      </c>
      <c r="D1164" s="628">
        <v>0</v>
      </c>
      <c r="E1164" s="628">
        <v>0</v>
      </c>
      <c r="F1164" s="631" t="s">
        <v>1054</v>
      </c>
      <c r="G1164" s="175" t="s">
        <v>3763</v>
      </c>
      <c r="H1164" s="176" t="s">
        <v>4617</v>
      </c>
      <c r="I1164" s="175" t="s">
        <v>4734</v>
      </c>
      <c r="J1164" s="203" t="s">
        <v>1052</v>
      </c>
      <c r="K1164" s="203" t="s">
        <v>1053</v>
      </c>
      <c r="L1164" s="175" t="s">
        <v>4593</v>
      </c>
      <c r="M1164" s="175" t="s">
        <v>3764</v>
      </c>
      <c r="N1164" s="204">
        <v>33239</v>
      </c>
      <c r="O1164" s="175" t="s">
        <v>2054</v>
      </c>
      <c r="P1164" s="195" t="s">
        <v>5107</v>
      </c>
      <c r="Q1164" s="195">
        <v>1719</v>
      </c>
      <c r="R1164" s="197" t="s">
        <v>1054</v>
      </c>
      <c r="S1164" s="197" t="s">
        <v>1054</v>
      </c>
      <c r="T1164" s="195" t="s">
        <v>1054</v>
      </c>
      <c r="U1164" s="195" t="s">
        <v>1054</v>
      </c>
      <c r="V1164" s="199" t="s">
        <v>4883</v>
      </c>
      <c r="W1164" s="199" t="s">
        <v>1055</v>
      </c>
      <c r="X1164" s="195" t="s">
        <v>1054</v>
      </c>
      <c r="Y1164" s="195" t="s">
        <v>3765</v>
      </c>
      <c r="Z1164" s="195" t="s">
        <v>1054</v>
      </c>
      <c r="AA1164" s="200" t="s">
        <v>1054</v>
      </c>
      <c r="AB1164" s="201">
        <v>458724</v>
      </c>
      <c r="AC1164" s="201">
        <v>384843</v>
      </c>
      <c r="AD1164" s="195" t="s">
        <v>4910</v>
      </c>
      <c r="AE1164" s="195" t="s">
        <v>4902</v>
      </c>
      <c r="AF1164" s="195" t="s">
        <v>932</v>
      </c>
      <c r="AG1164" s="195">
        <v>2000</v>
      </c>
      <c r="AH1164" s="195" t="s">
        <v>828</v>
      </c>
      <c r="AI1164" s="195" t="s">
        <v>3766</v>
      </c>
      <c r="AJ1164" s="195" t="s">
        <v>6224</v>
      </c>
      <c r="AK1164" s="195" t="s">
        <v>3767</v>
      </c>
    </row>
    <row r="1165" spans="1:37" s="177" customFormat="1" ht="12.75">
      <c r="A1165" s="175" t="s">
        <v>3673</v>
      </c>
      <c r="B1165" s="175" t="s">
        <v>3817</v>
      </c>
      <c r="C1165" s="628">
        <v>0</v>
      </c>
      <c r="D1165" s="628">
        <v>0</v>
      </c>
      <c r="E1165" s="628">
        <v>0</v>
      </c>
      <c r="F1165" s="631" t="s">
        <v>1054</v>
      </c>
      <c r="G1165" s="175" t="s">
        <v>6230</v>
      </c>
      <c r="H1165" s="176" t="s">
        <v>4581</v>
      </c>
      <c r="I1165" s="175" t="s">
        <v>4592</v>
      </c>
      <c r="J1165" s="203" t="s">
        <v>1054</v>
      </c>
      <c r="K1165" s="203" t="s">
        <v>1054</v>
      </c>
      <c r="L1165" s="175" t="s">
        <v>4593</v>
      </c>
      <c r="M1165" s="175" t="s">
        <v>6228</v>
      </c>
      <c r="N1165" s="204">
        <v>28178</v>
      </c>
      <c r="O1165" s="175" t="s">
        <v>1054</v>
      </c>
      <c r="P1165" s="195" t="s">
        <v>1054</v>
      </c>
      <c r="Q1165" s="195" t="s">
        <v>1054</v>
      </c>
      <c r="R1165" s="197">
        <v>22</v>
      </c>
      <c r="S1165" s="197" t="s">
        <v>959</v>
      </c>
      <c r="T1165" s="195" t="s">
        <v>4595</v>
      </c>
      <c r="U1165" s="195" t="s">
        <v>1054</v>
      </c>
      <c r="V1165" s="199" t="s">
        <v>959</v>
      </c>
      <c r="W1165" s="199" t="s">
        <v>1054</v>
      </c>
      <c r="X1165" s="195" t="s">
        <v>1054</v>
      </c>
      <c r="Y1165" s="195" t="s">
        <v>1054</v>
      </c>
      <c r="Z1165" s="195" t="s">
        <v>3732</v>
      </c>
      <c r="AA1165" s="200" t="s">
        <v>1054</v>
      </c>
      <c r="AB1165" s="201" t="s">
        <v>1054</v>
      </c>
      <c r="AC1165" s="201" t="s">
        <v>1054</v>
      </c>
      <c r="AD1165" s="195" t="s">
        <v>6229</v>
      </c>
      <c r="AE1165" s="195" t="s">
        <v>4614</v>
      </c>
      <c r="AF1165" s="195" t="s">
        <v>935</v>
      </c>
      <c r="AG1165" s="195">
        <v>2617</v>
      </c>
      <c r="AH1165" s="195" t="s">
        <v>828</v>
      </c>
      <c r="AI1165" s="195" t="s">
        <v>3818</v>
      </c>
      <c r="AJ1165" s="195" t="s">
        <v>1054</v>
      </c>
      <c r="AK1165" s="195" t="s">
        <v>3819</v>
      </c>
    </row>
    <row r="1166" spans="1:37" s="177" customFormat="1" ht="12.75">
      <c r="A1166" s="175" t="s">
        <v>3673</v>
      </c>
      <c r="B1166" s="175" t="s">
        <v>3677</v>
      </c>
      <c r="C1166" s="628">
        <v>0</v>
      </c>
      <c r="D1166" s="628">
        <v>0</v>
      </c>
      <c r="E1166" s="628">
        <v>0</v>
      </c>
      <c r="F1166" s="631" t="s">
        <v>1054</v>
      </c>
      <c r="G1166" s="175" t="s">
        <v>3678</v>
      </c>
      <c r="H1166" s="176" t="s">
        <v>4617</v>
      </c>
      <c r="I1166" s="175" t="s">
        <v>4734</v>
      </c>
      <c r="J1166" s="203" t="s">
        <v>1052</v>
      </c>
      <c r="K1166" s="203" t="s">
        <v>1053</v>
      </c>
      <c r="L1166" s="175" t="s">
        <v>4788</v>
      </c>
      <c r="M1166" s="175" t="s">
        <v>1054</v>
      </c>
      <c r="N1166" s="204">
        <v>3655</v>
      </c>
      <c r="O1166" s="175" t="s">
        <v>6239</v>
      </c>
      <c r="P1166" s="195" t="s">
        <v>4965</v>
      </c>
      <c r="Q1166" s="195">
        <v>18234</v>
      </c>
      <c r="R1166" s="197" t="s">
        <v>1054</v>
      </c>
      <c r="S1166" s="197" t="s">
        <v>1054</v>
      </c>
      <c r="T1166" s="195" t="s">
        <v>1054</v>
      </c>
      <c r="U1166" s="195" t="s">
        <v>1054</v>
      </c>
      <c r="V1166" s="199" t="s">
        <v>959</v>
      </c>
      <c r="W1166" s="199" t="s">
        <v>1055</v>
      </c>
      <c r="X1166" s="195" t="s">
        <v>1054</v>
      </c>
      <c r="Y1166" s="195" t="s">
        <v>3679</v>
      </c>
      <c r="Z1166" s="195" t="s">
        <v>1054</v>
      </c>
      <c r="AA1166" s="200" t="s">
        <v>1054</v>
      </c>
      <c r="AB1166" s="201">
        <v>22173631</v>
      </c>
      <c r="AC1166" s="201">
        <v>3571223</v>
      </c>
      <c r="AD1166" s="195" t="s">
        <v>6240</v>
      </c>
      <c r="AE1166" s="195" t="s">
        <v>2651</v>
      </c>
      <c r="AF1166" s="195" t="s">
        <v>935</v>
      </c>
      <c r="AG1166" s="195">
        <v>2601</v>
      </c>
      <c r="AH1166" s="195" t="s">
        <v>828</v>
      </c>
      <c r="AI1166" s="195" t="s">
        <v>3680</v>
      </c>
      <c r="AJ1166" s="195" t="s">
        <v>3681</v>
      </c>
      <c r="AK1166" s="195" t="s">
        <v>1054</v>
      </c>
    </row>
    <row r="1167" spans="1:37" s="177" customFormat="1" ht="12.75">
      <c r="A1167" s="175" t="s">
        <v>3673</v>
      </c>
      <c r="B1167" s="175" t="s">
        <v>3820</v>
      </c>
      <c r="C1167" s="628">
        <v>0</v>
      </c>
      <c r="D1167" s="628">
        <v>0</v>
      </c>
      <c r="E1167" s="628">
        <v>0</v>
      </c>
      <c r="F1167" s="631" t="s">
        <v>1054</v>
      </c>
      <c r="G1167" s="175" t="s">
        <v>3821</v>
      </c>
      <c r="H1167" s="176" t="s">
        <v>4581</v>
      </c>
      <c r="I1167" s="175" t="s">
        <v>4582</v>
      </c>
      <c r="J1167" s="203" t="s">
        <v>1054</v>
      </c>
      <c r="K1167" s="203" t="s">
        <v>1054</v>
      </c>
      <c r="L1167" s="175" t="s">
        <v>4583</v>
      </c>
      <c r="M1167" s="175" t="s">
        <v>1054</v>
      </c>
      <c r="N1167" s="204">
        <v>36739</v>
      </c>
      <c r="O1167" s="175" t="s">
        <v>1054</v>
      </c>
      <c r="P1167" s="195" t="s">
        <v>1054</v>
      </c>
      <c r="Q1167" s="195" t="s">
        <v>1054</v>
      </c>
      <c r="R1167" s="197">
        <v>0</v>
      </c>
      <c r="S1167" s="197" t="s">
        <v>959</v>
      </c>
      <c r="T1167" s="195" t="s">
        <v>4595</v>
      </c>
      <c r="U1167" s="195" t="s">
        <v>1054</v>
      </c>
      <c r="V1167" s="199" t="s">
        <v>1062</v>
      </c>
      <c r="W1167" s="199" t="s">
        <v>1054</v>
      </c>
      <c r="X1167" s="195" t="s">
        <v>1054</v>
      </c>
      <c r="Y1167" s="195" t="s">
        <v>1054</v>
      </c>
      <c r="Z1167" s="195" t="s">
        <v>3689</v>
      </c>
      <c r="AA1167" s="200" t="s">
        <v>1054</v>
      </c>
      <c r="AB1167" s="201" t="s">
        <v>1054</v>
      </c>
      <c r="AC1167" s="201" t="s">
        <v>1054</v>
      </c>
      <c r="AD1167" s="195" t="s">
        <v>6203</v>
      </c>
      <c r="AE1167" s="195" t="s">
        <v>4634</v>
      </c>
      <c r="AF1167" s="195" t="s">
        <v>935</v>
      </c>
      <c r="AG1167" s="195">
        <v>2600</v>
      </c>
      <c r="AH1167" s="195" t="s">
        <v>828</v>
      </c>
      <c r="AI1167" s="195" t="s">
        <v>3822</v>
      </c>
      <c r="AJ1167" s="195" t="s">
        <v>1054</v>
      </c>
      <c r="AK1167" s="195" t="s">
        <v>1054</v>
      </c>
    </row>
    <row r="1168" spans="1:37" s="177" customFormat="1" ht="12.75">
      <c r="A1168" s="175" t="s">
        <v>3673</v>
      </c>
      <c r="B1168" s="175" t="s">
        <v>4903</v>
      </c>
      <c r="C1168" s="628">
        <v>0</v>
      </c>
      <c r="D1168" s="628">
        <v>0</v>
      </c>
      <c r="E1168" s="628">
        <v>0</v>
      </c>
      <c r="F1168" s="631" t="s">
        <v>1054</v>
      </c>
      <c r="G1168" s="175" t="s">
        <v>3823</v>
      </c>
      <c r="H1168" s="176" t="s">
        <v>4581</v>
      </c>
      <c r="I1168" s="175" t="s">
        <v>4582</v>
      </c>
      <c r="J1168" s="203" t="s">
        <v>1054</v>
      </c>
      <c r="K1168" s="203" t="s">
        <v>1054</v>
      </c>
      <c r="L1168" s="175" t="s">
        <v>1063</v>
      </c>
      <c r="M1168" s="175" t="s">
        <v>1054</v>
      </c>
      <c r="N1168" s="204">
        <v>36301</v>
      </c>
      <c r="O1168" s="175" t="s">
        <v>1054</v>
      </c>
      <c r="P1168" s="195" t="s">
        <v>1054</v>
      </c>
      <c r="Q1168" s="195" t="s">
        <v>1054</v>
      </c>
      <c r="R1168" s="197">
        <v>10</v>
      </c>
      <c r="S1168" s="197" t="s">
        <v>1062</v>
      </c>
      <c r="T1168" s="195" t="s">
        <v>4595</v>
      </c>
      <c r="U1168" s="195" t="s">
        <v>1054</v>
      </c>
      <c r="V1168" s="199" t="s">
        <v>1062</v>
      </c>
      <c r="W1168" s="199" t="s">
        <v>1054</v>
      </c>
      <c r="X1168" s="195" t="s">
        <v>1054</v>
      </c>
      <c r="Y1168" s="195" t="s">
        <v>1054</v>
      </c>
      <c r="Z1168" s="195" t="s">
        <v>1054</v>
      </c>
      <c r="AA1168" s="200" t="s">
        <v>1054</v>
      </c>
      <c r="AB1168" s="201" t="s">
        <v>1054</v>
      </c>
      <c r="AC1168" s="201" t="s">
        <v>1054</v>
      </c>
      <c r="AD1168" s="195" t="s">
        <v>1054</v>
      </c>
      <c r="AE1168" s="195" t="s">
        <v>1054</v>
      </c>
      <c r="AF1168" s="195" t="s">
        <v>1054</v>
      </c>
      <c r="AG1168" s="195" t="s">
        <v>1054</v>
      </c>
      <c r="AH1168" s="195" t="s">
        <v>1054</v>
      </c>
      <c r="AI1168" s="195" t="s">
        <v>3824</v>
      </c>
      <c r="AJ1168" s="195" t="s">
        <v>1054</v>
      </c>
      <c r="AK1168" s="195" t="s">
        <v>1054</v>
      </c>
    </row>
    <row r="1169" spans="1:37" s="177" customFormat="1" ht="12.75">
      <c r="A1169" s="175" t="s">
        <v>3673</v>
      </c>
      <c r="B1169" s="175" t="s">
        <v>3682</v>
      </c>
      <c r="C1169" s="628">
        <v>0</v>
      </c>
      <c r="D1169" s="628">
        <v>0</v>
      </c>
      <c r="E1169" s="628">
        <v>0</v>
      </c>
      <c r="F1169" s="631" t="s">
        <v>1054</v>
      </c>
      <c r="G1169" s="175" t="s">
        <v>3683</v>
      </c>
      <c r="H1169" s="176" t="s">
        <v>4617</v>
      </c>
      <c r="I1169" s="175" t="s">
        <v>4734</v>
      </c>
      <c r="J1169" s="203" t="s">
        <v>1052</v>
      </c>
      <c r="K1169" s="203" t="s">
        <v>1059</v>
      </c>
      <c r="L1169" s="175" t="s">
        <v>4593</v>
      </c>
      <c r="M1169" s="175" t="s">
        <v>3684</v>
      </c>
      <c r="N1169" s="204">
        <v>12204</v>
      </c>
      <c r="O1169" s="175" t="s">
        <v>2054</v>
      </c>
      <c r="P1169" s="195" t="s">
        <v>5402</v>
      </c>
      <c r="Q1169" s="195">
        <v>30</v>
      </c>
      <c r="R1169" s="197" t="s">
        <v>1054</v>
      </c>
      <c r="S1169" s="197" t="s">
        <v>1054</v>
      </c>
      <c r="T1169" s="195" t="s">
        <v>1054</v>
      </c>
      <c r="U1169" s="195" t="s">
        <v>1054</v>
      </c>
      <c r="V1169" s="199" t="s">
        <v>959</v>
      </c>
      <c r="W1169" s="199" t="s">
        <v>1055</v>
      </c>
      <c r="X1169" s="195" t="s">
        <v>1054</v>
      </c>
      <c r="Y1169" s="195" t="s">
        <v>3685</v>
      </c>
      <c r="Z1169" s="195" t="s">
        <v>1054</v>
      </c>
      <c r="AA1169" s="200" t="s">
        <v>1054</v>
      </c>
      <c r="AB1169" s="201">
        <v>6128</v>
      </c>
      <c r="AC1169" s="201">
        <v>6175</v>
      </c>
      <c r="AD1169" s="195" t="s">
        <v>6237</v>
      </c>
      <c r="AE1169" s="195" t="s">
        <v>5086</v>
      </c>
      <c r="AF1169" s="195" t="s">
        <v>935</v>
      </c>
      <c r="AG1169" s="195">
        <v>2612</v>
      </c>
      <c r="AH1169" s="195" t="s">
        <v>828</v>
      </c>
      <c r="AI1169" s="195" t="s">
        <v>3686</v>
      </c>
      <c r="AJ1169" s="195" t="s">
        <v>3687</v>
      </c>
      <c r="AK1169" s="195" t="s">
        <v>3688</v>
      </c>
    </row>
    <row r="1170" spans="1:37" s="177" customFormat="1" ht="12.75">
      <c r="A1170" s="175" t="s">
        <v>3673</v>
      </c>
      <c r="B1170" s="175" t="s">
        <v>4909</v>
      </c>
      <c r="C1170" s="628">
        <v>0</v>
      </c>
      <c r="D1170" s="628">
        <v>0</v>
      </c>
      <c r="E1170" s="628">
        <v>0</v>
      </c>
      <c r="F1170" s="631" t="s">
        <v>1054</v>
      </c>
      <c r="G1170" s="175" t="s">
        <v>6608</v>
      </c>
      <c r="H1170" s="176" t="s">
        <v>4581</v>
      </c>
      <c r="I1170" s="175" t="s">
        <v>4592</v>
      </c>
      <c r="J1170" s="203" t="s">
        <v>1054</v>
      </c>
      <c r="K1170" s="203" t="s">
        <v>1054</v>
      </c>
      <c r="L1170" s="175" t="s">
        <v>4593</v>
      </c>
      <c r="M1170" s="175" t="s">
        <v>3764</v>
      </c>
      <c r="N1170" s="204">
        <v>33382</v>
      </c>
      <c r="O1170" s="175" t="s">
        <v>1054</v>
      </c>
      <c r="P1170" s="195" t="s">
        <v>1054</v>
      </c>
      <c r="Q1170" s="195" t="s">
        <v>1054</v>
      </c>
      <c r="R1170" s="197">
        <v>14</v>
      </c>
      <c r="S1170" s="197" t="s">
        <v>959</v>
      </c>
      <c r="T1170" s="195" t="s">
        <v>4595</v>
      </c>
      <c r="U1170" s="195" t="s">
        <v>1054</v>
      </c>
      <c r="V1170" s="199" t="s">
        <v>1122</v>
      </c>
      <c r="W1170" s="199" t="s">
        <v>1054</v>
      </c>
      <c r="X1170" s="195" t="s">
        <v>1054</v>
      </c>
      <c r="Y1170" s="195" t="s">
        <v>1054</v>
      </c>
      <c r="Z1170" s="195" t="s">
        <v>1054</v>
      </c>
      <c r="AA1170" s="200" t="s">
        <v>1054</v>
      </c>
      <c r="AB1170" s="201" t="s">
        <v>1054</v>
      </c>
      <c r="AC1170" s="201" t="s">
        <v>1054</v>
      </c>
      <c r="AD1170" s="195" t="s">
        <v>4910</v>
      </c>
      <c r="AE1170" s="195" t="s">
        <v>4902</v>
      </c>
      <c r="AF1170" s="195" t="s">
        <v>932</v>
      </c>
      <c r="AG1170" s="195">
        <v>2001</v>
      </c>
      <c r="AH1170" s="195" t="s">
        <v>828</v>
      </c>
      <c r="AI1170" s="195" t="s">
        <v>3825</v>
      </c>
      <c r="AJ1170" s="195" t="s">
        <v>1054</v>
      </c>
      <c r="AK1170" s="195" t="s">
        <v>1054</v>
      </c>
    </row>
    <row r="1171" spans="1:37" s="177" customFormat="1" ht="12.75">
      <c r="A1171" s="175" t="s">
        <v>3673</v>
      </c>
      <c r="B1171" s="175" t="s">
        <v>3716</v>
      </c>
      <c r="C1171" s="628">
        <v>0</v>
      </c>
      <c r="D1171" s="628">
        <v>0</v>
      </c>
      <c r="E1171" s="628">
        <v>0</v>
      </c>
      <c r="F1171" s="631" t="s">
        <v>1054</v>
      </c>
      <c r="G1171" s="175" t="s">
        <v>3717</v>
      </c>
      <c r="H1171" s="176" t="s">
        <v>4581</v>
      </c>
      <c r="I1171" s="175" t="s">
        <v>4582</v>
      </c>
      <c r="J1171" s="203" t="s">
        <v>1054</v>
      </c>
      <c r="K1171" s="203" t="s">
        <v>1054</v>
      </c>
      <c r="L1171" s="175" t="s">
        <v>4583</v>
      </c>
      <c r="M1171" s="175" t="s">
        <v>1054</v>
      </c>
      <c r="N1171" s="204">
        <v>41607</v>
      </c>
      <c r="O1171" s="175" t="s">
        <v>1054</v>
      </c>
      <c r="P1171" s="195" t="s">
        <v>1054</v>
      </c>
      <c r="Q1171" s="195" t="s">
        <v>1054</v>
      </c>
      <c r="R1171" s="197" t="s">
        <v>1054</v>
      </c>
      <c r="S1171" s="197" t="s">
        <v>1054</v>
      </c>
      <c r="T1171" s="195" t="s">
        <v>1054</v>
      </c>
      <c r="U1171" s="195" t="s">
        <v>1054</v>
      </c>
      <c r="V1171" s="199" t="s">
        <v>1062</v>
      </c>
      <c r="W1171" s="199" t="s">
        <v>1054</v>
      </c>
      <c r="X1171" s="195" t="s">
        <v>1054</v>
      </c>
      <c r="Y1171" s="195" t="s">
        <v>1054</v>
      </c>
      <c r="Z1171" s="195" t="s">
        <v>3677</v>
      </c>
      <c r="AA1171" s="200" t="s">
        <v>1054</v>
      </c>
      <c r="AB1171" s="201" t="s">
        <v>1054</v>
      </c>
      <c r="AC1171" s="201" t="s">
        <v>1054</v>
      </c>
      <c r="AD1171" s="195" t="s">
        <v>1054</v>
      </c>
      <c r="AE1171" s="195" t="s">
        <v>1054</v>
      </c>
      <c r="AF1171" s="195" t="s">
        <v>1054</v>
      </c>
      <c r="AG1171" s="195" t="s">
        <v>1054</v>
      </c>
      <c r="AH1171" s="195" t="s">
        <v>1054</v>
      </c>
      <c r="AI1171" s="195" t="s">
        <v>3718</v>
      </c>
      <c r="AJ1171" s="195" t="s">
        <v>1054</v>
      </c>
      <c r="AK1171" s="195" t="s">
        <v>1054</v>
      </c>
    </row>
    <row r="1172" spans="1:37" s="177" customFormat="1" ht="12.75">
      <c r="A1172" s="175" t="s">
        <v>3673</v>
      </c>
      <c r="B1172" s="175" t="s">
        <v>3826</v>
      </c>
      <c r="C1172" s="628">
        <v>0</v>
      </c>
      <c r="D1172" s="628">
        <v>0</v>
      </c>
      <c r="E1172" s="628">
        <v>0</v>
      </c>
      <c r="F1172" s="631" t="s">
        <v>1054</v>
      </c>
      <c r="G1172" s="175" t="s">
        <v>6211</v>
      </c>
      <c r="H1172" s="176" t="s">
        <v>4581</v>
      </c>
      <c r="I1172" s="175" t="s">
        <v>4582</v>
      </c>
      <c r="J1172" s="203" t="s">
        <v>1054</v>
      </c>
      <c r="K1172" s="203" t="s">
        <v>1054</v>
      </c>
      <c r="L1172" s="175" t="s">
        <v>4583</v>
      </c>
      <c r="M1172" s="175" t="s">
        <v>1054</v>
      </c>
      <c r="N1172" s="204">
        <v>35978</v>
      </c>
      <c r="O1172" s="175" t="s">
        <v>1054</v>
      </c>
      <c r="P1172" s="195" t="s">
        <v>1054</v>
      </c>
      <c r="Q1172" s="195" t="s">
        <v>1054</v>
      </c>
      <c r="R1172" s="197" t="s">
        <v>1054</v>
      </c>
      <c r="S1172" s="197" t="s">
        <v>1054</v>
      </c>
      <c r="T1172" s="195" t="s">
        <v>1054</v>
      </c>
      <c r="U1172" s="195" t="s">
        <v>1054</v>
      </c>
      <c r="V1172" s="199" t="s">
        <v>1062</v>
      </c>
      <c r="W1172" s="199" t="s">
        <v>1054</v>
      </c>
      <c r="X1172" s="195" t="s">
        <v>1054</v>
      </c>
      <c r="Y1172" s="195" t="s">
        <v>1054</v>
      </c>
      <c r="Z1172" s="195" t="s">
        <v>1054</v>
      </c>
      <c r="AA1172" s="200" t="s">
        <v>1054</v>
      </c>
      <c r="AB1172" s="201" t="s">
        <v>1054</v>
      </c>
      <c r="AC1172" s="201" t="s">
        <v>1054</v>
      </c>
      <c r="AD1172" s="195" t="s">
        <v>1054</v>
      </c>
      <c r="AE1172" s="195" t="s">
        <v>1054</v>
      </c>
      <c r="AF1172" s="195" t="s">
        <v>1054</v>
      </c>
      <c r="AG1172" s="195" t="s">
        <v>1054</v>
      </c>
      <c r="AH1172" s="195" t="s">
        <v>1054</v>
      </c>
      <c r="AI1172" s="195" t="s">
        <v>1054</v>
      </c>
      <c r="AJ1172" s="195" t="s">
        <v>1054</v>
      </c>
      <c r="AK1172" s="195" t="s">
        <v>1054</v>
      </c>
    </row>
    <row r="1173" spans="1:37" s="177" customFormat="1" ht="12.75">
      <c r="A1173" s="175" t="s">
        <v>3673</v>
      </c>
      <c r="B1173" s="175" t="s">
        <v>3827</v>
      </c>
      <c r="C1173" s="628">
        <v>0</v>
      </c>
      <c r="D1173" s="628">
        <v>0</v>
      </c>
      <c r="E1173" s="628">
        <v>0</v>
      </c>
      <c r="F1173" s="631" t="s">
        <v>1054</v>
      </c>
      <c r="G1173" s="175" t="s">
        <v>3828</v>
      </c>
      <c r="H1173" s="176" t="s">
        <v>4581</v>
      </c>
      <c r="I1173" s="175" t="s">
        <v>4582</v>
      </c>
      <c r="J1173" s="203" t="s">
        <v>1054</v>
      </c>
      <c r="K1173" s="203" t="s">
        <v>1054</v>
      </c>
      <c r="L1173" s="175" t="s">
        <v>4829</v>
      </c>
      <c r="M1173" s="175" t="s">
        <v>3829</v>
      </c>
      <c r="N1173" s="204">
        <v>35917</v>
      </c>
      <c r="O1173" s="175" t="s">
        <v>1054</v>
      </c>
      <c r="P1173" s="195" t="s">
        <v>1054</v>
      </c>
      <c r="Q1173" s="195" t="s">
        <v>1054</v>
      </c>
      <c r="R1173" s="197" t="s">
        <v>1054</v>
      </c>
      <c r="S1173" s="197" t="s">
        <v>1054</v>
      </c>
      <c r="T1173" s="195" t="s">
        <v>1054</v>
      </c>
      <c r="U1173" s="195" t="s">
        <v>1054</v>
      </c>
      <c r="V1173" s="199" t="s">
        <v>1054</v>
      </c>
      <c r="W1173" s="199" t="s">
        <v>1054</v>
      </c>
      <c r="X1173" s="195" t="s">
        <v>1054</v>
      </c>
      <c r="Y1173" s="195" t="s">
        <v>1054</v>
      </c>
      <c r="Z1173" s="195" t="s">
        <v>1054</v>
      </c>
      <c r="AA1173" s="200" t="s">
        <v>1054</v>
      </c>
      <c r="AB1173" s="201" t="s">
        <v>1054</v>
      </c>
      <c r="AC1173" s="201" t="s">
        <v>1054</v>
      </c>
      <c r="AD1173" s="195" t="s">
        <v>1054</v>
      </c>
      <c r="AE1173" s="195" t="s">
        <v>1054</v>
      </c>
      <c r="AF1173" s="195" t="s">
        <v>1054</v>
      </c>
      <c r="AG1173" s="195" t="s">
        <v>1054</v>
      </c>
      <c r="AH1173" s="195" t="s">
        <v>1054</v>
      </c>
      <c r="AI1173" s="195" t="s">
        <v>3830</v>
      </c>
      <c r="AJ1173" s="195" t="s">
        <v>1054</v>
      </c>
      <c r="AK1173" s="195" t="s">
        <v>1054</v>
      </c>
    </row>
    <row r="1174" spans="1:37" s="177" customFormat="1" ht="12.75">
      <c r="A1174" s="175" t="s">
        <v>3673</v>
      </c>
      <c r="B1174" s="175" t="s">
        <v>3831</v>
      </c>
      <c r="C1174" s="628">
        <v>0</v>
      </c>
      <c r="D1174" s="628">
        <v>0</v>
      </c>
      <c r="E1174" s="628">
        <v>0</v>
      </c>
      <c r="F1174" s="631" t="s">
        <v>1054</v>
      </c>
      <c r="G1174" s="175" t="s">
        <v>3832</v>
      </c>
      <c r="H1174" s="176" t="s">
        <v>4581</v>
      </c>
      <c r="I1174" s="175" t="s">
        <v>4650</v>
      </c>
      <c r="J1174" s="203" t="s">
        <v>1054</v>
      </c>
      <c r="K1174" s="203" t="s">
        <v>1054</v>
      </c>
      <c r="L1174" s="175" t="s">
        <v>4829</v>
      </c>
      <c r="M1174" s="175" t="s">
        <v>3833</v>
      </c>
      <c r="N1174" s="204">
        <v>36342</v>
      </c>
      <c r="O1174" s="175" t="s">
        <v>1054</v>
      </c>
      <c r="P1174" s="195" t="s">
        <v>1054</v>
      </c>
      <c r="Q1174" s="195" t="s">
        <v>1054</v>
      </c>
      <c r="R1174" s="197" t="s">
        <v>1054</v>
      </c>
      <c r="S1174" s="197" t="s">
        <v>1054</v>
      </c>
      <c r="T1174" s="195" t="s">
        <v>1054</v>
      </c>
      <c r="U1174" s="195" t="s">
        <v>1054</v>
      </c>
      <c r="V1174" s="199" t="s">
        <v>1062</v>
      </c>
      <c r="W1174" s="199" t="s">
        <v>1054</v>
      </c>
      <c r="X1174" s="195" t="s">
        <v>1054</v>
      </c>
      <c r="Y1174" s="195" t="s">
        <v>1054</v>
      </c>
      <c r="Z1174" s="195" t="s">
        <v>1054</v>
      </c>
      <c r="AA1174" s="200" t="s">
        <v>1054</v>
      </c>
      <c r="AB1174" s="201" t="s">
        <v>1054</v>
      </c>
      <c r="AC1174" s="201" t="s">
        <v>1054</v>
      </c>
      <c r="AD1174" s="195" t="s">
        <v>6192</v>
      </c>
      <c r="AE1174" s="195" t="s">
        <v>4634</v>
      </c>
      <c r="AF1174" s="195" t="s">
        <v>935</v>
      </c>
      <c r="AG1174" s="195">
        <v>2600</v>
      </c>
      <c r="AH1174" s="195" t="s">
        <v>828</v>
      </c>
      <c r="AI1174" s="195" t="s">
        <v>3834</v>
      </c>
      <c r="AJ1174" s="195" t="s">
        <v>1054</v>
      </c>
      <c r="AK1174" s="195" t="s">
        <v>1054</v>
      </c>
    </row>
    <row r="1175" spans="1:37" s="177" customFormat="1" ht="12.75">
      <c r="A1175" s="175" t="s">
        <v>3673</v>
      </c>
      <c r="B1175" s="175" t="s">
        <v>3689</v>
      </c>
      <c r="C1175" s="628">
        <v>0</v>
      </c>
      <c r="D1175" s="628">
        <v>0</v>
      </c>
      <c r="E1175" s="628">
        <v>0</v>
      </c>
      <c r="F1175" s="631" t="s">
        <v>959</v>
      </c>
      <c r="G1175" s="175" t="s">
        <v>3690</v>
      </c>
      <c r="H1175" s="176" t="s">
        <v>4617</v>
      </c>
      <c r="I1175" s="175" t="s">
        <v>4734</v>
      </c>
      <c r="J1175" s="203" t="s">
        <v>1052</v>
      </c>
      <c r="K1175" s="203" t="s">
        <v>1053</v>
      </c>
      <c r="L1175" s="175" t="s">
        <v>4735</v>
      </c>
      <c r="M1175" s="175" t="s">
        <v>1054</v>
      </c>
      <c r="N1175" s="204">
        <v>367</v>
      </c>
      <c r="O1175" s="175" t="s">
        <v>6241</v>
      </c>
      <c r="P1175" s="195" t="s">
        <v>4737</v>
      </c>
      <c r="Q1175" s="195">
        <v>846</v>
      </c>
      <c r="R1175" s="197" t="s">
        <v>1054</v>
      </c>
      <c r="S1175" s="197" t="s">
        <v>1054</v>
      </c>
      <c r="T1175" s="195" t="s">
        <v>1054</v>
      </c>
      <c r="U1175" s="195" t="s">
        <v>1054</v>
      </c>
      <c r="V1175" s="199" t="s">
        <v>959</v>
      </c>
      <c r="W1175" s="199" t="s">
        <v>1055</v>
      </c>
      <c r="X1175" s="195" t="s">
        <v>1054</v>
      </c>
      <c r="Y1175" s="195" t="s">
        <v>3691</v>
      </c>
      <c r="Z1175" s="195" t="s">
        <v>1054</v>
      </c>
      <c r="AA1175" s="200" t="s">
        <v>1054</v>
      </c>
      <c r="AB1175" s="201">
        <v>141513033</v>
      </c>
      <c r="AC1175" s="201">
        <v>207791</v>
      </c>
      <c r="AD1175" s="195" t="s">
        <v>6192</v>
      </c>
      <c r="AE1175" s="195" t="s">
        <v>4634</v>
      </c>
      <c r="AF1175" s="195" t="s">
        <v>935</v>
      </c>
      <c r="AG1175" s="195">
        <v>2600</v>
      </c>
      <c r="AH1175" s="195" t="s">
        <v>828</v>
      </c>
      <c r="AI1175" s="195" t="s">
        <v>6242</v>
      </c>
      <c r="AJ1175" s="195" t="s">
        <v>6243</v>
      </c>
      <c r="AK1175" s="195" t="s">
        <v>6244</v>
      </c>
    </row>
    <row r="1176" spans="1:37" s="177" customFormat="1" ht="12.75">
      <c r="A1176" s="175" t="s">
        <v>3673</v>
      </c>
      <c r="B1176" s="175" t="s">
        <v>6636</v>
      </c>
      <c r="C1176" s="628">
        <v>0</v>
      </c>
      <c r="D1176" s="628">
        <v>0</v>
      </c>
      <c r="E1176" s="628">
        <v>0</v>
      </c>
      <c r="F1176" s="631" t="s">
        <v>1054</v>
      </c>
      <c r="G1176" s="175" t="s">
        <v>6637</v>
      </c>
      <c r="H1176" s="176" t="s">
        <v>4581</v>
      </c>
      <c r="I1176" s="175" t="s">
        <v>4582</v>
      </c>
      <c r="J1176" s="203" t="s">
        <v>1054</v>
      </c>
      <c r="K1176" s="203" t="s">
        <v>1054</v>
      </c>
      <c r="L1176" s="175" t="s">
        <v>1063</v>
      </c>
      <c r="M1176" s="175" t="s">
        <v>1054</v>
      </c>
      <c r="N1176" s="204">
        <v>43004</v>
      </c>
      <c r="O1176" s="175" t="s">
        <v>1054</v>
      </c>
      <c r="P1176" s="195" t="s">
        <v>1054</v>
      </c>
      <c r="Q1176" s="195" t="s">
        <v>1054</v>
      </c>
      <c r="R1176" s="197" t="s">
        <v>1054</v>
      </c>
      <c r="S1176" s="197" t="s">
        <v>1054</v>
      </c>
      <c r="T1176" s="195" t="s">
        <v>1054</v>
      </c>
      <c r="U1176" s="195" t="s">
        <v>1054</v>
      </c>
      <c r="V1176" s="199" t="s">
        <v>1062</v>
      </c>
      <c r="W1176" s="199" t="s">
        <v>1054</v>
      </c>
      <c r="X1176" s="195" t="s">
        <v>1054</v>
      </c>
      <c r="Y1176" s="195" t="s">
        <v>1054</v>
      </c>
      <c r="Z1176" s="195" t="s">
        <v>1054</v>
      </c>
      <c r="AA1176" s="200" t="s">
        <v>1054</v>
      </c>
      <c r="AB1176" s="201" t="s">
        <v>1054</v>
      </c>
      <c r="AC1176" s="201" t="s">
        <v>1054</v>
      </c>
      <c r="AD1176" s="195" t="s">
        <v>1054</v>
      </c>
      <c r="AE1176" s="195" t="s">
        <v>1054</v>
      </c>
      <c r="AF1176" s="195" t="s">
        <v>1054</v>
      </c>
      <c r="AG1176" s="195" t="s">
        <v>1054</v>
      </c>
      <c r="AH1176" s="195" t="s">
        <v>1054</v>
      </c>
      <c r="AI1176" s="195" t="s">
        <v>1054</v>
      </c>
      <c r="AJ1176" s="195" t="s">
        <v>1054</v>
      </c>
      <c r="AK1176" s="195" t="s">
        <v>1054</v>
      </c>
    </row>
    <row r="1177" spans="1:37" s="177" customFormat="1" ht="12.75">
      <c r="A1177" s="175" t="s">
        <v>3673</v>
      </c>
      <c r="B1177" s="175" t="s">
        <v>4881</v>
      </c>
      <c r="C1177" s="628">
        <v>0</v>
      </c>
      <c r="D1177" s="628">
        <v>0</v>
      </c>
      <c r="E1177" s="628">
        <v>0</v>
      </c>
      <c r="F1177" s="631" t="s">
        <v>1054</v>
      </c>
      <c r="G1177" s="175" t="s">
        <v>4882</v>
      </c>
      <c r="H1177" s="176" t="s">
        <v>4617</v>
      </c>
      <c r="I1177" s="175" t="s">
        <v>4618</v>
      </c>
      <c r="J1177" s="203" t="s">
        <v>1052</v>
      </c>
      <c r="K1177" s="203" t="s">
        <v>1059</v>
      </c>
      <c r="L1177" s="175" t="s">
        <v>4593</v>
      </c>
      <c r="M1177" s="175" t="s">
        <v>1833</v>
      </c>
      <c r="N1177" s="204">
        <v>42836</v>
      </c>
      <c r="O1177" s="175" t="s">
        <v>2054</v>
      </c>
      <c r="P1177" s="195" t="s">
        <v>1054</v>
      </c>
      <c r="Q1177" s="195" t="s">
        <v>1054</v>
      </c>
      <c r="R1177" s="197" t="s">
        <v>1054</v>
      </c>
      <c r="S1177" s="197" t="s">
        <v>1054</v>
      </c>
      <c r="T1177" s="195" t="s">
        <v>1054</v>
      </c>
      <c r="U1177" s="195" t="s">
        <v>1054</v>
      </c>
      <c r="V1177" s="199" t="s">
        <v>4883</v>
      </c>
      <c r="W1177" s="199" t="s">
        <v>1054</v>
      </c>
      <c r="X1177" s="195" t="s">
        <v>1054</v>
      </c>
      <c r="Y1177" s="195" t="s">
        <v>4884</v>
      </c>
      <c r="Z1177" s="195" t="s">
        <v>1054</v>
      </c>
      <c r="AA1177" s="200" t="s">
        <v>1054</v>
      </c>
      <c r="AB1177" s="201" t="s">
        <v>1054</v>
      </c>
      <c r="AC1177" s="201">
        <v>4163</v>
      </c>
      <c r="AD1177" s="195" t="s">
        <v>4885</v>
      </c>
      <c r="AE1177" s="195" t="s">
        <v>4886</v>
      </c>
      <c r="AF1177" s="195" t="s">
        <v>934</v>
      </c>
      <c r="AG1177" s="195">
        <v>3000</v>
      </c>
      <c r="AH1177" s="195" t="s">
        <v>828</v>
      </c>
      <c r="AI1177" s="195" t="s">
        <v>1054</v>
      </c>
      <c r="AJ1177" s="195" t="s">
        <v>1054</v>
      </c>
      <c r="AK1177" s="195" t="s">
        <v>1054</v>
      </c>
    </row>
    <row r="1178" spans="1:37" s="177" customFormat="1" ht="12.75">
      <c r="A1178" s="175" t="s">
        <v>3673</v>
      </c>
      <c r="B1178" s="175" t="s">
        <v>3837</v>
      </c>
      <c r="C1178" s="628">
        <v>0</v>
      </c>
      <c r="D1178" s="628">
        <v>0</v>
      </c>
      <c r="E1178" s="628">
        <v>0</v>
      </c>
      <c r="F1178" s="631" t="s">
        <v>1054</v>
      </c>
      <c r="G1178" s="175" t="s">
        <v>6638</v>
      </c>
      <c r="H1178" s="176" t="s">
        <v>4581</v>
      </c>
      <c r="I1178" s="175" t="s">
        <v>4592</v>
      </c>
      <c r="J1178" s="203" t="s">
        <v>1054</v>
      </c>
      <c r="K1178" s="203" t="s">
        <v>1054</v>
      </c>
      <c r="L1178" s="175" t="s">
        <v>4593</v>
      </c>
      <c r="M1178" s="175" t="s">
        <v>3764</v>
      </c>
      <c r="N1178" s="204">
        <v>36526</v>
      </c>
      <c r="O1178" s="175" t="s">
        <v>1054</v>
      </c>
      <c r="P1178" s="195" t="s">
        <v>1054</v>
      </c>
      <c r="Q1178" s="195" t="s">
        <v>1054</v>
      </c>
      <c r="R1178" s="197">
        <v>19</v>
      </c>
      <c r="S1178" s="197" t="s">
        <v>959</v>
      </c>
      <c r="T1178" s="195" t="s">
        <v>4595</v>
      </c>
      <c r="U1178" s="195" t="s">
        <v>1054</v>
      </c>
      <c r="V1178" s="199" t="s">
        <v>1062</v>
      </c>
      <c r="W1178" s="199" t="s">
        <v>1054</v>
      </c>
      <c r="X1178" s="195" t="s">
        <v>1054</v>
      </c>
      <c r="Y1178" s="195" t="s">
        <v>1054</v>
      </c>
      <c r="Z1178" s="195" t="s">
        <v>3689</v>
      </c>
      <c r="AA1178" s="200" t="s">
        <v>1054</v>
      </c>
      <c r="AB1178" s="201" t="s">
        <v>1054</v>
      </c>
      <c r="AC1178" s="201" t="s">
        <v>1054</v>
      </c>
      <c r="AD1178" s="195" t="s">
        <v>6192</v>
      </c>
      <c r="AE1178" s="195" t="s">
        <v>4964</v>
      </c>
      <c r="AF1178" s="195" t="s">
        <v>935</v>
      </c>
      <c r="AG1178" s="195">
        <v>2600</v>
      </c>
      <c r="AH1178" s="195" t="s">
        <v>828</v>
      </c>
      <c r="AI1178" s="195" t="s">
        <v>6205</v>
      </c>
      <c r="AJ1178" s="195" t="s">
        <v>6206</v>
      </c>
      <c r="AK1178" s="195" t="s">
        <v>1054</v>
      </c>
    </row>
    <row r="1179" spans="1:37" s="177" customFormat="1" ht="12.75">
      <c r="A1179" s="175" t="s">
        <v>3673</v>
      </c>
      <c r="B1179" s="175" t="s">
        <v>6639</v>
      </c>
      <c r="C1179" s="628">
        <v>0</v>
      </c>
      <c r="D1179" s="628">
        <v>0</v>
      </c>
      <c r="E1179" s="628">
        <v>0</v>
      </c>
      <c r="F1179" s="631" t="s">
        <v>1054</v>
      </c>
      <c r="G1179" s="175" t="s">
        <v>6640</v>
      </c>
      <c r="H1179" s="176" t="s">
        <v>4581</v>
      </c>
      <c r="I1179" s="175" t="s">
        <v>4582</v>
      </c>
      <c r="J1179" s="203" t="s">
        <v>1054</v>
      </c>
      <c r="K1179" s="203" t="s">
        <v>1054</v>
      </c>
      <c r="L1179" s="175" t="s">
        <v>1063</v>
      </c>
      <c r="M1179" s="175" t="s">
        <v>1054</v>
      </c>
      <c r="N1179" s="204">
        <v>42424</v>
      </c>
      <c r="O1179" s="175" t="s">
        <v>1054</v>
      </c>
      <c r="P1179" s="195" t="s">
        <v>1054</v>
      </c>
      <c r="Q1179" s="195" t="s">
        <v>1054</v>
      </c>
      <c r="R1179" s="197" t="s">
        <v>1054</v>
      </c>
      <c r="S1179" s="197" t="s">
        <v>1054</v>
      </c>
      <c r="T1179" s="195" t="s">
        <v>1054</v>
      </c>
      <c r="U1179" s="195" t="s">
        <v>1054</v>
      </c>
      <c r="V1179" s="199" t="s">
        <v>1062</v>
      </c>
      <c r="W1179" s="199" t="s">
        <v>1054</v>
      </c>
      <c r="X1179" s="195" t="s">
        <v>1054</v>
      </c>
      <c r="Y1179" s="195" t="s">
        <v>1054</v>
      </c>
      <c r="Z1179" s="195" t="s">
        <v>1054</v>
      </c>
      <c r="AA1179" s="200" t="s">
        <v>1054</v>
      </c>
      <c r="AB1179" s="201" t="s">
        <v>1054</v>
      </c>
      <c r="AC1179" s="201" t="s">
        <v>1054</v>
      </c>
      <c r="AD1179" s="195" t="s">
        <v>1054</v>
      </c>
      <c r="AE1179" s="195" t="s">
        <v>1054</v>
      </c>
      <c r="AF1179" s="195" t="s">
        <v>1054</v>
      </c>
      <c r="AG1179" s="195" t="s">
        <v>1054</v>
      </c>
      <c r="AH1179" s="195" t="s">
        <v>1054</v>
      </c>
      <c r="AI1179" s="195" t="s">
        <v>1054</v>
      </c>
      <c r="AJ1179" s="195" t="s">
        <v>1054</v>
      </c>
      <c r="AK1179" s="195" t="s">
        <v>1054</v>
      </c>
    </row>
    <row r="1180" spans="1:37" s="177" customFormat="1" ht="12.75">
      <c r="A1180" s="175" t="s">
        <v>3673</v>
      </c>
      <c r="B1180" s="175" t="s">
        <v>3719</v>
      </c>
      <c r="C1180" s="628">
        <v>0</v>
      </c>
      <c r="D1180" s="628">
        <v>0</v>
      </c>
      <c r="E1180" s="628">
        <v>0</v>
      </c>
      <c r="F1180" s="631" t="s">
        <v>1054</v>
      </c>
      <c r="G1180" s="175" t="s">
        <v>6643</v>
      </c>
      <c r="H1180" s="176" t="s">
        <v>4581</v>
      </c>
      <c r="I1180" s="175" t="s">
        <v>4582</v>
      </c>
      <c r="J1180" s="203" t="s">
        <v>1054</v>
      </c>
      <c r="K1180" s="203" t="s">
        <v>1054</v>
      </c>
      <c r="L1180" s="175" t="s">
        <v>1063</v>
      </c>
      <c r="M1180" s="175" t="s">
        <v>1054</v>
      </c>
      <c r="N1180" s="204">
        <v>27852</v>
      </c>
      <c r="O1180" s="175" t="s">
        <v>1054</v>
      </c>
      <c r="P1180" s="195" t="s">
        <v>1054</v>
      </c>
      <c r="Q1180" s="195" t="s">
        <v>1054</v>
      </c>
      <c r="R1180" s="197">
        <v>0</v>
      </c>
      <c r="S1180" s="197" t="s">
        <v>959</v>
      </c>
      <c r="T1180" s="195" t="s">
        <v>4595</v>
      </c>
      <c r="U1180" s="195" t="s">
        <v>1054</v>
      </c>
      <c r="V1180" s="199" t="s">
        <v>959</v>
      </c>
      <c r="W1180" s="199" t="s">
        <v>1054</v>
      </c>
      <c r="X1180" s="195" t="s">
        <v>1054</v>
      </c>
      <c r="Y1180" s="195" t="s">
        <v>1054</v>
      </c>
      <c r="Z1180" s="195" t="s">
        <v>1054</v>
      </c>
      <c r="AA1180" s="200" t="s">
        <v>1054</v>
      </c>
      <c r="AB1180" s="201" t="s">
        <v>1054</v>
      </c>
      <c r="AC1180" s="201" t="s">
        <v>1054</v>
      </c>
      <c r="AD1180" s="195" t="s">
        <v>6192</v>
      </c>
      <c r="AE1180" s="195" t="s">
        <v>4634</v>
      </c>
      <c r="AF1180" s="195" t="s">
        <v>935</v>
      </c>
      <c r="AG1180" s="195">
        <v>2600</v>
      </c>
      <c r="AH1180" s="195" t="s">
        <v>828</v>
      </c>
      <c r="AI1180" s="195" t="s">
        <v>3720</v>
      </c>
      <c r="AJ1180" s="195" t="s">
        <v>1054</v>
      </c>
      <c r="AK1180" s="195" t="s">
        <v>6231</v>
      </c>
    </row>
    <row r="1181" spans="1:37" s="177" customFormat="1" ht="12.75">
      <c r="A1181" s="175" t="s">
        <v>3673</v>
      </c>
      <c r="B1181" s="175" t="s">
        <v>3838</v>
      </c>
      <c r="C1181" s="628">
        <v>0</v>
      </c>
      <c r="D1181" s="628">
        <v>0</v>
      </c>
      <c r="E1181" s="628">
        <v>0</v>
      </c>
      <c r="F1181" s="631" t="s">
        <v>1054</v>
      </c>
      <c r="G1181" s="175" t="s">
        <v>3839</v>
      </c>
      <c r="H1181" s="176" t="s">
        <v>4581</v>
      </c>
      <c r="I1181" s="175" t="s">
        <v>4582</v>
      </c>
      <c r="J1181" s="203" t="s">
        <v>1054</v>
      </c>
      <c r="K1181" s="203" t="s">
        <v>1054</v>
      </c>
      <c r="L1181" s="175" t="s">
        <v>4583</v>
      </c>
      <c r="M1181" s="175" t="s">
        <v>1054</v>
      </c>
      <c r="N1181" s="204">
        <v>40298</v>
      </c>
      <c r="O1181" s="175" t="s">
        <v>1054</v>
      </c>
      <c r="P1181" s="195" t="s">
        <v>1054</v>
      </c>
      <c r="Q1181" s="195" t="s">
        <v>1054</v>
      </c>
      <c r="R1181" s="197" t="s">
        <v>1054</v>
      </c>
      <c r="S1181" s="197" t="s">
        <v>1054</v>
      </c>
      <c r="T1181" s="195" t="s">
        <v>1054</v>
      </c>
      <c r="U1181" s="195" t="s">
        <v>1054</v>
      </c>
      <c r="V1181" s="199" t="s">
        <v>1062</v>
      </c>
      <c r="W1181" s="199" t="s">
        <v>1054</v>
      </c>
      <c r="X1181" s="195" t="s">
        <v>1054</v>
      </c>
      <c r="Y1181" s="195" t="s">
        <v>1054</v>
      </c>
      <c r="Z1181" s="195" t="s">
        <v>3702</v>
      </c>
      <c r="AA1181" s="200" t="s">
        <v>1054</v>
      </c>
      <c r="AB1181" s="201" t="s">
        <v>1054</v>
      </c>
      <c r="AC1181" s="201" t="s">
        <v>1054</v>
      </c>
      <c r="AD1181" s="195" t="s">
        <v>1054</v>
      </c>
      <c r="AE1181" s="195" t="s">
        <v>1054</v>
      </c>
      <c r="AF1181" s="195" t="s">
        <v>1054</v>
      </c>
      <c r="AG1181" s="195" t="s">
        <v>1054</v>
      </c>
      <c r="AH1181" s="195" t="s">
        <v>1054</v>
      </c>
      <c r="AI1181" s="195" t="s">
        <v>3703</v>
      </c>
      <c r="AJ1181" s="195" t="s">
        <v>1054</v>
      </c>
      <c r="AK1181" s="195" t="s">
        <v>1054</v>
      </c>
    </row>
    <row r="1182" spans="1:37" s="177" customFormat="1" ht="12.75">
      <c r="A1182" s="175" t="s">
        <v>3673</v>
      </c>
      <c r="B1182" s="175" t="s">
        <v>3721</v>
      </c>
      <c r="C1182" s="628">
        <v>0</v>
      </c>
      <c r="D1182" s="628">
        <v>0</v>
      </c>
      <c r="E1182" s="628">
        <v>0</v>
      </c>
      <c r="F1182" s="631" t="s">
        <v>1054</v>
      </c>
      <c r="G1182" s="175" t="s">
        <v>6648</v>
      </c>
      <c r="H1182" s="176" t="s">
        <v>4581</v>
      </c>
      <c r="I1182" s="175" t="s">
        <v>4588</v>
      </c>
      <c r="J1182" s="203" t="s">
        <v>1054</v>
      </c>
      <c r="K1182" s="203" t="s">
        <v>1054</v>
      </c>
      <c r="L1182" s="175" t="s">
        <v>4593</v>
      </c>
      <c r="M1182" s="175" t="s">
        <v>3722</v>
      </c>
      <c r="N1182" s="204">
        <v>41959</v>
      </c>
      <c r="O1182" s="175" t="s">
        <v>1054</v>
      </c>
      <c r="P1182" s="195" t="s">
        <v>1054</v>
      </c>
      <c r="Q1182" s="195" t="s">
        <v>1054</v>
      </c>
      <c r="R1182" s="197">
        <v>7</v>
      </c>
      <c r="S1182" s="197" t="s">
        <v>1062</v>
      </c>
      <c r="T1182" s="195" t="s">
        <v>4652</v>
      </c>
      <c r="U1182" s="195" t="s">
        <v>1054</v>
      </c>
      <c r="V1182" s="199" t="s">
        <v>1054</v>
      </c>
      <c r="W1182" s="199" t="s">
        <v>1054</v>
      </c>
      <c r="X1182" s="195" t="s">
        <v>1054</v>
      </c>
      <c r="Y1182" s="195" t="s">
        <v>1054</v>
      </c>
      <c r="Z1182" s="195" t="s">
        <v>1054</v>
      </c>
      <c r="AA1182" s="200" t="s">
        <v>1054</v>
      </c>
      <c r="AB1182" s="201" t="s">
        <v>1054</v>
      </c>
      <c r="AC1182" s="201" t="s">
        <v>1054</v>
      </c>
      <c r="AD1182" s="195" t="s">
        <v>1054</v>
      </c>
      <c r="AE1182" s="195" t="s">
        <v>1054</v>
      </c>
      <c r="AF1182" s="195" t="s">
        <v>1054</v>
      </c>
      <c r="AG1182" s="195" t="s">
        <v>1054</v>
      </c>
      <c r="AH1182" s="195" t="s">
        <v>1054</v>
      </c>
      <c r="AI1182" s="195" t="s">
        <v>1054</v>
      </c>
      <c r="AJ1182" s="195" t="s">
        <v>1054</v>
      </c>
      <c r="AK1182" s="195" t="s">
        <v>1054</v>
      </c>
    </row>
    <row r="1183" spans="1:37" s="177" customFormat="1" ht="12.75">
      <c r="A1183" s="175" t="s">
        <v>3673</v>
      </c>
      <c r="B1183" s="175" t="s">
        <v>4898</v>
      </c>
      <c r="C1183" s="628">
        <v>0</v>
      </c>
      <c r="D1183" s="628">
        <v>0</v>
      </c>
      <c r="E1183" s="628">
        <v>0</v>
      </c>
      <c r="F1183" s="631" t="s">
        <v>1054</v>
      </c>
      <c r="G1183" s="175" t="s">
        <v>6658</v>
      </c>
      <c r="H1183" s="176" t="s">
        <v>4581</v>
      </c>
      <c r="I1183" s="175" t="s">
        <v>4582</v>
      </c>
      <c r="J1183" s="203" t="s">
        <v>1054</v>
      </c>
      <c r="K1183" s="203" t="s">
        <v>1054</v>
      </c>
      <c r="L1183" s="175" t="s">
        <v>4583</v>
      </c>
      <c r="M1183" s="175" t="s">
        <v>1054</v>
      </c>
      <c r="N1183" s="204">
        <v>40361</v>
      </c>
      <c r="O1183" s="175" t="s">
        <v>1054</v>
      </c>
      <c r="P1183" s="195" t="s">
        <v>1054</v>
      </c>
      <c r="Q1183" s="195" t="s">
        <v>1054</v>
      </c>
      <c r="R1183" s="197" t="s">
        <v>1054</v>
      </c>
      <c r="S1183" s="197" t="s">
        <v>1054</v>
      </c>
      <c r="T1183" s="195" t="s">
        <v>1054</v>
      </c>
      <c r="U1183" s="195" t="s">
        <v>1054</v>
      </c>
      <c r="V1183" s="199" t="s">
        <v>1062</v>
      </c>
      <c r="W1183" s="199" t="s">
        <v>1054</v>
      </c>
      <c r="X1183" s="195" t="s">
        <v>1054</v>
      </c>
      <c r="Y1183" s="195" t="s">
        <v>1054</v>
      </c>
      <c r="Z1183" s="195" t="s">
        <v>3677</v>
      </c>
      <c r="AA1183" s="200" t="s">
        <v>1054</v>
      </c>
      <c r="AB1183" s="201" t="s">
        <v>1054</v>
      </c>
      <c r="AC1183" s="201" t="s">
        <v>1054</v>
      </c>
      <c r="AD1183" s="195" t="s">
        <v>1054</v>
      </c>
      <c r="AE1183" s="195" t="s">
        <v>1054</v>
      </c>
      <c r="AF1183" s="195" t="s">
        <v>1054</v>
      </c>
      <c r="AG1183" s="195" t="s">
        <v>1054</v>
      </c>
      <c r="AH1183" s="195" t="s">
        <v>1054</v>
      </c>
      <c r="AI1183" s="195" t="s">
        <v>6659</v>
      </c>
      <c r="AJ1183" s="195" t="s">
        <v>1054</v>
      </c>
      <c r="AK1183" s="195" t="s">
        <v>1054</v>
      </c>
    </row>
    <row r="1184" spans="1:37" s="177" customFormat="1" ht="12.75">
      <c r="A1184" s="175" t="s">
        <v>3673</v>
      </c>
      <c r="B1184" s="175" t="s">
        <v>3840</v>
      </c>
      <c r="C1184" s="628">
        <v>0</v>
      </c>
      <c r="D1184" s="628">
        <v>0</v>
      </c>
      <c r="E1184" s="628">
        <v>0</v>
      </c>
      <c r="F1184" s="631" t="s">
        <v>1054</v>
      </c>
      <c r="G1184" s="175" t="s">
        <v>3841</v>
      </c>
      <c r="H1184" s="176" t="s">
        <v>4581</v>
      </c>
      <c r="I1184" s="175" t="s">
        <v>4650</v>
      </c>
      <c r="J1184" s="203" t="s">
        <v>1054</v>
      </c>
      <c r="K1184" s="203" t="s">
        <v>1054</v>
      </c>
      <c r="L1184" s="175" t="s">
        <v>1351</v>
      </c>
      <c r="M1184" s="175" t="s">
        <v>1054</v>
      </c>
      <c r="N1184" s="204">
        <v>39814</v>
      </c>
      <c r="O1184" s="175" t="s">
        <v>1054</v>
      </c>
      <c r="P1184" s="195" t="s">
        <v>1054</v>
      </c>
      <c r="Q1184" s="195" t="s">
        <v>1054</v>
      </c>
      <c r="R1184" s="197">
        <v>0</v>
      </c>
      <c r="S1184" s="197" t="s">
        <v>1062</v>
      </c>
      <c r="T1184" s="195" t="s">
        <v>1054</v>
      </c>
      <c r="U1184" s="195" t="s">
        <v>1054</v>
      </c>
      <c r="V1184" s="199" t="s">
        <v>1062</v>
      </c>
      <c r="W1184" s="199" t="s">
        <v>1054</v>
      </c>
      <c r="X1184" s="195" t="s">
        <v>1054</v>
      </c>
      <c r="Y1184" s="195" t="s">
        <v>1054</v>
      </c>
      <c r="Z1184" s="195" t="s">
        <v>1054</v>
      </c>
      <c r="AA1184" s="200" t="s">
        <v>1054</v>
      </c>
      <c r="AB1184" s="201" t="s">
        <v>1054</v>
      </c>
      <c r="AC1184" s="201" t="s">
        <v>1054</v>
      </c>
      <c r="AD1184" s="195" t="s">
        <v>6192</v>
      </c>
      <c r="AE1184" s="195" t="s">
        <v>4634</v>
      </c>
      <c r="AF1184" s="195" t="s">
        <v>935</v>
      </c>
      <c r="AG1184" s="195">
        <v>2600</v>
      </c>
      <c r="AH1184" s="195" t="s">
        <v>828</v>
      </c>
      <c r="AI1184" s="195" t="s">
        <v>1054</v>
      </c>
      <c r="AJ1184" s="195" t="s">
        <v>1054</v>
      </c>
      <c r="AK1184" s="195" t="s">
        <v>1054</v>
      </c>
    </row>
    <row r="1185" spans="1:42" s="177" customFormat="1" ht="12.75">
      <c r="A1185" s="175" t="s">
        <v>3673</v>
      </c>
      <c r="B1185" s="175" t="s">
        <v>4890</v>
      </c>
      <c r="C1185" s="628">
        <v>0</v>
      </c>
      <c r="D1185" s="628">
        <v>0</v>
      </c>
      <c r="E1185" s="628">
        <v>0</v>
      </c>
      <c r="F1185" s="631" t="s">
        <v>1054</v>
      </c>
      <c r="G1185" s="175" t="s">
        <v>4891</v>
      </c>
      <c r="H1185" s="176" t="s">
        <v>4581</v>
      </c>
      <c r="I1185" s="175" t="s">
        <v>4582</v>
      </c>
      <c r="J1185" s="203" t="s">
        <v>1054</v>
      </c>
      <c r="K1185" s="203" t="s">
        <v>1054</v>
      </c>
      <c r="L1185" s="175" t="s">
        <v>1063</v>
      </c>
      <c r="M1185" s="175" t="s">
        <v>1054</v>
      </c>
      <c r="N1185" s="204">
        <v>42495</v>
      </c>
      <c r="O1185" s="175" t="s">
        <v>1054</v>
      </c>
      <c r="P1185" s="195" t="s">
        <v>1054</v>
      </c>
      <c r="Q1185" s="195" t="s">
        <v>1054</v>
      </c>
      <c r="R1185" s="197" t="s">
        <v>1054</v>
      </c>
      <c r="S1185" s="197" t="s">
        <v>1054</v>
      </c>
      <c r="T1185" s="195" t="s">
        <v>1054</v>
      </c>
      <c r="U1185" s="195" t="s">
        <v>1054</v>
      </c>
      <c r="V1185" s="199" t="s">
        <v>1062</v>
      </c>
      <c r="W1185" s="199" t="s">
        <v>1054</v>
      </c>
      <c r="X1185" s="195" t="s">
        <v>1054</v>
      </c>
      <c r="Y1185" s="195" t="s">
        <v>1054</v>
      </c>
      <c r="Z1185" s="195" t="s">
        <v>1054</v>
      </c>
      <c r="AA1185" s="200" t="s">
        <v>1054</v>
      </c>
      <c r="AB1185" s="201" t="s">
        <v>1054</v>
      </c>
      <c r="AC1185" s="201" t="s">
        <v>1054</v>
      </c>
      <c r="AD1185" s="195" t="s">
        <v>1054</v>
      </c>
      <c r="AE1185" s="195" t="s">
        <v>1054</v>
      </c>
      <c r="AF1185" s="195" t="s">
        <v>1054</v>
      </c>
      <c r="AG1185" s="195" t="s">
        <v>1054</v>
      </c>
      <c r="AH1185" s="195" t="s">
        <v>1054</v>
      </c>
      <c r="AI1185" s="195" t="s">
        <v>3723</v>
      </c>
      <c r="AJ1185" s="195" t="s">
        <v>1054</v>
      </c>
      <c r="AK1185" s="195" t="s">
        <v>1054</v>
      </c>
    </row>
    <row r="1186" spans="1:42" s="177" customFormat="1" ht="12.75">
      <c r="A1186" s="175" t="s">
        <v>3673</v>
      </c>
      <c r="B1186" s="175" t="s">
        <v>4897</v>
      </c>
      <c r="C1186" s="628">
        <v>0</v>
      </c>
      <c r="D1186" s="628">
        <v>0</v>
      </c>
      <c r="E1186" s="628">
        <v>0</v>
      </c>
      <c r="F1186" s="631" t="s">
        <v>1054</v>
      </c>
      <c r="G1186" s="175" t="s">
        <v>6663</v>
      </c>
      <c r="H1186" s="176" t="s">
        <v>4581</v>
      </c>
      <c r="I1186" s="175" t="s">
        <v>4582</v>
      </c>
      <c r="J1186" s="203" t="s">
        <v>1054</v>
      </c>
      <c r="K1186" s="203" t="s">
        <v>1054</v>
      </c>
      <c r="L1186" s="175" t="s">
        <v>4583</v>
      </c>
      <c r="M1186" s="175" t="s">
        <v>1054</v>
      </c>
      <c r="N1186" s="204">
        <v>41165</v>
      </c>
      <c r="O1186" s="175" t="s">
        <v>1054</v>
      </c>
      <c r="P1186" s="195" t="s">
        <v>1054</v>
      </c>
      <c r="Q1186" s="195" t="s">
        <v>1054</v>
      </c>
      <c r="R1186" s="197" t="s">
        <v>1054</v>
      </c>
      <c r="S1186" s="197" t="s">
        <v>1054</v>
      </c>
      <c r="T1186" s="195" t="s">
        <v>1054</v>
      </c>
      <c r="U1186" s="195" t="s">
        <v>1054</v>
      </c>
      <c r="V1186" s="199" t="s">
        <v>1062</v>
      </c>
      <c r="W1186" s="199" t="s">
        <v>1054</v>
      </c>
      <c r="X1186" s="195" t="s">
        <v>1054</v>
      </c>
      <c r="Y1186" s="195" t="s">
        <v>1054</v>
      </c>
      <c r="Z1186" s="195" t="s">
        <v>3677</v>
      </c>
      <c r="AA1186" s="200" t="s">
        <v>1054</v>
      </c>
      <c r="AB1186" s="201" t="s">
        <v>1054</v>
      </c>
      <c r="AC1186" s="201" t="s">
        <v>1054</v>
      </c>
      <c r="AD1186" s="195" t="s">
        <v>1054</v>
      </c>
      <c r="AE1186" s="195" t="s">
        <v>1054</v>
      </c>
      <c r="AF1186" s="195" t="s">
        <v>1054</v>
      </c>
      <c r="AG1186" s="195" t="s">
        <v>1054</v>
      </c>
      <c r="AH1186" s="195" t="s">
        <v>1054</v>
      </c>
      <c r="AI1186" s="195" t="s">
        <v>6664</v>
      </c>
      <c r="AJ1186" s="195" t="s">
        <v>1054</v>
      </c>
      <c r="AK1186" s="195" t="s">
        <v>1054</v>
      </c>
    </row>
    <row r="1187" spans="1:42" s="177" customFormat="1" ht="12.75">
      <c r="A1187" s="175" t="s">
        <v>3673</v>
      </c>
      <c r="B1187" s="175" t="s">
        <v>3842</v>
      </c>
      <c r="C1187" s="628">
        <v>0</v>
      </c>
      <c r="D1187" s="628">
        <v>0</v>
      </c>
      <c r="E1187" s="628">
        <v>0</v>
      </c>
      <c r="F1187" s="631" t="s">
        <v>1054</v>
      </c>
      <c r="G1187" s="175" t="s">
        <v>3843</v>
      </c>
      <c r="H1187" s="176" t="s">
        <v>4581</v>
      </c>
      <c r="I1187" s="175" t="s">
        <v>4582</v>
      </c>
      <c r="J1187" s="203" t="s">
        <v>1054</v>
      </c>
      <c r="K1187" s="203" t="s">
        <v>1054</v>
      </c>
      <c r="L1187" s="175" t="s">
        <v>4583</v>
      </c>
      <c r="M1187" s="175" t="s">
        <v>1054</v>
      </c>
      <c r="N1187" s="204">
        <v>38806</v>
      </c>
      <c r="O1187" s="175" t="s">
        <v>1054</v>
      </c>
      <c r="P1187" s="195" t="s">
        <v>1054</v>
      </c>
      <c r="Q1187" s="195" t="s">
        <v>1054</v>
      </c>
      <c r="R1187" s="197" t="s">
        <v>1054</v>
      </c>
      <c r="S1187" s="197" t="s">
        <v>1054</v>
      </c>
      <c r="T1187" s="195" t="s">
        <v>1054</v>
      </c>
      <c r="U1187" s="195" t="s">
        <v>1054</v>
      </c>
      <c r="V1187" s="199" t="s">
        <v>1062</v>
      </c>
      <c r="W1187" s="199" t="s">
        <v>1054</v>
      </c>
      <c r="X1187" s="195" t="s">
        <v>1054</v>
      </c>
      <c r="Y1187" s="195" t="s">
        <v>1054</v>
      </c>
      <c r="Z1187" s="195" t="s">
        <v>3702</v>
      </c>
      <c r="AA1187" s="200" t="s">
        <v>1054</v>
      </c>
      <c r="AB1187" s="201" t="s">
        <v>1054</v>
      </c>
      <c r="AC1187" s="201" t="s">
        <v>1054</v>
      </c>
      <c r="AD1187" s="195" t="s">
        <v>1054</v>
      </c>
      <c r="AE1187" s="195" t="s">
        <v>1054</v>
      </c>
      <c r="AF1187" s="195" t="s">
        <v>1054</v>
      </c>
      <c r="AG1187" s="195" t="s">
        <v>1054</v>
      </c>
      <c r="AH1187" s="195" t="s">
        <v>1054</v>
      </c>
      <c r="AI1187" s="195" t="s">
        <v>3703</v>
      </c>
      <c r="AJ1187" s="195" t="s">
        <v>1054</v>
      </c>
      <c r="AK1187" s="195" t="s">
        <v>1054</v>
      </c>
    </row>
    <row r="1188" spans="1:42" s="177" customFormat="1" ht="12.75">
      <c r="A1188" s="175" t="s">
        <v>3673</v>
      </c>
      <c r="B1188" s="175" t="s">
        <v>3768</v>
      </c>
      <c r="C1188" s="628">
        <v>0</v>
      </c>
      <c r="D1188" s="628">
        <v>0</v>
      </c>
      <c r="E1188" s="628">
        <v>0</v>
      </c>
      <c r="F1188" s="631" t="s">
        <v>1054</v>
      </c>
      <c r="G1188" s="175" t="s">
        <v>3769</v>
      </c>
      <c r="H1188" s="176" t="s">
        <v>4617</v>
      </c>
      <c r="I1188" s="175" t="s">
        <v>4734</v>
      </c>
      <c r="J1188" s="203" t="s">
        <v>1052</v>
      </c>
      <c r="K1188" s="203" t="s">
        <v>1059</v>
      </c>
      <c r="L1188" s="175" t="s">
        <v>4593</v>
      </c>
      <c r="M1188" s="175" t="s">
        <v>3770</v>
      </c>
      <c r="N1188" s="204">
        <v>37726</v>
      </c>
      <c r="O1188" s="175" t="s">
        <v>3771</v>
      </c>
      <c r="P1188" s="195" t="s">
        <v>4965</v>
      </c>
      <c r="Q1188" s="195" t="s">
        <v>1054</v>
      </c>
      <c r="R1188" s="197" t="s">
        <v>1054</v>
      </c>
      <c r="S1188" s="197" t="s">
        <v>1054</v>
      </c>
      <c r="T1188" s="195" t="s">
        <v>1054</v>
      </c>
      <c r="U1188" s="195" t="s">
        <v>1054</v>
      </c>
      <c r="V1188" s="199" t="s">
        <v>959</v>
      </c>
      <c r="W1188" s="199" t="s">
        <v>1055</v>
      </c>
      <c r="X1188" s="195" t="s">
        <v>1054</v>
      </c>
      <c r="Y1188" s="195" t="s">
        <v>3772</v>
      </c>
      <c r="Z1188" s="195" t="s">
        <v>1054</v>
      </c>
      <c r="AA1188" s="200" t="s">
        <v>1054</v>
      </c>
      <c r="AB1188" s="201">
        <v>6481</v>
      </c>
      <c r="AC1188" s="201">
        <v>6787</v>
      </c>
      <c r="AD1188" s="195" t="s">
        <v>6670</v>
      </c>
      <c r="AE1188" s="195" t="s">
        <v>4902</v>
      </c>
      <c r="AF1188" s="195" t="s">
        <v>932</v>
      </c>
      <c r="AG1188" s="195">
        <v>2000</v>
      </c>
      <c r="AH1188" s="195" t="s">
        <v>828</v>
      </c>
      <c r="AI1188" s="195" t="s">
        <v>3773</v>
      </c>
      <c r="AJ1188" s="195" t="s">
        <v>1054</v>
      </c>
      <c r="AK1188" s="195" t="s">
        <v>3774</v>
      </c>
    </row>
    <row r="1189" spans="1:42" s="177" customFormat="1" ht="12.75">
      <c r="A1189" s="175" t="s">
        <v>3673</v>
      </c>
      <c r="B1189" s="175" t="s">
        <v>4895</v>
      </c>
      <c r="C1189" s="628">
        <v>0</v>
      </c>
      <c r="D1189" s="628">
        <v>0</v>
      </c>
      <c r="E1189" s="628">
        <v>0</v>
      </c>
      <c r="F1189" s="631" t="s">
        <v>1054</v>
      </c>
      <c r="G1189" s="175" t="s">
        <v>6676</v>
      </c>
      <c r="H1189" s="176" t="s">
        <v>4581</v>
      </c>
      <c r="I1189" s="175" t="s">
        <v>4582</v>
      </c>
      <c r="J1189" s="203" t="s">
        <v>1054</v>
      </c>
      <c r="K1189" s="203" t="s">
        <v>1054</v>
      </c>
      <c r="L1189" s="175" t="s">
        <v>4583</v>
      </c>
      <c r="M1189" s="175" t="s">
        <v>1054</v>
      </c>
      <c r="N1189" s="204">
        <v>41457</v>
      </c>
      <c r="O1189" s="175" t="s">
        <v>1054</v>
      </c>
      <c r="P1189" s="195" t="s">
        <v>1054</v>
      </c>
      <c r="Q1189" s="195" t="s">
        <v>1054</v>
      </c>
      <c r="R1189" s="197" t="s">
        <v>1054</v>
      </c>
      <c r="S1189" s="197" t="s">
        <v>1054</v>
      </c>
      <c r="T1189" s="195" t="s">
        <v>1054</v>
      </c>
      <c r="U1189" s="195" t="s">
        <v>1054</v>
      </c>
      <c r="V1189" s="199" t="s">
        <v>1062</v>
      </c>
      <c r="W1189" s="199" t="s">
        <v>1054</v>
      </c>
      <c r="X1189" s="195" t="s">
        <v>1054</v>
      </c>
      <c r="Y1189" s="195" t="s">
        <v>1054</v>
      </c>
      <c r="Z1189" s="195" t="s">
        <v>3677</v>
      </c>
      <c r="AA1189" s="200" t="s">
        <v>1054</v>
      </c>
      <c r="AB1189" s="201" t="s">
        <v>1054</v>
      </c>
      <c r="AC1189" s="201" t="s">
        <v>1054</v>
      </c>
      <c r="AD1189" s="195" t="s">
        <v>1054</v>
      </c>
      <c r="AE1189" s="195" t="s">
        <v>1054</v>
      </c>
      <c r="AF1189" s="195" t="s">
        <v>1054</v>
      </c>
      <c r="AG1189" s="195" t="s">
        <v>1054</v>
      </c>
      <c r="AH1189" s="195" t="s">
        <v>1054</v>
      </c>
      <c r="AI1189" s="195" t="s">
        <v>6677</v>
      </c>
      <c r="AJ1189" s="195" t="s">
        <v>1054</v>
      </c>
      <c r="AK1189" s="195" t="s">
        <v>1054</v>
      </c>
    </row>
    <row r="1190" spans="1:42" s="177" customFormat="1" ht="12.75">
      <c r="A1190" s="175" t="s">
        <v>3673</v>
      </c>
      <c r="B1190" s="175" t="s">
        <v>3724</v>
      </c>
      <c r="C1190" s="628">
        <v>0</v>
      </c>
      <c r="D1190" s="628">
        <v>0</v>
      </c>
      <c r="E1190" s="628">
        <v>0</v>
      </c>
      <c r="F1190" s="631" t="s">
        <v>1054</v>
      </c>
      <c r="G1190" s="175" t="s">
        <v>6225</v>
      </c>
      <c r="H1190" s="176" t="s">
        <v>4581</v>
      </c>
      <c r="I1190" s="175" t="s">
        <v>4650</v>
      </c>
      <c r="J1190" s="203" t="s">
        <v>1054</v>
      </c>
      <c r="K1190" s="203" t="s">
        <v>1054</v>
      </c>
      <c r="L1190" s="175" t="s">
        <v>4622</v>
      </c>
      <c r="M1190" s="175" t="s">
        <v>1054</v>
      </c>
      <c r="N1190" s="204">
        <v>33053</v>
      </c>
      <c r="O1190" s="175" t="s">
        <v>1054</v>
      </c>
      <c r="P1190" s="195" t="s">
        <v>1054</v>
      </c>
      <c r="Q1190" s="195" t="s">
        <v>1054</v>
      </c>
      <c r="R1190" s="197" t="s">
        <v>1054</v>
      </c>
      <c r="S1190" s="197" t="s">
        <v>1054</v>
      </c>
      <c r="T1190" s="195" t="s">
        <v>1054</v>
      </c>
      <c r="U1190" s="195" t="s">
        <v>1054</v>
      </c>
      <c r="V1190" s="199" t="s">
        <v>1062</v>
      </c>
      <c r="W1190" s="199" t="s">
        <v>1054</v>
      </c>
      <c r="X1190" s="195" t="s">
        <v>1054</v>
      </c>
      <c r="Y1190" s="195" t="s">
        <v>1054</v>
      </c>
      <c r="Z1190" s="195" t="s">
        <v>1054</v>
      </c>
      <c r="AA1190" s="200" t="s">
        <v>1054</v>
      </c>
      <c r="AB1190" s="201" t="s">
        <v>1054</v>
      </c>
      <c r="AC1190" s="201" t="s">
        <v>1054</v>
      </c>
      <c r="AD1190" s="195" t="s">
        <v>1054</v>
      </c>
      <c r="AE1190" s="195" t="s">
        <v>1054</v>
      </c>
      <c r="AF1190" s="195" t="s">
        <v>1054</v>
      </c>
      <c r="AG1190" s="195" t="s">
        <v>1054</v>
      </c>
      <c r="AH1190" s="195" t="s">
        <v>1054</v>
      </c>
      <c r="AI1190" s="195" t="s">
        <v>1054</v>
      </c>
      <c r="AJ1190" s="195" t="s">
        <v>1054</v>
      </c>
      <c r="AK1190" s="195" t="s">
        <v>1054</v>
      </c>
    </row>
    <row r="1191" spans="1:42" s="177" customFormat="1" ht="12.75">
      <c r="A1191" s="175" t="s">
        <v>3673</v>
      </c>
      <c r="B1191" s="175" t="s">
        <v>3725</v>
      </c>
      <c r="C1191" s="628">
        <v>0</v>
      </c>
      <c r="D1191" s="628">
        <v>0</v>
      </c>
      <c r="E1191" s="628">
        <v>0</v>
      </c>
      <c r="F1191" s="631" t="s">
        <v>1054</v>
      </c>
      <c r="G1191" s="175" t="s">
        <v>6221</v>
      </c>
      <c r="H1191" s="176" t="s">
        <v>4581</v>
      </c>
      <c r="I1191" s="175" t="s">
        <v>4650</v>
      </c>
      <c r="J1191" s="203" t="s">
        <v>1054</v>
      </c>
      <c r="K1191" s="203" t="s">
        <v>1054</v>
      </c>
      <c r="L1191" s="175" t="s">
        <v>1351</v>
      </c>
      <c r="M1191" s="175" t="s">
        <v>1054</v>
      </c>
      <c r="N1191" s="204">
        <v>34152</v>
      </c>
      <c r="O1191" s="175" t="s">
        <v>1054</v>
      </c>
      <c r="P1191" s="195" t="s">
        <v>1054</v>
      </c>
      <c r="Q1191" s="195" t="s">
        <v>1054</v>
      </c>
      <c r="R1191" s="197" t="s">
        <v>1054</v>
      </c>
      <c r="S1191" s="197" t="s">
        <v>1054</v>
      </c>
      <c r="T1191" s="195" t="s">
        <v>1054</v>
      </c>
      <c r="U1191" s="195" t="s">
        <v>1054</v>
      </c>
      <c r="V1191" s="199" t="s">
        <v>1062</v>
      </c>
      <c r="W1191" s="199" t="s">
        <v>1054</v>
      </c>
      <c r="X1191" s="195" t="s">
        <v>1054</v>
      </c>
      <c r="Y1191" s="195" t="s">
        <v>1054</v>
      </c>
      <c r="Z1191" s="195" t="s">
        <v>3689</v>
      </c>
      <c r="AA1191" s="200" t="s">
        <v>1054</v>
      </c>
      <c r="AB1191" s="201" t="s">
        <v>1054</v>
      </c>
      <c r="AC1191" s="201" t="s">
        <v>1054</v>
      </c>
      <c r="AD1191" s="195" t="s">
        <v>1054</v>
      </c>
      <c r="AE1191" s="195" t="s">
        <v>1054</v>
      </c>
      <c r="AF1191" s="195" t="s">
        <v>1054</v>
      </c>
      <c r="AG1191" s="195" t="s">
        <v>1054</v>
      </c>
      <c r="AH1191" s="195" t="s">
        <v>1054</v>
      </c>
      <c r="AI1191" s="195" t="s">
        <v>3726</v>
      </c>
      <c r="AJ1191" s="195" t="s">
        <v>1054</v>
      </c>
      <c r="AK1191" s="195" t="s">
        <v>1054</v>
      </c>
    </row>
    <row r="1192" spans="1:42" s="177" customFormat="1" ht="12.75">
      <c r="A1192" s="175" t="s">
        <v>3673</v>
      </c>
      <c r="B1192" s="175" t="s">
        <v>3775</v>
      </c>
      <c r="C1192" s="628">
        <v>0</v>
      </c>
      <c r="D1192" s="628">
        <v>0</v>
      </c>
      <c r="E1192" s="628">
        <v>0</v>
      </c>
      <c r="F1192" s="631" t="s">
        <v>1054</v>
      </c>
      <c r="G1192" s="175" t="s">
        <v>6219</v>
      </c>
      <c r="H1192" s="176" t="s">
        <v>4617</v>
      </c>
      <c r="I1192" s="175" t="s">
        <v>4734</v>
      </c>
      <c r="J1192" s="203" t="s">
        <v>1052</v>
      </c>
      <c r="K1192" s="203" t="s">
        <v>1059</v>
      </c>
      <c r="L1192" s="175" t="s">
        <v>4788</v>
      </c>
      <c r="M1192" s="175" t="s">
        <v>1054</v>
      </c>
      <c r="N1192" s="204">
        <v>35009</v>
      </c>
      <c r="O1192" s="175" t="s">
        <v>2054</v>
      </c>
      <c r="P1192" s="195" t="s">
        <v>4965</v>
      </c>
      <c r="Q1192" s="195">
        <v>1</v>
      </c>
      <c r="R1192" s="197" t="s">
        <v>1054</v>
      </c>
      <c r="S1192" s="197" t="s">
        <v>1054</v>
      </c>
      <c r="T1192" s="195" t="s">
        <v>1054</v>
      </c>
      <c r="U1192" s="195" t="s">
        <v>1054</v>
      </c>
      <c r="V1192" s="199" t="s">
        <v>959</v>
      </c>
      <c r="W1192" s="199" t="s">
        <v>1055</v>
      </c>
      <c r="X1192" s="195" t="s">
        <v>1054</v>
      </c>
      <c r="Y1192" s="195" t="s">
        <v>3776</v>
      </c>
      <c r="Z1192" s="195" t="s">
        <v>1054</v>
      </c>
      <c r="AA1192" s="200" t="s">
        <v>1054</v>
      </c>
      <c r="AB1192" s="201">
        <v>1990</v>
      </c>
      <c r="AC1192" s="201">
        <v>2022</v>
      </c>
      <c r="AD1192" s="195" t="s">
        <v>6681</v>
      </c>
      <c r="AE1192" s="195" t="s">
        <v>6196</v>
      </c>
      <c r="AF1192" s="195" t="s">
        <v>934</v>
      </c>
      <c r="AG1192" s="195">
        <v>3000</v>
      </c>
      <c r="AH1192" s="195" t="s">
        <v>828</v>
      </c>
      <c r="AI1192" s="195" t="s">
        <v>3777</v>
      </c>
      <c r="AJ1192" s="195" t="s">
        <v>3778</v>
      </c>
      <c r="AK1192" s="195" t="s">
        <v>3779</v>
      </c>
    </row>
    <row r="1193" spans="1:42" s="177" customFormat="1" ht="12.75">
      <c r="A1193" s="175" t="s">
        <v>3673</v>
      </c>
      <c r="B1193" s="175" t="s">
        <v>3727</v>
      </c>
      <c r="C1193" s="628">
        <v>0</v>
      </c>
      <c r="D1193" s="628">
        <v>0</v>
      </c>
      <c r="E1193" s="628">
        <v>0</v>
      </c>
      <c r="F1193" s="631" t="s">
        <v>1054</v>
      </c>
      <c r="G1193" s="175" t="s">
        <v>6687</v>
      </c>
      <c r="H1193" s="176" t="s">
        <v>4581</v>
      </c>
      <c r="I1193" s="175" t="s">
        <v>4582</v>
      </c>
      <c r="J1193" s="203" t="s">
        <v>1054</v>
      </c>
      <c r="K1193" s="203" t="s">
        <v>1054</v>
      </c>
      <c r="L1193" s="175" t="s">
        <v>4583</v>
      </c>
      <c r="M1193" s="175" t="s">
        <v>1054</v>
      </c>
      <c r="N1193" s="204">
        <v>30865</v>
      </c>
      <c r="O1193" s="175" t="s">
        <v>1054</v>
      </c>
      <c r="P1193" s="195" t="s">
        <v>1054</v>
      </c>
      <c r="Q1193" s="195" t="s">
        <v>1054</v>
      </c>
      <c r="R1193" s="197" t="s">
        <v>1054</v>
      </c>
      <c r="S1193" s="197" t="s">
        <v>1054</v>
      </c>
      <c r="T1193" s="195" t="s">
        <v>1054</v>
      </c>
      <c r="U1193" s="195" t="s">
        <v>1054</v>
      </c>
      <c r="V1193" s="199" t="s">
        <v>1062</v>
      </c>
      <c r="W1193" s="199" t="s">
        <v>1054</v>
      </c>
      <c r="X1193" s="195" t="s">
        <v>1054</v>
      </c>
      <c r="Y1193" s="195" t="s">
        <v>1054</v>
      </c>
      <c r="Z1193" s="195" t="s">
        <v>3677</v>
      </c>
      <c r="AA1193" s="200" t="s">
        <v>1054</v>
      </c>
      <c r="AB1193" s="201" t="s">
        <v>1054</v>
      </c>
      <c r="AC1193" s="201" t="s">
        <v>1054</v>
      </c>
      <c r="AD1193" s="195" t="s">
        <v>1054</v>
      </c>
      <c r="AE1193" s="195" t="s">
        <v>1054</v>
      </c>
      <c r="AF1193" s="195" t="s">
        <v>1054</v>
      </c>
      <c r="AG1193" s="195" t="s">
        <v>1054</v>
      </c>
      <c r="AH1193" s="195" t="s">
        <v>1054</v>
      </c>
      <c r="AI1193" s="195" t="s">
        <v>6688</v>
      </c>
      <c r="AJ1193" s="195" t="s">
        <v>1054</v>
      </c>
      <c r="AK1193" s="195" t="s">
        <v>1054</v>
      </c>
    </row>
    <row r="1194" spans="1:42" s="177" customFormat="1" ht="12.75">
      <c r="A1194" s="175" t="s">
        <v>3673</v>
      </c>
      <c r="B1194" s="175" t="s">
        <v>4904</v>
      </c>
      <c r="C1194" s="628">
        <v>0</v>
      </c>
      <c r="D1194" s="628">
        <v>0</v>
      </c>
      <c r="E1194" s="628">
        <v>0</v>
      </c>
      <c r="F1194" s="631" t="s">
        <v>1054</v>
      </c>
      <c r="G1194" s="175" t="s">
        <v>3674</v>
      </c>
      <c r="H1194" s="176" t="s">
        <v>4574</v>
      </c>
      <c r="I1194" s="175" t="s">
        <v>4621</v>
      </c>
      <c r="J1194" s="203" t="s">
        <v>1054</v>
      </c>
      <c r="K1194" s="203" t="s">
        <v>1054</v>
      </c>
      <c r="L1194" s="175" t="s">
        <v>4622</v>
      </c>
      <c r="M1194" s="175" t="s">
        <v>1054</v>
      </c>
      <c r="N1194" s="204">
        <v>35977</v>
      </c>
      <c r="O1194" s="175" t="s">
        <v>1054</v>
      </c>
      <c r="P1194" s="195" t="s">
        <v>1054</v>
      </c>
      <c r="Q1194" s="195" t="s">
        <v>1054</v>
      </c>
      <c r="R1194" s="197" t="s">
        <v>1054</v>
      </c>
      <c r="S1194" s="197" t="s">
        <v>1054</v>
      </c>
      <c r="T1194" s="195" t="s">
        <v>1054</v>
      </c>
      <c r="U1194" s="195" t="s">
        <v>1054</v>
      </c>
      <c r="V1194" s="199" t="s">
        <v>1122</v>
      </c>
      <c r="W1194" s="199" t="s">
        <v>1055</v>
      </c>
      <c r="X1194" s="195" t="s">
        <v>1054</v>
      </c>
      <c r="Y1194" s="195" t="s">
        <v>3676</v>
      </c>
      <c r="Z1194" s="195" t="s">
        <v>3675</v>
      </c>
      <c r="AA1194" s="200" t="s">
        <v>1054</v>
      </c>
      <c r="AB1194" s="201" t="s">
        <v>1054</v>
      </c>
      <c r="AC1194" s="201" t="s">
        <v>1054</v>
      </c>
      <c r="AD1194" s="195" t="s">
        <v>4905</v>
      </c>
      <c r="AE1194" s="195" t="s">
        <v>4906</v>
      </c>
      <c r="AF1194" s="195" t="s">
        <v>934</v>
      </c>
      <c r="AG1194" s="195">
        <v>3064</v>
      </c>
      <c r="AH1194" s="195" t="s">
        <v>828</v>
      </c>
      <c r="AI1194" s="195" t="s">
        <v>4907</v>
      </c>
      <c r="AJ1194" s="195" t="s">
        <v>4908</v>
      </c>
      <c r="AK1194" s="195" t="s">
        <v>1054</v>
      </c>
    </row>
    <row r="1195" spans="1:42" s="177" customFormat="1" ht="12.75">
      <c r="A1195" s="175" t="s">
        <v>3673</v>
      </c>
      <c r="B1195" s="175" t="s">
        <v>4893</v>
      </c>
      <c r="C1195" s="628">
        <v>0</v>
      </c>
      <c r="D1195" s="628">
        <v>0</v>
      </c>
      <c r="E1195" s="628">
        <v>0</v>
      </c>
      <c r="F1195" s="631" t="s">
        <v>1054</v>
      </c>
      <c r="G1195" s="175" t="s">
        <v>6694</v>
      </c>
      <c r="H1195" s="176" t="s">
        <v>4581</v>
      </c>
      <c r="I1195" s="175" t="s">
        <v>4582</v>
      </c>
      <c r="J1195" s="203" t="s">
        <v>1054</v>
      </c>
      <c r="K1195" s="203" t="s">
        <v>1054</v>
      </c>
      <c r="L1195" s="175" t="s">
        <v>4583</v>
      </c>
      <c r="M1195" s="175" t="s">
        <v>1054</v>
      </c>
      <c r="N1195" s="204">
        <v>41580</v>
      </c>
      <c r="O1195" s="175" t="s">
        <v>1054</v>
      </c>
      <c r="P1195" s="195" t="s">
        <v>1054</v>
      </c>
      <c r="Q1195" s="195" t="s">
        <v>1054</v>
      </c>
      <c r="R1195" s="197" t="s">
        <v>1054</v>
      </c>
      <c r="S1195" s="197" t="s">
        <v>1054</v>
      </c>
      <c r="T1195" s="195" t="s">
        <v>1054</v>
      </c>
      <c r="U1195" s="195" t="s">
        <v>1054</v>
      </c>
      <c r="V1195" s="199" t="s">
        <v>1062</v>
      </c>
      <c r="W1195" s="199" t="s">
        <v>1054</v>
      </c>
      <c r="X1195" s="195" t="s">
        <v>1054</v>
      </c>
      <c r="Y1195" s="195" t="s">
        <v>1054</v>
      </c>
      <c r="Z1195" s="195" t="s">
        <v>3677</v>
      </c>
      <c r="AA1195" s="200" t="s">
        <v>1054</v>
      </c>
      <c r="AB1195" s="201" t="s">
        <v>1054</v>
      </c>
      <c r="AC1195" s="201" t="s">
        <v>1054</v>
      </c>
      <c r="AD1195" s="195" t="s">
        <v>1054</v>
      </c>
      <c r="AE1195" s="195" t="s">
        <v>1054</v>
      </c>
      <c r="AF1195" s="195" t="s">
        <v>1054</v>
      </c>
      <c r="AG1195" s="195" t="s">
        <v>1054</v>
      </c>
      <c r="AH1195" s="195" t="s">
        <v>1054</v>
      </c>
      <c r="AI1195" s="195" t="s">
        <v>6695</v>
      </c>
      <c r="AJ1195" s="195" t="s">
        <v>1054</v>
      </c>
      <c r="AK1195" s="195" t="s">
        <v>1054</v>
      </c>
    </row>
    <row r="1196" spans="1:42" s="177" customFormat="1" ht="12.75">
      <c r="A1196" s="175" t="s">
        <v>3673</v>
      </c>
      <c r="B1196" s="175" t="s">
        <v>3780</v>
      </c>
      <c r="C1196" s="628">
        <v>0</v>
      </c>
      <c r="D1196" s="628">
        <v>0</v>
      </c>
      <c r="E1196" s="628">
        <v>0</v>
      </c>
      <c r="F1196" s="631" t="s">
        <v>1054</v>
      </c>
      <c r="G1196" s="175" t="s">
        <v>3781</v>
      </c>
      <c r="H1196" s="176" t="s">
        <v>4617</v>
      </c>
      <c r="I1196" s="175" t="s">
        <v>4734</v>
      </c>
      <c r="J1196" s="203" t="s">
        <v>1052</v>
      </c>
      <c r="K1196" s="203" t="s">
        <v>1059</v>
      </c>
      <c r="L1196" s="175" t="s">
        <v>4788</v>
      </c>
      <c r="M1196" s="175" t="s">
        <v>1054</v>
      </c>
      <c r="N1196" s="204">
        <v>38169</v>
      </c>
      <c r="O1196" s="175" t="s">
        <v>2054</v>
      </c>
      <c r="P1196" s="195" t="s">
        <v>5107</v>
      </c>
      <c r="Q1196" s="195">
        <v>7</v>
      </c>
      <c r="R1196" s="197" t="s">
        <v>1054</v>
      </c>
      <c r="S1196" s="197" t="s">
        <v>1054</v>
      </c>
      <c r="T1196" s="195" t="s">
        <v>1054</v>
      </c>
      <c r="U1196" s="195" t="s">
        <v>1054</v>
      </c>
      <c r="V1196" s="199" t="s">
        <v>1062</v>
      </c>
      <c r="W1196" s="199" t="s">
        <v>1055</v>
      </c>
      <c r="X1196" s="195" t="s">
        <v>1054</v>
      </c>
      <c r="Y1196" s="195" t="s">
        <v>3782</v>
      </c>
      <c r="Z1196" s="195" t="s">
        <v>1054</v>
      </c>
      <c r="AA1196" s="200" t="s">
        <v>1054</v>
      </c>
      <c r="AB1196" s="201">
        <v>2117</v>
      </c>
      <c r="AC1196" s="201">
        <v>2210</v>
      </c>
      <c r="AD1196" s="195" t="s">
        <v>6201</v>
      </c>
      <c r="AE1196" s="195" t="s">
        <v>4886</v>
      </c>
      <c r="AF1196" s="195" t="s">
        <v>934</v>
      </c>
      <c r="AG1196" s="195">
        <v>3000</v>
      </c>
      <c r="AH1196" s="195" t="s">
        <v>828</v>
      </c>
      <c r="AI1196" s="195" t="s">
        <v>3783</v>
      </c>
      <c r="AJ1196" s="195" t="s">
        <v>3784</v>
      </c>
      <c r="AK1196" s="195" t="s">
        <v>3785</v>
      </c>
    </row>
    <row r="1197" spans="1:42" s="177" customFormat="1" ht="12.75">
      <c r="A1197" s="175" t="s">
        <v>3673</v>
      </c>
      <c r="B1197" s="175" t="s">
        <v>3786</v>
      </c>
      <c r="C1197" s="628">
        <v>0</v>
      </c>
      <c r="D1197" s="628">
        <v>0</v>
      </c>
      <c r="E1197" s="628">
        <v>0</v>
      </c>
      <c r="F1197" s="631" t="s">
        <v>1054</v>
      </c>
      <c r="G1197" s="175" t="s">
        <v>3787</v>
      </c>
      <c r="H1197" s="176" t="s">
        <v>4617</v>
      </c>
      <c r="I1197" s="175" t="s">
        <v>4734</v>
      </c>
      <c r="J1197" s="203" t="s">
        <v>1052</v>
      </c>
      <c r="K1197" s="203" t="s">
        <v>1059</v>
      </c>
      <c r="L1197" s="175" t="s">
        <v>4788</v>
      </c>
      <c r="M1197" s="175" t="s">
        <v>1054</v>
      </c>
      <c r="N1197" s="204">
        <v>36526</v>
      </c>
      <c r="O1197" s="175" t="s">
        <v>2054</v>
      </c>
      <c r="P1197" s="195" t="s">
        <v>5107</v>
      </c>
      <c r="Q1197" s="195">
        <v>22</v>
      </c>
      <c r="R1197" s="197" t="s">
        <v>1054</v>
      </c>
      <c r="S1197" s="197" t="s">
        <v>1054</v>
      </c>
      <c r="T1197" s="195" t="s">
        <v>1054</v>
      </c>
      <c r="U1197" s="195" t="s">
        <v>1054</v>
      </c>
      <c r="V1197" s="199" t="s">
        <v>1062</v>
      </c>
      <c r="W1197" s="199" t="s">
        <v>1055</v>
      </c>
      <c r="X1197" s="195" t="s">
        <v>1054</v>
      </c>
      <c r="Y1197" s="195" t="s">
        <v>3788</v>
      </c>
      <c r="Z1197" s="195" t="s">
        <v>1054</v>
      </c>
      <c r="AA1197" s="200" t="s">
        <v>1054</v>
      </c>
      <c r="AB1197" s="201">
        <v>3597</v>
      </c>
      <c r="AC1197" s="201">
        <v>4816</v>
      </c>
      <c r="AD1197" s="195" t="s">
        <v>6201</v>
      </c>
      <c r="AE1197" s="195" t="s">
        <v>4886</v>
      </c>
      <c r="AF1197" s="195" t="s">
        <v>934</v>
      </c>
      <c r="AG1197" s="195">
        <v>3000</v>
      </c>
      <c r="AH1197" s="195" t="s">
        <v>828</v>
      </c>
      <c r="AI1197" s="195" t="s">
        <v>3789</v>
      </c>
      <c r="AJ1197" s="195" t="s">
        <v>3790</v>
      </c>
      <c r="AK1197" s="195" t="s">
        <v>3791</v>
      </c>
      <c r="AN1197" s="179"/>
      <c r="AO1197" s="179"/>
      <c r="AP1197" s="179"/>
    </row>
    <row r="1198" spans="1:42" s="177" customFormat="1" ht="12.75">
      <c r="A1198" s="175" t="s">
        <v>3673</v>
      </c>
      <c r="B1198" s="175" t="s">
        <v>3844</v>
      </c>
      <c r="C1198" s="628">
        <v>0</v>
      </c>
      <c r="D1198" s="628">
        <v>0</v>
      </c>
      <c r="E1198" s="628">
        <v>0</v>
      </c>
      <c r="F1198" s="631" t="s">
        <v>1054</v>
      </c>
      <c r="G1198" s="175" t="s">
        <v>6212</v>
      </c>
      <c r="H1198" s="176" t="s">
        <v>4581</v>
      </c>
      <c r="I1198" s="175" t="s">
        <v>4592</v>
      </c>
      <c r="J1198" s="203" t="s">
        <v>1054</v>
      </c>
      <c r="K1198" s="203" t="s">
        <v>1054</v>
      </c>
      <c r="L1198" s="175" t="s">
        <v>4593</v>
      </c>
      <c r="M1198" s="175" t="s">
        <v>3693</v>
      </c>
      <c r="N1198" s="204">
        <v>35978</v>
      </c>
      <c r="O1198" s="175" t="s">
        <v>1054</v>
      </c>
      <c r="P1198" s="195" t="s">
        <v>1054</v>
      </c>
      <c r="Q1198" s="195" t="s">
        <v>1054</v>
      </c>
      <c r="R1198" s="197">
        <v>8</v>
      </c>
      <c r="S1198" s="197" t="s">
        <v>959</v>
      </c>
      <c r="T1198" s="195" t="s">
        <v>4595</v>
      </c>
      <c r="U1198" s="195" t="s">
        <v>1054</v>
      </c>
      <c r="V1198" s="199" t="s">
        <v>959</v>
      </c>
      <c r="W1198" s="199" t="s">
        <v>1054</v>
      </c>
      <c r="X1198" s="195" t="s">
        <v>1054</v>
      </c>
      <c r="Y1198" s="195" t="s">
        <v>1054</v>
      </c>
      <c r="Z1198" s="195" t="s">
        <v>3675</v>
      </c>
      <c r="AA1198" s="200" t="s">
        <v>1054</v>
      </c>
      <c r="AB1198" s="201" t="s">
        <v>1054</v>
      </c>
      <c r="AC1198" s="201" t="s">
        <v>1054</v>
      </c>
      <c r="AD1198" s="195" t="s">
        <v>1054</v>
      </c>
      <c r="AE1198" s="195" t="s">
        <v>1054</v>
      </c>
      <c r="AF1198" s="195" t="s">
        <v>1054</v>
      </c>
      <c r="AG1198" s="195" t="s">
        <v>1054</v>
      </c>
      <c r="AH1198" s="195" t="s">
        <v>1054</v>
      </c>
      <c r="AI1198" s="195" t="s">
        <v>1054</v>
      </c>
      <c r="AJ1198" s="195" t="s">
        <v>1054</v>
      </c>
      <c r="AK1198" s="195" t="s">
        <v>1054</v>
      </c>
      <c r="AN1198" s="179"/>
      <c r="AO1198" s="179"/>
      <c r="AP1198" s="179"/>
    </row>
    <row r="1199" spans="1:42" s="177" customFormat="1" ht="12.75">
      <c r="A1199" s="175" t="s">
        <v>3673</v>
      </c>
      <c r="B1199" s="175" t="s">
        <v>6699</v>
      </c>
      <c r="C1199" s="628">
        <v>0</v>
      </c>
      <c r="D1199" s="628">
        <v>0</v>
      </c>
      <c r="E1199" s="628">
        <v>0</v>
      </c>
      <c r="F1199" s="631" t="s">
        <v>1054</v>
      </c>
      <c r="G1199" s="175" t="s">
        <v>6700</v>
      </c>
      <c r="H1199" s="176" t="s">
        <v>4581</v>
      </c>
      <c r="I1199" s="175" t="s">
        <v>4582</v>
      </c>
      <c r="J1199" s="203" t="s">
        <v>1054</v>
      </c>
      <c r="K1199" s="203" t="s">
        <v>1054</v>
      </c>
      <c r="L1199" s="175" t="s">
        <v>4583</v>
      </c>
      <c r="M1199" s="175" t="s">
        <v>1054</v>
      </c>
      <c r="N1199" s="204">
        <v>42612</v>
      </c>
      <c r="O1199" s="175" t="s">
        <v>1054</v>
      </c>
      <c r="P1199" s="195" t="s">
        <v>1054</v>
      </c>
      <c r="Q1199" s="195" t="s">
        <v>1054</v>
      </c>
      <c r="R1199" s="197" t="s">
        <v>1054</v>
      </c>
      <c r="S1199" s="197" t="s">
        <v>1054</v>
      </c>
      <c r="T1199" s="195" t="s">
        <v>1054</v>
      </c>
      <c r="U1199" s="195" t="s">
        <v>1054</v>
      </c>
      <c r="V1199" s="199" t="s">
        <v>1062</v>
      </c>
      <c r="W1199" s="199" t="s">
        <v>1054</v>
      </c>
      <c r="X1199" s="195" t="s">
        <v>1054</v>
      </c>
      <c r="Y1199" s="195" t="s">
        <v>1054</v>
      </c>
      <c r="Z1199" s="195" t="s">
        <v>3677</v>
      </c>
      <c r="AA1199" s="200" t="s">
        <v>1054</v>
      </c>
      <c r="AB1199" s="201" t="s">
        <v>1054</v>
      </c>
      <c r="AC1199" s="201" t="s">
        <v>1054</v>
      </c>
      <c r="AD1199" s="195" t="s">
        <v>1054</v>
      </c>
      <c r="AE1199" s="195" t="s">
        <v>1054</v>
      </c>
      <c r="AF1199" s="195" t="s">
        <v>1054</v>
      </c>
      <c r="AG1199" s="195" t="s">
        <v>1054</v>
      </c>
      <c r="AH1199" s="195" t="s">
        <v>1054</v>
      </c>
      <c r="AI1199" s="195" t="s">
        <v>6701</v>
      </c>
      <c r="AJ1199" s="195" t="s">
        <v>1054</v>
      </c>
      <c r="AK1199" s="195" t="s">
        <v>1054</v>
      </c>
      <c r="AN1199" s="179"/>
      <c r="AO1199" s="179"/>
      <c r="AP1199" s="179"/>
    </row>
    <row r="1200" spans="1:42" s="177" customFormat="1" ht="12.75">
      <c r="A1200" s="175" t="s">
        <v>3673</v>
      </c>
      <c r="B1200" s="175" t="s">
        <v>3792</v>
      </c>
      <c r="C1200" s="628">
        <v>0</v>
      </c>
      <c r="D1200" s="628">
        <v>1</v>
      </c>
      <c r="E1200" s="628">
        <v>1</v>
      </c>
      <c r="F1200" s="631" t="s">
        <v>1054</v>
      </c>
      <c r="G1200" s="175" t="s">
        <v>3793</v>
      </c>
      <c r="H1200" s="176" t="s">
        <v>4617</v>
      </c>
      <c r="I1200" s="175" t="s">
        <v>4734</v>
      </c>
      <c r="J1200" s="203" t="s">
        <v>1052</v>
      </c>
      <c r="K1200" s="203" t="s">
        <v>1059</v>
      </c>
      <c r="L1200" s="175" t="s">
        <v>4593</v>
      </c>
      <c r="M1200" s="175" t="s">
        <v>3794</v>
      </c>
      <c r="N1200" s="204">
        <v>35901</v>
      </c>
      <c r="O1200" s="175" t="s">
        <v>2054</v>
      </c>
      <c r="P1200" s="195" t="s">
        <v>4965</v>
      </c>
      <c r="Q1200" s="195">
        <v>176</v>
      </c>
      <c r="R1200" s="197" t="s">
        <v>1054</v>
      </c>
      <c r="S1200" s="197" t="s">
        <v>1054</v>
      </c>
      <c r="T1200" s="195" t="s">
        <v>1054</v>
      </c>
      <c r="U1200" s="195" t="s">
        <v>1054</v>
      </c>
      <c r="V1200" s="199" t="s">
        <v>959</v>
      </c>
      <c r="W1200" s="199" t="s">
        <v>1055</v>
      </c>
      <c r="X1200" s="195" t="s">
        <v>1054</v>
      </c>
      <c r="Y1200" s="195" t="s">
        <v>3795</v>
      </c>
      <c r="Z1200" s="195" t="s">
        <v>1054</v>
      </c>
      <c r="AA1200" s="200" t="s">
        <v>1054</v>
      </c>
      <c r="AB1200" s="201">
        <v>34367</v>
      </c>
      <c r="AC1200" s="201">
        <v>34590</v>
      </c>
      <c r="AD1200" s="195" t="s">
        <v>5054</v>
      </c>
      <c r="AE1200" s="195" t="s">
        <v>4698</v>
      </c>
      <c r="AF1200" s="195" t="s">
        <v>934</v>
      </c>
      <c r="AG1200" s="195">
        <v>2600</v>
      </c>
      <c r="AH1200" s="195" t="s">
        <v>828</v>
      </c>
      <c r="AI1200" s="195" t="s">
        <v>3796</v>
      </c>
      <c r="AJ1200" s="195" t="s">
        <v>6215</v>
      </c>
      <c r="AK1200" s="195" t="s">
        <v>3797</v>
      </c>
      <c r="AN1200" s="179"/>
      <c r="AO1200" s="179"/>
      <c r="AP1200" s="179"/>
    </row>
    <row r="1201" spans="1:42" s="177" customFormat="1" ht="12.75">
      <c r="A1201" s="175" t="s">
        <v>3673</v>
      </c>
      <c r="B1201" s="175" t="s">
        <v>3675</v>
      </c>
      <c r="C1201" s="628">
        <v>0</v>
      </c>
      <c r="D1201" s="628">
        <v>0</v>
      </c>
      <c r="E1201" s="628">
        <v>0</v>
      </c>
      <c r="F1201" s="631" t="s">
        <v>1054</v>
      </c>
      <c r="G1201" s="175" t="s">
        <v>3692</v>
      </c>
      <c r="H1201" s="176" t="s">
        <v>4617</v>
      </c>
      <c r="I1201" s="175" t="s">
        <v>4934</v>
      </c>
      <c r="J1201" s="203" t="s">
        <v>2052</v>
      </c>
      <c r="K1201" s="203" t="s">
        <v>1053</v>
      </c>
      <c r="L1201" s="175" t="s">
        <v>4593</v>
      </c>
      <c r="M1201" s="175" t="s">
        <v>3693</v>
      </c>
      <c r="N1201" s="204">
        <v>21929</v>
      </c>
      <c r="O1201" s="175" t="s">
        <v>1425</v>
      </c>
      <c r="P1201" s="195" t="s">
        <v>1054</v>
      </c>
      <c r="Q1201" s="195" t="s">
        <v>1054</v>
      </c>
      <c r="R1201" s="197" t="s">
        <v>1054</v>
      </c>
      <c r="S1201" s="197" t="s">
        <v>1054</v>
      </c>
      <c r="T1201" s="195" t="s">
        <v>1054</v>
      </c>
      <c r="U1201" s="195" t="s">
        <v>1054</v>
      </c>
      <c r="V1201" s="199" t="s">
        <v>959</v>
      </c>
      <c r="W1201" s="199" t="s">
        <v>1055</v>
      </c>
      <c r="X1201" s="195" t="s">
        <v>1054</v>
      </c>
      <c r="Y1201" s="195" t="s">
        <v>3694</v>
      </c>
      <c r="Z1201" s="195" t="s">
        <v>1054</v>
      </c>
      <c r="AA1201" s="200" t="s">
        <v>1054</v>
      </c>
      <c r="AB1201" s="201" t="s">
        <v>1054</v>
      </c>
      <c r="AC1201" s="201">
        <v>2007669</v>
      </c>
      <c r="AD1201" s="195" t="s">
        <v>6235</v>
      </c>
      <c r="AE1201" s="195" t="s">
        <v>4902</v>
      </c>
      <c r="AF1201" s="195" t="s">
        <v>932</v>
      </c>
      <c r="AG1201" s="195">
        <v>2000</v>
      </c>
      <c r="AH1201" s="195" t="s">
        <v>828</v>
      </c>
      <c r="AI1201" s="195" t="s">
        <v>3950</v>
      </c>
      <c r="AJ1201" s="195" t="s">
        <v>6236</v>
      </c>
      <c r="AK1201" s="195" t="s">
        <v>3695</v>
      </c>
      <c r="AN1201" s="179"/>
      <c r="AO1201" s="179"/>
      <c r="AP1201" s="179"/>
    </row>
    <row r="1202" spans="1:42" s="177" customFormat="1" ht="12.75">
      <c r="A1202" s="175" t="s">
        <v>3673</v>
      </c>
      <c r="B1202" s="175" t="s">
        <v>4887</v>
      </c>
      <c r="C1202" s="628">
        <v>0</v>
      </c>
      <c r="D1202" s="628">
        <v>0</v>
      </c>
      <c r="E1202" s="628">
        <v>0</v>
      </c>
      <c r="F1202" s="631" t="s">
        <v>1054</v>
      </c>
      <c r="G1202" s="175" t="s">
        <v>4888</v>
      </c>
      <c r="H1202" s="176" t="s">
        <v>4581</v>
      </c>
      <c r="I1202" s="175" t="s">
        <v>4582</v>
      </c>
      <c r="J1202" s="203" t="s">
        <v>1054</v>
      </c>
      <c r="K1202" s="203" t="s">
        <v>1054</v>
      </c>
      <c r="L1202" s="175" t="s">
        <v>1063</v>
      </c>
      <c r="M1202" s="175" t="s">
        <v>1054</v>
      </c>
      <c r="N1202" s="204">
        <v>42606</v>
      </c>
      <c r="O1202" s="175" t="s">
        <v>1054</v>
      </c>
      <c r="P1202" s="195" t="s">
        <v>1054</v>
      </c>
      <c r="Q1202" s="195" t="s">
        <v>1054</v>
      </c>
      <c r="R1202" s="197" t="s">
        <v>1054</v>
      </c>
      <c r="S1202" s="197" t="s">
        <v>1054</v>
      </c>
      <c r="T1202" s="195" t="s">
        <v>1054</v>
      </c>
      <c r="U1202" s="195" t="s">
        <v>1054</v>
      </c>
      <c r="V1202" s="199" t="s">
        <v>1054</v>
      </c>
      <c r="W1202" s="199" t="s">
        <v>1054</v>
      </c>
      <c r="X1202" s="195" t="s">
        <v>1054</v>
      </c>
      <c r="Y1202" s="195" t="s">
        <v>1054</v>
      </c>
      <c r="Z1202" s="195" t="s">
        <v>1054</v>
      </c>
      <c r="AA1202" s="200" t="s">
        <v>1054</v>
      </c>
      <c r="AB1202" s="201" t="s">
        <v>1054</v>
      </c>
      <c r="AC1202" s="201" t="s">
        <v>1054</v>
      </c>
      <c r="AD1202" s="195" t="s">
        <v>1054</v>
      </c>
      <c r="AE1202" s="195" t="s">
        <v>1054</v>
      </c>
      <c r="AF1202" s="195" t="s">
        <v>1054</v>
      </c>
      <c r="AG1202" s="195" t="s">
        <v>1054</v>
      </c>
      <c r="AH1202" s="195" t="s">
        <v>1054</v>
      </c>
      <c r="AI1202" s="195" t="s">
        <v>4889</v>
      </c>
      <c r="AJ1202" s="195" t="s">
        <v>1054</v>
      </c>
      <c r="AK1202" s="195" t="s">
        <v>1054</v>
      </c>
      <c r="AN1202" s="179"/>
      <c r="AO1202" s="179"/>
      <c r="AP1202" s="179"/>
    </row>
    <row r="1203" spans="1:42" s="177" customFormat="1" ht="12.75">
      <c r="A1203" s="175" t="s">
        <v>3673</v>
      </c>
      <c r="B1203" s="175" t="s">
        <v>3696</v>
      </c>
      <c r="C1203" s="628">
        <v>0</v>
      </c>
      <c r="D1203" s="628">
        <v>0</v>
      </c>
      <c r="E1203" s="628">
        <v>0</v>
      </c>
      <c r="F1203" s="631" t="s">
        <v>1054</v>
      </c>
      <c r="G1203" s="175" t="s">
        <v>6233</v>
      </c>
      <c r="H1203" s="176" t="s">
        <v>4617</v>
      </c>
      <c r="I1203" s="175" t="s">
        <v>4734</v>
      </c>
      <c r="J1203" s="203" t="s">
        <v>1052</v>
      </c>
      <c r="K1203" s="203" t="s">
        <v>1059</v>
      </c>
      <c r="L1203" s="175" t="s">
        <v>4788</v>
      </c>
      <c r="M1203" s="175" t="s">
        <v>1054</v>
      </c>
      <c r="N1203" s="204">
        <v>23795</v>
      </c>
      <c r="O1203" s="175" t="s">
        <v>1425</v>
      </c>
      <c r="P1203" s="195" t="s">
        <v>5402</v>
      </c>
      <c r="Q1203" s="195">
        <v>241</v>
      </c>
      <c r="R1203" s="197" t="s">
        <v>1054</v>
      </c>
      <c r="S1203" s="197" t="s">
        <v>1054</v>
      </c>
      <c r="T1203" s="195" t="s">
        <v>1054</v>
      </c>
      <c r="U1203" s="195" t="s">
        <v>1054</v>
      </c>
      <c r="V1203" s="199" t="s">
        <v>1062</v>
      </c>
      <c r="W1203" s="199" t="s">
        <v>1055</v>
      </c>
      <c r="X1203" s="195" t="s">
        <v>1054</v>
      </c>
      <c r="Y1203" s="195" t="s">
        <v>3697</v>
      </c>
      <c r="Z1203" s="195" t="s">
        <v>1054</v>
      </c>
      <c r="AA1203" s="200" t="s">
        <v>1054</v>
      </c>
      <c r="AB1203" s="201">
        <v>158024</v>
      </c>
      <c r="AC1203" s="201">
        <v>94147</v>
      </c>
      <c r="AD1203" s="195" t="s">
        <v>6234</v>
      </c>
      <c r="AE1203" s="195" t="s">
        <v>5031</v>
      </c>
      <c r="AF1203" s="195" t="s">
        <v>935</v>
      </c>
      <c r="AG1203" s="195">
        <v>2600</v>
      </c>
      <c r="AH1203" s="195" t="s">
        <v>828</v>
      </c>
      <c r="AI1203" s="195" t="s">
        <v>3698</v>
      </c>
      <c r="AJ1203" s="195" t="s">
        <v>3699</v>
      </c>
      <c r="AK1203" s="195" t="s">
        <v>3700</v>
      </c>
      <c r="AN1203" s="179"/>
      <c r="AO1203" s="179"/>
      <c r="AP1203" s="179"/>
    </row>
    <row r="1204" spans="1:42" s="177" customFormat="1" ht="12.75">
      <c r="A1204" s="175" t="s">
        <v>3673</v>
      </c>
      <c r="B1204" s="175" t="s">
        <v>3845</v>
      </c>
      <c r="C1204" s="628">
        <v>0</v>
      </c>
      <c r="D1204" s="628">
        <v>0</v>
      </c>
      <c r="E1204" s="628">
        <v>0</v>
      </c>
      <c r="F1204" s="631" t="s">
        <v>1054</v>
      </c>
      <c r="G1204" s="175" t="s">
        <v>6193</v>
      </c>
      <c r="H1204" s="176" t="s">
        <v>4581</v>
      </c>
      <c r="I1204" s="175" t="s">
        <v>4770</v>
      </c>
      <c r="J1204" s="203" t="s">
        <v>1054</v>
      </c>
      <c r="K1204" s="203" t="s">
        <v>1054</v>
      </c>
      <c r="L1204" s="175" t="s">
        <v>4583</v>
      </c>
      <c r="M1204" s="175" t="s">
        <v>1054</v>
      </c>
      <c r="N1204" s="204">
        <v>38718</v>
      </c>
      <c r="O1204" s="175" t="s">
        <v>1054</v>
      </c>
      <c r="P1204" s="195" t="s">
        <v>1054</v>
      </c>
      <c r="Q1204" s="195" t="s">
        <v>1054</v>
      </c>
      <c r="R1204" s="197">
        <v>0</v>
      </c>
      <c r="S1204" s="197" t="s">
        <v>1054</v>
      </c>
      <c r="T1204" s="195" t="s">
        <v>1054</v>
      </c>
      <c r="U1204" s="195" t="s">
        <v>1054</v>
      </c>
      <c r="V1204" s="199" t="s">
        <v>1054</v>
      </c>
      <c r="W1204" s="199" t="s">
        <v>1054</v>
      </c>
      <c r="X1204" s="195" t="s">
        <v>1054</v>
      </c>
      <c r="Y1204" s="195" t="s">
        <v>1054</v>
      </c>
      <c r="Z1204" s="195" t="s">
        <v>3702</v>
      </c>
      <c r="AA1204" s="200" t="s">
        <v>1054</v>
      </c>
      <c r="AB1204" s="201" t="s">
        <v>1054</v>
      </c>
      <c r="AC1204" s="201" t="s">
        <v>1054</v>
      </c>
      <c r="AD1204" s="195" t="s">
        <v>1054</v>
      </c>
      <c r="AE1204" s="195" t="s">
        <v>1054</v>
      </c>
      <c r="AF1204" s="195" t="s">
        <v>1054</v>
      </c>
      <c r="AG1204" s="195" t="s">
        <v>1054</v>
      </c>
      <c r="AH1204" s="195" t="s">
        <v>1054</v>
      </c>
      <c r="AI1204" s="195" t="s">
        <v>3846</v>
      </c>
      <c r="AJ1204" s="195" t="s">
        <v>1054</v>
      </c>
      <c r="AK1204" s="195" t="s">
        <v>1054</v>
      </c>
      <c r="AN1204" s="179"/>
      <c r="AO1204" s="179"/>
      <c r="AP1204" s="179"/>
    </row>
    <row r="1205" spans="1:42" s="177" customFormat="1" ht="12.75">
      <c r="A1205" s="175" t="s">
        <v>3673</v>
      </c>
      <c r="B1205" s="175" t="s">
        <v>3847</v>
      </c>
      <c r="C1205" s="628">
        <v>0</v>
      </c>
      <c r="D1205" s="628">
        <v>0</v>
      </c>
      <c r="E1205" s="628">
        <v>0</v>
      </c>
      <c r="F1205" s="631" t="s">
        <v>1054</v>
      </c>
      <c r="G1205" s="175" t="s">
        <v>3848</v>
      </c>
      <c r="H1205" s="176" t="s">
        <v>4581</v>
      </c>
      <c r="I1205" s="175" t="s">
        <v>4582</v>
      </c>
      <c r="J1205" s="203" t="s">
        <v>1054</v>
      </c>
      <c r="K1205" s="203" t="s">
        <v>1054</v>
      </c>
      <c r="L1205" s="175" t="s">
        <v>4583</v>
      </c>
      <c r="M1205" s="175" t="s">
        <v>1054</v>
      </c>
      <c r="N1205" s="204">
        <v>35388</v>
      </c>
      <c r="O1205" s="175" t="s">
        <v>1054</v>
      </c>
      <c r="P1205" s="195" t="s">
        <v>1054</v>
      </c>
      <c r="Q1205" s="195" t="s">
        <v>1054</v>
      </c>
      <c r="R1205" s="197" t="s">
        <v>1054</v>
      </c>
      <c r="S1205" s="197" t="s">
        <v>1054</v>
      </c>
      <c r="T1205" s="195" t="s">
        <v>1054</v>
      </c>
      <c r="U1205" s="195" t="s">
        <v>1054</v>
      </c>
      <c r="V1205" s="199" t="s">
        <v>1062</v>
      </c>
      <c r="W1205" s="199" t="s">
        <v>1054</v>
      </c>
      <c r="X1205" s="195" t="s">
        <v>1054</v>
      </c>
      <c r="Y1205" s="195" t="s">
        <v>1054</v>
      </c>
      <c r="Z1205" s="195" t="s">
        <v>3702</v>
      </c>
      <c r="AA1205" s="200" t="s">
        <v>1054</v>
      </c>
      <c r="AB1205" s="201" t="s">
        <v>1054</v>
      </c>
      <c r="AC1205" s="201" t="s">
        <v>1054</v>
      </c>
      <c r="AD1205" s="195" t="s">
        <v>1054</v>
      </c>
      <c r="AE1205" s="195" t="s">
        <v>1054</v>
      </c>
      <c r="AF1205" s="195" t="s">
        <v>1054</v>
      </c>
      <c r="AG1205" s="195" t="s">
        <v>1054</v>
      </c>
      <c r="AH1205" s="195" t="s">
        <v>1054</v>
      </c>
      <c r="AI1205" s="195" t="s">
        <v>3703</v>
      </c>
      <c r="AJ1205" s="195" t="s">
        <v>1054</v>
      </c>
      <c r="AK1205" s="195" t="s">
        <v>1054</v>
      </c>
      <c r="AN1205" s="179"/>
      <c r="AO1205" s="179"/>
      <c r="AP1205" s="179"/>
    </row>
    <row r="1206" spans="1:42" s="177" customFormat="1" ht="12.75">
      <c r="A1206" s="175" t="s">
        <v>3673</v>
      </c>
      <c r="B1206" s="175" t="s">
        <v>4896</v>
      </c>
      <c r="C1206" s="628">
        <v>0</v>
      </c>
      <c r="D1206" s="628">
        <v>0</v>
      </c>
      <c r="E1206" s="628">
        <v>0</v>
      </c>
      <c r="F1206" s="631" t="s">
        <v>1054</v>
      </c>
      <c r="G1206" s="175" t="s">
        <v>6725</v>
      </c>
      <c r="H1206" s="176" t="s">
        <v>4581</v>
      </c>
      <c r="I1206" s="175" t="s">
        <v>4582</v>
      </c>
      <c r="J1206" s="203" t="s">
        <v>1054</v>
      </c>
      <c r="K1206" s="203" t="s">
        <v>1054</v>
      </c>
      <c r="L1206" s="175" t="s">
        <v>4583</v>
      </c>
      <c r="M1206" s="175" t="s">
        <v>1054</v>
      </c>
      <c r="N1206" s="204">
        <v>41457</v>
      </c>
      <c r="O1206" s="175" t="s">
        <v>1054</v>
      </c>
      <c r="P1206" s="195" t="s">
        <v>1054</v>
      </c>
      <c r="Q1206" s="195" t="s">
        <v>1054</v>
      </c>
      <c r="R1206" s="197" t="s">
        <v>1054</v>
      </c>
      <c r="S1206" s="197" t="s">
        <v>1054</v>
      </c>
      <c r="T1206" s="195" t="s">
        <v>1054</v>
      </c>
      <c r="U1206" s="195" t="s">
        <v>1054</v>
      </c>
      <c r="V1206" s="199" t="s">
        <v>1062</v>
      </c>
      <c r="W1206" s="199" t="s">
        <v>1054</v>
      </c>
      <c r="X1206" s="195" t="s">
        <v>1054</v>
      </c>
      <c r="Y1206" s="195" t="s">
        <v>1054</v>
      </c>
      <c r="Z1206" s="195" t="s">
        <v>3677</v>
      </c>
      <c r="AA1206" s="200" t="s">
        <v>1054</v>
      </c>
      <c r="AB1206" s="201" t="s">
        <v>1054</v>
      </c>
      <c r="AC1206" s="201" t="s">
        <v>1054</v>
      </c>
      <c r="AD1206" s="195" t="s">
        <v>1054</v>
      </c>
      <c r="AE1206" s="195" t="s">
        <v>1054</v>
      </c>
      <c r="AF1206" s="195" t="s">
        <v>1054</v>
      </c>
      <c r="AG1206" s="195" t="s">
        <v>1054</v>
      </c>
      <c r="AH1206" s="195" t="s">
        <v>1054</v>
      </c>
      <c r="AI1206" s="195" t="s">
        <v>6726</v>
      </c>
      <c r="AJ1206" s="195" t="s">
        <v>1054</v>
      </c>
      <c r="AK1206" s="195" t="s">
        <v>1054</v>
      </c>
      <c r="AN1206" s="179"/>
      <c r="AO1206" s="179"/>
      <c r="AP1206" s="179"/>
    </row>
    <row r="1207" spans="1:42" s="177" customFormat="1" ht="12.75">
      <c r="A1207" s="175" t="s">
        <v>3673</v>
      </c>
      <c r="B1207" s="175" t="s">
        <v>3728</v>
      </c>
      <c r="C1207" s="628">
        <v>0</v>
      </c>
      <c r="D1207" s="628">
        <v>0</v>
      </c>
      <c r="E1207" s="628">
        <v>0</v>
      </c>
      <c r="F1207" s="631" t="s">
        <v>1054</v>
      </c>
      <c r="G1207" s="175" t="s">
        <v>6222</v>
      </c>
      <c r="H1207" s="176" t="s">
        <v>4581</v>
      </c>
      <c r="I1207" s="175" t="s">
        <v>4650</v>
      </c>
      <c r="J1207" s="203" t="s">
        <v>1054</v>
      </c>
      <c r="K1207" s="203" t="s">
        <v>1054</v>
      </c>
      <c r="L1207" s="175" t="s">
        <v>1351</v>
      </c>
      <c r="M1207" s="175" t="s">
        <v>1054</v>
      </c>
      <c r="N1207" s="204">
        <v>34152</v>
      </c>
      <c r="O1207" s="175" t="s">
        <v>1054</v>
      </c>
      <c r="P1207" s="195" t="s">
        <v>1054</v>
      </c>
      <c r="Q1207" s="195" t="s">
        <v>1054</v>
      </c>
      <c r="R1207" s="197" t="s">
        <v>1054</v>
      </c>
      <c r="S1207" s="197" t="s">
        <v>1054</v>
      </c>
      <c r="T1207" s="195" t="s">
        <v>1054</v>
      </c>
      <c r="U1207" s="195" t="s">
        <v>1054</v>
      </c>
      <c r="V1207" s="199" t="s">
        <v>1054</v>
      </c>
      <c r="W1207" s="199" t="s">
        <v>1054</v>
      </c>
      <c r="X1207" s="195" t="s">
        <v>1054</v>
      </c>
      <c r="Y1207" s="195" t="s">
        <v>1054</v>
      </c>
      <c r="Z1207" s="195" t="s">
        <v>1054</v>
      </c>
      <c r="AA1207" s="200" t="s">
        <v>1054</v>
      </c>
      <c r="AB1207" s="201" t="s">
        <v>1054</v>
      </c>
      <c r="AC1207" s="201" t="s">
        <v>1054</v>
      </c>
      <c r="AD1207" s="195" t="s">
        <v>6223</v>
      </c>
      <c r="AE1207" s="195" t="s">
        <v>4886</v>
      </c>
      <c r="AF1207" s="195" t="s">
        <v>934</v>
      </c>
      <c r="AG1207" s="195">
        <v>3000</v>
      </c>
      <c r="AH1207" s="195" t="s">
        <v>828</v>
      </c>
      <c r="AI1207" s="195" t="s">
        <v>3729</v>
      </c>
      <c r="AJ1207" s="195" t="s">
        <v>1054</v>
      </c>
      <c r="AK1207" s="195" t="s">
        <v>1054</v>
      </c>
      <c r="AN1207" s="179"/>
      <c r="AO1207" s="179"/>
      <c r="AP1207" s="179"/>
    </row>
    <row r="1208" spans="1:42" s="177" customFormat="1" ht="12.75">
      <c r="A1208" s="175" t="s">
        <v>3673</v>
      </c>
      <c r="B1208" s="175" t="s">
        <v>3731</v>
      </c>
      <c r="C1208" s="628">
        <v>0</v>
      </c>
      <c r="D1208" s="628">
        <v>0</v>
      </c>
      <c r="E1208" s="628">
        <v>0</v>
      </c>
      <c r="F1208" s="631" t="s">
        <v>1054</v>
      </c>
      <c r="G1208" s="175" t="s">
        <v>6220</v>
      </c>
      <c r="H1208" s="176" t="s">
        <v>4581</v>
      </c>
      <c r="I1208" s="175" t="s">
        <v>4592</v>
      </c>
      <c r="J1208" s="203" t="s">
        <v>1054</v>
      </c>
      <c r="K1208" s="203" t="s">
        <v>1054</v>
      </c>
      <c r="L1208" s="175" t="s">
        <v>4593</v>
      </c>
      <c r="M1208" s="175" t="s">
        <v>3849</v>
      </c>
      <c r="N1208" s="204">
        <v>34516</v>
      </c>
      <c r="O1208" s="175" t="s">
        <v>1054</v>
      </c>
      <c r="P1208" s="195" t="s">
        <v>1054</v>
      </c>
      <c r="Q1208" s="195" t="s">
        <v>1054</v>
      </c>
      <c r="R1208" s="197">
        <v>2</v>
      </c>
      <c r="S1208" s="197" t="s">
        <v>1062</v>
      </c>
      <c r="T1208" s="195" t="s">
        <v>4603</v>
      </c>
      <c r="U1208" s="195" t="s">
        <v>1054</v>
      </c>
      <c r="V1208" s="199" t="s">
        <v>959</v>
      </c>
      <c r="W1208" s="199" t="s">
        <v>1055</v>
      </c>
      <c r="X1208" s="195" t="s">
        <v>1054</v>
      </c>
      <c r="Y1208" s="195" t="s">
        <v>1054</v>
      </c>
      <c r="Z1208" s="195" t="s">
        <v>3689</v>
      </c>
      <c r="AA1208" s="200" t="s">
        <v>1054</v>
      </c>
      <c r="AB1208" s="201" t="s">
        <v>1054</v>
      </c>
      <c r="AC1208" s="201" t="s">
        <v>1054</v>
      </c>
      <c r="AD1208" s="195" t="s">
        <v>6188</v>
      </c>
      <c r="AE1208" s="195" t="s">
        <v>4886</v>
      </c>
      <c r="AF1208" s="195" t="s">
        <v>934</v>
      </c>
      <c r="AG1208" s="195">
        <v>3000</v>
      </c>
      <c r="AH1208" s="195" t="s">
        <v>828</v>
      </c>
      <c r="AI1208" s="195" t="s">
        <v>3850</v>
      </c>
      <c r="AJ1208" s="195" t="s">
        <v>1054</v>
      </c>
      <c r="AK1208" s="195" t="s">
        <v>3851</v>
      </c>
      <c r="AN1208" s="179"/>
      <c r="AO1208" s="179"/>
      <c r="AP1208" s="179"/>
    </row>
    <row r="1209" spans="1:42" s="177" customFormat="1" ht="12.75">
      <c r="A1209" s="175" t="s">
        <v>3673</v>
      </c>
      <c r="B1209" s="175" t="s">
        <v>3730</v>
      </c>
      <c r="C1209" s="628">
        <v>0</v>
      </c>
      <c r="D1209" s="628">
        <v>0</v>
      </c>
      <c r="E1209" s="628">
        <v>0</v>
      </c>
      <c r="F1209" s="631" t="s">
        <v>1054</v>
      </c>
      <c r="G1209" s="175" t="s">
        <v>6187</v>
      </c>
      <c r="H1209" s="176" t="s">
        <v>4581</v>
      </c>
      <c r="I1209" s="175" t="s">
        <v>4582</v>
      </c>
      <c r="J1209" s="203" t="s">
        <v>1054</v>
      </c>
      <c r="K1209" s="203" t="s">
        <v>1054</v>
      </c>
      <c r="L1209" s="175" t="s">
        <v>4583</v>
      </c>
      <c r="M1209" s="175" t="s">
        <v>1054</v>
      </c>
      <c r="N1209" s="204">
        <v>41396</v>
      </c>
      <c r="O1209" s="175" t="s">
        <v>1054</v>
      </c>
      <c r="P1209" s="195" t="s">
        <v>1054</v>
      </c>
      <c r="Q1209" s="195" t="s">
        <v>1054</v>
      </c>
      <c r="R1209" s="197" t="s">
        <v>1054</v>
      </c>
      <c r="S1209" s="197" t="s">
        <v>1054</v>
      </c>
      <c r="T1209" s="195" t="s">
        <v>1054</v>
      </c>
      <c r="U1209" s="195" t="s">
        <v>1054</v>
      </c>
      <c r="V1209" s="199" t="s">
        <v>1062</v>
      </c>
      <c r="W1209" s="199" t="s">
        <v>1055</v>
      </c>
      <c r="X1209" s="195" t="s">
        <v>1054</v>
      </c>
      <c r="Y1209" s="195" t="s">
        <v>1054</v>
      </c>
      <c r="Z1209" s="195" t="s">
        <v>1054</v>
      </c>
      <c r="AA1209" s="200" t="s">
        <v>3731</v>
      </c>
      <c r="AB1209" s="201" t="s">
        <v>1054</v>
      </c>
      <c r="AC1209" s="201" t="s">
        <v>1054</v>
      </c>
      <c r="AD1209" s="195" t="s">
        <v>6188</v>
      </c>
      <c r="AE1209" s="195" t="s">
        <v>4886</v>
      </c>
      <c r="AF1209" s="195" t="s">
        <v>934</v>
      </c>
      <c r="AG1209" s="195">
        <v>3000</v>
      </c>
      <c r="AH1209" s="195" t="s">
        <v>828</v>
      </c>
      <c r="AI1209" s="195" t="s">
        <v>1054</v>
      </c>
      <c r="AJ1209" s="195" t="s">
        <v>1054</v>
      </c>
      <c r="AK1209" s="195" t="s">
        <v>1054</v>
      </c>
      <c r="AN1209" s="179"/>
      <c r="AO1209" s="179"/>
      <c r="AP1209" s="179"/>
    </row>
    <row r="1210" spans="1:42" s="177" customFormat="1" ht="12.75">
      <c r="A1210" s="175" t="s">
        <v>3673</v>
      </c>
      <c r="B1210" s="175" t="s">
        <v>4892</v>
      </c>
      <c r="C1210" s="628">
        <v>0</v>
      </c>
      <c r="D1210" s="628">
        <v>0</v>
      </c>
      <c r="E1210" s="628">
        <v>0</v>
      </c>
      <c r="F1210" s="631" t="s">
        <v>1054</v>
      </c>
      <c r="G1210" s="175" t="s">
        <v>6729</v>
      </c>
      <c r="H1210" s="176" t="s">
        <v>4581</v>
      </c>
      <c r="I1210" s="175" t="s">
        <v>4582</v>
      </c>
      <c r="J1210" s="203" t="s">
        <v>1054</v>
      </c>
      <c r="K1210" s="203" t="s">
        <v>1054</v>
      </c>
      <c r="L1210" s="175" t="s">
        <v>4583</v>
      </c>
      <c r="M1210" s="175" t="s">
        <v>1054</v>
      </c>
      <c r="N1210" s="204">
        <v>41611</v>
      </c>
      <c r="O1210" s="175" t="s">
        <v>1054</v>
      </c>
      <c r="P1210" s="195" t="s">
        <v>1054</v>
      </c>
      <c r="Q1210" s="195" t="s">
        <v>1054</v>
      </c>
      <c r="R1210" s="197" t="s">
        <v>1054</v>
      </c>
      <c r="S1210" s="197" t="s">
        <v>1054</v>
      </c>
      <c r="T1210" s="195" t="s">
        <v>1054</v>
      </c>
      <c r="U1210" s="195" t="s">
        <v>1054</v>
      </c>
      <c r="V1210" s="199" t="s">
        <v>1062</v>
      </c>
      <c r="W1210" s="199" t="s">
        <v>1054</v>
      </c>
      <c r="X1210" s="195" t="s">
        <v>1054</v>
      </c>
      <c r="Y1210" s="195" t="s">
        <v>1054</v>
      </c>
      <c r="Z1210" s="195" t="s">
        <v>3677</v>
      </c>
      <c r="AA1210" s="200" t="s">
        <v>1054</v>
      </c>
      <c r="AB1210" s="201" t="s">
        <v>1054</v>
      </c>
      <c r="AC1210" s="201" t="s">
        <v>1054</v>
      </c>
      <c r="AD1210" s="195" t="s">
        <v>1054</v>
      </c>
      <c r="AE1210" s="195" t="s">
        <v>1054</v>
      </c>
      <c r="AF1210" s="195" t="s">
        <v>1054</v>
      </c>
      <c r="AG1210" s="195" t="s">
        <v>1054</v>
      </c>
      <c r="AH1210" s="195" t="s">
        <v>1054</v>
      </c>
      <c r="AI1210" s="195" t="s">
        <v>6730</v>
      </c>
      <c r="AJ1210" s="195" t="s">
        <v>1054</v>
      </c>
      <c r="AK1210" s="195" t="s">
        <v>1054</v>
      </c>
      <c r="AN1210" s="179"/>
      <c r="AO1210" s="179"/>
      <c r="AP1210" s="179"/>
    </row>
    <row r="1211" spans="1:42" s="177" customFormat="1" ht="12.75">
      <c r="A1211" s="175" t="s">
        <v>3673</v>
      </c>
      <c r="B1211" s="175" t="s">
        <v>3852</v>
      </c>
      <c r="C1211" s="628">
        <v>0</v>
      </c>
      <c r="D1211" s="628">
        <v>0</v>
      </c>
      <c r="E1211" s="628">
        <v>0</v>
      </c>
      <c r="F1211" s="631" t="s">
        <v>1054</v>
      </c>
      <c r="G1211" s="175" t="s">
        <v>6732</v>
      </c>
      <c r="H1211" s="176" t="s">
        <v>4581</v>
      </c>
      <c r="I1211" s="175" t="s">
        <v>4592</v>
      </c>
      <c r="J1211" s="203" t="s">
        <v>1054</v>
      </c>
      <c r="K1211" s="203" t="s">
        <v>1054</v>
      </c>
      <c r="L1211" s="175" t="s">
        <v>4593</v>
      </c>
      <c r="M1211" s="175" t="s">
        <v>3853</v>
      </c>
      <c r="N1211" s="204">
        <v>32686</v>
      </c>
      <c r="O1211" s="175" t="s">
        <v>1054</v>
      </c>
      <c r="P1211" s="195" t="s">
        <v>1054</v>
      </c>
      <c r="Q1211" s="195" t="s">
        <v>1054</v>
      </c>
      <c r="R1211" s="197">
        <v>0</v>
      </c>
      <c r="S1211" s="197" t="s">
        <v>959</v>
      </c>
      <c r="T1211" s="195" t="s">
        <v>4603</v>
      </c>
      <c r="U1211" s="195" t="s">
        <v>1054</v>
      </c>
      <c r="V1211" s="199" t="s">
        <v>959</v>
      </c>
      <c r="W1211" s="199" t="s">
        <v>1055</v>
      </c>
      <c r="X1211" s="195" t="s">
        <v>1054</v>
      </c>
      <c r="Y1211" s="195" t="s">
        <v>1054</v>
      </c>
      <c r="Z1211" s="195" t="s">
        <v>3689</v>
      </c>
      <c r="AA1211" s="200" t="s">
        <v>1054</v>
      </c>
      <c r="AB1211" s="201" t="s">
        <v>1054</v>
      </c>
      <c r="AC1211" s="201" t="s">
        <v>1054</v>
      </c>
      <c r="AD1211" s="195" t="s">
        <v>6226</v>
      </c>
      <c r="AE1211" s="195" t="s">
        <v>4886</v>
      </c>
      <c r="AF1211" s="195" t="s">
        <v>934</v>
      </c>
      <c r="AG1211" s="195">
        <v>3000</v>
      </c>
      <c r="AH1211" s="195" t="s">
        <v>828</v>
      </c>
      <c r="AI1211" s="195" t="s">
        <v>6227</v>
      </c>
      <c r="AJ1211" s="195" t="s">
        <v>1054</v>
      </c>
      <c r="AK1211" s="195" t="s">
        <v>3854</v>
      </c>
      <c r="AN1211" s="179"/>
      <c r="AO1211" s="179"/>
      <c r="AP1211" s="179"/>
    </row>
    <row r="1212" spans="1:42" s="177" customFormat="1" ht="12.75">
      <c r="A1212" s="175" t="s">
        <v>3673</v>
      </c>
      <c r="B1212" s="175" t="s">
        <v>4894</v>
      </c>
      <c r="C1212" s="628">
        <v>0</v>
      </c>
      <c r="D1212" s="628">
        <v>0</v>
      </c>
      <c r="E1212" s="628">
        <v>0</v>
      </c>
      <c r="F1212" s="631" t="s">
        <v>1054</v>
      </c>
      <c r="G1212" s="175" t="s">
        <v>6733</v>
      </c>
      <c r="H1212" s="176" t="s">
        <v>4581</v>
      </c>
      <c r="I1212" s="175" t="s">
        <v>4582</v>
      </c>
      <c r="J1212" s="203" t="s">
        <v>1054</v>
      </c>
      <c r="K1212" s="203" t="s">
        <v>1054</v>
      </c>
      <c r="L1212" s="175" t="s">
        <v>4583</v>
      </c>
      <c r="M1212" s="175" t="s">
        <v>1054</v>
      </c>
      <c r="N1212" s="204">
        <v>41457</v>
      </c>
      <c r="O1212" s="175" t="s">
        <v>1054</v>
      </c>
      <c r="P1212" s="195" t="s">
        <v>1054</v>
      </c>
      <c r="Q1212" s="195" t="s">
        <v>1054</v>
      </c>
      <c r="R1212" s="197" t="s">
        <v>1054</v>
      </c>
      <c r="S1212" s="197" t="s">
        <v>1054</v>
      </c>
      <c r="T1212" s="195" t="s">
        <v>1054</v>
      </c>
      <c r="U1212" s="195" t="s">
        <v>1054</v>
      </c>
      <c r="V1212" s="199" t="s">
        <v>1062</v>
      </c>
      <c r="W1212" s="199" t="s">
        <v>1054</v>
      </c>
      <c r="X1212" s="195" t="s">
        <v>1054</v>
      </c>
      <c r="Y1212" s="195" t="s">
        <v>1054</v>
      </c>
      <c r="Z1212" s="195" t="s">
        <v>3677</v>
      </c>
      <c r="AA1212" s="200" t="s">
        <v>1054</v>
      </c>
      <c r="AB1212" s="201" t="s">
        <v>1054</v>
      </c>
      <c r="AC1212" s="201" t="s">
        <v>1054</v>
      </c>
      <c r="AD1212" s="195" t="s">
        <v>1054</v>
      </c>
      <c r="AE1212" s="195" t="s">
        <v>1054</v>
      </c>
      <c r="AF1212" s="195" t="s">
        <v>1054</v>
      </c>
      <c r="AG1212" s="195" t="s">
        <v>1054</v>
      </c>
      <c r="AH1212" s="195" t="s">
        <v>1054</v>
      </c>
      <c r="AI1212" s="195" t="s">
        <v>6734</v>
      </c>
      <c r="AJ1212" s="195" t="s">
        <v>1054</v>
      </c>
      <c r="AK1212" s="195" t="s">
        <v>1054</v>
      </c>
    </row>
    <row r="1213" spans="1:42" s="177" customFormat="1" ht="12.75">
      <c r="A1213" s="175" t="s">
        <v>3673</v>
      </c>
      <c r="B1213" s="175" t="s">
        <v>3855</v>
      </c>
      <c r="C1213" s="628">
        <v>0</v>
      </c>
      <c r="D1213" s="628">
        <v>0</v>
      </c>
      <c r="E1213" s="628">
        <v>0</v>
      </c>
      <c r="F1213" s="631" t="s">
        <v>1054</v>
      </c>
      <c r="G1213" s="175" t="s">
        <v>6735</v>
      </c>
      <c r="H1213" s="176" t="s">
        <v>4581</v>
      </c>
      <c r="I1213" s="175" t="s">
        <v>4592</v>
      </c>
      <c r="J1213" s="203" t="s">
        <v>1054</v>
      </c>
      <c r="K1213" s="203" t="s">
        <v>1054</v>
      </c>
      <c r="L1213" s="175" t="s">
        <v>4593</v>
      </c>
      <c r="M1213" s="175" t="s">
        <v>3856</v>
      </c>
      <c r="N1213" s="204">
        <v>39898</v>
      </c>
      <c r="O1213" s="175" t="s">
        <v>1054</v>
      </c>
      <c r="P1213" s="195" t="s">
        <v>1054</v>
      </c>
      <c r="Q1213" s="195" t="s">
        <v>1054</v>
      </c>
      <c r="R1213" s="197">
        <v>7</v>
      </c>
      <c r="S1213" s="197" t="s">
        <v>959</v>
      </c>
      <c r="T1213" s="195" t="s">
        <v>4731</v>
      </c>
      <c r="U1213" s="195" t="s">
        <v>1054</v>
      </c>
      <c r="V1213" s="199" t="s">
        <v>1054</v>
      </c>
      <c r="W1213" s="199" t="s">
        <v>1054</v>
      </c>
      <c r="X1213" s="195" t="s">
        <v>1054</v>
      </c>
      <c r="Y1213" s="195" t="s">
        <v>1054</v>
      </c>
      <c r="Z1213" s="195" t="s">
        <v>1054</v>
      </c>
      <c r="AA1213" s="200" t="s">
        <v>1054</v>
      </c>
      <c r="AB1213" s="201" t="s">
        <v>1054</v>
      </c>
      <c r="AC1213" s="201" t="s">
        <v>1054</v>
      </c>
      <c r="AD1213" s="195" t="s">
        <v>1054</v>
      </c>
      <c r="AE1213" s="195" t="s">
        <v>1054</v>
      </c>
      <c r="AF1213" s="195" t="s">
        <v>1054</v>
      </c>
      <c r="AG1213" s="195" t="s">
        <v>1054</v>
      </c>
      <c r="AH1213" s="195" t="s">
        <v>1054</v>
      </c>
      <c r="AI1213" s="195" t="s">
        <v>6191</v>
      </c>
      <c r="AJ1213" s="195" t="s">
        <v>1054</v>
      </c>
      <c r="AK1213" s="195" t="s">
        <v>1054</v>
      </c>
    </row>
    <row r="1214" spans="1:42" s="177" customFormat="1" ht="12.75">
      <c r="A1214" s="175" t="s">
        <v>3673</v>
      </c>
      <c r="B1214" s="175" t="s">
        <v>3857</v>
      </c>
      <c r="C1214" s="628">
        <v>0</v>
      </c>
      <c r="D1214" s="628">
        <v>0</v>
      </c>
      <c r="E1214" s="628">
        <v>0</v>
      </c>
      <c r="F1214" s="631" t="s">
        <v>1054</v>
      </c>
      <c r="G1214" s="175" t="s">
        <v>6200</v>
      </c>
      <c r="H1214" s="176" t="s">
        <v>4581</v>
      </c>
      <c r="I1214" s="175" t="s">
        <v>4588</v>
      </c>
      <c r="J1214" s="203" t="s">
        <v>1054</v>
      </c>
      <c r="K1214" s="203" t="s">
        <v>1054</v>
      </c>
      <c r="L1214" s="175" t="s">
        <v>4837</v>
      </c>
      <c r="M1214" s="175" t="s">
        <v>3858</v>
      </c>
      <c r="N1214" s="204">
        <v>38170</v>
      </c>
      <c r="O1214" s="175" t="s">
        <v>1054</v>
      </c>
      <c r="P1214" s="195" t="s">
        <v>1054</v>
      </c>
      <c r="Q1214" s="195" t="s">
        <v>1054</v>
      </c>
      <c r="R1214" s="197" t="s">
        <v>1054</v>
      </c>
      <c r="S1214" s="197" t="s">
        <v>1054</v>
      </c>
      <c r="T1214" s="195" t="s">
        <v>1054</v>
      </c>
      <c r="U1214" s="195" t="s">
        <v>1054</v>
      </c>
      <c r="V1214" s="199" t="s">
        <v>1062</v>
      </c>
      <c r="W1214" s="199" t="s">
        <v>1054</v>
      </c>
      <c r="X1214" s="195" t="s">
        <v>1054</v>
      </c>
      <c r="Y1214" s="195" t="s">
        <v>1054</v>
      </c>
      <c r="Z1214" s="195" t="s">
        <v>1054</v>
      </c>
      <c r="AA1214" s="200" t="s">
        <v>1054</v>
      </c>
      <c r="AB1214" s="201" t="s">
        <v>1054</v>
      </c>
      <c r="AC1214" s="201" t="s">
        <v>1054</v>
      </c>
      <c r="AD1214" s="195" t="s">
        <v>1054</v>
      </c>
      <c r="AE1214" s="195" t="s">
        <v>1054</v>
      </c>
      <c r="AF1214" s="195" t="s">
        <v>1054</v>
      </c>
      <c r="AG1214" s="195" t="s">
        <v>1054</v>
      </c>
      <c r="AH1214" s="195" t="s">
        <v>1054</v>
      </c>
      <c r="AI1214" s="195" t="s">
        <v>3859</v>
      </c>
      <c r="AJ1214" s="195" t="s">
        <v>1054</v>
      </c>
      <c r="AK1214" s="195" t="s">
        <v>1054</v>
      </c>
    </row>
    <row r="1215" spans="1:42" s="177" customFormat="1" ht="12.75">
      <c r="A1215" s="175" t="s">
        <v>3673</v>
      </c>
      <c r="B1215" s="175" t="s">
        <v>3860</v>
      </c>
      <c r="C1215" s="628">
        <v>0</v>
      </c>
      <c r="D1215" s="628">
        <v>0</v>
      </c>
      <c r="E1215" s="628">
        <v>0</v>
      </c>
      <c r="F1215" s="631" t="s">
        <v>1054</v>
      </c>
      <c r="G1215" s="175" t="s">
        <v>6199</v>
      </c>
      <c r="H1215" s="176" t="s">
        <v>4581</v>
      </c>
      <c r="I1215" s="175" t="s">
        <v>4588</v>
      </c>
      <c r="J1215" s="203" t="s">
        <v>1054</v>
      </c>
      <c r="K1215" s="203" t="s">
        <v>1054</v>
      </c>
      <c r="L1215" s="175" t="s">
        <v>4837</v>
      </c>
      <c r="M1215" s="175" t="s">
        <v>3861</v>
      </c>
      <c r="N1215" s="204">
        <v>38385</v>
      </c>
      <c r="O1215" s="175" t="s">
        <v>1054</v>
      </c>
      <c r="P1215" s="195" t="s">
        <v>1054</v>
      </c>
      <c r="Q1215" s="195" t="s">
        <v>1054</v>
      </c>
      <c r="R1215" s="197" t="s">
        <v>1054</v>
      </c>
      <c r="S1215" s="197" t="s">
        <v>1054</v>
      </c>
      <c r="T1215" s="195" t="s">
        <v>1054</v>
      </c>
      <c r="U1215" s="195" t="s">
        <v>1054</v>
      </c>
      <c r="V1215" s="199" t="s">
        <v>1062</v>
      </c>
      <c r="W1215" s="199" t="s">
        <v>1054</v>
      </c>
      <c r="X1215" s="195" t="s">
        <v>1054</v>
      </c>
      <c r="Y1215" s="195" t="s">
        <v>1054</v>
      </c>
      <c r="Z1215" s="195" t="s">
        <v>1054</v>
      </c>
      <c r="AA1215" s="200" t="s">
        <v>1054</v>
      </c>
      <c r="AB1215" s="201" t="s">
        <v>1054</v>
      </c>
      <c r="AC1215" s="201" t="s">
        <v>1054</v>
      </c>
      <c r="AD1215" s="195" t="s">
        <v>1054</v>
      </c>
      <c r="AE1215" s="195" t="s">
        <v>1054</v>
      </c>
      <c r="AF1215" s="195" t="s">
        <v>1054</v>
      </c>
      <c r="AG1215" s="195" t="s">
        <v>1054</v>
      </c>
      <c r="AH1215" s="195" t="s">
        <v>1054</v>
      </c>
      <c r="AI1215" s="195" t="s">
        <v>3862</v>
      </c>
      <c r="AJ1215" s="195" t="s">
        <v>1054</v>
      </c>
      <c r="AK1215" s="195" t="s">
        <v>1054</v>
      </c>
    </row>
    <row r="1216" spans="1:42" s="177" customFormat="1" ht="12.75">
      <c r="A1216" s="175" t="s">
        <v>3673</v>
      </c>
      <c r="B1216" s="175" t="s">
        <v>3863</v>
      </c>
      <c r="C1216" s="628">
        <v>0</v>
      </c>
      <c r="D1216" s="628">
        <v>0</v>
      </c>
      <c r="E1216" s="628">
        <v>0</v>
      </c>
      <c r="F1216" s="631" t="s">
        <v>1054</v>
      </c>
      <c r="G1216" s="175" t="s">
        <v>3864</v>
      </c>
      <c r="H1216" s="176" t="s">
        <v>4581</v>
      </c>
      <c r="I1216" s="175" t="s">
        <v>4582</v>
      </c>
      <c r="J1216" s="203" t="s">
        <v>1054</v>
      </c>
      <c r="K1216" s="203" t="s">
        <v>1054</v>
      </c>
      <c r="L1216" s="175" t="s">
        <v>4583</v>
      </c>
      <c r="M1216" s="175" t="s">
        <v>1054</v>
      </c>
      <c r="N1216" s="204">
        <v>35431</v>
      </c>
      <c r="O1216" s="175" t="s">
        <v>1054</v>
      </c>
      <c r="P1216" s="195" t="s">
        <v>1054</v>
      </c>
      <c r="Q1216" s="195" t="s">
        <v>1054</v>
      </c>
      <c r="R1216" s="197">
        <v>0</v>
      </c>
      <c r="S1216" s="197" t="s">
        <v>1062</v>
      </c>
      <c r="T1216" s="195" t="s">
        <v>1054</v>
      </c>
      <c r="U1216" s="195" t="s">
        <v>1054</v>
      </c>
      <c r="V1216" s="199" t="s">
        <v>1062</v>
      </c>
      <c r="W1216" s="199" t="s">
        <v>1054</v>
      </c>
      <c r="X1216" s="195" t="s">
        <v>1054</v>
      </c>
      <c r="Y1216" s="195" t="s">
        <v>1054</v>
      </c>
      <c r="Z1216" s="195" t="s">
        <v>3702</v>
      </c>
      <c r="AA1216" s="200" t="s">
        <v>1054</v>
      </c>
      <c r="AB1216" s="201" t="s">
        <v>1054</v>
      </c>
      <c r="AC1216" s="201" t="s">
        <v>1054</v>
      </c>
      <c r="AD1216" s="195" t="s">
        <v>1054</v>
      </c>
      <c r="AE1216" s="195" t="s">
        <v>1054</v>
      </c>
      <c r="AF1216" s="195" t="s">
        <v>1054</v>
      </c>
      <c r="AG1216" s="195" t="s">
        <v>1054</v>
      </c>
      <c r="AH1216" s="195" t="s">
        <v>1054</v>
      </c>
      <c r="AI1216" s="195" t="s">
        <v>3703</v>
      </c>
      <c r="AJ1216" s="195" t="s">
        <v>1054</v>
      </c>
      <c r="AK1216" s="195" t="s">
        <v>1054</v>
      </c>
    </row>
    <row r="1217" spans="1:42" s="177" customFormat="1" ht="12.75">
      <c r="A1217" s="175" t="s">
        <v>3673</v>
      </c>
      <c r="B1217" s="175" t="s">
        <v>3865</v>
      </c>
      <c r="C1217" s="628">
        <v>0</v>
      </c>
      <c r="D1217" s="628">
        <v>0</v>
      </c>
      <c r="E1217" s="628">
        <v>0</v>
      </c>
      <c r="F1217" s="631" t="s">
        <v>1054</v>
      </c>
      <c r="G1217" s="175" t="s">
        <v>3866</v>
      </c>
      <c r="H1217" s="176" t="s">
        <v>4581</v>
      </c>
      <c r="I1217" s="175" t="s">
        <v>4582</v>
      </c>
      <c r="J1217" s="203" t="s">
        <v>1054</v>
      </c>
      <c r="K1217" s="203" t="s">
        <v>1054</v>
      </c>
      <c r="L1217" s="175" t="s">
        <v>4583</v>
      </c>
      <c r="M1217" s="175" t="s">
        <v>1054</v>
      </c>
      <c r="N1217" s="204">
        <v>40909</v>
      </c>
      <c r="O1217" s="175" t="s">
        <v>1054</v>
      </c>
      <c r="P1217" s="195" t="s">
        <v>1054</v>
      </c>
      <c r="Q1217" s="195" t="s">
        <v>1054</v>
      </c>
      <c r="R1217" s="197">
        <v>0</v>
      </c>
      <c r="S1217" s="197" t="s">
        <v>1062</v>
      </c>
      <c r="T1217" s="195" t="s">
        <v>1054</v>
      </c>
      <c r="U1217" s="195" t="s">
        <v>1054</v>
      </c>
      <c r="V1217" s="199" t="s">
        <v>1062</v>
      </c>
      <c r="W1217" s="199" t="s">
        <v>1054</v>
      </c>
      <c r="X1217" s="195" t="s">
        <v>1054</v>
      </c>
      <c r="Y1217" s="195" t="s">
        <v>1054</v>
      </c>
      <c r="Z1217" s="195" t="s">
        <v>3702</v>
      </c>
      <c r="AA1217" s="200" t="s">
        <v>1054</v>
      </c>
      <c r="AB1217" s="201" t="s">
        <v>1054</v>
      </c>
      <c r="AC1217" s="201" t="s">
        <v>1054</v>
      </c>
      <c r="AD1217" s="195" t="s">
        <v>1054</v>
      </c>
      <c r="AE1217" s="195" t="s">
        <v>1054</v>
      </c>
      <c r="AF1217" s="195" t="s">
        <v>1054</v>
      </c>
      <c r="AG1217" s="195" t="s">
        <v>1054</v>
      </c>
      <c r="AH1217" s="195" t="s">
        <v>1054</v>
      </c>
      <c r="AI1217" s="195" t="s">
        <v>3703</v>
      </c>
      <c r="AJ1217" s="195" t="s">
        <v>1054</v>
      </c>
      <c r="AK1217" s="195" t="s">
        <v>1054</v>
      </c>
    </row>
    <row r="1218" spans="1:42" ht="12.75">
      <c r="A1218" s="175" t="s">
        <v>120</v>
      </c>
      <c r="B1218" s="175" t="s">
        <v>3879</v>
      </c>
      <c r="C1218" s="628">
        <v>0</v>
      </c>
      <c r="D1218" s="628">
        <v>0</v>
      </c>
      <c r="E1218" s="628">
        <v>0</v>
      </c>
      <c r="F1218" s="631" t="s">
        <v>1054</v>
      </c>
      <c r="G1218" s="175" t="s">
        <v>3880</v>
      </c>
      <c r="H1218" s="176" t="s">
        <v>4581</v>
      </c>
      <c r="I1218" s="175" t="s">
        <v>4582</v>
      </c>
      <c r="J1218" s="203" t="s">
        <v>1054</v>
      </c>
      <c r="K1218" s="203" t="s">
        <v>1054</v>
      </c>
      <c r="L1218" s="175" t="s">
        <v>4583</v>
      </c>
      <c r="M1218" s="175" t="s">
        <v>1054</v>
      </c>
      <c r="N1218" s="204">
        <v>40909</v>
      </c>
      <c r="O1218" s="175" t="s">
        <v>1054</v>
      </c>
      <c r="P1218" s="195" t="s">
        <v>1054</v>
      </c>
      <c r="Q1218" s="195" t="s">
        <v>1054</v>
      </c>
      <c r="R1218" s="197">
        <v>30</v>
      </c>
      <c r="S1218" s="197" t="s">
        <v>1062</v>
      </c>
      <c r="T1218" s="195" t="s">
        <v>106</v>
      </c>
      <c r="U1218" s="195" t="s">
        <v>3881</v>
      </c>
      <c r="V1218" s="199" t="s">
        <v>1062</v>
      </c>
      <c r="W1218" s="199" t="s">
        <v>1054</v>
      </c>
      <c r="X1218" s="195" t="s">
        <v>1054</v>
      </c>
      <c r="Y1218" s="195" t="s">
        <v>1054</v>
      </c>
      <c r="Z1218" s="195" t="s">
        <v>3867</v>
      </c>
      <c r="AA1218" s="200" t="s">
        <v>1054</v>
      </c>
      <c r="AB1218" s="201" t="s">
        <v>1054</v>
      </c>
      <c r="AC1218" s="201" t="s">
        <v>1054</v>
      </c>
      <c r="AD1218" s="195" t="s">
        <v>6247</v>
      </c>
      <c r="AE1218" s="195" t="s">
        <v>4914</v>
      </c>
      <c r="AF1218" s="195" t="s">
        <v>935</v>
      </c>
      <c r="AG1218" s="195">
        <v>2601</v>
      </c>
      <c r="AH1218" s="195" t="s">
        <v>828</v>
      </c>
      <c r="AI1218" s="195" t="s">
        <v>1054</v>
      </c>
      <c r="AJ1218" s="195" t="s">
        <v>1054</v>
      </c>
      <c r="AK1218" s="195" t="s">
        <v>1054</v>
      </c>
      <c r="AN1218" s="177"/>
      <c r="AO1218" s="177"/>
      <c r="AP1218" s="177"/>
    </row>
    <row r="1219" spans="1:42" ht="12.75">
      <c r="A1219" s="175" t="s">
        <v>120</v>
      </c>
      <c r="B1219" s="175" t="s">
        <v>3882</v>
      </c>
      <c r="C1219" s="628">
        <v>0</v>
      </c>
      <c r="D1219" s="628">
        <v>0</v>
      </c>
      <c r="E1219" s="628">
        <v>0</v>
      </c>
      <c r="F1219" s="631" t="s">
        <v>1054</v>
      </c>
      <c r="G1219" s="175" t="s">
        <v>6246</v>
      </c>
      <c r="H1219" s="176" t="s">
        <v>4581</v>
      </c>
      <c r="I1219" s="175" t="s">
        <v>4582</v>
      </c>
      <c r="J1219" s="203" t="s">
        <v>1054</v>
      </c>
      <c r="K1219" s="203" t="s">
        <v>1054</v>
      </c>
      <c r="L1219" s="175" t="s">
        <v>1063</v>
      </c>
      <c r="M1219" s="175" t="s">
        <v>1054</v>
      </c>
      <c r="N1219" s="204">
        <v>41705</v>
      </c>
      <c r="O1219" s="175" t="s">
        <v>1054</v>
      </c>
      <c r="P1219" s="195" t="s">
        <v>1054</v>
      </c>
      <c r="Q1219" s="195" t="s">
        <v>1054</v>
      </c>
      <c r="R1219" s="197">
        <v>5</v>
      </c>
      <c r="S1219" s="197" t="s">
        <v>959</v>
      </c>
      <c r="T1219" s="195" t="s">
        <v>4595</v>
      </c>
      <c r="U1219" s="195" t="s">
        <v>1054</v>
      </c>
      <c r="V1219" s="199" t="s">
        <v>1062</v>
      </c>
      <c r="W1219" s="199" t="s">
        <v>1054</v>
      </c>
      <c r="X1219" s="195" t="s">
        <v>1054</v>
      </c>
      <c r="Y1219" s="195" t="s">
        <v>1054</v>
      </c>
      <c r="Z1219" s="195" t="s">
        <v>3867</v>
      </c>
      <c r="AA1219" s="200" t="s">
        <v>1054</v>
      </c>
      <c r="AB1219" s="201" t="s">
        <v>1054</v>
      </c>
      <c r="AC1219" s="201" t="s">
        <v>1054</v>
      </c>
      <c r="AD1219" s="195" t="s">
        <v>6247</v>
      </c>
      <c r="AE1219" s="195" t="s">
        <v>4914</v>
      </c>
      <c r="AF1219" s="195" t="s">
        <v>935</v>
      </c>
      <c r="AG1219" s="195">
        <v>2601</v>
      </c>
      <c r="AH1219" s="195" t="s">
        <v>828</v>
      </c>
      <c r="AI1219" s="195" t="s">
        <v>1054</v>
      </c>
      <c r="AJ1219" s="195" t="s">
        <v>1054</v>
      </c>
      <c r="AK1219" s="195" t="s">
        <v>1054</v>
      </c>
      <c r="AN1219" s="177"/>
      <c r="AO1219" s="177"/>
      <c r="AP1219" s="177"/>
    </row>
    <row r="1220" spans="1:42" ht="12.75">
      <c r="A1220" s="175" t="s">
        <v>120</v>
      </c>
      <c r="B1220" s="175" t="s">
        <v>3883</v>
      </c>
      <c r="C1220" s="628">
        <v>0</v>
      </c>
      <c r="D1220" s="628">
        <v>0</v>
      </c>
      <c r="E1220" s="628">
        <v>0</v>
      </c>
      <c r="F1220" s="631" t="s">
        <v>1054</v>
      </c>
      <c r="G1220" s="175" t="s">
        <v>3884</v>
      </c>
      <c r="H1220" s="176" t="s">
        <v>4581</v>
      </c>
      <c r="I1220" s="175" t="s">
        <v>4582</v>
      </c>
      <c r="J1220" s="203" t="s">
        <v>1054</v>
      </c>
      <c r="K1220" s="203" t="s">
        <v>1054</v>
      </c>
      <c r="L1220" s="175" t="s">
        <v>4829</v>
      </c>
      <c r="M1220" s="175" t="s">
        <v>3885</v>
      </c>
      <c r="N1220" s="204">
        <v>40909</v>
      </c>
      <c r="O1220" s="175" t="s">
        <v>1054</v>
      </c>
      <c r="P1220" s="195" t="s">
        <v>1054</v>
      </c>
      <c r="Q1220" s="195" t="s">
        <v>1054</v>
      </c>
      <c r="R1220" s="197">
        <v>15</v>
      </c>
      <c r="S1220" s="197" t="s">
        <v>1062</v>
      </c>
      <c r="T1220" s="195" t="s">
        <v>106</v>
      </c>
      <c r="U1220" s="195" t="s">
        <v>3881</v>
      </c>
      <c r="V1220" s="199" t="s">
        <v>1062</v>
      </c>
      <c r="W1220" s="199" t="s">
        <v>1054</v>
      </c>
      <c r="X1220" s="195" t="s">
        <v>1054</v>
      </c>
      <c r="Y1220" s="195" t="s">
        <v>1054</v>
      </c>
      <c r="Z1220" s="195" t="s">
        <v>3867</v>
      </c>
      <c r="AA1220" s="200" t="s">
        <v>1054</v>
      </c>
      <c r="AB1220" s="201" t="s">
        <v>1054</v>
      </c>
      <c r="AC1220" s="201" t="s">
        <v>1054</v>
      </c>
      <c r="AD1220" s="195" t="s">
        <v>6247</v>
      </c>
      <c r="AE1220" s="195" t="s">
        <v>4914</v>
      </c>
      <c r="AF1220" s="195" t="s">
        <v>935</v>
      </c>
      <c r="AG1220" s="195">
        <v>2601</v>
      </c>
      <c r="AH1220" s="195" t="s">
        <v>828</v>
      </c>
      <c r="AI1220" s="195" t="s">
        <v>1054</v>
      </c>
      <c r="AJ1220" s="195" t="s">
        <v>1054</v>
      </c>
      <c r="AK1220" s="195" t="s">
        <v>1054</v>
      </c>
      <c r="AN1220" s="177"/>
      <c r="AO1220" s="177"/>
      <c r="AP1220" s="177"/>
    </row>
    <row r="1221" spans="1:42" ht="12.75">
      <c r="A1221" s="175" t="s">
        <v>120</v>
      </c>
      <c r="B1221" s="175" t="s">
        <v>3873</v>
      </c>
      <c r="C1221" s="628">
        <v>0</v>
      </c>
      <c r="D1221" s="628">
        <v>0</v>
      </c>
      <c r="E1221" s="628">
        <v>0</v>
      </c>
      <c r="F1221" s="631" t="s">
        <v>1054</v>
      </c>
      <c r="G1221" s="175" t="s">
        <v>3874</v>
      </c>
      <c r="H1221" s="176" t="s">
        <v>4617</v>
      </c>
      <c r="I1221" s="175" t="s">
        <v>4934</v>
      </c>
      <c r="J1221" s="203" t="s">
        <v>1052</v>
      </c>
      <c r="K1221" s="203" t="s">
        <v>1053</v>
      </c>
      <c r="L1221" s="175" t="s">
        <v>4593</v>
      </c>
      <c r="M1221" s="175" t="s">
        <v>3875</v>
      </c>
      <c r="N1221" s="204">
        <v>29403</v>
      </c>
      <c r="O1221" s="175" t="s">
        <v>1418</v>
      </c>
      <c r="P1221" s="195" t="s">
        <v>4965</v>
      </c>
      <c r="Q1221" s="195">
        <v>283</v>
      </c>
      <c r="R1221" s="197" t="s">
        <v>1054</v>
      </c>
      <c r="S1221" s="197" t="s">
        <v>1054</v>
      </c>
      <c r="T1221" s="195" t="s">
        <v>1054</v>
      </c>
      <c r="U1221" s="195" t="s">
        <v>1054</v>
      </c>
      <c r="V1221" s="199" t="s">
        <v>959</v>
      </c>
      <c r="W1221" s="199" t="s">
        <v>1055</v>
      </c>
      <c r="X1221" s="195" t="s">
        <v>1054</v>
      </c>
      <c r="Y1221" s="195" t="s">
        <v>3876</v>
      </c>
      <c r="Z1221" s="195" t="s">
        <v>1054</v>
      </c>
      <c r="AA1221" s="200" t="s">
        <v>1054</v>
      </c>
      <c r="AB1221" s="201">
        <v>62333</v>
      </c>
      <c r="AC1221" s="201">
        <v>71851</v>
      </c>
      <c r="AD1221" s="195" t="s">
        <v>6267</v>
      </c>
      <c r="AE1221" s="195" t="s">
        <v>5750</v>
      </c>
      <c r="AF1221" s="195" t="s">
        <v>935</v>
      </c>
      <c r="AG1221" s="195">
        <v>2612</v>
      </c>
      <c r="AH1221" s="195" t="s">
        <v>828</v>
      </c>
      <c r="AI1221" s="195" t="s">
        <v>3877</v>
      </c>
      <c r="AJ1221" s="195" t="s">
        <v>3878</v>
      </c>
      <c r="AK1221" s="195" t="s">
        <v>3878</v>
      </c>
      <c r="AN1221" s="177"/>
      <c r="AO1221" s="177"/>
      <c r="AP1221" s="177"/>
    </row>
    <row r="1222" spans="1:42" ht="12.75">
      <c r="A1222" s="175" t="s">
        <v>120</v>
      </c>
      <c r="B1222" s="175" t="s">
        <v>3886</v>
      </c>
      <c r="C1222" s="628">
        <v>0</v>
      </c>
      <c r="D1222" s="628">
        <v>0</v>
      </c>
      <c r="E1222" s="628">
        <v>0</v>
      </c>
      <c r="F1222" s="631" t="s">
        <v>1054</v>
      </c>
      <c r="G1222" s="175" t="s">
        <v>3887</v>
      </c>
      <c r="H1222" s="176" t="s">
        <v>4581</v>
      </c>
      <c r="I1222" s="175" t="s">
        <v>4582</v>
      </c>
      <c r="J1222" s="203" t="s">
        <v>1054</v>
      </c>
      <c r="K1222" s="203" t="s">
        <v>1054</v>
      </c>
      <c r="L1222" s="175" t="s">
        <v>4583</v>
      </c>
      <c r="M1222" s="175" t="s">
        <v>1054</v>
      </c>
      <c r="N1222" s="204">
        <v>35618</v>
      </c>
      <c r="O1222" s="175" t="s">
        <v>1054</v>
      </c>
      <c r="P1222" s="195" t="s">
        <v>1054</v>
      </c>
      <c r="Q1222" s="195" t="s">
        <v>1054</v>
      </c>
      <c r="R1222" s="197">
        <v>6</v>
      </c>
      <c r="S1222" s="197" t="s">
        <v>1062</v>
      </c>
      <c r="T1222" s="195" t="s">
        <v>4731</v>
      </c>
      <c r="U1222" s="195" t="s">
        <v>1054</v>
      </c>
      <c r="V1222" s="199" t="s">
        <v>1062</v>
      </c>
      <c r="W1222" s="199" t="s">
        <v>1054</v>
      </c>
      <c r="X1222" s="195" t="s">
        <v>1054</v>
      </c>
      <c r="Y1222" s="195" t="s">
        <v>1054</v>
      </c>
      <c r="Z1222" s="195" t="s">
        <v>3867</v>
      </c>
      <c r="AA1222" s="200" t="s">
        <v>1054</v>
      </c>
      <c r="AB1222" s="201" t="s">
        <v>1054</v>
      </c>
      <c r="AC1222" s="201" t="s">
        <v>1054</v>
      </c>
      <c r="AD1222" s="195" t="s">
        <v>6247</v>
      </c>
      <c r="AE1222" s="195" t="s">
        <v>4914</v>
      </c>
      <c r="AF1222" s="195" t="s">
        <v>935</v>
      </c>
      <c r="AG1222" s="195">
        <v>2601</v>
      </c>
      <c r="AH1222" s="195" t="s">
        <v>828</v>
      </c>
      <c r="AI1222" s="195" t="s">
        <v>1054</v>
      </c>
      <c r="AJ1222" s="195" t="s">
        <v>1054</v>
      </c>
      <c r="AK1222" s="195" t="s">
        <v>1054</v>
      </c>
      <c r="AN1222" s="177"/>
      <c r="AO1222" s="177"/>
      <c r="AP1222" s="177"/>
    </row>
    <row r="1223" spans="1:42" ht="12.75">
      <c r="A1223" s="175" t="s">
        <v>120</v>
      </c>
      <c r="B1223" s="175" t="s">
        <v>3888</v>
      </c>
      <c r="C1223" s="628">
        <v>0</v>
      </c>
      <c r="D1223" s="628">
        <v>0</v>
      </c>
      <c r="E1223" s="628">
        <v>0</v>
      </c>
      <c r="F1223" s="631" t="s">
        <v>1054</v>
      </c>
      <c r="G1223" s="175" t="s">
        <v>3889</v>
      </c>
      <c r="H1223" s="176" t="s">
        <v>4581</v>
      </c>
      <c r="I1223" s="175" t="s">
        <v>4770</v>
      </c>
      <c r="J1223" s="203" t="s">
        <v>1054</v>
      </c>
      <c r="K1223" s="203" t="s">
        <v>1054</v>
      </c>
      <c r="L1223" s="175" t="s">
        <v>4593</v>
      </c>
      <c r="M1223" s="175" t="s">
        <v>3890</v>
      </c>
      <c r="N1223" s="204">
        <v>7005</v>
      </c>
      <c r="O1223" s="175" t="s">
        <v>1054</v>
      </c>
      <c r="P1223" s="195" t="s">
        <v>1054</v>
      </c>
      <c r="Q1223" s="195" t="s">
        <v>1054</v>
      </c>
      <c r="R1223" s="197">
        <v>0</v>
      </c>
      <c r="S1223" s="197" t="s">
        <v>1054</v>
      </c>
      <c r="T1223" s="195" t="s">
        <v>1054</v>
      </c>
      <c r="U1223" s="195" t="s">
        <v>1054</v>
      </c>
      <c r="V1223" s="199" t="s">
        <v>959</v>
      </c>
      <c r="W1223" s="199" t="s">
        <v>1055</v>
      </c>
      <c r="X1223" s="195" t="s">
        <v>1054</v>
      </c>
      <c r="Y1223" s="195" t="s">
        <v>3891</v>
      </c>
      <c r="Z1223" s="195" t="s">
        <v>3867</v>
      </c>
      <c r="AA1223" s="200" t="s">
        <v>1054</v>
      </c>
      <c r="AB1223" s="201" t="s">
        <v>1054</v>
      </c>
      <c r="AC1223" s="201" t="s">
        <v>1054</v>
      </c>
      <c r="AD1223" s="195" t="s">
        <v>4913</v>
      </c>
      <c r="AE1223" s="195" t="s">
        <v>4914</v>
      </c>
      <c r="AF1223" s="195" t="s">
        <v>935</v>
      </c>
      <c r="AG1223" s="195">
        <v>2601</v>
      </c>
      <c r="AH1223" s="195" t="s">
        <v>828</v>
      </c>
      <c r="AI1223" s="195" t="s">
        <v>1054</v>
      </c>
      <c r="AJ1223" s="195" t="s">
        <v>1054</v>
      </c>
      <c r="AK1223" s="195" t="s">
        <v>1054</v>
      </c>
      <c r="AN1223" s="177"/>
      <c r="AO1223" s="177"/>
      <c r="AP1223" s="177"/>
    </row>
    <row r="1224" spans="1:42" ht="12.75">
      <c r="A1224" s="175" t="s">
        <v>120</v>
      </c>
      <c r="B1224" s="175" t="s">
        <v>3867</v>
      </c>
      <c r="C1224" s="628">
        <v>0</v>
      </c>
      <c r="D1224" s="628">
        <v>0</v>
      </c>
      <c r="E1224" s="628">
        <v>1</v>
      </c>
      <c r="F1224" s="631" t="s">
        <v>959</v>
      </c>
      <c r="G1224" s="175" t="s">
        <v>3868</v>
      </c>
      <c r="H1224" s="176" t="s">
        <v>4617</v>
      </c>
      <c r="I1224" s="175" t="s">
        <v>4734</v>
      </c>
      <c r="J1224" s="203" t="s">
        <v>1052</v>
      </c>
      <c r="K1224" s="203" t="s">
        <v>1053</v>
      </c>
      <c r="L1224" s="175" t="s">
        <v>4735</v>
      </c>
      <c r="M1224" s="175" t="s">
        <v>1054</v>
      </c>
      <c r="N1224" s="204">
        <v>6673</v>
      </c>
      <c r="O1224" s="175" t="s">
        <v>6268</v>
      </c>
      <c r="P1224" s="195" t="s">
        <v>4737</v>
      </c>
      <c r="Q1224" s="195">
        <v>1796</v>
      </c>
      <c r="R1224" s="197" t="s">
        <v>1054</v>
      </c>
      <c r="S1224" s="197" t="s">
        <v>1054</v>
      </c>
      <c r="T1224" s="195" t="s">
        <v>1054</v>
      </c>
      <c r="U1224" s="195" t="s">
        <v>1054</v>
      </c>
      <c r="V1224" s="199" t="s">
        <v>959</v>
      </c>
      <c r="W1224" s="199" t="s">
        <v>1055</v>
      </c>
      <c r="X1224" s="195" t="s">
        <v>1054</v>
      </c>
      <c r="Y1224" s="195" t="s">
        <v>3869</v>
      </c>
      <c r="Z1224" s="195" t="s">
        <v>1054</v>
      </c>
      <c r="AA1224" s="200" t="s">
        <v>1054</v>
      </c>
      <c r="AB1224" s="201">
        <v>10655738</v>
      </c>
      <c r="AC1224" s="201">
        <v>437056</v>
      </c>
      <c r="AD1224" s="195" t="s">
        <v>6269</v>
      </c>
      <c r="AE1224" s="195" t="s">
        <v>2651</v>
      </c>
      <c r="AF1224" s="195" t="s">
        <v>935</v>
      </c>
      <c r="AG1224" s="195">
        <v>2601</v>
      </c>
      <c r="AH1224" s="195" t="s">
        <v>828</v>
      </c>
      <c r="AI1224" s="195" t="s">
        <v>3870</v>
      </c>
      <c r="AJ1224" s="195" t="s">
        <v>3871</v>
      </c>
      <c r="AK1224" s="195" t="s">
        <v>3872</v>
      </c>
      <c r="AN1224" s="177"/>
      <c r="AO1224" s="177"/>
      <c r="AP1224" s="177"/>
    </row>
    <row r="1225" spans="1:42" ht="12.75">
      <c r="A1225" s="175" t="s">
        <v>120</v>
      </c>
      <c r="B1225" s="175" t="s">
        <v>3892</v>
      </c>
      <c r="C1225" s="628">
        <v>0</v>
      </c>
      <c r="D1225" s="628">
        <v>0</v>
      </c>
      <c r="E1225" s="628">
        <v>0</v>
      </c>
      <c r="F1225" s="631" t="s">
        <v>1054</v>
      </c>
      <c r="G1225" s="175" t="s">
        <v>3893</v>
      </c>
      <c r="H1225" s="176" t="s">
        <v>4581</v>
      </c>
      <c r="I1225" s="175" t="s">
        <v>4592</v>
      </c>
      <c r="J1225" s="203" t="s">
        <v>1054</v>
      </c>
      <c r="K1225" s="203" t="s">
        <v>1054</v>
      </c>
      <c r="L1225" s="175" t="s">
        <v>4593</v>
      </c>
      <c r="M1225" s="175" t="s">
        <v>3894</v>
      </c>
      <c r="N1225" s="204">
        <v>27576</v>
      </c>
      <c r="O1225" s="175" t="s">
        <v>1054</v>
      </c>
      <c r="P1225" s="195" t="s">
        <v>1054</v>
      </c>
      <c r="Q1225" s="195" t="s">
        <v>1054</v>
      </c>
      <c r="R1225" s="197">
        <v>1</v>
      </c>
      <c r="S1225" s="197" t="s">
        <v>959</v>
      </c>
      <c r="T1225" s="195" t="s">
        <v>1054</v>
      </c>
      <c r="U1225" s="195" t="s">
        <v>1054</v>
      </c>
      <c r="V1225" s="199" t="s">
        <v>1814</v>
      </c>
      <c r="W1225" s="199" t="s">
        <v>1054</v>
      </c>
      <c r="X1225" s="195" t="s">
        <v>1054</v>
      </c>
      <c r="Y1225" s="195" t="s">
        <v>1054</v>
      </c>
      <c r="Z1225" s="195" t="s">
        <v>3867</v>
      </c>
      <c r="AA1225" s="200" t="s">
        <v>1054</v>
      </c>
      <c r="AB1225" s="201" t="s">
        <v>1054</v>
      </c>
      <c r="AC1225" s="201" t="s">
        <v>1054</v>
      </c>
      <c r="AD1225" s="195" t="s">
        <v>5456</v>
      </c>
      <c r="AE1225" s="195" t="s">
        <v>4759</v>
      </c>
      <c r="AF1225" s="195" t="s">
        <v>935</v>
      </c>
      <c r="AG1225" s="195">
        <v>2601</v>
      </c>
      <c r="AH1225" s="195" t="s">
        <v>828</v>
      </c>
      <c r="AI1225" s="195" t="s">
        <v>3895</v>
      </c>
      <c r="AJ1225" s="195" t="s">
        <v>1054</v>
      </c>
      <c r="AK1225" s="195" t="s">
        <v>1054</v>
      </c>
      <c r="AN1225" s="177"/>
      <c r="AO1225" s="177"/>
      <c r="AP1225" s="177"/>
    </row>
    <row r="1226" spans="1:42" ht="12.75">
      <c r="A1226" s="175" t="s">
        <v>120</v>
      </c>
      <c r="B1226" s="175" t="s">
        <v>3896</v>
      </c>
      <c r="C1226" s="628">
        <v>0</v>
      </c>
      <c r="D1226" s="628">
        <v>0</v>
      </c>
      <c r="E1226" s="628">
        <v>1</v>
      </c>
      <c r="F1226" s="631" t="s">
        <v>1054</v>
      </c>
      <c r="G1226" s="175" t="s">
        <v>3897</v>
      </c>
      <c r="H1226" s="176" t="s">
        <v>4581</v>
      </c>
      <c r="I1226" s="175" t="s">
        <v>4582</v>
      </c>
      <c r="J1226" s="203" t="s">
        <v>1054</v>
      </c>
      <c r="K1226" s="203" t="s">
        <v>1054</v>
      </c>
      <c r="L1226" s="175" t="s">
        <v>4583</v>
      </c>
      <c r="M1226" s="175" t="s">
        <v>1054</v>
      </c>
      <c r="N1226" s="204">
        <v>38173</v>
      </c>
      <c r="O1226" s="175" t="s">
        <v>1054</v>
      </c>
      <c r="P1226" s="195" t="s">
        <v>1054</v>
      </c>
      <c r="Q1226" s="195" t="s">
        <v>1054</v>
      </c>
      <c r="R1226" s="197">
        <v>15</v>
      </c>
      <c r="S1226" s="197" t="s">
        <v>1062</v>
      </c>
      <c r="T1226" s="195" t="s">
        <v>4702</v>
      </c>
      <c r="U1226" s="195" t="s">
        <v>1054</v>
      </c>
      <c r="V1226" s="199" t="s">
        <v>1062</v>
      </c>
      <c r="W1226" s="199" t="s">
        <v>1054</v>
      </c>
      <c r="X1226" s="195" t="s">
        <v>1054</v>
      </c>
      <c r="Y1226" s="195" t="s">
        <v>1054</v>
      </c>
      <c r="Z1226" s="195" t="s">
        <v>3867</v>
      </c>
      <c r="AA1226" s="200" t="s">
        <v>1054</v>
      </c>
      <c r="AB1226" s="201" t="s">
        <v>1054</v>
      </c>
      <c r="AC1226" s="201" t="s">
        <v>1054</v>
      </c>
      <c r="AD1226" s="195" t="s">
        <v>6249</v>
      </c>
      <c r="AE1226" s="195" t="s">
        <v>4759</v>
      </c>
      <c r="AF1226" s="195" t="s">
        <v>935</v>
      </c>
      <c r="AG1226" s="195">
        <v>2601</v>
      </c>
      <c r="AH1226" s="195" t="s">
        <v>828</v>
      </c>
      <c r="AI1226" s="195" t="s">
        <v>3898</v>
      </c>
      <c r="AJ1226" s="195" t="s">
        <v>1054</v>
      </c>
      <c r="AK1226" s="195" t="s">
        <v>1054</v>
      </c>
      <c r="AN1226" s="177"/>
      <c r="AO1226" s="177"/>
      <c r="AP1226" s="177"/>
    </row>
    <row r="1227" spans="1:42" ht="12.75">
      <c r="A1227" s="175" t="s">
        <v>120</v>
      </c>
      <c r="B1227" s="175" t="s">
        <v>3899</v>
      </c>
      <c r="C1227" s="628">
        <v>0</v>
      </c>
      <c r="D1227" s="628">
        <v>0</v>
      </c>
      <c r="E1227" s="628">
        <v>0</v>
      </c>
      <c r="F1227" s="631" t="s">
        <v>1054</v>
      </c>
      <c r="G1227" s="175" t="s">
        <v>3900</v>
      </c>
      <c r="H1227" s="176" t="s">
        <v>4581</v>
      </c>
      <c r="I1227" s="175" t="s">
        <v>4582</v>
      </c>
      <c r="J1227" s="203" t="s">
        <v>1054</v>
      </c>
      <c r="K1227" s="203" t="s">
        <v>1054</v>
      </c>
      <c r="L1227" s="175" t="s">
        <v>4583</v>
      </c>
      <c r="M1227" s="175" t="s">
        <v>1054</v>
      </c>
      <c r="N1227" s="204">
        <v>42271</v>
      </c>
      <c r="O1227" s="175" t="s">
        <v>1054</v>
      </c>
      <c r="P1227" s="195" t="s">
        <v>1054</v>
      </c>
      <c r="Q1227" s="195" t="s">
        <v>1054</v>
      </c>
      <c r="R1227" s="197">
        <v>13</v>
      </c>
      <c r="S1227" s="197" t="s">
        <v>959</v>
      </c>
      <c r="T1227" s="195" t="s">
        <v>106</v>
      </c>
      <c r="U1227" s="195" t="s">
        <v>3901</v>
      </c>
      <c r="V1227" s="199" t="s">
        <v>1062</v>
      </c>
      <c r="W1227" s="199" t="s">
        <v>1054</v>
      </c>
      <c r="X1227" s="195" t="s">
        <v>1054</v>
      </c>
      <c r="Y1227" s="195" t="s">
        <v>1054</v>
      </c>
      <c r="Z1227" s="195" t="s">
        <v>3867</v>
      </c>
      <c r="AA1227" s="200" t="s">
        <v>1054</v>
      </c>
      <c r="AB1227" s="201" t="s">
        <v>1054</v>
      </c>
      <c r="AC1227" s="201" t="s">
        <v>1054</v>
      </c>
      <c r="AD1227" s="195" t="s">
        <v>4913</v>
      </c>
      <c r="AE1227" s="195" t="s">
        <v>4914</v>
      </c>
      <c r="AF1227" s="195" t="s">
        <v>935</v>
      </c>
      <c r="AG1227" s="195">
        <v>2601</v>
      </c>
      <c r="AH1227" s="195" t="s">
        <v>828</v>
      </c>
      <c r="AI1227" s="195" t="s">
        <v>1054</v>
      </c>
      <c r="AJ1227" s="195" t="s">
        <v>1054</v>
      </c>
      <c r="AK1227" s="195" t="s">
        <v>1054</v>
      </c>
      <c r="AN1227" s="177"/>
      <c r="AO1227" s="177"/>
      <c r="AP1227" s="177"/>
    </row>
    <row r="1228" spans="1:42" ht="12.75">
      <c r="A1228" s="175" t="s">
        <v>120</v>
      </c>
      <c r="B1228" s="175" t="s">
        <v>3902</v>
      </c>
      <c r="C1228" s="628">
        <v>0</v>
      </c>
      <c r="D1228" s="628">
        <v>0</v>
      </c>
      <c r="E1228" s="628">
        <v>0</v>
      </c>
      <c r="F1228" s="631" t="s">
        <v>1054</v>
      </c>
      <c r="G1228" s="175" t="s">
        <v>6251</v>
      </c>
      <c r="H1228" s="176" t="s">
        <v>4581</v>
      </c>
      <c r="I1228" s="175" t="s">
        <v>4582</v>
      </c>
      <c r="J1228" s="203" t="s">
        <v>1054</v>
      </c>
      <c r="K1228" s="203" t="s">
        <v>1054</v>
      </c>
      <c r="L1228" s="175" t="s">
        <v>4583</v>
      </c>
      <c r="M1228" s="175" t="s">
        <v>1054</v>
      </c>
      <c r="N1228" s="204">
        <v>39904</v>
      </c>
      <c r="O1228" s="175" t="s">
        <v>1054</v>
      </c>
      <c r="P1228" s="195" t="s">
        <v>1054</v>
      </c>
      <c r="Q1228" s="195" t="s">
        <v>1054</v>
      </c>
      <c r="R1228" s="197">
        <v>20</v>
      </c>
      <c r="S1228" s="197" t="s">
        <v>1062</v>
      </c>
      <c r="T1228" s="195" t="s">
        <v>4731</v>
      </c>
      <c r="U1228" s="195" t="s">
        <v>1054</v>
      </c>
      <c r="V1228" s="199" t="s">
        <v>1062</v>
      </c>
      <c r="W1228" s="199" t="s">
        <v>1054</v>
      </c>
      <c r="X1228" s="195" t="s">
        <v>1054</v>
      </c>
      <c r="Y1228" s="195" t="s">
        <v>1054</v>
      </c>
      <c r="Z1228" s="195" t="s">
        <v>3867</v>
      </c>
      <c r="AA1228" s="200" t="s">
        <v>1054</v>
      </c>
      <c r="AB1228" s="201" t="s">
        <v>1054</v>
      </c>
      <c r="AC1228" s="201" t="s">
        <v>1054</v>
      </c>
      <c r="AD1228" s="195" t="s">
        <v>6249</v>
      </c>
      <c r="AE1228" s="195" t="s">
        <v>4759</v>
      </c>
      <c r="AF1228" s="195" t="s">
        <v>935</v>
      </c>
      <c r="AG1228" s="195">
        <v>2601</v>
      </c>
      <c r="AH1228" s="195" t="s">
        <v>828</v>
      </c>
      <c r="AI1228" s="195" t="s">
        <v>3903</v>
      </c>
      <c r="AJ1228" s="195" t="s">
        <v>1054</v>
      </c>
      <c r="AK1228" s="195" t="s">
        <v>1054</v>
      </c>
      <c r="AN1228" s="177"/>
      <c r="AO1228" s="177"/>
      <c r="AP1228" s="177"/>
    </row>
    <row r="1229" spans="1:42" ht="12.75">
      <c r="A1229" s="175" t="s">
        <v>120</v>
      </c>
      <c r="B1229" s="175" t="s">
        <v>3904</v>
      </c>
      <c r="C1229" s="628">
        <v>0</v>
      </c>
      <c r="D1229" s="628">
        <v>0</v>
      </c>
      <c r="E1229" s="628">
        <v>1</v>
      </c>
      <c r="F1229" s="631" t="s">
        <v>1054</v>
      </c>
      <c r="G1229" s="175" t="s">
        <v>3905</v>
      </c>
      <c r="H1229" s="176" t="s">
        <v>4581</v>
      </c>
      <c r="I1229" s="175" t="s">
        <v>4582</v>
      </c>
      <c r="J1229" s="203" t="s">
        <v>1054</v>
      </c>
      <c r="K1229" s="203" t="s">
        <v>1054</v>
      </c>
      <c r="L1229" s="175" t="s">
        <v>4583</v>
      </c>
      <c r="M1229" s="175" t="s">
        <v>1054</v>
      </c>
      <c r="N1229" s="204">
        <v>39448</v>
      </c>
      <c r="O1229" s="175" t="s">
        <v>1054</v>
      </c>
      <c r="P1229" s="195" t="s">
        <v>1054</v>
      </c>
      <c r="Q1229" s="195" t="s">
        <v>1054</v>
      </c>
      <c r="R1229" s="197">
        <v>6</v>
      </c>
      <c r="S1229" s="197" t="s">
        <v>1062</v>
      </c>
      <c r="T1229" s="195" t="s">
        <v>4731</v>
      </c>
      <c r="U1229" s="195" t="s">
        <v>1054</v>
      </c>
      <c r="V1229" s="199" t="s">
        <v>1122</v>
      </c>
      <c r="W1229" s="199" t="s">
        <v>1054</v>
      </c>
      <c r="X1229" s="195" t="s">
        <v>1054</v>
      </c>
      <c r="Y1229" s="195" t="s">
        <v>1054</v>
      </c>
      <c r="Z1229" s="195" t="s">
        <v>3867</v>
      </c>
      <c r="AA1229" s="200" t="s">
        <v>1054</v>
      </c>
      <c r="AB1229" s="201" t="s">
        <v>1054</v>
      </c>
      <c r="AC1229" s="201" t="s">
        <v>1054</v>
      </c>
      <c r="AD1229" s="195" t="s">
        <v>4913</v>
      </c>
      <c r="AE1229" s="195" t="s">
        <v>4914</v>
      </c>
      <c r="AF1229" s="195" t="s">
        <v>935</v>
      </c>
      <c r="AG1229" s="195">
        <v>2601</v>
      </c>
      <c r="AH1229" s="195" t="s">
        <v>828</v>
      </c>
      <c r="AI1229" s="195" t="s">
        <v>1054</v>
      </c>
      <c r="AJ1229" s="195" t="s">
        <v>1054</v>
      </c>
      <c r="AK1229" s="195" t="s">
        <v>1054</v>
      </c>
      <c r="AN1229" s="177"/>
      <c r="AO1229" s="177"/>
      <c r="AP1229" s="177"/>
    </row>
    <row r="1230" spans="1:42" ht="12.75">
      <c r="A1230" s="175" t="s">
        <v>120</v>
      </c>
      <c r="B1230" s="175" t="s">
        <v>3906</v>
      </c>
      <c r="C1230" s="628">
        <v>0</v>
      </c>
      <c r="D1230" s="628">
        <v>0</v>
      </c>
      <c r="E1230" s="628">
        <v>1</v>
      </c>
      <c r="F1230" s="631" t="s">
        <v>1054</v>
      </c>
      <c r="G1230" s="175" t="s">
        <v>6252</v>
      </c>
      <c r="H1230" s="176" t="s">
        <v>4581</v>
      </c>
      <c r="I1230" s="175" t="s">
        <v>4592</v>
      </c>
      <c r="J1230" s="203" t="s">
        <v>1054</v>
      </c>
      <c r="K1230" s="203" t="s">
        <v>1054</v>
      </c>
      <c r="L1230" s="175" t="s">
        <v>4593</v>
      </c>
      <c r="M1230" s="175" t="s">
        <v>3907</v>
      </c>
      <c r="N1230" s="204">
        <v>38104</v>
      </c>
      <c r="O1230" s="175" t="s">
        <v>1054</v>
      </c>
      <c r="P1230" s="195" t="s">
        <v>1054</v>
      </c>
      <c r="Q1230" s="195" t="s">
        <v>1054</v>
      </c>
      <c r="R1230" s="197">
        <v>6</v>
      </c>
      <c r="S1230" s="197" t="s">
        <v>1062</v>
      </c>
      <c r="T1230" s="195" t="s">
        <v>4603</v>
      </c>
      <c r="U1230" s="195" t="s">
        <v>1054</v>
      </c>
      <c r="V1230" s="199" t="s">
        <v>1062</v>
      </c>
      <c r="W1230" s="199" t="s">
        <v>1054</v>
      </c>
      <c r="X1230" s="195" t="s">
        <v>1054</v>
      </c>
      <c r="Y1230" s="195" t="s">
        <v>1054</v>
      </c>
      <c r="Z1230" s="195" t="s">
        <v>3867</v>
      </c>
      <c r="AA1230" s="200" t="s">
        <v>1054</v>
      </c>
      <c r="AB1230" s="201" t="s">
        <v>1054</v>
      </c>
      <c r="AC1230" s="201" t="s">
        <v>1054</v>
      </c>
      <c r="AD1230" s="195" t="s">
        <v>6249</v>
      </c>
      <c r="AE1230" s="195" t="s">
        <v>4759</v>
      </c>
      <c r="AF1230" s="195" t="s">
        <v>935</v>
      </c>
      <c r="AG1230" s="195">
        <v>2601</v>
      </c>
      <c r="AH1230" s="195" t="s">
        <v>828</v>
      </c>
      <c r="AI1230" s="195" t="s">
        <v>1054</v>
      </c>
      <c r="AJ1230" s="195" t="s">
        <v>1054</v>
      </c>
      <c r="AK1230" s="195" t="s">
        <v>1054</v>
      </c>
      <c r="AN1230" s="177"/>
      <c r="AO1230" s="177"/>
      <c r="AP1230" s="177"/>
    </row>
    <row r="1231" spans="1:42" ht="12.75">
      <c r="A1231" s="175" t="s">
        <v>120</v>
      </c>
      <c r="B1231" s="175" t="s">
        <v>3908</v>
      </c>
      <c r="C1231" s="628">
        <v>0</v>
      </c>
      <c r="D1231" s="628">
        <v>0</v>
      </c>
      <c r="E1231" s="628">
        <v>0</v>
      </c>
      <c r="F1231" s="631" t="s">
        <v>1054</v>
      </c>
      <c r="G1231" s="175" t="s">
        <v>6248</v>
      </c>
      <c r="H1231" s="176" t="s">
        <v>4581</v>
      </c>
      <c r="I1231" s="175" t="s">
        <v>4582</v>
      </c>
      <c r="J1231" s="203" t="s">
        <v>1054</v>
      </c>
      <c r="K1231" s="203" t="s">
        <v>1054</v>
      </c>
      <c r="L1231" s="175" t="s">
        <v>4583</v>
      </c>
      <c r="M1231" s="175" t="s">
        <v>1054</v>
      </c>
      <c r="N1231" s="204">
        <v>41640</v>
      </c>
      <c r="O1231" s="175" t="s">
        <v>1054</v>
      </c>
      <c r="P1231" s="195" t="s">
        <v>1054</v>
      </c>
      <c r="Q1231" s="195" t="s">
        <v>1054</v>
      </c>
      <c r="R1231" s="197">
        <v>9</v>
      </c>
      <c r="S1231" s="197" t="s">
        <v>1062</v>
      </c>
      <c r="T1231" s="195" t="s">
        <v>4731</v>
      </c>
      <c r="U1231" s="195" t="s">
        <v>1054</v>
      </c>
      <c r="V1231" s="199" t="s">
        <v>1062</v>
      </c>
      <c r="W1231" s="199" t="s">
        <v>1054</v>
      </c>
      <c r="X1231" s="195" t="s">
        <v>1054</v>
      </c>
      <c r="Y1231" s="195" t="s">
        <v>1054</v>
      </c>
      <c r="Z1231" s="195" t="s">
        <v>1054</v>
      </c>
      <c r="AA1231" s="200" t="s">
        <v>3902</v>
      </c>
      <c r="AB1231" s="201" t="s">
        <v>1054</v>
      </c>
      <c r="AC1231" s="201" t="s">
        <v>1054</v>
      </c>
      <c r="AD1231" s="195" t="s">
        <v>6249</v>
      </c>
      <c r="AE1231" s="195" t="s">
        <v>4759</v>
      </c>
      <c r="AF1231" s="195" t="s">
        <v>935</v>
      </c>
      <c r="AG1231" s="195">
        <v>2601</v>
      </c>
      <c r="AH1231" s="195" t="s">
        <v>828</v>
      </c>
      <c r="AI1231" s="195" t="s">
        <v>3903</v>
      </c>
      <c r="AJ1231" s="195" t="s">
        <v>1054</v>
      </c>
      <c r="AK1231" s="195" t="s">
        <v>1054</v>
      </c>
      <c r="AN1231" s="177"/>
      <c r="AO1231" s="177"/>
      <c r="AP1231" s="177"/>
    </row>
    <row r="1232" spans="1:42" ht="12.75">
      <c r="A1232" s="175" t="s">
        <v>120</v>
      </c>
      <c r="B1232" s="175" t="s">
        <v>3909</v>
      </c>
      <c r="C1232" s="628">
        <v>0</v>
      </c>
      <c r="D1232" s="628">
        <v>0</v>
      </c>
      <c r="E1232" s="628">
        <v>1</v>
      </c>
      <c r="F1232" s="631" t="s">
        <v>1054</v>
      </c>
      <c r="G1232" s="175" t="s">
        <v>3910</v>
      </c>
      <c r="H1232" s="176" t="s">
        <v>4581</v>
      </c>
      <c r="I1232" s="175" t="s">
        <v>4582</v>
      </c>
      <c r="J1232" s="203" t="s">
        <v>1054</v>
      </c>
      <c r="K1232" s="203" t="s">
        <v>1054</v>
      </c>
      <c r="L1232" s="175" t="s">
        <v>1063</v>
      </c>
      <c r="M1232" s="175" t="s">
        <v>1054</v>
      </c>
      <c r="N1232" s="204">
        <v>41711</v>
      </c>
      <c r="O1232" s="175" t="s">
        <v>1054</v>
      </c>
      <c r="P1232" s="195" t="s">
        <v>1054</v>
      </c>
      <c r="Q1232" s="195" t="s">
        <v>1054</v>
      </c>
      <c r="R1232" s="197">
        <v>12</v>
      </c>
      <c r="S1232" s="197" t="s">
        <v>959</v>
      </c>
      <c r="T1232" s="195" t="s">
        <v>1796</v>
      </c>
      <c r="U1232" s="195" t="s">
        <v>1054</v>
      </c>
      <c r="V1232" s="199" t="s">
        <v>1062</v>
      </c>
      <c r="W1232" s="199" t="s">
        <v>1054</v>
      </c>
      <c r="X1232" s="195" t="s">
        <v>1054</v>
      </c>
      <c r="Y1232" s="195" t="s">
        <v>1054</v>
      </c>
      <c r="Z1232" s="195" t="s">
        <v>3867</v>
      </c>
      <c r="AA1232" s="200" t="s">
        <v>1054</v>
      </c>
      <c r="AB1232" s="201" t="s">
        <v>1054</v>
      </c>
      <c r="AC1232" s="201" t="s">
        <v>1054</v>
      </c>
      <c r="AD1232" s="195" t="s">
        <v>6245</v>
      </c>
      <c r="AE1232" s="195" t="s">
        <v>4914</v>
      </c>
      <c r="AF1232" s="195" t="s">
        <v>935</v>
      </c>
      <c r="AG1232" s="195">
        <v>2601</v>
      </c>
      <c r="AH1232" s="195" t="s">
        <v>828</v>
      </c>
      <c r="AI1232" s="195" t="s">
        <v>3911</v>
      </c>
      <c r="AJ1232" s="195" t="s">
        <v>1054</v>
      </c>
      <c r="AK1232" s="195" t="s">
        <v>1054</v>
      </c>
      <c r="AN1232" s="177"/>
      <c r="AO1232" s="177"/>
      <c r="AP1232" s="177"/>
    </row>
    <row r="1233" spans="1:42" ht="12.75">
      <c r="A1233" s="175" t="s">
        <v>120</v>
      </c>
      <c r="B1233" s="175" t="s">
        <v>3912</v>
      </c>
      <c r="C1233" s="628">
        <v>0</v>
      </c>
      <c r="D1233" s="628">
        <v>0</v>
      </c>
      <c r="E1233" s="628">
        <v>1</v>
      </c>
      <c r="F1233" s="631" t="s">
        <v>1054</v>
      </c>
      <c r="G1233" s="175" t="s">
        <v>3913</v>
      </c>
      <c r="H1233" s="176" t="s">
        <v>4581</v>
      </c>
      <c r="I1233" s="175" t="s">
        <v>4592</v>
      </c>
      <c r="J1233" s="203" t="s">
        <v>1054</v>
      </c>
      <c r="K1233" s="203" t="s">
        <v>1054</v>
      </c>
      <c r="L1233" s="175" t="s">
        <v>4593</v>
      </c>
      <c r="M1233" s="175" t="s">
        <v>3914</v>
      </c>
      <c r="N1233" s="204">
        <v>7488</v>
      </c>
      <c r="O1233" s="175" t="s">
        <v>1054</v>
      </c>
      <c r="P1233" s="195" t="s">
        <v>1054</v>
      </c>
      <c r="Q1233" s="195" t="s">
        <v>1054</v>
      </c>
      <c r="R1233" s="197">
        <v>5</v>
      </c>
      <c r="S1233" s="197" t="s">
        <v>959</v>
      </c>
      <c r="T1233" s="195" t="s">
        <v>4603</v>
      </c>
      <c r="U1233" s="195" t="s">
        <v>1054</v>
      </c>
      <c r="V1233" s="199" t="s">
        <v>959</v>
      </c>
      <c r="W1233" s="199" t="s">
        <v>1055</v>
      </c>
      <c r="X1233" s="195" t="s">
        <v>1054</v>
      </c>
      <c r="Y1233" s="195" t="s">
        <v>1054</v>
      </c>
      <c r="Z1233" s="195" t="s">
        <v>3867</v>
      </c>
      <c r="AA1233" s="200" t="s">
        <v>1054</v>
      </c>
      <c r="AB1233" s="201" t="s">
        <v>1054</v>
      </c>
      <c r="AC1233" s="201" t="s">
        <v>1054</v>
      </c>
      <c r="AD1233" s="195" t="s">
        <v>6249</v>
      </c>
      <c r="AE1233" s="195" t="s">
        <v>4759</v>
      </c>
      <c r="AF1233" s="195" t="s">
        <v>935</v>
      </c>
      <c r="AG1233" s="195">
        <v>2601</v>
      </c>
      <c r="AH1233" s="195" t="s">
        <v>828</v>
      </c>
      <c r="AI1233" s="195" t="s">
        <v>1054</v>
      </c>
      <c r="AJ1233" s="195" t="s">
        <v>1054</v>
      </c>
      <c r="AK1233" s="195" t="s">
        <v>1054</v>
      </c>
      <c r="AN1233" s="177"/>
      <c r="AO1233" s="177"/>
      <c r="AP1233" s="177"/>
    </row>
    <row r="1234" spans="1:42" ht="12.75">
      <c r="A1234" s="175" t="s">
        <v>120</v>
      </c>
      <c r="B1234" s="175" t="s">
        <v>3915</v>
      </c>
      <c r="C1234" s="628">
        <v>1</v>
      </c>
      <c r="D1234" s="628">
        <v>1</v>
      </c>
      <c r="E1234" s="628">
        <v>0</v>
      </c>
      <c r="F1234" s="631" t="s">
        <v>1054</v>
      </c>
      <c r="G1234" s="175" t="s">
        <v>6253</v>
      </c>
      <c r="H1234" s="176" t="s">
        <v>4581</v>
      </c>
      <c r="I1234" s="175" t="s">
        <v>4592</v>
      </c>
      <c r="J1234" s="203" t="s">
        <v>1054</v>
      </c>
      <c r="K1234" s="203" t="s">
        <v>1054</v>
      </c>
      <c r="L1234" s="175" t="s">
        <v>4593</v>
      </c>
      <c r="M1234" s="175" t="s">
        <v>6254</v>
      </c>
      <c r="N1234" s="204">
        <v>34515</v>
      </c>
      <c r="O1234" s="175" t="s">
        <v>1054</v>
      </c>
      <c r="P1234" s="195" t="s">
        <v>1054</v>
      </c>
      <c r="Q1234" s="195" t="s">
        <v>1054</v>
      </c>
      <c r="R1234" s="197">
        <v>5</v>
      </c>
      <c r="S1234" s="197" t="s">
        <v>959</v>
      </c>
      <c r="T1234" s="195" t="s">
        <v>4595</v>
      </c>
      <c r="U1234" s="195" t="s">
        <v>1054</v>
      </c>
      <c r="V1234" s="199" t="s">
        <v>959</v>
      </c>
      <c r="W1234" s="199" t="s">
        <v>1055</v>
      </c>
      <c r="X1234" s="195" t="s">
        <v>1054</v>
      </c>
      <c r="Y1234" s="195" t="s">
        <v>3869</v>
      </c>
      <c r="Z1234" s="195" t="s">
        <v>3867</v>
      </c>
      <c r="AA1234" s="200" t="s">
        <v>1054</v>
      </c>
      <c r="AB1234" s="201" t="s">
        <v>1054</v>
      </c>
      <c r="AC1234" s="201" t="s">
        <v>1054</v>
      </c>
      <c r="AD1234" s="195" t="s">
        <v>6255</v>
      </c>
      <c r="AE1234" s="195" t="s">
        <v>5017</v>
      </c>
      <c r="AF1234" s="195" t="s">
        <v>931</v>
      </c>
      <c r="AG1234" s="195">
        <v>4000</v>
      </c>
      <c r="AH1234" s="195" t="s">
        <v>828</v>
      </c>
      <c r="AI1234" s="195" t="s">
        <v>6256</v>
      </c>
      <c r="AJ1234" s="195" t="s">
        <v>1054</v>
      </c>
      <c r="AK1234" s="195" t="s">
        <v>3916</v>
      </c>
      <c r="AN1234" s="177"/>
      <c r="AO1234" s="177"/>
      <c r="AP1234" s="177"/>
    </row>
    <row r="1235" spans="1:42" ht="12.75">
      <c r="A1235" s="175" t="s">
        <v>120</v>
      </c>
      <c r="B1235" s="175" t="s">
        <v>3917</v>
      </c>
      <c r="C1235" s="628">
        <v>0</v>
      </c>
      <c r="D1235" s="628">
        <v>0</v>
      </c>
      <c r="E1235" s="628">
        <v>1</v>
      </c>
      <c r="F1235" s="631" t="s">
        <v>1054</v>
      </c>
      <c r="G1235" s="175" t="s">
        <v>6265</v>
      </c>
      <c r="H1235" s="176" t="s">
        <v>4581</v>
      </c>
      <c r="I1235" s="175" t="s">
        <v>4582</v>
      </c>
      <c r="J1235" s="203" t="s">
        <v>1054</v>
      </c>
      <c r="K1235" s="203" t="s">
        <v>1054</v>
      </c>
      <c r="L1235" s="175" t="s">
        <v>106</v>
      </c>
      <c r="M1235" s="175" t="s">
        <v>3912</v>
      </c>
      <c r="N1235" s="204">
        <v>30133</v>
      </c>
      <c r="O1235" s="175" t="s">
        <v>1054</v>
      </c>
      <c r="P1235" s="195" t="s">
        <v>1054</v>
      </c>
      <c r="Q1235" s="195" t="s">
        <v>1054</v>
      </c>
      <c r="R1235" s="197">
        <v>15</v>
      </c>
      <c r="S1235" s="197" t="s">
        <v>959</v>
      </c>
      <c r="T1235" s="195" t="s">
        <v>106</v>
      </c>
      <c r="U1235" s="195" t="s">
        <v>4612</v>
      </c>
      <c r="V1235" s="199" t="s">
        <v>1062</v>
      </c>
      <c r="W1235" s="199" t="s">
        <v>1054</v>
      </c>
      <c r="X1235" s="195" t="s">
        <v>1054</v>
      </c>
      <c r="Y1235" s="195" t="s">
        <v>3869</v>
      </c>
      <c r="Z1235" s="195" t="s">
        <v>3867</v>
      </c>
      <c r="AA1235" s="200" t="s">
        <v>1054</v>
      </c>
      <c r="AB1235" s="201" t="s">
        <v>1054</v>
      </c>
      <c r="AC1235" s="201" t="s">
        <v>1054</v>
      </c>
      <c r="AD1235" s="195" t="s">
        <v>4913</v>
      </c>
      <c r="AE1235" s="195" t="s">
        <v>4914</v>
      </c>
      <c r="AF1235" s="195" t="s">
        <v>935</v>
      </c>
      <c r="AG1235" s="195">
        <v>2601</v>
      </c>
      <c r="AH1235" s="195" t="s">
        <v>828</v>
      </c>
      <c r="AI1235" s="195" t="s">
        <v>1054</v>
      </c>
      <c r="AJ1235" s="195" t="s">
        <v>1054</v>
      </c>
      <c r="AK1235" s="195" t="s">
        <v>1054</v>
      </c>
      <c r="AN1235" s="177"/>
      <c r="AO1235" s="177"/>
      <c r="AP1235" s="177"/>
    </row>
    <row r="1236" spans="1:42" ht="12.75">
      <c r="A1236" s="175" t="s">
        <v>120</v>
      </c>
      <c r="B1236" s="175" t="s">
        <v>3918</v>
      </c>
      <c r="C1236" s="628">
        <v>0</v>
      </c>
      <c r="D1236" s="628">
        <v>0</v>
      </c>
      <c r="E1236" s="628">
        <v>1</v>
      </c>
      <c r="F1236" s="631" t="s">
        <v>1054</v>
      </c>
      <c r="G1236" s="175" t="s">
        <v>3919</v>
      </c>
      <c r="H1236" s="176" t="s">
        <v>4581</v>
      </c>
      <c r="I1236" s="175" t="s">
        <v>4582</v>
      </c>
      <c r="J1236" s="203" t="s">
        <v>1054</v>
      </c>
      <c r="K1236" s="203" t="s">
        <v>1054</v>
      </c>
      <c r="L1236" s="175" t="s">
        <v>4583</v>
      </c>
      <c r="M1236" s="175" t="s">
        <v>1054</v>
      </c>
      <c r="N1236" s="204">
        <v>41456</v>
      </c>
      <c r="O1236" s="175" t="s">
        <v>1054</v>
      </c>
      <c r="P1236" s="195" t="s">
        <v>1054</v>
      </c>
      <c r="Q1236" s="195" t="s">
        <v>1054</v>
      </c>
      <c r="R1236" s="197">
        <v>6</v>
      </c>
      <c r="S1236" s="197" t="s">
        <v>1062</v>
      </c>
      <c r="T1236" s="195" t="s">
        <v>106</v>
      </c>
      <c r="U1236" s="195" t="s">
        <v>3920</v>
      </c>
      <c r="V1236" s="199" t="s">
        <v>1062</v>
      </c>
      <c r="W1236" s="199" t="s">
        <v>1054</v>
      </c>
      <c r="X1236" s="195" t="s">
        <v>1054</v>
      </c>
      <c r="Y1236" s="195" t="s">
        <v>1054</v>
      </c>
      <c r="Z1236" s="195" t="s">
        <v>3867</v>
      </c>
      <c r="AA1236" s="200" t="s">
        <v>1054</v>
      </c>
      <c r="AB1236" s="201" t="s">
        <v>1054</v>
      </c>
      <c r="AC1236" s="201" t="s">
        <v>1054</v>
      </c>
      <c r="AD1236" s="195" t="s">
        <v>4913</v>
      </c>
      <c r="AE1236" s="195" t="s">
        <v>4914</v>
      </c>
      <c r="AF1236" s="195" t="s">
        <v>935</v>
      </c>
      <c r="AG1236" s="195">
        <v>2601</v>
      </c>
      <c r="AH1236" s="195" t="s">
        <v>828</v>
      </c>
      <c r="AI1236" s="195" t="s">
        <v>1054</v>
      </c>
      <c r="AJ1236" s="195" t="s">
        <v>1054</v>
      </c>
      <c r="AK1236" s="195" t="s">
        <v>1054</v>
      </c>
      <c r="AN1236" s="177"/>
      <c r="AO1236" s="177"/>
      <c r="AP1236" s="177"/>
    </row>
    <row r="1237" spans="1:42" ht="12.75">
      <c r="A1237" s="175" t="s">
        <v>120</v>
      </c>
      <c r="B1237" s="175" t="s">
        <v>4915</v>
      </c>
      <c r="C1237" s="628"/>
      <c r="D1237" s="628"/>
      <c r="E1237" s="628"/>
      <c r="F1237" s="631" t="s">
        <v>1054</v>
      </c>
      <c r="G1237" s="175" t="s">
        <v>4912</v>
      </c>
      <c r="H1237" s="176" t="s">
        <v>4581</v>
      </c>
      <c r="I1237" s="175" t="s">
        <v>4582</v>
      </c>
      <c r="J1237" s="203" t="s">
        <v>1054</v>
      </c>
      <c r="K1237" s="203" t="s">
        <v>1054</v>
      </c>
      <c r="L1237" s="175" t="s">
        <v>4583</v>
      </c>
      <c r="M1237" s="175" t="s">
        <v>1054</v>
      </c>
      <c r="N1237" s="204">
        <v>41667</v>
      </c>
      <c r="O1237" s="175" t="s">
        <v>1054</v>
      </c>
      <c r="P1237" s="195" t="s">
        <v>1054</v>
      </c>
      <c r="Q1237" s="195" t="s">
        <v>1054</v>
      </c>
      <c r="R1237" s="197">
        <v>3</v>
      </c>
      <c r="S1237" s="197" t="s">
        <v>959</v>
      </c>
      <c r="T1237" s="195" t="s">
        <v>4731</v>
      </c>
      <c r="U1237" s="195" t="s">
        <v>1054</v>
      </c>
      <c r="V1237" s="199" t="s">
        <v>1062</v>
      </c>
      <c r="W1237" s="199" t="s">
        <v>1054</v>
      </c>
      <c r="X1237" s="195" t="s">
        <v>1054</v>
      </c>
      <c r="Y1237" s="195" t="s">
        <v>1054</v>
      </c>
      <c r="Z1237" s="195" t="s">
        <v>3867</v>
      </c>
      <c r="AA1237" s="200" t="s">
        <v>1054</v>
      </c>
      <c r="AB1237" s="201" t="s">
        <v>1054</v>
      </c>
      <c r="AC1237" s="201" t="s">
        <v>1054</v>
      </c>
      <c r="AD1237" s="195" t="s">
        <v>4913</v>
      </c>
      <c r="AE1237" s="195" t="s">
        <v>4914</v>
      </c>
      <c r="AF1237" s="195" t="s">
        <v>935</v>
      </c>
      <c r="AG1237" s="195">
        <v>2601</v>
      </c>
      <c r="AH1237" s="195" t="s">
        <v>828</v>
      </c>
      <c r="AI1237" s="195" t="s">
        <v>1054</v>
      </c>
      <c r="AJ1237" s="195" t="s">
        <v>1054</v>
      </c>
      <c r="AK1237" s="195" t="s">
        <v>1054</v>
      </c>
      <c r="AN1237" s="177"/>
      <c r="AO1237" s="177"/>
      <c r="AP1237" s="177"/>
    </row>
    <row r="1238" spans="1:42" ht="12.75">
      <c r="A1238" s="175" t="s">
        <v>120</v>
      </c>
      <c r="B1238" s="175" t="s">
        <v>4911</v>
      </c>
      <c r="C1238" s="628"/>
      <c r="D1238" s="628"/>
      <c r="E1238" s="628"/>
      <c r="F1238" s="631" t="s">
        <v>1054</v>
      </c>
      <c r="G1238" s="175" t="s">
        <v>4912</v>
      </c>
      <c r="H1238" s="176" t="s">
        <v>4581</v>
      </c>
      <c r="I1238" s="175" t="s">
        <v>4582</v>
      </c>
      <c r="J1238" s="203" t="s">
        <v>1054</v>
      </c>
      <c r="K1238" s="203" t="s">
        <v>1054</v>
      </c>
      <c r="L1238" s="175" t="s">
        <v>4583</v>
      </c>
      <c r="M1238" s="175" t="s">
        <v>1054</v>
      </c>
      <c r="N1238" s="204">
        <v>41927</v>
      </c>
      <c r="O1238" s="175" t="s">
        <v>1054</v>
      </c>
      <c r="P1238" s="195" t="s">
        <v>1054</v>
      </c>
      <c r="Q1238" s="195" t="s">
        <v>1054</v>
      </c>
      <c r="R1238" s="197">
        <v>4</v>
      </c>
      <c r="S1238" s="197" t="s">
        <v>959</v>
      </c>
      <c r="T1238" s="195" t="s">
        <v>4731</v>
      </c>
      <c r="U1238" s="195" t="s">
        <v>1054</v>
      </c>
      <c r="V1238" s="199" t="s">
        <v>1062</v>
      </c>
      <c r="W1238" s="199" t="s">
        <v>1054</v>
      </c>
      <c r="X1238" s="195" t="s">
        <v>1054</v>
      </c>
      <c r="Y1238" s="195" t="s">
        <v>1054</v>
      </c>
      <c r="Z1238" s="195" t="s">
        <v>3867</v>
      </c>
      <c r="AA1238" s="200" t="s">
        <v>1054</v>
      </c>
      <c r="AB1238" s="201" t="s">
        <v>1054</v>
      </c>
      <c r="AC1238" s="201" t="s">
        <v>1054</v>
      </c>
      <c r="AD1238" s="195" t="s">
        <v>4913</v>
      </c>
      <c r="AE1238" s="195" t="s">
        <v>4914</v>
      </c>
      <c r="AF1238" s="195" t="s">
        <v>935</v>
      </c>
      <c r="AG1238" s="195">
        <v>2601</v>
      </c>
      <c r="AH1238" s="195" t="s">
        <v>828</v>
      </c>
      <c r="AI1238" s="195" t="s">
        <v>1054</v>
      </c>
      <c r="AJ1238" s="195" t="s">
        <v>1054</v>
      </c>
      <c r="AK1238" s="195" t="s">
        <v>1054</v>
      </c>
      <c r="AN1238" s="177"/>
      <c r="AO1238" s="177"/>
      <c r="AP1238" s="177"/>
    </row>
    <row r="1239" spans="1:42" ht="12.75">
      <c r="A1239" s="175" t="s">
        <v>120</v>
      </c>
      <c r="B1239" s="175" t="s">
        <v>3921</v>
      </c>
      <c r="C1239" s="628"/>
      <c r="D1239" s="628"/>
      <c r="E1239" s="628"/>
      <c r="F1239" s="631" t="s">
        <v>1054</v>
      </c>
      <c r="G1239" s="175" t="s">
        <v>4912</v>
      </c>
      <c r="H1239" s="176" t="s">
        <v>4581</v>
      </c>
      <c r="I1239" s="175" t="s">
        <v>4582</v>
      </c>
      <c r="J1239" s="203" t="s">
        <v>1054</v>
      </c>
      <c r="K1239" s="203" t="s">
        <v>1054</v>
      </c>
      <c r="L1239" s="175" t="s">
        <v>4583</v>
      </c>
      <c r="M1239" s="175" t="s">
        <v>1054</v>
      </c>
      <c r="N1239" s="204">
        <v>41795</v>
      </c>
      <c r="O1239" s="175" t="s">
        <v>1054</v>
      </c>
      <c r="P1239" s="195" t="s">
        <v>1054</v>
      </c>
      <c r="Q1239" s="195" t="s">
        <v>1054</v>
      </c>
      <c r="R1239" s="197">
        <v>8</v>
      </c>
      <c r="S1239" s="197" t="s">
        <v>959</v>
      </c>
      <c r="T1239" s="195" t="s">
        <v>4731</v>
      </c>
      <c r="U1239" s="195" t="s">
        <v>1054</v>
      </c>
      <c r="V1239" s="199" t="s">
        <v>1062</v>
      </c>
      <c r="W1239" s="199" t="s">
        <v>1054</v>
      </c>
      <c r="X1239" s="195" t="s">
        <v>1054</v>
      </c>
      <c r="Y1239" s="195" t="s">
        <v>1054</v>
      </c>
      <c r="Z1239" s="195" t="s">
        <v>3867</v>
      </c>
      <c r="AA1239" s="200" t="s">
        <v>1054</v>
      </c>
      <c r="AB1239" s="201" t="s">
        <v>1054</v>
      </c>
      <c r="AC1239" s="201" t="s">
        <v>1054</v>
      </c>
      <c r="AD1239" s="195" t="s">
        <v>4913</v>
      </c>
      <c r="AE1239" s="195" t="s">
        <v>4914</v>
      </c>
      <c r="AF1239" s="195" t="s">
        <v>935</v>
      </c>
      <c r="AG1239" s="195">
        <v>2601</v>
      </c>
      <c r="AH1239" s="195" t="s">
        <v>828</v>
      </c>
      <c r="AI1239" s="195" t="s">
        <v>1054</v>
      </c>
      <c r="AJ1239" s="195" t="s">
        <v>1054</v>
      </c>
      <c r="AK1239" s="195" t="s">
        <v>1054</v>
      </c>
      <c r="AN1239" s="177"/>
      <c r="AO1239" s="177"/>
      <c r="AP1239" s="177"/>
    </row>
    <row r="1240" spans="1:42" ht="12.75">
      <c r="A1240" s="175" t="s">
        <v>120</v>
      </c>
      <c r="B1240" s="175" t="s">
        <v>4916</v>
      </c>
      <c r="C1240" s="628"/>
      <c r="D1240" s="628"/>
      <c r="E1240" s="628"/>
      <c r="F1240" s="631" t="s">
        <v>1054</v>
      </c>
      <c r="G1240" s="175" t="s">
        <v>4912</v>
      </c>
      <c r="H1240" s="176" t="s">
        <v>4581</v>
      </c>
      <c r="I1240" s="175" t="s">
        <v>4582</v>
      </c>
      <c r="J1240" s="203" t="s">
        <v>1054</v>
      </c>
      <c r="K1240" s="203" t="s">
        <v>1054</v>
      </c>
      <c r="L1240" s="175" t="s">
        <v>4583</v>
      </c>
      <c r="M1240" s="175" t="s">
        <v>1054</v>
      </c>
      <c r="N1240" s="204">
        <v>39448</v>
      </c>
      <c r="O1240" s="175" t="s">
        <v>1054</v>
      </c>
      <c r="P1240" s="195" t="s">
        <v>1054</v>
      </c>
      <c r="Q1240" s="195" t="s">
        <v>1054</v>
      </c>
      <c r="R1240" s="197">
        <v>6</v>
      </c>
      <c r="S1240" s="197" t="s">
        <v>959</v>
      </c>
      <c r="T1240" s="195" t="s">
        <v>4731</v>
      </c>
      <c r="U1240" s="195" t="s">
        <v>1054</v>
      </c>
      <c r="V1240" s="199" t="s">
        <v>1062</v>
      </c>
      <c r="W1240" s="199" t="s">
        <v>1054</v>
      </c>
      <c r="X1240" s="195" t="s">
        <v>1054</v>
      </c>
      <c r="Y1240" s="195" t="s">
        <v>1054</v>
      </c>
      <c r="Z1240" s="195" t="s">
        <v>3867</v>
      </c>
      <c r="AA1240" s="200" t="s">
        <v>1054</v>
      </c>
      <c r="AB1240" s="201" t="s">
        <v>1054</v>
      </c>
      <c r="AC1240" s="201" t="s">
        <v>1054</v>
      </c>
      <c r="AD1240" s="195" t="s">
        <v>4913</v>
      </c>
      <c r="AE1240" s="195" t="s">
        <v>4914</v>
      </c>
      <c r="AF1240" s="195" t="s">
        <v>935</v>
      </c>
      <c r="AG1240" s="195">
        <v>2601</v>
      </c>
      <c r="AH1240" s="195" t="s">
        <v>828</v>
      </c>
      <c r="AI1240" s="195" t="s">
        <v>1054</v>
      </c>
      <c r="AJ1240" s="195" t="s">
        <v>1054</v>
      </c>
      <c r="AK1240" s="195" t="s">
        <v>1054</v>
      </c>
      <c r="AN1240" s="177"/>
      <c r="AO1240" s="177"/>
      <c r="AP1240" s="177"/>
    </row>
    <row r="1241" spans="1:42" ht="12.75">
      <c r="A1241" s="175" t="s">
        <v>120</v>
      </c>
      <c r="B1241" s="175" t="s">
        <v>3922</v>
      </c>
      <c r="C1241" s="628">
        <v>0</v>
      </c>
      <c r="D1241" s="628">
        <v>0</v>
      </c>
      <c r="E1241" s="628">
        <v>1</v>
      </c>
      <c r="F1241" s="631" t="s">
        <v>1054</v>
      </c>
      <c r="G1241" s="175" t="s">
        <v>6257</v>
      </c>
      <c r="H1241" s="176" t="s">
        <v>4581</v>
      </c>
      <c r="I1241" s="175" t="s">
        <v>4592</v>
      </c>
      <c r="J1241" s="203" t="s">
        <v>1054</v>
      </c>
      <c r="K1241" s="203" t="s">
        <v>1054</v>
      </c>
      <c r="L1241" s="175" t="s">
        <v>4593</v>
      </c>
      <c r="M1241" s="175" t="s">
        <v>6258</v>
      </c>
      <c r="N1241" s="204">
        <v>34515</v>
      </c>
      <c r="O1241" s="175" t="s">
        <v>1054</v>
      </c>
      <c r="P1241" s="195" t="s">
        <v>1054</v>
      </c>
      <c r="Q1241" s="195" t="s">
        <v>1054</v>
      </c>
      <c r="R1241" s="197">
        <v>0</v>
      </c>
      <c r="S1241" s="197" t="s">
        <v>959</v>
      </c>
      <c r="T1241" s="195" t="s">
        <v>4595</v>
      </c>
      <c r="U1241" s="195" t="s">
        <v>1054</v>
      </c>
      <c r="V1241" s="199" t="s">
        <v>1062</v>
      </c>
      <c r="W1241" s="199" t="s">
        <v>1054</v>
      </c>
      <c r="X1241" s="195" t="s">
        <v>1054</v>
      </c>
      <c r="Y1241" s="195" t="s">
        <v>1054</v>
      </c>
      <c r="Z1241" s="195" t="s">
        <v>3867</v>
      </c>
      <c r="AA1241" s="200" t="s">
        <v>1054</v>
      </c>
      <c r="AB1241" s="201" t="s">
        <v>1054</v>
      </c>
      <c r="AC1241" s="201" t="s">
        <v>1054</v>
      </c>
      <c r="AD1241" s="195" t="s">
        <v>1054</v>
      </c>
      <c r="AE1241" s="195" t="s">
        <v>1054</v>
      </c>
      <c r="AF1241" s="195" t="s">
        <v>1054</v>
      </c>
      <c r="AG1241" s="195" t="s">
        <v>1054</v>
      </c>
      <c r="AH1241" s="195" t="s">
        <v>1054</v>
      </c>
      <c r="AI1241" s="195" t="s">
        <v>6259</v>
      </c>
      <c r="AJ1241" s="195" t="s">
        <v>1054</v>
      </c>
      <c r="AK1241" s="195" t="s">
        <v>1054</v>
      </c>
      <c r="AN1241" s="177"/>
      <c r="AO1241" s="177"/>
      <c r="AP1241" s="177"/>
    </row>
    <row r="1242" spans="1:42" ht="12.75">
      <c r="A1242" s="175" t="s">
        <v>120</v>
      </c>
      <c r="B1242" s="175" t="s">
        <v>3923</v>
      </c>
      <c r="C1242" s="628">
        <v>0</v>
      </c>
      <c r="D1242" s="628">
        <v>0</v>
      </c>
      <c r="E1242" s="628">
        <v>0</v>
      </c>
      <c r="F1242" s="631" t="s">
        <v>1054</v>
      </c>
      <c r="G1242" s="175" t="s">
        <v>3924</v>
      </c>
      <c r="H1242" s="176" t="s">
        <v>4581</v>
      </c>
      <c r="I1242" s="175" t="s">
        <v>4588</v>
      </c>
      <c r="J1242" s="203" t="s">
        <v>1054</v>
      </c>
      <c r="K1242" s="203" t="s">
        <v>1054</v>
      </c>
      <c r="L1242" s="175" t="s">
        <v>1063</v>
      </c>
      <c r="M1242" s="175" t="s">
        <v>1054</v>
      </c>
      <c r="N1242" s="204">
        <v>39995</v>
      </c>
      <c r="O1242" s="175" t="s">
        <v>1054</v>
      </c>
      <c r="P1242" s="195" t="s">
        <v>1054</v>
      </c>
      <c r="Q1242" s="195" t="s">
        <v>1054</v>
      </c>
      <c r="R1242" s="197">
        <v>0</v>
      </c>
      <c r="S1242" s="197" t="s">
        <v>1062</v>
      </c>
      <c r="T1242" s="195" t="s">
        <v>1054</v>
      </c>
      <c r="U1242" s="195" t="s">
        <v>1054</v>
      </c>
      <c r="V1242" s="199" t="s">
        <v>1062</v>
      </c>
      <c r="W1242" s="199" t="s">
        <v>1054</v>
      </c>
      <c r="X1242" s="195" t="s">
        <v>1054</v>
      </c>
      <c r="Y1242" s="195" t="s">
        <v>1054</v>
      </c>
      <c r="Z1242" s="195" t="s">
        <v>3867</v>
      </c>
      <c r="AA1242" s="200" t="s">
        <v>1054</v>
      </c>
      <c r="AB1242" s="201" t="s">
        <v>1054</v>
      </c>
      <c r="AC1242" s="201" t="s">
        <v>1054</v>
      </c>
      <c r="AD1242" s="195" t="s">
        <v>3925</v>
      </c>
      <c r="AE1242" s="195" t="s">
        <v>1054</v>
      </c>
      <c r="AF1242" s="195" t="s">
        <v>1054</v>
      </c>
      <c r="AG1242" s="195" t="s">
        <v>1054</v>
      </c>
      <c r="AH1242" s="195" t="s">
        <v>1054</v>
      </c>
      <c r="AI1242" s="195" t="s">
        <v>1054</v>
      </c>
      <c r="AJ1242" s="195" t="s">
        <v>1054</v>
      </c>
      <c r="AK1242" s="195" t="s">
        <v>1054</v>
      </c>
      <c r="AN1242" s="177"/>
      <c r="AO1242" s="177"/>
      <c r="AP1242" s="177"/>
    </row>
    <row r="1243" spans="1:42" ht="12.75">
      <c r="A1243" s="175" t="s">
        <v>120</v>
      </c>
      <c r="B1243" s="175" t="s">
        <v>3926</v>
      </c>
      <c r="C1243" s="628">
        <v>0</v>
      </c>
      <c r="D1243" s="628">
        <v>1</v>
      </c>
      <c r="E1243" s="628">
        <v>1</v>
      </c>
      <c r="F1243" s="631" t="s">
        <v>1054</v>
      </c>
      <c r="G1243" s="175" t="s">
        <v>3927</v>
      </c>
      <c r="H1243" s="176" t="s">
        <v>4581</v>
      </c>
      <c r="I1243" s="175" t="s">
        <v>4582</v>
      </c>
      <c r="J1243" s="203" t="s">
        <v>1054</v>
      </c>
      <c r="K1243" s="203" t="s">
        <v>1054</v>
      </c>
      <c r="L1243" s="175" t="s">
        <v>4583</v>
      </c>
      <c r="M1243" s="175" t="s">
        <v>1054</v>
      </c>
      <c r="N1243" s="204">
        <v>39448</v>
      </c>
      <c r="O1243" s="175" t="s">
        <v>1054</v>
      </c>
      <c r="P1243" s="195" t="s">
        <v>1054</v>
      </c>
      <c r="Q1243" s="195" t="s">
        <v>1054</v>
      </c>
      <c r="R1243" s="197">
        <v>6</v>
      </c>
      <c r="S1243" s="197" t="s">
        <v>1062</v>
      </c>
      <c r="T1243" s="195" t="s">
        <v>4731</v>
      </c>
      <c r="U1243" s="195" t="s">
        <v>1054</v>
      </c>
      <c r="V1243" s="199" t="s">
        <v>1122</v>
      </c>
      <c r="W1243" s="199" t="s">
        <v>1054</v>
      </c>
      <c r="X1243" s="195" t="s">
        <v>1054</v>
      </c>
      <c r="Y1243" s="195" t="s">
        <v>1054</v>
      </c>
      <c r="Z1243" s="195" t="s">
        <v>3867</v>
      </c>
      <c r="AA1243" s="200" t="s">
        <v>1054</v>
      </c>
      <c r="AB1243" s="201" t="s">
        <v>1054</v>
      </c>
      <c r="AC1243" s="201" t="s">
        <v>1054</v>
      </c>
      <c r="AD1243" s="195" t="s">
        <v>4913</v>
      </c>
      <c r="AE1243" s="195" t="s">
        <v>4914</v>
      </c>
      <c r="AF1243" s="195" t="s">
        <v>935</v>
      </c>
      <c r="AG1243" s="195">
        <v>2601</v>
      </c>
      <c r="AH1243" s="195" t="s">
        <v>828</v>
      </c>
      <c r="AI1243" s="195" t="s">
        <v>1054</v>
      </c>
      <c r="AJ1243" s="195" t="s">
        <v>1054</v>
      </c>
      <c r="AK1243" s="195" t="s">
        <v>1054</v>
      </c>
      <c r="AN1243" s="177"/>
      <c r="AO1243" s="177"/>
      <c r="AP1243" s="177"/>
    </row>
    <row r="1244" spans="1:42" ht="12.75">
      <c r="A1244" s="175" t="s">
        <v>120</v>
      </c>
      <c r="B1244" s="175" t="s">
        <v>3928</v>
      </c>
      <c r="C1244" s="628">
        <v>0</v>
      </c>
      <c r="D1244" s="628">
        <v>0</v>
      </c>
      <c r="E1244" s="628">
        <v>0</v>
      </c>
      <c r="F1244" s="631" t="s">
        <v>1054</v>
      </c>
      <c r="G1244" s="175" t="s">
        <v>6266</v>
      </c>
      <c r="H1244" s="176" t="s">
        <v>4581</v>
      </c>
      <c r="I1244" s="175" t="s">
        <v>4582</v>
      </c>
      <c r="J1244" s="203" t="s">
        <v>1054</v>
      </c>
      <c r="K1244" s="203" t="s">
        <v>1054</v>
      </c>
      <c r="L1244" s="175" t="s">
        <v>1362</v>
      </c>
      <c r="M1244" s="175" t="s">
        <v>1054</v>
      </c>
      <c r="N1244" s="204">
        <v>29769</v>
      </c>
      <c r="O1244" s="175" t="s">
        <v>1054</v>
      </c>
      <c r="P1244" s="195" t="s">
        <v>1054</v>
      </c>
      <c r="Q1244" s="195" t="s">
        <v>1054</v>
      </c>
      <c r="R1244" s="197">
        <v>9</v>
      </c>
      <c r="S1244" s="197" t="s">
        <v>959</v>
      </c>
      <c r="T1244" s="195" t="s">
        <v>4595</v>
      </c>
      <c r="U1244" s="195" t="s">
        <v>1054</v>
      </c>
      <c r="V1244" s="199" t="s">
        <v>1062</v>
      </c>
      <c r="W1244" s="199" t="s">
        <v>1054</v>
      </c>
      <c r="X1244" s="195" t="s">
        <v>1054</v>
      </c>
      <c r="Y1244" s="195" t="s">
        <v>1054</v>
      </c>
      <c r="Z1244" s="195" t="s">
        <v>3867</v>
      </c>
      <c r="AA1244" s="200" t="s">
        <v>1054</v>
      </c>
      <c r="AB1244" s="201" t="s">
        <v>1054</v>
      </c>
      <c r="AC1244" s="201" t="s">
        <v>1054</v>
      </c>
      <c r="AD1244" s="195" t="s">
        <v>6245</v>
      </c>
      <c r="AE1244" s="195" t="s">
        <v>4914</v>
      </c>
      <c r="AF1244" s="195" t="s">
        <v>935</v>
      </c>
      <c r="AG1244" s="195">
        <v>2601</v>
      </c>
      <c r="AH1244" s="195" t="s">
        <v>828</v>
      </c>
      <c r="AI1244" s="195" t="s">
        <v>3929</v>
      </c>
      <c r="AJ1244" s="195" t="s">
        <v>1054</v>
      </c>
      <c r="AK1244" s="195" t="s">
        <v>1054</v>
      </c>
      <c r="AN1244" s="177"/>
      <c r="AO1244" s="177"/>
      <c r="AP1244" s="177"/>
    </row>
    <row r="1245" spans="1:42" ht="12.75">
      <c r="A1245" s="175" t="s">
        <v>120</v>
      </c>
      <c r="B1245" s="175" t="s">
        <v>3930</v>
      </c>
      <c r="C1245" s="628">
        <v>0</v>
      </c>
      <c r="D1245" s="628">
        <v>0</v>
      </c>
      <c r="E1245" s="628">
        <v>0</v>
      </c>
      <c r="F1245" s="631" t="s">
        <v>1054</v>
      </c>
      <c r="G1245" s="175" t="s">
        <v>6260</v>
      </c>
      <c r="H1245" s="176" t="s">
        <v>4581</v>
      </c>
      <c r="I1245" s="175" t="s">
        <v>4592</v>
      </c>
      <c r="J1245" s="203" t="s">
        <v>1054</v>
      </c>
      <c r="K1245" s="203" t="s">
        <v>1054</v>
      </c>
      <c r="L1245" s="175" t="s">
        <v>4593</v>
      </c>
      <c r="M1245" s="175" t="s">
        <v>6261</v>
      </c>
      <c r="N1245" s="204">
        <v>33970</v>
      </c>
      <c r="O1245" s="175" t="s">
        <v>1054</v>
      </c>
      <c r="P1245" s="195" t="s">
        <v>1054</v>
      </c>
      <c r="Q1245" s="195" t="s">
        <v>1054</v>
      </c>
      <c r="R1245" s="197">
        <v>15</v>
      </c>
      <c r="S1245" s="197" t="s">
        <v>1062</v>
      </c>
      <c r="T1245" s="195" t="s">
        <v>106</v>
      </c>
      <c r="U1245" s="195" t="s">
        <v>6262</v>
      </c>
      <c r="V1245" s="199" t="s">
        <v>1062</v>
      </c>
      <c r="W1245" s="199" t="s">
        <v>1054</v>
      </c>
      <c r="X1245" s="195" t="s">
        <v>1054</v>
      </c>
      <c r="Y1245" s="195" t="s">
        <v>1054</v>
      </c>
      <c r="Z1245" s="195" t="s">
        <v>3867</v>
      </c>
      <c r="AA1245" s="200" t="s">
        <v>1054</v>
      </c>
      <c r="AB1245" s="201" t="s">
        <v>1054</v>
      </c>
      <c r="AC1245" s="201" t="s">
        <v>1054</v>
      </c>
      <c r="AD1245" s="195" t="s">
        <v>1054</v>
      </c>
      <c r="AE1245" s="195" t="s">
        <v>1054</v>
      </c>
      <c r="AF1245" s="195" t="s">
        <v>1054</v>
      </c>
      <c r="AG1245" s="195" t="s">
        <v>1054</v>
      </c>
      <c r="AH1245" s="195" t="s">
        <v>1054</v>
      </c>
      <c r="AI1245" s="195" t="s">
        <v>1054</v>
      </c>
      <c r="AJ1245" s="195" t="s">
        <v>1054</v>
      </c>
      <c r="AK1245" s="195" t="s">
        <v>1054</v>
      </c>
    </row>
    <row r="1246" spans="1:42" ht="12.75">
      <c r="A1246" s="175" t="s">
        <v>120</v>
      </c>
      <c r="B1246" s="175" t="s">
        <v>3931</v>
      </c>
      <c r="C1246" s="628">
        <v>0</v>
      </c>
      <c r="D1246" s="628">
        <v>0</v>
      </c>
      <c r="E1246" s="628">
        <v>1</v>
      </c>
      <c r="F1246" s="631" t="s">
        <v>1054</v>
      </c>
      <c r="G1246" s="175" t="s">
        <v>3932</v>
      </c>
      <c r="H1246" s="176" t="s">
        <v>4581</v>
      </c>
      <c r="I1246" s="175" t="s">
        <v>4582</v>
      </c>
      <c r="J1246" s="203" t="s">
        <v>1054</v>
      </c>
      <c r="K1246" s="203" t="s">
        <v>1054</v>
      </c>
      <c r="L1246" s="175" t="s">
        <v>4583</v>
      </c>
      <c r="M1246" s="175" t="s">
        <v>1054</v>
      </c>
      <c r="N1246" s="204">
        <v>41421</v>
      </c>
      <c r="O1246" s="175" t="s">
        <v>1054</v>
      </c>
      <c r="P1246" s="195" t="s">
        <v>1054</v>
      </c>
      <c r="Q1246" s="195" t="s">
        <v>1054</v>
      </c>
      <c r="R1246" s="197">
        <v>17</v>
      </c>
      <c r="S1246" s="197" t="s">
        <v>959</v>
      </c>
      <c r="T1246" s="195" t="s">
        <v>4702</v>
      </c>
      <c r="U1246" s="195" t="s">
        <v>1054</v>
      </c>
      <c r="V1246" s="199" t="s">
        <v>1122</v>
      </c>
      <c r="W1246" s="199" t="s">
        <v>1054</v>
      </c>
      <c r="X1246" s="195" t="s">
        <v>1054</v>
      </c>
      <c r="Y1246" s="195" t="s">
        <v>1054</v>
      </c>
      <c r="Z1246" s="195" t="s">
        <v>3867</v>
      </c>
      <c r="AA1246" s="200" t="s">
        <v>1054</v>
      </c>
      <c r="AB1246" s="201" t="s">
        <v>1054</v>
      </c>
      <c r="AC1246" s="201" t="s">
        <v>1054</v>
      </c>
      <c r="AD1246" s="195" t="s">
        <v>4913</v>
      </c>
      <c r="AE1246" s="195" t="s">
        <v>4914</v>
      </c>
      <c r="AF1246" s="195" t="s">
        <v>935</v>
      </c>
      <c r="AG1246" s="195">
        <v>2601</v>
      </c>
      <c r="AH1246" s="195" t="s">
        <v>828</v>
      </c>
      <c r="AI1246" s="195" t="s">
        <v>1054</v>
      </c>
      <c r="AJ1246" s="195" t="s">
        <v>1054</v>
      </c>
      <c r="AK1246" s="195" t="s">
        <v>1054</v>
      </c>
    </row>
    <row r="1247" spans="1:42" ht="12.75">
      <c r="A1247" s="175" t="s">
        <v>120</v>
      </c>
      <c r="B1247" s="175" t="s">
        <v>3933</v>
      </c>
      <c r="C1247" s="628">
        <v>0</v>
      </c>
      <c r="D1247" s="628">
        <v>0</v>
      </c>
      <c r="E1247" s="628">
        <v>0</v>
      </c>
      <c r="F1247" s="631" t="s">
        <v>1054</v>
      </c>
      <c r="G1247" s="175" t="s">
        <v>3934</v>
      </c>
      <c r="H1247" s="176" t="s">
        <v>4581</v>
      </c>
      <c r="I1247" s="175" t="s">
        <v>4592</v>
      </c>
      <c r="J1247" s="203" t="s">
        <v>1054</v>
      </c>
      <c r="K1247" s="203" t="s">
        <v>1054</v>
      </c>
      <c r="L1247" s="175" t="s">
        <v>4593</v>
      </c>
      <c r="M1247" s="175" t="s">
        <v>3935</v>
      </c>
      <c r="N1247" s="204">
        <v>31048</v>
      </c>
      <c r="O1247" s="175" t="s">
        <v>1054</v>
      </c>
      <c r="P1247" s="195" t="s">
        <v>1054</v>
      </c>
      <c r="Q1247" s="195" t="s">
        <v>1054</v>
      </c>
      <c r="R1247" s="197">
        <v>43</v>
      </c>
      <c r="S1247" s="197" t="s">
        <v>959</v>
      </c>
      <c r="T1247" s="195" t="s">
        <v>4603</v>
      </c>
      <c r="U1247" s="195" t="s">
        <v>1054</v>
      </c>
      <c r="V1247" s="199" t="s">
        <v>959</v>
      </c>
      <c r="W1247" s="199" t="s">
        <v>1054</v>
      </c>
      <c r="X1247" s="195" t="s">
        <v>1054</v>
      </c>
      <c r="Y1247" s="195" t="s">
        <v>3869</v>
      </c>
      <c r="Z1247" s="195" t="s">
        <v>3867</v>
      </c>
      <c r="AA1247" s="200" t="s">
        <v>1054</v>
      </c>
      <c r="AB1247" s="201" t="s">
        <v>1054</v>
      </c>
      <c r="AC1247" s="201" t="s">
        <v>1054</v>
      </c>
      <c r="AD1247" s="195" t="s">
        <v>6263</v>
      </c>
      <c r="AE1247" s="195" t="s">
        <v>5183</v>
      </c>
      <c r="AF1247" s="195" t="s">
        <v>932</v>
      </c>
      <c r="AG1247" s="195">
        <v>2010</v>
      </c>
      <c r="AH1247" s="195" t="s">
        <v>828</v>
      </c>
      <c r="AI1247" s="195" t="s">
        <v>6264</v>
      </c>
      <c r="AJ1247" s="195" t="s">
        <v>1054</v>
      </c>
      <c r="AK1247" s="195" t="s">
        <v>1054</v>
      </c>
    </row>
    <row r="1248" spans="1:42" ht="12.75">
      <c r="A1248" s="175" t="s">
        <v>120</v>
      </c>
      <c r="B1248" s="175" t="s">
        <v>3936</v>
      </c>
      <c r="C1248" s="629">
        <v>0</v>
      </c>
      <c r="D1248" s="629">
        <v>0</v>
      </c>
      <c r="E1248" s="629">
        <v>0</v>
      </c>
      <c r="F1248" s="634" t="s">
        <v>1054</v>
      </c>
      <c r="G1248" s="175" t="s">
        <v>6250</v>
      </c>
      <c r="H1248" s="176" t="s">
        <v>4581</v>
      </c>
      <c r="I1248" s="175" t="s">
        <v>4582</v>
      </c>
      <c r="J1248" s="203" t="s">
        <v>1054</v>
      </c>
      <c r="K1248" s="203" t="s">
        <v>1054</v>
      </c>
      <c r="L1248" s="175" t="s">
        <v>4583</v>
      </c>
      <c r="M1248" s="175" t="s">
        <v>1054</v>
      </c>
      <c r="N1248" s="204">
        <v>41640</v>
      </c>
      <c r="O1248" s="175" t="s">
        <v>1054</v>
      </c>
      <c r="P1248" s="195" t="s">
        <v>1054</v>
      </c>
      <c r="Q1248" s="195" t="s">
        <v>1054</v>
      </c>
      <c r="R1248" s="197">
        <v>14</v>
      </c>
      <c r="S1248" s="197" t="s">
        <v>1062</v>
      </c>
      <c r="T1248" s="195" t="s">
        <v>4731</v>
      </c>
      <c r="U1248" s="195" t="s">
        <v>1054</v>
      </c>
      <c r="V1248" s="199" t="s">
        <v>1062</v>
      </c>
      <c r="W1248" s="199" t="s">
        <v>1054</v>
      </c>
      <c r="X1248" s="195" t="s">
        <v>1054</v>
      </c>
      <c r="Y1248" s="195" t="s">
        <v>1054</v>
      </c>
      <c r="Z1248" s="195" t="s">
        <v>1054</v>
      </c>
      <c r="AA1248" s="200" t="s">
        <v>3902</v>
      </c>
      <c r="AB1248" s="201" t="s">
        <v>1054</v>
      </c>
      <c r="AC1248" s="201" t="s">
        <v>1054</v>
      </c>
      <c r="AD1248" s="195" t="s">
        <v>6249</v>
      </c>
      <c r="AE1248" s="195" t="s">
        <v>4759</v>
      </c>
      <c r="AF1248" s="195" t="s">
        <v>935</v>
      </c>
      <c r="AG1248" s="195">
        <v>2601</v>
      </c>
      <c r="AH1248" s="195" t="s">
        <v>828</v>
      </c>
      <c r="AI1248" s="195" t="s">
        <v>3903</v>
      </c>
      <c r="AJ1248" s="195" t="s">
        <v>1054</v>
      </c>
      <c r="AK1248" s="195" t="s">
        <v>1054</v>
      </c>
    </row>
    <row r="1249" spans="2:31">
      <c r="B1249" s="180"/>
      <c r="C1249" s="180"/>
      <c r="D1249" s="180"/>
      <c r="E1249" s="180"/>
      <c r="H1249" s="179"/>
      <c r="I1249" s="179"/>
      <c r="J1249" s="179"/>
      <c r="L1249" s="181"/>
      <c r="M1249" s="182"/>
      <c r="P1249" s="179"/>
      <c r="Q1249" s="179"/>
      <c r="R1249" s="180"/>
      <c r="S1249" s="180"/>
      <c r="U1249" s="180"/>
      <c r="W1249" s="179"/>
      <c r="X1249" s="179"/>
      <c r="Y1249" s="183"/>
      <c r="Z1249" s="183"/>
      <c r="AD1249" s="179"/>
      <c r="AE1249" s="179"/>
    </row>
    <row r="1250" spans="2:31">
      <c r="B1250" s="180"/>
      <c r="C1250" s="180"/>
      <c r="D1250" s="180"/>
      <c r="E1250" s="180"/>
      <c r="H1250" s="179"/>
      <c r="I1250" s="179"/>
      <c r="J1250" s="179"/>
      <c r="L1250" s="181"/>
      <c r="M1250" s="182"/>
      <c r="P1250" s="179"/>
      <c r="Q1250" s="179"/>
      <c r="R1250" s="180"/>
      <c r="S1250" s="180"/>
      <c r="U1250" s="180"/>
      <c r="W1250" s="179"/>
      <c r="X1250" s="179"/>
      <c r="Y1250" s="183"/>
      <c r="Z1250" s="183"/>
      <c r="AD1250" s="179"/>
      <c r="AE1250" s="179"/>
    </row>
    <row r="1251" spans="2:31">
      <c r="B1251" s="180"/>
      <c r="C1251" s="180"/>
      <c r="D1251" s="180"/>
      <c r="E1251" s="180"/>
      <c r="H1251" s="179"/>
      <c r="I1251" s="179"/>
      <c r="J1251" s="179"/>
      <c r="L1251" s="181"/>
      <c r="M1251" s="182"/>
      <c r="P1251" s="179"/>
      <c r="Q1251" s="179"/>
      <c r="R1251" s="180"/>
      <c r="S1251" s="180"/>
      <c r="U1251" s="180"/>
      <c r="W1251" s="179"/>
      <c r="X1251" s="179"/>
      <c r="Y1251" s="183"/>
      <c r="Z1251" s="183"/>
      <c r="AD1251" s="179"/>
      <c r="AE1251" s="179"/>
    </row>
    <row r="1252" spans="2:31">
      <c r="B1252" s="180"/>
      <c r="C1252" s="180"/>
      <c r="D1252" s="180"/>
      <c r="E1252" s="180"/>
      <c r="H1252" s="179"/>
      <c r="I1252" s="179"/>
      <c r="J1252" s="179"/>
      <c r="L1252" s="181"/>
      <c r="M1252" s="182"/>
      <c r="P1252" s="179"/>
      <c r="Q1252" s="179"/>
      <c r="R1252" s="180"/>
      <c r="S1252" s="180"/>
      <c r="U1252" s="180"/>
      <c r="W1252" s="179"/>
      <c r="X1252" s="179"/>
      <c r="Y1252" s="183"/>
      <c r="Z1252" s="183"/>
      <c r="AD1252" s="179"/>
      <c r="AE1252" s="179"/>
    </row>
  </sheetData>
  <autoFilter ref="A5:AK1248"/>
  <sortState ref="A6:AM1248">
    <sortCondition ref="A6:A1248"/>
    <sortCondition ref="B6:B1248"/>
  </sortState>
  <mergeCells count="1">
    <mergeCell ref="A1:F1"/>
  </mergeCells>
  <conditionalFormatting sqref="C6:E28 C30:E31 C29:D29 C33:E44 C32 E32 C46:E50 C45:D45 C52:E57 C51:D51 C59:E92 C58 E58 C94:E103 C93:D93 C104:D104 C105:E195 C197:E197 C199:E201 C205:E209 C211:E212 C210:D210 C214:E223 E213 C226:E226 C229:E232 C234:E239 C244:E247 C249:E321 C325:E396 D324:E324 C398:E430 C397 E397 C432:E446 C431:D431 C448:E631 C638:E640 C632:C637 C642:E650 C641 C653:E653 C651 C655:E666 C668:E669 C671:E671 C674:E674 C676:E678 C680:E689 C691:E692 C690:D690 C697:E705 C693:C694 C695:D695 C696 C707:E713 C706:D706 C722:E724 C714:C721 C726:E728 C725 E725 C730:E731 C729 E729 C733:E733 C732 C735:E738 C734 E734 C740:E740 C742:E747 C741 E741 C749:E754 C748:D748 C756:E804 C755 E755 C806:E807 C805 C820:E830 C832:E832 C840:E842 C833:D839 C848:E860 C862:E862 E861 C875:E892 C864:E871 C817:E818 C809:E814 C872:D874 C847:D847 C894:E1008 E893 C1023:E1057 C1010:E1021 C323:E323 C1059:E1106 C1108:E1122 C1107 E1107 C1124:E1128 C1123 E1123 C1130:E1130 C1134:E1248 C1132:E1132">
    <cfRule type="cellIs" dxfId="450" priority="347" operator="equal">
      <formula>"Yes"</formula>
    </cfRule>
    <cfRule type="cellIs" dxfId="449" priority="348" operator="equal">
      <formula>0</formula>
    </cfRule>
  </conditionalFormatting>
  <conditionalFormatting sqref="H6:I32 L18:M18 G18 L218:M218 G218 L412:M412 G412 L614:M614 G614 L810:M810 G810 L1006:M1006 G1006 H35:I35 H333:I419 H272:I304 H1150:I1248 H306:I331 G832:H832 H841:I1148 H37:I270 H427:I832">
    <cfRule type="cellIs" dxfId="448" priority="349" operator="equal">
      <formula>"Incorrect Value"</formula>
    </cfRule>
  </conditionalFormatting>
  <conditionalFormatting sqref="I6:I32 I35 I333:I419 I272:I304 I1150:I1248 I306:I331 I841:I1148 I37:I270 I427:I832">
    <cfRule type="containsText" dxfId="447" priority="350" operator="containsText" text="Management">
      <formula>NOT(ISERROR(SEARCH("Management",I6)))</formula>
    </cfRule>
  </conditionalFormatting>
  <conditionalFormatting sqref="H271:I271">
    <cfRule type="cellIs" dxfId="446" priority="337" operator="equal">
      <formula>"Incorrect Value"</formula>
    </cfRule>
  </conditionalFormatting>
  <conditionalFormatting sqref="I271">
    <cfRule type="containsText" dxfId="445" priority="338" operator="containsText" text="Management">
      <formula>NOT(ISERROR(SEARCH("Management",I271)))</formula>
    </cfRule>
  </conditionalFormatting>
  <conditionalFormatting sqref="H305:I305">
    <cfRule type="cellIs" dxfId="444" priority="335" operator="equal">
      <formula>"Incorrect Value"</formula>
    </cfRule>
  </conditionalFormatting>
  <conditionalFormatting sqref="I305">
    <cfRule type="containsText" dxfId="443" priority="336" operator="containsText" text="Management">
      <formula>NOT(ISERROR(SEARCH("Management",I305)))</formula>
    </cfRule>
  </conditionalFormatting>
  <conditionalFormatting sqref="C6:E28 C30:E31 C29:D29 C33:E44 C32 E32 C46:E50 C45:D45 C52:E57 C51:D51 C59:E92 C58 E58 C94:E103 C93:D93 C104:D104 C105:E195 C197:E197 C199:E201 C205:E209 C211:E212 C210:D210 C214:E223 E213 C226:E226 C229:E232 C234:E239 C244:E247 C249:E321 C325:E396 D324:E324 C398:E430 C397 E397 C432:E446 C431:D431 C448:E631 C638:E640 C632:C637 C642:E650 C641 C653:E653 C651 C655:E666 C668:E669 C671:E671 C674:E674 C676:E678 C680:E689 C691:E692 C690:D690 C697:E705 C693:C694 C695:D695 C696 C707:E713 C706:D706 C722:E724 C714:C721 C726:E728 C725 E725 C730:E731 C729 E729 C733:E733 C732 C735:E738 C734 E734 C740:E740 C742:E747 C741 E741 C749:E754 C748:D748 C756:E804 C755 E755 C806:E807 C805 C820:E830 C832:E832 C840:E842 C833:D839 C848:E860 C862:E862 E861 C875:E892 C864:E871 C817:E818 C809:E814 C872:D874 C847:D847 C894:E1008 E893 C1023:E1057 C1010:E1021 C323:E323 C1059:E1106 C1108:E1122 C1107 E1107 C1124:E1128 C1123 E1123 C1130:E1130 C1134:E1248 C1132:E1132">
    <cfRule type="cellIs" dxfId="442" priority="326" operator="equal">
      <formula>1</formula>
    </cfRule>
  </conditionalFormatting>
  <conditionalFormatting sqref="R839:S839">
    <cfRule type="cellIs" dxfId="441" priority="323" operator="equal">
      <formula>"Incorrect Value"</formula>
    </cfRule>
  </conditionalFormatting>
  <conditionalFormatting sqref="S839">
    <cfRule type="containsText" dxfId="440" priority="324" operator="containsText" text="Management">
      <formula>NOT(ISERROR(SEARCH("Management",S839)))</formula>
    </cfRule>
  </conditionalFormatting>
  <conditionalFormatting sqref="H832">
    <cfRule type="containsText" dxfId="439" priority="322" operator="containsText" text="Management">
      <formula>NOT(ISERROR(SEARCH("Management",H832)))</formula>
    </cfRule>
  </conditionalFormatting>
  <conditionalFormatting sqref="G833:G839">
    <cfRule type="cellIs" dxfId="438" priority="321" operator="equal">
      <formula>"Incorrect Value"</formula>
    </cfRule>
  </conditionalFormatting>
  <conditionalFormatting sqref="H833:I833">
    <cfRule type="cellIs" dxfId="437" priority="319" operator="equal">
      <formula>"Incorrect Value"</formula>
    </cfRule>
  </conditionalFormatting>
  <conditionalFormatting sqref="I833">
    <cfRule type="containsText" dxfId="436" priority="320" operator="containsText" text="Management">
      <formula>NOT(ISERROR(SEARCH("Management",I833)))</formula>
    </cfRule>
  </conditionalFormatting>
  <conditionalFormatting sqref="H833">
    <cfRule type="containsText" dxfId="435" priority="318" operator="containsText" text="Management">
      <formula>NOT(ISERROR(SEARCH("Management",H833)))</formula>
    </cfRule>
  </conditionalFormatting>
  <conditionalFormatting sqref="H834:I840">
    <cfRule type="cellIs" dxfId="434" priority="316" operator="equal">
      <formula>"Incorrect Value"</formula>
    </cfRule>
  </conditionalFormatting>
  <conditionalFormatting sqref="I834:I840">
    <cfRule type="containsText" dxfId="433" priority="317" operator="containsText" text="Management">
      <formula>NOT(ISERROR(SEARCH("Management",I834)))</formula>
    </cfRule>
  </conditionalFormatting>
  <conditionalFormatting sqref="H834:H840">
    <cfRule type="containsText" dxfId="432" priority="315" operator="containsText" text="Management">
      <formula>NOT(ISERROR(SEARCH("Management",H834)))</formula>
    </cfRule>
  </conditionalFormatting>
  <conditionalFormatting sqref="C204:E204">
    <cfRule type="cellIs" dxfId="431" priority="290" operator="equal">
      <formula>1</formula>
    </cfRule>
  </conditionalFormatting>
  <conditionalFormatting sqref="C196:E196">
    <cfRule type="cellIs" dxfId="430" priority="313" operator="equal">
      <formula>"Yes"</formula>
    </cfRule>
    <cfRule type="cellIs" dxfId="429" priority="314" operator="equal">
      <formula>0</formula>
    </cfRule>
  </conditionalFormatting>
  <conditionalFormatting sqref="C196:E196">
    <cfRule type="cellIs" dxfId="428" priority="310" operator="equal">
      <formula>1</formula>
    </cfRule>
  </conditionalFormatting>
  <conditionalFormatting sqref="C198:E198">
    <cfRule type="cellIs" dxfId="427" priority="308" operator="equal">
      <formula>"Yes"</formula>
    </cfRule>
    <cfRule type="cellIs" dxfId="426" priority="309" operator="equal">
      <formula>0</formula>
    </cfRule>
  </conditionalFormatting>
  <conditionalFormatting sqref="C198:E198">
    <cfRule type="cellIs" dxfId="425" priority="305" operator="equal">
      <formula>1</formula>
    </cfRule>
  </conditionalFormatting>
  <conditionalFormatting sqref="C202:E202">
    <cfRule type="cellIs" dxfId="424" priority="303" operator="equal">
      <formula>"Yes"</formula>
    </cfRule>
    <cfRule type="cellIs" dxfId="423" priority="304" operator="equal">
      <formula>0</formula>
    </cfRule>
  </conditionalFormatting>
  <conditionalFormatting sqref="C202:E202">
    <cfRule type="cellIs" dxfId="422" priority="300" operator="equal">
      <formula>1</formula>
    </cfRule>
  </conditionalFormatting>
  <conditionalFormatting sqref="C203:E203">
    <cfRule type="cellIs" dxfId="421" priority="298" operator="equal">
      <formula>"Yes"</formula>
    </cfRule>
    <cfRule type="cellIs" dxfId="420" priority="299" operator="equal">
      <formula>0</formula>
    </cfRule>
  </conditionalFormatting>
  <conditionalFormatting sqref="C203:E203">
    <cfRule type="cellIs" dxfId="419" priority="295" operator="equal">
      <formula>1</formula>
    </cfRule>
  </conditionalFormatting>
  <conditionalFormatting sqref="C204:E204">
    <cfRule type="cellIs" dxfId="418" priority="293" operator="equal">
      <formula>"Yes"</formula>
    </cfRule>
    <cfRule type="cellIs" dxfId="417" priority="294" operator="equal">
      <formula>0</formula>
    </cfRule>
  </conditionalFormatting>
  <conditionalFormatting sqref="C240:E240">
    <cfRule type="cellIs" dxfId="416" priority="257" operator="equal">
      <formula>1</formula>
    </cfRule>
  </conditionalFormatting>
  <conditionalFormatting sqref="C224:E224">
    <cfRule type="cellIs" dxfId="415" priority="282" operator="equal">
      <formula>1</formula>
    </cfRule>
  </conditionalFormatting>
  <conditionalFormatting sqref="C224:E224">
    <cfRule type="cellIs" dxfId="414" priority="285" operator="equal">
      <formula>"Yes"</formula>
    </cfRule>
    <cfRule type="cellIs" dxfId="413" priority="286" operator="equal">
      <formula>0</formula>
    </cfRule>
  </conditionalFormatting>
  <conditionalFormatting sqref="C225:E225">
    <cfRule type="cellIs" dxfId="412" priority="277" operator="equal">
      <formula>1</formula>
    </cfRule>
  </conditionalFormatting>
  <conditionalFormatting sqref="C225:E225">
    <cfRule type="cellIs" dxfId="411" priority="280" operator="equal">
      <formula>"Yes"</formula>
    </cfRule>
    <cfRule type="cellIs" dxfId="410" priority="281" operator="equal">
      <formula>0</formula>
    </cfRule>
  </conditionalFormatting>
  <conditionalFormatting sqref="C227:E227">
    <cfRule type="cellIs" dxfId="409" priority="272" operator="equal">
      <formula>1</formula>
    </cfRule>
  </conditionalFormatting>
  <conditionalFormatting sqref="C227:E227">
    <cfRule type="cellIs" dxfId="408" priority="275" operator="equal">
      <formula>"Yes"</formula>
    </cfRule>
    <cfRule type="cellIs" dxfId="407" priority="276" operator="equal">
      <formula>0</formula>
    </cfRule>
  </conditionalFormatting>
  <conditionalFormatting sqref="C228:E228">
    <cfRule type="cellIs" dxfId="406" priority="267" operator="equal">
      <formula>1</formula>
    </cfRule>
  </conditionalFormatting>
  <conditionalFormatting sqref="C228:E228">
    <cfRule type="cellIs" dxfId="405" priority="270" operator="equal">
      <formula>"Yes"</formula>
    </cfRule>
    <cfRule type="cellIs" dxfId="404" priority="271" operator="equal">
      <formula>0</formula>
    </cfRule>
  </conditionalFormatting>
  <conditionalFormatting sqref="C233:E233">
    <cfRule type="cellIs" dxfId="403" priority="262" operator="equal">
      <formula>1</formula>
    </cfRule>
  </conditionalFormatting>
  <conditionalFormatting sqref="C233:E233">
    <cfRule type="cellIs" dxfId="402" priority="265" operator="equal">
      <formula>"Yes"</formula>
    </cfRule>
    <cfRule type="cellIs" dxfId="401" priority="266" operator="equal">
      <formula>0</formula>
    </cfRule>
  </conditionalFormatting>
  <conditionalFormatting sqref="C243:E243">
    <cfRule type="cellIs" dxfId="400" priority="237" operator="equal">
      <formula>1</formula>
    </cfRule>
  </conditionalFormatting>
  <conditionalFormatting sqref="C240:E240">
    <cfRule type="cellIs" dxfId="399" priority="260" operator="equal">
      <formula>"Yes"</formula>
    </cfRule>
    <cfRule type="cellIs" dxfId="398" priority="261" operator="equal">
      <formula>0</formula>
    </cfRule>
  </conditionalFormatting>
  <conditionalFormatting sqref="C241:E241">
    <cfRule type="cellIs" dxfId="397" priority="247" operator="equal">
      <formula>1</formula>
    </cfRule>
  </conditionalFormatting>
  <conditionalFormatting sqref="C241:E241">
    <cfRule type="cellIs" dxfId="396" priority="250" operator="equal">
      <formula>"Yes"</formula>
    </cfRule>
    <cfRule type="cellIs" dxfId="395" priority="251" operator="equal">
      <formula>0</formula>
    </cfRule>
  </conditionalFormatting>
  <conditionalFormatting sqref="C242:E242">
    <cfRule type="cellIs" dxfId="394" priority="242" operator="equal">
      <formula>1</formula>
    </cfRule>
  </conditionalFormatting>
  <conditionalFormatting sqref="C242:E242">
    <cfRule type="cellIs" dxfId="393" priority="245" operator="equal">
      <formula>"Yes"</formula>
    </cfRule>
    <cfRule type="cellIs" dxfId="392" priority="246" operator="equal">
      <formula>0</formula>
    </cfRule>
  </conditionalFormatting>
  <conditionalFormatting sqref="C248:E248">
    <cfRule type="cellIs" dxfId="391" priority="202" operator="equal">
      <formula>1</formula>
    </cfRule>
  </conditionalFormatting>
  <conditionalFormatting sqref="C243:E243">
    <cfRule type="cellIs" dxfId="390" priority="240" operator="equal">
      <formula>"Yes"</formula>
    </cfRule>
    <cfRule type="cellIs" dxfId="389" priority="241" operator="equal">
      <formula>0</formula>
    </cfRule>
  </conditionalFormatting>
  <conditionalFormatting sqref="C248:E248">
    <cfRule type="cellIs" dxfId="388" priority="205" operator="equal">
      <formula>"Yes"</formula>
    </cfRule>
    <cfRule type="cellIs" dxfId="387" priority="206" operator="equal">
      <formula>0</formula>
    </cfRule>
  </conditionalFormatting>
  <conditionalFormatting sqref="C324">
    <cfRule type="cellIs" dxfId="386" priority="195" operator="equal">
      <formula>"Yes"</formula>
    </cfRule>
    <cfRule type="cellIs" dxfId="385" priority="196" operator="equal">
      <formula>0</formula>
    </cfRule>
  </conditionalFormatting>
  <conditionalFormatting sqref="C324">
    <cfRule type="cellIs" dxfId="384" priority="194" operator="equal">
      <formula>1</formula>
    </cfRule>
  </conditionalFormatting>
  <conditionalFormatting sqref="E431">
    <cfRule type="cellIs" dxfId="383" priority="192" operator="equal">
      <formula>"Yes"</formula>
    </cfRule>
    <cfRule type="cellIs" dxfId="382" priority="193" operator="equal">
      <formula>0</formula>
    </cfRule>
  </conditionalFormatting>
  <conditionalFormatting sqref="E431">
    <cfRule type="cellIs" dxfId="381" priority="191" operator="equal">
      <formula>1</formula>
    </cfRule>
  </conditionalFormatting>
  <conditionalFormatting sqref="C447:E447">
    <cfRule type="cellIs" dxfId="380" priority="189" operator="equal">
      <formula>"Yes"</formula>
    </cfRule>
    <cfRule type="cellIs" dxfId="379" priority="190" operator="equal">
      <formula>0</formula>
    </cfRule>
  </conditionalFormatting>
  <conditionalFormatting sqref="C447:E447">
    <cfRule type="cellIs" dxfId="378" priority="186" operator="equal">
      <formula>1</formula>
    </cfRule>
  </conditionalFormatting>
  <conditionalFormatting sqref="C652:E652">
    <cfRule type="cellIs" dxfId="377" priority="184" operator="equal">
      <formula>"Yes"</formula>
    </cfRule>
    <cfRule type="cellIs" dxfId="376" priority="185" operator="equal">
      <formula>0</formula>
    </cfRule>
  </conditionalFormatting>
  <conditionalFormatting sqref="C652:E652">
    <cfRule type="cellIs" dxfId="375" priority="181" operator="equal">
      <formula>1</formula>
    </cfRule>
  </conditionalFormatting>
  <conditionalFormatting sqref="C670:E670">
    <cfRule type="cellIs" dxfId="374" priority="179" operator="equal">
      <formula>"Yes"</formula>
    </cfRule>
    <cfRule type="cellIs" dxfId="373" priority="180" operator="equal">
      <formula>0</formula>
    </cfRule>
  </conditionalFormatting>
  <conditionalFormatting sqref="C670:E670">
    <cfRule type="cellIs" dxfId="372" priority="176" operator="equal">
      <formula>1</formula>
    </cfRule>
  </conditionalFormatting>
  <conditionalFormatting sqref="C673:E673">
    <cfRule type="cellIs" dxfId="371" priority="174" operator="equal">
      <formula>"Yes"</formula>
    </cfRule>
    <cfRule type="cellIs" dxfId="370" priority="175" operator="equal">
      <formula>0</formula>
    </cfRule>
  </conditionalFormatting>
  <conditionalFormatting sqref="C673:E673">
    <cfRule type="cellIs" dxfId="369" priority="171" operator="equal">
      <formula>1</formula>
    </cfRule>
  </conditionalFormatting>
  <conditionalFormatting sqref="C739:E739">
    <cfRule type="cellIs" dxfId="368" priority="169" operator="equal">
      <formula>"Yes"</formula>
    </cfRule>
    <cfRule type="cellIs" dxfId="367" priority="170" operator="equal">
      <formula>0</formula>
    </cfRule>
  </conditionalFormatting>
  <conditionalFormatting sqref="C739:E739">
    <cfRule type="cellIs" dxfId="366" priority="166" operator="equal">
      <formula>1</formula>
    </cfRule>
  </conditionalFormatting>
  <conditionalFormatting sqref="C816:E816">
    <cfRule type="cellIs" dxfId="365" priority="158" operator="equal">
      <formula>"Yes"</formula>
    </cfRule>
    <cfRule type="cellIs" dxfId="364" priority="159" operator="equal">
      <formula>0</formula>
    </cfRule>
  </conditionalFormatting>
  <conditionalFormatting sqref="C816:E816">
    <cfRule type="cellIs" dxfId="363" priority="157" operator="equal">
      <formula>1</formula>
    </cfRule>
  </conditionalFormatting>
  <conditionalFormatting sqref="C815:E815">
    <cfRule type="cellIs" dxfId="362" priority="155" operator="equal">
      <formula>"Yes"</formula>
    </cfRule>
    <cfRule type="cellIs" dxfId="361" priority="156" operator="equal">
      <formula>0</formula>
    </cfRule>
  </conditionalFormatting>
  <conditionalFormatting sqref="C815:E815">
    <cfRule type="cellIs" dxfId="360" priority="154" operator="equal">
      <formula>1</formula>
    </cfRule>
  </conditionalFormatting>
  <conditionalFormatting sqref="C808:E808">
    <cfRule type="cellIs" dxfId="359" priority="152" operator="equal">
      <formula>"Yes"</formula>
    </cfRule>
    <cfRule type="cellIs" dxfId="358" priority="153" operator="equal">
      <formula>0</formula>
    </cfRule>
  </conditionalFormatting>
  <conditionalFormatting sqref="C808:E808">
    <cfRule type="cellIs" dxfId="357" priority="151" operator="equal">
      <formula>1</formula>
    </cfRule>
  </conditionalFormatting>
  <conditionalFormatting sqref="D805:E805">
    <cfRule type="cellIs" dxfId="356" priority="149" operator="equal">
      <formula>"Yes"</formula>
    </cfRule>
    <cfRule type="cellIs" dxfId="355" priority="150" operator="equal">
      <formula>0</formula>
    </cfRule>
  </conditionalFormatting>
  <conditionalFormatting sqref="D805:E805">
    <cfRule type="cellIs" dxfId="354" priority="148" operator="equal">
      <formula>1</formula>
    </cfRule>
  </conditionalFormatting>
  <conditionalFormatting sqref="C819:E819">
    <cfRule type="cellIs" dxfId="353" priority="146" operator="equal">
      <formula>"Yes"</formula>
    </cfRule>
    <cfRule type="cellIs" dxfId="352" priority="147" operator="equal">
      <formula>0</formula>
    </cfRule>
  </conditionalFormatting>
  <conditionalFormatting sqref="C819:E819">
    <cfRule type="cellIs" dxfId="351" priority="145" operator="equal">
      <formula>1</formula>
    </cfRule>
  </conditionalFormatting>
  <conditionalFormatting sqref="C831:E831">
    <cfRule type="cellIs" dxfId="350" priority="143" operator="equal">
      <formula>"Yes"</formula>
    </cfRule>
    <cfRule type="cellIs" dxfId="349" priority="144" operator="equal">
      <formula>0</formula>
    </cfRule>
  </conditionalFormatting>
  <conditionalFormatting sqref="C831:E831">
    <cfRule type="cellIs" dxfId="348" priority="142" operator="equal">
      <formula>1</formula>
    </cfRule>
  </conditionalFormatting>
  <conditionalFormatting sqref="E833:E839">
    <cfRule type="cellIs" dxfId="347" priority="140" operator="equal">
      <formula>"Yes"</formula>
    </cfRule>
    <cfRule type="cellIs" dxfId="346" priority="141" operator="equal">
      <formula>0</formula>
    </cfRule>
  </conditionalFormatting>
  <conditionalFormatting sqref="E833:E839">
    <cfRule type="cellIs" dxfId="345" priority="139" operator="equal">
      <formula>1</formula>
    </cfRule>
  </conditionalFormatting>
  <conditionalFormatting sqref="C843:E846">
    <cfRule type="cellIs" dxfId="344" priority="137" operator="equal">
      <formula>"Yes"</formula>
    </cfRule>
    <cfRule type="cellIs" dxfId="343" priority="138" operator="equal">
      <formula>0</formula>
    </cfRule>
  </conditionalFormatting>
  <conditionalFormatting sqref="C843:E846">
    <cfRule type="cellIs" dxfId="342" priority="136" operator="equal">
      <formula>1</formula>
    </cfRule>
  </conditionalFormatting>
  <conditionalFormatting sqref="E847">
    <cfRule type="cellIs" dxfId="341" priority="134" operator="equal">
      <formula>"Yes"</formula>
    </cfRule>
    <cfRule type="cellIs" dxfId="340" priority="135" operator="equal">
      <formula>0</formula>
    </cfRule>
  </conditionalFormatting>
  <conditionalFormatting sqref="E847">
    <cfRule type="cellIs" dxfId="339" priority="133" operator="equal">
      <formula>1</formula>
    </cfRule>
  </conditionalFormatting>
  <conditionalFormatting sqref="C861:D861">
    <cfRule type="cellIs" dxfId="338" priority="131" operator="equal">
      <formula>"Yes"</formula>
    </cfRule>
    <cfRule type="cellIs" dxfId="337" priority="132" operator="equal">
      <formula>0</formula>
    </cfRule>
  </conditionalFormatting>
  <conditionalFormatting sqref="C861:D861">
    <cfRule type="cellIs" dxfId="336" priority="130" operator="equal">
      <formula>1</formula>
    </cfRule>
  </conditionalFormatting>
  <conditionalFormatting sqref="C863:E863">
    <cfRule type="cellIs" dxfId="335" priority="128" operator="equal">
      <formula>"Yes"</formula>
    </cfRule>
    <cfRule type="cellIs" dxfId="334" priority="129" operator="equal">
      <formula>0</formula>
    </cfRule>
  </conditionalFormatting>
  <conditionalFormatting sqref="C863:E863">
    <cfRule type="cellIs" dxfId="333" priority="127" operator="equal">
      <formula>1</formula>
    </cfRule>
  </conditionalFormatting>
  <conditionalFormatting sqref="E872:E874">
    <cfRule type="cellIs" dxfId="332" priority="125" operator="equal">
      <formula>"Yes"</formula>
    </cfRule>
    <cfRule type="cellIs" dxfId="331" priority="126" operator="equal">
      <formula>0</formula>
    </cfRule>
  </conditionalFormatting>
  <conditionalFormatting sqref="E872:E874">
    <cfRule type="cellIs" dxfId="330" priority="124" operator="equal">
      <formula>1</formula>
    </cfRule>
  </conditionalFormatting>
  <conditionalFormatting sqref="C893:D893">
    <cfRule type="cellIs" dxfId="329" priority="122" operator="equal">
      <formula>"Yes"</formula>
    </cfRule>
    <cfRule type="cellIs" dxfId="328" priority="123" operator="equal">
      <formula>0</formula>
    </cfRule>
  </conditionalFormatting>
  <conditionalFormatting sqref="C893:D893">
    <cfRule type="cellIs" dxfId="327" priority="121" operator="equal">
      <formula>1</formula>
    </cfRule>
  </conditionalFormatting>
  <conditionalFormatting sqref="C1009:E1009">
    <cfRule type="cellIs" dxfId="326" priority="119" operator="equal">
      <formula>"Yes"</formula>
    </cfRule>
    <cfRule type="cellIs" dxfId="325" priority="120" operator="equal">
      <formula>0</formula>
    </cfRule>
  </conditionalFormatting>
  <conditionalFormatting sqref="C1009:E1009">
    <cfRule type="cellIs" dxfId="324" priority="118" operator="equal">
      <formula>1</formula>
    </cfRule>
  </conditionalFormatting>
  <conditionalFormatting sqref="C1022:E1022">
    <cfRule type="cellIs" dxfId="323" priority="116" operator="equal">
      <formula>"Yes"</formula>
    </cfRule>
    <cfRule type="cellIs" dxfId="322" priority="117" operator="equal">
      <formula>0</formula>
    </cfRule>
  </conditionalFormatting>
  <conditionalFormatting sqref="C1022:E1022">
    <cfRule type="cellIs" dxfId="321" priority="115" operator="equal">
      <formula>1</formula>
    </cfRule>
  </conditionalFormatting>
  <conditionalFormatting sqref="C1058:E1058">
    <cfRule type="cellIs" dxfId="320" priority="113" operator="equal">
      <formula>"Yes"</formula>
    </cfRule>
    <cfRule type="cellIs" dxfId="319" priority="114" operator="equal">
      <formula>0</formula>
    </cfRule>
  </conditionalFormatting>
  <conditionalFormatting sqref="C1058:E1058">
    <cfRule type="cellIs" dxfId="318" priority="112" operator="equal">
      <formula>1</formula>
    </cfRule>
  </conditionalFormatting>
  <conditionalFormatting sqref="D1107">
    <cfRule type="cellIs" dxfId="317" priority="110" operator="equal">
      <formula>"Yes"</formula>
    </cfRule>
    <cfRule type="cellIs" dxfId="316" priority="111" operator="equal">
      <formula>0</formula>
    </cfRule>
  </conditionalFormatting>
  <conditionalFormatting sqref="D1107">
    <cfRule type="cellIs" dxfId="315" priority="109" operator="equal">
      <formula>1</formula>
    </cfRule>
  </conditionalFormatting>
  <conditionalFormatting sqref="D1123">
    <cfRule type="cellIs" dxfId="314" priority="107" operator="equal">
      <formula>"Yes"</formula>
    </cfRule>
    <cfRule type="cellIs" dxfId="313" priority="108" operator="equal">
      <formula>0</formula>
    </cfRule>
  </conditionalFormatting>
  <conditionalFormatting sqref="D1123">
    <cfRule type="cellIs" dxfId="312" priority="106" operator="equal">
      <formula>1</formula>
    </cfRule>
  </conditionalFormatting>
  <conditionalFormatting sqref="C1129:E1129">
    <cfRule type="cellIs" dxfId="311" priority="104" operator="equal">
      <formula>"Yes"</formula>
    </cfRule>
    <cfRule type="cellIs" dxfId="310" priority="105" operator="equal">
      <formula>0</formula>
    </cfRule>
  </conditionalFormatting>
  <conditionalFormatting sqref="C1129:E1129">
    <cfRule type="cellIs" dxfId="309" priority="103" operator="equal">
      <formula>1</formula>
    </cfRule>
  </conditionalFormatting>
  <conditionalFormatting sqref="C1131:E1131">
    <cfRule type="cellIs" dxfId="308" priority="101" operator="equal">
      <formula>"Yes"</formula>
    </cfRule>
    <cfRule type="cellIs" dxfId="307" priority="102" operator="equal">
      <formula>0</formula>
    </cfRule>
  </conditionalFormatting>
  <conditionalFormatting sqref="C1131:E1131">
    <cfRule type="cellIs" dxfId="306" priority="100" operator="equal">
      <formula>1</formula>
    </cfRule>
  </conditionalFormatting>
  <conditionalFormatting sqref="C1133:E1133">
    <cfRule type="cellIs" dxfId="305" priority="98" operator="equal">
      <formula>"Yes"</formula>
    </cfRule>
    <cfRule type="cellIs" dxfId="304" priority="99" operator="equal">
      <formula>0</formula>
    </cfRule>
  </conditionalFormatting>
  <conditionalFormatting sqref="C1133:E1133">
    <cfRule type="cellIs" dxfId="303" priority="97" operator="equal">
      <formula>1</formula>
    </cfRule>
  </conditionalFormatting>
  <conditionalFormatting sqref="D755">
    <cfRule type="cellIs" dxfId="302" priority="95" operator="equal">
      <formula>"Yes"</formula>
    </cfRule>
    <cfRule type="cellIs" dxfId="301" priority="96" operator="equal">
      <formula>0</formula>
    </cfRule>
  </conditionalFormatting>
  <conditionalFormatting sqref="D755">
    <cfRule type="cellIs" dxfId="300" priority="94" operator="equal">
      <formula>1</formula>
    </cfRule>
  </conditionalFormatting>
  <conditionalFormatting sqref="E748">
    <cfRule type="cellIs" dxfId="299" priority="92" operator="equal">
      <formula>"Yes"</formula>
    </cfRule>
    <cfRule type="cellIs" dxfId="298" priority="93" operator="equal">
      <formula>0</formula>
    </cfRule>
  </conditionalFormatting>
  <conditionalFormatting sqref="E748">
    <cfRule type="cellIs" dxfId="297" priority="91" operator="equal">
      <formula>1</formula>
    </cfRule>
  </conditionalFormatting>
  <conditionalFormatting sqref="D741">
    <cfRule type="cellIs" dxfId="296" priority="89" operator="equal">
      <formula>"Yes"</formula>
    </cfRule>
    <cfRule type="cellIs" dxfId="295" priority="90" operator="equal">
      <formula>0</formula>
    </cfRule>
  </conditionalFormatting>
  <conditionalFormatting sqref="D741">
    <cfRule type="cellIs" dxfId="294" priority="88" operator="equal">
      <formula>1</formula>
    </cfRule>
  </conditionalFormatting>
  <conditionalFormatting sqref="D734">
    <cfRule type="cellIs" dxfId="293" priority="86" operator="equal">
      <formula>"Yes"</formula>
    </cfRule>
    <cfRule type="cellIs" dxfId="292" priority="87" operator="equal">
      <formula>0</formula>
    </cfRule>
  </conditionalFormatting>
  <conditionalFormatting sqref="D734">
    <cfRule type="cellIs" dxfId="291" priority="85" operator="equal">
      <formula>1</formula>
    </cfRule>
  </conditionalFormatting>
  <conditionalFormatting sqref="D732:E732">
    <cfRule type="cellIs" dxfId="290" priority="83" operator="equal">
      <formula>"Yes"</formula>
    </cfRule>
    <cfRule type="cellIs" dxfId="289" priority="84" operator="equal">
      <formula>0</formula>
    </cfRule>
  </conditionalFormatting>
  <conditionalFormatting sqref="D732:E732">
    <cfRule type="cellIs" dxfId="288" priority="82" operator="equal">
      <formula>1</formula>
    </cfRule>
  </conditionalFormatting>
  <conditionalFormatting sqref="D729">
    <cfRule type="cellIs" dxfId="287" priority="80" operator="equal">
      <formula>"Yes"</formula>
    </cfRule>
    <cfRule type="cellIs" dxfId="286" priority="81" operator="equal">
      <formula>0</formula>
    </cfRule>
  </conditionalFormatting>
  <conditionalFormatting sqref="D729">
    <cfRule type="cellIs" dxfId="285" priority="79" operator="equal">
      <formula>1</formula>
    </cfRule>
  </conditionalFormatting>
  <conditionalFormatting sqref="D725">
    <cfRule type="cellIs" dxfId="284" priority="77" operator="equal">
      <formula>"Yes"</formula>
    </cfRule>
    <cfRule type="cellIs" dxfId="283" priority="78" operator="equal">
      <formula>0</formula>
    </cfRule>
  </conditionalFormatting>
  <conditionalFormatting sqref="D725">
    <cfRule type="cellIs" dxfId="282" priority="76" operator="equal">
      <formula>1</formula>
    </cfRule>
  </conditionalFormatting>
  <conditionalFormatting sqref="D714:E721">
    <cfRule type="cellIs" dxfId="281" priority="74" operator="equal">
      <formula>"Yes"</formula>
    </cfRule>
    <cfRule type="cellIs" dxfId="280" priority="75" operator="equal">
      <formula>0</formula>
    </cfRule>
  </conditionalFormatting>
  <conditionalFormatting sqref="D714:E721">
    <cfRule type="cellIs" dxfId="279" priority="73" operator="equal">
      <formula>1</formula>
    </cfRule>
  </conditionalFormatting>
  <conditionalFormatting sqref="E706">
    <cfRule type="cellIs" dxfId="278" priority="71" operator="equal">
      <formula>"Yes"</formula>
    </cfRule>
    <cfRule type="cellIs" dxfId="277" priority="72" operator="equal">
      <formula>0</formula>
    </cfRule>
  </conditionalFormatting>
  <conditionalFormatting sqref="E706">
    <cfRule type="cellIs" dxfId="276" priority="70" operator="equal">
      <formula>1</formula>
    </cfRule>
  </conditionalFormatting>
  <conditionalFormatting sqref="D693:E694">
    <cfRule type="cellIs" dxfId="275" priority="68" operator="equal">
      <formula>"Yes"</formula>
    </cfRule>
    <cfRule type="cellIs" dxfId="274" priority="69" operator="equal">
      <formula>0</formula>
    </cfRule>
  </conditionalFormatting>
  <conditionalFormatting sqref="D693:E694">
    <cfRule type="cellIs" dxfId="273" priority="67" operator="equal">
      <formula>1</formula>
    </cfRule>
  </conditionalFormatting>
  <conditionalFormatting sqref="D696:E696">
    <cfRule type="cellIs" dxfId="272" priority="65" operator="equal">
      <formula>"Yes"</formula>
    </cfRule>
    <cfRule type="cellIs" dxfId="271" priority="66" operator="equal">
      <formula>0</formula>
    </cfRule>
  </conditionalFormatting>
  <conditionalFormatting sqref="D696:E696">
    <cfRule type="cellIs" dxfId="270" priority="64" operator="equal">
      <formula>1</formula>
    </cfRule>
  </conditionalFormatting>
  <conditionalFormatting sqref="E695">
    <cfRule type="cellIs" dxfId="269" priority="62" operator="equal">
      <formula>"Yes"</formula>
    </cfRule>
    <cfRule type="cellIs" dxfId="268" priority="63" operator="equal">
      <formula>0</formula>
    </cfRule>
  </conditionalFormatting>
  <conditionalFormatting sqref="E695">
    <cfRule type="cellIs" dxfId="267" priority="61" operator="equal">
      <formula>1</formula>
    </cfRule>
  </conditionalFormatting>
  <conditionalFormatting sqref="E690">
    <cfRule type="cellIs" dxfId="266" priority="59" operator="equal">
      <formula>"Yes"</formula>
    </cfRule>
    <cfRule type="cellIs" dxfId="265" priority="60" operator="equal">
      <formula>0</formula>
    </cfRule>
  </conditionalFormatting>
  <conditionalFormatting sqref="E690">
    <cfRule type="cellIs" dxfId="264" priority="58" operator="equal">
      <formula>1</formula>
    </cfRule>
  </conditionalFormatting>
  <conditionalFormatting sqref="C679:E679">
    <cfRule type="cellIs" dxfId="263" priority="56" operator="equal">
      <formula>"Yes"</formula>
    </cfRule>
    <cfRule type="cellIs" dxfId="262" priority="57" operator="equal">
      <formula>0</formula>
    </cfRule>
  </conditionalFormatting>
  <conditionalFormatting sqref="C679:E679">
    <cfRule type="cellIs" dxfId="261" priority="55" operator="equal">
      <formula>1</formula>
    </cfRule>
  </conditionalFormatting>
  <conditionalFormatting sqref="C675:E675">
    <cfRule type="cellIs" dxfId="260" priority="53" operator="equal">
      <formula>"Yes"</formula>
    </cfRule>
    <cfRule type="cellIs" dxfId="259" priority="54" operator="equal">
      <formula>0</formula>
    </cfRule>
  </conditionalFormatting>
  <conditionalFormatting sqref="C675:E675">
    <cfRule type="cellIs" dxfId="258" priority="52" operator="equal">
      <formula>1</formula>
    </cfRule>
  </conditionalFormatting>
  <conditionalFormatting sqref="C672:E672">
    <cfRule type="cellIs" dxfId="257" priority="50" operator="equal">
      <formula>"Yes"</formula>
    </cfRule>
    <cfRule type="cellIs" dxfId="256" priority="51" operator="equal">
      <formula>0</formula>
    </cfRule>
  </conditionalFormatting>
  <conditionalFormatting sqref="C672:E672">
    <cfRule type="cellIs" dxfId="255" priority="49" operator="equal">
      <formula>1</formula>
    </cfRule>
  </conditionalFormatting>
  <conditionalFormatting sqref="C667:E667">
    <cfRule type="cellIs" dxfId="254" priority="47" operator="equal">
      <formula>"Yes"</formula>
    </cfRule>
    <cfRule type="cellIs" dxfId="253" priority="48" operator="equal">
      <formula>0</formula>
    </cfRule>
  </conditionalFormatting>
  <conditionalFormatting sqref="C667:E667">
    <cfRule type="cellIs" dxfId="252" priority="46" operator="equal">
      <formula>1</formula>
    </cfRule>
  </conditionalFormatting>
  <conditionalFormatting sqref="C654:E654">
    <cfRule type="cellIs" dxfId="251" priority="44" operator="equal">
      <formula>"Yes"</formula>
    </cfRule>
    <cfRule type="cellIs" dxfId="250" priority="45" operator="equal">
      <formula>0</formula>
    </cfRule>
  </conditionalFormatting>
  <conditionalFormatting sqref="C654:E654">
    <cfRule type="cellIs" dxfId="249" priority="43" operator="equal">
      <formula>1</formula>
    </cfRule>
  </conditionalFormatting>
  <conditionalFormatting sqref="D651:E651">
    <cfRule type="cellIs" dxfId="248" priority="41" operator="equal">
      <formula>"Yes"</formula>
    </cfRule>
    <cfRule type="cellIs" dxfId="247" priority="42" operator="equal">
      <formula>0</formula>
    </cfRule>
  </conditionalFormatting>
  <conditionalFormatting sqref="D651:E651">
    <cfRule type="cellIs" dxfId="246" priority="40" operator="equal">
      <formula>1</formula>
    </cfRule>
  </conditionalFormatting>
  <conditionalFormatting sqref="D641:E641">
    <cfRule type="cellIs" dxfId="245" priority="38" operator="equal">
      <formula>"Yes"</formula>
    </cfRule>
    <cfRule type="cellIs" dxfId="244" priority="39" operator="equal">
      <formula>0</formula>
    </cfRule>
  </conditionalFormatting>
  <conditionalFormatting sqref="D641:E641">
    <cfRule type="cellIs" dxfId="243" priority="37" operator="equal">
      <formula>1</formula>
    </cfRule>
  </conditionalFormatting>
  <conditionalFormatting sqref="D632:E637">
    <cfRule type="cellIs" dxfId="242" priority="35" operator="equal">
      <formula>"Yes"</formula>
    </cfRule>
    <cfRule type="cellIs" dxfId="241" priority="36" operator="equal">
      <formula>0</formula>
    </cfRule>
  </conditionalFormatting>
  <conditionalFormatting sqref="D632:E637">
    <cfRule type="cellIs" dxfId="240" priority="34" operator="equal">
      <formula>1</formula>
    </cfRule>
  </conditionalFormatting>
  <conditionalFormatting sqref="D397">
    <cfRule type="cellIs" dxfId="239" priority="32" operator="equal">
      <formula>"Yes"</formula>
    </cfRule>
    <cfRule type="cellIs" dxfId="238" priority="33" operator="equal">
      <formula>0</formula>
    </cfRule>
  </conditionalFormatting>
  <conditionalFormatting sqref="D397">
    <cfRule type="cellIs" dxfId="237" priority="31" operator="equal">
      <formula>1</formula>
    </cfRule>
  </conditionalFormatting>
  <conditionalFormatting sqref="C322:E322">
    <cfRule type="cellIs" dxfId="236" priority="29" operator="equal">
      <formula>"Yes"</formula>
    </cfRule>
    <cfRule type="cellIs" dxfId="235" priority="30" operator="equal">
      <formula>0</formula>
    </cfRule>
  </conditionalFormatting>
  <conditionalFormatting sqref="C322:E322">
    <cfRule type="cellIs" dxfId="234" priority="28" operator="equal">
      <formula>1</formula>
    </cfRule>
  </conditionalFormatting>
  <conditionalFormatting sqref="C213:D213">
    <cfRule type="cellIs" dxfId="233" priority="26" operator="equal">
      <formula>"Yes"</formula>
    </cfRule>
    <cfRule type="cellIs" dxfId="232" priority="27" operator="equal">
      <formula>0</formula>
    </cfRule>
  </conditionalFormatting>
  <conditionalFormatting sqref="C213:D213">
    <cfRule type="cellIs" dxfId="231" priority="25" operator="equal">
      <formula>1</formula>
    </cfRule>
  </conditionalFormatting>
  <conditionalFormatting sqref="E210">
    <cfRule type="cellIs" dxfId="230" priority="23" operator="equal">
      <formula>"Yes"</formula>
    </cfRule>
    <cfRule type="cellIs" dxfId="229" priority="24" operator="equal">
      <formula>0</formula>
    </cfRule>
  </conditionalFormatting>
  <conditionalFormatting sqref="E210">
    <cfRule type="cellIs" dxfId="228" priority="22" operator="equal">
      <formula>1</formula>
    </cfRule>
  </conditionalFormatting>
  <conditionalFormatting sqref="E104">
    <cfRule type="cellIs" dxfId="227" priority="20" operator="equal">
      <formula>"Yes"</formula>
    </cfRule>
    <cfRule type="cellIs" dxfId="226" priority="21" operator="equal">
      <formula>0</formula>
    </cfRule>
  </conditionalFormatting>
  <conditionalFormatting sqref="E104">
    <cfRule type="cellIs" dxfId="225" priority="19" operator="equal">
      <formula>1</formula>
    </cfRule>
  </conditionalFormatting>
  <conditionalFormatting sqref="E93">
    <cfRule type="cellIs" dxfId="224" priority="17" operator="equal">
      <formula>"Yes"</formula>
    </cfRule>
    <cfRule type="cellIs" dxfId="223" priority="18" operator="equal">
      <formula>0</formula>
    </cfRule>
  </conditionalFormatting>
  <conditionalFormatting sqref="E93">
    <cfRule type="cellIs" dxfId="222" priority="16" operator="equal">
      <formula>1</formula>
    </cfRule>
  </conditionalFormatting>
  <conditionalFormatting sqref="D58">
    <cfRule type="cellIs" dxfId="221" priority="14" operator="equal">
      <formula>"Yes"</formula>
    </cfRule>
    <cfRule type="cellIs" dxfId="220" priority="15" operator="equal">
      <formula>0</formula>
    </cfRule>
  </conditionalFormatting>
  <conditionalFormatting sqref="D58">
    <cfRule type="cellIs" dxfId="219" priority="13" operator="equal">
      <formula>1</formula>
    </cfRule>
  </conditionalFormatting>
  <conditionalFormatting sqref="E51">
    <cfRule type="cellIs" dxfId="218" priority="11" operator="equal">
      <formula>"Yes"</formula>
    </cfRule>
    <cfRule type="cellIs" dxfId="217" priority="12" operator="equal">
      <formula>0</formula>
    </cfRule>
  </conditionalFormatting>
  <conditionalFormatting sqref="E51">
    <cfRule type="cellIs" dxfId="216" priority="10" operator="equal">
      <formula>1</formula>
    </cfRule>
  </conditionalFormatting>
  <conditionalFormatting sqref="E45">
    <cfRule type="cellIs" dxfId="215" priority="8" operator="equal">
      <formula>"Yes"</formula>
    </cfRule>
    <cfRule type="cellIs" dxfId="214" priority="9" operator="equal">
      <formula>0</formula>
    </cfRule>
  </conditionalFormatting>
  <conditionalFormatting sqref="E45">
    <cfRule type="cellIs" dxfId="213" priority="7" operator="equal">
      <formula>1</formula>
    </cfRule>
  </conditionalFormatting>
  <conditionalFormatting sqref="D32">
    <cfRule type="cellIs" dxfId="212" priority="5" operator="equal">
      <formula>"Yes"</formula>
    </cfRule>
    <cfRule type="cellIs" dxfId="211" priority="6" operator="equal">
      <formula>0</formula>
    </cfRule>
  </conditionalFormatting>
  <conditionalFormatting sqref="D32">
    <cfRule type="cellIs" dxfId="210" priority="4" operator="equal">
      <formula>1</formula>
    </cfRule>
  </conditionalFormatting>
  <conditionalFormatting sqref="E29">
    <cfRule type="cellIs" dxfId="209" priority="2" operator="equal">
      <formula>"Yes"</formula>
    </cfRule>
    <cfRule type="cellIs" dxfId="208" priority="3" operator="equal">
      <formula>0</formula>
    </cfRule>
  </conditionalFormatting>
  <conditionalFormatting sqref="E29">
    <cfRule type="cellIs" dxfId="207" priority="1" operator="equal">
      <formula>1</formula>
    </cfRule>
  </conditionalFormatting>
  <hyperlinks>
    <hyperlink ref="A2" r:id="rId1"/>
  </hyperlinks>
  <pageMargins left="0.7" right="0.7" top="0.75" bottom="0.75" header="0.3" footer="0.3"/>
  <pageSetup paperSize="9"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15301853E48443827B0412B5CC90D7" ma:contentTypeVersion="14" ma:contentTypeDescription="Create a new document." ma:contentTypeScope="" ma:versionID="5ed7086e755a0dd5d4a3024ed97291b8">
  <xsd:schema xmlns:xsd="http://www.w3.org/2001/XMLSchema" xmlns:xs="http://www.w3.org/2001/XMLSchema" xmlns:p="http://schemas.microsoft.com/office/2006/metadata/properties" xmlns:ns1="http://schemas.microsoft.com/sharepoint/v3" xmlns:ns2="81b0b899-d3b4-423a-ad23-a4937152e5a8" xmlns:ns3="e47d1c65-9f6c-49e5-a774-2c92ccb46d02" targetNamespace="http://schemas.microsoft.com/office/2006/metadata/properties" ma:root="true" ma:fieldsID="dc0997e33a35c3633b3dc96e791a5e40" ns1:_="" ns2:_="" ns3:_="">
    <xsd:import namespace="http://schemas.microsoft.com/sharepoint/v3"/>
    <xsd:import namespace="81b0b899-d3b4-423a-ad23-a4937152e5a8"/>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1:Comments" minOccurs="0"/>
                <xsd:element ref="ns3:i6e8f92a2c5146e0a80fd793be7bfe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0"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b0b899-d3b4-423a-ad23-a4937152e5a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i6e8f92a2c5146e0a80fd793be7bfebe" ma:index="22" nillable="true" ma:taxonomy="true" ma:internalName="i6e8f92a2c5146e0a80fd793be7bfebe" ma:taxonomyFieldName="DocHub_TreatyArrangementYear" ma:displayName="Extended Year" ma:indexed="true" ma:fieldId="{26e8f92a-2c51-46e0-a80f-d793be7bfebe}" ma:sspId="fb0313f7-9433-48c0-866e-9e0bbee59a50" ma:termSetId="4739330e-a66e-4e51-89b3-b0ba315313b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Comments xmlns="http://schemas.microsoft.com/sharepoint/v3">SRI Tables Published version-updated on 24 Feb 2020 to address SEO Issue raised by Dr Barlow</Comments>
    <TaxCatchAll xmlns="81b0b899-d3b4-423a-ad23-a4937152e5a8">
      <Value>2979</Value>
      <Value>234</Value>
      <Value>3</Value>
      <Value>1765</Value>
      <Value>46</Value>
    </TaxCatchAll>
    <g7bcb40ba23249a78edca7d43a67c1c9 xmlns="81b0b899-d3b4-423a-ad23-a4937152e5a8">
      <Terms xmlns="http://schemas.microsoft.com/office/infopath/2007/PartnerControls">
        <TermInfo xmlns="http://schemas.microsoft.com/office/infopath/2007/PartnerControls">
          <TermName xmlns="http://schemas.microsoft.com/office/infopath/2007/PartnerControls">Publishing</TermName>
          <TermId xmlns="http://schemas.microsoft.com/office/infopath/2007/PartnerControls">9ba07de0-82b8-4e1d-94a3-171623fcca2e</TermId>
        </TermInfo>
      </Terms>
    </g7bcb40ba23249a78edca7d43a67c1c9>
    <aa25a1a23adf4c92a153145de6afe324 xmlns="81b0b899-d3b4-423a-ad23-a4937152e5a8">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6106d03b-a1a0-4e30-9d91-d5e9fb4314f9</TermId>
        </TermInfo>
      </Terms>
    </aa25a1a23adf4c92a153145de6afe324>
    <pe2555c81638466f9eb614edb9ecde52 xmlns="81b0b899-d3b4-423a-ad23-a4937152e5a8">
      <Terms xmlns="http://schemas.microsoft.com/office/infopath/2007/PartnerControls">
        <TermInfo xmlns="http://schemas.microsoft.com/office/infopath/2007/PartnerControls">
          <TermName xmlns="http://schemas.microsoft.com/office/infopath/2007/PartnerControls">Database</TermName>
          <TermId xmlns="http://schemas.microsoft.com/office/infopath/2007/PartnerControls">3317ecdf-bdde-4e18-8763-83ebe61ecb65</TermId>
        </TermInfo>
      </Terms>
    </pe2555c81638466f9eb614edb9ecde52>
    <i6e8f92a2c5146e0a80fd793be7bfebe xmlns="e47d1c65-9f6c-49e5-a774-2c92ccb46d02">
      <Terms xmlns="http://schemas.microsoft.com/office/infopath/2007/PartnerControls">
        <TermInfo xmlns="http://schemas.microsoft.com/office/infopath/2007/PartnerControls">
          <TermName xmlns="http://schemas.microsoft.com/office/infopath/2007/PartnerControls">2019-20</TermName>
          <TermId xmlns="http://schemas.microsoft.com/office/infopath/2007/PartnerControls">e5d193cb-0c78-4fe3-8f0c-2a9a33b5d3c7</TermId>
        </TermInfo>
      </Terms>
    </i6e8f92a2c5146e0a80fd793be7bfebe>
    <adb9bed2e36e4a93af574aeb444da63e xmlns="81b0b899-d3b4-423a-ad23-a4937152e5a8">
      <Terms xmlns="http://schemas.microsoft.com/office/infopath/2007/PartnerControls">
        <TermInfo xmlns="http://schemas.microsoft.com/office/infopath/2007/PartnerControls">
          <TermName xmlns="http://schemas.microsoft.com/office/infopath/2007/PartnerControls">SRI Budget Tables</TermName>
          <TermId xmlns="http://schemas.microsoft.com/office/infopath/2007/PartnerControls">e1d57745-2986-4543-96f8-14e844d20537</TermId>
        </TermInfo>
      </Terms>
    </adb9bed2e36e4a93af574aeb444da63e>
    <_dlc_DocId xmlns="81b0b899-d3b4-423a-ad23-a4937152e5a8">SV2NCR65TPKA-395001314-364</_dlc_DocId>
    <_dlc_DocIdUrl xmlns="81b0b899-d3b4-423a-ad23-a4937152e5a8">
      <Url>https://dochub/div/sciencecommercialisationpolicy/programmesprojectstaskforces/scienceresearchandinnovationbudgettables/budgettables/_layouts/15/DocIdRedir.aspx?ID=SV2NCR65TPKA-395001314-364</Url>
      <Description>SV2NCR65TPKA-395001314-364</Description>
    </_dlc_DocIdUrl>
  </documentManagement>
</p:properties>
</file>

<file path=customXml/itemProps1.xml><?xml version="1.0" encoding="utf-8"?>
<ds:datastoreItem xmlns:ds="http://schemas.openxmlformats.org/officeDocument/2006/customXml" ds:itemID="{1738E629-C295-45A9-B6C9-7864D0E9B8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0b899-d3b4-423a-ad23-a4937152e5a8"/>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ABC617-6F7C-4C84-BAF4-64D8C6ADD06C}">
  <ds:schemaRefs>
    <ds:schemaRef ds:uri="http://schemas.microsoft.com/sharepoint/v3/contenttype/forms"/>
  </ds:schemaRefs>
</ds:datastoreItem>
</file>

<file path=customXml/itemProps3.xml><?xml version="1.0" encoding="utf-8"?>
<ds:datastoreItem xmlns:ds="http://schemas.openxmlformats.org/officeDocument/2006/customXml" ds:itemID="{1CB29F04-49A6-4EF5-97C0-47C12796068D}">
  <ds:schemaRefs>
    <ds:schemaRef ds:uri="http://schemas.microsoft.com/sharepoint/events"/>
  </ds:schemaRefs>
</ds:datastoreItem>
</file>

<file path=customXml/itemProps4.xml><?xml version="1.0" encoding="utf-8"?>
<ds:datastoreItem xmlns:ds="http://schemas.openxmlformats.org/officeDocument/2006/customXml" ds:itemID="{7D630A2E-3EC9-40BC-9475-2BC2A8FFE4BD}">
  <ds:schemaRefs>
    <ds:schemaRef ds:uri="e47d1c65-9f6c-49e5-a774-2c92ccb46d02"/>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81b0b899-d3b4-423a-ad23-a4937152e5a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Homepage</vt:lpstr>
      <vt:lpstr>About SRI</vt:lpstr>
      <vt:lpstr>Foreword</vt:lpstr>
      <vt:lpstr>ChartData</vt:lpstr>
      <vt:lpstr>Publication</vt:lpstr>
      <vt:lpstr>R&amp;D</vt:lpstr>
      <vt:lpstr>Other SRI</vt:lpstr>
      <vt:lpstr>KT &amp; RC</vt:lpstr>
      <vt:lpstr>AGOR</vt:lpstr>
      <vt:lpstr>S&amp;R Priorities</vt:lpstr>
      <vt:lpstr>CSIRO</vt:lpstr>
      <vt:lpstr>Sector</vt:lpstr>
      <vt:lpstr>Programs</vt:lpstr>
      <vt:lpstr>Portfolio</vt:lpstr>
      <vt:lpstr>SEO</vt:lpstr>
      <vt:lpstr>Rural</vt:lpstr>
      <vt:lpstr>SectorChart</vt:lpstr>
      <vt:lpstr>Sector%Chart</vt:lpstr>
      <vt:lpstr>ProgramsChart</vt:lpstr>
      <vt:lpstr>SEOChart</vt:lpstr>
      <vt:lpstr>RuralLevyChart</vt:lpstr>
      <vt:lpstr>Rural RDCs</vt:lpstr>
      <vt:lpstr>Notes</vt:lpstr>
      <vt:lpstr>Definitions</vt:lpstr>
      <vt:lpstr>'About SRI'!Print_Area</vt:lpstr>
      <vt:lpstr>Definitions!Print_Area</vt:lpstr>
      <vt:lpstr>Portfolio!Print_Area</vt:lpstr>
      <vt:lpstr>Sector!Print_Area</vt:lpstr>
      <vt:lpstr>SEO!Print_Area</vt:lpstr>
    </vt:vector>
  </TitlesOfParts>
  <Company>Department of Industry, Innovation and Science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Science, Research and Innovation Budget Tables</dc:title>
  <dc:creator>Aitkin, Alex</dc:creator>
  <cp:lastModifiedBy>Ganewatta, Gaminda</cp:lastModifiedBy>
  <cp:lastPrinted>2019-06-25T21:27:05Z</cp:lastPrinted>
  <dcterms:created xsi:type="dcterms:W3CDTF">2016-07-19T22:43:24Z</dcterms:created>
  <dcterms:modified xsi:type="dcterms:W3CDTF">2020-02-25T05:43:37Z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0x0101009715301853E48443827B0412B5CC90D7</vt:lpwstr>
  </property>
  <property fmtid="{D5CDD505-2E9C-101B-9397-08002B2CF9AE}" pid="3" name="DocHub_Year">
    <vt:lpwstr>283;#2017-18|b7f3f697-63b0-4a64-a581-540e55f3baef</vt:lpwstr>
  </property>
  <property fmtid="{D5CDD505-2E9C-101B-9397-08002B2CF9AE}" pid="4" name="_dlc_DocIdItemGuid">
    <vt:lpwstr>0e53f5fd-2e07-43dc-b2b5-590c7cf8007e</vt:lpwstr>
  </property>
  <property fmtid="{D5CDD505-2E9C-101B-9397-08002B2CF9AE}" pid="5" name="DocHub_DocumentType">
    <vt:lpwstr>234;#Database|3317ecdf-bdde-4e18-8763-83ebe61ecb65</vt:lpwstr>
  </property>
  <property fmtid="{D5CDD505-2E9C-101B-9397-08002B2CF9AE}" pid="6" name="DocHub_SecurityClassification">
    <vt:lpwstr>3;#UNCLASSIFIED|6106d03b-a1a0-4e30-9d91-d5e9fb4314f9</vt:lpwstr>
  </property>
  <property fmtid="{D5CDD505-2E9C-101B-9397-08002B2CF9AE}" pid="7" name="DocHub_Keywords">
    <vt:lpwstr>1765;#SRI Budget Tables|e1d57745-2986-4543-96f8-14e844d20537</vt:lpwstr>
  </property>
  <property fmtid="{D5CDD505-2E9C-101B-9397-08002B2CF9AE}" pid="8" name="DocHub_WorkActivity">
    <vt:lpwstr>46;#Publishing|9ba07de0-82b8-4e1d-94a3-171623fcca2e</vt:lpwstr>
  </property>
  <property fmtid="{D5CDD505-2E9C-101B-9397-08002B2CF9AE}" pid="9" name="DocHub_TreatyArrangementYear">
    <vt:lpwstr>2979;#2019-20|e5d193cb-0c78-4fe3-8f0c-2a9a33b5d3c7</vt:lpwstr>
  </property>
  <property fmtid="{D5CDD505-2E9C-101B-9397-08002B2CF9AE}" pid="10" name="n99e4c9942c6404eb103464a00e6097b">
    <vt:lpwstr>2017-18|b7f3f697-63b0-4a64-a581-540e55f3baef</vt:lpwstr>
  </property>
</Properties>
</file>